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drawings/drawing1.xml" ContentType="application/vnd.openxmlformats-officedocument.drawing+xml"/>
  <Override PartName="/xl/worksheets/sheet8.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xWindow="0" yWindow="0" windowWidth="16384" windowHeight="8192" tabRatio="500" firstSheet="0" activeTab="0" autoFilterDateGrouping="1"/>
  </bookViews>
  <sheets>
    <sheet xmlns:r="http://schemas.openxmlformats.org/officeDocument/2006/relationships" name="🚀 DÉMO TBEX" sheetId="1" state="visible" r:id="rId1"/>
    <sheet xmlns:r="http://schemas.openxmlformats.org/officeDocument/2006/relationships" name="Liste_Enfants" sheetId="2" state="visible" r:id="rId2"/>
    <sheet xmlns:r="http://schemas.openxmlformats.org/officeDocument/2006/relationships" name="Classe_A" sheetId="3" state="visible" r:id="rId3"/>
    <sheet xmlns:r="http://schemas.openxmlformats.org/officeDocument/2006/relationships" name="Classe_B" sheetId="4" state="visible" r:id="rId4"/>
    <sheet xmlns:r="http://schemas.openxmlformats.org/officeDocument/2006/relationships" name="Classe_C" sheetId="5" state="visible" r:id="rId5"/>
    <sheet xmlns:r="http://schemas.openxmlformats.org/officeDocument/2006/relationships" name="Classe_D" sheetId="6" state="visible" r:id="rId6"/>
    <sheet xmlns:r="http://schemas.openxmlformats.org/officeDocument/2006/relationships" name="Suivi_Individuel" sheetId="7" state="visible" r:id="rId7"/>
    <sheet xmlns:r="http://schemas.openxmlformats.org/officeDocument/2006/relationships" name="Tableau_de_Bord" sheetId="8" state="visible" r:id="rId8"/>
  </sheets>
  <definedNames/>
  <calcPr calcId="124519" fullCalcOnLoad="1" refMode="A1" iterate="0" iterateCount="100" iterateDelta="0.001"/>
</workbook>
</file>

<file path=xl/styles.xml><?xml version="1.0" encoding="utf-8"?>
<styleSheet xmlns="http://schemas.openxmlformats.org/spreadsheetml/2006/main">
  <numFmts count="1">
    <numFmt numFmtId="164" formatCode="0.0"/>
  </numFmts>
  <fonts count="62">
    <font>
      <name val="Aptos Narrow"/>
      <family val="0"/>
      <color rgb="FF000000"/>
      <sz val="11"/>
    </font>
    <font>
      <name val="Arial"/>
      <family val="0"/>
      <sz val="10"/>
    </font>
    <font>
      <name val="Arial"/>
      <family val="0"/>
      <sz val="10"/>
    </font>
    <font>
      <name val="Arial"/>
      <family val="0"/>
      <sz val="10"/>
    </font>
    <font>
      <name val="Aptos Narrow"/>
      <family val="0"/>
      <color rgb="FFFFFFFF"/>
      <sz val="11"/>
    </font>
    <font>
      <name val="Aptos Narrow"/>
      <family val="0"/>
      <color rgb="FFFF0000"/>
      <sz val="11"/>
    </font>
    <font>
      <name val="Aptos Narrow"/>
      <family val="0"/>
      <color rgb="FFFF8C00"/>
      <sz val="11"/>
    </font>
    <font>
      <name val="Aptos Narrow"/>
      <family val="0"/>
      <color rgb="FF008000"/>
      <sz val="11"/>
    </font>
    <font>
      <name val="Aptos Narrow"/>
      <family val="0"/>
      <b val="1"/>
      <color rgb="FFFFFFFF"/>
      <sz val="16"/>
    </font>
    <font>
      <name val="Aptos Narrow"/>
      <family val="0"/>
      <b val="1"/>
      <color rgb="FF2F5496"/>
      <sz val="11"/>
    </font>
    <font>
      <name val="Aptos Narrow"/>
      <family val="0"/>
      <i val="1"/>
      <color rgb="FF808080"/>
      <sz val="9"/>
    </font>
    <font>
      <name val="Aptos Narrow"/>
      <family val="0"/>
      <color rgb="FF000000"/>
      <sz val="9"/>
    </font>
    <font>
      <name val="Aptos Narrow"/>
      <family val="0"/>
      <i val="1"/>
      <color rgb="FF000000"/>
      <sz val="10"/>
    </font>
    <font>
      <name val="Aptos Narrow"/>
      <family val="0"/>
      <b val="1"/>
      <color rgb="FFFFFFFF"/>
      <sz val="14"/>
    </font>
    <font>
      <name val="Aptos Narrow"/>
      <family val="0"/>
      <b val="1"/>
      <color rgb="FFFFFFFF"/>
      <sz val="12"/>
    </font>
    <font>
      <name val="Aptos Narrow"/>
      <family val="0"/>
      <b val="1"/>
      <i val="1"/>
      <color rgb="FFFFFFFF"/>
      <sz val="9"/>
    </font>
    <font>
      <name val="Aptos Narrow"/>
      <family val="0"/>
      <b val="1"/>
      <color rgb="FFFFFFFF"/>
      <sz val="7"/>
    </font>
    <font>
      <name val="Aptos Narrow"/>
      <family val="0"/>
      <b val="1"/>
      <color rgb="FFFFFFFF"/>
      <sz val="8"/>
    </font>
    <font>
      <name val="Aptos Narrow"/>
      <family val="0"/>
      <b val="1"/>
      <color rgb="FFFFFFFF"/>
      <sz val="9"/>
    </font>
    <font>
      <name val="Aptos Narrow"/>
      <family val="0"/>
      <b val="1"/>
      <color rgb="FF000000"/>
      <sz val="9"/>
    </font>
    <font>
      <name val="Aptos Narrow"/>
      <family val="0"/>
      <b val="1"/>
      <color rgb="FF000000"/>
      <sz val="11"/>
    </font>
    <font>
      <name val="Aptos Narrow"/>
      <family val="0"/>
      <b val="1"/>
      <color rgb="FF000000"/>
      <sz val="10"/>
    </font>
    <font>
      <name val="Aptos Narrow"/>
      <family val="0"/>
      <b val="1"/>
      <color rgb="FFFFD700"/>
      <sz val="9"/>
    </font>
    <font>
      <name val="Aptos Narrow"/>
      <family val="0"/>
      <b val="1"/>
      <color rgb="FFFFD700"/>
      <sz val="8"/>
    </font>
    <font>
      <name val="Aptos Narrow"/>
      <family val="0"/>
      <b val="1"/>
      <color rgb="FF2F5496"/>
      <sz val="9"/>
    </font>
    <font>
      <name val="Aptos Narrow"/>
      <family val="0"/>
      <b val="1"/>
      <i val="1"/>
      <color rgb="FF808080"/>
      <sz val="9"/>
    </font>
    <font>
      <name val="Aptos Narrow"/>
      <family val="0"/>
      <b val="1"/>
      <color rgb="FFFFFFFF"/>
      <sz val="11"/>
    </font>
    <font>
      <name val="Aptos Narrow"/>
      <family val="0"/>
      <b val="1"/>
      <color rgb="FFFFD700"/>
      <sz val="11"/>
    </font>
    <font>
      <name val="Aptos Narrow"/>
      <family val="0"/>
      <b val="1"/>
      <color rgb="FFFFFFFF"/>
      <sz val="18"/>
    </font>
    <font>
      <name val="Aptos Narrow"/>
      <family val="0"/>
      <b val="1"/>
      <color rgb="FF0000FF"/>
      <sz val="16"/>
    </font>
    <font>
      <name val="Aptos Narrow"/>
      <family val="0"/>
      <b val="1"/>
      <color rgb="FF1F3864"/>
      <sz val="16"/>
    </font>
    <font>
      <name val="Aptos Narrow"/>
      <family val="0"/>
      <b val="1"/>
      <color rgb="FFED7D31"/>
      <sz val="13"/>
    </font>
    <font>
      <name val="Aptos Narrow"/>
      <family val="0"/>
      <b val="1"/>
      <color rgb="FF4472C4"/>
      <sz val="20"/>
    </font>
    <font>
      <name val="Aptos Narrow"/>
      <family val="0"/>
      <b val="1"/>
      <color rgb="FFED7D31"/>
      <sz val="20"/>
    </font>
    <font>
      <name val="Aptos Narrow"/>
      <family val="0"/>
      <b val="1"/>
      <color rgb="FF70AD47"/>
      <sz val="20"/>
    </font>
    <font>
      <name val="Aptos Narrow"/>
      <family val="0"/>
      <b val="1"/>
      <color rgb="FF1F3864"/>
      <sz val="22"/>
    </font>
    <font>
      <name val="Aptos Narrow"/>
      <family val="0"/>
      <b val="1"/>
      <color rgb="FFFFD700"/>
      <sz val="14"/>
    </font>
    <font>
      <name val="Aptos Narrow"/>
      <family val="0"/>
      <b val="1"/>
      <color rgb="FF808080"/>
      <sz val="8"/>
    </font>
    <font>
      <name val="Aptos Narrow"/>
      <family val="0"/>
      <color rgb="FF808080"/>
      <sz val="7"/>
    </font>
    <font>
      <name val="Aptos Narrow"/>
      <family val="2"/>
      <b val="1"/>
      <color rgb="FF595959"/>
      <sz val="10"/>
    </font>
    <font>
      <name val="Aptos Narrow"/>
      <family val="2"/>
      <color rgb="FF595959"/>
      <sz val="9"/>
    </font>
    <font>
      <name val="Aptos Narrow"/>
      <family val="2"/>
      <color rgb="FF595959"/>
      <sz val="8"/>
    </font>
    <font>
      <name val="Aptos Narrow"/>
      <family val="0"/>
      <b val="1"/>
      <color rgb="FF0000FF"/>
      <sz val="14"/>
    </font>
    <font>
      <name val="Aptos Narrow"/>
      <family val="0"/>
      <b val="1"/>
      <color rgb="FFED7D31"/>
      <sz val="14"/>
    </font>
    <font>
      <name val="Aptos Narrow"/>
      <family val="0"/>
      <b val="1"/>
      <color rgb="FFFFFFFF"/>
      <sz val="10"/>
    </font>
    <font>
      <name val="Aptos Narrow"/>
      <family val="0"/>
      <b val="1"/>
      <color rgb="FF7030A0"/>
      <sz val="20"/>
    </font>
    <font>
      <name val="Aptos Narrow"/>
      <family val="0"/>
      <color rgb="FF000000"/>
      <sz val="14"/>
    </font>
    <font>
      <name val="Aptos Narrow"/>
      <family val="0"/>
      <b val="1"/>
      <color rgb="FF9C0006"/>
      <sz val="11"/>
    </font>
    <font>
      <name val="Aptos Narrow"/>
      <family val="0"/>
      <b val="1"/>
      <color rgb="FFFF0000"/>
      <sz val="11"/>
    </font>
    <font>
      <name val="Aptos Narrow"/>
      <family val="0"/>
      <b val="1"/>
      <color rgb="FF28A745"/>
      <sz val="11"/>
    </font>
    <font>
      <name val="Aptos Narrow"/>
      <family val="0"/>
      <b val="1"/>
      <color rgb="FF000000"/>
      <sz val="12"/>
    </font>
    <font>
      <name val="Aptos Narrow"/>
      <family val="0"/>
      <b val="1"/>
      <color rgb="FFC00000"/>
      <sz val="11"/>
    </font>
    <font>
      <name val="Aptos Narrow"/>
      <family val="0"/>
      <color rgb="FF000000"/>
      <sz val="12"/>
    </font>
    <font>
      <name val="Aptos Narrow"/>
      <family val="2"/>
      <color rgb="FF595959"/>
      <sz val="7"/>
    </font>
    <font>
      <name val="Georgia"/>
      <b val="1"/>
      <i val="1"/>
      <color rgb="00F5EFE4"/>
      <sz val="48"/>
    </font>
    <font>
      <name val="Arial"/>
      <b val="1"/>
      <color rgb="00143527"/>
      <sz val="12"/>
    </font>
    <font>
      <name val="Georgia"/>
      <b val="1"/>
      <color rgb="00143527"/>
      <sz val="22"/>
    </font>
    <font>
      <name val="Arial"/>
      <color rgb="001A1D1A"/>
      <sz val="11"/>
    </font>
    <font>
      <name val="Georgia"/>
      <b val="1"/>
      <color rgb="001F4D36"/>
      <sz val="36"/>
    </font>
    <font>
      <name val="Arial"/>
      <b val="1"/>
      <color rgb="00C89B3C"/>
      <sz val="14"/>
    </font>
    <font>
      <name val="Arial"/>
      <b val="1"/>
      <color rgb="00143527"/>
      <sz val="11"/>
    </font>
    <font>
      <name val="Arial"/>
      <color rgb="001A1D1A"/>
      <sz val="10"/>
    </font>
  </fonts>
  <fills count="39">
    <fill>
      <patternFill/>
    </fill>
    <fill>
      <patternFill patternType="gray125"/>
    </fill>
    <fill>
      <patternFill patternType="solid">
        <fgColor rgb="FFFF4444"/>
        <bgColor rgb="FFFF6600"/>
      </patternFill>
    </fill>
    <fill>
      <patternFill patternType="solid">
        <fgColor rgb="FFFF8C00"/>
        <bgColor rgb="FFED7D31"/>
      </patternFill>
    </fill>
    <fill>
      <patternFill patternType="solid">
        <fgColor rgb="FF28A745"/>
        <bgColor rgb="FF70AD47"/>
      </patternFill>
    </fill>
    <fill>
      <patternFill patternType="solid">
        <fgColor rgb="FFFFD700"/>
        <bgColor rgb="FFFFC000"/>
      </patternFill>
    </fill>
    <fill>
      <patternFill patternType="solid">
        <fgColor rgb="FFFFE0E0"/>
        <bgColor rgb="FFFFF0E0"/>
      </patternFill>
    </fill>
    <fill>
      <patternFill patternType="solid">
        <fgColor rgb="FFFFF0E0"/>
        <bgColor rgb="FFFFF5EB"/>
      </patternFill>
    </fill>
    <fill>
      <patternFill patternType="solid">
        <fgColor rgb="FFE0FFE0"/>
        <bgColor rgb="FFE8F5E9"/>
      </patternFill>
    </fill>
    <fill>
      <patternFill patternType="solid">
        <fgColor rgb="FF2F5496"/>
        <bgColor rgb="FF156082"/>
      </patternFill>
    </fill>
    <fill>
      <patternFill patternType="solid">
        <fgColor rgb="FFD6E4F0"/>
        <bgColor rgb="FFD9D9D9"/>
      </patternFill>
    </fill>
    <fill>
      <patternFill patternType="solid">
        <fgColor rgb="FFF2F7FB"/>
        <bgColor rgb="FFF8F9FA"/>
      </patternFill>
    </fill>
    <fill>
      <patternFill patternType="solid">
        <fgColor rgb="FFFFFFCC"/>
        <bgColor rgb="FFFFFDE0"/>
      </patternFill>
    </fill>
    <fill>
      <patternFill patternType="solid">
        <fgColor rgb="FFF2F2F2"/>
        <bgColor rgb="FFF0F7ED"/>
      </patternFill>
    </fill>
    <fill>
      <patternFill patternType="solid">
        <fgColor rgb="FF1F3864"/>
        <bgColor rgb="FF333333"/>
      </patternFill>
    </fill>
    <fill>
      <patternFill patternType="solid">
        <fgColor rgb="FFFF6600"/>
        <bgColor rgb="FFED7D31"/>
      </patternFill>
    </fill>
    <fill>
      <patternFill patternType="solid">
        <fgColor rgb="FF4472C4"/>
        <bgColor rgb="FF2F5496"/>
      </patternFill>
    </fill>
    <fill>
      <patternFill patternType="solid">
        <fgColor rgb="FFED7D31"/>
        <bgColor rgb="FFFF8C00"/>
      </patternFill>
    </fill>
    <fill>
      <patternFill patternType="solid">
        <fgColor rgb="FF70AD47"/>
        <bgColor rgb="FF28A745"/>
      </patternFill>
    </fill>
    <fill>
      <patternFill patternType="solid">
        <fgColor rgb="FFFFC000"/>
        <bgColor rgb="FFFFD700"/>
      </patternFill>
    </fill>
    <fill>
      <patternFill patternType="solid">
        <fgColor rgb="FF5B9BD5"/>
        <bgColor rgb="FF4472C4"/>
      </patternFill>
    </fill>
    <fill>
      <patternFill patternType="solid">
        <fgColor rgb="FFFFFFFF"/>
        <bgColor rgb="FFF8F9FA"/>
      </patternFill>
    </fill>
    <fill>
      <patternFill patternType="solid">
        <fgColor rgb="FFF8F9FA"/>
        <bgColor rgb="FFF2F7FB"/>
      </patternFill>
    </fill>
    <fill>
      <patternFill patternType="solid">
        <fgColor rgb="FFF4B183"/>
        <bgColor rgb="FFFFC7CE"/>
      </patternFill>
    </fill>
    <fill>
      <patternFill patternType="solid">
        <fgColor rgb="FFA9D18E"/>
        <bgColor rgb="FFD9D9D9"/>
      </patternFill>
    </fill>
    <fill>
      <patternFill patternType="solid">
        <fgColor rgb="FFFFD966"/>
        <bgColor rgb="FFF4B183"/>
      </patternFill>
    </fill>
    <fill>
      <patternFill patternType="solid">
        <fgColor rgb="FFFFF5EB"/>
        <bgColor rgb="FFFFFAED"/>
      </patternFill>
    </fill>
    <fill>
      <patternFill patternType="solid">
        <fgColor rgb="FFF0F7ED"/>
        <bgColor rgb="FFF2F2F2"/>
      </patternFill>
    </fill>
    <fill>
      <patternFill patternType="solid">
        <fgColor rgb="FFFFFAED"/>
        <bgColor rgb="FFFFF5EB"/>
      </patternFill>
    </fill>
    <fill>
      <patternFill patternType="solid">
        <fgColor rgb="FFE8F0FE"/>
        <bgColor rgb="FFE0F0FF"/>
      </patternFill>
    </fill>
    <fill>
      <patternFill patternType="solid">
        <fgColor rgb="FFE8F5E9"/>
        <bgColor rgb="FFF0F7ED"/>
      </patternFill>
    </fill>
    <fill>
      <patternFill patternType="solid">
        <fgColor rgb="FFFFFDE0"/>
        <bgColor rgb="FFFFFAED"/>
      </patternFill>
    </fill>
    <fill>
      <patternFill patternType="solid">
        <fgColor rgb="FFE0F0FF"/>
        <bgColor rgb="FFE8F0FE"/>
      </patternFill>
    </fill>
    <fill>
      <patternFill patternType="solid">
        <fgColor rgb="FF7030A0"/>
        <bgColor rgb="FF800080"/>
      </patternFill>
    </fill>
    <fill>
      <patternFill patternType="solid">
        <fgColor rgb="FFE2EFDA"/>
        <bgColor rgb="FFE8F5E9"/>
      </patternFill>
    </fill>
    <fill>
      <patternFill patternType="solid">
        <fgColor rgb="FFC00000"/>
        <bgColor rgb="FF9C0006"/>
      </patternFill>
    </fill>
    <fill>
      <patternFill patternType="solid">
        <fgColor rgb="FFFFC7CE"/>
        <bgColor rgb="FFFFE0E0"/>
      </patternFill>
    </fill>
    <fill>
      <patternFill patternType="solid">
        <fgColor rgb="00143527"/>
      </patternFill>
    </fill>
    <fill>
      <patternFill patternType="solid">
        <fgColor rgb="00C89B3C"/>
      </patternFill>
    </fill>
  </fills>
  <borders count="23">
    <border>
      <left/>
      <right/>
      <top/>
      <bottom/>
      <diagonal/>
    </border>
    <border>
      <left style="hair"/>
      <right style="hair">
        <color rgb="FFD9D9D9"/>
      </right>
      <top style="hair"/>
      <bottom style="medium">
        <color rgb="FFD9D9D9"/>
      </bottom>
      <diagonal/>
    </border>
    <border>
      <left style="hair">
        <color rgb="FFD9D9D9"/>
      </left>
      <right style="hair">
        <color rgb="FFD9D9D9"/>
      </right>
      <top style="hair"/>
      <bottom style="medium">
        <color rgb="FFD9D9D9"/>
      </bottom>
      <diagonal/>
    </border>
    <border>
      <left style="hair">
        <color rgb="FFD9D9D9"/>
      </left>
      <right style="hair"/>
      <top style="hair"/>
      <bottom style="medium">
        <color rgb="FFD9D9D9"/>
      </bottom>
      <diagonal/>
    </border>
    <border>
      <left style="hair"/>
      <right style="hair">
        <color rgb="FFD9D9D9"/>
      </right>
      <top style="medium">
        <color rgb="FFD9D9D9"/>
      </top>
      <bottom style="medium">
        <color rgb="FFD9D9D9"/>
      </bottom>
      <diagonal/>
    </border>
    <border>
      <left style="hair">
        <color rgb="FFD9D9D9"/>
      </left>
      <right style="hair">
        <color rgb="FFD9D9D9"/>
      </right>
      <top style="medium">
        <color rgb="FFD9D9D9"/>
      </top>
      <bottom style="medium">
        <color rgb="FFD9D9D9"/>
      </bottom>
      <diagonal/>
    </border>
    <border>
      <left style="hair">
        <color rgb="FFD9D9D9"/>
      </left>
      <right style="hair"/>
      <top style="medium">
        <color rgb="FFD9D9D9"/>
      </top>
      <bottom style="medium">
        <color rgb="FFD9D9D9"/>
      </bottom>
      <diagonal/>
    </border>
    <border>
      <left style="hair"/>
      <right style="hair">
        <color rgb="FFD9D9D9"/>
      </right>
      <top style="medium">
        <color rgb="FFD9D9D9"/>
      </top>
      <bottom style="hair"/>
      <diagonal/>
    </border>
    <border>
      <left style="hair">
        <color rgb="FFD9D9D9"/>
      </left>
      <right style="hair">
        <color rgb="FFD9D9D9"/>
      </right>
      <top style="medium">
        <color rgb="FFD9D9D9"/>
      </top>
      <bottom style="hair"/>
      <diagonal/>
    </border>
    <border>
      <left style="hair">
        <color rgb="FFD9D9D9"/>
      </left>
      <right style="hair"/>
      <top style="medium">
        <color rgb="FFD9D9D9"/>
      </top>
      <bottom style="hair"/>
      <diagonal/>
    </border>
    <border>
      <left/>
      <right/>
      <top/>
      <bottom style="thick">
        <color rgb="FF2F5496"/>
      </bottom>
      <diagonal/>
    </border>
    <border>
      <left/>
      <right style="hair">
        <color rgb="FFD9D9D9"/>
      </right>
      <top/>
      <bottom style="hair">
        <color rgb="FFD9D9D9"/>
      </bottom>
      <diagonal/>
    </border>
    <border>
      <left style="hair">
        <color rgb="FFD9D9D9"/>
      </left>
      <right style="hair">
        <color rgb="FFD9D9D9"/>
      </right>
      <top/>
      <bottom style="hair">
        <color rgb="FFD9D9D9"/>
      </bottom>
      <diagonal/>
    </border>
    <border>
      <left style="hair">
        <color rgb="FFD9D9D9"/>
      </left>
      <right/>
      <top/>
      <bottom style="hair">
        <color rgb="FFD9D9D9"/>
      </bottom>
      <diagonal/>
    </border>
    <border>
      <left/>
      <right style="hair">
        <color rgb="FFD9D9D9"/>
      </right>
      <top style="hair">
        <color rgb="FFD9D9D9"/>
      </top>
      <bottom style="hair">
        <color rgb="FFD9D9D9"/>
      </bottom>
      <diagonal/>
    </border>
    <border>
      <left style="hair">
        <color rgb="FFD9D9D9"/>
      </left>
      <right style="hair">
        <color rgb="FFD9D9D9"/>
      </right>
      <top style="hair">
        <color rgb="FFD9D9D9"/>
      </top>
      <bottom style="hair">
        <color rgb="FFD9D9D9"/>
      </bottom>
      <diagonal/>
    </border>
    <border>
      <left style="hair">
        <color rgb="FFD9D9D9"/>
      </left>
      <right/>
      <top style="hair">
        <color rgb="FFD9D9D9"/>
      </top>
      <bottom style="hair">
        <color rgb="FFD9D9D9"/>
      </bottom>
      <diagonal/>
    </border>
    <border>
      <left/>
      <right style="hair">
        <color rgb="FFD9D9D9"/>
      </right>
      <top style="hair">
        <color rgb="FFD9D9D9"/>
      </top>
      <bottom/>
      <diagonal/>
    </border>
    <border>
      <left style="hair">
        <color rgb="FFD9D9D9"/>
      </left>
      <right style="hair">
        <color rgb="FFD9D9D9"/>
      </right>
      <top style="hair">
        <color rgb="FFD9D9D9"/>
      </top>
      <bottom/>
      <diagonal/>
    </border>
    <border>
      <left style="hair">
        <color rgb="FFD9D9D9"/>
      </left>
      <right/>
      <top style="hair">
        <color rgb="FFD9D9D9"/>
      </top>
      <bottom/>
      <diagonal/>
    </border>
    <border>
      <left/>
      <right/>
      <top/>
      <bottom style="hair">
        <color rgb="FFD9D9D9"/>
      </bottom>
      <diagonal/>
    </border>
    <border>
      <left/>
      <right/>
      <top style="hair">
        <color rgb="FFD9D9D9"/>
      </top>
      <bottom style="hair">
        <color rgb="FFD9D9D9"/>
      </bottom>
      <diagonal/>
    </border>
    <border>
      <left/>
      <right/>
      <top style="hair">
        <color rgb="FFD9D9D9"/>
      </top>
      <bottom/>
      <diagonal/>
    </border>
  </borders>
  <cellStyleXfs count="13">
    <xf numFmtId="0" fontId="0" fillId="0" borderId="0" applyAlignment="1">
      <alignment horizontal="general" vertical="bottom"/>
    </xf>
    <xf numFmtId="43" fontId="3" fillId="0" borderId="0"/>
    <xf numFmtId="41" fontId="3" fillId="0" borderId="0"/>
    <xf numFmtId="44" fontId="3" fillId="0" borderId="0"/>
    <xf numFmtId="42" fontId="3" fillId="0" borderId="0"/>
    <xf numFmtId="9" fontId="3" fillId="0" borderId="0"/>
    <xf numFmtId="0" fontId="4" fillId="2" borderId="0" applyAlignment="1">
      <alignment horizontal="general" vertical="bottom"/>
    </xf>
    <xf numFmtId="0" fontId="4" fillId="3" borderId="0" applyAlignment="1">
      <alignment horizontal="general" vertical="bottom"/>
    </xf>
    <xf numFmtId="0" fontId="4" fillId="4" borderId="0" applyAlignment="1">
      <alignment horizontal="general" vertical="bottom"/>
    </xf>
    <xf numFmtId="0" fontId="0" fillId="5" borderId="0" applyAlignment="1">
      <alignment horizontal="general" vertical="bottom"/>
    </xf>
    <xf numFmtId="0" fontId="5" fillId="6" borderId="0" applyAlignment="1">
      <alignment horizontal="general" vertical="bottom"/>
    </xf>
    <xf numFmtId="0" fontId="6" fillId="7" borderId="0" applyAlignment="1">
      <alignment horizontal="general" vertical="bottom"/>
    </xf>
    <xf numFmtId="0" fontId="7" fillId="8" borderId="0" applyAlignment="1">
      <alignment horizontal="general" vertical="bottom"/>
    </xf>
  </cellStyleXfs>
  <cellXfs count="376">
    <xf numFmtId="0" fontId="0" fillId="0" borderId="0" applyAlignment="1" pivotButton="0" quotePrefix="0" xfId="0">
      <alignment horizontal="general" vertical="bottom"/>
    </xf>
    <xf numFmtId="0" fontId="0" fillId="0" borderId="0" applyAlignment="1" pivotButton="0" quotePrefix="0" xfId="0">
      <alignment horizontal="general" vertical="bottom"/>
    </xf>
    <xf numFmtId="0" fontId="8" fillId="9" borderId="0" applyAlignment="1" pivotButton="0" quotePrefix="0" xfId="0">
      <alignment horizontal="center" vertical="bottom"/>
    </xf>
    <xf numFmtId="0" fontId="9" fillId="10" borderId="1" applyAlignment="1" pivotButton="0" quotePrefix="0" xfId="0">
      <alignment horizontal="center" vertical="bottom"/>
    </xf>
    <xf numFmtId="0" fontId="9" fillId="10" borderId="2" applyAlignment="1" pivotButton="0" quotePrefix="0" xfId="0">
      <alignment horizontal="center" vertical="bottom"/>
    </xf>
    <xf numFmtId="0" fontId="9" fillId="10" borderId="3" applyAlignment="1" pivotButton="0" quotePrefix="0" xfId="0">
      <alignment horizontal="center" vertical="bottom"/>
    </xf>
    <xf numFmtId="0" fontId="0" fillId="11" borderId="4" applyAlignment="1" pivotButton="0" quotePrefix="0" xfId="0">
      <alignment horizontal="center" vertical="bottom"/>
    </xf>
    <xf numFmtId="0" fontId="0" fillId="11" borderId="5" applyAlignment="1" pivotButton="0" quotePrefix="0" xfId="0">
      <alignment horizontal="general" vertical="bottom"/>
    </xf>
    <xf numFmtId="0" fontId="0" fillId="11" borderId="5" applyAlignment="1" pivotButton="0" quotePrefix="0" xfId="0">
      <alignment horizontal="center" vertical="bottom"/>
    </xf>
    <xf numFmtId="0" fontId="0" fillId="11" borderId="6" applyAlignment="1" pivotButton="0" quotePrefix="0" xfId="0">
      <alignment horizontal="general" vertical="bottom"/>
    </xf>
    <xf numFmtId="0" fontId="0" fillId="0" borderId="4" applyAlignment="1" pivotButton="0" quotePrefix="0" xfId="0">
      <alignment horizontal="center" vertical="bottom"/>
    </xf>
    <xf numFmtId="0" fontId="0" fillId="0" borderId="5" applyAlignment="1" pivotButton="0" quotePrefix="0" xfId="0">
      <alignment horizontal="general" vertical="bottom"/>
    </xf>
    <xf numFmtId="0" fontId="0" fillId="0" borderId="5" applyAlignment="1" pivotButton="0" quotePrefix="0" xfId="0">
      <alignment horizontal="center" vertical="bottom"/>
    </xf>
    <xf numFmtId="0" fontId="0" fillId="0" borderId="6" applyAlignment="1" pivotButton="0" quotePrefix="0" xfId="0">
      <alignment horizontal="general" vertical="bottom"/>
    </xf>
    <xf numFmtId="0" fontId="0" fillId="0" borderId="7" applyAlignment="1" pivotButton="0" quotePrefix="0" xfId="0">
      <alignment horizontal="center" vertical="bottom"/>
    </xf>
    <xf numFmtId="0" fontId="0" fillId="0" borderId="8" applyAlignment="1" pivotButton="0" quotePrefix="0" xfId="0">
      <alignment horizontal="general" vertical="bottom"/>
    </xf>
    <xf numFmtId="0" fontId="0" fillId="0" borderId="8" applyAlignment="1" pivotButton="0" quotePrefix="0" xfId="0">
      <alignment horizontal="center" vertical="bottom"/>
    </xf>
    <xf numFmtId="0" fontId="0" fillId="0" borderId="9" applyAlignment="1" pivotButton="0" quotePrefix="0" xfId="0">
      <alignment horizontal="general" vertical="bottom"/>
    </xf>
    <xf numFmtId="0" fontId="10" fillId="0" borderId="0" applyAlignment="1" pivotButton="0" quotePrefix="0" xfId="0">
      <alignment horizontal="general" vertical="bottom"/>
    </xf>
    <xf numFmtId="0" fontId="11" fillId="12" borderId="0" applyAlignment="1" pivotButton="0" quotePrefix="0" xfId="0">
      <alignment horizontal="center" vertical="bottom"/>
    </xf>
    <xf numFmtId="0" fontId="11" fillId="0" borderId="0" applyAlignment="1" pivotButton="0" quotePrefix="0" xfId="0">
      <alignment horizontal="center" vertical="bottom"/>
    </xf>
    <xf numFmtId="0" fontId="12" fillId="13" borderId="0" applyAlignment="1" pivotButton="0" quotePrefix="0" xfId="0">
      <alignment horizontal="center" vertical="bottom"/>
    </xf>
    <xf numFmtId="0" fontId="13" fillId="14" borderId="0" applyAlignment="1" pivotButton="0" quotePrefix="0" xfId="0">
      <alignment horizontal="center" vertical="bottom"/>
    </xf>
    <xf numFmtId="0" fontId="14" fillId="14" borderId="0" applyAlignment="1" pivotButton="0" quotePrefix="0" xfId="0">
      <alignment horizontal="center" vertical="bottom"/>
    </xf>
    <xf numFmtId="0" fontId="15" fillId="15" borderId="0" applyAlignment="1" pivotButton="0" quotePrefix="0" xfId="0">
      <alignment horizontal="center" vertical="bottom"/>
    </xf>
    <xf numFmtId="0" fontId="16" fillId="16" borderId="0" applyAlignment="1" pivotButton="0" quotePrefix="0" xfId="0">
      <alignment horizontal="center" vertical="bottom"/>
    </xf>
    <xf numFmtId="0" fontId="16" fillId="17" borderId="0" applyAlignment="1" pivotButton="0" quotePrefix="0" xfId="0">
      <alignment horizontal="center" vertical="bottom"/>
    </xf>
    <xf numFmtId="0" fontId="16" fillId="18" borderId="0" applyAlignment="1" pivotButton="0" quotePrefix="0" xfId="0">
      <alignment horizontal="center" vertical="bottom"/>
    </xf>
    <xf numFmtId="0" fontId="16" fillId="19" borderId="0" applyAlignment="1" pivotButton="0" quotePrefix="0" xfId="0">
      <alignment horizontal="center" vertical="bottom"/>
    </xf>
    <xf numFmtId="0" fontId="17" fillId="16" borderId="0" applyAlignment="1" pivotButton="0" quotePrefix="0" xfId="0">
      <alignment horizontal="center" vertical="bottom"/>
    </xf>
    <xf numFmtId="0" fontId="18" fillId="15" borderId="0" applyAlignment="1" pivotButton="0" quotePrefix="0" xfId="0">
      <alignment horizontal="center" vertical="bottom"/>
    </xf>
    <xf numFmtId="0" fontId="17" fillId="17" borderId="0" applyAlignment="1" pivotButton="0" quotePrefix="0" xfId="0">
      <alignment horizontal="center" vertical="bottom"/>
    </xf>
    <xf numFmtId="0" fontId="17" fillId="18" borderId="0" applyAlignment="1" pivotButton="0" quotePrefix="0" xfId="0">
      <alignment horizontal="center" vertical="bottom"/>
    </xf>
    <xf numFmtId="0" fontId="0" fillId="0" borderId="0" applyAlignment="1" pivotButton="0" quotePrefix="0" xfId="0">
      <alignment horizontal="general" vertical="bottom"/>
    </xf>
    <xf numFmtId="0" fontId="19" fillId="20" borderId="0" applyAlignment="1" pivotButton="0" quotePrefix="0" xfId="0">
      <alignment horizontal="center" vertical="bottom"/>
    </xf>
    <xf numFmtId="0" fontId="20" fillId="20" borderId="0" applyAlignment="1" pivotButton="0" quotePrefix="0" xfId="0">
      <alignment horizontal="general" vertical="bottom"/>
    </xf>
    <xf numFmtId="0" fontId="19" fillId="12" borderId="0" applyAlignment="1" pivotButton="0" quotePrefix="0" xfId="0">
      <alignment horizontal="center" vertical="bottom"/>
    </xf>
    <xf numFmtId="0" fontId="16" fillId="16" borderId="0" applyAlignment="1" pivotButton="0" quotePrefix="0" xfId="0">
      <alignment horizontal="center" vertical="bottom" wrapText="1"/>
    </xf>
    <xf numFmtId="0" fontId="16" fillId="17" borderId="0" applyAlignment="1" pivotButton="0" quotePrefix="0" xfId="0">
      <alignment horizontal="center" vertical="bottom" wrapText="1"/>
    </xf>
    <xf numFmtId="0" fontId="16" fillId="18" borderId="0" applyAlignment="1" pivotButton="0" quotePrefix="0" xfId="0">
      <alignment horizontal="center" vertical="bottom" wrapText="1"/>
    </xf>
    <xf numFmtId="0" fontId="16" fillId="19" borderId="0" applyAlignment="1" pivotButton="0" quotePrefix="0" xfId="0">
      <alignment horizontal="center" vertical="bottom" wrapText="1"/>
    </xf>
    <xf numFmtId="0" fontId="17" fillId="9" borderId="0" applyAlignment="1" pivotButton="0" quotePrefix="0" xfId="0">
      <alignment horizontal="center" vertical="bottom"/>
    </xf>
    <xf numFmtId="0" fontId="11" fillId="0" borderId="0" applyAlignment="1" pivotButton="0" quotePrefix="0" xfId="0">
      <alignment horizontal="center" vertical="bottom"/>
    </xf>
    <xf numFmtId="0" fontId="11" fillId="0" borderId="0" applyAlignment="1" pivotButton="0" quotePrefix="0" xfId="0">
      <alignment horizontal="general" vertical="bottom"/>
    </xf>
    <xf numFmtId="0" fontId="11" fillId="21" borderId="0" applyAlignment="1" pivotButton="0" quotePrefix="0" xfId="0">
      <alignment horizontal="center" vertical="bottom"/>
    </xf>
    <xf numFmtId="0" fontId="21" fillId="0" borderId="0" applyAlignment="1" pivotButton="0" quotePrefix="0" xfId="0">
      <alignment horizontal="center" vertical="bottom"/>
    </xf>
    <xf numFmtId="164" fontId="20" fillId="0" borderId="0" applyAlignment="1" pivotButton="0" quotePrefix="0" xfId="0">
      <alignment horizontal="center" vertical="bottom"/>
    </xf>
    <xf numFmtId="0" fontId="11" fillId="22" borderId="0" applyAlignment="1" pivotButton="0" quotePrefix="0" xfId="0">
      <alignment horizontal="center" vertical="bottom"/>
    </xf>
    <xf numFmtId="0" fontId="11" fillId="22" borderId="0" applyAlignment="1" pivotButton="0" quotePrefix="0" xfId="0">
      <alignment horizontal="general" vertical="bottom"/>
    </xf>
    <xf numFmtId="0" fontId="10" fillId="21" borderId="0" applyAlignment="1" pivotButton="0" quotePrefix="0" xfId="0">
      <alignment horizontal="center" vertical="bottom"/>
    </xf>
    <xf numFmtId="164" fontId="17" fillId="9" borderId="0" applyAlignment="1" pivotButton="0" quotePrefix="0" xfId="0">
      <alignment horizontal="center" vertical="bottom"/>
    </xf>
    <xf numFmtId="0" fontId="19" fillId="23" borderId="0" applyAlignment="1" pivotButton="0" quotePrefix="0" xfId="0">
      <alignment horizontal="center" vertical="bottom"/>
    </xf>
    <xf numFmtId="0" fontId="20" fillId="23" borderId="0" applyAlignment="1" pivotButton="0" quotePrefix="0" xfId="0">
      <alignment horizontal="general" vertical="bottom"/>
    </xf>
    <xf numFmtId="0" fontId="19" fillId="24" borderId="0" applyAlignment="1" pivotButton="0" quotePrefix="0" xfId="0">
      <alignment horizontal="center" vertical="bottom"/>
    </xf>
    <xf numFmtId="0" fontId="20" fillId="24" borderId="0" applyAlignment="1" pivotButton="0" quotePrefix="0" xfId="0">
      <alignment horizontal="general" vertical="bottom"/>
    </xf>
    <xf numFmtId="0" fontId="19" fillId="25" borderId="0" applyAlignment="1" pivotButton="0" quotePrefix="0" xfId="0">
      <alignment horizontal="center" vertical="bottom"/>
    </xf>
    <xf numFmtId="0" fontId="20" fillId="25" borderId="0" applyAlignment="1" pivotButton="0" quotePrefix="0" xfId="0">
      <alignment horizontal="general" vertical="bottom"/>
    </xf>
    <xf numFmtId="0" fontId="22" fillId="14" borderId="0" applyAlignment="1" pivotButton="0" quotePrefix="0" xfId="0">
      <alignment horizontal="center" vertical="bottom"/>
    </xf>
    <xf numFmtId="164" fontId="23" fillId="14" borderId="0" applyAlignment="1" pivotButton="0" quotePrefix="0" xfId="0">
      <alignment horizontal="center" vertical="bottom"/>
    </xf>
    <xf numFmtId="0" fontId="24" fillId="12" borderId="0" applyAlignment="1" pivotButton="0" quotePrefix="0" xfId="0">
      <alignment horizontal="center" vertical="bottom" wrapText="1"/>
    </xf>
    <xf numFmtId="0" fontId="25" fillId="21" borderId="0" applyAlignment="1" pivotButton="0" quotePrefix="0" xfId="0">
      <alignment horizontal="center" vertical="bottom"/>
    </xf>
    <xf numFmtId="0" fontId="18" fillId="21" borderId="0" applyAlignment="1" pivotButton="0" quotePrefix="0" xfId="0">
      <alignment horizontal="center" vertical="bottom"/>
    </xf>
    <xf numFmtId="0" fontId="22" fillId="21" borderId="0" applyAlignment="1" pivotButton="0" quotePrefix="0" xfId="0">
      <alignment horizontal="center" vertical="bottom"/>
    </xf>
    <xf numFmtId="0" fontId="20" fillId="20" borderId="0" applyAlignment="1" pivotButton="0" quotePrefix="0" xfId="0">
      <alignment horizontal="center" vertical="bottom"/>
    </xf>
    <xf numFmtId="0" fontId="0" fillId="0" borderId="0" applyAlignment="1" pivotButton="0" quotePrefix="0" xfId="0">
      <alignment horizontal="center" vertical="bottom"/>
    </xf>
    <xf numFmtId="0" fontId="20" fillId="0" borderId="0" applyAlignment="1" pivotButton="0" quotePrefix="0" xfId="0">
      <alignment horizontal="center" vertical="bottom"/>
    </xf>
    <xf numFmtId="0" fontId="26" fillId="9" borderId="0" applyAlignment="1" pivotButton="0" quotePrefix="0" xfId="0">
      <alignment horizontal="center" vertical="bottom"/>
    </xf>
    <xf numFmtId="164" fontId="26" fillId="9" borderId="0" applyAlignment="1" pivotButton="0" quotePrefix="0" xfId="0">
      <alignment horizontal="center" vertical="bottom"/>
    </xf>
    <xf numFmtId="0" fontId="20" fillId="23" borderId="0" applyAlignment="1" pivotButton="0" quotePrefix="0" xfId="0">
      <alignment horizontal="center" vertical="bottom"/>
    </xf>
    <xf numFmtId="0" fontId="20" fillId="24" borderId="0" applyAlignment="1" pivotButton="0" quotePrefix="0" xfId="0">
      <alignment horizontal="center" vertical="bottom"/>
    </xf>
    <xf numFmtId="0" fontId="20" fillId="25" borderId="0" applyAlignment="1" pivotButton="0" quotePrefix="0" xfId="0">
      <alignment horizontal="center" vertical="bottom"/>
    </xf>
    <xf numFmtId="0" fontId="27" fillId="14" borderId="0" applyAlignment="1" pivotButton="0" quotePrefix="0" xfId="0">
      <alignment horizontal="center" vertical="bottom"/>
    </xf>
    <xf numFmtId="164" fontId="27" fillId="14" borderId="0" applyAlignment="1" pivotButton="0" quotePrefix="0" xfId="0">
      <alignment horizontal="center" vertical="bottom"/>
    </xf>
    <xf numFmtId="164" fontId="19" fillId="21" borderId="0" applyAlignment="1" pivotButton="0" quotePrefix="0" xfId="0">
      <alignment horizontal="center" vertical="bottom"/>
    </xf>
    <xf numFmtId="164" fontId="20" fillId="0" borderId="0" applyAlignment="1" pivotButton="0" quotePrefix="0" xfId="0">
      <alignment horizontal="center" vertical="bottom"/>
    </xf>
    <xf numFmtId="164" fontId="18" fillId="21" borderId="0" applyAlignment="1" pivotButton="0" quotePrefix="0" xfId="0">
      <alignment horizontal="center" vertical="bottom"/>
    </xf>
    <xf numFmtId="164" fontId="17" fillId="0" borderId="0" applyAlignment="1" pivotButton="0" quotePrefix="0" xfId="0">
      <alignment horizontal="center" vertical="bottom"/>
    </xf>
    <xf numFmtId="0" fontId="18" fillId="12" borderId="0" applyAlignment="1" pivotButton="0" quotePrefix="0" xfId="0">
      <alignment horizontal="center" vertical="bottom"/>
    </xf>
    <xf numFmtId="0" fontId="24" fillId="0" borderId="0" applyAlignment="1" pivotButton="0" quotePrefix="0" xfId="0">
      <alignment horizontal="center" vertical="bottom" wrapText="1"/>
    </xf>
    <xf numFmtId="0" fontId="17" fillId="0" borderId="0" applyAlignment="1" pivotButton="0" quotePrefix="0" xfId="0">
      <alignment horizontal="center" vertical="bottom"/>
    </xf>
    <xf numFmtId="164" fontId="22" fillId="21" borderId="0" applyAlignment="1" pivotButton="0" quotePrefix="0" xfId="0">
      <alignment horizontal="center" vertical="bottom"/>
    </xf>
    <xf numFmtId="164" fontId="23" fillId="0" borderId="0" applyAlignment="1" pivotButton="0" quotePrefix="0" xfId="0">
      <alignment horizontal="center" vertical="bottom"/>
    </xf>
    <xf numFmtId="164" fontId="26" fillId="0" borderId="0" applyAlignment="1" pivotButton="0" quotePrefix="0" xfId="0">
      <alignment horizontal="center" vertical="bottom"/>
    </xf>
    <xf numFmtId="164" fontId="27" fillId="0" borderId="0" applyAlignment="1" pivotButton="0" quotePrefix="0" xfId="0">
      <alignment horizontal="center" vertical="bottom"/>
    </xf>
    <xf numFmtId="0" fontId="28" fillId="9" borderId="0" applyAlignment="1" pivotButton="0" quotePrefix="0" xfId="0">
      <alignment horizontal="center" vertical="bottom"/>
    </xf>
    <xf numFmtId="0" fontId="9" fillId="0" borderId="0" applyAlignment="1" pivotButton="0" quotePrefix="0" xfId="0">
      <alignment horizontal="general" vertical="bottom"/>
    </xf>
    <xf numFmtId="0" fontId="29" fillId="12" borderId="10" applyAlignment="1" pivotButton="0" quotePrefix="0" xfId="0">
      <alignment horizontal="center" vertical="bottom"/>
    </xf>
    <xf numFmtId="0" fontId="30" fillId="0" borderId="0" applyAlignment="1" pivotButton="0" quotePrefix="0" xfId="0">
      <alignment horizontal="general" vertical="bottom"/>
    </xf>
    <xf numFmtId="0" fontId="31" fillId="0" borderId="0" applyAlignment="1" pivotButton="0" quotePrefix="0" xfId="0">
      <alignment horizontal="general" vertical="bottom"/>
    </xf>
    <xf numFmtId="0" fontId="4" fillId="0" borderId="0" applyAlignment="1" pivotButton="0" quotePrefix="0" xfId="0">
      <alignment horizontal="general" vertical="bottom"/>
    </xf>
    <xf numFmtId="0" fontId="18" fillId="16" borderId="0" applyAlignment="1" pivotButton="0" quotePrefix="0" xfId="0">
      <alignment horizontal="center" vertical="bottom"/>
    </xf>
    <xf numFmtId="0" fontId="18" fillId="17" borderId="0" applyAlignment="1" pivotButton="0" quotePrefix="0" xfId="0">
      <alignment horizontal="center" vertical="bottom"/>
    </xf>
    <xf numFmtId="0" fontId="18" fillId="18" borderId="0" applyAlignment="1" pivotButton="0" quotePrefix="0" xfId="0">
      <alignment horizontal="center" vertical="bottom"/>
    </xf>
    <xf numFmtId="164" fontId="32" fillId="0" borderId="0" applyAlignment="1" pivotButton="0" quotePrefix="0" xfId="0">
      <alignment horizontal="center" vertical="bottom"/>
    </xf>
    <xf numFmtId="164" fontId="33" fillId="0" borderId="0" applyAlignment="1" pivotButton="0" quotePrefix="0" xfId="0">
      <alignment horizontal="center" vertical="bottom"/>
    </xf>
    <xf numFmtId="164" fontId="34" fillId="0" borderId="0" applyAlignment="1" pivotButton="0" quotePrefix="0" xfId="0">
      <alignment horizontal="center" vertical="bottom"/>
    </xf>
    <xf numFmtId="164" fontId="35" fillId="0" borderId="0" applyAlignment="1" pivotButton="0" quotePrefix="0" xfId="0">
      <alignment horizontal="center" vertical="bottom"/>
    </xf>
    <xf numFmtId="0" fontId="26" fillId="14" borderId="0" applyAlignment="1" pivotButton="0" quotePrefix="0" xfId="0">
      <alignment horizontal="center" vertical="bottom"/>
    </xf>
    <xf numFmtId="0" fontId="24" fillId="10" borderId="11" applyAlignment="1" pivotButton="0" quotePrefix="0" xfId="0">
      <alignment horizontal="center" vertical="bottom"/>
    </xf>
    <xf numFmtId="0" fontId="24" fillId="10" borderId="12" applyAlignment="1" pivotButton="0" quotePrefix="0" xfId="0">
      <alignment horizontal="center" vertical="bottom"/>
    </xf>
    <xf numFmtId="0" fontId="24" fillId="10" borderId="13" applyAlignment="1" pivotButton="0" quotePrefix="0" xfId="0">
      <alignment horizontal="center" vertical="bottom"/>
    </xf>
    <xf numFmtId="0" fontId="0" fillId="11" borderId="14" applyAlignment="1" pivotButton="0" quotePrefix="0" xfId="0">
      <alignment horizontal="general" vertical="bottom"/>
    </xf>
    <xf numFmtId="164" fontId="0" fillId="0" borderId="15" applyAlignment="1" pivotButton="0" quotePrefix="0" xfId="0">
      <alignment horizontal="center" vertical="bottom"/>
    </xf>
    <xf numFmtId="164" fontId="20" fillId="0" borderId="15" applyAlignment="1" pivotButton="0" quotePrefix="0" xfId="0">
      <alignment horizontal="center" vertical="bottom"/>
    </xf>
    <xf numFmtId="0" fontId="0" fillId="0" borderId="15" applyAlignment="1" pivotButton="0" quotePrefix="0" xfId="0">
      <alignment horizontal="center" vertical="bottom"/>
    </xf>
    <xf numFmtId="0" fontId="0" fillId="0" borderId="16" applyAlignment="1" pivotButton="0" quotePrefix="0" xfId="0">
      <alignment horizontal="center" vertical="bottom"/>
    </xf>
    <xf numFmtId="0" fontId="0" fillId="26" borderId="14" applyAlignment="1" pivotButton="0" quotePrefix="0" xfId="0">
      <alignment horizontal="general" vertical="bottom"/>
    </xf>
    <xf numFmtId="0" fontId="0" fillId="27" borderId="14" applyAlignment="1" pivotButton="0" quotePrefix="0" xfId="0">
      <alignment horizontal="general" vertical="bottom"/>
    </xf>
    <xf numFmtId="0" fontId="0" fillId="28" borderId="14" applyAlignment="1" pivotButton="0" quotePrefix="0" xfId="0">
      <alignment horizontal="general" vertical="bottom"/>
    </xf>
    <xf numFmtId="0" fontId="0" fillId="28" borderId="17" applyAlignment="1" pivotButton="0" quotePrefix="0" xfId="0">
      <alignment horizontal="general" vertical="bottom"/>
    </xf>
    <xf numFmtId="164" fontId="0" fillId="0" borderId="18" applyAlignment="1" pivotButton="0" quotePrefix="0" xfId="0">
      <alignment horizontal="center" vertical="bottom"/>
    </xf>
    <xf numFmtId="164" fontId="20" fillId="0" borderId="18" applyAlignment="1" pivotButton="0" quotePrefix="0" xfId="0">
      <alignment horizontal="center" vertical="bottom"/>
    </xf>
    <xf numFmtId="0" fontId="0" fillId="0" borderId="18" applyAlignment="1" pivotButton="0" quotePrefix="0" xfId="0">
      <alignment horizontal="center" vertical="bottom"/>
    </xf>
    <xf numFmtId="0" fontId="0" fillId="0" borderId="19" applyAlignment="1" pivotButton="0" quotePrefix="0" xfId="0">
      <alignment horizontal="center" vertical="bottom"/>
    </xf>
    <xf numFmtId="0" fontId="26" fillId="14" borderId="20" applyAlignment="1" pivotButton="0" quotePrefix="0" xfId="0">
      <alignment horizontal="center" vertical="bottom"/>
    </xf>
    <xf numFmtId="0" fontId="20" fillId="11" borderId="21" applyAlignment="1" pivotButton="0" quotePrefix="0" xfId="0">
      <alignment horizontal="general" vertical="bottom"/>
    </xf>
    <xf numFmtId="164" fontId="0" fillId="0" borderId="21" applyAlignment="1" pivotButton="0" quotePrefix="0" xfId="0">
      <alignment horizontal="center" vertical="bottom"/>
    </xf>
    <xf numFmtId="164" fontId="20" fillId="0" borderId="21" applyAlignment="1" pivotButton="0" quotePrefix="0" xfId="0">
      <alignment horizontal="center" vertical="bottom"/>
    </xf>
    <xf numFmtId="0" fontId="0" fillId="0" borderId="21" applyAlignment="1" pivotButton="0" quotePrefix="0" xfId="0">
      <alignment horizontal="center" vertical="bottom"/>
    </xf>
    <xf numFmtId="0" fontId="20" fillId="26" borderId="21" applyAlignment="1" pivotButton="0" quotePrefix="0" xfId="0">
      <alignment horizontal="general" vertical="bottom"/>
    </xf>
    <xf numFmtId="0" fontId="20" fillId="27" borderId="21" applyAlignment="1" pivotButton="0" quotePrefix="0" xfId="0">
      <alignment horizontal="general" vertical="bottom"/>
    </xf>
    <xf numFmtId="0" fontId="20" fillId="28" borderId="21" applyAlignment="1" pivotButton="0" quotePrefix="0" xfId="0">
      <alignment horizontal="general" vertical="bottom"/>
    </xf>
    <xf numFmtId="0" fontId="27" fillId="14" borderId="22" applyAlignment="1" pivotButton="0" quotePrefix="0" xfId="0">
      <alignment horizontal="general" vertical="bottom"/>
    </xf>
    <xf numFmtId="164" fontId="26" fillId="14" borderId="22" applyAlignment="1" pivotButton="0" quotePrefix="0" xfId="0">
      <alignment horizontal="center" vertical="bottom"/>
    </xf>
    <xf numFmtId="164" fontId="36" fillId="14" borderId="22" applyAlignment="1" pivotButton="0" quotePrefix="0" xfId="0">
      <alignment horizontal="center" vertical="bottom"/>
    </xf>
    <xf numFmtId="0" fontId="0" fillId="14" borderId="22" applyAlignment="1" pivotButton="0" quotePrefix="0" xfId="0">
      <alignment horizontal="general" vertical="bottom"/>
    </xf>
    <xf numFmtId="0" fontId="0" fillId="14" borderId="22" applyAlignment="1" pivotButton="0" quotePrefix="0" xfId="0">
      <alignment horizontal="center" vertical="bottom"/>
    </xf>
    <xf numFmtId="0" fontId="21" fillId="0" borderId="0" applyAlignment="1" pivotButton="0" quotePrefix="0" xfId="0">
      <alignment horizontal="general" vertical="bottom"/>
    </xf>
    <xf numFmtId="0" fontId="0" fillId="29" borderId="0" applyAlignment="1" pivotButton="0" quotePrefix="0" xfId="0">
      <alignment horizontal="general" vertical="bottom" wrapText="1"/>
    </xf>
    <xf numFmtId="0" fontId="0" fillId="7" borderId="0" applyAlignment="1" pivotButton="0" quotePrefix="0" xfId="0">
      <alignment horizontal="general" vertical="bottom" wrapText="1"/>
    </xf>
    <xf numFmtId="0" fontId="0" fillId="30" borderId="0" applyAlignment="1" pivotButton="0" quotePrefix="0" xfId="0">
      <alignment horizontal="general" vertical="bottom" wrapText="1"/>
    </xf>
    <xf numFmtId="0" fontId="0" fillId="31" borderId="0" applyAlignment="1" pivotButton="0" quotePrefix="0" xfId="0">
      <alignment horizontal="general" vertical="bottom" wrapText="1"/>
    </xf>
    <xf numFmtId="0" fontId="0" fillId="6" borderId="0" applyAlignment="1" pivotButton="0" quotePrefix="0" xfId="0">
      <alignment horizontal="general" vertical="bottom" wrapText="1"/>
    </xf>
    <xf numFmtId="0" fontId="0" fillId="32" borderId="0" applyAlignment="1" pivotButton="0" quotePrefix="0" xfId="0">
      <alignment horizontal="general" vertical="bottom" wrapText="1"/>
    </xf>
    <xf numFmtId="0" fontId="37" fillId="0" borderId="0" applyAlignment="1" pivotButton="0" quotePrefix="0" xfId="0">
      <alignment horizontal="general" vertical="bottom"/>
    </xf>
    <xf numFmtId="0" fontId="38" fillId="0" borderId="0" applyAlignment="1" pivotButton="0" quotePrefix="0" xfId="0">
      <alignment horizontal="general" vertical="bottom"/>
    </xf>
    <xf numFmtId="164" fontId="38" fillId="0" borderId="0" applyAlignment="1" pivotButton="0" quotePrefix="0" xfId="0">
      <alignment horizontal="general" vertical="bottom"/>
    </xf>
    <xf numFmtId="0" fontId="28" fillId="14" borderId="0" applyAlignment="1" pivotButton="0" quotePrefix="0" xfId="0">
      <alignment horizontal="center" vertical="bottom"/>
    </xf>
    <xf numFmtId="0" fontId="42" fillId="12" borderId="0" applyAlignment="1" pivotButton="0" quotePrefix="0" xfId="0">
      <alignment horizontal="center" vertical="bottom"/>
    </xf>
    <xf numFmtId="0" fontId="43" fillId="0" borderId="0" applyAlignment="1" pivotButton="0" quotePrefix="0" xfId="0">
      <alignment horizontal="general" vertical="bottom"/>
    </xf>
    <xf numFmtId="0" fontId="44" fillId="16" borderId="0" applyAlignment="1" pivotButton="0" quotePrefix="0" xfId="0">
      <alignment horizontal="center" vertical="bottom"/>
    </xf>
    <xf numFmtId="0" fontId="44" fillId="18" borderId="0" applyAlignment="1" pivotButton="0" quotePrefix="0" xfId="0">
      <alignment horizontal="center" vertical="bottom"/>
    </xf>
    <xf numFmtId="0" fontId="44" fillId="17" borderId="0" applyAlignment="1" pivotButton="0" quotePrefix="0" xfId="0">
      <alignment horizontal="center" vertical="bottom"/>
    </xf>
    <xf numFmtId="0" fontId="44" fillId="33" borderId="0" applyAlignment="1" pivotButton="0" quotePrefix="0" xfId="0">
      <alignment horizontal="center" vertical="bottom"/>
    </xf>
    <xf numFmtId="0" fontId="32" fillId="0" borderId="0" applyAlignment="1" pivotButton="0" quotePrefix="0" xfId="0">
      <alignment horizontal="center" vertical="bottom"/>
    </xf>
    <xf numFmtId="0" fontId="34" fillId="0" borderId="0" applyAlignment="1" pivotButton="0" quotePrefix="0" xfId="0">
      <alignment horizontal="center" vertical="bottom"/>
    </xf>
    <xf numFmtId="0" fontId="33" fillId="0" borderId="0" applyAlignment="1" pivotButton="0" quotePrefix="0" xfId="0">
      <alignment horizontal="center" vertical="bottom"/>
    </xf>
    <xf numFmtId="0" fontId="45" fillId="0" borderId="0" applyAlignment="1" pivotButton="0" quotePrefix="0" xfId="0">
      <alignment horizontal="center" vertical="bottom"/>
    </xf>
    <xf numFmtId="0" fontId="14" fillId="14" borderId="0" applyAlignment="1" pivotButton="0" quotePrefix="0" xfId="0">
      <alignment horizontal="center" vertical="bottom"/>
    </xf>
    <xf numFmtId="0" fontId="9" fillId="10" borderId="11" applyAlignment="1" pivotButton="0" quotePrefix="0" xfId="0">
      <alignment horizontal="center" vertical="bottom"/>
    </xf>
    <xf numFmtId="0" fontId="9" fillId="10" borderId="12" applyAlignment="1" pivotButton="0" quotePrefix="0" xfId="0">
      <alignment horizontal="center" vertical="bottom"/>
    </xf>
    <xf numFmtId="0" fontId="9" fillId="10" borderId="13" applyAlignment="1" pivotButton="0" quotePrefix="0" xfId="0">
      <alignment horizontal="center" vertical="bottom"/>
    </xf>
    <xf numFmtId="0" fontId="20" fillId="11" borderId="14" applyAlignment="1" pivotButton="0" quotePrefix="0" xfId="0">
      <alignment horizontal="general" vertical="bottom"/>
    </xf>
    <xf numFmtId="164" fontId="20" fillId="34" borderId="15" applyAlignment="1" pivotButton="0" quotePrefix="0" xfId="0">
      <alignment horizontal="center" vertical="bottom"/>
    </xf>
    <xf numFmtId="164" fontId="0" fillId="0" borderId="16" applyAlignment="1" pivotButton="0" quotePrefix="0" xfId="0">
      <alignment horizontal="center" vertical="bottom"/>
    </xf>
    <xf numFmtId="0" fontId="20" fillId="26" borderId="14" applyAlignment="1" pivotButton="0" quotePrefix="0" xfId="0">
      <alignment horizontal="general" vertical="bottom"/>
    </xf>
    <xf numFmtId="0" fontId="20" fillId="27" borderId="14" applyAlignment="1" pivotButton="0" quotePrefix="0" xfId="0">
      <alignment horizontal="general" vertical="bottom"/>
    </xf>
    <xf numFmtId="0" fontId="20" fillId="28" borderId="17" applyAlignment="1" pivotButton="0" quotePrefix="0" xfId="0">
      <alignment horizontal="general" vertical="bottom"/>
    </xf>
    <xf numFmtId="164" fontId="20" fillId="34" borderId="18" applyAlignment="1" pivotButton="0" quotePrefix="0" xfId="0">
      <alignment horizontal="center" vertical="bottom"/>
    </xf>
    <xf numFmtId="164" fontId="0" fillId="0" borderId="19" applyAlignment="1" pivotButton="0" quotePrefix="0" xfId="0">
      <alignment horizontal="center" vertical="bottom"/>
    </xf>
    <xf numFmtId="0" fontId="46" fillId="0" borderId="16" applyAlignment="1" pivotButton="0" quotePrefix="0" xfId="0">
      <alignment horizontal="center" vertical="bottom"/>
    </xf>
    <xf numFmtId="0" fontId="46" fillId="0" borderId="19" applyAlignment="1" pivotButton="0" quotePrefix="0" xfId="0">
      <alignment horizontal="center" vertical="bottom"/>
    </xf>
    <xf numFmtId="0" fontId="26" fillId="4" borderId="0" applyAlignment="1" pivotButton="0" quotePrefix="0" xfId="0">
      <alignment horizontal="center" vertical="bottom"/>
    </xf>
    <xf numFmtId="0" fontId="20" fillId="34" borderId="0" applyAlignment="1" pivotButton="0" quotePrefix="0" xfId="0">
      <alignment horizontal="center" vertical="bottom"/>
    </xf>
    <xf numFmtId="0" fontId="46" fillId="0" borderId="0" applyAlignment="1" pivotButton="0" quotePrefix="0" xfId="0">
      <alignment horizontal="center" vertical="bottom"/>
    </xf>
    <xf numFmtId="0" fontId="26" fillId="35" borderId="0" applyAlignment="1" pivotButton="0" quotePrefix="0" xfId="0">
      <alignment horizontal="center" vertical="bottom"/>
    </xf>
    <xf numFmtId="0" fontId="47" fillId="36" borderId="0" applyAlignment="1" pivotButton="0" quotePrefix="0" xfId="0">
      <alignment horizontal="center" vertical="bottom"/>
    </xf>
    <xf numFmtId="164" fontId="48" fillId="0" borderId="0" applyAlignment="1" pivotButton="0" quotePrefix="0" xfId="0">
      <alignment horizontal="center" vertical="bottom"/>
    </xf>
    <xf numFmtId="0" fontId="20" fillId="10" borderId="11" applyAlignment="1" pivotButton="0" quotePrefix="0" xfId="0">
      <alignment horizontal="center" vertical="bottom"/>
    </xf>
    <xf numFmtId="0" fontId="20" fillId="10" borderId="12" applyAlignment="1" pivotButton="0" quotePrefix="0" xfId="0">
      <alignment horizontal="center" vertical="bottom"/>
    </xf>
    <xf numFmtId="0" fontId="20" fillId="10" borderId="13" applyAlignment="1" pivotButton="0" quotePrefix="0" xfId="0">
      <alignment horizontal="center" vertical="bottom"/>
    </xf>
    <xf numFmtId="0" fontId="26" fillId="10" borderId="0" applyAlignment="1" pivotButton="0" quotePrefix="0" xfId="0">
      <alignment horizontal="center" vertical="bottom"/>
    </xf>
    <xf numFmtId="0" fontId="0" fillId="6" borderId="14" applyAlignment="1" pivotButton="0" quotePrefix="0" xfId="0">
      <alignment horizontal="general" vertical="bottom"/>
    </xf>
    <xf numFmtId="0" fontId="20" fillId="0" borderId="15" applyAlignment="1" pivotButton="0" quotePrefix="0" xfId="0">
      <alignment horizontal="center" vertical="bottom"/>
    </xf>
    <xf numFmtId="0" fontId="20" fillId="0" borderId="16" applyAlignment="1" pivotButton="0" quotePrefix="0" xfId="0">
      <alignment horizontal="center" vertical="bottom"/>
    </xf>
    <xf numFmtId="0" fontId="0" fillId="7" borderId="14" applyAlignment="1" pivotButton="0" quotePrefix="0" xfId="0">
      <alignment horizontal="general" vertical="bottom"/>
    </xf>
    <xf numFmtId="0" fontId="0" fillId="8" borderId="14" applyAlignment="1" pivotButton="0" quotePrefix="0" xfId="0">
      <alignment horizontal="general" vertical="bottom"/>
    </xf>
    <xf numFmtId="0" fontId="0" fillId="31" borderId="17" applyAlignment="1" pivotButton="0" quotePrefix="0" xfId="0">
      <alignment horizontal="general" vertical="bottom"/>
    </xf>
    <xf numFmtId="0" fontId="20" fillId="0" borderId="18" applyAlignment="1" pivotButton="0" quotePrefix="0" xfId="0">
      <alignment horizontal="center" vertical="bottom"/>
    </xf>
    <xf numFmtId="0" fontId="20" fillId="0" borderId="19" applyAlignment="1" pivotButton="0" quotePrefix="0" xfId="0">
      <alignment horizontal="center" vertical="bottom"/>
    </xf>
    <xf numFmtId="0" fontId="49" fillId="0" borderId="0" applyAlignment="1" pivotButton="0" quotePrefix="0" xfId="0">
      <alignment horizontal="general" vertical="bottom"/>
    </xf>
    <xf numFmtId="0" fontId="50" fillId="0" borderId="0" applyAlignment="1" pivotButton="0" quotePrefix="0" xfId="0">
      <alignment horizontal="general" vertical="bottom"/>
    </xf>
    <xf numFmtId="0" fontId="51" fillId="0" borderId="0" applyAlignment="1" pivotButton="0" quotePrefix="0" xfId="0">
      <alignment horizontal="general" vertical="bottom"/>
    </xf>
    <xf numFmtId="0" fontId="20" fillId="0" borderId="0" applyAlignment="1" pivotButton="0" quotePrefix="0" xfId="0">
      <alignment horizontal="general" vertical="bottom"/>
    </xf>
    <xf numFmtId="0" fontId="52" fillId="0" borderId="0" applyAlignment="1" pivotButton="0" quotePrefix="0" xfId="0">
      <alignment horizontal="general" vertical="bottom"/>
    </xf>
    <xf numFmtId="0" fontId="0" fillId="0" borderId="0" pivotButton="0" quotePrefix="0" xfId="0"/>
    <xf numFmtId="0" fontId="54" fillId="37" borderId="0" applyAlignment="1" pivotButton="0" quotePrefix="0" xfId="0">
      <alignment horizontal="center" vertical="center"/>
    </xf>
    <xf numFmtId="0" fontId="55" fillId="38" borderId="0" applyAlignment="1" pivotButton="0" quotePrefix="0" xfId="0">
      <alignment horizontal="center" vertical="center"/>
    </xf>
    <xf numFmtId="0" fontId="56" fillId="0" borderId="0" applyAlignment="1" pivotButton="0" quotePrefix="0" xfId="0">
      <alignment horizontal="center" vertical="center"/>
    </xf>
    <xf numFmtId="0" fontId="57" fillId="0" borderId="0" applyAlignment="1" pivotButton="0" quotePrefix="0" xfId="0">
      <alignment horizontal="center" vertical="top" wrapText="1"/>
    </xf>
    <xf numFmtId="0" fontId="58" fillId="0" borderId="0" applyAlignment="1" pivotButton="0" quotePrefix="0" xfId="0">
      <alignment horizontal="center" vertical="center"/>
    </xf>
    <xf numFmtId="0" fontId="59" fillId="0" borderId="0" applyAlignment="1" pivotButton="0" quotePrefix="0" xfId="0">
      <alignment horizontal="center"/>
    </xf>
    <xf numFmtId="0" fontId="60" fillId="0" borderId="0" applyAlignment="1" pivotButton="0" quotePrefix="0" xfId="0">
      <alignment horizontal="center"/>
    </xf>
    <xf numFmtId="0" fontId="61" fillId="0" borderId="0" applyAlignment="1" pivotButton="0" quotePrefix="0" xfId="0">
      <alignment horizontal="center"/>
    </xf>
    <xf numFmtId="0" fontId="0" fillId="0" borderId="0" applyAlignment="1" pivotButton="0" quotePrefix="0" xfId="0">
      <alignment horizontal="general" vertical="bottom"/>
    </xf>
    <xf numFmtId="0" fontId="8" fillId="9" borderId="0" applyAlignment="1" pivotButton="0" quotePrefix="0" xfId="0">
      <alignment horizontal="center" vertical="bottom"/>
    </xf>
    <xf numFmtId="0" fontId="9" fillId="10" borderId="1" applyAlignment="1" pivotButton="0" quotePrefix="0" xfId="0">
      <alignment horizontal="center" vertical="bottom"/>
    </xf>
    <xf numFmtId="0" fontId="9" fillId="10" borderId="2" applyAlignment="1" pivotButton="0" quotePrefix="0" xfId="0">
      <alignment horizontal="center" vertical="bottom"/>
    </xf>
    <xf numFmtId="0" fontId="9" fillId="10" borderId="3" applyAlignment="1" pivotButton="0" quotePrefix="0" xfId="0">
      <alignment horizontal="center" vertical="bottom"/>
    </xf>
    <xf numFmtId="0" fontId="0" fillId="11" borderId="4" applyAlignment="1" pivotButton="0" quotePrefix="0" xfId="0">
      <alignment horizontal="center" vertical="bottom"/>
    </xf>
    <xf numFmtId="0" fontId="0" fillId="11" borderId="5" applyAlignment="1" pivotButton="0" quotePrefix="0" xfId="0">
      <alignment horizontal="general" vertical="bottom"/>
    </xf>
    <xf numFmtId="0" fontId="0" fillId="11" borderId="5" applyAlignment="1" pivotButton="0" quotePrefix="0" xfId="0">
      <alignment horizontal="center" vertical="bottom"/>
    </xf>
    <xf numFmtId="0" fontId="0" fillId="11" borderId="6" applyAlignment="1" pivotButton="0" quotePrefix="0" xfId="0">
      <alignment horizontal="general" vertical="bottom"/>
    </xf>
    <xf numFmtId="0" fontId="0" fillId="0" borderId="4" applyAlignment="1" pivotButton="0" quotePrefix="0" xfId="0">
      <alignment horizontal="center" vertical="bottom"/>
    </xf>
    <xf numFmtId="0" fontId="0" fillId="0" borderId="5" applyAlignment="1" pivotButton="0" quotePrefix="0" xfId="0">
      <alignment horizontal="general" vertical="bottom"/>
    </xf>
    <xf numFmtId="0" fontId="0" fillId="0" borderId="5" applyAlignment="1" pivotButton="0" quotePrefix="0" xfId="0">
      <alignment horizontal="center" vertical="bottom"/>
    </xf>
    <xf numFmtId="0" fontId="0" fillId="0" borderId="6" applyAlignment="1" pivotButton="0" quotePrefix="0" xfId="0">
      <alignment horizontal="general" vertical="bottom"/>
    </xf>
    <xf numFmtId="0" fontId="0" fillId="0" borderId="7" applyAlignment="1" pivotButton="0" quotePrefix="0" xfId="0">
      <alignment horizontal="center" vertical="bottom"/>
    </xf>
    <xf numFmtId="0" fontId="0" fillId="0" borderId="8" applyAlignment="1" pivotButton="0" quotePrefix="0" xfId="0">
      <alignment horizontal="general" vertical="bottom"/>
    </xf>
    <xf numFmtId="0" fontId="0" fillId="0" borderId="8" applyAlignment="1" pivotButton="0" quotePrefix="0" xfId="0">
      <alignment horizontal="center" vertical="bottom"/>
    </xf>
    <xf numFmtId="0" fontId="0" fillId="0" borderId="9" applyAlignment="1" pivotButton="0" quotePrefix="0" xfId="0">
      <alignment horizontal="general" vertical="bottom"/>
    </xf>
    <xf numFmtId="0" fontId="10" fillId="0" borderId="0" applyAlignment="1" pivotButton="0" quotePrefix="0" xfId="0">
      <alignment horizontal="general" vertical="bottom"/>
    </xf>
    <xf numFmtId="0" fontId="11" fillId="12" borderId="0" applyAlignment="1" pivotButton="0" quotePrefix="0" xfId="0">
      <alignment horizontal="center" vertical="bottom"/>
    </xf>
    <xf numFmtId="0" fontId="11" fillId="0" borderId="0" applyAlignment="1" pivotButton="0" quotePrefix="0" xfId="0">
      <alignment horizontal="center" vertical="bottom"/>
    </xf>
    <xf numFmtId="0" fontId="12" fillId="13" borderId="0" applyAlignment="1" pivotButton="0" quotePrefix="0" xfId="0">
      <alignment horizontal="center" vertical="bottom"/>
    </xf>
    <xf numFmtId="0" fontId="13" fillId="14" borderId="0" applyAlignment="1" pivotButton="0" quotePrefix="0" xfId="0">
      <alignment horizontal="center" vertical="bottom"/>
    </xf>
    <xf numFmtId="0" fontId="14" fillId="14" borderId="0" applyAlignment="1" pivotButton="0" quotePrefix="0" xfId="0">
      <alignment horizontal="center" vertical="bottom"/>
    </xf>
    <xf numFmtId="0" fontId="15" fillId="15" borderId="0" applyAlignment="1" pivotButton="0" quotePrefix="0" xfId="0">
      <alignment horizontal="center" vertical="bottom"/>
    </xf>
    <xf numFmtId="0" fontId="16" fillId="16" borderId="0" applyAlignment="1" pivotButton="0" quotePrefix="0" xfId="0">
      <alignment horizontal="center" vertical="bottom"/>
    </xf>
    <xf numFmtId="0" fontId="16" fillId="17" borderId="0" applyAlignment="1" pivotButton="0" quotePrefix="0" xfId="0">
      <alignment horizontal="center" vertical="bottom"/>
    </xf>
    <xf numFmtId="0" fontId="16" fillId="18" borderId="0" applyAlignment="1" pivotButton="0" quotePrefix="0" xfId="0">
      <alignment horizontal="center" vertical="bottom"/>
    </xf>
    <xf numFmtId="0" fontId="16" fillId="19" borderId="0" applyAlignment="1" pivotButton="0" quotePrefix="0" xfId="0">
      <alignment horizontal="center" vertical="bottom"/>
    </xf>
    <xf numFmtId="0" fontId="17" fillId="16" borderId="0" applyAlignment="1" pivotButton="0" quotePrefix="0" xfId="0">
      <alignment horizontal="center" vertical="bottom"/>
    </xf>
    <xf numFmtId="0" fontId="18" fillId="15" borderId="0" applyAlignment="1" pivotButton="0" quotePrefix="0" xfId="0">
      <alignment horizontal="center" vertical="bottom"/>
    </xf>
    <xf numFmtId="0" fontId="17" fillId="17" borderId="0" applyAlignment="1" pivotButton="0" quotePrefix="0" xfId="0">
      <alignment horizontal="center" vertical="bottom"/>
    </xf>
    <xf numFmtId="0" fontId="17" fillId="18" borderId="0" applyAlignment="1" pivotButton="0" quotePrefix="0" xfId="0">
      <alignment horizontal="center" vertical="bottom"/>
    </xf>
    <xf numFmtId="0" fontId="19" fillId="20" borderId="0" applyAlignment="1" pivotButton="0" quotePrefix="0" xfId="0">
      <alignment horizontal="center" vertical="bottom"/>
    </xf>
    <xf numFmtId="0" fontId="20" fillId="20" borderId="0" applyAlignment="1" pivotButton="0" quotePrefix="0" xfId="0">
      <alignment horizontal="general" vertical="bottom"/>
    </xf>
    <xf numFmtId="0" fontId="19" fillId="12" borderId="0" applyAlignment="1" pivotButton="0" quotePrefix="0" xfId="0">
      <alignment horizontal="center" vertical="bottom"/>
    </xf>
    <xf numFmtId="0" fontId="16" fillId="16" borderId="0" applyAlignment="1" pivotButton="0" quotePrefix="0" xfId="0">
      <alignment horizontal="center" vertical="bottom" wrapText="1"/>
    </xf>
    <xf numFmtId="0" fontId="16" fillId="17" borderId="0" applyAlignment="1" pivotButton="0" quotePrefix="0" xfId="0">
      <alignment horizontal="center" vertical="bottom" wrapText="1"/>
    </xf>
    <xf numFmtId="0" fontId="16" fillId="18" borderId="0" applyAlignment="1" pivotButton="0" quotePrefix="0" xfId="0">
      <alignment horizontal="center" vertical="bottom" wrapText="1"/>
    </xf>
    <xf numFmtId="0" fontId="16" fillId="19" borderId="0" applyAlignment="1" pivotButton="0" quotePrefix="0" xfId="0">
      <alignment horizontal="center" vertical="bottom" wrapText="1"/>
    </xf>
    <xf numFmtId="0" fontId="17" fillId="9" borderId="0" applyAlignment="1" pivotButton="0" quotePrefix="0" xfId="0">
      <alignment horizontal="center" vertical="bottom"/>
    </xf>
    <xf numFmtId="0" fontId="11" fillId="0" borderId="0" applyAlignment="1" pivotButton="0" quotePrefix="0" xfId="0">
      <alignment horizontal="general" vertical="bottom"/>
    </xf>
    <xf numFmtId="0" fontId="11" fillId="21" borderId="0" applyAlignment="1" pivotButton="0" quotePrefix="0" xfId="0">
      <alignment horizontal="center" vertical="bottom"/>
    </xf>
    <xf numFmtId="0" fontId="21" fillId="0" borderId="0" applyAlignment="1" pivotButton="0" quotePrefix="0" xfId="0">
      <alignment horizontal="center" vertical="bottom"/>
    </xf>
    <xf numFmtId="164" fontId="20" fillId="0" borderId="0" applyAlignment="1" pivotButton="0" quotePrefix="0" xfId="0">
      <alignment horizontal="center" vertical="bottom"/>
    </xf>
    <xf numFmtId="0" fontId="11" fillId="22" borderId="0" applyAlignment="1" pivotButton="0" quotePrefix="0" xfId="0">
      <alignment horizontal="center" vertical="bottom"/>
    </xf>
    <xf numFmtId="0" fontId="11" fillId="22" borderId="0" applyAlignment="1" pivotButton="0" quotePrefix="0" xfId="0">
      <alignment horizontal="general" vertical="bottom"/>
    </xf>
    <xf numFmtId="0" fontId="10" fillId="21" borderId="0" applyAlignment="1" pivotButton="0" quotePrefix="0" xfId="0">
      <alignment horizontal="center" vertical="bottom"/>
    </xf>
    <xf numFmtId="164" fontId="17" fillId="9" borderId="0" applyAlignment="1" pivotButton="0" quotePrefix="0" xfId="0">
      <alignment horizontal="center" vertical="bottom"/>
    </xf>
    <xf numFmtId="0" fontId="19" fillId="23" borderId="0" applyAlignment="1" pivotButton="0" quotePrefix="0" xfId="0">
      <alignment horizontal="center" vertical="bottom"/>
    </xf>
    <xf numFmtId="0" fontId="20" fillId="23" borderId="0" applyAlignment="1" pivotButton="0" quotePrefix="0" xfId="0">
      <alignment horizontal="general" vertical="bottom"/>
    </xf>
    <xf numFmtId="0" fontId="19" fillId="24" borderId="0" applyAlignment="1" pivotButton="0" quotePrefix="0" xfId="0">
      <alignment horizontal="center" vertical="bottom"/>
    </xf>
    <xf numFmtId="0" fontId="20" fillId="24" borderId="0" applyAlignment="1" pivotButton="0" quotePrefix="0" xfId="0">
      <alignment horizontal="general" vertical="bottom"/>
    </xf>
    <xf numFmtId="0" fontId="19" fillId="25" borderId="0" applyAlignment="1" pivotButton="0" quotePrefix="0" xfId="0">
      <alignment horizontal="center" vertical="bottom"/>
    </xf>
    <xf numFmtId="0" fontId="20" fillId="25" borderId="0" applyAlignment="1" pivotButton="0" quotePrefix="0" xfId="0">
      <alignment horizontal="general" vertical="bottom"/>
    </xf>
    <xf numFmtId="0" fontId="22" fillId="14" borderId="0" applyAlignment="1" pivotButton="0" quotePrefix="0" xfId="0">
      <alignment horizontal="center" vertical="bottom"/>
    </xf>
    <xf numFmtId="164" fontId="23" fillId="14" borderId="0" applyAlignment="1" pivotButton="0" quotePrefix="0" xfId="0">
      <alignment horizontal="center" vertical="bottom"/>
    </xf>
    <xf numFmtId="0" fontId="24" fillId="12" borderId="0" applyAlignment="1" pivotButton="0" quotePrefix="0" xfId="0">
      <alignment horizontal="center" vertical="bottom" wrapText="1"/>
    </xf>
    <xf numFmtId="0" fontId="25" fillId="21" borderId="0" applyAlignment="1" pivotButton="0" quotePrefix="0" xfId="0">
      <alignment horizontal="center" vertical="bottom"/>
    </xf>
    <xf numFmtId="0" fontId="18" fillId="21" borderId="0" applyAlignment="1" pivotButton="0" quotePrefix="0" xfId="0">
      <alignment horizontal="center" vertical="bottom"/>
    </xf>
    <xf numFmtId="0" fontId="22" fillId="21" borderId="0" applyAlignment="1" pivotButton="0" quotePrefix="0" xfId="0">
      <alignment horizontal="center" vertical="bottom"/>
    </xf>
    <xf numFmtId="0" fontId="20" fillId="20" borderId="0" applyAlignment="1" pivotButton="0" quotePrefix="0" xfId="0">
      <alignment horizontal="center" vertical="bottom"/>
    </xf>
    <xf numFmtId="0" fontId="0" fillId="0" borderId="0" applyAlignment="1" pivotButton="0" quotePrefix="0" xfId="0">
      <alignment horizontal="center" vertical="bottom"/>
    </xf>
    <xf numFmtId="0" fontId="20" fillId="0" borderId="0" applyAlignment="1" pivotButton="0" quotePrefix="0" xfId="0">
      <alignment horizontal="center" vertical="bottom"/>
    </xf>
    <xf numFmtId="0" fontId="26" fillId="9" borderId="0" applyAlignment="1" pivotButton="0" quotePrefix="0" xfId="0">
      <alignment horizontal="center" vertical="bottom"/>
    </xf>
    <xf numFmtId="164" fontId="26" fillId="9" borderId="0" applyAlignment="1" pivotButton="0" quotePrefix="0" xfId="0">
      <alignment horizontal="center" vertical="bottom"/>
    </xf>
    <xf numFmtId="0" fontId="20" fillId="23" borderId="0" applyAlignment="1" pivotButton="0" quotePrefix="0" xfId="0">
      <alignment horizontal="center" vertical="bottom"/>
    </xf>
    <xf numFmtId="0" fontId="20" fillId="24" borderId="0" applyAlignment="1" pivotButton="0" quotePrefix="0" xfId="0">
      <alignment horizontal="center" vertical="bottom"/>
    </xf>
    <xf numFmtId="0" fontId="20" fillId="25" borderId="0" applyAlignment="1" pivotButton="0" quotePrefix="0" xfId="0">
      <alignment horizontal="center" vertical="bottom"/>
    </xf>
    <xf numFmtId="0" fontId="27" fillId="14" borderId="0" applyAlignment="1" pivotButton="0" quotePrefix="0" xfId="0">
      <alignment horizontal="center" vertical="bottom"/>
    </xf>
    <xf numFmtId="164" fontId="27" fillId="14" borderId="0" applyAlignment="1" pivotButton="0" quotePrefix="0" xfId="0">
      <alignment horizontal="center" vertical="bottom"/>
    </xf>
    <xf numFmtId="164" fontId="19" fillId="21" borderId="0" applyAlignment="1" pivotButton="0" quotePrefix="0" xfId="0">
      <alignment horizontal="center" vertical="bottom"/>
    </xf>
    <xf numFmtId="164" fontId="18" fillId="21" borderId="0" applyAlignment="1" pivotButton="0" quotePrefix="0" xfId="0">
      <alignment horizontal="center" vertical="bottom"/>
    </xf>
    <xf numFmtId="164" fontId="17" fillId="0" borderId="0" applyAlignment="1" pivotButton="0" quotePrefix="0" xfId="0">
      <alignment horizontal="center" vertical="bottom"/>
    </xf>
    <xf numFmtId="0" fontId="18" fillId="12" borderId="0" applyAlignment="1" pivotButton="0" quotePrefix="0" xfId="0">
      <alignment horizontal="center" vertical="bottom"/>
    </xf>
    <xf numFmtId="0" fontId="24" fillId="0" borderId="0" applyAlignment="1" pivotButton="0" quotePrefix="0" xfId="0">
      <alignment horizontal="center" vertical="bottom" wrapText="1"/>
    </xf>
    <xf numFmtId="0" fontId="17" fillId="0" borderId="0" applyAlignment="1" pivotButton="0" quotePrefix="0" xfId="0">
      <alignment horizontal="center" vertical="bottom"/>
    </xf>
    <xf numFmtId="164" fontId="22" fillId="21" borderId="0" applyAlignment="1" pivotButton="0" quotePrefix="0" xfId="0">
      <alignment horizontal="center" vertical="bottom"/>
    </xf>
    <xf numFmtId="164" fontId="23" fillId="0" borderId="0" applyAlignment="1" pivotButton="0" quotePrefix="0" xfId="0">
      <alignment horizontal="center" vertical="bottom"/>
    </xf>
    <xf numFmtId="164" fontId="26" fillId="0" borderId="0" applyAlignment="1" pivotButton="0" quotePrefix="0" xfId="0">
      <alignment horizontal="center" vertical="bottom"/>
    </xf>
    <xf numFmtId="164" fontId="27" fillId="0" borderId="0" applyAlignment="1" pivotButton="0" quotePrefix="0" xfId="0">
      <alignment horizontal="center" vertical="bottom"/>
    </xf>
    <xf numFmtId="0" fontId="28" fillId="9" borderId="0" applyAlignment="1" pivotButton="0" quotePrefix="0" xfId="0">
      <alignment horizontal="center" vertical="bottom"/>
    </xf>
    <xf numFmtId="0" fontId="9" fillId="0" borderId="0" applyAlignment="1" pivotButton="0" quotePrefix="0" xfId="0">
      <alignment horizontal="general" vertical="bottom"/>
    </xf>
    <xf numFmtId="0" fontId="29" fillId="12" borderId="10" applyAlignment="1" pivotButton="0" quotePrefix="0" xfId="0">
      <alignment horizontal="center" vertical="bottom"/>
    </xf>
    <xf numFmtId="0" fontId="30" fillId="0" borderId="0" applyAlignment="1" pivotButton="0" quotePrefix="0" xfId="0">
      <alignment horizontal="general" vertical="bottom"/>
    </xf>
    <xf numFmtId="0" fontId="31" fillId="0" borderId="0" applyAlignment="1" pivotButton="0" quotePrefix="0" xfId="0">
      <alignment horizontal="general" vertical="bottom"/>
    </xf>
    <xf numFmtId="0" fontId="4" fillId="0" borderId="0" applyAlignment="1" pivotButton="0" quotePrefix="0" xfId="0">
      <alignment horizontal="general" vertical="bottom"/>
    </xf>
    <xf numFmtId="0" fontId="18" fillId="16" borderId="0" applyAlignment="1" pivotButton="0" quotePrefix="0" xfId="0">
      <alignment horizontal="center" vertical="bottom"/>
    </xf>
    <xf numFmtId="0" fontId="18" fillId="17" borderId="0" applyAlignment="1" pivotButton="0" quotePrefix="0" xfId="0">
      <alignment horizontal="center" vertical="bottom"/>
    </xf>
    <xf numFmtId="0" fontId="18" fillId="18" borderId="0" applyAlignment="1" pivotButton="0" quotePrefix="0" xfId="0">
      <alignment horizontal="center" vertical="bottom"/>
    </xf>
    <xf numFmtId="164" fontId="32" fillId="0" borderId="0" applyAlignment="1" pivotButton="0" quotePrefix="0" xfId="0">
      <alignment horizontal="center" vertical="bottom"/>
    </xf>
    <xf numFmtId="164" fontId="33" fillId="0" borderId="0" applyAlignment="1" pivotButton="0" quotePrefix="0" xfId="0">
      <alignment horizontal="center" vertical="bottom"/>
    </xf>
    <xf numFmtId="164" fontId="34" fillId="0" borderId="0" applyAlignment="1" pivotButton="0" quotePrefix="0" xfId="0">
      <alignment horizontal="center" vertical="bottom"/>
    </xf>
    <xf numFmtId="164" fontId="35" fillId="0" borderId="0" applyAlignment="1" pivotButton="0" quotePrefix="0" xfId="0">
      <alignment horizontal="center" vertical="bottom"/>
    </xf>
    <xf numFmtId="0" fontId="26" fillId="14" borderId="0" applyAlignment="1" pivotButton="0" quotePrefix="0" xfId="0">
      <alignment horizontal="center" vertical="bottom"/>
    </xf>
    <xf numFmtId="0" fontId="24" fillId="10" borderId="11" applyAlignment="1" pivotButton="0" quotePrefix="0" xfId="0">
      <alignment horizontal="center" vertical="bottom"/>
    </xf>
    <xf numFmtId="0" fontId="24" fillId="10" borderId="12" applyAlignment="1" pivotButton="0" quotePrefix="0" xfId="0">
      <alignment horizontal="center" vertical="bottom"/>
    </xf>
    <xf numFmtId="0" fontId="24" fillId="10" borderId="13" applyAlignment="1" pivotButton="0" quotePrefix="0" xfId="0">
      <alignment horizontal="center" vertical="bottom"/>
    </xf>
    <xf numFmtId="0" fontId="0" fillId="11" borderId="14" applyAlignment="1" pivotButton="0" quotePrefix="0" xfId="0">
      <alignment horizontal="general" vertical="bottom"/>
    </xf>
    <xf numFmtId="164" fontId="0" fillId="0" borderId="15" applyAlignment="1" pivotButton="0" quotePrefix="0" xfId="0">
      <alignment horizontal="center" vertical="bottom"/>
    </xf>
    <xf numFmtId="164" fontId="20" fillId="0" borderId="15" applyAlignment="1" pivotButton="0" quotePrefix="0" xfId="0">
      <alignment horizontal="center" vertical="bottom"/>
    </xf>
    <xf numFmtId="0" fontId="0" fillId="0" borderId="15" applyAlignment="1" pivotButton="0" quotePrefix="0" xfId="0">
      <alignment horizontal="center" vertical="bottom"/>
    </xf>
    <xf numFmtId="0" fontId="0" fillId="0" borderId="16" applyAlignment="1" pivotButton="0" quotePrefix="0" xfId="0">
      <alignment horizontal="center" vertical="bottom"/>
    </xf>
    <xf numFmtId="0" fontId="0" fillId="26" borderId="14" applyAlignment="1" pivotButton="0" quotePrefix="0" xfId="0">
      <alignment horizontal="general" vertical="bottom"/>
    </xf>
    <xf numFmtId="0" fontId="0" fillId="27" borderId="14" applyAlignment="1" pivotButton="0" quotePrefix="0" xfId="0">
      <alignment horizontal="general" vertical="bottom"/>
    </xf>
    <xf numFmtId="0" fontId="0" fillId="28" borderId="14" applyAlignment="1" pivotButton="0" quotePrefix="0" xfId="0">
      <alignment horizontal="general" vertical="bottom"/>
    </xf>
    <xf numFmtId="0" fontId="0" fillId="28" borderId="17" applyAlignment="1" pivotButton="0" quotePrefix="0" xfId="0">
      <alignment horizontal="general" vertical="bottom"/>
    </xf>
    <xf numFmtId="164" fontId="0" fillId="0" borderId="18" applyAlignment="1" pivotButton="0" quotePrefix="0" xfId="0">
      <alignment horizontal="center" vertical="bottom"/>
    </xf>
    <xf numFmtId="164" fontId="20" fillId="0" borderId="18" applyAlignment="1" pivotButton="0" quotePrefix="0" xfId="0">
      <alignment horizontal="center" vertical="bottom"/>
    </xf>
    <xf numFmtId="0" fontId="0" fillId="0" borderId="18" applyAlignment="1" pivotButton="0" quotePrefix="0" xfId="0">
      <alignment horizontal="center" vertical="bottom"/>
    </xf>
    <xf numFmtId="0" fontId="0" fillId="0" borderId="19" applyAlignment="1" pivotButton="0" quotePrefix="0" xfId="0">
      <alignment horizontal="center" vertical="bottom"/>
    </xf>
    <xf numFmtId="0" fontId="26" fillId="14" borderId="20" applyAlignment="1" pivotButton="0" quotePrefix="0" xfId="0">
      <alignment horizontal="center" vertical="bottom"/>
    </xf>
    <xf numFmtId="0" fontId="0" fillId="0" borderId="20" pivotButton="0" quotePrefix="0" xfId="0"/>
    <xf numFmtId="0" fontId="20" fillId="11" borderId="21" applyAlignment="1" pivotButton="0" quotePrefix="0" xfId="0">
      <alignment horizontal="general" vertical="bottom"/>
    </xf>
    <xf numFmtId="164" fontId="0" fillId="0" borderId="21" applyAlignment="1" pivotButton="0" quotePrefix="0" xfId="0">
      <alignment horizontal="center" vertical="bottom"/>
    </xf>
    <xf numFmtId="164" fontId="20" fillId="0" borderId="21" applyAlignment="1" pivotButton="0" quotePrefix="0" xfId="0">
      <alignment horizontal="center" vertical="bottom"/>
    </xf>
    <xf numFmtId="0" fontId="0" fillId="0" borderId="21" applyAlignment="1" pivotButton="0" quotePrefix="0" xfId="0">
      <alignment horizontal="center" vertical="bottom"/>
    </xf>
    <xf numFmtId="0" fontId="20" fillId="26" borderId="21" applyAlignment="1" pivotButton="0" quotePrefix="0" xfId="0">
      <alignment horizontal="general" vertical="bottom"/>
    </xf>
    <xf numFmtId="0" fontId="20" fillId="27" borderId="21" applyAlignment="1" pivotButton="0" quotePrefix="0" xfId="0">
      <alignment horizontal="general" vertical="bottom"/>
    </xf>
    <xf numFmtId="0" fontId="20" fillId="28" borderId="21" applyAlignment="1" pivotButton="0" quotePrefix="0" xfId="0">
      <alignment horizontal="general" vertical="bottom"/>
    </xf>
    <xf numFmtId="0" fontId="27" fillId="14" borderId="22" applyAlignment="1" pivotButton="0" quotePrefix="0" xfId="0">
      <alignment horizontal="general" vertical="bottom"/>
    </xf>
    <xf numFmtId="0" fontId="0" fillId="0" borderId="22" pivotButton="0" quotePrefix="0" xfId="0"/>
    <xf numFmtId="164" fontId="26" fillId="14" borderId="22" applyAlignment="1" pivotButton="0" quotePrefix="0" xfId="0">
      <alignment horizontal="center" vertical="bottom"/>
    </xf>
    <xf numFmtId="164" fontId="36" fillId="14" borderId="22" applyAlignment="1" pivotButton="0" quotePrefix="0" xfId="0">
      <alignment horizontal="center" vertical="bottom"/>
    </xf>
    <xf numFmtId="0" fontId="0" fillId="14" borderId="22" applyAlignment="1" pivotButton="0" quotePrefix="0" xfId="0">
      <alignment horizontal="general" vertical="bottom"/>
    </xf>
    <xf numFmtId="0" fontId="0" fillId="14" borderId="22" applyAlignment="1" pivotButton="0" quotePrefix="0" xfId="0">
      <alignment horizontal="center" vertical="bottom"/>
    </xf>
    <xf numFmtId="0" fontId="21" fillId="0" borderId="0" applyAlignment="1" pivotButton="0" quotePrefix="0" xfId="0">
      <alignment horizontal="general" vertical="bottom"/>
    </xf>
    <xf numFmtId="0" fontId="0" fillId="29" borderId="0" applyAlignment="1" pivotButton="0" quotePrefix="0" xfId="0">
      <alignment horizontal="general" vertical="bottom" wrapText="1"/>
    </xf>
    <xf numFmtId="0" fontId="0" fillId="7" borderId="0" applyAlignment="1" pivotButton="0" quotePrefix="0" xfId="0">
      <alignment horizontal="general" vertical="bottom" wrapText="1"/>
    </xf>
    <xf numFmtId="0" fontId="0" fillId="30" borderId="0" applyAlignment="1" pivotButton="0" quotePrefix="0" xfId="0">
      <alignment horizontal="general" vertical="bottom" wrapText="1"/>
    </xf>
    <xf numFmtId="0" fontId="0" fillId="31" borderId="0" applyAlignment="1" pivotButton="0" quotePrefix="0" xfId="0">
      <alignment horizontal="general" vertical="bottom" wrapText="1"/>
    </xf>
    <xf numFmtId="0" fontId="0" fillId="6" borderId="0" applyAlignment="1" pivotButton="0" quotePrefix="0" xfId="0">
      <alignment horizontal="general" vertical="bottom" wrapText="1"/>
    </xf>
    <xf numFmtId="0" fontId="0" fillId="32" borderId="0" applyAlignment="1" pivotButton="0" quotePrefix="0" xfId="0">
      <alignment horizontal="general" vertical="bottom" wrapText="1"/>
    </xf>
    <xf numFmtId="0" fontId="37" fillId="0" borderId="0" applyAlignment="1" pivotButton="0" quotePrefix="0" xfId="0">
      <alignment horizontal="general" vertical="bottom"/>
    </xf>
    <xf numFmtId="0" fontId="38" fillId="0" borderId="0" applyAlignment="1" pivotButton="0" quotePrefix="0" xfId="0">
      <alignment horizontal="general" vertical="bottom"/>
    </xf>
    <xf numFmtId="164" fontId="38" fillId="0" borderId="0" applyAlignment="1" pivotButton="0" quotePrefix="0" xfId="0">
      <alignment horizontal="general" vertical="bottom"/>
    </xf>
    <xf numFmtId="0" fontId="28" fillId="14" borderId="0" applyAlignment="1" pivotButton="0" quotePrefix="0" xfId="0">
      <alignment horizontal="center" vertical="bottom"/>
    </xf>
    <xf numFmtId="0" fontId="42" fillId="12" borderId="0" applyAlignment="1" pivotButton="0" quotePrefix="0" xfId="0">
      <alignment horizontal="center" vertical="bottom"/>
    </xf>
    <xf numFmtId="0" fontId="43" fillId="0" borderId="0" applyAlignment="1" pivotButton="0" quotePrefix="0" xfId="0">
      <alignment horizontal="general" vertical="bottom"/>
    </xf>
    <xf numFmtId="0" fontId="44" fillId="16" borderId="0" applyAlignment="1" pivotButton="0" quotePrefix="0" xfId="0">
      <alignment horizontal="center" vertical="bottom"/>
    </xf>
    <xf numFmtId="0" fontId="44" fillId="18" borderId="0" applyAlignment="1" pivotButton="0" quotePrefix="0" xfId="0">
      <alignment horizontal="center" vertical="bottom"/>
    </xf>
    <xf numFmtId="0" fontId="44" fillId="17" borderId="0" applyAlignment="1" pivotButton="0" quotePrefix="0" xfId="0">
      <alignment horizontal="center" vertical="bottom"/>
    </xf>
    <xf numFmtId="0" fontId="44" fillId="33" borderId="0" applyAlignment="1" pivotButton="0" quotePrefix="0" xfId="0">
      <alignment horizontal="center" vertical="bottom"/>
    </xf>
    <xf numFmtId="0" fontId="32" fillId="0" borderId="0" applyAlignment="1" pivotButton="0" quotePrefix="0" xfId="0">
      <alignment horizontal="center" vertical="bottom"/>
    </xf>
    <xf numFmtId="0" fontId="34" fillId="0" borderId="0" applyAlignment="1" pivotButton="0" quotePrefix="0" xfId="0">
      <alignment horizontal="center" vertical="bottom"/>
    </xf>
    <xf numFmtId="0" fontId="33" fillId="0" borderId="0" applyAlignment="1" pivotButton="0" quotePrefix="0" xfId="0">
      <alignment horizontal="center" vertical="bottom"/>
    </xf>
    <xf numFmtId="0" fontId="45" fillId="0" borderId="0" applyAlignment="1" pivotButton="0" quotePrefix="0" xfId="0">
      <alignment horizontal="center" vertical="bottom"/>
    </xf>
    <xf numFmtId="0" fontId="9" fillId="10" borderId="11" applyAlignment="1" pivotButton="0" quotePrefix="0" xfId="0">
      <alignment horizontal="center" vertical="bottom"/>
    </xf>
    <xf numFmtId="0" fontId="9" fillId="10" borderId="12" applyAlignment="1" pivotButton="0" quotePrefix="0" xfId="0">
      <alignment horizontal="center" vertical="bottom"/>
    </xf>
    <xf numFmtId="0" fontId="9" fillId="10" borderId="13" applyAlignment="1" pivotButton="0" quotePrefix="0" xfId="0">
      <alignment horizontal="center" vertical="bottom"/>
    </xf>
    <xf numFmtId="0" fontId="20" fillId="11" borderId="14" applyAlignment="1" pivotButton="0" quotePrefix="0" xfId="0">
      <alignment horizontal="general" vertical="bottom"/>
    </xf>
    <xf numFmtId="164" fontId="20" fillId="34" borderId="15" applyAlignment="1" pivotButton="0" quotePrefix="0" xfId="0">
      <alignment horizontal="center" vertical="bottom"/>
    </xf>
    <xf numFmtId="164" fontId="0" fillId="0" borderId="16" applyAlignment="1" pivotButton="0" quotePrefix="0" xfId="0">
      <alignment horizontal="center" vertical="bottom"/>
    </xf>
    <xf numFmtId="0" fontId="20" fillId="26" borderId="14" applyAlignment="1" pivotButton="0" quotePrefix="0" xfId="0">
      <alignment horizontal="general" vertical="bottom"/>
    </xf>
    <xf numFmtId="0" fontId="20" fillId="27" borderId="14" applyAlignment="1" pivotButton="0" quotePrefix="0" xfId="0">
      <alignment horizontal="general" vertical="bottom"/>
    </xf>
    <xf numFmtId="0" fontId="20" fillId="28" borderId="17" applyAlignment="1" pivotButton="0" quotePrefix="0" xfId="0">
      <alignment horizontal="general" vertical="bottom"/>
    </xf>
    <xf numFmtId="164" fontId="20" fillId="34" borderId="18" applyAlignment="1" pivotButton="0" quotePrefix="0" xfId="0">
      <alignment horizontal="center" vertical="bottom"/>
    </xf>
    <xf numFmtId="164" fontId="0" fillId="0" borderId="19" applyAlignment="1" pivotButton="0" quotePrefix="0" xfId="0">
      <alignment horizontal="center" vertical="bottom"/>
    </xf>
    <xf numFmtId="0" fontId="46" fillId="0" borderId="16" applyAlignment="1" pivotButton="0" quotePrefix="0" xfId="0">
      <alignment horizontal="center" vertical="bottom"/>
    </xf>
    <xf numFmtId="0" fontId="46" fillId="0" borderId="19" applyAlignment="1" pivotButton="0" quotePrefix="0" xfId="0">
      <alignment horizontal="center" vertical="bottom"/>
    </xf>
    <xf numFmtId="0" fontId="26" fillId="4" borderId="0" applyAlignment="1" pivotButton="0" quotePrefix="0" xfId="0">
      <alignment horizontal="center" vertical="bottom"/>
    </xf>
    <xf numFmtId="0" fontId="20" fillId="34" borderId="0" applyAlignment="1" pivotButton="0" quotePrefix="0" xfId="0">
      <alignment horizontal="center" vertical="bottom"/>
    </xf>
    <xf numFmtId="0" fontId="46" fillId="0" borderId="0" applyAlignment="1" pivotButton="0" quotePrefix="0" xfId="0">
      <alignment horizontal="center" vertical="bottom"/>
    </xf>
    <xf numFmtId="0" fontId="26" fillId="35" borderId="0" applyAlignment="1" pivotButton="0" quotePrefix="0" xfId="0">
      <alignment horizontal="center" vertical="bottom"/>
    </xf>
    <xf numFmtId="0" fontId="47" fillId="36" borderId="0" applyAlignment="1" pivotButton="0" quotePrefix="0" xfId="0">
      <alignment horizontal="center" vertical="bottom"/>
    </xf>
    <xf numFmtId="164" fontId="48" fillId="0" borderId="0" applyAlignment="1" pivotButton="0" quotePrefix="0" xfId="0">
      <alignment horizontal="center" vertical="bottom"/>
    </xf>
    <xf numFmtId="0" fontId="20" fillId="10" borderId="11" applyAlignment="1" pivotButton="0" quotePrefix="0" xfId="0">
      <alignment horizontal="center" vertical="bottom"/>
    </xf>
    <xf numFmtId="0" fontId="20" fillId="10" borderId="12" applyAlignment="1" pivotButton="0" quotePrefix="0" xfId="0">
      <alignment horizontal="center" vertical="bottom"/>
    </xf>
    <xf numFmtId="0" fontId="20" fillId="10" borderId="13" applyAlignment="1" pivotButton="0" quotePrefix="0" xfId="0">
      <alignment horizontal="center" vertical="bottom"/>
    </xf>
    <xf numFmtId="0" fontId="26" fillId="10" borderId="0" applyAlignment="1" pivotButton="0" quotePrefix="0" xfId="0">
      <alignment horizontal="center" vertical="bottom"/>
    </xf>
    <xf numFmtId="0" fontId="0" fillId="6" borderId="14" applyAlignment="1" pivotButton="0" quotePrefix="0" xfId="0">
      <alignment horizontal="general" vertical="bottom"/>
    </xf>
    <xf numFmtId="0" fontId="20" fillId="0" borderId="15" applyAlignment="1" pivotButton="0" quotePrefix="0" xfId="0">
      <alignment horizontal="center" vertical="bottom"/>
    </xf>
    <xf numFmtId="0" fontId="20" fillId="0" borderId="16" applyAlignment="1" pivotButton="0" quotePrefix="0" xfId="0">
      <alignment horizontal="center" vertical="bottom"/>
    </xf>
    <xf numFmtId="0" fontId="0" fillId="7" borderId="14" applyAlignment="1" pivotButton="0" quotePrefix="0" xfId="0">
      <alignment horizontal="general" vertical="bottom"/>
    </xf>
    <xf numFmtId="0" fontId="0" fillId="8" borderId="14" applyAlignment="1" pivotButton="0" quotePrefix="0" xfId="0">
      <alignment horizontal="general" vertical="bottom"/>
    </xf>
    <xf numFmtId="0" fontId="0" fillId="31" borderId="17" applyAlignment="1" pivotButton="0" quotePrefix="0" xfId="0">
      <alignment horizontal="general" vertical="bottom"/>
    </xf>
    <xf numFmtId="0" fontId="20" fillId="0" borderId="18" applyAlignment="1" pivotButton="0" quotePrefix="0" xfId="0">
      <alignment horizontal="center" vertical="bottom"/>
    </xf>
    <xf numFmtId="0" fontId="20" fillId="0" borderId="19" applyAlignment="1" pivotButton="0" quotePrefix="0" xfId="0">
      <alignment horizontal="center" vertical="bottom"/>
    </xf>
    <xf numFmtId="0" fontId="49" fillId="0" borderId="0" applyAlignment="1" pivotButton="0" quotePrefix="0" xfId="0">
      <alignment horizontal="general" vertical="bottom"/>
    </xf>
    <xf numFmtId="0" fontId="50" fillId="0" borderId="0" applyAlignment="1" pivotButton="0" quotePrefix="0" xfId="0">
      <alignment horizontal="general" vertical="bottom"/>
    </xf>
    <xf numFmtId="0" fontId="51" fillId="0" borderId="0" applyAlignment="1" pivotButton="0" quotePrefix="0" xfId="0">
      <alignment horizontal="general" vertical="bottom"/>
    </xf>
    <xf numFmtId="0" fontId="20" fillId="0" borderId="0" applyAlignment="1" pivotButton="0" quotePrefix="0" xfId="0">
      <alignment horizontal="general" vertical="bottom"/>
    </xf>
    <xf numFmtId="0" fontId="52" fillId="0" borderId="0" applyAlignment="1" pivotButton="0" quotePrefix="0" xfId="0">
      <alignment horizontal="general" vertical="bottom"/>
    </xf>
  </cellXfs>
  <cellStyles count="13">
    <cellStyle name="Normal" xfId="0" builtinId="0"/>
    <cellStyle name="Comma" xfId="1" builtinId="3"/>
    <cellStyle name="Comma [0]" xfId="2" builtinId="6"/>
    <cellStyle name="Currency" xfId="3" builtinId="4"/>
    <cellStyle name="Currency [0]" xfId="4" builtinId="7"/>
    <cellStyle name="Percent" xfId="5" builtinId="5"/>
    <cellStyle name="cf1" xfId="6"/>
    <cellStyle name="cf2" xfId="7"/>
    <cellStyle name="cf3" xfId="8"/>
    <cellStyle name="cf4" xfId="9"/>
    <cellStyle name="cf5" xfId="10"/>
    <cellStyle name="cf6" xfId="11"/>
    <cellStyle name="cf7" xfId="12"/>
  </cellStyles>
  <dxfs count="7">
    <dxf>
      <font>
        <name val="Aptos Narrow"/>
        <family val="0"/>
        <color rgb="FFFFFFFF"/>
        <sz val="11"/>
      </font>
      <numFmt numFmtId="164" formatCode="General"/>
      <fill>
        <patternFill>
          <bgColor rgb="FFFF4444"/>
        </patternFill>
      </fill>
    </dxf>
    <dxf>
      <font>
        <name val="Aptos Narrow"/>
        <family val="0"/>
        <color rgb="FFFFFFFF"/>
        <sz val="11"/>
      </font>
      <numFmt numFmtId="164" formatCode="General"/>
      <fill>
        <patternFill>
          <bgColor rgb="FFFF8C00"/>
        </patternFill>
      </fill>
    </dxf>
    <dxf>
      <font>
        <name val="Aptos Narrow"/>
        <family val="0"/>
        <color rgb="FFFFFFFF"/>
        <sz val="11"/>
      </font>
      <numFmt numFmtId="164" formatCode="General"/>
      <fill>
        <patternFill>
          <bgColor rgb="FF28A745"/>
        </patternFill>
      </fill>
    </dxf>
    <dxf>
      <font>
        <name val="Aptos Narrow"/>
        <family val="0"/>
        <color rgb="FF000000"/>
        <sz val="11"/>
      </font>
      <numFmt numFmtId="164" formatCode="General"/>
      <fill>
        <patternFill>
          <bgColor rgb="FFFFD700"/>
        </patternFill>
      </fill>
    </dxf>
    <dxf>
      <font>
        <name val="Aptos Narrow"/>
        <family val="0"/>
        <color rgb="FFFF0000"/>
        <sz val="11"/>
      </font>
      <numFmt numFmtId="164" formatCode="General"/>
      <fill>
        <patternFill>
          <bgColor rgb="FFFFE0E0"/>
        </patternFill>
      </fill>
    </dxf>
    <dxf>
      <font>
        <name val="Aptos Narrow"/>
        <family val="0"/>
        <color rgb="FFFF8C00"/>
        <sz val="11"/>
      </font>
      <numFmt numFmtId="164" formatCode="General"/>
      <fill>
        <patternFill>
          <bgColor rgb="FFFFF0E0"/>
        </patternFill>
      </fill>
    </dxf>
    <dxf>
      <font>
        <name val="Aptos Narrow"/>
        <family val="0"/>
        <color rgb="FF008000"/>
        <sz val="11"/>
      </font>
      <numFmt numFmtId="164" formatCode="General"/>
      <fill>
        <patternFill>
          <bgColor rgb="FFE0FFE0"/>
        </patternFill>
      </fill>
    </dxf>
  </dxfs>
  <colors>
    <indexedColors>
      <rgbColor rgb="FF000000"/>
      <rgbColor rgb="FFFFFFFF"/>
      <rgbColor rgb="FFFF0000"/>
      <rgbColor rgb="FFF8F9FA"/>
      <rgbColor rgb="FF0000FF"/>
      <rgbColor rgb="FFFFD966"/>
      <rgbColor rgb="FFFF00FF"/>
      <rgbColor rgb="FFF0F7ED"/>
      <rgbColor rgb="FF9C0006"/>
      <rgbColor rgb="FF008000"/>
      <rgbColor rgb="FF000080"/>
      <rgbColor rgb="FFFFF0E0"/>
      <rgbColor rgb="FF800080"/>
      <rgbColor rgb="FF156082"/>
      <rgbColor rgb="FFA9D18E"/>
      <rgbColor rgb="FF808080"/>
      <rgbColor rgb="FF5B9BD5"/>
      <rgbColor rgb="FF7030A0"/>
      <rgbColor rgb="FFFFFFCC"/>
      <rgbColor rgb="FFE0F0FF"/>
      <rgbColor rgb="FF660066"/>
      <rgbColor rgb="FFED7D31"/>
      <rgbColor rgb="FFFFFAED"/>
      <rgbColor rgb="FFD9D9D9"/>
      <rgbColor rgb="FF000080"/>
      <rgbColor rgb="FFFF00FF"/>
      <rgbColor rgb="FFFFC000"/>
      <rgbColor rgb="FFF2F7FB"/>
      <rgbColor rgb="FF800080"/>
      <rgbColor rgb="FFC00000"/>
      <rgbColor rgb="FFFFF5EB"/>
      <rgbColor rgb="FF0000FF"/>
      <rgbColor rgb="FFF2F2F2"/>
      <rgbColor rgb="FFE8F5E9"/>
      <rgbColor rgb="FFE0FFE0"/>
      <rgbColor rgb="FFFFFDE0"/>
      <rgbColor rgb="FFD6E4F0"/>
      <rgbColor rgb="FFF4B183"/>
      <rgbColor rgb="FFFFE0E0"/>
      <rgbColor rgb="FFFFC7CE"/>
      <rgbColor rgb="FF4472C4"/>
      <rgbColor rgb="FFE8F0FE"/>
      <rgbColor rgb="FFE2EFDA"/>
      <rgbColor rgb="FFFFD700"/>
      <rgbColor rgb="FFFF8C00"/>
      <rgbColor rgb="FFFF6600"/>
      <rgbColor rgb="FF595959"/>
      <rgbColor rgb="FF70AD47"/>
      <rgbColor rgb="FF1F3864"/>
      <rgbColor rgb="FF28A745"/>
      <rgbColor rgb="FF003300"/>
      <rgbColor rgb="FF333300"/>
      <rgbColor rgb="FF993300"/>
      <rgbColor rgb="FFFF4444"/>
      <rgbColor rgb="FF2F5496"/>
      <rgbColor rgb="FF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worksheet" Target="/xl/worksheets/sheet2.xml" Id="rId2"/><Relationship Type="http://schemas.openxmlformats.org/officeDocument/2006/relationships/worksheet" Target="/xl/worksheets/sheet3.xml" Id="rId3"/><Relationship Type="http://schemas.openxmlformats.org/officeDocument/2006/relationships/worksheet" Target="/xl/worksheets/sheet4.xml" Id="rId4"/><Relationship Type="http://schemas.openxmlformats.org/officeDocument/2006/relationships/worksheet" Target="/xl/worksheets/sheet5.xml" Id="rId5"/><Relationship Type="http://schemas.openxmlformats.org/officeDocument/2006/relationships/worksheet" Target="/xl/worksheets/sheet6.xml" Id="rId6"/><Relationship Type="http://schemas.openxmlformats.org/officeDocument/2006/relationships/worksheet" Target="/xl/worksheets/sheet7.xml" Id="rId7"/><Relationship Type="http://schemas.openxmlformats.org/officeDocument/2006/relationships/worksheet" Target="/xl/worksheets/sheet8.xml" Id="rId8"/><Relationship Type="http://schemas.openxmlformats.org/officeDocument/2006/relationships/styles" Target="styles.xml" Id="rId9"/><Relationship Type="http://schemas.openxmlformats.org/officeDocument/2006/relationships/theme" Target="theme/theme1.xml" Id="rId10"/></Relationships>
</file>

<file path=xl/charts/chart1.xml><?xml version="1.0" encoding="utf-8"?>
<chartSpace xmlns="http://schemas.openxmlformats.org/drawingml/2006/chart">
  <chart>
    <title>
      <tx>
        <rich>
          <a:bodyPr xmlns:a="http://schemas.openxmlformats.org/drawingml/2006/main" rot="0"/>
          <a:lstStyle xmlns:a="http://schemas.openxmlformats.org/drawingml/2006/main"/>
          <a:p xmlns:a="http://schemas.openxmlformats.org/drawingml/2006/main">
            <a:pPr>
              <a:defRPr sz="1000" b="1" strike="noStrike" spc="-1">
                <a:solidFill>
                  <a:srgbClr val="595959"/>
                </a:solidFill>
                <a:latin typeface="Aptos Narrow"/>
              </a:defRPr>
            </a:pPr>
            <a:r>
              <a:rPr sz="1000" b="1" strike="noStrike" spc="-1">
                <a:solidFill>
                  <a:srgbClr val="595959"/>
                </a:solidFill>
                <a:latin typeface="Aptos Narrow"/>
              </a:rPr>
              <a:t>🎯 Profil par Domaine</a:t>
            </a:r>
          </a:p>
        </rich>
      </tx>
      <overlay val="0"/>
      <spPr>
        <a:noFill xmlns:a="http://schemas.openxmlformats.org/drawingml/2006/main"/>
        <a:ln xmlns:a="http://schemas.openxmlformats.org/drawingml/2006/main" w="0">
          <a:noFill/>
          <a:prstDash val="solid"/>
        </a:ln>
      </spPr>
    </title>
    <plotArea>
      <radarChart>
        <radarStyle val="marker"/>
        <varyColors val="0"/>
        <ser>
          <idx val="0"/>
          <order val="0"/>
          <tx>
            <strRef>
              <f>Suivi_Individuel!$I$22</f>
              <strCache>
                <ptCount val="1"/>
                <pt idx="0">
                  <v>Score</v>
                </pt>
              </strCache>
            </strRef>
          </tx>
          <spPr>
            <a:solidFill xmlns:a="http://schemas.openxmlformats.org/drawingml/2006/main">
              <a:srgbClr val="156082"/>
            </a:solidFill>
            <a:ln xmlns:a="http://schemas.openxmlformats.org/drawingml/2006/main" w="0">
              <a:noFill/>
              <a:prstDash val="solid"/>
            </a:ln>
          </spPr>
          <marker>
            <symbol val="none"/>
            <spPr>
              <a:ln xmlns:a="http://schemas.openxmlformats.org/drawingml/2006/main">
                <a:prstDash val="solid"/>
              </a:ln>
            </spPr>
          </marker>
          <dLbls>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showLeaderLines val="1"/>
          </dLbls>
          <cat>
            <strRef>
              <f>Suivi_Individuel!$H$26</f>
              <strCache>
                <ptCount val="1"/>
                <pt idx="0">
                  <v>Motricité</v>
                </pt>
              </strCache>
            </strRef>
          </cat>
          <val>
            <numRef>
              <f>Suivi_Individuel!$I$26</f>
              <numCache>
                <formatCode>General</formatCode>
                <ptCount val="1"/>
              </numCache>
            </numRef>
          </val>
        </ser>
        <axId val="17885360"/>
        <axId val="87581330"/>
      </radarChart>
      <catAx>
        <axId val="17885360"/>
        <scaling>
          <orientation val="minMax"/>
        </scaling>
        <delete val="0"/>
        <axPos val="b"/>
        <numFmt formatCode="General" sourceLinked="1"/>
        <majorTickMark val="none"/>
        <minorTickMark val="none"/>
        <tickLblPos val="low"/>
        <spPr>
          <a:ln xmlns:a="http://schemas.openxmlformats.org/drawingml/2006/main" w="9360">
            <a:solidFill>
              <a:srgbClr val="d9d9d9"/>
            </a:solidFill>
            <a:prstDash val="solid"/>
            <a:round/>
          </a:ln>
        </spPr>
        <txPr>
          <a:bodyPr xmlns:a="http://schemas.openxmlformats.org/drawingml/2006/main"/>
          <a:lstStyle xmlns:a="http://schemas.openxmlformats.org/drawingml/2006/main"/>
          <a:p xmlns:a="http://schemas.openxmlformats.org/drawingml/2006/main">
            <a:pPr>
              <a:defRPr sz="900" b="0" strike="noStrike" spc="-1">
                <a:solidFill>
                  <a:srgbClr val="595959"/>
                </a:solidFill>
                <a:latin typeface="Aptos Narrow"/>
              </a:defRPr>
            </a:pPr>
            <a:r>
              <a:t>None</a:t>
            </a:r>
          </a:p>
        </txPr>
        <crossAx val="87581330"/>
        <crossesAt val="0"/>
        <auto val="1"/>
        <lblAlgn val="ctr"/>
        <lblOffset val="100"/>
        <noMultiLvlLbl val="0"/>
      </catAx>
      <valAx>
        <axId val="87581330"/>
        <scaling>
          <orientation val="minMax"/>
        </scaling>
        <delete val="0"/>
        <axPos val="l"/>
        <majorGridlines>
          <spPr>
            <a:ln xmlns:a="http://schemas.openxmlformats.org/drawingml/2006/main" w="9360">
              <a:solidFill>
                <a:srgbClr val="d9d9d9"/>
              </a:solidFill>
              <a:prstDash val="solid"/>
              <a:round/>
            </a:ln>
          </spPr>
        </majorGridlines>
        <numFmt formatCode="General" sourceLinked="1"/>
        <majorTickMark val="none"/>
        <minorTickMark val="none"/>
        <tickLblPos val="nextTo"/>
        <spPr>
          <a:ln xmlns:a="http://schemas.openxmlformats.org/drawingml/2006/main" w="0">
            <a:noFill/>
            <a:prstDash val="solid"/>
          </a:ln>
        </spPr>
        <txPr>
          <a:bodyPr xmlns:a="http://schemas.openxmlformats.org/drawingml/2006/main"/>
          <a:lstStyle xmlns:a="http://schemas.openxmlformats.org/drawingml/2006/main"/>
          <a:p xmlns:a="http://schemas.openxmlformats.org/drawingml/2006/main">
            <a:pPr>
              <a:defRPr sz="900" b="0" strike="noStrike" spc="-1">
                <a:solidFill>
                  <a:srgbClr val="595959"/>
                </a:solidFill>
                <a:latin typeface="Aptos Narrow"/>
              </a:defRPr>
            </a:pPr>
            <a:r>
              <a:t>None</a:t>
            </a:r>
          </a:p>
        </txPr>
        <crossAx val="17885360"/>
        <crosses val="min"/>
        <crossBetween val="midCat"/>
      </valAx>
    </plotArea>
    <plotVisOnly val="0"/>
    <dispBlanksAs val="gap"/>
  </chart>
  <spPr>
    <a:solidFill xmlns:a="http://schemas.openxmlformats.org/drawingml/2006/main">
      <a:srgbClr val="ffffff"/>
    </a:solidFill>
    <a:ln xmlns:a="http://schemas.openxmlformats.org/drawingml/2006/main" w="9360">
      <a:solidFill>
        <a:srgbClr val="d9d9d9"/>
      </a:solidFill>
      <a:prstDash val="solid"/>
      <a:round/>
    </a:ln>
  </spPr>
</chartSpace>
</file>

<file path=xl/charts/chart2.xml><?xml version="1.0" encoding="utf-8"?>
<chartSpace xmlns="http://schemas.openxmlformats.org/drawingml/2006/chart">
  <chart>
    <title>
      <tx>
        <rich>
          <a:bodyPr xmlns:a="http://schemas.openxmlformats.org/drawingml/2006/main" rot="0"/>
          <a:lstStyle xmlns:a="http://schemas.openxmlformats.org/drawingml/2006/main"/>
          <a:p xmlns:a="http://schemas.openxmlformats.org/drawingml/2006/main">
            <a:pPr>
              <a:defRPr sz="1000" b="1" strike="noStrike" spc="-1">
                <a:solidFill>
                  <a:srgbClr val="595959"/>
                </a:solidFill>
                <a:latin typeface="Aptos Narrow"/>
              </a:defRPr>
            </a:pPr>
            <a:r>
              <a:rPr sz="1000" b="1" strike="noStrike" spc="-1">
                <a:solidFill>
                  <a:srgbClr val="595959"/>
                </a:solidFill>
                <a:latin typeface="Aptos Narrow"/>
              </a:rPr>
              <a:t>📈 Progression T1 → T3</a:t>
            </a:r>
          </a:p>
        </rich>
      </tx>
      <overlay val="0"/>
      <spPr>
        <a:noFill xmlns:a="http://schemas.openxmlformats.org/drawingml/2006/main"/>
        <a:ln xmlns:a="http://schemas.openxmlformats.org/drawingml/2006/main" w="0">
          <a:noFill/>
          <a:prstDash val="solid"/>
        </a:ln>
      </spPr>
    </title>
    <plotArea>
      <barChart>
        <barDir val="col"/>
        <grouping val="clustered"/>
        <varyColors val="0"/>
        <ser>
          <idx val="0"/>
          <order val="0"/>
          <tx>
            <strRef>
              <f>Suivi_Individuel!$J$28</f>
              <strCache>
                <ptCount val="1"/>
                <pt idx="0">
                  <v>T3</v>
                </pt>
              </strCache>
            </strRef>
          </tx>
          <spPr>
            <a:solidFill xmlns:a="http://schemas.openxmlformats.org/drawingml/2006/main">
              <a:srgbClr val="4472c4"/>
            </a:solidFill>
            <a:ln xmlns:a="http://schemas.openxmlformats.org/drawingml/2006/main" w="0">
              <a:noFill/>
              <a:prstDash val="solid"/>
            </a:ln>
          </spPr>
          <invertIfNegative val="0"/>
          <dLbls>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showLeaderLines val="1"/>
          </dLbls>
          <cat>
            <multiLvlStrRef>
              <multiLvlStrCache>
                <lvl/>
                <lvl>
                  <pt idx="0">
                    <v>Motricité</v>
                  </pt>
                </lvl>
              </multiLvlStrCache>
              <f>Suivi_Individuel!$H$32:$I$32</f>
            </multiLvlStrRef>
          </cat>
          <val>
            <numRef>
              <f>Suivi_Individuel!$J$32</f>
              <numCache>
                <formatCode>General</formatCode>
                <ptCount val="1"/>
              </numCache>
            </numRef>
          </val>
        </ser>
        <gapWidth val="219"/>
        <overlap val="-27"/>
        <axId val="82974030"/>
        <axId val="1681056"/>
      </barChart>
      <catAx>
        <axId val="82974030"/>
        <scaling>
          <orientation val="minMax"/>
        </scaling>
        <delete val="0"/>
        <axPos val="b"/>
        <numFmt formatCode="General" sourceLinked="1"/>
        <majorTickMark val="none"/>
        <minorTickMark val="none"/>
        <tickLblPos val="low"/>
        <spPr>
          <a:ln xmlns:a="http://schemas.openxmlformats.org/drawingml/2006/main" w="9360">
            <a:solidFill>
              <a:srgbClr val="d9d9d9"/>
            </a:solidFill>
            <a:prstDash val="solid"/>
            <a:round/>
          </a:ln>
        </spPr>
        <txPr>
          <a:bodyPr xmlns:a="http://schemas.openxmlformats.org/drawingml/2006/main"/>
          <a:lstStyle xmlns:a="http://schemas.openxmlformats.org/drawingml/2006/main"/>
          <a:p xmlns:a="http://schemas.openxmlformats.org/drawingml/2006/main">
            <a:pPr>
              <a:defRPr sz="900" b="0" strike="noStrike" spc="-1">
                <a:solidFill>
                  <a:srgbClr val="595959"/>
                </a:solidFill>
                <a:latin typeface="Aptos Narrow"/>
              </a:defRPr>
            </a:pPr>
            <a:r>
              <a:t>None</a:t>
            </a:r>
          </a:p>
        </txPr>
        <crossAx val="1681056"/>
        <crossesAt val="0"/>
        <auto val="1"/>
        <lblAlgn val="ctr"/>
        <lblOffset val="100"/>
        <noMultiLvlLbl val="0"/>
      </catAx>
      <valAx>
        <axId val="1681056"/>
        <scaling>
          <orientation val="minMax"/>
          <max val="4"/>
          <min val="0"/>
        </scaling>
        <delete val="0"/>
        <axPos val="l"/>
        <majorGridlines>
          <spPr>
            <a:ln xmlns:a="http://schemas.openxmlformats.org/drawingml/2006/main" w="9360">
              <a:solidFill>
                <a:srgbClr val="d9d9d9"/>
              </a:solidFill>
              <a:prstDash val="solid"/>
              <a:round/>
            </a:ln>
          </spPr>
        </majorGridlines>
        <numFmt formatCode="General" sourceLinked="1"/>
        <majorTickMark val="none"/>
        <minorTickMark val="none"/>
        <tickLblPos val="nextTo"/>
        <spPr>
          <a:ln xmlns:a="http://schemas.openxmlformats.org/drawingml/2006/main" w="0">
            <a:noFill/>
            <a:prstDash val="solid"/>
          </a:ln>
        </spPr>
        <txPr>
          <a:bodyPr xmlns:a="http://schemas.openxmlformats.org/drawingml/2006/main"/>
          <a:lstStyle xmlns:a="http://schemas.openxmlformats.org/drawingml/2006/main"/>
          <a:p xmlns:a="http://schemas.openxmlformats.org/drawingml/2006/main">
            <a:pPr>
              <a:defRPr sz="900" b="0" strike="noStrike" spc="-1">
                <a:solidFill>
                  <a:srgbClr val="595959"/>
                </a:solidFill>
                <a:latin typeface="Aptos Narrow"/>
              </a:defRPr>
            </a:pPr>
            <a:r>
              <a:t>None</a:t>
            </a:r>
          </a:p>
        </txPr>
        <crossAx val="82974030"/>
        <crosses val="min"/>
        <crossBetween val="between"/>
      </valAx>
    </plotArea>
    <legend>
      <legendPos val="b"/>
      <overlay val="0"/>
      <spPr>
        <a:noFill xmlns:a="http://schemas.openxmlformats.org/drawingml/2006/main"/>
        <a:ln xmlns:a="http://schemas.openxmlformats.org/drawingml/2006/main" w="0">
          <a:noFill/>
          <a:prstDash val="solid"/>
        </a:ln>
      </spPr>
      <txPr>
        <a:bodyPr xmlns:a="http://schemas.openxmlformats.org/drawingml/2006/main"/>
        <a:lstStyle xmlns:a="http://schemas.openxmlformats.org/drawingml/2006/main"/>
        <a:p xmlns:a="http://schemas.openxmlformats.org/drawingml/2006/main">
          <a:pPr>
            <a:defRPr sz="799" b="0" strike="noStrike" spc="-1">
              <a:solidFill>
                <a:srgbClr val="595959"/>
              </a:solidFill>
              <a:latin typeface="Aptos Narrow"/>
            </a:defRPr>
          </a:pPr>
          <a:r>
            <a:t>None</a:t>
          </a:r>
        </a:p>
      </txPr>
    </legend>
    <plotVisOnly val="0"/>
    <dispBlanksAs val="gap"/>
  </chart>
  <spPr>
    <a:solidFill xmlns:a="http://schemas.openxmlformats.org/drawingml/2006/main">
      <a:srgbClr val="ffffff"/>
    </a:solidFill>
    <a:ln xmlns:a="http://schemas.openxmlformats.org/drawingml/2006/main" w="9360">
      <a:solidFill>
        <a:srgbClr val="d9d9d9"/>
      </a:solidFill>
      <a:prstDash val="solid"/>
      <a:round/>
    </a:ln>
  </spPr>
</chartSpace>
</file>

<file path=xl/charts/chart3.xml><?xml version="1.0" encoding="utf-8"?>
<chartSpace xmlns="http://schemas.openxmlformats.org/drawingml/2006/chart">
  <chart>
    <title>
      <tx>
        <rich>
          <a:bodyPr xmlns:a="http://schemas.openxmlformats.org/drawingml/2006/main" rot="0"/>
          <a:lstStyle xmlns:a="http://schemas.openxmlformats.org/drawingml/2006/main"/>
          <a:p xmlns:a="http://schemas.openxmlformats.org/drawingml/2006/main">
            <a:pPr>
              <a:defRPr sz="1000" b="1" strike="noStrike" spc="-1">
                <a:solidFill>
                  <a:srgbClr val="595959"/>
                </a:solidFill>
                <a:latin typeface="Aptos Narrow"/>
              </a:defRPr>
            </a:pPr>
            <a:r>
              <a:rPr sz="1000" b="1" strike="noStrike" spc="-1">
                <a:solidFill>
                  <a:srgbClr val="595959"/>
                </a:solidFill>
                <a:latin typeface="Aptos Narrow"/>
              </a:rPr>
              <a:t>📊 Domaines par Classe</a:t>
            </a:r>
          </a:p>
        </rich>
      </tx>
      <overlay val="0"/>
      <spPr>
        <a:noFill xmlns:a="http://schemas.openxmlformats.org/drawingml/2006/main"/>
        <a:ln xmlns:a="http://schemas.openxmlformats.org/drawingml/2006/main" w="0">
          <a:noFill/>
          <a:prstDash val="solid"/>
        </a:ln>
      </spPr>
    </title>
    <plotArea>
      <barChart>
        <barDir val="col"/>
        <grouping val="clustered"/>
        <varyColors val="0"/>
        <ser>
          <idx val="0"/>
          <order val="0"/>
          <tx>
            <strRef>
              <f>Tableau_de_Bord!$B$7</f>
              <strCache>
                <ptCount val="1"/>
                <pt idx="0">
                  <v>Classe A</v>
                </pt>
              </strCache>
            </strRef>
          </tx>
          <spPr>
            <a:solidFill xmlns:a="http://schemas.openxmlformats.org/drawingml/2006/main">
              <a:srgbClr val="4472c4"/>
            </a:solidFill>
            <a:ln xmlns:a="http://schemas.openxmlformats.org/drawingml/2006/main" w="0">
              <a:noFill/>
              <a:prstDash val="solid"/>
            </a:ln>
          </spPr>
          <invertIfNegative val="0"/>
          <dLbls>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showLeaderLines val="1"/>
          </dLbls>
          <cat>
            <strRef>
              <f>Tableau_de_Bord!$A$8:$A$11</f>
              <strCache>
                <ptCount val="4"/>
                <pt idx="0">
                  <v>🤝 Vie Collective</v>
                </pt>
                <pt idx="1">
                  <v>🎯 Autonomie</v>
                </pt>
                <pt idx="2">
                  <v>🎨 Créativité</v>
                </pt>
                <pt idx="3">
                  <v>⚽ Motricité</v>
                </pt>
              </strCache>
            </strRef>
          </cat>
          <val>
            <numRef>
              <f>Tableau_de_Bord!$B$8:$B$11</f>
              <numCache>
                <formatCode>0.0</formatCode>
                <ptCount val="4"/>
                <pt idx="0">
                  <v>0</v>
                </pt>
                <pt idx="1">
                  <v>0</v>
                </pt>
                <pt idx="2">
                  <v>0</v>
                </pt>
                <pt idx="3">
                  <v>0</v>
                </pt>
              </numCache>
            </numRef>
          </val>
        </ser>
        <ser>
          <idx val="1"/>
          <order val="1"/>
          <tx>
            <strRef>
              <f>Tableau_de_Bord!$C$7</f>
              <strCache>
                <ptCount val="1"/>
                <pt idx="0">
                  <v>Classe B</v>
                </pt>
              </strCache>
            </strRef>
          </tx>
          <spPr>
            <a:solidFill xmlns:a="http://schemas.openxmlformats.org/drawingml/2006/main">
              <a:srgbClr val="70ad47"/>
            </a:solidFill>
            <a:ln xmlns:a="http://schemas.openxmlformats.org/drawingml/2006/main" w="0">
              <a:noFill/>
              <a:prstDash val="solid"/>
            </a:ln>
          </spPr>
          <invertIfNegative val="0"/>
          <dLbls>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showLeaderLines val="1"/>
          </dLbls>
          <cat>
            <strRef>
              <f>Tableau_de_Bord!$A$8:$A$11</f>
              <strCache>
                <ptCount val="4"/>
                <pt idx="0">
                  <v>🤝 Vie Collective</v>
                </pt>
                <pt idx="1">
                  <v>🎯 Autonomie</v>
                </pt>
                <pt idx="2">
                  <v>🎨 Créativité</v>
                </pt>
                <pt idx="3">
                  <v>⚽ Motricité</v>
                </pt>
              </strCache>
            </strRef>
          </cat>
          <val>
            <numRef>
              <f>Tableau_de_Bord!$C$8:$C$11</f>
              <numCache>
                <formatCode>0.0</formatCode>
                <ptCount val="4"/>
                <pt idx="0">
                  <v>0</v>
                </pt>
                <pt idx="1">
                  <v>0</v>
                </pt>
                <pt idx="2">
                  <v>0</v>
                </pt>
                <pt idx="3">
                  <v>0</v>
                </pt>
              </numCache>
            </numRef>
          </val>
        </ser>
        <ser>
          <idx val="2"/>
          <order val="2"/>
          <tx>
            <strRef>
              <f>Tableau_de_Bord!$D$7</f>
              <strCache>
                <ptCount val="1"/>
                <pt idx="0">
                  <v>Classe C</v>
                </pt>
              </strCache>
            </strRef>
          </tx>
          <spPr>
            <a:solidFill xmlns:a="http://schemas.openxmlformats.org/drawingml/2006/main">
              <a:srgbClr val="ed7d31"/>
            </a:solidFill>
            <a:ln xmlns:a="http://schemas.openxmlformats.org/drawingml/2006/main" w="0">
              <a:noFill/>
              <a:prstDash val="solid"/>
            </a:ln>
          </spPr>
          <invertIfNegative val="0"/>
          <dLbls>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showLeaderLines val="1"/>
          </dLbls>
          <cat>
            <strRef>
              <f>Tableau_de_Bord!$A$8:$A$11</f>
              <strCache>
                <ptCount val="4"/>
                <pt idx="0">
                  <v>🤝 Vie Collective</v>
                </pt>
                <pt idx="1">
                  <v>🎯 Autonomie</v>
                </pt>
                <pt idx="2">
                  <v>🎨 Créativité</v>
                </pt>
                <pt idx="3">
                  <v>⚽ Motricité</v>
                </pt>
              </strCache>
            </strRef>
          </cat>
          <val>
            <numRef>
              <f>Tableau_de_Bord!$D$8:$D$11</f>
              <numCache>
                <formatCode>0.0</formatCode>
                <ptCount val="4"/>
                <pt idx="0">
                  <v>0</v>
                </pt>
                <pt idx="1">
                  <v>0</v>
                </pt>
                <pt idx="2">
                  <v>0</v>
                </pt>
                <pt idx="3">
                  <v>0</v>
                </pt>
              </numCache>
            </numRef>
          </val>
        </ser>
        <ser>
          <idx val="3"/>
          <order val="3"/>
          <tx>
            <strRef>
              <f>Tableau_de_Bord!$E$7</f>
              <strCache>
                <ptCount val="1"/>
                <pt idx="0">
                  <v>Classe D</v>
                </pt>
              </strCache>
            </strRef>
          </tx>
          <spPr>
            <a:solidFill xmlns:a="http://schemas.openxmlformats.org/drawingml/2006/main">
              <a:srgbClr val="7030a0"/>
            </a:solidFill>
            <a:ln xmlns:a="http://schemas.openxmlformats.org/drawingml/2006/main" w="0">
              <a:noFill/>
              <a:prstDash val="solid"/>
            </a:ln>
          </spPr>
          <invertIfNegative val="0"/>
          <dLbls>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showLeaderLines val="1"/>
          </dLbls>
          <cat>
            <strRef>
              <f>Tableau_de_Bord!$A$8:$A$11</f>
              <strCache>
                <ptCount val="4"/>
                <pt idx="0">
                  <v>🤝 Vie Collective</v>
                </pt>
                <pt idx="1">
                  <v>🎯 Autonomie</v>
                </pt>
                <pt idx="2">
                  <v>🎨 Créativité</v>
                </pt>
                <pt idx="3">
                  <v>⚽ Motricité</v>
                </pt>
              </strCache>
            </strRef>
          </cat>
          <val>
            <numRef>
              <f>Tableau_de_Bord!$E$8:$E$11</f>
              <numCache>
                <formatCode>0.0</formatCode>
                <ptCount val="4"/>
                <pt idx="0">
                  <v>0</v>
                </pt>
                <pt idx="1">
                  <v>0</v>
                </pt>
                <pt idx="2">
                  <v>0</v>
                </pt>
                <pt idx="3">
                  <v>0</v>
                </pt>
              </numCache>
            </numRef>
          </val>
        </ser>
        <gapWidth val="219"/>
        <overlap val="-27"/>
        <axId val="75913195"/>
        <axId val="17894444"/>
      </barChart>
      <catAx>
        <axId val="75913195"/>
        <scaling>
          <orientation val="minMax"/>
        </scaling>
        <delete val="0"/>
        <axPos val="b"/>
        <numFmt formatCode="General" sourceLinked="1"/>
        <majorTickMark val="none"/>
        <minorTickMark val="none"/>
        <tickLblPos val="low"/>
        <spPr>
          <a:ln xmlns:a="http://schemas.openxmlformats.org/drawingml/2006/main" w="9360">
            <a:solidFill>
              <a:srgbClr val="d9d9d9"/>
            </a:solidFill>
            <a:prstDash val="solid"/>
            <a:round/>
          </a:ln>
        </spPr>
        <txPr>
          <a:bodyPr xmlns:a="http://schemas.openxmlformats.org/drawingml/2006/main"/>
          <a:lstStyle xmlns:a="http://schemas.openxmlformats.org/drawingml/2006/main"/>
          <a:p xmlns:a="http://schemas.openxmlformats.org/drawingml/2006/main">
            <a:pPr>
              <a:defRPr sz="900" b="0" strike="noStrike" spc="-1">
                <a:solidFill>
                  <a:srgbClr val="595959"/>
                </a:solidFill>
                <a:latin typeface="Aptos Narrow"/>
              </a:defRPr>
            </a:pPr>
            <a:r>
              <a:t>None</a:t>
            </a:r>
          </a:p>
        </txPr>
        <crossAx val="17894444"/>
        <crossesAt val="0"/>
        <auto val="1"/>
        <lblAlgn val="ctr"/>
        <lblOffset val="100"/>
        <noMultiLvlLbl val="0"/>
      </catAx>
      <valAx>
        <axId val="17894444"/>
        <scaling>
          <orientation val="minMax"/>
          <max val="4"/>
          <min val="0"/>
        </scaling>
        <delete val="0"/>
        <axPos val="l"/>
        <majorGridlines>
          <spPr>
            <a:ln xmlns:a="http://schemas.openxmlformats.org/drawingml/2006/main" w="9360">
              <a:solidFill>
                <a:srgbClr val="d9d9d9"/>
              </a:solidFill>
              <a:prstDash val="solid"/>
              <a:round/>
            </a:ln>
          </spPr>
        </majorGridlines>
        <numFmt formatCode="0.0" sourceLinked="1"/>
        <majorTickMark val="none"/>
        <minorTickMark val="none"/>
        <tickLblPos val="nextTo"/>
        <spPr>
          <a:ln xmlns:a="http://schemas.openxmlformats.org/drawingml/2006/main" w="0">
            <a:noFill/>
            <a:prstDash val="solid"/>
          </a:ln>
        </spPr>
        <txPr>
          <a:bodyPr xmlns:a="http://schemas.openxmlformats.org/drawingml/2006/main"/>
          <a:lstStyle xmlns:a="http://schemas.openxmlformats.org/drawingml/2006/main"/>
          <a:p xmlns:a="http://schemas.openxmlformats.org/drawingml/2006/main">
            <a:pPr>
              <a:defRPr sz="900" b="0" strike="noStrike" spc="-1">
                <a:solidFill>
                  <a:srgbClr val="595959"/>
                </a:solidFill>
                <a:latin typeface="Aptos Narrow"/>
              </a:defRPr>
            </a:pPr>
            <a:r>
              <a:t>None</a:t>
            </a:r>
          </a:p>
        </txPr>
        <crossAx val="75913195"/>
        <crosses val="min"/>
        <crossBetween val="between"/>
      </valAx>
    </plotArea>
    <legend>
      <legendPos val="b"/>
      <overlay val="0"/>
      <spPr>
        <a:noFill xmlns:a="http://schemas.openxmlformats.org/drawingml/2006/main"/>
        <a:ln xmlns:a="http://schemas.openxmlformats.org/drawingml/2006/main" w="0">
          <a:noFill/>
          <a:prstDash val="solid"/>
        </a:ln>
      </spPr>
      <txPr>
        <a:bodyPr xmlns:a="http://schemas.openxmlformats.org/drawingml/2006/main"/>
        <a:lstStyle xmlns:a="http://schemas.openxmlformats.org/drawingml/2006/main"/>
        <a:p xmlns:a="http://schemas.openxmlformats.org/drawingml/2006/main">
          <a:pPr>
            <a:defRPr sz="699" b="0" strike="noStrike" spc="-1">
              <a:solidFill>
                <a:srgbClr val="595959"/>
              </a:solidFill>
              <a:latin typeface="Aptos Narrow"/>
            </a:defRPr>
          </a:pPr>
          <a:r>
            <a:t>None</a:t>
          </a:r>
        </a:p>
      </txPr>
    </legend>
    <plotVisOnly val="0"/>
    <dispBlanksAs val="gap"/>
  </chart>
  <spPr>
    <a:solidFill xmlns:a="http://schemas.openxmlformats.org/drawingml/2006/main">
      <a:srgbClr val="ffffff"/>
    </a:solidFill>
    <a:ln xmlns:a="http://schemas.openxmlformats.org/drawingml/2006/main" w="9360">
      <a:solidFill>
        <a:srgbClr val="d9d9d9"/>
      </a:solidFill>
      <a:prstDash val="solid"/>
      <a:round/>
    </a:ln>
  </spPr>
</chartSpace>
</file>

<file path=xl/charts/chart4.xml><?xml version="1.0" encoding="utf-8"?>
<chartSpace xmlns="http://schemas.openxmlformats.org/drawingml/2006/chart">
  <chart>
    <title>
      <tx>
        <rich>
          <a:bodyPr xmlns:a="http://schemas.openxmlformats.org/drawingml/2006/main" rot="0"/>
          <a:lstStyle xmlns:a="http://schemas.openxmlformats.org/drawingml/2006/main"/>
          <a:p xmlns:a="http://schemas.openxmlformats.org/drawingml/2006/main">
            <a:pPr>
              <a:defRPr sz="1000" b="1" strike="noStrike" spc="-1">
                <a:solidFill>
                  <a:srgbClr val="595959"/>
                </a:solidFill>
                <a:latin typeface="Aptos Narrow"/>
              </a:defRPr>
            </a:pPr>
            <a:r>
              <a:rPr sz="1000" b="1" strike="noStrike" spc="-1">
                <a:solidFill>
                  <a:srgbClr val="595959"/>
                </a:solidFill>
                <a:latin typeface="Aptos Narrow"/>
              </a:rPr>
              <a:t>📈 Compétences — Moyenne</a:t>
            </a:r>
          </a:p>
        </rich>
      </tx>
      <overlay val="0"/>
      <spPr>
        <a:noFill xmlns:a="http://schemas.openxmlformats.org/drawingml/2006/main"/>
        <a:ln xmlns:a="http://schemas.openxmlformats.org/drawingml/2006/main" w="0">
          <a:noFill/>
          <a:prstDash val="solid"/>
        </a:ln>
      </spPr>
    </title>
    <plotArea>
      <barChart>
        <barDir val="bar"/>
        <grouping val="clustered"/>
        <varyColors val="0"/>
        <ser>
          <idx val="0"/>
          <order val="0"/>
          <tx>
            <strRef>
              <f>Tableau_de_Bord!$J$29</f>
              <strCache>
                <ptCount val="1"/>
                <pt idx="0">
                  <v>Moyenne</v>
                </pt>
              </strCache>
            </strRef>
          </tx>
          <spPr>
            <a:solidFill xmlns:a="http://schemas.openxmlformats.org/drawingml/2006/main">
              <a:srgbClr val="4472c4"/>
            </a:solidFill>
            <a:ln xmlns:a="http://schemas.openxmlformats.org/drawingml/2006/main" w="0">
              <a:noFill/>
              <a:prstDash val="solid"/>
            </a:ln>
          </spPr>
          <invertIfNegative val="0"/>
          <dLbls>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showLeaderLines val="1"/>
          </dLbls>
          <cat>
            <strRef>
              <f>Tableau_de_Bord!$I$30:$I$42</f>
              <strCache>
                <ptCount val="13"/>
                <pt idx="0">
                  <v>Règles</v>
                </pt>
                <pt idx="1">
                  <v>Coopér.</v>
                </pt>
                <pt idx="2">
                  <v>Comm.</v>
                </pt>
                <pt idx="3">
                  <v>Entraide</v>
                </pt>
                <pt idx="4">
                  <v>Initiat.</v>
                </pt>
                <pt idx="5">
                  <v>Gest.mat</v>
                </pt>
                <pt idx="6">
                  <v>Orga.</v>
                </pt>
                <pt idx="7">
                  <v>Imagin.</v>
                </pt>
                <pt idx="8">
                  <v>Expr.art</v>
                </pt>
                <pt idx="9">
                  <v>Expr.corp</v>
                </pt>
                <pt idx="10">
                  <v>Coord.</v>
                </pt>
                <pt idx="11">
                  <v>Endur.</v>
                </pt>
                <pt idx="12">
                  <v>Esp.sport</v>
                </pt>
              </strCache>
            </strRef>
          </cat>
          <val>
            <numRef>
              <f>Tableau_de_Bord!$J$30:$J$42</f>
              <numCache>
                <formatCode>General</formatCode>
                <ptCount val="13"/>
                <pt idx="0">
                  <v>0</v>
                </pt>
                <pt idx="1">
                  <v>0</v>
                </pt>
                <pt idx="2">
                  <v>0</v>
                </pt>
                <pt idx="3">
                  <v>0</v>
                </pt>
                <pt idx="4">
                  <v>0</v>
                </pt>
                <pt idx="5">
                  <v>0</v>
                </pt>
                <pt idx="6">
                  <v>0</v>
                </pt>
                <pt idx="7">
                  <v>0</v>
                </pt>
                <pt idx="8">
                  <v>0</v>
                </pt>
                <pt idx="9">
                  <v>0</v>
                </pt>
                <pt idx="10">
                  <v>0</v>
                </pt>
                <pt idx="11">
                  <v>0</v>
                </pt>
                <pt idx="12">
                  <v>0</v>
                </pt>
              </numCache>
            </numRef>
          </val>
        </ser>
        <gapWidth val="182"/>
        <overlap val="0"/>
        <axId val="26365849"/>
        <axId val="3298316"/>
      </barChart>
      <catAx>
        <axId val="26365849"/>
        <scaling>
          <orientation val="minMax"/>
        </scaling>
        <delete val="0"/>
        <axPos val="b"/>
        <numFmt formatCode="General" sourceLinked="1"/>
        <majorTickMark val="none"/>
        <minorTickMark val="none"/>
        <tickLblPos val="low"/>
        <spPr>
          <a:ln xmlns:a="http://schemas.openxmlformats.org/drawingml/2006/main" w="9360">
            <a:solidFill>
              <a:srgbClr val="d9d9d9"/>
            </a:solidFill>
            <a:prstDash val="solid"/>
            <a:round/>
          </a:ln>
        </spPr>
        <txPr>
          <a:bodyPr xmlns:a="http://schemas.openxmlformats.org/drawingml/2006/main"/>
          <a:lstStyle xmlns:a="http://schemas.openxmlformats.org/drawingml/2006/main"/>
          <a:p xmlns:a="http://schemas.openxmlformats.org/drawingml/2006/main">
            <a:pPr>
              <a:defRPr sz="900" b="0" strike="noStrike" spc="-1">
                <a:solidFill>
                  <a:srgbClr val="595959"/>
                </a:solidFill>
                <a:latin typeface="Aptos Narrow"/>
              </a:defRPr>
            </a:pPr>
            <a:r>
              <a:t>None</a:t>
            </a:r>
          </a:p>
        </txPr>
        <crossAx val="3298316"/>
        <crossesAt val="0"/>
        <auto val="1"/>
        <lblAlgn val="ctr"/>
        <lblOffset val="100"/>
        <noMultiLvlLbl val="0"/>
      </catAx>
      <valAx>
        <axId val="3298316"/>
        <scaling>
          <orientation val="minMax"/>
          <max val="4"/>
          <min val="0"/>
        </scaling>
        <delete val="0"/>
        <axPos val="l"/>
        <majorGridlines>
          <spPr>
            <a:ln xmlns:a="http://schemas.openxmlformats.org/drawingml/2006/main" w="9360">
              <a:solidFill>
                <a:srgbClr val="d9d9d9"/>
              </a:solidFill>
              <a:prstDash val="solid"/>
              <a:round/>
            </a:ln>
          </spPr>
        </majorGridlines>
        <numFmt formatCode="General" sourceLinked="1"/>
        <majorTickMark val="none"/>
        <minorTickMark val="none"/>
        <tickLblPos val="nextTo"/>
        <spPr>
          <a:ln xmlns:a="http://schemas.openxmlformats.org/drawingml/2006/main" w="0">
            <a:noFill/>
            <a:prstDash val="solid"/>
          </a:ln>
        </spPr>
        <txPr>
          <a:bodyPr xmlns:a="http://schemas.openxmlformats.org/drawingml/2006/main"/>
          <a:lstStyle xmlns:a="http://schemas.openxmlformats.org/drawingml/2006/main"/>
          <a:p xmlns:a="http://schemas.openxmlformats.org/drawingml/2006/main">
            <a:pPr>
              <a:defRPr sz="900" b="0" strike="noStrike" spc="-1">
                <a:solidFill>
                  <a:srgbClr val="595959"/>
                </a:solidFill>
                <a:latin typeface="Aptos Narrow"/>
              </a:defRPr>
            </a:pPr>
            <a:r>
              <a:t>None</a:t>
            </a:r>
          </a:p>
        </txPr>
        <crossAx val="26365849"/>
        <crosses val="min"/>
        <crossBetween val="between"/>
      </valAx>
    </plotArea>
    <plotVisOnly val="0"/>
    <dispBlanksAs val="gap"/>
  </chart>
  <spPr>
    <a:solidFill xmlns:a="http://schemas.openxmlformats.org/drawingml/2006/main">
      <a:srgbClr val="ffffff"/>
    </a:solidFill>
    <a:ln xmlns:a="http://schemas.openxmlformats.org/drawingml/2006/main" w="9360">
      <a:solidFill>
        <a:srgbClr val="d9d9d9"/>
      </a:solidFill>
      <a:prstDash val="solid"/>
      <a:round/>
    </a:ln>
  </spPr>
</chartSpace>
</file>

<file path=xl/charts/chart5.xml><?xml version="1.0" encoding="utf-8"?>
<chartSpace xmlns="http://schemas.openxmlformats.org/drawingml/2006/chart">
  <chart>
    <title>
      <tx>
        <rich>
          <a:bodyPr xmlns:a="http://schemas.openxmlformats.org/drawingml/2006/main" rot="0"/>
          <a:lstStyle xmlns:a="http://schemas.openxmlformats.org/drawingml/2006/main"/>
          <a:p xmlns:a="http://schemas.openxmlformats.org/drawingml/2006/main">
            <a:pPr>
              <a:defRPr sz="1000" b="1" strike="noStrike" spc="-1">
                <a:solidFill>
                  <a:srgbClr val="595959"/>
                </a:solidFill>
                <a:latin typeface="Aptos Narrow"/>
              </a:defRPr>
            </a:pPr>
            <a:r>
              <a:rPr sz="1000" b="1" strike="noStrike" spc="-1">
                <a:solidFill>
                  <a:srgbClr val="595959"/>
                </a:solidFill>
                <a:latin typeface="Aptos Narrow"/>
              </a:rPr>
              <a:t>🎯 Répartition des Niveaux</a:t>
            </a:r>
          </a:p>
        </rich>
      </tx>
      <overlay val="0"/>
      <spPr>
        <a:noFill xmlns:a="http://schemas.openxmlformats.org/drawingml/2006/main"/>
        <a:ln xmlns:a="http://schemas.openxmlformats.org/drawingml/2006/main" w="0">
          <a:noFill/>
          <a:prstDash val="solid"/>
        </a:ln>
      </spPr>
    </title>
    <plotArea>
      <doughnutChart>
        <varyColors val="1"/>
        <ser>
          <idx val="0"/>
          <order val="0"/>
          <tx>
            <strRef>
              <f>Tableau_de_Bord!$J$44</f>
              <strCache>
                <ptCount val="1"/>
                <pt idx="0">
                  <v>Nombre</v>
                </pt>
              </strCache>
            </strRef>
          </tx>
          <spPr>
            <a:solidFill xmlns:a="http://schemas.openxmlformats.org/drawingml/2006/main">
              <a:srgbClr val="156082"/>
            </a:solidFill>
            <a:ln xmlns:a="http://schemas.openxmlformats.org/drawingml/2006/main" w="19080">
              <a:solidFill>
                <a:srgbClr val="ffffff"/>
              </a:solidFill>
              <a:prstDash val="solid"/>
              <a:round/>
            </a:ln>
          </spPr>
          <explosion val="0"/>
          <dPt>
            <idx val="0"/>
            <spPr>
              <a:solidFill xmlns:a="http://schemas.openxmlformats.org/drawingml/2006/main">
                <a:srgbClr val="ff4444"/>
              </a:solidFill>
              <a:ln xmlns:a="http://schemas.openxmlformats.org/drawingml/2006/main" w="19080">
                <a:solidFill>
                  <a:srgbClr val="ffffff"/>
                </a:solidFill>
                <a:prstDash val="solid"/>
                <a:round/>
              </a:ln>
            </spPr>
          </dPt>
          <dPt>
            <idx val="1"/>
            <spPr>
              <a:solidFill xmlns:a="http://schemas.openxmlformats.org/drawingml/2006/main">
                <a:srgbClr val="ff8c00"/>
              </a:solidFill>
              <a:ln xmlns:a="http://schemas.openxmlformats.org/drawingml/2006/main" w="19080">
                <a:solidFill>
                  <a:srgbClr val="ffffff"/>
                </a:solidFill>
                <a:prstDash val="solid"/>
                <a:round/>
              </a:ln>
            </spPr>
          </dPt>
          <dPt>
            <idx val="2"/>
            <spPr>
              <a:solidFill xmlns:a="http://schemas.openxmlformats.org/drawingml/2006/main">
                <a:srgbClr val="28a745"/>
              </a:solidFill>
              <a:ln xmlns:a="http://schemas.openxmlformats.org/drawingml/2006/main" w="19080">
                <a:solidFill>
                  <a:srgbClr val="ffffff"/>
                </a:solidFill>
                <a:prstDash val="solid"/>
                <a:round/>
              </a:ln>
            </spPr>
          </dPt>
          <dPt>
            <idx val="3"/>
            <spPr>
              <a:solidFill xmlns:a="http://schemas.openxmlformats.org/drawingml/2006/main">
                <a:srgbClr val="ffd700"/>
              </a:solidFill>
              <a:ln xmlns:a="http://schemas.openxmlformats.org/drawingml/2006/main" w="19080">
                <a:solidFill>
                  <a:srgbClr val="ffffff"/>
                </a:solidFill>
                <a:prstDash val="solid"/>
                <a:round/>
              </a:ln>
            </spPr>
          </dPt>
          <dLbls>
            <dLbl>
              <idx val="0"/>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dLbl>
            <dLbl>
              <idx val="1"/>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dLbl>
            <dLbl>
              <idx val="2"/>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dLbl>
            <dLbl>
              <idx val="3"/>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dLbl>
            <txPr>
              <a:bodyPr xmlns:a="http://schemas.openxmlformats.org/drawingml/2006/main"/>
              <a:lstStyle xmlns:a="http://schemas.openxmlformats.org/drawingml/2006/main"/>
              <a:p xmlns:a="http://schemas.openxmlformats.org/drawingml/2006/main">
                <a:pPr>
                  <a:defRPr sz="1000" b="0" strike="noStrike" spc="-1">
                    <a:latin typeface="Arial"/>
                  </a:defRPr>
                </a:pPr>
                <a:r>
                  <a:t>None</a:t>
                </a:r>
              </a:p>
            </txPr>
            <showLegendKey val="0"/>
            <showVal val="0"/>
            <showCatName val="0"/>
            <showSerName val="0"/>
            <showPercent val="0"/>
            <showLeaderLines val="1"/>
          </dLbls>
          <cat>
            <strRef>
              <f>Tableau_de_Bord!$I$45:$I$48</f>
              <strCache>
                <ptCount val="4"/>
                <pt idx="0">
                  <v>Non acquis</v>
                </pt>
                <pt idx="1">
                  <v>En cours</v>
                </pt>
                <pt idx="2">
                  <v>Acquis</v>
                </pt>
                <pt idx="3">
                  <v>Maîtrisé</v>
                </pt>
              </strCache>
            </strRef>
          </cat>
          <val>
            <numRef>
              <f>Tableau_de_Bord!$J$45:$J$48</f>
              <numCache>
                <formatCode>General</formatCode>
                <ptCount val="4"/>
                <pt idx="0">
                  <v>0</v>
                </pt>
                <pt idx="1">
                  <v>0</v>
                </pt>
                <pt idx="2">
                  <v>0</v>
                </pt>
                <pt idx="3">
                  <v>0</v>
                </pt>
              </numCache>
            </numRef>
          </val>
        </ser>
        <firstSliceAng val="90"/>
        <holeSize val="50"/>
      </doughnutChart>
    </plotArea>
    <legend>
      <legendPos val="b"/>
      <overlay val="0"/>
      <spPr>
        <a:noFill xmlns:a="http://schemas.openxmlformats.org/drawingml/2006/main"/>
        <a:ln xmlns:a="http://schemas.openxmlformats.org/drawingml/2006/main" w="0">
          <a:noFill/>
          <a:prstDash val="solid"/>
        </a:ln>
      </spPr>
      <txPr>
        <a:bodyPr xmlns:a="http://schemas.openxmlformats.org/drawingml/2006/main"/>
        <a:lstStyle xmlns:a="http://schemas.openxmlformats.org/drawingml/2006/main"/>
        <a:p xmlns:a="http://schemas.openxmlformats.org/drawingml/2006/main">
          <a:pPr>
            <a:defRPr sz="699" b="0" strike="noStrike" spc="-1">
              <a:solidFill>
                <a:srgbClr val="595959"/>
              </a:solidFill>
              <a:latin typeface="Aptos Narrow"/>
            </a:defRPr>
          </a:pPr>
          <a:r>
            <a:t>None</a:t>
          </a:r>
        </a:p>
      </txPr>
    </legend>
    <plotVisOnly val="0"/>
    <dispBlanksAs val="gap"/>
  </chart>
  <spPr>
    <a:solidFill xmlns:a="http://schemas.openxmlformats.org/drawingml/2006/main">
      <a:srgbClr val="ffffff"/>
    </a:solidFill>
    <a:ln xmlns:a="http://schemas.openxmlformats.org/drawingml/2006/main" w="9360">
      <a:solidFill>
        <a:srgbClr val="d9d9d9"/>
      </a:solidFill>
      <a:prstDash val="solid"/>
      <a:round/>
    </a:ln>
  </spPr>
</chartSpace>
</file>

<file path=xl/drawings/_rels/drawing1.xml.rels><Relationships xmlns="http://schemas.openxmlformats.org/package/2006/relationships"><Relationship Type="http://schemas.openxmlformats.org/officeDocument/2006/relationships/chart" Target="/xl/charts/chart1.xml" Id="rId1"/><Relationship Type="http://schemas.openxmlformats.org/officeDocument/2006/relationships/chart" Target="/xl/charts/chart2.xml" Id="rId2"/></Relationships>
</file>

<file path=xl/drawings/_rels/drawing2.xml.rels><Relationships xmlns="http://schemas.openxmlformats.org/package/2006/relationships"><Relationship Type="http://schemas.openxmlformats.org/officeDocument/2006/relationships/chart" Target="/xl/charts/chart3.xml" Id="rId1"/><Relationship Type="http://schemas.openxmlformats.org/officeDocument/2006/relationships/chart" Target="/xl/charts/chart4.xml" Id="rId2"/><Relationship Type="http://schemas.openxmlformats.org/officeDocument/2006/relationships/chart" Target="/xl/charts/chart5.xml" Id="rId3"/></Relationships>
</file>

<file path=xl/drawings/drawing1.xml><?xml version="1.0" encoding="utf-8"?>
<wsDr xmlns="http://schemas.openxmlformats.org/drawingml/2006/spreadsheetDrawing">
  <twoCellAnchor editAs="oneCell">
    <from>
      <col>7</col>
      <colOff>0</colOff>
      <row>5</row>
      <rowOff>0</rowOff>
    </from>
    <to>
      <col>13</col>
      <colOff>779040</colOff>
      <row>20</row>
      <rowOff>86040</rowOff>
    </to>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twoCellAnchor>
  <twoCellAnchor editAs="oneCell">
    <from>
      <col>7</col>
      <colOff>0</colOff>
      <row>21</row>
      <rowOff>0</rowOff>
    </from>
    <to>
      <col>13</col>
      <colOff>779040</colOff>
      <row>35</row>
      <rowOff>25560</rowOff>
    </to>
    <graphicFrame>
      <nvGraphicFramePr>
        <cNvPr id="2" name="Chart 2"/>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graphicFrame>
    <clientData/>
  </twoCellAnchor>
</wsDr>
</file>

<file path=xl/drawings/drawing2.xml><?xml version="1.0" encoding="utf-8"?>
<wsDr xmlns="http://schemas.openxmlformats.org/drawingml/2006/spreadsheetDrawing">
  <twoCellAnchor editAs="oneCell">
    <from>
      <col>7</col>
      <colOff>442080</colOff>
      <row>4</row>
      <rowOff>160200</rowOff>
    </from>
    <to>
      <col>14</col>
      <colOff>442440</colOff>
      <row>16</row>
      <rowOff>12960</rowOff>
    </to>
    <graphicFrame>
      <nvGraphicFramePr>
        <cNvPr id="1" name="Chart 1"/>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graphicFrame>
    <clientData/>
  </twoCellAnchor>
  <twoCellAnchor editAs="oneCell">
    <from>
      <col>7</col>
      <colOff>442080</colOff>
      <row>15</row>
      <rowOff>175320</rowOff>
    </from>
    <to>
      <col>14</col>
      <colOff>442440</colOff>
      <row>32</row>
      <rowOff>94320</rowOff>
    </to>
    <graphicFrame>
      <nvGraphicFramePr>
        <cNvPr id="2" name="Chart 2"/>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2"/>
        </a:graphicData>
      </a:graphic>
    </graphicFrame>
    <clientData/>
  </twoCellAnchor>
  <twoCellAnchor editAs="oneCell">
    <from>
      <col>7</col>
      <colOff>442080</colOff>
      <row>31</row>
      <rowOff>182880</rowOff>
    </from>
    <to>
      <col>14</col>
      <colOff>442440</colOff>
      <row>48</row>
      <rowOff>153000</rowOff>
    </to>
    <graphicFrame>
      <nvGraphicFramePr>
        <cNvPr id="3" name="Chart 3"/>
        <cNvGraphicFramePr/>
      </nvGraphicFramePr>
      <xfrm/>
      <a:graphic xmlns:a="http://schemas.openxmlformats.org/drawingml/2006/main">
        <a:graphicData uri="http://schemas.openxmlformats.org/drawingml/2006/chart">
          <c:chart xmlns:c="http://schemas.openxmlformats.org/drawingml/2006/chart" xmlns:r="http://schemas.openxmlformats.org/officeDocument/2006/relationships" r:id="rId3"/>
        </a:graphicData>
      </a:graphic>
    </graphicFrame>
    <clientData/>
  </twoCellAnchor>
</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7.xml.rels><Relationships xmlns="http://schemas.openxmlformats.org/package/2006/relationships"><Relationship Type="http://schemas.openxmlformats.org/officeDocument/2006/relationships/drawing" Target="/xl/drawings/drawing1.xml" Id="rId1"/></Relationships>
</file>

<file path=xl/worksheets/_rels/sheet8.xml.rels><Relationships xmlns="http://schemas.openxmlformats.org/package/2006/relationships"><Relationship Type="http://schemas.openxmlformats.org/officeDocument/2006/relationships/drawing" Target="/xl/drawings/drawing2.xml" Id="rId1"/></Relationships>
</file>

<file path=xl/worksheets/sheet1.xml><?xml version="1.0" encoding="utf-8"?>
<worksheet xmlns="http://schemas.openxmlformats.org/spreadsheetml/2006/main">
  <sheetPr>
    <outlinePr summaryBelow="1" summaryRight="1"/>
    <pageSetUpPr/>
  </sheetPr>
  <dimension ref="A1:F23"/>
  <sheetViews>
    <sheetView workbookViewId="0">
      <selection activeCell="A1" sqref="A1"/>
    </sheetView>
  </sheetViews>
  <sheetFormatPr baseColWidth="8" defaultRowHeight="15"/>
  <cols>
    <col width="18" customWidth="1" style="185" min="1" max="1"/>
    <col width="18" customWidth="1" style="185" min="2" max="2"/>
    <col width="18" customWidth="1" style="185" min="3" max="3"/>
    <col width="18" customWidth="1" style="185" min="4" max="4"/>
    <col width="18" customWidth="1" style="185" min="5" max="5"/>
    <col width="18" customWidth="1" style="185" min="6" max="6"/>
  </cols>
  <sheetData>
    <row r="1" ht="36" customHeight="1" s="185">
      <c r="A1" s="186" t="inlineStr">
        <is>
          <t>tbex</t>
        </is>
      </c>
    </row>
    <row r="2" ht="36" customHeight="1" s="185"/>
    <row r="3" ht="28" customHeight="1" s="185">
      <c r="A3" s="187" t="inlineStr">
        <is>
          <t>VERSION DÉMO  ·  APERÇU GRATUIT</t>
        </is>
      </c>
    </row>
    <row r="4" ht="18" customHeight="1" s="185"/>
    <row r="5" ht="36" customHeight="1" s="185">
      <c r="A5" s="188" t="inlineStr">
        <is>
          <t>Outil de suivi centre social</t>
        </is>
      </c>
    </row>
    <row r="6" ht="12" customHeight="1" s="185"/>
    <row r="7">
      <c r="A7" s="189" t="inlineStr">
        <is>
          <t>Vous avez sous les yeux la VERSION DÉMO de notre tableau « Outil de suivi centre social ».
Cette version vous permet de découvrir la structure, les onglets, les formules et la mise en page.
Les données ont été anonymisées et limitées : noms remplacés par 'Salarié 01', 'Enfant 01', etc.
⚠ Cette version est verrouillée en lecture seule.
➤ Pour acheter la version COMPLÈTE et débloquer toutes les fonctionnalités :</t>
        </is>
      </c>
    </row>
    <row r="8"/>
    <row r="9"/>
    <row r="10"/>
    <row r="11"/>
    <row r="12"/>
    <row r="13" ht="12" customHeight="1" s="185"/>
    <row r="14" ht="50" customHeight="1" s="185">
      <c r="A14" s="190" t="inlineStr">
        <is>
          <t>35 €</t>
        </is>
      </c>
    </row>
    <row r="15" ht="26" customHeight="1" s="185">
      <c r="A15" s="191" t="inlineStr">
        <is>
          <t>👉  tbex.fr  ·  contact@tbex.fr</t>
        </is>
      </c>
    </row>
    <row r="16" ht="18" customHeight="1" s="185"/>
    <row r="17" ht="22" customHeight="1" s="185">
      <c r="A17" s="192" t="inlineStr">
        <is>
          <t>✓ Dans la version complète :</t>
        </is>
      </c>
    </row>
    <row r="18" ht="18" customHeight="1" s="185">
      <c r="A18" s="193" t="inlineStr">
        <is>
          <t>• Évaluation quotidienne par classe (A à D, 25 enfants/classe)</t>
        </is>
      </c>
    </row>
    <row r="19" ht="18" customHeight="1" s="185">
      <c r="A19" s="193" t="inlineStr">
        <is>
          <t>• Échelle 1 à 4 : non acquis → maîtrisé</t>
        </is>
      </c>
    </row>
    <row r="20" ht="18" customHeight="1" s="185">
      <c r="A20" s="193" t="inlineStr">
        <is>
          <t>• Tableau de bord auto-calculé (moyennes par compétence)</t>
        </is>
      </c>
    </row>
    <row r="21" ht="18" customHeight="1" s="185">
      <c r="A21" s="193" t="inlineStr">
        <is>
          <t>• Fiches individuelles par enfant (auto-générées, imprimables)</t>
        </is>
      </c>
    </row>
    <row r="22" ht="18" customHeight="1" s="185">
      <c r="A22" s="193" t="inlineStr">
        <is>
          <t>• Compatible BAFA et programmes pédagogiques classiques</t>
        </is>
      </c>
    </row>
    <row r="23" ht="18" customHeight="1" s="185">
      <c r="A23" s="193" t="inlineStr">
        <is>
          <t>• Support inclus 30 jours après l'achat</t>
        </is>
      </c>
    </row>
  </sheetData>
  <sheetProtection selectLockedCells="0" selectUnlockedCells="0" sheet="1" objects="0" insertRows="1" insertHyperlinks="1" autoFilter="1" scenarios="0" formatColumns="1" deleteColumns="1" insertColumns="1" pivotTables="1" deleteRows="1" formatCells="1" formatRows="1" sort="1" password="D6AB"/>
  <mergeCells count="13">
    <mergeCell ref="A19:F19"/>
    <mergeCell ref="A14:F14"/>
    <mergeCell ref="A5:F5"/>
    <mergeCell ref="A23:F23"/>
    <mergeCell ref="A1:F2"/>
    <mergeCell ref="A15:F15"/>
    <mergeCell ref="A22:F22"/>
    <mergeCell ref="A17:F17"/>
    <mergeCell ref="A18:F18"/>
    <mergeCell ref="A3:F3"/>
    <mergeCell ref="A21:F21"/>
    <mergeCell ref="A20:F20"/>
    <mergeCell ref="A7:F12"/>
  </mergeCells>
  <pageMargins left="0.75" right="0.75" top="1" bottom="1" header="0.5" footer="0.5"/>
</worksheet>
</file>

<file path=xl/worksheets/sheet2.xml><?xml version="1.0" encoding="utf-8"?>
<worksheet xmlns="http://schemas.openxmlformats.org/spreadsheetml/2006/main">
  <sheetPr filterMode="0">
    <tabColor rgb="FF2F5496"/>
    <outlinePr summaryBelow="1" summaryRight="1"/>
    <pageSetUpPr fitToPage="0"/>
  </sheetPr>
  <dimension ref="A1:F55"/>
  <sheetViews>
    <sheetView showFormulas="0" showGridLines="1" showRowColHeaders="1" showZeros="1" rightToLeft="0" tabSelected="1" showOutlineSymbols="1" defaultGridColor="1" view="normal" topLeftCell="A1" colorId="64" zoomScale="100" zoomScaleNormal="100" zoomScalePageLayoutView="100" workbookViewId="0">
      <selection pane="topLeft" activeCell="A1" activeCellId="0" sqref="A1"/>
    </sheetView>
  </sheetViews>
  <sheetFormatPr baseColWidth="8" defaultColWidth="8.9140625" defaultRowHeight="14.4" zeroHeight="0" outlineLevelRow="0"/>
  <cols>
    <col width="5.74" customWidth="1" style="194" min="1" max="1"/>
    <col width="17.14" customWidth="1" style="194" min="2" max="3"/>
    <col width="7.11" customWidth="1" style="194" min="4" max="4"/>
    <col width="14.31" customWidth="1" style="194" min="5" max="5"/>
    <col width="28.54" customWidth="1" style="194" min="6" max="6"/>
    <col width="8.91" customWidth="1" style="194" min="7" max="16384"/>
  </cols>
  <sheetData>
    <row r="1" ht="19.7" customHeight="1" s="185">
      <c r="A1" s="195" t="inlineStr">
        <is>
          <t>📋 LISTE DES ENFANTS</t>
        </is>
      </c>
    </row>
    <row r="2" ht="13.8" customHeight="1" s="185"/>
    <row r="3" ht="13.8" customHeight="1" s="185">
      <c r="A3" s="196" t="inlineStr">
        <is>
          <t>N°</t>
        </is>
      </c>
      <c r="B3" s="197" t="n"/>
      <c r="C3" s="197" t="n"/>
      <c r="D3" s="197" t="n"/>
      <c r="E3" s="197" t="inlineStr">
        <is>
          <t>Classe</t>
        </is>
      </c>
      <c r="F3" s="198" t="n"/>
    </row>
    <row r="4" ht="13.8" customHeight="1" s="185">
      <c r="A4" s="199" t="n">
        <v>1</v>
      </c>
      <c r="B4" s="200" t="n"/>
      <c r="C4" s="200" t="n"/>
      <c r="D4" s="201" t="n"/>
      <c r="E4" s="200" t="n"/>
      <c r="F4" s="202" t="n"/>
    </row>
    <row r="5" ht="13.8" customHeight="1" s="185">
      <c r="A5" s="203" t="n">
        <v>2</v>
      </c>
      <c r="B5" s="204" t="n"/>
      <c r="C5" s="204" t="n"/>
      <c r="D5" s="205" t="n"/>
      <c r="E5" s="204" t="n"/>
      <c r="F5" s="206" t="n"/>
    </row>
    <row r="6" ht="13.8" customHeight="1" s="185">
      <c r="A6" s="199" t="n">
        <v>3</v>
      </c>
      <c r="B6" s="200" t="n"/>
      <c r="C6" s="200" t="n"/>
      <c r="D6" s="201" t="n"/>
      <c r="E6" s="200" t="n"/>
      <c r="F6" s="202" t="n"/>
    </row>
    <row r="7" ht="13.8" customHeight="1" s="185">
      <c r="A7" s="203" t="n">
        <v>4</v>
      </c>
      <c r="B7" s="204" t="n"/>
      <c r="C7" s="204" t="n"/>
      <c r="D7" s="205" t="n"/>
      <c r="E7" s="204" t="n"/>
      <c r="F7" s="206" t="n"/>
    </row>
    <row r="8" ht="13.8" customHeight="1" s="185">
      <c r="A8" s="199" t="n">
        <v>5</v>
      </c>
      <c r="B8" s="200" t="n"/>
      <c r="C8" s="200" t="n"/>
      <c r="D8" s="201" t="n"/>
      <c r="E8" s="200" t="n"/>
      <c r="F8" s="202" t="n"/>
    </row>
    <row r="9" ht="13.8" customHeight="1" s="185">
      <c r="A9" s="203" t="n">
        <v>6</v>
      </c>
      <c r="B9" s="204" t="n"/>
      <c r="C9" s="204" t="n"/>
      <c r="D9" s="205" t="n"/>
      <c r="E9" s="204" t="n"/>
      <c r="F9" s="206" t="n"/>
    </row>
    <row r="10" ht="13.8" customHeight="1" s="185">
      <c r="A10" s="199" t="n">
        <v>7</v>
      </c>
      <c r="B10" s="200" t="n"/>
      <c r="C10" s="200" t="n"/>
      <c r="D10" s="201" t="n"/>
      <c r="E10" s="200" t="n"/>
      <c r="F10" s="202" t="n"/>
    </row>
    <row r="11" ht="13.8" customHeight="1" s="185">
      <c r="A11" s="203" t="n">
        <v>8</v>
      </c>
      <c r="B11" s="204" t="n"/>
      <c r="C11" s="204" t="n"/>
      <c r="D11" s="205" t="n"/>
      <c r="E11" s="204" t="n"/>
      <c r="F11" s="206" t="n"/>
    </row>
    <row r="12" ht="13.8" customHeight="1" s="185">
      <c r="A12" s="199" t="n">
        <v>9</v>
      </c>
      <c r="B12" s="200" t="n"/>
      <c r="C12" s="200" t="n"/>
      <c r="D12" s="201" t="n"/>
      <c r="E12" s="200" t="n"/>
      <c r="F12" s="202" t="n"/>
    </row>
    <row r="13" ht="13.8" customHeight="1" s="185">
      <c r="A13" s="203" t="n">
        <v>10</v>
      </c>
      <c r="B13" s="204" t="n"/>
      <c r="C13" s="204" t="n"/>
      <c r="D13" s="205" t="n"/>
      <c r="E13" s="204" t="n"/>
      <c r="F13" s="206" t="n"/>
    </row>
    <row r="14" ht="13.8" customHeight="1" s="185">
      <c r="A14" s="199" t="n">
        <v>11</v>
      </c>
      <c r="B14" s="200" t="n"/>
      <c r="C14" s="200" t="n"/>
      <c r="D14" s="201" t="n"/>
      <c r="E14" s="200" t="n"/>
      <c r="F14" s="202" t="n"/>
    </row>
    <row r="15" ht="13.8" customHeight="1" s="185">
      <c r="A15" s="203" t="n">
        <v>12</v>
      </c>
      <c r="B15" s="204" t="n"/>
      <c r="C15" s="204" t="n"/>
      <c r="D15" s="205" t="n"/>
      <c r="E15" s="204" t="n"/>
      <c r="F15" s="206" t="n"/>
    </row>
    <row r="16" ht="13.8" customHeight="1" s="185">
      <c r="A16" s="199" t="n">
        <v>13</v>
      </c>
      <c r="B16" s="200" t="n"/>
      <c r="C16" s="200" t="n"/>
      <c r="D16" s="201" t="n"/>
      <c r="E16" s="200" t="n"/>
      <c r="F16" s="202" t="n"/>
    </row>
    <row r="17" ht="13.8" customHeight="1" s="185">
      <c r="A17" s="203" t="n">
        <v>14</v>
      </c>
      <c r="B17" s="204" t="n"/>
      <c r="C17" s="204" t="n"/>
      <c r="D17" s="205" t="n"/>
      <c r="E17" s="204" t="n"/>
      <c r="F17" s="206" t="n"/>
    </row>
    <row r="18" ht="13.8" customHeight="1" s="185">
      <c r="A18" s="199" t="n">
        <v>15</v>
      </c>
      <c r="B18" s="200" t="n"/>
      <c r="C18" s="200" t="n"/>
      <c r="D18" s="201" t="n"/>
      <c r="E18" s="200" t="n"/>
      <c r="F18" s="202" t="n"/>
    </row>
    <row r="19" ht="13.8" customHeight="1" s="185">
      <c r="A19" s="203" t="n">
        <v>16</v>
      </c>
      <c r="B19" s="204" t="n"/>
      <c r="C19" s="204" t="n"/>
      <c r="D19" s="205" t="n"/>
      <c r="E19" s="204" t="n"/>
      <c r="F19" s="206" t="n"/>
    </row>
    <row r="20" ht="13.8" customHeight="1" s="185">
      <c r="A20" s="199" t="n">
        <v>17</v>
      </c>
      <c r="B20" s="200" t="n"/>
      <c r="C20" s="200" t="n"/>
      <c r="D20" s="201" t="n"/>
      <c r="E20" s="200" t="n"/>
      <c r="F20" s="202" t="n"/>
    </row>
    <row r="21" ht="13.8" customHeight="1" s="185">
      <c r="A21" s="203" t="n">
        <v>18</v>
      </c>
      <c r="B21" s="204" t="n"/>
      <c r="C21" s="204" t="n"/>
      <c r="D21" s="205" t="n"/>
      <c r="E21" s="204" t="n"/>
      <c r="F21" s="206" t="n"/>
    </row>
    <row r="22" ht="13.8" customHeight="1" s="185">
      <c r="A22" s="199" t="n">
        <v>19</v>
      </c>
      <c r="B22" s="200" t="n"/>
      <c r="C22" s="200" t="n"/>
      <c r="D22" s="201" t="n"/>
      <c r="E22" s="200" t="n"/>
      <c r="F22" s="202" t="n"/>
    </row>
    <row r="23" ht="13.8" customHeight="1" s="185">
      <c r="A23" s="203" t="n">
        <v>20</v>
      </c>
      <c r="B23" s="204" t="n"/>
      <c r="C23" s="204" t="n"/>
      <c r="D23" s="205" t="n"/>
      <c r="E23" s="204" t="n"/>
      <c r="F23" s="206" t="n"/>
    </row>
    <row r="24" ht="13.8" customHeight="1" s="185">
      <c r="A24" s="199" t="n">
        <v>21</v>
      </c>
      <c r="B24" s="200" t="n"/>
      <c r="C24" s="200" t="n"/>
      <c r="D24" s="201" t="n"/>
      <c r="E24" s="200" t="n"/>
      <c r="F24" s="202" t="n"/>
    </row>
    <row r="25" ht="13.8" customHeight="1" s="185">
      <c r="A25" s="203" t="n">
        <v>22</v>
      </c>
      <c r="B25" s="204" t="n"/>
      <c r="C25" s="204" t="n"/>
      <c r="D25" s="205" t="n"/>
      <c r="E25" s="204" t="n"/>
      <c r="F25" s="206" t="n"/>
    </row>
    <row r="26" ht="13.8" customHeight="1" s="185">
      <c r="A26" s="199" t="n">
        <v>23</v>
      </c>
      <c r="B26" s="200" t="n"/>
      <c r="C26" s="200" t="n"/>
      <c r="D26" s="201" t="n"/>
      <c r="E26" s="200" t="n"/>
      <c r="F26" s="202" t="n"/>
    </row>
    <row r="27" ht="13.8" customHeight="1" s="185">
      <c r="A27" s="203" t="n">
        <v>24</v>
      </c>
      <c r="B27" s="204" t="n"/>
      <c r="C27" s="204" t="n"/>
      <c r="D27" s="205" t="n"/>
      <c r="E27" s="204" t="n"/>
      <c r="F27" s="206" t="n"/>
    </row>
    <row r="28" ht="13.8" customHeight="1" s="185">
      <c r="A28" s="199" t="n">
        <v>25</v>
      </c>
      <c r="B28" s="200" t="n"/>
      <c r="C28" s="200" t="n"/>
      <c r="D28" s="201" t="n"/>
      <c r="E28" s="200" t="n"/>
      <c r="F28" s="202" t="n"/>
    </row>
    <row r="29" ht="13.8" customHeight="1" s="185">
      <c r="A29" s="203" t="n">
        <v>26</v>
      </c>
      <c r="B29" s="204" t="n"/>
      <c r="C29" s="204" t="n"/>
      <c r="D29" s="205" t="n"/>
      <c r="E29" s="204" t="n"/>
      <c r="F29" s="206" t="n"/>
    </row>
    <row r="30" ht="13.8" customHeight="1" s="185">
      <c r="A30" s="199" t="n">
        <v>27</v>
      </c>
      <c r="B30" s="200" t="n"/>
      <c r="C30" s="200" t="n"/>
      <c r="D30" s="201" t="n"/>
      <c r="E30" s="200" t="n"/>
      <c r="F30" s="202" t="n"/>
    </row>
    <row r="31" ht="13.8" customHeight="1" s="185">
      <c r="A31" s="203" t="n">
        <v>28</v>
      </c>
      <c r="B31" s="204" t="n"/>
      <c r="C31" s="204" t="n"/>
      <c r="D31" s="205" t="n"/>
      <c r="E31" s="204" t="n"/>
      <c r="F31" s="206" t="n"/>
    </row>
    <row r="32" ht="13.8" customHeight="1" s="185">
      <c r="A32" s="199" t="n">
        <v>29</v>
      </c>
      <c r="B32" s="200" t="n"/>
      <c r="C32" s="200" t="n"/>
      <c r="D32" s="201" t="n"/>
      <c r="E32" s="200" t="n"/>
      <c r="F32" s="202" t="n"/>
    </row>
    <row r="33" ht="13.8" customHeight="1" s="185">
      <c r="A33" s="203" t="n">
        <v>30</v>
      </c>
      <c r="B33" s="204" t="n"/>
      <c r="C33" s="204" t="n"/>
      <c r="D33" s="205" t="n"/>
      <c r="E33" s="204" t="n"/>
      <c r="F33" s="206" t="n"/>
    </row>
    <row r="34" ht="13.8" customHeight="1" s="185">
      <c r="A34" s="199" t="n">
        <v>31</v>
      </c>
      <c r="B34" s="200" t="n"/>
      <c r="C34" s="200" t="n"/>
      <c r="D34" s="201" t="n"/>
      <c r="E34" s="200" t="n"/>
      <c r="F34" s="202" t="n"/>
    </row>
    <row r="35" ht="13.8" customHeight="1" s="185">
      <c r="A35" s="203" t="n">
        <v>32</v>
      </c>
      <c r="B35" s="204" t="n"/>
      <c r="C35" s="204" t="n"/>
      <c r="D35" s="205" t="n"/>
      <c r="E35" s="204" t="n"/>
      <c r="F35" s="206" t="n"/>
    </row>
    <row r="36" ht="13.8" customHeight="1" s="185">
      <c r="A36" s="199" t="n">
        <v>33</v>
      </c>
      <c r="B36" s="200" t="n"/>
      <c r="C36" s="200" t="n"/>
      <c r="D36" s="201" t="n"/>
      <c r="E36" s="200" t="n"/>
      <c r="F36" s="202" t="n"/>
    </row>
    <row r="37" ht="13.8" customHeight="1" s="185">
      <c r="A37" s="203" t="n">
        <v>34</v>
      </c>
      <c r="B37" s="204" t="n"/>
      <c r="C37" s="204" t="n"/>
      <c r="D37" s="205" t="n"/>
      <c r="E37" s="204" t="n"/>
      <c r="F37" s="206" t="n"/>
    </row>
    <row r="38" ht="13.8" customHeight="1" s="185">
      <c r="A38" s="199" t="n">
        <v>35</v>
      </c>
      <c r="B38" s="200" t="n"/>
      <c r="C38" s="200" t="n"/>
      <c r="D38" s="201" t="n"/>
      <c r="E38" s="200" t="n"/>
      <c r="F38" s="202" t="n"/>
    </row>
    <row r="39" ht="13.8" customHeight="1" s="185">
      <c r="A39" s="203" t="n">
        <v>36</v>
      </c>
      <c r="B39" s="204" t="n"/>
      <c r="C39" s="204" t="n"/>
      <c r="D39" s="205" t="n"/>
      <c r="E39" s="204" t="n"/>
      <c r="F39" s="206" t="n"/>
    </row>
    <row r="40" ht="13.8" customHeight="1" s="185">
      <c r="A40" s="199" t="n">
        <v>37</v>
      </c>
      <c r="B40" s="200" t="n"/>
      <c r="C40" s="200" t="n"/>
      <c r="D40" s="201" t="n"/>
      <c r="E40" s="200" t="n"/>
      <c r="F40" s="202" t="n"/>
    </row>
    <row r="41" ht="13.8" customHeight="1" s="185">
      <c r="A41" s="203" t="n">
        <v>38</v>
      </c>
      <c r="B41" s="204" t="n"/>
      <c r="C41" s="204" t="n"/>
      <c r="D41" s="205" t="n"/>
      <c r="E41" s="204" t="n"/>
      <c r="F41" s="206" t="n"/>
    </row>
    <row r="42" ht="13.8" customHeight="1" s="185">
      <c r="A42" s="199" t="n">
        <v>39</v>
      </c>
      <c r="B42" s="200" t="n"/>
      <c r="C42" s="200" t="n"/>
      <c r="D42" s="201" t="n"/>
      <c r="E42" s="200" t="n"/>
      <c r="F42" s="202" t="n"/>
    </row>
    <row r="43" ht="13.8" customHeight="1" s="185">
      <c r="A43" s="203" t="n">
        <v>40</v>
      </c>
      <c r="B43" s="204" t="n"/>
      <c r="C43" s="204" t="n"/>
      <c r="D43" s="205" t="n"/>
      <c r="E43" s="204" t="n"/>
      <c r="F43" s="206" t="n"/>
    </row>
    <row r="44" ht="13.8" customHeight="1" s="185">
      <c r="A44" s="199" t="n">
        <v>41</v>
      </c>
      <c r="B44" s="200" t="n"/>
      <c r="C44" s="200" t="n"/>
      <c r="D44" s="201" t="n"/>
      <c r="E44" s="200" t="n"/>
      <c r="F44" s="202" t="n"/>
    </row>
    <row r="45" ht="13.8" customHeight="1" s="185">
      <c r="A45" s="203" t="n">
        <v>42</v>
      </c>
      <c r="B45" s="204" t="n"/>
      <c r="C45" s="204" t="n"/>
      <c r="D45" s="205" t="n"/>
      <c r="E45" s="204" t="n"/>
      <c r="F45" s="206" t="n"/>
    </row>
    <row r="46" ht="13.8" customHeight="1" s="185">
      <c r="A46" s="199" t="n">
        <v>43</v>
      </c>
      <c r="B46" s="200" t="n"/>
      <c r="C46" s="200" t="n"/>
      <c r="D46" s="201" t="n"/>
      <c r="E46" s="200" t="n"/>
      <c r="F46" s="202" t="n"/>
    </row>
    <row r="47" ht="13.8" customHeight="1" s="185">
      <c r="A47" s="203" t="n">
        <v>44</v>
      </c>
      <c r="B47" s="204" t="n"/>
      <c r="C47" s="204" t="n"/>
      <c r="D47" s="205" t="n"/>
      <c r="E47" s="204" t="n"/>
      <c r="F47" s="206" t="n"/>
    </row>
    <row r="48" ht="13.8" customHeight="1" s="185">
      <c r="A48" s="199" t="n">
        <v>45</v>
      </c>
      <c r="B48" s="200" t="n"/>
      <c r="C48" s="200" t="n"/>
      <c r="D48" s="201" t="n"/>
      <c r="E48" s="200" t="n"/>
      <c r="F48" s="202" t="n"/>
    </row>
    <row r="49" ht="13.8" customHeight="1" s="185">
      <c r="A49" s="203" t="n">
        <v>46</v>
      </c>
      <c r="B49" s="204" t="n"/>
      <c r="C49" s="204" t="n"/>
      <c r="D49" s="205" t="n"/>
      <c r="E49" s="204" t="n"/>
      <c r="F49" s="206" t="n"/>
    </row>
    <row r="50" ht="13.8" customHeight="1" s="185">
      <c r="A50" s="199" t="n">
        <v>47</v>
      </c>
      <c r="B50" s="200" t="n"/>
      <c r="C50" s="200" t="n"/>
      <c r="D50" s="201" t="n"/>
      <c r="E50" s="200" t="n"/>
      <c r="F50" s="202" t="n"/>
    </row>
    <row r="51" ht="13.8" customHeight="1" s="185">
      <c r="A51" s="203" t="n">
        <v>48</v>
      </c>
      <c r="B51" s="204" t="n"/>
      <c r="C51" s="204" t="n"/>
      <c r="D51" s="205" t="n"/>
      <c r="E51" s="204" t="n"/>
      <c r="F51" s="206" t="n"/>
    </row>
    <row r="52" ht="13.8" customHeight="1" s="185">
      <c r="A52" s="199" t="n">
        <v>49</v>
      </c>
      <c r="B52" s="200" t="n"/>
      <c r="C52" s="200" t="n"/>
      <c r="D52" s="201" t="n"/>
      <c r="E52" s="200" t="n"/>
      <c r="F52" s="202" t="n"/>
    </row>
    <row r="53" ht="13.8" customHeight="1" s="185">
      <c r="A53" s="207" t="n">
        <v>50</v>
      </c>
      <c r="B53" s="208" t="n"/>
      <c r="C53" s="208" t="n"/>
      <c r="D53" s="209" t="n"/>
      <c r="E53" s="208" t="n"/>
      <c r="F53" s="210" t="n"/>
    </row>
    <row r="54" ht="13.8" customHeight="1" s="185"/>
    <row r="55" ht="13.8" customHeight="1" s="185">
      <c r="A55" s="211" t="inlineStr">
        <is>
          <t>Classes : A | B | C | D (environ 12-13 enfants par classe)</t>
        </is>
      </c>
    </row>
  </sheetData>
  <sheetProtection selectLockedCells="0" selectUnlockedCells="0" sheet="1" objects="0" insertRows="1" insertHyperlinks="1" autoFilter="1" scenarios="0" formatColumns="1" deleteColumns="1" insertColumns="1" pivotTables="1" deleteRows="1" formatCells="1" formatRows="1" sort="1" password="D6AB"/>
  <mergeCells count="1">
    <mergeCell ref="A1:F1"/>
  </mergeCells>
  <dataValidations count="1">
    <dataValidation sqref="E4:E53" showDropDown="0" showInputMessage="1" showErrorMessage="1" allowBlank="1" type="list" errorStyle="stop" operator="equal">
      <formula1>"A,B,C,D"</formula1>
      <formula2>0</formula2>
    </dataValidation>
  </dataValidations>
  <printOptions horizontalCentered="0" verticalCentered="0" headings="0" gridLines="0" gridLinesSet="1"/>
  <pageMargins left="0.7" right="0.7" top="0.3" bottom="0.3" header="0.3" footer="0.3"/>
  <pageSetup orientation="portrait" paperSize="9" scale="100" fitToHeight="1" fitToWidth="1" firstPageNumber="1" useFirstPageNumber="1" pageOrder="downThenOver" blackAndWhite="0" draft="0" horizontalDpi="300" verticalDpi="300" copies="1"/>
  <headerFooter differentOddEven="0" differentFirst="1">
    <oddHeader/>
    <oddFooter/>
    <evenHeader/>
    <evenFooter/>
    <firstHeader/>
    <firstFooter/>
  </headerFooter>
</worksheet>
</file>

<file path=xl/worksheets/sheet3.xml><?xml version="1.0" encoding="utf-8"?>
<worksheet xmlns="http://schemas.openxmlformats.org/spreadsheetml/2006/main">
  <sheetPr filterMode="0">
    <tabColor rgb="FF4472C4"/>
    <outlinePr summaryBelow="1" summaryRight="1"/>
    <pageSetUpPr fitToPage="0"/>
  </sheetPr>
  <dimension ref="A1:AV2600"/>
  <sheetViews>
    <sheetView showFormulas="0" showGridLines="1" showRowColHeaders="1" showZeros="1" rightToLeft="0" tabSelected="0" showOutlineSymbols="1" defaultGridColor="1" view="normal" topLeftCell="A1" colorId="64" zoomScale="100" zoomScaleNormal="100" zoomScalePageLayoutView="60" workbookViewId="0">
      <selection pane="topLeft" activeCell="A1" activeCellId="0" sqref="A1"/>
    </sheetView>
  </sheetViews>
  <sheetFormatPr baseColWidth="8" defaultColWidth="8.9140625" defaultRowHeight="14.4" zeroHeight="0" outlineLevelRow="0"/>
  <cols>
    <col width="4.03" customWidth="1" style="194" min="1" max="1"/>
    <col width="15.69" customWidth="1" style="194" min="2" max="2"/>
    <col width="14.31" customWidth="1" style="212" min="3" max="3"/>
    <col width="6.86" customWidth="1" style="194" min="4" max="16"/>
    <col width="6.43" customWidth="1" style="194" min="17" max="17"/>
    <col width="14.31" customWidth="1" style="212" min="18" max="18"/>
    <col width="6.86" customWidth="1" style="194" min="19" max="31"/>
    <col width="6.43" customWidth="1" style="194" min="32" max="32"/>
    <col width="14.31" customWidth="1" style="212" min="33" max="33"/>
    <col width="6.86" customWidth="1" style="194" min="34" max="46"/>
    <col width="6.43" customWidth="1" style="194" min="47" max="47"/>
    <col width="14.31" customWidth="1" style="213" min="48" max="48"/>
    <col width="8.91" customWidth="1" style="194" min="49" max="16384"/>
  </cols>
  <sheetData>
    <row r="1" ht="25.05" customHeight="1" s="185">
      <c r="A1" s="195" t="inlineStr">
        <is>
          <t>🏫 GROUPE A — SUIVI QUOTIDIEN</t>
        </is>
      </c>
    </row>
    <row r="2" ht="18" customHeight="1" s="185">
      <c r="A2" s="214" t="inlineStr">
        <is>
          <t>1 = Non acquis 🔴  |  2 = En cours 🟠  |  3 = Acquis 🟢  |  4 = Maîtrisé ⭐</t>
        </is>
      </c>
    </row>
    <row r="3" ht="34.95" customHeight="1" s="185">
      <c r="A3" s="215" t="inlineStr">
        <is>
          <t>📋 TRIMESTRE 1</t>
        </is>
      </c>
      <c r="S3" s="215" t="inlineStr">
        <is>
          <t>📋 TRIMESTRE 2</t>
        </is>
      </c>
      <c r="AH3" s="215" t="inlineStr">
        <is>
          <t>📋 TRIMESTRE 3</t>
        </is>
      </c>
    </row>
    <row r="4" ht="30" customHeight="1" s="185">
      <c r="A4" s="216" t="inlineStr">
        <is>
          <t>📋 T1 — 📆 SEMAINE 1</t>
        </is>
      </c>
      <c r="C4" s="217" t="inlineStr">
        <is>
          <t>🎯 ACTIVITÉ</t>
        </is>
      </c>
      <c r="D4" s="218" t="inlineStr">
        <is>
          <t>🤝 VIE COLLECT.</t>
        </is>
      </c>
      <c r="H4" s="219" t="inlineStr">
        <is>
          <t>🎯 AUTONOMIE</t>
        </is>
      </c>
      <c r="K4" s="220" t="inlineStr">
        <is>
          <t>🎨 CRÉATIVITÉ</t>
        </is>
      </c>
      <c r="N4" s="221" t="inlineStr">
        <is>
          <t>⚽ MOTRICITÉ</t>
        </is>
      </c>
      <c r="Q4" s="222" t="inlineStr">
        <is>
          <t>MOY</t>
        </is>
      </c>
      <c r="R4" s="223" t="inlineStr">
        <is>
          <t>🎯 ACTIVITÉ</t>
        </is>
      </c>
      <c r="S4" s="218" t="inlineStr">
        <is>
          <t>🤝 VIE COLLECT.</t>
        </is>
      </c>
      <c r="W4" s="219" t="inlineStr">
        <is>
          <t>🎯 AUTONOMIE</t>
        </is>
      </c>
      <c r="Z4" s="220" t="inlineStr">
        <is>
          <t>🎨 CRÉATIVITÉ</t>
        </is>
      </c>
      <c r="AC4" s="221" t="inlineStr">
        <is>
          <t>⚽ MOTRICITÉ</t>
        </is>
      </c>
      <c r="AF4" s="224" t="inlineStr">
        <is>
          <t>MOY</t>
        </is>
      </c>
      <c r="AG4" s="223" t="inlineStr">
        <is>
          <t>🎯 ACTIVITÉ</t>
        </is>
      </c>
      <c r="AH4" s="218" t="inlineStr">
        <is>
          <t>🤝 VIE COLLECT.</t>
        </is>
      </c>
      <c r="AL4" s="219" t="inlineStr">
        <is>
          <t>🎯 AUTONOMIE</t>
        </is>
      </c>
      <c r="AO4" s="220" t="inlineStr">
        <is>
          <t>🎨 CRÉATIVITÉ</t>
        </is>
      </c>
      <c r="AR4" s="221" t="inlineStr">
        <is>
          <t>⚽ MOTRICITÉ</t>
        </is>
      </c>
      <c r="AU4" s="225" t="inlineStr">
        <is>
          <t>MOY</t>
        </is>
      </c>
      <c r="AV4" s="194" t="n"/>
    </row>
    <row r="5" ht="30" customHeight="1" s="185">
      <c r="A5" s="226" t="inlineStr">
        <is>
          <t>N°</t>
        </is>
      </c>
      <c r="B5" s="227" t="inlineStr">
        <is>
          <t>📅 LUNDI</t>
        </is>
      </c>
      <c r="C5" s="228" t="inlineStr">
        <is>
          <t>Activité</t>
        </is>
      </c>
      <c r="D5" s="229" t="inlineStr">
        <is>
          <t>Règles</t>
        </is>
      </c>
      <c r="E5" s="229" t="inlineStr">
        <is>
          <t>Coopér.</t>
        </is>
      </c>
      <c r="F5" s="229" t="inlineStr">
        <is>
          <t>Comm.</t>
        </is>
      </c>
      <c r="G5" s="229" t="inlineStr">
        <is>
          <t>Entraide</t>
        </is>
      </c>
      <c r="H5" s="230" t="inlineStr">
        <is>
          <t>Initiat.</t>
        </is>
      </c>
      <c r="I5" s="230" t="inlineStr">
        <is>
          <t>Gest.mat</t>
        </is>
      </c>
      <c r="J5" s="230" t="inlineStr">
        <is>
          <t>Orga.</t>
        </is>
      </c>
      <c r="K5" s="231" t="inlineStr">
        <is>
          <t>Imagin.</t>
        </is>
      </c>
      <c r="L5" s="231" t="inlineStr">
        <is>
          <t>Expr.art</t>
        </is>
      </c>
      <c r="M5" s="231" t="inlineStr">
        <is>
          <t>Expr.corp</t>
        </is>
      </c>
      <c r="N5" s="232" t="inlineStr">
        <is>
          <t>Coord.</t>
        </is>
      </c>
      <c r="O5" s="232" t="inlineStr">
        <is>
          <t>Endur.</t>
        </is>
      </c>
      <c r="P5" s="232" t="inlineStr">
        <is>
          <t>Esp.sport</t>
        </is>
      </c>
      <c r="Q5" s="233" t="inlineStr">
        <is>
          <t>MOY</t>
        </is>
      </c>
      <c r="R5" s="228" t="inlineStr">
        <is>
          <t>Activité</t>
        </is>
      </c>
      <c r="S5" s="229" t="inlineStr">
        <is>
          <t>Règles</t>
        </is>
      </c>
      <c r="T5" s="229" t="inlineStr">
        <is>
          <t>Coopér.</t>
        </is>
      </c>
      <c r="U5" s="229" t="inlineStr">
        <is>
          <t>Comm.</t>
        </is>
      </c>
      <c r="V5" s="229" t="inlineStr">
        <is>
          <t>Entraide</t>
        </is>
      </c>
      <c r="W5" s="230" t="inlineStr">
        <is>
          <t>Initiat.</t>
        </is>
      </c>
      <c r="X5" s="230" t="inlineStr">
        <is>
          <t>Gest.mat</t>
        </is>
      </c>
      <c r="Y5" s="230" t="inlineStr">
        <is>
          <t>Orga.</t>
        </is>
      </c>
      <c r="Z5" s="231" t="inlineStr">
        <is>
          <t>Imagin.</t>
        </is>
      </c>
      <c r="AA5" s="231" t="inlineStr">
        <is>
          <t>Expr.art</t>
        </is>
      </c>
      <c r="AB5" s="231" t="inlineStr">
        <is>
          <t>Expr.corp</t>
        </is>
      </c>
      <c r="AC5" s="232" t="inlineStr">
        <is>
          <t>Coord.</t>
        </is>
      </c>
      <c r="AD5" s="232" t="inlineStr">
        <is>
          <t>Endur.</t>
        </is>
      </c>
      <c r="AE5" s="232" t="inlineStr">
        <is>
          <t>Esp.sport</t>
        </is>
      </c>
      <c r="AF5" s="233" t="inlineStr">
        <is>
          <t>MOY</t>
        </is>
      </c>
      <c r="AG5" s="228" t="inlineStr">
        <is>
          <t>Activité</t>
        </is>
      </c>
      <c r="AH5" s="229" t="inlineStr">
        <is>
          <t>Règles</t>
        </is>
      </c>
      <c r="AI5" s="229" t="inlineStr">
        <is>
          <t>Coopér.</t>
        </is>
      </c>
      <c r="AJ5" s="229" t="inlineStr">
        <is>
          <t>Comm.</t>
        </is>
      </c>
      <c r="AK5" s="229" t="inlineStr">
        <is>
          <t>Entraide</t>
        </is>
      </c>
      <c r="AL5" s="230" t="inlineStr">
        <is>
          <t>Initiat.</t>
        </is>
      </c>
      <c r="AM5" s="230" t="inlineStr">
        <is>
          <t>Gest.mat</t>
        </is>
      </c>
      <c r="AN5" s="230" t="inlineStr">
        <is>
          <t>Orga.</t>
        </is>
      </c>
      <c r="AO5" s="231" t="inlineStr">
        <is>
          <t>Imagin.</t>
        </is>
      </c>
      <c r="AP5" s="231" t="inlineStr">
        <is>
          <t>Expr.art</t>
        </is>
      </c>
      <c r="AQ5" s="231" t="inlineStr">
        <is>
          <t>Expr.corp</t>
        </is>
      </c>
      <c r="AR5" s="232" t="inlineStr">
        <is>
          <t>Coord.</t>
        </is>
      </c>
      <c r="AS5" s="232" t="inlineStr">
        <is>
          <t>Endur.</t>
        </is>
      </c>
      <c r="AT5" s="232" t="inlineStr">
        <is>
          <t>Esp.sport</t>
        </is>
      </c>
      <c r="AU5" s="233" t="inlineStr">
        <is>
          <t>MOY</t>
        </is>
      </c>
    </row>
    <row r="6" ht="13.8" customHeight="1" s="185">
      <c r="A6" s="213" t="n">
        <v>1</v>
      </c>
      <c r="B6" s="234">
        <f t="array" ref="B6:B6">IFERROR(INDEX(Liste_Enfants!B$4:B$53,SMALL(IF(Liste_Enfants!E$4:E$53="A",ROW(Liste_Enfants!E$4:E$53)-3),1))&amp;" "&amp;INDEX(Liste_Enfants!C$4:C$53,SMALL(IF(Liste_Enfants!E$4:E$53="A",ROW(Liste_Enfants!E$4:E$53)-3),1)),"")</f>
        <v/>
      </c>
      <c r="C6" s="235" t="n"/>
      <c r="D6" s="236" t="n"/>
      <c r="E6" s="236" t="n"/>
      <c r="F6" s="236" t="n"/>
      <c r="G6" s="236" t="n"/>
      <c r="H6" s="236" t="n"/>
      <c r="I6" s="236" t="n"/>
      <c r="J6" s="236" t="n"/>
      <c r="K6" s="236" t="n"/>
      <c r="L6" s="236" t="n"/>
      <c r="M6" s="236" t="n"/>
      <c r="N6" s="236" t="n"/>
      <c r="O6" s="236" t="n"/>
      <c r="P6" s="236" t="n"/>
      <c r="Q6" s="237">
        <f>IF(COUNTA(D6:P6)=0,"",ROUND(AVERAGE(D6:P6),1))</f>
        <v/>
      </c>
      <c r="R6" s="235" t="n"/>
      <c r="S6" s="236" t="n"/>
      <c r="T6" s="236" t="n"/>
      <c r="U6" s="236" t="n"/>
      <c r="V6" s="236" t="n"/>
      <c r="W6" s="236" t="n"/>
      <c r="X6" s="236" t="n"/>
      <c r="Y6" s="236" t="n"/>
      <c r="Z6" s="236" t="n"/>
      <c r="AA6" s="236" t="n"/>
      <c r="AB6" s="236" t="n"/>
      <c r="AC6" s="236" t="n"/>
      <c r="AD6" s="236" t="n"/>
      <c r="AE6" s="236" t="n"/>
      <c r="AF6" s="237">
        <f>IF(COUNTA(S6:AE6)=0,"",ROUND(AVERAGE(S6:AE6),1))</f>
        <v/>
      </c>
      <c r="AG6" s="235" t="n"/>
      <c r="AH6" s="236" t="n"/>
      <c r="AI6" s="236" t="n"/>
      <c r="AJ6" s="236" t="n"/>
      <c r="AK6" s="236" t="n"/>
      <c r="AL6" s="236" t="n"/>
      <c r="AM6" s="236" t="n"/>
      <c r="AN6" s="236" t="n"/>
      <c r="AO6" s="236" t="n"/>
      <c r="AP6" s="236" t="n"/>
      <c r="AQ6" s="236" t="n"/>
      <c r="AR6" s="236" t="n"/>
      <c r="AS6" s="236" t="n"/>
      <c r="AT6" s="236" t="n"/>
      <c r="AU6" s="237">
        <f>IF(COUNTA(AH6:AT6)=0,"",ROUND(AVERAGE(AH6:AT6),1))</f>
        <v/>
      </c>
    </row>
    <row r="7" ht="13.8" customHeight="1" s="185">
      <c r="A7" s="238" t="n">
        <v>2</v>
      </c>
      <c r="B7" s="239">
        <f t="array" ref="B7:B7">IFERROR(INDEX(Liste_Enfants!B$4:B$53,SMALL(IF(Liste_Enfants!E$4:E$53="A",ROW(Liste_Enfants!E$4:E$53)-3),2))&amp;" "&amp;INDEX(Liste_Enfants!C$4:C$53,SMALL(IF(Liste_Enfants!E$4:E$53="A",ROW(Liste_Enfants!E$4:E$53)-3),2)),"")</f>
        <v/>
      </c>
      <c r="C7" s="235" t="n"/>
      <c r="D7" s="236" t="n"/>
      <c r="E7" s="236" t="n"/>
      <c r="F7" s="236" t="n"/>
      <c r="G7" s="236" t="n"/>
      <c r="H7" s="236" t="n"/>
      <c r="I7" s="236" t="n"/>
      <c r="J7" s="236" t="n"/>
      <c r="K7" s="236" t="n"/>
      <c r="L7" s="236" t="n"/>
      <c r="M7" s="236" t="n"/>
      <c r="N7" s="236" t="n"/>
      <c r="O7" s="236" t="n"/>
      <c r="P7" s="236" t="n"/>
      <c r="Q7" s="237">
        <f>IF(COUNTA(D7:P7)=0,"",ROUND(AVERAGE(D7:P7),1))</f>
        <v/>
      </c>
      <c r="R7" s="235" t="n"/>
      <c r="S7" s="236" t="n"/>
      <c r="T7" s="236" t="n"/>
      <c r="U7" s="236" t="n"/>
      <c r="V7" s="236" t="n"/>
      <c r="W7" s="236" t="n"/>
      <c r="X7" s="236" t="n"/>
      <c r="Y7" s="236" t="n"/>
      <c r="Z7" s="236" t="n"/>
      <c r="AA7" s="236" t="n"/>
      <c r="AB7" s="236" t="n"/>
      <c r="AC7" s="236" t="n"/>
      <c r="AD7" s="236" t="n"/>
      <c r="AE7" s="236" t="n"/>
      <c r="AF7" s="237">
        <f>IF(COUNTA(S7:AE7)=0,"",ROUND(AVERAGE(S7:AE7),1))</f>
        <v/>
      </c>
      <c r="AG7" s="235" t="n"/>
      <c r="AH7" s="236" t="n"/>
      <c r="AI7" s="236" t="n"/>
      <c r="AJ7" s="236" t="n"/>
      <c r="AK7" s="236" t="n"/>
      <c r="AL7" s="236" t="n"/>
      <c r="AM7" s="236" t="n"/>
      <c r="AN7" s="236" t="n"/>
      <c r="AO7" s="236" t="n"/>
      <c r="AP7" s="236" t="n"/>
      <c r="AQ7" s="236" t="n"/>
      <c r="AR7" s="236" t="n"/>
      <c r="AS7" s="236" t="n"/>
      <c r="AT7" s="236" t="n"/>
      <c r="AU7" s="237">
        <f>IF(COUNTA(AH7:AT7)=0,"",ROUND(AVERAGE(AH7:AT7),1))</f>
        <v/>
      </c>
    </row>
    <row r="8" ht="13.8" customHeight="1" s="185">
      <c r="A8" s="213" t="n">
        <v>3</v>
      </c>
      <c r="B8" s="234">
        <f t="array" ref="B8:B8">IFERROR(INDEX(Liste_Enfants!B$4:B$53,SMALL(IF(Liste_Enfants!E$4:E$53="A",ROW(Liste_Enfants!E$4:E$53)-3),3))&amp;" "&amp;INDEX(Liste_Enfants!C$4:C$53,SMALL(IF(Liste_Enfants!E$4:E$53="A",ROW(Liste_Enfants!E$4:E$53)-3),3)),"")</f>
        <v/>
      </c>
      <c r="C8" s="235" t="n"/>
      <c r="D8" s="236" t="n"/>
      <c r="E8" s="236" t="n"/>
      <c r="F8" s="236" t="n"/>
      <c r="G8" s="236" t="n"/>
      <c r="H8" s="236" t="n"/>
      <c r="I8" s="236" t="n"/>
      <c r="J8" s="236" t="n"/>
      <c r="K8" s="236" t="n"/>
      <c r="L8" s="236" t="n"/>
      <c r="M8" s="236" t="n"/>
      <c r="N8" s="236" t="n"/>
      <c r="O8" s="236" t="n"/>
      <c r="P8" s="236" t="n"/>
      <c r="Q8" s="237">
        <f>IF(COUNTA(D8:P8)=0,"",ROUND(AVERAGE(D8:P8),1))</f>
        <v/>
      </c>
      <c r="R8" s="235" t="n"/>
      <c r="S8" s="236" t="n"/>
      <c r="T8" s="236" t="n"/>
      <c r="U8" s="236" t="n"/>
      <c r="V8" s="236" t="n"/>
      <c r="W8" s="236" t="n"/>
      <c r="X8" s="236" t="n"/>
      <c r="Y8" s="236" t="n"/>
      <c r="Z8" s="236" t="n"/>
      <c r="AA8" s="236" t="n"/>
      <c r="AB8" s="236" t="n"/>
      <c r="AC8" s="236" t="n"/>
      <c r="AD8" s="236" t="n"/>
      <c r="AE8" s="236" t="n"/>
      <c r="AF8" s="237">
        <f>IF(COUNTA(S8:AE8)=0,"",ROUND(AVERAGE(S8:AE8),1))</f>
        <v/>
      </c>
      <c r="AG8" s="235" t="n"/>
      <c r="AH8" s="236" t="n"/>
      <c r="AI8" s="236" t="n"/>
      <c r="AJ8" s="236" t="n"/>
      <c r="AK8" s="236" t="n"/>
      <c r="AL8" s="236" t="n"/>
      <c r="AM8" s="236" t="n"/>
      <c r="AN8" s="236" t="n"/>
      <c r="AO8" s="236" t="n"/>
      <c r="AP8" s="236" t="n"/>
      <c r="AQ8" s="236" t="n"/>
      <c r="AR8" s="236" t="n"/>
      <c r="AS8" s="236" t="n"/>
      <c r="AT8" s="236" t="n"/>
      <c r="AU8" s="237">
        <f>IF(COUNTA(AH8:AT8)=0,"",ROUND(AVERAGE(AH8:AT8),1))</f>
        <v/>
      </c>
    </row>
    <row r="9" ht="13.8" customHeight="1" s="185">
      <c r="A9" s="238" t="n">
        <v>4</v>
      </c>
      <c r="B9" s="239">
        <f t="array" ref="B9:B9">IFERROR(INDEX(Liste_Enfants!B$4:B$53,SMALL(IF(Liste_Enfants!E$4:E$53="A",ROW(Liste_Enfants!E$4:E$53)-3),4))&amp;" "&amp;INDEX(Liste_Enfants!C$4:C$53,SMALL(IF(Liste_Enfants!E$4:E$53="A",ROW(Liste_Enfants!E$4:E$53)-3),4)),"")</f>
        <v/>
      </c>
      <c r="C9" s="235" t="n"/>
      <c r="D9" s="236" t="n"/>
      <c r="E9" s="236" t="n"/>
      <c r="F9" s="236" t="n"/>
      <c r="G9" s="236" t="n"/>
      <c r="H9" s="236" t="n"/>
      <c r="I9" s="236" t="n"/>
      <c r="J9" s="236" t="n"/>
      <c r="K9" s="236" t="n"/>
      <c r="L9" s="236" t="n"/>
      <c r="M9" s="236" t="n"/>
      <c r="N9" s="236" t="n"/>
      <c r="O9" s="236" t="n"/>
      <c r="P9" s="236" t="n"/>
      <c r="Q9" s="237">
        <f>IF(COUNTA(D9:P9)=0,"",ROUND(AVERAGE(D9:P9),1))</f>
        <v/>
      </c>
      <c r="R9" s="235" t="n"/>
      <c r="S9" s="236" t="n"/>
      <c r="T9" s="236" t="n"/>
      <c r="U9" s="236" t="n"/>
      <c r="V9" s="236" t="n"/>
      <c r="W9" s="236" t="n"/>
      <c r="X9" s="236" t="n"/>
      <c r="Y9" s="236" t="n"/>
      <c r="Z9" s="236" t="n"/>
      <c r="AA9" s="236" t="n"/>
      <c r="AB9" s="236" t="n"/>
      <c r="AC9" s="236" t="n"/>
      <c r="AD9" s="236" t="n"/>
      <c r="AE9" s="236" t="n"/>
      <c r="AF9" s="237">
        <f>IF(COUNTA(S9:AE9)=0,"",ROUND(AVERAGE(S9:AE9),1))</f>
        <v/>
      </c>
      <c r="AG9" s="235" t="n"/>
      <c r="AH9" s="236" t="n"/>
      <c r="AI9" s="236" t="n"/>
      <c r="AJ9" s="236" t="n"/>
      <c r="AK9" s="236" t="n"/>
      <c r="AL9" s="236" t="n"/>
      <c r="AM9" s="236" t="n"/>
      <c r="AN9" s="236" t="n"/>
      <c r="AO9" s="236" t="n"/>
      <c r="AP9" s="236" t="n"/>
      <c r="AQ9" s="236" t="n"/>
      <c r="AR9" s="236" t="n"/>
      <c r="AS9" s="236" t="n"/>
      <c r="AT9" s="236" t="n"/>
      <c r="AU9" s="237">
        <f>IF(COUNTA(AH9:AT9)=0,"",ROUND(AVERAGE(AH9:AT9),1))</f>
        <v/>
      </c>
    </row>
    <row r="10" ht="13.8" customHeight="1" s="185">
      <c r="A10" s="213" t="n">
        <v>5</v>
      </c>
      <c r="B10" s="234">
        <f t="array" ref="B10:B10">IFERROR(INDEX(Liste_Enfants!B$4:B$53,SMALL(IF(Liste_Enfants!E$4:E$53="A",ROW(Liste_Enfants!E$4:E$53)-3),5))&amp;" "&amp;INDEX(Liste_Enfants!C$4:C$53,SMALL(IF(Liste_Enfants!E$4:E$53="A",ROW(Liste_Enfants!E$4:E$53)-3),5)),"")</f>
        <v/>
      </c>
      <c r="C10" s="235" t="n"/>
      <c r="D10" s="236" t="n"/>
      <c r="E10" s="236" t="n"/>
      <c r="F10" s="236" t="n"/>
      <c r="G10" s="236" t="n"/>
      <c r="H10" s="236" t="n"/>
      <c r="I10" s="236" t="n"/>
      <c r="J10" s="236" t="n"/>
      <c r="K10" s="236" t="n"/>
      <c r="L10" s="236" t="n"/>
      <c r="M10" s="236" t="n"/>
      <c r="N10" s="236" t="n"/>
      <c r="O10" s="236" t="n"/>
      <c r="P10" s="236" t="n"/>
      <c r="Q10" s="237">
        <f>IF(COUNTA(D10:P10)=0,"",ROUND(AVERAGE(D10:P10),1))</f>
        <v/>
      </c>
      <c r="R10" s="235" t="n"/>
      <c r="S10" s="236" t="n"/>
      <c r="T10" s="236" t="n"/>
      <c r="U10" s="236" t="n"/>
      <c r="V10" s="236" t="n"/>
      <c r="W10" s="236" t="n"/>
      <c r="X10" s="236" t="n"/>
      <c r="Y10" s="236" t="n"/>
      <c r="Z10" s="236" t="n"/>
      <c r="AA10" s="236" t="n"/>
      <c r="AB10" s="236" t="n"/>
      <c r="AC10" s="236" t="n"/>
      <c r="AD10" s="236" t="n"/>
      <c r="AE10" s="236" t="n"/>
      <c r="AF10" s="237">
        <f>IF(COUNTA(S10:AE10)=0,"",ROUND(AVERAGE(S10:AE10),1))</f>
        <v/>
      </c>
      <c r="AG10" s="235" t="n"/>
      <c r="AH10" s="236" t="n"/>
      <c r="AI10" s="236" t="n"/>
      <c r="AJ10" s="236" t="n"/>
      <c r="AK10" s="236" t="n"/>
      <c r="AL10" s="236" t="n"/>
      <c r="AM10" s="236" t="n"/>
      <c r="AN10" s="236" t="n"/>
      <c r="AO10" s="236" t="n"/>
      <c r="AP10" s="236" t="n"/>
      <c r="AQ10" s="236" t="n"/>
      <c r="AR10" s="236" t="n"/>
      <c r="AS10" s="236" t="n"/>
      <c r="AT10" s="236" t="n"/>
      <c r="AU10" s="237">
        <f>IF(COUNTA(AH10:AT10)=0,"",ROUND(AVERAGE(AH10:AT10),1))</f>
        <v/>
      </c>
    </row>
    <row r="11" ht="13.8" customHeight="1" s="185">
      <c r="A11" s="238" t="n">
        <v>6</v>
      </c>
      <c r="B11" s="239">
        <f t="array" ref="B11:B11">IFERROR(INDEX(Liste_Enfants!B$4:B$53,SMALL(IF(Liste_Enfants!E$4:E$53="A",ROW(Liste_Enfants!E$4:E$53)-3),6))&amp;" "&amp;INDEX(Liste_Enfants!C$4:C$53,SMALL(IF(Liste_Enfants!E$4:E$53="A",ROW(Liste_Enfants!E$4:E$53)-3),6)),"")</f>
        <v/>
      </c>
      <c r="C11" s="235" t="n"/>
      <c r="D11" s="236" t="n"/>
      <c r="E11" s="236" t="n"/>
      <c r="F11" s="236" t="n"/>
      <c r="G11" s="236" t="n"/>
      <c r="H11" s="236" t="n"/>
      <c r="I11" s="236" t="n"/>
      <c r="J11" s="236" t="n"/>
      <c r="K11" s="236" t="n"/>
      <c r="L11" s="236" t="n"/>
      <c r="M11" s="236" t="n"/>
      <c r="N11" s="236" t="n"/>
      <c r="O11" s="236" t="n"/>
      <c r="P11" s="236" t="n"/>
      <c r="Q11" s="237">
        <f>IF(COUNTA(D11:P11)=0,"",ROUND(AVERAGE(D11:P11),1))</f>
        <v/>
      </c>
      <c r="R11" s="235" t="n"/>
      <c r="S11" s="236" t="n"/>
      <c r="T11" s="236" t="n"/>
      <c r="U11" s="236" t="n"/>
      <c r="V11" s="236" t="n"/>
      <c r="W11" s="236" t="n"/>
      <c r="X11" s="236" t="n"/>
      <c r="Y11" s="236" t="n"/>
      <c r="Z11" s="236" t="n"/>
      <c r="AA11" s="236" t="n"/>
      <c r="AB11" s="236" t="n"/>
      <c r="AC11" s="236" t="n"/>
      <c r="AD11" s="236" t="n"/>
      <c r="AE11" s="236" t="n"/>
      <c r="AF11" s="237">
        <f>IF(COUNTA(S11:AE11)=0,"",ROUND(AVERAGE(S11:AE11),1))</f>
        <v/>
      </c>
      <c r="AG11" s="235" t="n"/>
      <c r="AH11" s="236" t="n"/>
      <c r="AI11" s="236" t="n"/>
      <c r="AJ11" s="236" t="n"/>
      <c r="AK11" s="236" t="n"/>
      <c r="AL11" s="236" t="n"/>
      <c r="AM11" s="236" t="n"/>
      <c r="AN11" s="236" t="n"/>
      <c r="AO11" s="236" t="n"/>
      <c r="AP11" s="236" t="n"/>
      <c r="AQ11" s="236" t="n"/>
      <c r="AR11" s="236" t="n"/>
      <c r="AS11" s="236" t="n"/>
      <c r="AT11" s="236" t="n"/>
      <c r="AU11" s="237">
        <f>IF(COUNTA(AH11:AT11)=0,"",ROUND(AVERAGE(AH11:AT11),1))</f>
        <v/>
      </c>
    </row>
    <row r="12" ht="13.8" customHeight="1" s="185">
      <c r="A12" s="213" t="n">
        <v>7</v>
      </c>
      <c r="B12" s="234">
        <f t="array" ref="B12:B12">IFERROR(INDEX(Liste_Enfants!B$4:B$53,SMALL(IF(Liste_Enfants!E$4:E$53="A",ROW(Liste_Enfants!E$4:E$53)-3),7))&amp;" "&amp;INDEX(Liste_Enfants!C$4:C$53,SMALL(IF(Liste_Enfants!E$4:E$53="A",ROW(Liste_Enfants!E$4:E$53)-3),7)),"")</f>
        <v/>
      </c>
      <c r="C12" s="235" t="n"/>
      <c r="D12" s="236" t="n"/>
      <c r="E12" s="236" t="n"/>
      <c r="F12" s="236" t="n"/>
      <c r="G12" s="236" t="n"/>
      <c r="H12" s="236" t="n"/>
      <c r="I12" s="236" t="n"/>
      <c r="J12" s="236" t="n"/>
      <c r="K12" s="236" t="n"/>
      <c r="L12" s="236" t="n"/>
      <c r="M12" s="236" t="n"/>
      <c r="N12" s="236" t="n"/>
      <c r="O12" s="236" t="n"/>
      <c r="P12" s="236" t="n"/>
      <c r="Q12" s="237">
        <f>IF(COUNTA(D12:P12)=0,"",ROUND(AVERAGE(D12:P12),1))</f>
        <v/>
      </c>
      <c r="R12" s="235" t="n"/>
      <c r="S12" s="236" t="n"/>
      <c r="T12" s="236" t="n"/>
      <c r="U12" s="236" t="n"/>
      <c r="V12" s="236" t="n"/>
      <c r="W12" s="236" t="n"/>
      <c r="X12" s="236" t="n"/>
      <c r="Y12" s="236" t="n"/>
      <c r="Z12" s="236" t="n"/>
      <c r="AA12" s="236" t="n"/>
      <c r="AB12" s="236" t="n"/>
      <c r="AC12" s="236" t="n"/>
      <c r="AD12" s="236" t="n"/>
      <c r="AE12" s="236" t="n"/>
      <c r="AF12" s="237">
        <f>IF(COUNTA(S12:AE12)=0,"",ROUND(AVERAGE(S12:AE12),1))</f>
        <v/>
      </c>
      <c r="AG12" s="235" t="n"/>
      <c r="AH12" s="236" t="n"/>
      <c r="AI12" s="236" t="n"/>
      <c r="AJ12" s="236" t="n"/>
      <c r="AK12" s="236" t="n"/>
      <c r="AL12" s="236" t="n"/>
      <c r="AM12" s="236" t="n"/>
      <c r="AN12" s="236" t="n"/>
      <c r="AO12" s="236" t="n"/>
      <c r="AP12" s="236" t="n"/>
      <c r="AQ12" s="236" t="n"/>
      <c r="AR12" s="236" t="n"/>
      <c r="AS12" s="236" t="n"/>
      <c r="AT12" s="236" t="n"/>
      <c r="AU12" s="237">
        <f>IF(COUNTA(AH12:AT12)=0,"",ROUND(AVERAGE(AH12:AT12),1))</f>
        <v/>
      </c>
    </row>
    <row r="13" ht="13.8" customHeight="1" s="185">
      <c r="A13" s="238" t="n">
        <v>8</v>
      </c>
      <c r="B13" s="239">
        <f t="array" ref="B13:B13">IFERROR(INDEX(Liste_Enfants!B$4:B$53,SMALL(IF(Liste_Enfants!E$4:E$53="A",ROW(Liste_Enfants!E$4:E$53)-3),8))&amp;" "&amp;INDEX(Liste_Enfants!C$4:C$53,SMALL(IF(Liste_Enfants!E$4:E$53="A",ROW(Liste_Enfants!E$4:E$53)-3),8)),"")</f>
        <v/>
      </c>
      <c r="C13" s="235" t="n"/>
      <c r="D13" s="236" t="n"/>
      <c r="E13" s="236" t="n"/>
      <c r="F13" s="236" t="n"/>
      <c r="G13" s="236" t="n"/>
      <c r="H13" s="236" t="n"/>
      <c r="I13" s="236" t="n"/>
      <c r="J13" s="236" t="n"/>
      <c r="K13" s="236" t="n"/>
      <c r="L13" s="236" t="n"/>
      <c r="M13" s="236" t="n"/>
      <c r="N13" s="236" t="n"/>
      <c r="O13" s="236" t="n"/>
      <c r="P13" s="236" t="n"/>
      <c r="Q13" s="237">
        <f>IF(COUNTA(D13:P13)=0,"",ROUND(AVERAGE(D13:P13),1))</f>
        <v/>
      </c>
      <c r="R13" s="235" t="n"/>
      <c r="S13" s="236" t="n"/>
      <c r="T13" s="236" t="n"/>
      <c r="U13" s="236" t="n"/>
      <c r="V13" s="236" t="n"/>
      <c r="W13" s="236" t="n"/>
      <c r="X13" s="236" t="n"/>
      <c r="Y13" s="236" t="n"/>
      <c r="Z13" s="236" t="n"/>
      <c r="AA13" s="236" t="n"/>
      <c r="AB13" s="236" t="n"/>
      <c r="AC13" s="236" t="n"/>
      <c r="AD13" s="236" t="n"/>
      <c r="AE13" s="236" t="n"/>
      <c r="AF13" s="237">
        <f>IF(COUNTA(S13:AE13)=0,"",ROUND(AVERAGE(S13:AE13),1))</f>
        <v/>
      </c>
      <c r="AG13" s="235" t="n"/>
      <c r="AH13" s="236" t="n"/>
      <c r="AI13" s="236" t="n"/>
      <c r="AJ13" s="236" t="n"/>
      <c r="AK13" s="236" t="n"/>
      <c r="AL13" s="236" t="n"/>
      <c r="AM13" s="236" t="n"/>
      <c r="AN13" s="236" t="n"/>
      <c r="AO13" s="236" t="n"/>
      <c r="AP13" s="236" t="n"/>
      <c r="AQ13" s="236" t="n"/>
      <c r="AR13" s="236" t="n"/>
      <c r="AS13" s="236" t="n"/>
      <c r="AT13" s="236" t="n"/>
      <c r="AU13" s="237">
        <f>IF(COUNTA(AH13:AT13)=0,"",ROUND(AVERAGE(AH13:AT13),1))</f>
        <v/>
      </c>
    </row>
    <row r="14" ht="13.8" customHeight="1" s="185">
      <c r="A14" s="213" t="n">
        <v>9</v>
      </c>
      <c r="B14" s="234">
        <f t="array" ref="B14:B14">IFERROR(INDEX(Liste_Enfants!B$4:B$53,SMALL(IF(Liste_Enfants!E$4:E$53="A",ROW(Liste_Enfants!E$4:E$53)-3),9))&amp;" "&amp;INDEX(Liste_Enfants!C$4:C$53,SMALL(IF(Liste_Enfants!E$4:E$53="A",ROW(Liste_Enfants!E$4:E$53)-3),9)),"")</f>
        <v/>
      </c>
      <c r="C14" s="235" t="n"/>
      <c r="D14" s="236" t="n"/>
      <c r="E14" s="236" t="n"/>
      <c r="F14" s="236" t="n"/>
      <c r="G14" s="236" t="n"/>
      <c r="H14" s="236" t="n"/>
      <c r="I14" s="236" t="n"/>
      <c r="J14" s="236" t="n"/>
      <c r="K14" s="236" t="n"/>
      <c r="L14" s="236" t="n"/>
      <c r="M14" s="236" t="n"/>
      <c r="N14" s="236" t="n"/>
      <c r="O14" s="236" t="n"/>
      <c r="P14" s="236" t="n"/>
      <c r="Q14" s="237">
        <f>IF(COUNTA(D14:P14)=0,"",ROUND(AVERAGE(D14:P14),1))</f>
        <v/>
      </c>
      <c r="R14" s="235" t="n"/>
      <c r="S14" s="236" t="n"/>
      <c r="T14" s="236" t="n"/>
      <c r="U14" s="236" t="n"/>
      <c r="V14" s="236" t="n"/>
      <c r="W14" s="236" t="n"/>
      <c r="X14" s="236" t="n"/>
      <c r="Y14" s="236" t="n"/>
      <c r="Z14" s="236" t="n"/>
      <c r="AA14" s="236" t="n"/>
      <c r="AB14" s="236" t="n"/>
      <c r="AC14" s="236" t="n"/>
      <c r="AD14" s="236" t="n"/>
      <c r="AE14" s="236" t="n"/>
      <c r="AF14" s="237">
        <f>IF(COUNTA(S14:AE14)=0,"",ROUND(AVERAGE(S14:AE14),1))</f>
        <v/>
      </c>
      <c r="AG14" s="235" t="n"/>
      <c r="AH14" s="236" t="n"/>
      <c r="AI14" s="236" t="n"/>
      <c r="AJ14" s="236" t="n"/>
      <c r="AK14" s="236" t="n"/>
      <c r="AL14" s="236" t="n"/>
      <c r="AM14" s="236" t="n"/>
      <c r="AN14" s="236" t="n"/>
      <c r="AO14" s="236" t="n"/>
      <c r="AP14" s="236" t="n"/>
      <c r="AQ14" s="236" t="n"/>
      <c r="AR14" s="236" t="n"/>
      <c r="AS14" s="236" t="n"/>
      <c r="AT14" s="236" t="n"/>
      <c r="AU14" s="237">
        <f>IF(COUNTA(AH14:AT14)=0,"",ROUND(AVERAGE(AH14:AT14),1))</f>
        <v/>
      </c>
    </row>
    <row r="15" ht="13.8" customHeight="1" s="185">
      <c r="A15" s="238" t="n">
        <v>10</v>
      </c>
      <c r="B15" s="239">
        <f t="array" ref="B15:B15">IFERROR(INDEX(Liste_Enfants!B$4:B$53,SMALL(IF(Liste_Enfants!E$4:E$53="A",ROW(Liste_Enfants!E$4:E$53)-3),10))&amp;" "&amp;INDEX(Liste_Enfants!C$4:C$53,SMALL(IF(Liste_Enfants!E$4:E$53="A",ROW(Liste_Enfants!E$4:E$53)-3),10)),"")</f>
        <v/>
      </c>
      <c r="C15" s="235" t="n"/>
      <c r="D15" s="236" t="n"/>
      <c r="E15" s="236" t="n"/>
      <c r="F15" s="236" t="n"/>
      <c r="G15" s="236" t="n"/>
      <c r="H15" s="236" t="n"/>
      <c r="I15" s="236" t="n"/>
      <c r="J15" s="236" t="n"/>
      <c r="K15" s="236" t="n"/>
      <c r="L15" s="236" t="n"/>
      <c r="M15" s="236" t="n"/>
      <c r="N15" s="236" t="n"/>
      <c r="O15" s="236" t="n"/>
      <c r="P15" s="236" t="n"/>
      <c r="Q15" s="237">
        <f>IF(COUNTA(D15:P15)=0,"",ROUND(AVERAGE(D15:P15),1))</f>
        <v/>
      </c>
      <c r="R15" s="235" t="n"/>
      <c r="S15" s="236" t="n"/>
      <c r="T15" s="236" t="n"/>
      <c r="U15" s="236" t="n"/>
      <c r="V15" s="236" t="n"/>
      <c r="W15" s="236" t="n"/>
      <c r="X15" s="236" t="n"/>
      <c r="Y15" s="236" t="n"/>
      <c r="Z15" s="236" t="n"/>
      <c r="AA15" s="236" t="n"/>
      <c r="AB15" s="236" t="n"/>
      <c r="AC15" s="236" t="n"/>
      <c r="AD15" s="236" t="n"/>
      <c r="AE15" s="236" t="n"/>
      <c r="AF15" s="237">
        <f>IF(COUNTA(S15:AE15)=0,"",ROUND(AVERAGE(S15:AE15),1))</f>
        <v/>
      </c>
      <c r="AG15" s="235" t="n"/>
      <c r="AH15" s="236" t="n"/>
      <c r="AI15" s="236" t="n"/>
      <c r="AJ15" s="236" t="n"/>
      <c r="AK15" s="236" t="n"/>
      <c r="AL15" s="236" t="n"/>
      <c r="AM15" s="236" t="n"/>
      <c r="AN15" s="236" t="n"/>
      <c r="AO15" s="236" t="n"/>
      <c r="AP15" s="236" t="n"/>
      <c r="AQ15" s="236" t="n"/>
      <c r="AR15" s="236" t="n"/>
      <c r="AS15" s="236" t="n"/>
      <c r="AT15" s="236" t="n"/>
      <c r="AU15" s="237">
        <f>IF(COUNTA(AH15:AT15)=0,"",ROUND(AVERAGE(AH15:AT15),1))</f>
        <v/>
      </c>
    </row>
    <row r="16" ht="13.8" customHeight="1" s="185">
      <c r="A16" s="213" t="n">
        <v>11</v>
      </c>
      <c r="B16" s="234">
        <f t="array" ref="B16:B16">IFERROR(INDEX(Liste_Enfants!B$4:B$53,SMALL(IF(Liste_Enfants!E$4:E$53="A",ROW(Liste_Enfants!E$4:E$53)-3),11))&amp;" "&amp;INDEX(Liste_Enfants!C$4:C$53,SMALL(IF(Liste_Enfants!E$4:E$53="A",ROW(Liste_Enfants!E$4:E$53)-3),11)),"")</f>
        <v/>
      </c>
      <c r="C16" s="235" t="n"/>
      <c r="D16" s="236" t="n"/>
      <c r="E16" s="236" t="n"/>
      <c r="F16" s="236" t="n"/>
      <c r="G16" s="236" t="n"/>
      <c r="H16" s="236" t="n"/>
      <c r="I16" s="236" t="n"/>
      <c r="J16" s="236" t="n"/>
      <c r="K16" s="236" t="n"/>
      <c r="L16" s="236" t="n"/>
      <c r="M16" s="236" t="n"/>
      <c r="N16" s="236" t="n"/>
      <c r="O16" s="236" t="n"/>
      <c r="P16" s="236" t="n"/>
      <c r="Q16" s="237">
        <f>IF(COUNTA(D16:P16)=0,"",ROUND(AVERAGE(D16:P16),1))</f>
        <v/>
      </c>
      <c r="R16" s="235" t="n"/>
      <c r="S16" s="236" t="n"/>
      <c r="T16" s="236" t="n"/>
      <c r="U16" s="236" t="n"/>
      <c r="V16" s="236" t="n"/>
      <c r="W16" s="236" t="n"/>
      <c r="X16" s="236" t="n"/>
      <c r="Y16" s="236" t="n"/>
      <c r="Z16" s="236" t="n"/>
      <c r="AA16" s="236" t="n"/>
      <c r="AB16" s="236" t="n"/>
      <c r="AC16" s="236" t="n"/>
      <c r="AD16" s="236" t="n"/>
      <c r="AE16" s="236" t="n"/>
      <c r="AF16" s="237">
        <f>IF(COUNTA(S16:AE16)=0,"",ROUND(AVERAGE(S16:AE16),1))</f>
        <v/>
      </c>
      <c r="AG16" s="235" t="n"/>
      <c r="AH16" s="236" t="n"/>
      <c r="AI16" s="236" t="n"/>
      <c r="AJ16" s="236" t="n"/>
      <c r="AK16" s="236" t="n"/>
      <c r="AL16" s="236" t="n"/>
      <c r="AM16" s="236" t="n"/>
      <c r="AN16" s="236" t="n"/>
      <c r="AO16" s="236" t="n"/>
      <c r="AP16" s="236" t="n"/>
      <c r="AQ16" s="236" t="n"/>
      <c r="AR16" s="236" t="n"/>
      <c r="AS16" s="236" t="n"/>
      <c r="AT16" s="236" t="n"/>
      <c r="AU16" s="237">
        <f>IF(COUNTA(AH16:AT16)=0,"",ROUND(AVERAGE(AH16:AT16),1))</f>
        <v/>
      </c>
    </row>
    <row r="17" ht="13.8" customHeight="1" s="185">
      <c r="A17" s="238" t="n">
        <v>12</v>
      </c>
      <c r="B17" s="239">
        <f t="array" ref="B17:B17">IFERROR(INDEX(Liste_Enfants!B$4:B$53,SMALL(IF(Liste_Enfants!E$4:E$53="A",ROW(Liste_Enfants!E$4:E$53)-3),12))&amp;" "&amp;INDEX(Liste_Enfants!C$4:C$53,SMALL(IF(Liste_Enfants!E$4:E$53="A",ROW(Liste_Enfants!E$4:E$53)-3),12)),"")</f>
        <v/>
      </c>
      <c r="C17" s="235" t="n"/>
      <c r="D17" s="236" t="n"/>
      <c r="E17" s="236" t="n"/>
      <c r="F17" s="236" t="n"/>
      <c r="G17" s="236" t="n"/>
      <c r="H17" s="236" t="n"/>
      <c r="I17" s="236" t="n"/>
      <c r="J17" s="236" t="n"/>
      <c r="K17" s="236" t="n"/>
      <c r="L17" s="236" t="n"/>
      <c r="M17" s="236" t="n"/>
      <c r="N17" s="236" t="n"/>
      <c r="O17" s="236" t="n"/>
      <c r="P17" s="236" t="n"/>
      <c r="Q17" s="237">
        <f>IF(COUNTA(D17:P17)=0,"",ROUND(AVERAGE(D17:P17),1))</f>
        <v/>
      </c>
      <c r="R17" s="235" t="n"/>
      <c r="S17" s="236" t="n"/>
      <c r="T17" s="236" t="n"/>
      <c r="U17" s="236" t="n"/>
      <c r="V17" s="236" t="n"/>
      <c r="W17" s="236" t="n"/>
      <c r="X17" s="236" t="n"/>
      <c r="Y17" s="236" t="n"/>
      <c r="Z17" s="236" t="n"/>
      <c r="AA17" s="236" t="n"/>
      <c r="AB17" s="236" t="n"/>
      <c r="AC17" s="236" t="n"/>
      <c r="AD17" s="236" t="n"/>
      <c r="AE17" s="236" t="n"/>
      <c r="AF17" s="237">
        <f>IF(COUNTA(S17:AE17)=0,"",ROUND(AVERAGE(S17:AE17),1))</f>
        <v/>
      </c>
      <c r="AG17" s="235" t="n"/>
      <c r="AH17" s="236" t="n"/>
      <c r="AI17" s="236" t="n"/>
      <c r="AJ17" s="236" t="n"/>
      <c r="AK17" s="236" t="n"/>
      <c r="AL17" s="236" t="n"/>
      <c r="AM17" s="236" t="n"/>
      <c r="AN17" s="236" t="n"/>
      <c r="AO17" s="236" t="n"/>
      <c r="AP17" s="236" t="n"/>
      <c r="AQ17" s="236" t="n"/>
      <c r="AR17" s="236" t="n"/>
      <c r="AS17" s="236" t="n"/>
      <c r="AT17" s="236" t="n"/>
      <c r="AU17" s="237">
        <f>IF(COUNTA(AH17:AT17)=0,"",ROUND(AVERAGE(AH17:AT17),1))</f>
        <v/>
      </c>
    </row>
    <row r="18" ht="13.8" customHeight="1" s="185">
      <c r="A18" s="213" t="n">
        <v>13</v>
      </c>
      <c r="B18" s="234">
        <f t="array" ref="B18:B18">IFERROR(INDEX(Liste_Enfants!B$4:B$53,SMALL(IF(Liste_Enfants!E$4:E$53="A",ROW(Liste_Enfants!E$4:E$53)-3),13))&amp;" "&amp;INDEX(Liste_Enfants!C$4:C$53,SMALL(IF(Liste_Enfants!E$4:E$53="A",ROW(Liste_Enfants!E$4:E$53)-3),13)),"")</f>
        <v/>
      </c>
      <c r="C18" s="235" t="n"/>
      <c r="D18" s="236" t="n"/>
      <c r="E18" s="236" t="n"/>
      <c r="F18" s="236" t="n"/>
      <c r="G18" s="236" t="n"/>
      <c r="H18" s="236" t="n"/>
      <c r="I18" s="236" t="n"/>
      <c r="J18" s="236" t="n"/>
      <c r="K18" s="236" t="n"/>
      <c r="L18" s="236" t="n"/>
      <c r="M18" s="236" t="n"/>
      <c r="N18" s="236" t="n"/>
      <c r="O18" s="236" t="n"/>
      <c r="P18" s="236" t="n"/>
      <c r="Q18" s="237">
        <f>IF(COUNTA(D18:P18)=0,"",ROUND(AVERAGE(D18:P18),1))</f>
        <v/>
      </c>
      <c r="R18" s="235" t="n"/>
      <c r="S18" s="236" t="n"/>
      <c r="T18" s="236" t="n"/>
      <c r="U18" s="236" t="n"/>
      <c r="V18" s="236" t="n"/>
      <c r="W18" s="236" t="n"/>
      <c r="X18" s="236" t="n"/>
      <c r="Y18" s="236" t="n"/>
      <c r="Z18" s="236" t="n"/>
      <c r="AA18" s="236" t="n"/>
      <c r="AB18" s="236" t="n"/>
      <c r="AC18" s="236" t="n"/>
      <c r="AD18" s="236" t="n"/>
      <c r="AE18" s="236" t="n"/>
      <c r="AF18" s="237">
        <f>IF(COUNTA(S18:AE18)=0,"",ROUND(AVERAGE(S18:AE18),1))</f>
        <v/>
      </c>
      <c r="AG18" s="235" t="n"/>
      <c r="AH18" s="236" t="n"/>
      <c r="AI18" s="236" t="n"/>
      <c r="AJ18" s="236" t="n"/>
      <c r="AK18" s="236" t="n"/>
      <c r="AL18" s="236" t="n"/>
      <c r="AM18" s="236" t="n"/>
      <c r="AN18" s="236" t="n"/>
      <c r="AO18" s="236" t="n"/>
      <c r="AP18" s="236" t="n"/>
      <c r="AQ18" s="236" t="n"/>
      <c r="AR18" s="236" t="n"/>
      <c r="AS18" s="236" t="n"/>
      <c r="AT18" s="236" t="n"/>
      <c r="AU18" s="237">
        <f>IF(COUNTA(AH18:AT18)=0,"",ROUND(AVERAGE(AH18:AT18),1))</f>
        <v/>
      </c>
    </row>
    <row r="19" ht="13.8" customHeight="1" s="185">
      <c r="A19" s="238" t="n">
        <v>14</v>
      </c>
      <c r="B19" s="239">
        <f t="array" ref="B19:B19">IFERROR(INDEX(Liste_Enfants!B$4:B$53,SMALL(IF(Liste_Enfants!E$4:E$53="A",ROW(Liste_Enfants!E$4:E$53)-3),14))&amp;" "&amp;INDEX(Liste_Enfants!C$4:C$53,SMALL(IF(Liste_Enfants!E$4:E$53="A",ROW(Liste_Enfants!E$4:E$53)-3),14)),"")</f>
        <v/>
      </c>
      <c r="C19" s="235" t="n"/>
      <c r="D19" s="236" t="n"/>
      <c r="E19" s="236" t="n"/>
      <c r="F19" s="236" t="n"/>
      <c r="G19" s="236" t="n"/>
      <c r="H19" s="236" t="n"/>
      <c r="I19" s="236" t="n"/>
      <c r="J19" s="236" t="n"/>
      <c r="K19" s="236" t="n"/>
      <c r="L19" s="236" t="n"/>
      <c r="M19" s="236" t="n"/>
      <c r="N19" s="236" t="n"/>
      <c r="O19" s="236" t="n"/>
      <c r="P19" s="236" t="n"/>
      <c r="Q19" s="237">
        <f>IF(COUNTA(D19:P19)=0,"",ROUND(AVERAGE(D19:P19),1))</f>
        <v/>
      </c>
      <c r="R19" s="235" t="n"/>
      <c r="S19" s="236" t="n"/>
      <c r="T19" s="236" t="n"/>
      <c r="U19" s="236" t="n"/>
      <c r="V19" s="236" t="n"/>
      <c r="W19" s="236" t="n"/>
      <c r="X19" s="236" t="n"/>
      <c r="Y19" s="236" t="n"/>
      <c r="Z19" s="236" t="n"/>
      <c r="AA19" s="236" t="n"/>
      <c r="AB19" s="236" t="n"/>
      <c r="AC19" s="236" t="n"/>
      <c r="AD19" s="236" t="n"/>
      <c r="AE19" s="236" t="n"/>
      <c r="AF19" s="237">
        <f>IF(COUNTA(S19:AE19)=0,"",ROUND(AVERAGE(S19:AE19),1))</f>
        <v/>
      </c>
      <c r="AG19" s="235" t="n"/>
      <c r="AH19" s="236" t="n"/>
      <c r="AI19" s="236" t="n"/>
      <c r="AJ19" s="236" t="n"/>
      <c r="AK19" s="236" t="n"/>
      <c r="AL19" s="236" t="n"/>
      <c r="AM19" s="236" t="n"/>
      <c r="AN19" s="236" t="n"/>
      <c r="AO19" s="236" t="n"/>
      <c r="AP19" s="236" t="n"/>
      <c r="AQ19" s="236" t="n"/>
      <c r="AR19" s="236" t="n"/>
      <c r="AS19" s="236" t="n"/>
      <c r="AT19" s="236" t="n"/>
      <c r="AU19" s="237">
        <f>IF(COUNTA(AH19:AT19)=0,"",ROUND(AVERAGE(AH19:AT19),1))</f>
        <v/>
      </c>
    </row>
    <row r="20" ht="13.8" customHeight="1" s="185">
      <c r="A20" s="213" t="n">
        <v>15</v>
      </c>
      <c r="B20" s="234">
        <f t="array" ref="B20:B20">IFERROR(INDEX(Liste_Enfants!B$4:B$53,SMALL(IF(Liste_Enfants!E$4:E$53="A",ROW(Liste_Enfants!E$4:E$53)-3),15))&amp;" "&amp;INDEX(Liste_Enfants!C$4:C$53,SMALL(IF(Liste_Enfants!E$4:E$53="A",ROW(Liste_Enfants!E$4:E$53)-3),15)),"")</f>
        <v/>
      </c>
      <c r="C20" s="235" t="n"/>
      <c r="D20" s="236" t="n"/>
      <c r="E20" s="236" t="n"/>
      <c r="F20" s="236" t="n"/>
      <c r="G20" s="236" t="n"/>
      <c r="H20" s="236" t="n"/>
      <c r="I20" s="236" t="n"/>
      <c r="J20" s="236" t="n"/>
      <c r="K20" s="236" t="n"/>
      <c r="L20" s="236" t="n"/>
      <c r="M20" s="236" t="n"/>
      <c r="N20" s="236" t="n"/>
      <c r="O20" s="236" t="n"/>
      <c r="P20" s="236" t="n"/>
      <c r="Q20" s="237">
        <f>IF(COUNTA(D20:P20)=0,"",ROUND(AVERAGE(D20:P20),1))</f>
        <v/>
      </c>
      <c r="R20" s="235" t="n"/>
      <c r="S20" s="236" t="n"/>
      <c r="T20" s="236" t="n"/>
      <c r="U20" s="236" t="n"/>
      <c r="V20" s="236" t="n"/>
      <c r="W20" s="236" t="n"/>
      <c r="X20" s="236" t="n"/>
      <c r="Y20" s="236" t="n"/>
      <c r="Z20" s="236" t="n"/>
      <c r="AA20" s="236" t="n"/>
      <c r="AB20" s="236" t="n"/>
      <c r="AC20" s="236" t="n"/>
      <c r="AD20" s="236" t="n"/>
      <c r="AE20" s="236" t="n"/>
      <c r="AF20" s="237">
        <f>IF(COUNTA(S20:AE20)=0,"",ROUND(AVERAGE(S20:AE20),1))</f>
        <v/>
      </c>
      <c r="AG20" s="235" t="n"/>
      <c r="AH20" s="236" t="n"/>
      <c r="AI20" s="236" t="n"/>
      <c r="AJ20" s="236" t="n"/>
      <c r="AK20" s="236" t="n"/>
      <c r="AL20" s="236" t="n"/>
      <c r="AM20" s="236" t="n"/>
      <c r="AN20" s="236" t="n"/>
      <c r="AO20" s="236" t="n"/>
      <c r="AP20" s="236" t="n"/>
      <c r="AQ20" s="236" t="n"/>
      <c r="AR20" s="236" t="n"/>
      <c r="AS20" s="236" t="n"/>
      <c r="AT20" s="236" t="n"/>
      <c r="AU20" s="237">
        <f>IF(COUNTA(AH20:AT20)=0,"",ROUND(AVERAGE(AH20:AT20),1))</f>
        <v/>
      </c>
    </row>
    <row r="21" ht="12.8" customHeight="1" s="185">
      <c r="A21" s="233" t="inlineStr">
        <is>
          <t>📊 MOY.</t>
        </is>
      </c>
      <c r="C21" s="240" t="n"/>
      <c r="D21" s="241">
        <f>IF(COUNTA(D6:D20)=0,"",ROUND(AVERAGE(D6:D20),1))</f>
        <v/>
      </c>
      <c r="E21" s="241">
        <f>IF(COUNTA(E6:E20)=0,"",ROUND(AVERAGE(E6:E20),1))</f>
        <v/>
      </c>
      <c r="F21" s="241">
        <f>IF(COUNTA(F6:F20)=0,"",ROUND(AVERAGE(F6:F20),1))</f>
        <v/>
      </c>
      <c r="G21" s="241">
        <f>IF(COUNTA(G6:G20)=0,"",ROUND(AVERAGE(G6:G20),1))</f>
        <v/>
      </c>
      <c r="H21" s="241">
        <f>IF(COUNTA(H6:H20)=0,"",ROUND(AVERAGE(H6:H20),1))</f>
        <v/>
      </c>
      <c r="I21" s="241">
        <f>IF(COUNTA(I6:I20)=0,"",ROUND(AVERAGE(I6:I20),1))</f>
        <v/>
      </c>
      <c r="J21" s="241">
        <f>IF(COUNTA(J6:J20)=0,"",ROUND(AVERAGE(J6:J20),1))</f>
        <v/>
      </c>
      <c r="K21" s="241">
        <f>IF(COUNTA(K6:K20)=0,"",ROUND(AVERAGE(K6:K20),1))</f>
        <v/>
      </c>
      <c r="L21" s="241">
        <f>IF(COUNTA(L6:L20)=0,"",ROUND(AVERAGE(L6:L20),1))</f>
        <v/>
      </c>
      <c r="M21" s="241">
        <f>IF(COUNTA(M6:M20)=0,"",ROUND(AVERAGE(M6:M20),1))</f>
        <v/>
      </c>
      <c r="N21" s="241">
        <f>IF(COUNTA(N6:N20)=0,"",ROUND(AVERAGE(N6:N20),1))</f>
        <v/>
      </c>
      <c r="O21" s="241">
        <f>IF(COUNTA(O6:O20)=0,"",ROUND(AVERAGE(O6:O20),1))</f>
        <v/>
      </c>
      <c r="P21" s="241">
        <f>IF(COUNTA(P6:P20)=0,"",ROUND(AVERAGE(P6:P20),1))</f>
        <v/>
      </c>
      <c r="Q21" s="241">
        <f>IF(COUNTA(Q6:Q20)=0,"",ROUND(AVERAGE(Q6:Q20),1))</f>
        <v/>
      </c>
      <c r="R21" s="235" t="n"/>
      <c r="S21" s="241">
        <f>IF(COUNTA(S6:S20)=0,"",ROUND(AVERAGE(S6:S20),1))</f>
        <v/>
      </c>
      <c r="T21" s="241">
        <f>IF(COUNTA(T6:T20)=0,"",ROUND(AVERAGE(T6:T20),1))</f>
        <v/>
      </c>
      <c r="U21" s="241">
        <f>IF(COUNTA(U6:U20)=0,"",ROUND(AVERAGE(U6:U20),1))</f>
        <v/>
      </c>
      <c r="V21" s="241">
        <f>IF(COUNTA(V6:V20)=0,"",ROUND(AVERAGE(V6:V20),1))</f>
        <v/>
      </c>
      <c r="W21" s="241">
        <f>IF(COUNTA(W6:W20)=0,"",ROUND(AVERAGE(W6:W20),1))</f>
        <v/>
      </c>
      <c r="X21" s="241">
        <f>IF(COUNTA(X6:X20)=0,"",ROUND(AVERAGE(X6:X20),1))</f>
        <v/>
      </c>
      <c r="Y21" s="241">
        <f>IF(COUNTA(Y6:Y20)=0,"",ROUND(AVERAGE(Y6:Y20),1))</f>
        <v/>
      </c>
      <c r="Z21" s="241">
        <f>IF(COUNTA(Z6:Z20)=0,"",ROUND(AVERAGE(Z6:Z20),1))</f>
        <v/>
      </c>
      <c r="AA21" s="241">
        <f>IF(COUNTA(AA6:AA20)=0,"",ROUND(AVERAGE(AA6:AA20),1))</f>
        <v/>
      </c>
      <c r="AB21" s="241">
        <f>IF(COUNTA(AB6:AB20)=0,"",ROUND(AVERAGE(AB6:AB20),1))</f>
        <v/>
      </c>
      <c r="AC21" s="241">
        <f>IF(COUNTA(AC6:AC20)=0,"",ROUND(AVERAGE(AC6:AC20),1))</f>
        <v/>
      </c>
      <c r="AD21" s="241">
        <f>IF(COUNTA(AD6:AD20)=0,"",ROUND(AVERAGE(AD6:AD20),1))</f>
        <v/>
      </c>
      <c r="AE21" s="241">
        <f>IF(COUNTA(AE6:AE20)=0,"",ROUND(AVERAGE(AE6:AE20),1))</f>
        <v/>
      </c>
      <c r="AF21" s="241">
        <f>IF(COUNTA(AF6:AF20)=0,"",ROUND(AVERAGE(AF6:AF20),1))</f>
        <v/>
      </c>
      <c r="AG21" s="235" t="n"/>
      <c r="AH21" s="241">
        <f>IF(COUNTA(AH6:AH20)=0,"",ROUND(AVERAGE(AH6:AH20),1))</f>
        <v/>
      </c>
      <c r="AI21" s="241">
        <f>IF(COUNTA(AI6:AI20)=0,"",ROUND(AVERAGE(AI6:AI20),1))</f>
        <v/>
      </c>
      <c r="AJ21" s="241">
        <f>IF(COUNTA(AJ6:AJ20)=0,"",ROUND(AVERAGE(AJ6:AJ20),1))</f>
        <v/>
      </c>
      <c r="AK21" s="241">
        <f>IF(COUNTA(AK6:AK20)=0,"",ROUND(AVERAGE(AK6:AK20),1))</f>
        <v/>
      </c>
      <c r="AL21" s="241">
        <f>IF(COUNTA(AL6:AL20)=0,"",ROUND(AVERAGE(AL6:AL20),1))</f>
        <v/>
      </c>
      <c r="AM21" s="241">
        <f>IF(COUNTA(AM6:AM20)=0,"",ROUND(AVERAGE(AM6:AM20),1))</f>
        <v/>
      </c>
      <c r="AN21" s="241">
        <f>IF(COUNTA(AN6:AN20)=0,"",ROUND(AVERAGE(AN6:AN20),1))</f>
        <v/>
      </c>
      <c r="AO21" s="241">
        <f>IF(COUNTA(AO6:AO20)=0,"",ROUND(AVERAGE(AO6:AO20),1))</f>
        <v/>
      </c>
      <c r="AP21" s="241">
        <f>IF(COUNTA(AP6:AP20)=0,"",ROUND(AVERAGE(AP6:AP20),1))</f>
        <v/>
      </c>
      <c r="AQ21" s="241">
        <f>IF(COUNTA(AQ6:AQ20)=0,"",ROUND(AVERAGE(AQ6:AQ20),1))</f>
        <v/>
      </c>
      <c r="AR21" s="241">
        <f>IF(COUNTA(AR6:AR20)=0,"",ROUND(AVERAGE(AR6:AR20),1))</f>
        <v/>
      </c>
      <c r="AS21" s="241">
        <f>IF(COUNTA(AS6:AS20)=0,"",ROUND(AVERAGE(AS6:AS20),1))</f>
        <v/>
      </c>
      <c r="AT21" s="241">
        <f>IF(COUNTA(AT6:AT20)=0,"",ROUND(AVERAGE(AT6:AT20),1))</f>
        <v/>
      </c>
      <c r="AU21" s="241">
        <f>IF(COUNTA(AU6:AU20)=0,"",ROUND(AVERAGE(AU6:AU20),1))</f>
        <v/>
      </c>
    </row>
    <row r="22" ht="30" customHeight="1" s="185">
      <c r="A22" s="242" t="inlineStr">
        <is>
          <t>N°</t>
        </is>
      </c>
      <c r="B22" s="243" t="inlineStr">
        <is>
          <t>📅 MARDI</t>
        </is>
      </c>
      <c r="C22" s="228" t="n"/>
      <c r="D22" s="229" t="inlineStr">
        <is>
          <t>Règles</t>
        </is>
      </c>
      <c r="E22" s="229" t="inlineStr">
        <is>
          <t>Coopér.</t>
        </is>
      </c>
      <c r="F22" s="229" t="inlineStr">
        <is>
          <t>Comm.</t>
        </is>
      </c>
      <c r="G22" s="229" t="inlineStr">
        <is>
          <t>Entraide</t>
        </is>
      </c>
      <c r="H22" s="230" t="inlineStr">
        <is>
          <t>Initiat.</t>
        </is>
      </c>
      <c r="I22" s="230" t="inlineStr">
        <is>
          <t>Gest.mat</t>
        </is>
      </c>
      <c r="J22" s="230" t="inlineStr">
        <is>
          <t>Orga.</t>
        </is>
      </c>
      <c r="K22" s="231" t="inlineStr">
        <is>
          <t>Imagin.</t>
        </is>
      </c>
      <c r="L22" s="231" t="inlineStr">
        <is>
          <t>Expr.art</t>
        </is>
      </c>
      <c r="M22" s="231" t="inlineStr">
        <is>
          <t>Expr.corp</t>
        </is>
      </c>
      <c r="N22" s="232" t="inlineStr">
        <is>
          <t>Coord.</t>
        </is>
      </c>
      <c r="O22" s="232" t="inlineStr">
        <is>
          <t>Endur.</t>
        </is>
      </c>
      <c r="P22" s="232" t="inlineStr">
        <is>
          <t>Esp.sport</t>
        </is>
      </c>
      <c r="Q22" s="233" t="inlineStr">
        <is>
          <t>MOY</t>
        </is>
      </c>
      <c r="R22" s="228" t="n"/>
      <c r="S22" s="229" t="inlineStr">
        <is>
          <t>Règles</t>
        </is>
      </c>
      <c r="T22" s="229" t="inlineStr">
        <is>
          <t>Coopér.</t>
        </is>
      </c>
      <c r="U22" s="229" t="inlineStr">
        <is>
          <t>Comm.</t>
        </is>
      </c>
      <c r="V22" s="229" t="inlineStr">
        <is>
          <t>Entraide</t>
        </is>
      </c>
      <c r="W22" s="230" t="inlineStr">
        <is>
          <t>Initiat.</t>
        </is>
      </c>
      <c r="X22" s="230" t="inlineStr">
        <is>
          <t>Gest.mat</t>
        </is>
      </c>
      <c r="Y22" s="230" t="inlineStr">
        <is>
          <t>Orga.</t>
        </is>
      </c>
      <c r="Z22" s="231" t="inlineStr">
        <is>
          <t>Imagin.</t>
        </is>
      </c>
      <c r="AA22" s="231" t="inlineStr">
        <is>
          <t>Expr.art</t>
        </is>
      </c>
      <c r="AB22" s="231" t="inlineStr">
        <is>
          <t>Expr.corp</t>
        </is>
      </c>
      <c r="AC22" s="232" t="inlineStr">
        <is>
          <t>Coord.</t>
        </is>
      </c>
      <c r="AD22" s="232" t="inlineStr">
        <is>
          <t>Endur.</t>
        </is>
      </c>
      <c r="AE22" s="232" t="inlineStr">
        <is>
          <t>Esp.sport</t>
        </is>
      </c>
      <c r="AF22" s="233" t="inlineStr">
        <is>
          <t>MOY</t>
        </is>
      </c>
      <c r="AG22" s="228" t="n"/>
      <c r="AH22" s="229" t="inlineStr">
        <is>
          <t>Règles</t>
        </is>
      </c>
      <c r="AI22" s="229" t="inlineStr">
        <is>
          <t>Coopér.</t>
        </is>
      </c>
      <c r="AJ22" s="229" t="inlineStr">
        <is>
          <t>Comm.</t>
        </is>
      </c>
      <c r="AK22" s="229" t="inlineStr">
        <is>
          <t>Entraide</t>
        </is>
      </c>
      <c r="AL22" s="230" t="inlineStr">
        <is>
          <t>Initiat.</t>
        </is>
      </c>
      <c r="AM22" s="230" t="inlineStr">
        <is>
          <t>Gest.mat</t>
        </is>
      </c>
      <c r="AN22" s="230" t="inlineStr">
        <is>
          <t>Orga.</t>
        </is>
      </c>
      <c r="AO22" s="231" t="inlineStr">
        <is>
          <t>Imagin.</t>
        </is>
      </c>
      <c r="AP22" s="231" t="inlineStr">
        <is>
          <t>Expr.art</t>
        </is>
      </c>
      <c r="AQ22" s="231" t="inlineStr">
        <is>
          <t>Expr.corp</t>
        </is>
      </c>
      <c r="AR22" s="232" t="inlineStr">
        <is>
          <t>Coord.</t>
        </is>
      </c>
      <c r="AS22" s="232" t="inlineStr">
        <is>
          <t>Endur.</t>
        </is>
      </c>
      <c r="AT22" s="232" t="inlineStr">
        <is>
          <t>Esp.sport</t>
        </is>
      </c>
      <c r="AU22" s="233" t="inlineStr">
        <is>
          <t>MOY</t>
        </is>
      </c>
    </row>
    <row r="23" ht="13.8" customHeight="1" s="185">
      <c r="A23" s="213" t="n">
        <v>1</v>
      </c>
      <c r="B23" s="234">
        <f t="array" ref="B23:B23">IFERROR(INDEX(Liste_Enfants!B$4:B$53,SMALL(IF(Liste_Enfants!E$4:E$53="A",ROW(Liste_Enfants!E$4:E$53)-3),1))&amp;" "&amp;INDEX(Liste_Enfants!C$4:C$53,SMALL(IF(Liste_Enfants!E$4:E$53="A",ROW(Liste_Enfants!E$4:E$53)-3),1)),"")</f>
        <v/>
      </c>
      <c r="C23" s="235" t="n"/>
      <c r="D23" s="236" t="n"/>
      <c r="E23" s="236" t="n"/>
      <c r="F23" s="236" t="n"/>
      <c r="G23" s="236" t="n"/>
      <c r="H23" s="236" t="n"/>
      <c r="I23" s="236" t="n"/>
      <c r="J23" s="236" t="n"/>
      <c r="K23" s="236" t="n"/>
      <c r="L23" s="236" t="n"/>
      <c r="M23" s="236" t="n"/>
      <c r="N23" s="236" t="n"/>
      <c r="O23" s="236" t="n"/>
      <c r="P23" s="236" t="n"/>
      <c r="Q23" s="237">
        <f>IF(COUNTA(D23:P23)=0,"",ROUND(AVERAGE(D23:P23),1))</f>
        <v/>
      </c>
      <c r="R23" s="235" t="n"/>
      <c r="S23" s="236" t="n"/>
      <c r="T23" s="236" t="n"/>
      <c r="U23" s="236" t="n"/>
      <c r="V23" s="236" t="n"/>
      <c r="W23" s="236" t="n"/>
      <c r="X23" s="236" t="n"/>
      <c r="Y23" s="236" t="n"/>
      <c r="Z23" s="236" t="n"/>
      <c r="AA23" s="236" t="n"/>
      <c r="AB23" s="236" t="n"/>
      <c r="AC23" s="236" t="n"/>
      <c r="AD23" s="236" t="n"/>
      <c r="AE23" s="236" t="n"/>
      <c r="AF23" s="237">
        <f>IF(COUNTA(S23:AE23)=0,"",ROUND(AVERAGE(S23:AE23),1))</f>
        <v/>
      </c>
      <c r="AG23" s="235" t="n"/>
      <c r="AH23" s="236" t="n"/>
      <c r="AI23" s="236" t="n"/>
      <c r="AJ23" s="236" t="n"/>
      <c r="AK23" s="236" t="n"/>
      <c r="AL23" s="236" t="n"/>
      <c r="AM23" s="236" t="n"/>
      <c r="AN23" s="236" t="n"/>
      <c r="AO23" s="236" t="n"/>
      <c r="AP23" s="236" t="n"/>
      <c r="AQ23" s="236" t="n"/>
      <c r="AR23" s="236" t="n"/>
      <c r="AS23" s="236" t="n"/>
      <c r="AT23" s="236" t="n"/>
      <c r="AU23" s="237">
        <f>IF(COUNTA(AH23:AT23)=0,"",ROUND(AVERAGE(AH23:AT23),1))</f>
        <v/>
      </c>
    </row>
    <row r="24" ht="13.8" customHeight="1" s="185">
      <c r="A24" s="238" t="n">
        <v>2</v>
      </c>
      <c r="B24" s="239">
        <f t="array" ref="B24:B24">IFERROR(INDEX(Liste_Enfants!B$4:B$53,SMALL(IF(Liste_Enfants!E$4:E$53="A",ROW(Liste_Enfants!E$4:E$53)-3),2))&amp;" "&amp;INDEX(Liste_Enfants!C$4:C$53,SMALL(IF(Liste_Enfants!E$4:E$53="A",ROW(Liste_Enfants!E$4:E$53)-3),2)),"")</f>
        <v/>
      </c>
      <c r="C24" s="235" t="n"/>
      <c r="D24" s="236" t="n"/>
      <c r="E24" s="236" t="n"/>
      <c r="F24" s="236" t="n"/>
      <c r="G24" s="236" t="n"/>
      <c r="H24" s="236" t="n"/>
      <c r="I24" s="236" t="n"/>
      <c r="J24" s="236" t="n"/>
      <c r="K24" s="236" t="n"/>
      <c r="L24" s="236" t="n"/>
      <c r="M24" s="236" t="n"/>
      <c r="N24" s="236" t="n"/>
      <c r="O24" s="236" t="n"/>
      <c r="P24" s="236" t="n"/>
      <c r="Q24" s="237">
        <f>IF(COUNTA(D24:P24)=0,"",ROUND(AVERAGE(D24:P24),1))</f>
        <v/>
      </c>
      <c r="R24" s="235" t="n"/>
      <c r="S24" s="236" t="n"/>
      <c r="T24" s="236" t="n"/>
      <c r="U24" s="236" t="n"/>
      <c r="V24" s="236" t="n"/>
      <c r="W24" s="236" t="n"/>
      <c r="X24" s="236" t="n"/>
      <c r="Y24" s="236" t="n"/>
      <c r="Z24" s="236" t="n"/>
      <c r="AA24" s="236" t="n"/>
      <c r="AB24" s="236" t="n"/>
      <c r="AC24" s="236" t="n"/>
      <c r="AD24" s="236" t="n"/>
      <c r="AE24" s="236" t="n"/>
      <c r="AF24" s="237">
        <f>IF(COUNTA(S24:AE24)=0,"",ROUND(AVERAGE(S24:AE24),1))</f>
        <v/>
      </c>
      <c r="AG24" s="235" t="n"/>
      <c r="AH24" s="236" t="n"/>
      <c r="AI24" s="236" t="n"/>
      <c r="AJ24" s="236" t="n"/>
      <c r="AK24" s="236" t="n"/>
      <c r="AL24" s="236" t="n"/>
      <c r="AM24" s="236" t="n"/>
      <c r="AN24" s="236" t="n"/>
      <c r="AO24" s="236" t="n"/>
      <c r="AP24" s="236" t="n"/>
      <c r="AQ24" s="236" t="n"/>
      <c r="AR24" s="236" t="n"/>
      <c r="AS24" s="236" t="n"/>
      <c r="AT24" s="236" t="n"/>
      <c r="AU24" s="237">
        <f>IF(COUNTA(AH24:AT24)=0,"",ROUND(AVERAGE(AH24:AT24),1))</f>
        <v/>
      </c>
    </row>
    <row r="25" ht="13.8" customHeight="1" s="185">
      <c r="A25" s="213" t="n">
        <v>3</v>
      </c>
      <c r="B25" s="234">
        <f t="array" ref="B25:B25">IFERROR(INDEX(Liste_Enfants!B$4:B$53,SMALL(IF(Liste_Enfants!E$4:E$53="A",ROW(Liste_Enfants!E$4:E$53)-3),3))&amp;" "&amp;INDEX(Liste_Enfants!C$4:C$53,SMALL(IF(Liste_Enfants!E$4:E$53="A",ROW(Liste_Enfants!E$4:E$53)-3),3)),"")</f>
        <v/>
      </c>
      <c r="C25" s="235" t="n"/>
      <c r="D25" s="236" t="n"/>
      <c r="E25" s="236" t="n"/>
      <c r="F25" s="236" t="n"/>
      <c r="G25" s="236" t="n"/>
      <c r="H25" s="236" t="n"/>
      <c r="I25" s="236" t="n"/>
      <c r="J25" s="236" t="n"/>
      <c r="K25" s="236" t="n"/>
      <c r="L25" s="236" t="n"/>
      <c r="M25" s="236" t="n"/>
      <c r="N25" s="236" t="n"/>
      <c r="O25" s="236" t="n"/>
      <c r="P25" s="236" t="n"/>
      <c r="Q25" s="237">
        <f>IF(COUNTA(D25:P25)=0,"",ROUND(AVERAGE(D25:P25),1))</f>
        <v/>
      </c>
      <c r="R25" s="235" t="n"/>
      <c r="S25" s="236" t="n"/>
      <c r="T25" s="236" t="n"/>
      <c r="U25" s="236" t="n"/>
      <c r="V25" s="236" t="n"/>
      <c r="W25" s="236" t="n"/>
      <c r="X25" s="236" t="n"/>
      <c r="Y25" s="236" t="n"/>
      <c r="Z25" s="236" t="n"/>
      <c r="AA25" s="236" t="n"/>
      <c r="AB25" s="236" t="n"/>
      <c r="AC25" s="236" t="n"/>
      <c r="AD25" s="236" t="n"/>
      <c r="AE25" s="236" t="n"/>
      <c r="AF25" s="237">
        <f>IF(COUNTA(S25:AE25)=0,"",ROUND(AVERAGE(S25:AE25),1))</f>
        <v/>
      </c>
      <c r="AG25" s="235" t="n"/>
      <c r="AH25" s="236" t="n"/>
      <c r="AI25" s="236" t="n"/>
      <c r="AJ25" s="236" t="n"/>
      <c r="AK25" s="236" t="n"/>
      <c r="AL25" s="236" t="n"/>
      <c r="AM25" s="236" t="n"/>
      <c r="AN25" s="236" t="n"/>
      <c r="AO25" s="236" t="n"/>
      <c r="AP25" s="236" t="n"/>
      <c r="AQ25" s="236" t="n"/>
      <c r="AR25" s="236" t="n"/>
      <c r="AS25" s="236" t="n"/>
      <c r="AT25" s="236" t="n"/>
      <c r="AU25" s="237">
        <f>IF(COUNTA(AH25:AT25)=0,"",ROUND(AVERAGE(AH25:AT25),1))</f>
        <v/>
      </c>
    </row>
    <row r="26" ht="13.8" customHeight="1" s="185">
      <c r="A26" s="238" t="n">
        <v>4</v>
      </c>
      <c r="B26" s="239">
        <f t="array" ref="B26:B26">IFERROR(INDEX(Liste_Enfants!B$4:B$53,SMALL(IF(Liste_Enfants!E$4:E$53="A",ROW(Liste_Enfants!E$4:E$53)-3),4))&amp;" "&amp;INDEX(Liste_Enfants!C$4:C$53,SMALL(IF(Liste_Enfants!E$4:E$53="A",ROW(Liste_Enfants!E$4:E$53)-3),4)),"")</f>
        <v/>
      </c>
      <c r="C26" s="235" t="n"/>
      <c r="D26" s="236" t="n"/>
      <c r="E26" s="236" t="n"/>
      <c r="F26" s="236" t="n"/>
      <c r="G26" s="236" t="n"/>
      <c r="H26" s="236" t="n"/>
      <c r="I26" s="236" t="n"/>
      <c r="J26" s="236" t="n"/>
      <c r="K26" s="236" t="n"/>
      <c r="L26" s="236" t="n"/>
      <c r="M26" s="236" t="n"/>
      <c r="N26" s="236" t="n"/>
      <c r="O26" s="236" t="n"/>
      <c r="P26" s="236" t="n"/>
      <c r="Q26" s="237">
        <f>IF(COUNTA(D26:P26)=0,"",ROUND(AVERAGE(D26:P26),1))</f>
        <v/>
      </c>
      <c r="R26" s="235" t="n"/>
      <c r="S26" s="236" t="n"/>
      <c r="T26" s="236" t="n"/>
      <c r="U26" s="236" t="n"/>
      <c r="V26" s="236" t="n"/>
      <c r="W26" s="236" t="n"/>
      <c r="X26" s="236" t="n"/>
      <c r="Y26" s="236" t="n"/>
      <c r="Z26" s="236" t="n"/>
      <c r="AA26" s="236" t="n"/>
      <c r="AB26" s="236" t="n"/>
      <c r="AC26" s="236" t="n"/>
      <c r="AD26" s="236" t="n"/>
      <c r="AE26" s="236" t="n"/>
      <c r="AF26" s="237">
        <f>IF(COUNTA(S26:AE26)=0,"",ROUND(AVERAGE(S26:AE26),1))</f>
        <v/>
      </c>
      <c r="AG26" s="235" t="n"/>
      <c r="AH26" s="236" t="n"/>
      <c r="AI26" s="236" t="n"/>
      <c r="AJ26" s="236" t="n"/>
      <c r="AK26" s="236" t="n"/>
      <c r="AL26" s="236" t="n"/>
      <c r="AM26" s="236" t="n"/>
      <c r="AN26" s="236" t="n"/>
      <c r="AO26" s="236" t="n"/>
      <c r="AP26" s="236" t="n"/>
      <c r="AQ26" s="236" t="n"/>
      <c r="AR26" s="236" t="n"/>
      <c r="AS26" s="236" t="n"/>
      <c r="AT26" s="236" t="n"/>
      <c r="AU26" s="237">
        <f>IF(COUNTA(AH26:AT26)=0,"",ROUND(AVERAGE(AH26:AT26),1))</f>
        <v/>
      </c>
    </row>
    <row r="27" ht="13.8" customHeight="1" s="185">
      <c r="A27" s="213" t="n">
        <v>5</v>
      </c>
      <c r="B27" s="234">
        <f t="array" ref="B27:B27">IFERROR(INDEX(Liste_Enfants!B$4:B$53,SMALL(IF(Liste_Enfants!E$4:E$53="A",ROW(Liste_Enfants!E$4:E$53)-3),5))&amp;" "&amp;INDEX(Liste_Enfants!C$4:C$53,SMALL(IF(Liste_Enfants!E$4:E$53="A",ROW(Liste_Enfants!E$4:E$53)-3),5)),"")</f>
        <v/>
      </c>
      <c r="C27" s="235" t="n"/>
      <c r="D27" s="236" t="n"/>
      <c r="E27" s="236" t="n"/>
      <c r="F27" s="236" t="n"/>
      <c r="G27" s="236" t="n"/>
      <c r="H27" s="236" t="n"/>
      <c r="I27" s="236" t="n"/>
      <c r="J27" s="236" t="n"/>
      <c r="K27" s="236" t="n"/>
      <c r="L27" s="236" t="n"/>
      <c r="M27" s="236" t="n"/>
      <c r="N27" s="236" t="n"/>
      <c r="O27" s="236" t="n"/>
      <c r="P27" s="236" t="n"/>
      <c r="Q27" s="237">
        <f>IF(COUNTA(D27:P27)=0,"",ROUND(AVERAGE(D27:P27),1))</f>
        <v/>
      </c>
      <c r="R27" s="235" t="n"/>
      <c r="S27" s="236" t="n"/>
      <c r="T27" s="236" t="n"/>
      <c r="U27" s="236" t="n"/>
      <c r="V27" s="236" t="n"/>
      <c r="W27" s="236" t="n"/>
      <c r="X27" s="236" t="n"/>
      <c r="Y27" s="236" t="n"/>
      <c r="Z27" s="236" t="n"/>
      <c r="AA27" s="236" t="n"/>
      <c r="AB27" s="236" t="n"/>
      <c r="AC27" s="236" t="n"/>
      <c r="AD27" s="236" t="n"/>
      <c r="AE27" s="236" t="n"/>
      <c r="AF27" s="237">
        <f>IF(COUNTA(S27:AE27)=0,"",ROUND(AVERAGE(S27:AE27),1))</f>
        <v/>
      </c>
      <c r="AG27" s="235" t="n"/>
      <c r="AH27" s="236" t="n"/>
      <c r="AI27" s="236" t="n"/>
      <c r="AJ27" s="236" t="n"/>
      <c r="AK27" s="236" t="n"/>
      <c r="AL27" s="236" t="n"/>
      <c r="AM27" s="236" t="n"/>
      <c r="AN27" s="236" t="n"/>
      <c r="AO27" s="236" t="n"/>
      <c r="AP27" s="236" t="n"/>
      <c r="AQ27" s="236" t="n"/>
      <c r="AR27" s="236" t="n"/>
      <c r="AS27" s="236" t="n"/>
      <c r="AT27" s="236" t="n"/>
      <c r="AU27" s="237">
        <f>IF(COUNTA(AH27:AT27)=0,"",ROUND(AVERAGE(AH27:AT27),1))</f>
        <v/>
      </c>
    </row>
    <row r="28" ht="13.8" customHeight="1" s="185">
      <c r="A28" s="238" t="n">
        <v>6</v>
      </c>
      <c r="B28" s="239">
        <f t="array" ref="B28:B28">IFERROR(INDEX(Liste_Enfants!B$4:B$53,SMALL(IF(Liste_Enfants!E$4:E$53="A",ROW(Liste_Enfants!E$4:E$53)-3),6))&amp;" "&amp;INDEX(Liste_Enfants!C$4:C$53,SMALL(IF(Liste_Enfants!E$4:E$53="A",ROW(Liste_Enfants!E$4:E$53)-3),6)),"")</f>
        <v/>
      </c>
      <c r="C28" s="235" t="n"/>
      <c r="D28" s="236" t="n"/>
      <c r="E28" s="236" t="n"/>
      <c r="F28" s="236" t="n"/>
      <c r="G28" s="236" t="n"/>
      <c r="H28" s="236" t="n"/>
      <c r="I28" s="236" t="n"/>
      <c r="J28" s="236" t="n"/>
      <c r="K28" s="236" t="n"/>
      <c r="L28" s="236" t="n"/>
      <c r="M28" s="236" t="n"/>
      <c r="N28" s="236" t="n"/>
      <c r="O28" s="236" t="n"/>
      <c r="P28" s="236" t="n"/>
      <c r="Q28" s="237">
        <f>IF(COUNTA(D28:P28)=0,"",ROUND(AVERAGE(D28:P28),1))</f>
        <v/>
      </c>
      <c r="R28" s="235" t="n"/>
      <c r="S28" s="236" t="n"/>
      <c r="T28" s="236" t="n"/>
      <c r="U28" s="236" t="n"/>
      <c r="V28" s="236" t="n"/>
      <c r="W28" s="236" t="n"/>
      <c r="X28" s="236" t="n"/>
      <c r="Y28" s="236" t="n"/>
      <c r="Z28" s="236" t="n"/>
      <c r="AA28" s="236" t="n"/>
      <c r="AB28" s="236" t="n"/>
      <c r="AC28" s="236" t="n"/>
      <c r="AD28" s="236" t="n"/>
      <c r="AE28" s="236" t="n"/>
      <c r="AF28" s="237">
        <f>IF(COUNTA(S28:AE28)=0,"",ROUND(AVERAGE(S28:AE28),1))</f>
        <v/>
      </c>
      <c r="AG28" s="235" t="n"/>
      <c r="AH28" s="236" t="n"/>
      <c r="AI28" s="236" t="n"/>
      <c r="AJ28" s="236" t="n"/>
      <c r="AK28" s="236" t="n"/>
      <c r="AL28" s="236" t="n"/>
      <c r="AM28" s="236" t="n"/>
      <c r="AN28" s="236" t="n"/>
      <c r="AO28" s="236" t="n"/>
      <c r="AP28" s="236" t="n"/>
      <c r="AQ28" s="236" t="n"/>
      <c r="AR28" s="236" t="n"/>
      <c r="AS28" s="236" t="n"/>
      <c r="AT28" s="236" t="n"/>
      <c r="AU28" s="237">
        <f>IF(COUNTA(AH28:AT28)=0,"",ROUND(AVERAGE(AH28:AT28),1))</f>
        <v/>
      </c>
    </row>
    <row r="29" ht="13.8" customHeight="1" s="185">
      <c r="A29" s="213" t="n">
        <v>7</v>
      </c>
      <c r="B29" s="234">
        <f t="array" ref="B29:B29">IFERROR(INDEX(Liste_Enfants!B$4:B$53,SMALL(IF(Liste_Enfants!E$4:E$53="A",ROW(Liste_Enfants!E$4:E$53)-3),7))&amp;" "&amp;INDEX(Liste_Enfants!C$4:C$53,SMALL(IF(Liste_Enfants!E$4:E$53="A",ROW(Liste_Enfants!E$4:E$53)-3),7)),"")</f>
        <v/>
      </c>
      <c r="C29" s="235" t="n"/>
      <c r="D29" s="236" t="n"/>
      <c r="E29" s="236" t="n"/>
      <c r="F29" s="236" t="n"/>
      <c r="G29" s="236" t="n"/>
      <c r="H29" s="236" t="n"/>
      <c r="I29" s="236" t="n"/>
      <c r="J29" s="236" t="n"/>
      <c r="K29" s="236" t="n"/>
      <c r="L29" s="236" t="n"/>
      <c r="M29" s="236" t="n"/>
      <c r="N29" s="236" t="n"/>
      <c r="O29" s="236" t="n"/>
      <c r="P29" s="236" t="n"/>
      <c r="Q29" s="237">
        <f>IF(COUNTA(D29:P29)=0,"",ROUND(AVERAGE(D29:P29),1))</f>
        <v/>
      </c>
      <c r="R29" s="235" t="n"/>
      <c r="S29" s="236" t="n"/>
      <c r="T29" s="236" t="n"/>
      <c r="U29" s="236" t="n"/>
      <c r="V29" s="236" t="n"/>
      <c r="W29" s="236" t="n"/>
      <c r="X29" s="236" t="n"/>
      <c r="Y29" s="236" t="n"/>
      <c r="Z29" s="236" t="n"/>
      <c r="AA29" s="236" t="n"/>
      <c r="AB29" s="236" t="n"/>
      <c r="AC29" s="236" t="n"/>
      <c r="AD29" s="236" t="n"/>
      <c r="AE29" s="236" t="n"/>
      <c r="AF29" s="237">
        <f>IF(COUNTA(S29:AE29)=0,"",ROUND(AVERAGE(S29:AE29),1))</f>
        <v/>
      </c>
      <c r="AG29" s="235" t="n"/>
      <c r="AH29" s="236" t="n"/>
      <c r="AI29" s="236" t="n"/>
      <c r="AJ29" s="236" t="n"/>
      <c r="AK29" s="236" t="n"/>
      <c r="AL29" s="236" t="n"/>
      <c r="AM29" s="236" t="n"/>
      <c r="AN29" s="236" t="n"/>
      <c r="AO29" s="236" t="n"/>
      <c r="AP29" s="236" t="n"/>
      <c r="AQ29" s="236" t="n"/>
      <c r="AR29" s="236" t="n"/>
      <c r="AS29" s="236" t="n"/>
      <c r="AT29" s="236" t="n"/>
      <c r="AU29" s="237">
        <f>IF(COUNTA(AH29:AT29)=0,"",ROUND(AVERAGE(AH29:AT29),1))</f>
        <v/>
      </c>
    </row>
    <row r="30" ht="13.8" customHeight="1" s="185">
      <c r="A30" s="238" t="n">
        <v>8</v>
      </c>
      <c r="B30" s="239">
        <f t="array" ref="B30:B30">IFERROR(INDEX(Liste_Enfants!B$4:B$53,SMALL(IF(Liste_Enfants!E$4:E$53="A",ROW(Liste_Enfants!E$4:E$53)-3),8))&amp;" "&amp;INDEX(Liste_Enfants!C$4:C$53,SMALL(IF(Liste_Enfants!E$4:E$53="A",ROW(Liste_Enfants!E$4:E$53)-3),8)),"")</f>
        <v/>
      </c>
      <c r="C30" s="235" t="n"/>
      <c r="D30" s="236" t="n"/>
      <c r="E30" s="236" t="n"/>
      <c r="F30" s="236" t="n"/>
      <c r="G30" s="236" t="n"/>
      <c r="H30" s="236" t="n"/>
      <c r="I30" s="236" t="n"/>
      <c r="J30" s="236" t="n"/>
      <c r="K30" s="236" t="n"/>
      <c r="L30" s="236" t="n"/>
      <c r="M30" s="236" t="n"/>
      <c r="N30" s="236" t="n"/>
      <c r="O30" s="236" t="n"/>
      <c r="P30" s="236" t="n"/>
      <c r="Q30" s="237">
        <f>IF(COUNTA(D30:P30)=0,"",ROUND(AVERAGE(D30:P30),1))</f>
        <v/>
      </c>
      <c r="R30" s="235" t="n"/>
      <c r="S30" s="236" t="n"/>
      <c r="T30" s="236" t="n"/>
      <c r="U30" s="236" t="n"/>
      <c r="V30" s="236" t="n"/>
      <c r="W30" s="236" t="n"/>
      <c r="X30" s="236" t="n"/>
      <c r="Y30" s="236" t="n"/>
      <c r="Z30" s="236" t="n"/>
      <c r="AA30" s="236" t="n"/>
      <c r="AB30" s="236" t="n"/>
      <c r="AC30" s="236" t="n"/>
      <c r="AD30" s="236" t="n"/>
      <c r="AE30" s="236" t="n"/>
      <c r="AF30" s="237">
        <f>IF(COUNTA(S30:AE30)=0,"",ROUND(AVERAGE(S30:AE30),1))</f>
        <v/>
      </c>
      <c r="AG30" s="235" t="n"/>
      <c r="AH30" s="236" t="n"/>
      <c r="AI30" s="236" t="n"/>
      <c r="AJ30" s="236" t="n"/>
      <c r="AK30" s="236" t="n"/>
      <c r="AL30" s="236" t="n"/>
      <c r="AM30" s="236" t="n"/>
      <c r="AN30" s="236" t="n"/>
      <c r="AO30" s="236" t="n"/>
      <c r="AP30" s="236" t="n"/>
      <c r="AQ30" s="236" t="n"/>
      <c r="AR30" s="236" t="n"/>
      <c r="AS30" s="236" t="n"/>
      <c r="AT30" s="236" t="n"/>
      <c r="AU30" s="237">
        <f>IF(COUNTA(AH30:AT30)=0,"",ROUND(AVERAGE(AH30:AT30),1))</f>
        <v/>
      </c>
    </row>
    <row r="31" ht="13.8" customHeight="1" s="185">
      <c r="A31" s="213" t="n">
        <v>9</v>
      </c>
      <c r="B31" s="234">
        <f t="array" ref="B31:B31">IFERROR(INDEX(Liste_Enfants!B$4:B$53,SMALL(IF(Liste_Enfants!E$4:E$53="A",ROW(Liste_Enfants!E$4:E$53)-3),9))&amp;" "&amp;INDEX(Liste_Enfants!C$4:C$53,SMALL(IF(Liste_Enfants!E$4:E$53="A",ROW(Liste_Enfants!E$4:E$53)-3),9)),"")</f>
        <v/>
      </c>
      <c r="C31" s="235" t="n"/>
      <c r="D31" s="236" t="n"/>
      <c r="E31" s="236" t="n"/>
      <c r="F31" s="236" t="n"/>
      <c r="G31" s="236" t="n"/>
      <c r="H31" s="236" t="n"/>
      <c r="I31" s="236" t="n"/>
      <c r="J31" s="236" t="n"/>
      <c r="K31" s="236" t="n"/>
      <c r="L31" s="236" t="n"/>
      <c r="M31" s="236" t="n"/>
      <c r="N31" s="236" t="n"/>
      <c r="O31" s="236" t="n"/>
      <c r="P31" s="236" t="n"/>
      <c r="Q31" s="237">
        <f>IF(COUNTA(D31:P31)=0,"",ROUND(AVERAGE(D31:P31),1))</f>
        <v/>
      </c>
      <c r="R31" s="235" t="n"/>
      <c r="S31" s="236" t="n"/>
      <c r="T31" s="236" t="n"/>
      <c r="U31" s="236" t="n"/>
      <c r="V31" s="236" t="n"/>
      <c r="W31" s="236" t="n"/>
      <c r="X31" s="236" t="n"/>
      <c r="Y31" s="236" t="n"/>
      <c r="Z31" s="236" t="n"/>
      <c r="AA31" s="236" t="n"/>
      <c r="AB31" s="236" t="n"/>
      <c r="AC31" s="236" t="n"/>
      <c r="AD31" s="236" t="n"/>
      <c r="AE31" s="236" t="n"/>
      <c r="AF31" s="237">
        <f>IF(COUNTA(S31:AE31)=0,"",ROUND(AVERAGE(S31:AE31),1))</f>
        <v/>
      </c>
      <c r="AG31" s="235" t="n"/>
      <c r="AH31" s="236" t="n"/>
      <c r="AI31" s="236" t="n"/>
      <c r="AJ31" s="236" t="n"/>
      <c r="AK31" s="236" t="n"/>
      <c r="AL31" s="236" t="n"/>
      <c r="AM31" s="236" t="n"/>
      <c r="AN31" s="236" t="n"/>
      <c r="AO31" s="236" t="n"/>
      <c r="AP31" s="236" t="n"/>
      <c r="AQ31" s="236" t="n"/>
      <c r="AR31" s="236" t="n"/>
      <c r="AS31" s="236" t="n"/>
      <c r="AT31" s="236" t="n"/>
      <c r="AU31" s="237">
        <f>IF(COUNTA(AH31:AT31)=0,"",ROUND(AVERAGE(AH31:AT31),1))</f>
        <v/>
      </c>
    </row>
    <row r="32" ht="13.8" customHeight="1" s="185">
      <c r="A32" s="238" t="n">
        <v>10</v>
      </c>
      <c r="B32" s="239">
        <f t="array" ref="B32:B32">IFERROR(INDEX(Liste_Enfants!B$4:B$53,SMALL(IF(Liste_Enfants!E$4:E$53="A",ROW(Liste_Enfants!E$4:E$53)-3),10))&amp;" "&amp;INDEX(Liste_Enfants!C$4:C$53,SMALL(IF(Liste_Enfants!E$4:E$53="A",ROW(Liste_Enfants!E$4:E$53)-3),10)),"")</f>
        <v/>
      </c>
      <c r="C32" s="235" t="n"/>
      <c r="D32" s="236" t="n"/>
      <c r="E32" s="236" t="n"/>
      <c r="F32" s="236" t="n"/>
      <c r="G32" s="236" t="n"/>
      <c r="H32" s="236" t="n"/>
      <c r="I32" s="236" t="n"/>
      <c r="J32" s="236" t="n"/>
      <c r="K32" s="236" t="n"/>
      <c r="L32" s="236" t="n"/>
      <c r="M32" s="236" t="n"/>
      <c r="N32" s="236" t="n"/>
      <c r="O32" s="236" t="n"/>
      <c r="P32" s="236" t="n"/>
      <c r="Q32" s="237">
        <f>IF(COUNTA(D32:P32)=0,"",ROUND(AVERAGE(D32:P32),1))</f>
        <v/>
      </c>
      <c r="R32" s="235" t="n"/>
      <c r="S32" s="236" t="n"/>
      <c r="T32" s="236" t="n"/>
      <c r="U32" s="236" t="n"/>
      <c r="V32" s="236" t="n"/>
      <c r="W32" s="236" t="n"/>
      <c r="X32" s="236" t="n"/>
      <c r="Y32" s="236" t="n"/>
      <c r="Z32" s="236" t="n"/>
      <c r="AA32" s="236" t="n"/>
      <c r="AB32" s="236" t="n"/>
      <c r="AC32" s="236" t="n"/>
      <c r="AD32" s="236" t="n"/>
      <c r="AE32" s="236" t="n"/>
      <c r="AF32" s="237">
        <f>IF(COUNTA(S32:AE32)=0,"",ROUND(AVERAGE(S32:AE32),1))</f>
        <v/>
      </c>
      <c r="AG32" s="235" t="n"/>
      <c r="AH32" s="236" t="n"/>
      <c r="AI32" s="236" t="n"/>
      <c r="AJ32" s="236" t="n"/>
      <c r="AK32" s="236" t="n"/>
      <c r="AL32" s="236" t="n"/>
      <c r="AM32" s="236" t="n"/>
      <c r="AN32" s="236" t="n"/>
      <c r="AO32" s="236" t="n"/>
      <c r="AP32" s="236" t="n"/>
      <c r="AQ32" s="236" t="n"/>
      <c r="AR32" s="236" t="n"/>
      <c r="AS32" s="236" t="n"/>
      <c r="AT32" s="236" t="n"/>
      <c r="AU32" s="237">
        <f>IF(COUNTA(AH32:AT32)=0,"",ROUND(AVERAGE(AH32:AT32),1))</f>
        <v/>
      </c>
    </row>
    <row r="33" ht="13.8" customHeight="1" s="185">
      <c r="A33" s="213" t="n">
        <v>11</v>
      </c>
      <c r="B33" s="234">
        <f t="array" ref="B33:B33">IFERROR(INDEX(Liste_Enfants!B$4:B$53,SMALL(IF(Liste_Enfants!E$4:E$53="A",ROW(Liste_Enfants!E$4:E$53)-3),11))&amp;" "&amp;INDEX(Liste_Enfants!C$4:C$53,SMALL(IF(Liste_Enfants!E$4:E$53="A",ROW(Liste_Enfants!E$4:E$53)-3),11)),"")</f>
        <v/>
      </c>
      <c r="C33" s="235" t="n"/>
      <c r="D33" s="236" t="n"/>
      <c r="E33" s="236" t="n"/>
      <c r="F33" s="236" t="n"/>
      <c r="G33" s="236" t="n"/>
      <c r="H33" s="236" t="n"/>
      <c r="I33" s="236" t="n"/>
      <c r="J33" s="236" t="n"/>
      <c r="K33" s="236" t="n"/>
      <c r="L33" s="236" t="n"/>
      <c r="M33" s="236" t="n"/>
      <c r="N33" s="236" t="n"/>
      <c r="O33" s="236" t="n"/>
      <c r="P33" s="236" t="n"/>
      <c r="Q33" s="237">
        <f>IF(COUNTA(D33:P33)=0,"",ROUND(AVERAGE(D33:P33),1))</f>
        <v/>
      </c>
      <c r="R33" s="235" t="n"/>
      <c r="S33" s="236" t="n"/>
      <c r="T33" s="236" t="n"/>
      <c r="U33" s="236" t="n"/>
      <c r="V33" s="236" t="n"/>
      <c r="W33" s="236" t="n"/>
      <c r="X33" s="236" t="n"/>
      <c r="Y33" s="236" t="n"/>
      <c r="Z33" s="236" t="n"/>
      <c r="AA33" s="236" t="n"/>
      <c r="AB33" s="236" t="n"/>
      <c r="AC33" s="236" t="n"/>
      <c r="AD33" s="236" t="n"/>
      <c r="AE33" s="236" t="n"/>
      <c r="AF33" s="237">
        <f>IF(COUNTA(S33:AE33)=0,"",ROUND(AVERAGE(S33:AE33),1))</f>
        <v/>
      </c>
      <c r="AG33" s="235" t="n"/>
      <c r="AH33" s="236" t="n"/>
      <c r="AI33" s="236" t="n"/>
      <c r="AJ33" s="236" t="n"/>
      <c r="AK33" s="236" t="n"/>
      <c r="AL33" s="236" t="n"/>
      <c r="AM33" s="236" t="n"/>
      <c r="AN33" s="236" t="n"/>
      <c r="AO33" s="236" t="n"/>
      <c r="AP33" s="236" t="n"/>
      <c r="AQ33" s="236" t="n"/>
      <c r="AR33" s="236" t="n"/>
      <c r="AS33" s="236" t="n"/>
      <c r="AT33" s="236" t="n"/>
      <c r="AU33" s="237">
        <f>IF(COUNTA(AH33:AT33)=0,"",ROUND(AVERAGE(AH33:AT33),1))</f>
        <v/>
      </c>
    </row>
    <row r="34" ht="13.8" customHeight="1" s="185">
      <c r="A34" s="238" t="n">
        <v>12</v>
      </c>
      <c r="B34" s="239">
        <f t="array" ref="B34:B34">IFERROR(INDEX(Liste_Enfants!B$4:B$53,SMALL(IF(Liste_Enfants!E$4:E$53="A",ROW(Liste_Enfants!E$4:E$53)-3),12))&amp;" "&amp;INDEX(Liste_Enfants!C$4:C$53,SMALL(IF(Liste_Enfants!E$4:E$53="A",ROW(Liste_Enfants!E$4:E$53)-3),12)),"")</f>
        <v/>
      </c>
      <c r="C34" s="235" t="n"/>
      <c r="D34" s="236" t="n"/>
      <c r="E34" s="236" t="n"/>
      <c r="F34" s="236" t="n"/>
      <c r="G34" s="236" t="n"/>
      <c r="H34" s="236" t="n"/>
      <c r="I34" s="236" t="n"/>
      <c r="J34" s="236" t="n"/>
      <c r="K34" s="236" t="n"/>
      <c r="L34" s="236" t="n"/>
      <c r="M34" s="236" t="n"/>
      <c r="N34" s="236" t="n"/>
      <c r="O34" s="236" t="n"/>
      <c r="P34" s="236" t="n"/>
      <c r="Q34" s="237">
        <f>IF(COUNTA(D34:P34)=0,"",ROUND(AVERAGE(D34:P34),1))</f>
        <v/>
      </c>
      <c r="R34" s="235" t="n"/>
      <c r="S34" s="236" t="n"/>
      <c r="T34" s="236" t="n"/>
      <c r="U34" s="236" t="n"/>
      <c r="V34" s="236" t="n"/>
      <c r="W34" s="236" t="n"/>
      <c r="X34" s="236" t="n"/>
      <c r="Y34" s="236" t="n"/>
      <c r="Z34" s="236" t="n"/>
      <c r="AA34" s="236" t="n"/>
      <c r="AB34" s="236" t="n"/>
      <c r="AC34" s="236" t="n"/>
      <c r="AD34" s="236" t="n"/>
      <c r="AE34" s="236" t="n"/>
      <c r="AF34" s="237">
        <f>IF(COUNTA(S34:AE34)=0,"",ROUND(AVERAGE(S34:AE34),1))</f>
        <v/>
      </c>
      <c r="AG34" s="235" t="n"/>
      <c r="AH34" s="236" t="n"/>
      <c r="AI34" s="236" t="n"/>
      <c r="AJ34" s="236" t="n"/>
      <c r="AK34" s="236" t="n"/>
      <c r="AL34" s="236" t="n"/>
      <c r="AM34" s="236" t="n"/>
      <c r="AN34" s="236" t="n"/>
      <c r="AO34" s="236" t="n"/>
      <c r="AP34" s="236" t="n"/>
      <c r="AQ34" s="236" t="n"/>
      <c r="AR34" s="236" t="n"/>
      <c r="AS34" s="236" t="n"/>
      <c r="AT34" s="236" t="n"/>
      <c r="AU34" s="237">
        <f>IF(COUNTA(AH34:AT34)=0,"",ROUND(AVERAGE(AH34:AT34),1))</f>
        <v/>
      </c>
    </row>
    <row r="35" ht="13.8" customHeight="1" s="185">
      <c r="A35" s="213" t="n">
        <v>13</v>
      </c>
      <c r="B35" s="234">
        <f t="array" ref="B35:B35">IFERROR(INDEX(Liste_Enfants!B$4:B$53,SMALL(IF(Liste_Enfants!E$4:E$53="A",ROW(Liste_Enfants!E$4:E$53)-3),13))&amp;" "&amp;INDEX(Liste_Enfants!C$4:C$53,SMALL(IF(Liste_Enfants!E$4:E$53="A",ROW(Liste_Enfants!E$4:E$53)-3),13)),"")</f>
        <v/>
      </c>
      <c r="C35" s="235" t="n"/>
      <c r="D35" s="236" t="n"/>
      <c r="E35" s="236" t="n"/>
      <c r="F35" s="236" t="n"/>
      <c r="G35" s="236" t="n"/>
      <c r="H35" s="236" t="n"/>
      <c r="I35" s="236" t="n"/>
      <c r="J35" s="236" t="n"/>
      <c r="K35" s="236" t="n"/>
      <c r="L35" s="236" t="n"/>
      <c r="M35" s="236" t="n"/>
      <c r="N35" s="236" t="n"/>
      <c r="O35" s="236" t="n"/>
      <c r="P35" s="236" t="n"/>
      <c r="Q35" s="237">
        <f>IF(COUNTA(D35:P35)=0,"",ROUND(AVERAGE(D35:P35),1))</f>
        <v/>
      </c>
      <c r="R35" s="235" t="n"/>
      <c r="S35" s="236" t="n"/>
      <c r="T35" s="236" t="n"/>
      <c r="U35" s="236" t="n"/>
      <c r="V35" s="236" t="n"/>
      <c r="W35" s="236" t="n"/>
      <c r="X35" s="236" t="n"/>
      <c r="Y35" s="236" t="n"/>
      <c r="Z35" s="236" t="n"/>
      <c r="AA35" s="236" t="n"/>
      <c r="AB35" s="236" t="n"/>
      <c r="AC35" s="236" t="n"/>
      <c r="AD35" s="236" t="n"/>
      <c r="AE35" s="236" t="n"/>
      <c r="AF35" s="237">
        <f>IF(COUNTA(S35:AE35)=0,"",ROUND(AVERAGE(S35:AE35),1))</f>
        <v/>
      </c>
      <c r="AG35" s="235" t="n"/>
      <c r="AH35" s="236" t="n"/>
      <c r="AI35" s="236" t="n"/>
      <c r="AJ35" s="236" t="n"/>
      <c r="AK35" s="236" t="n"/>
      <c r="AL35" s="236" t="n"/>
      <c r="AM35" s="236" t="n"/>
      <c r="AN35" s="236" t="n"/>
      <c r="AO35" s="236" t="n"/>
      <c r="AP35" s="236" t="n"/>
      <c r="AQ35" s="236" t="n"/>
      <c r="AR35" s="236" t="n"/>
      <c r="AS35" s="236" t="n"/>
      <c r="AT35" s="236" t="n"/>
      <c r="AU35" s="237">
        <f>IF(COUNTA(AH35:AT35)=0,"",ROUND(AVERAGE(AH35:AT35),1))</f>
        <v/>
      </c>
    </row>
    <row r="36" ht="13.8" customHeight="1" s="185">
      <c r="A36" s="238" t="n">
        <v>14</v>
      </c>
      <c r="B36" s="239">
        <f t="array" ref="B36:B36">IFERROR(INDEX(Liste_Enfants!B$4:B$53,SMALL(IF(Liste_Enfants!E$4:E$53="A",ROW(Liste_Enfants!E$4:E$53)-3),14))&amp;" "&amp;INDEX(Liste_Enfants!C$4:C$53,SMALL(IF(Liste_Enfants!E$4:E$53="A",ROW(Liste_Enfants!E$4:E$53)-3),14)),"")</f>
        <v/>
      </c>
      <c r="C36" s="235" t="n"/>
      <c r="D36" s="236" t="n"/>
      <c r="E36" s="236" t="n"/>
      <c r="F36" s="236" t="n"/>
      <c r="G36" s="236" t="n"/>
      <c r="H36" s="236" t="n"/>
      <c r="I36" s="236" t="n"/>
      <c r="J36" s="236" t="n"/>
      <c r="K36" s="236" t="n"/>
      <c r="L36" s="236" t="n"/>
      <c r="M36" s="236" t="n"/>
      <c r="N36" s="236" t="n"/>
      <c r="O36" s="236" t="n"/>
      <c r="P36" s="236" t="n"/>
      <c r="Q36" s="237">
        <f>IF(COUNTA(D36:P36)=0,"",ROUND(AVERAGE(D36:P36),1))</f>
        <v/>
      </c>
      <c r="R36" s="235" t="n"/>
      <c r="S36" s="236" t="n"/>
      <c r="T36" s="236" t="n"/>
      <c r="U36" s="236" t="n"/>
      <c r="V36" s="236" t="n"/>
      <c r="W36" s="236" t="n"/>
      <c r="X36" s="236" t="n"/>
      <c r="Y36" s="236" t="n"/>
      <c r="Z36" s="236" t="n"/>
      <c r="AA36" s="236" t="n"/>
      <c r="AB36" s="236" t="n"/>
      <c r="AC36" s="236" t="n"/>
      <c r="AD36" s="236" t="n"/>
      <c r="AE36" s="236" t="n"/>
      <c r="AF36" s="237">
        <f>IF(COUNTA(S36:AE36)=0,"",ROUND(AVERAGE(S36:AE36),1))</f>
        <v/>
      </c>
      <c r="AG36" s="235" t="n"/>
      <c r="AH36" s="236" t="n"/>
      <c r="AI36" s="236" t="n"/>
      <c r="AJ36" s="236" t="n"/>
      <c r="AK36" s="236" t="n"/>
      <c r="AL36" s="236" t="n"/>
      <c r="AM36" s="236" t="n"/>
      <c r="AN36" s="236" t="n"/>
      <c r="AO36" s="236" t="n"/>
      <c r="AP36" s="236" t="n"/>
      <c r="AQ36" s="236" t="n"/>
      <c r="AR36" s="236" t="n"/>
      <c r="AS36" s="236" t="n"/>
      <c r="AT36" s="236" t="n"/>
      <c r="AU36" s="237">
        <f>IF(COUNTA(AH36:AT36)=0,"",ROUND(AVERAGE(AH36:AT36),1))</f>
        <v/>
      </c>
    </row>
    <row r="37" ht="13.8" customHeight="1" s="185">
      <c r="A37" s="213" t="n">
        <v>15</v>
      </c>
      <c r="B37" s="234">
        <f t="array" ref="B37:B37">IFERROR(INDEX(Liste_Enfants!B$4:B$53,SMALL(IF(Liste_Enfants!E$4:E$53="A",ROW(Liste_Enfants!E$4:E$53)-3),15))&amp;" "&amp;INDEX(Liste_Enfants!C$4:C$53,SMALL(IF(Liste_Enfants!E$4:E$53="A",ROW(Liste_Enfants!E$4:E$53)-3),15)),"")</f>
        <v/>
      </c>
      <c r="C37" s="235" t="n"/>
      <c r="D37" s="236" t="n"/>
      <c r="E37" s="236" t="n"/>
      <c r="F37" s="236" t="n"/>
      <c r="G37" s="236" t="n"/>
      <c r="H37" s="236" t="n"/>
      <c r="I37" s="236" t="n"/>
      <c r="J37" s="236" t="n"/>
      <c r="K37" s="236" t="n"/>
      <c r="L37" s="236" t="n"/>
      <c r="M37" s="236" t="n"/>
      <c r="N37" s="236" t="n"/>
      <c r="O37" s="236" t="n"/>
      <c r="P37" s="236" t="n"/>
      <c r="Q37" s="237">
        <f>IF(COUNTA(D37:P37)=0,"",ROUND(AVERAGE(D37:P37),1))</f>
        <v/>
      </c>
      <c r="R37" s="235" t="n"/>
      <c r="S37" s="236" t="n"/>
      <c r="T37" s="236" t="n"/>
      <c r="U37" s="236" t="n"/>
      <c r="V37" s="236" t="n"/>
      <c r="W37" s="236" t="n"/>
      <c r="X37" s="236" t="n"/>
      <c r="Y37" s="236" t="n"/>
      <c r="Z37" s="236" t="n"/>
      <c r="AA37" s="236" t="n"/>
      <c r="AB37" s="236" t="n"/>
      <c r="AC37" s="236" t="n"/>
      <c r="AD37" s="236" t="n"/>
      <c r="AE37" s="236" t="n"/>
      <c r="AF37" s="237">
        <f>IF(COUNTA(S37:AE37)=0,"",ROUND(AVERAGE(S37:AE37),1))</f>
        <v/>
      </c>
      <c r="AG37" s="235" t="n"/>
      <c r="AH37" s="236" t="n"/>
      <c r="AI37" s="236" t="n"/>
      <c r="AJ37" s="236" t="n"/>
      <c r="AK37" s="236" t="n"/>
      <c r="AL37" s="236" t="n"/>
      <c r="AM37" s="236" t="n"/>
      <c r="AN37" s="236" t="n"/>
      <c r="AO37" s="236" t="n"/>
      <c r="AP37" s="236" t="n"/>
      <c r="AQ37" s="236" t="n"/>
      <c r="AR37" s="236" t="n"/>
      <c r="AS37" s="236" t="n"/>
      <c r="AT37" s="236" t="n"/>
      <c r="AU37" s="237">
        <f>IF(COUNTA(AH37:AT37)=0,"",ROUND(AVERAGE(AH37:AT37),1))</f>
        <v/>
      </c>
    </row>
    <row r="38" ht="12.8" customHeight="1" s="185">
      <c r="A38" s="233" t="inlineStr">
        <is>
          <t>📊 MOY.</t>
        </is>
      </c>
      <c r="C38" s="240" t="n"/>
      <c r="D38" s="241">
        <f>IF(COUNTA(D23:D37)=0,"",ROUND(AVERAGE(D23:D37),1))</f>
        <v/>
      </c>
      <c r="E38" s="241">
        <f>IF(COUNTA(E23:E37)=0,"",ROUND(AVERAGE(E23:E37),1))</f>
        <v/>
      </c>
      <c r="F38" s="241">
        <f>IF(COUNTA(F23:F37)=0,"",ROUND(AVERAGE(F23:F37),1))</f>
        <v/>
      </c>
      <c r="G38" s="241">
        <f>IF(COUNTA(G23:G37)=0,"",ROUND(AVERAGE(G23:G37),1))</f>
        <v/>
      </c>
      <c r="H38" s="241">
        <f>IF(COUNTA(H23:H37)=0,"",ROUND(AVERAGE(H23:H37),1))</f>
        <v/>
      </c>
      <c r="I38" s="241">
        <f>IF(COUNTA(I23:I37)=0,"",ROUND(AVERAGE(I23:I37),1))</f>
        <v/>
      </c>
      <c r="J38" s="241">
        <f>IF(COUNTA(J23:J37)=0,"",ROUND(AVERAGE(J23:J37),1))</f>
        <v/>
      </c>
      <c r="K38" s="241">
        <f>IF(COUNTA(K23:K37)=0,"",ROUND(AVERAGE(K23:K37),1))</f>
        <v/>
      </c>
      <c r="L38" s="241">
        <f>IF(COUNTA(L23:L37)=0,"",ROUND(AVERAGE(L23:L37),1))</f>
        <v/>
      </c>
      <c r="M38" s="241">
        <f>IF(COUNTA(M23:M37)=0,"",ROUND(AVERAGE(M23:M37),1))</f>
        <v/>
      </c>
      <c r="N38" s="241">
        <f>IF(COUNTA(N23:N37)=0,"",ROUND(AVERAGE(N23:N37),1))</f>
        <v/>
      </c>
      <c r="O38" s="241">
        <f>IF(COUNTA(O23:O37)=0,"",ROUND(AVERAGE(O23:O37),1))</f>
        <v/>
      </c>
      <c r="P38" s="241">
        <f>IF(COUNTA(P23:P37)=0,"",ROUND(AVERAGE(P23:P37),1))</f>
        <v/>
      </c>
      <c r="Q38" s="241">
        <f>IF(COUNTA(Q23:Q37)=0,"",ROUND(AVERAGE(Q23:Q37),1))</f>
        <v/>
      </c>
      <c r="R38" s="235" t="n"/>
      <c r="S38" s="241">
        <f>IF(COUNTA(S23:S37)=0,"",ROUND(AVERAGE(S23:S37),1))</f>
        <v/>
      </c>
      <c r="T38" s="241">
        <f>IF(COUNTA(T23:T37)=0,"",ROUND(AVERAGE(T23:T37),1))</f>
        <v/>
      </c>
      <c r="U38" s="241">
        <f>IF(COUNTA(U23:U37)=0,"",ROUND(AVERAGE(U23:U37),1))</f>
        <v/>
      </c>
      <c r="V38" s="241">
        <f>IF(COUNTA(V23:V37)=0,"",ROUND(AVERAGE(V23:V37),1))</f>
        <v/>
      </c>
      <c r="W38" s="241">
        <f>IF(COUNTA(W23:W37)=0,"",ROUND(AVERAGE(W23:W37),1))</f>
        <v/>
      </c>
      <c r="X38" s="241">
        <f>IF(COUNTA(X23:X37)=0,"",ROUND(AVERAGE(X23:X37),1))</f>
        <v/>
      </c>
      <c r="Y38" s="241">
        <f>IF(COUNTA(Y23:Y37)=0,"",ROUND(AVERAGE(Y23:Y37),1))</f>
        <v/>
      </c>
      <c r="Z38" s="241">
        <f>IF(COUNTA(Z23:Z37)=0,"",ROUND(AVERAGE(Z23:Z37),1))</f>
        <v/>
      </c>
      <c r="AA38" s="241">
        <f>IF(COUNTA(AA23:AA37)=0,"",ROUND(AVERAGE(AA23:AA37),1))</f>
        <v/>
      </c>
      <c r="AB38" s="241">
        <f>IF(COUNTA(AB23:AB37)=0,"",ROUND(AVERAGE(AB23:AB37),1))</f>
        <v/>
      </c>
      <c r="AC38" s="241">
        <f>IF(COUNTA(AC23:AC37)=0,"",ROUND(AVERAGE(AC23:AC37),1))</f>
        <v/>
      </c>
      <c r="AD38" s="241">
        <f>IF(COUNTA(AD23:AD37)=0,"",ROUND(AVERAGE(AD23:AD37),1))</f>
        <v/>
      </c>
      <c r="AE38" s="241">
        <f>IF(COUNTA(AE23:AE37)=0,"",ROUND(AVERAGE(AE23:AE37),1))</f>
        <v/>
      </c>
      <c r="AF38" s="241">
        <f>IF(COUNTA(AF23:AF37)=0,"",ROUND(AVERAGE(AF23:AF37),1))</f>
        <v/>
      </c>
      <c r="AG38" s="235" t="n"/>
      <c r="AH38" s="241">
        <f>IF(COUNTA(AH23:AH37)=0,"",ROUND(AVERAGE(AH23:AH37),1))</f>
        <v/>
      </c>
      <c r="AI38" s="241">
        <f>IF(COUNTA(AI23:AI37)=0,"",ROUND(AVERAGE(AI23:AI37),1))</f>
        <v/>
      </c>
      <c r="AJ38" s="241">
        <f>IF(COUNTA(AJ23:AJ37)=0,"",ROUND(AVERAGE(AJ23:AJ37),1))</f>
        <v/>
      </c>
      <c r="AK38" s="241">
        <f>IF(COUNTA(AK23:AK37)=0,"",ROUND(AVERAGE(AK23:AK37),1))</f>
        <v/>
      </c>
      <c r="AL38" s="241">
        <f>IF(COUNTA(AL23:AL37)=0,"",ROUND(AVERAGE(AL23:AL37),1))</f>
        <v/>
      </c>
      <c r="AM38" s="241">
        <f>IF(COUNTA(AM23:AM37)=0,"",ROUND(AVERAGE(AM23:AM37),1))</f>
        <v/>
      </c>
      <c r="AN38" s="241">
        <f>IF(COUNTA(AN23:AN37)=0,"",ROUND(AVERAGE(AN23:AN37),1))</f>
        <v/>
      </c>
      <c r="AO38" s="241">
        <f>IF(COUNTA(AO23:AO37)=0,"",ROUND(AVERAGE(AO23:AO37),1))</f>
        <v/>
      </c>
      <c r="AP38" s="241">
        <f>IF(COUNTA(AP23:AP37)=0,"",ROUND(AVERAGE(AP23:AP37),1))</f>
        <v/>
      </c>
      <c r="AQ38" s="241">
        <f>IF(COUNTA(AQ23:AQ37)=0,"",ROUND(AVERAGE(AQ23:AQ37),1))</f>
        <v/>
      </c>
      <c r="AR38" s="241">
        <f>IF(COUNTA(AR23:AR37)=0,"",ROUND(AVERAGE(AR23:AR37),1))</f>
        <v/>
      </c>
      <c r="AS38" s="241">
        <f>IF(COUNTA(AS23:AS37)=0,"",ROUND(AVERAGE(AS23:AS37),1))</f>
        <v/>
      </c>
      <c r="AT38" s="241">
        <f>IF(COUNTA(AT23:AT37)=0,"",ROUND(AVERAGE(AT23:AT37),1))</f>
        <v/>
      </c>
      <c r="AU38" s="241">
        <f>IF(COUNTA(AU23:AU37)=0,"",ROUND(AVERAGE(AU23:AU37),1))</f>
        <v/>
      </c>
    </row>
    <row r="39" ht="30" customHeight="1" s="185">
      <c r="A39" s="244" t="inlineStr">
        <is>
          <t>N°</t>
        </is>
      </c>
      <c r="B39" s="245" t="inlineStr">
        <is>
          <t>📅 MERCREDI</t>
        </is>
      </c>
      <c r="C39" s="228" t="n"/>
      <c r="D39" s="229" t="inlineStr">
        <is>
          <t>Règles</t>
        </is>
      </c>
      <c r="E39" s="229" t="inlineStr">
        <is>
          <t>Coopér.</t>
        </is>
      </c>
      <c r="F39" s="229" t="inlineStr">
        <is>
          <t>Comm.</t>
        </is>
      </c>
      <c r="G39" s="229" t="inlineStr">
        <is>
          <t>Entraide</t>
        </is>
      </c>
      <c r="H39" s="230" t="inlineStr">
        <is>
          <t>Initiat.</t>
        </is>
      </c>
      <c r="I39" s="230" t="inlineStr">
        <is>
          <t>Gest.mat</t>
        </is>
      </c>
      <c r="J39" s="230" t="inlineStr">
        <is>
          <t>Orga.</t>
        </is>
      </c>
      <c r="K39" s="231" t="inlineStr">
        <is>
          <t>Imagin.</t>
        </is>
      </c>
      <c r="L39" s="231" t="inlineStr">
        <is>
          <t>Expr.art</t>
        </is>
      </c>
      <c r="M39" s="231" t="inlineStr">
        <is>
          <t>Expr.corp</t>
        </is>
      </c>
      <c r="N39" s="232" t="inlineStr">
        <is>
          <t>Coord.</t>
        </is>
      </c>
      <c r="O39" s="232" t="inlineStr">
        <is>
          <t>Endur.</t>
        </is>
      </c>
      <c r="P39" s="232" t="inlineStr">
        <is>
          <t>Esp.sport</t>
        </is>
      </c>
      <c r="Q39" s="233" t="inlineStr">
        <is>
          <t>MOY</t>
        </is>
      </c>
      <c r="R39" s="228" t="n"/>
      <c r="S39" s="229" t="inlineStr">
        <is>
          <t>Règles</t>
        </is>
      </c>
      <c r="T39" s="229" t="inlineStr">
        <is>
          <t>Coopér.</t>
        </is>
      </c>
      <c r="U39" s="229" t="inlineStr">
        <is>
          <t>Comm.</t>
        </is>
      </c>
      <c r="V39" s="229" t="inlineStr">
        <is>
          <t>Entraide</t>
        </is>
      </c>
      <c r="W39" s="230" t="inlineStr">
        <is>
          <t>Initiat.</t>
        </is>
      </c>
      <c r="X39" s="230" t="inlineStr">
        <is>
          <t>Gest.mat</t>
        </is>
      </c>
      <c r="Y39" s="230" t="inlineStr">
        <is>
          <t>Orga.</t>
        </is>
      </c>
      <c r="Z39" s="231" t="inlineStr">
        <is>
          <t>Imagin.</t>
        </is>
      </c>
      <c r="AA39" s="231" t="inlineStr">
        <is>
          <t>Expr.art</t>
        </is>
      </c>
      <c r="AB39" s="231" t="inlineStr">
        <is>
          <t>Expr.corp</t>
        </is>
      </c>
      <c r="AC39" s="232" t="inlineStr">
        <is>
          <t>Coord.</t>
        </is>
      </c>
      <c r="AD39" s="232" t="inlineStr">
        <is>
          <t>Endur.</t>
        </is>
      </c>
      <c r="AE39" s="232" t="inlineStr">
        <is>
          <t>Esp.sport</t>
        </is>
      </c>
      <c r="AF39" s="233" t="inlineStr">
        <is>
          <t>MOY</t>
        </is>
      </c>
      <c r="AG39" s="228" t="n"/>
      <c r="AH39" s="229" t="inlineStr">
        <is>
          <t>Règles</t>
        </is>
      </c>
      <c r="AI39" s="229" t="inlineStr">
        <is>
          <t>Coopér.</t>
        </is>
      </c>
      <c r="AJ39" s="229" t="inlineStr">
        <is>
          <t>Comm.</t>
        </is>
      </c>
      <c r="AK39" s="229" t="inlineStr">
        <is>
          <t>Entraide</t>
        </is>
      </c>
      <c r="AL39" s="230" t="inlineStr">
        <is>
          <t>Initiat.</t>
        </is>
      </c>
      <c r="AM39" s="230" t="inlineStr">
        <is>
          <t>Gest.mat</t>
        </is>
      </c>
      <c r="AN39" s="230" t="inlineStr">
        <is>
          <t>Orga.</t>
        </is>
      </c>
      <c r="AO39" s="231" t="inlineStr">
        <is>
          <t>Imagin.</t>
        </is>
      </c>
      <c r="AP39" s="231" t="inlineStr">
        <is>
          <t>Expr.art</t>
        </is>
      </c>
      <c r="AQ39" s="231" t="inlineStr">
        <is>
          <t>Expr.corp</t>
        </is>
      </c>
      <c r="AR39" s="232" t="inlineStr">
        <is>
          <t>Coord.</t>
        </is>
      </c>
      <c r="AS39" s="232" t="inlineStr">
        <is>
          <t>Endur.</t>
        </is>
      </c>
      <c r="AT39" s="232" t="inlineStr">
        <is>
          <t>Esp.sport</t>
        </is>
      </c>
      <c r="AU39" s="233" t="inlineStr">
        <is>
          <t>MOY</t>
        </is>
      </c>
    </row>
    <row r="40" ht="13.8" customHeight="1" s="185">
      <c r="A40" s="213" t="n">
        <v>1</v>
      </c>
      <c r="B40" s="234">
        <f t="array" ref="B40:B40">IFERROR(INDEX(Liste_Enfants!B$4:B$53,SMALL(IF(Liste_Enfants!E$4:E$53="A",ROW(Liste_Enfants!E$4:E$53)-3),1))&amp;" "&amp;INDEX(Liste_Enfants!C$4:C$53,SMALL(IF(Liste_Enfants!E$4:E$53="A",ROW(Liste_Enfants!E$4:E$53)-3),1)),"")</f>
        <v/>
      </c>
      <c r="C40" s="235" t="n"/>
      <c r="D40" s="236" t="n"/>
      <c r="E40" s="236" t="n"/>
      <c r="F40" s="236" t="n"/>
      <c r="G40" s="236" t="n"/>
      <c r="H40" s="236" t="n"/>
      <c r="I40" s="236" t="n"/>
      <c r="J40" s="236" t="n"/>
      <c r="K40" s="236" t="n"/>
      <c r="L40" s="236" t="n"/>
      <c r="M40" s="236" t="n"/>
      <c r="N40" s="236" t="n"/>
      <c r="O40" s="236" t="n"/>
      <c r="P40" s="236" t="n"/>
      <c r="Q40" s="237">
        <f>IF(COUNTA(D40:P40)=0,"",ROUND(AVERAGE(D40:P40),1))</f>
        <v/>
      </c>
      <c r="R40" s="235" t="n"/>
      <c r="S40" s="236" t="n"/>
      <c r="T40" s="236" t="n"/>
      <c r="U40" s="236" t="n"/>
      <c r="V40" s="236" t="n"/>
      <c r="W40" s="236" t="n"/>
      <c r="X40" s="236" t="n"/>
      <c r="Y40" s="236" t="n"/>
      <c r="Z40" s="236" t="n"/>
      <c r="AA40" s="236" t="n"/>
      <c r="AB40" s="236" t="n"/>
      <c r="AC40" s="236" t="n"/>
      <c r="AD40" s="236" t="n"/>
      <c r="AE40" s="236" t="n"/>
      <c r="AF40" s="237">
        <f>IF(COUNTA(S40:AE40)=0,"",ROUND(AVERAGE(S40:AE40),1))</f>
        <v/>
      </c>
      <c r="AG40" s="235" t="n"/>
      <c r="AH40" s="236" t="n"/>
      <c r="AI40" s="236" t="n"/>
      <c r="AJ40" s="236" t="n"/>
      <c r="AK40" s="236" t="n"/>
      <c r="AL40" s="236" t="n"/>
      <c r="AM40" s="236" t="n"/>
      <c r="AN40" s="236" t="n"/>
      <c r="AO40" s="236" t="n"/>
      <c r="AP40" s="236" t="n"/>
      <c r="AQ40" s="236" t="n"/>
      <c r="AR40" s="236" t="n"/>
      <c r="AS40" s="236" t="n"/>
      <c r="AT40" s="236" t="n"/>
      <c r="AU40" s="237">
        <f>IF(COUNTA(AH40:AT40)=0,"",ROUND(AVERAGE(AH40:AT40),1))</f>
        <v/>
      </c>
    </row>
    <row r="41" ht="13.8" customHeight="1" s="185">
      <c r="A41" s="238" t="n">
        <v>2</v>
      </c>
      <c r="B41" s="239">
        <f t="array" ref="B41:B41">IFERROR(INDEX(Liste_Enfants!B$4:B$53,SMALL(IF(Liste_Enfants!E$4:E$53="A",ROW(Liste_Enfants!E$4:E$53)-3),2))&amp;" "&amp;INDEX(Liste_Enfants!C$4:C$53,SMALL(IF(Liste_Enfants!E$4:E$53="A",ROW(Liste_Enfants!E$4:E$53)-3),2)),"")</f>
        <v/>
      </c>
      <c r="C41" s="235" t="n"/>
      <c r="D41" s="236" t="n"/>
      <c r="E41" s="236" t="n"/>
      <c r="F41" s="236" t="n"/>
      <c r="G41" s="236" t="n"/>
      <c r="H41" s="236" t="n"/>
      <c r="I41" s="236" t="n"/>
      <c r="J41" s="236" t="n"/>
      <c r="K41" s="236" t="n"/>
      <c r="L41" s="236" t="n"/>
      <c r="M41" s="236" t="n"/>
      <c r="N41" s="236" t="n"/>
      <c r="O41" s="236" t="n"/>
      <c r="P41" s="236" t="n"/>
      <c r="Q41" s="237">
        <f>IF(COUNTA(D41:P41)=0,"",ROUND(AVERAGE(D41:P41),1))</f>
        <v/>
      </c>
      <c r="R41" s="235" t="n"/>
      <c r="S41" s="236" t="n"/>
      <c r="T41" s="236" t="n"/>
      <c r="U41" s="236" t="n"/>
      <c r="V41" s="236" t="n"/>
      <c r="W41" s="236" t="n"/>
      <c r="X41" s="236" t="n"/>
      <c r="Y41" s="236" t="n"/>
      <c r="Z41" s="236" t="n"/>
      <c r="AA41" s="236" t="n"/>
      <c r="AB41" s="236" t="n"/>
      <c r="AC41" s="236" t="n"/>
      <c r="AD41" s="236" t="n"/>
      <c r="AE41" s="236" t="n"/>
      <c r="AF41" s="237">
        <f>IF(COUNTA(S41:AE41)=0,"",ROUND(AVERAGE(S41:AE41),1))</f>
        <v/>
      </c>
      <c r="AG41" s="235" t="n"/>
      <c r="AH41" s="236" t="n"/>
      <c r="AI41" s="236" t="n"/>
      <c r="AJ41" s="236" t="n"/>
      <c r="AK41" s="236" t="n"/>
      <c r="AL41" s="236" t="n"/>
      <c r="AM41" s="236" t="n"/>
      <c r="AN41" s="236" t="n"/>
      <c r="AO41" s="236" t="n"/>
      <c r="AP41" s="236" t="n"/>
      <c r="AQ41" s="236" t="n"/>
      <c r="AR41" s="236" t="n"/>
      <c r="AS41" s="236" t="n"/>
      <c r="AT41" s="236" t="n"/>
      <c r="AU41" s="237">
        <f>IF(COUNTA(AH41:AT41)=0,"",ROUND(AVERAGE(AH41:AT41),1))</f>
        <v/>
      </c>
    </row>
    <row r="42" ht="13.8" customHeight="1" s="185">
      <c r="A42" s="213" t="n">
        <v>3</v>
      </c>
      <c r="B42" s="234">
        <f t="array" ref="B42:B42">IFERROR(INDEX(Liste_Enfants!B$4:B$53,SMALL(IF(Liste_Enfants!E$4:E$53="A",ROW(Liste_Enfants!E$4:E$53)-3),3))&amp;" "&amp;INDEX(Liste_Enfants!C$4:C$53,SMALL(IF(Liste_Enfants!E$4:E$53="A",ROW(Liste_Enfants!E$4:E$53)-3),3)),"")</f>
        <v/>
      </c>
      <c r="C42" s="235" t="n"/>
      <c r="D42" s="236" t="n"/>
      <c r="E42" s="236" t="n"/>
      <c r="F42" s="236" t="n"/>
      <c r="G42" s="236" t="n"/>
      <c r="H42" s="236" t="n"/>
      <c r="I42" s="236" t="n"/>
      <c r="J42" s="236" t="n"/>
      <c r="K42" s="236" t="n"/>
      <c r="L42" s="236" t="n"/>
      <c r="M42" s="236" t="n"/>
      <c r="N42" s="236" t="n"/>
      <c r="O42" s="236" t="n"/>
      <c r="P42" s="236" t="n"/>
      <c r="Q42" s="237">
        <f>IF(COUNTA(D42:P42)=0,"",ROUND(AVERAGE(D42:P42),1))</f>
        <v/>
      </c>
      <c r="R42" s="235" t="n"/>
      <c r="S42" s="236" t="n"/>
      <c r="T42" s="236" t="n"/>
      <c r="U42" s="236" t="n"/>
      <c r="V42" s="236" t="n"/>
      <c r="W42" s="236" t="n"/>
      <c r="X42" s="236" t="n"/>
      <c r="Y42" s="236" t="n"/>
      <c r="Z42" s="236" t="n"/>
      <c r="AA42" s="236" t="n"/>
      <c r="AB42" s="236" t="n"/>
      <c r="AC42" s="236" t="n"/>
      <c r="AD42" s="236" t="n"/>
      <c r="AE42" s="236" t="n"/>
      <c r="AF42" s="237">
        <f>IF(COUNTA(S42:AE42)=0,"",ROUND(AVERAGE(S42:AE42),1))</f>
        <v/>
      </c>
      <c r="AG42" s="235" t="n"/>
      <c r="AH42" s="236" t="n"/>
      <c r="AI42" s="236" t="n"/>
      <c r="AJ42" s="236" t="n"/>
      <c r="AK42" s="236" t="n"/>
      <c r="AL42" s="236" t="n"/>
      <c r="AM42" s="236" t="n"/>
      <c r="AN42" s="236" t="n"/>
      <c r="AO42" s="236" t="n"/>
      <c r="AP42" s="236" t="n"/>
      <c r="AQ42" s="236" t="n"/>
      <c r="AR42" s="236" t="n"/>
      <c r="AS42" s="236" t="n"/>
      <c r="AT42" s="236" t="n"/>
      <c r="AU42" s="237">
        <f>IF(COUNTA(AH42:AT42)=0,"",ROUND(AVERAGE(AH42:AT42),1))</f>
        <v/>
      </c>
    </row>
    <row r="43" ht="13.8" customHeight="1" s="185">
      <c r="A43" s="238" t="n">
        <v>4</v>
      </c>
      <c r="B43" s="239">
        <f t="array" ref="B43:B43">IFERROR(INDEX(Liste_Enfants!B$4:B$53,SMALL(IF(Liste_Enfants!E$4:E$53="A",ROW(Liste_Enfants!E$4:E$53)-3),4))&amp;" "&amp;INDEX(Liste_Enfants!C$4:C$53,SMALL(IF(Liste_Enfants!E$4:E$53="A",ROW(Liste_Enfants!E$4:E$53)-3),4)),"")</f>
        <v/>
      </c>
      <c r="C43" s="235" t="n"/>
      <c r="D43" s="236" t="n"/>
      <c r="E43" s="236" t="n"/>
      <c r="F43" s="236" t="n"/>
      <c r="G43" s="236" t="n"/>
      <c r="H43" s="236" t="n"/>
      <c r="I43" s="236" t="n"/>
      <c r="J43" s="236" t="n"/>
      <c r="K43" s="236" t="n"/>
      <c r="L43" s="236" t="n"/>
      <c r="M43" s="236" t="n"/>
      <c r="N43" s="236" t="n"/>
      <c r="O43" s="236" t="n"/>
      <c r="P43" s="236" t="n"/>
      <c r="Q43" s="237">
        <f>IF(COUNTA(D43:P43)=0,"",ROUND(AVERAGE(D43:P43),1))</f>
        <v/>
      </c>
      <c r="R43" s="235" t="n"/>
      <c r="S43" s="236" t="n"/>
      <c r="T43" s="236" t="n"/>
      <c r="U43" s="236" t="n"/>
      <c r="V43" s="236" t="n"/>
      <c r="W43" s="236" t="n"/>
      <c r="X43" s="236" t="n"/>
      <c r="Y43" s="236" t="n"/>
      <c r="Z43" s="236" t="n"/>
      <c r="AA43" s="236" t="n"/>
      <c r="AB43" s="236" t="n"/>
      <c r="AC43" s="236" t="n"/>
      <c r="AD43" s="236" t="n"/>
      <c r="AE43" s="236" t="n"/>
      <c r="AF43" s="237">
        <f>IF(COUNTA(S43:AE43)=0,"",ROUND(AVERAGE(S43:AE43),1))</f>
        <v/>
      </c>
      <c r="AG43" s="235" t="n"/>
      <c r="AH43" s="236" t="n"/>
      <c r="AI43" s="236" t="n"/>
      <c r="AJ43" s="236" t="n"/>
      <c r="AK43" s="236" t="n"/>
      <c r="AL43" s="236" t="n"/>
      <c r="AM43" s="236" t="n"/>
      <c r="AN43" s="236" t="n"/>
      <c r="AO43" s="236" t="n"/>
      <c r="AP43" s="236" t="n"/>
      <c r="AQ43" s="236" t="n"/>
      <c r="AR43" s="236" t="n"/>
      <c r="AS43" s="236" t="n"/>
      <c r="AT43" s="236" t="n"/>
      <c r="AU43" s="237">
        <f>IF(COUNTA(AH43:AT43)=0,"",ROUND(AVERAGE(AH43:AT43),1))</f>
        <v/>
      </c>
    </row>
    <row r="44" ht="13.8" customHeight="1" s="185">
      <c r="A44" s="213" t="n">
        <v>5</v>
      </c>
      <c r="B44" s="234">
        <f t="array" ref="B44:B44">IFERROR(INDEX(Liste_Enfants!B$4:B$53,SMALL(IF(Liste_Enfants!E$4:E$53="A",ROW(Liste_Enfants!E$4:E$53)-3),5))&amp;" "&amp;INDEX(Liste_Enfants!C$4:C$53,SMALL(IF(Liste_Enfants!E$4:E$53="A",ROW(Liste_Enfants!E$4:E$53)-3),5)),"")</f>
        <v/>
      </c>
      <c r="C44" s="235" t="n"/>
      <c r="D44" s="236" t="n"/>
      <c r="E44" s="236" t="n"/>
      <c r="F44" s="236" t="n"/>
      <c r="G44" s="236" t="n"/>
      <c r="H44" s="236" t="n"/>
      <c r="I44" s="236" t="n"/>
      <c r="J44" s="236" t="n"/>
      <c r="K44" s="236" t="n"/>
      <c r="L44" s="236" t="n"/>
      <c r="M44" s="236" t="n"/>
      <c r="N44" s="236" t="n"/>
      <c r="O44" s="236" t="n"/>
      <c r="P44" s="236" t="n"/>
      <c r="Q44" s="237">
        <f>IF(COUNTA(D44:P44)=0,"",ROUND(AVERAGE(D44:P44),1))</f>
        <v/>
      </c>
      <c r="R44" s="235" t="n"/>
      <c r="S44" s="236" t="n"/>
      <c r="T44" s="236" t="n"/>
      <c r="U44" s="236" t="n"/>
      <c r="V44" s="236" t="n"/>
      <c r="W44" s="236" t="n"/>
      <c r="X44" s="236" t="n"/>
      <c r="Y44" s="236" t="n"/>
      <c r="Z44" s="236" t="n"/>
      <c r="AA44" s="236" t="n"/>
      <c r="AB44" s="236" t="n"/>
      <c r="AC44" s="236" t="n"/>
      <c r="AD44" s="236" t="n"/>
      <c r="AE44" s="236" t="n"/>
      <c r="AF44" s="237">
        <f>IF(COUNTA(S44:AE44)=0,"",ROUND(AVERAGE(S44:AE44),1))</f>
        <v/>
      </c>
      <c r="AG44" s="235" t="n"/>
      <c r="AH44" s="236" t="n"/>
      <c r="AI44" s="236" t="n"/>
      <c r="AJ44" s="236" t="n"/>
      <c r="AK44" s="236" t="n"/>
      <c r="AL44" s="236" t="n"/>
      <c r="AM44" s="236" t="n"/>
      <c r="AN44" s="236" t="n"/>
      <c r="AO44" s="236" t="n"/>
      <c r="AP44" s="236" t="n"/>
      <c r="AQ44" s="236" t="n"/>
      <c r="AR44" s="236" t="n"/>
      <c r="AS44" s="236" t="n"/>
      <c r="AT44" s="236" t="n"/>
      <c r="AU44" s="237">
        <f>IF(COUNTA(AH44:AT44)=0,"",ROUND(AVERAGE(AH44:AT44),1))</f>
        <v/>
      </c>
    </row>
    <row r="45" ht="13.8" customHeight="1" s="185">
      <c r="A45" s="238" t="n">
        <v>6</v>
      </c>
      <c r="B45" s="239">
        <f t="array" ref="B45:B45">IFERROR(INDEX(Liste_Enfants!B$4:B$53,SMALL(IF(Liste_Enfants!E$4:E$53="A",ROW(Liste_Enfants!E$4:E$53)-3),6))&amp;" "&amp;INDEX(Liste_Enfants!C$4:C$53,SMALL(IF(Liste_Enfants!E$4:E$53="A",ROW(Liste_Enfants!E$4:E$53)-3),6)),"")</f>
        <v/>
      </c>
      <c r="C45" s="235" t="n"/>
      <c r="D45" s="236" t="n"/>
      <c r="E45" s="236" t="n"/>
      <c r="F45" s="236" t="n"/>
      <c r="G45" s="236" t="n"/>
      <c r="H45" s="236" t="n"/>
      <c r="I45" s="236" t="n"/>
      <c r="J45" s="236" t="n"/>
      <c r="K45" s="236" t="n"/>
      <c r="L45" s="236" t="n"/>
      <c r="M45" s="236" t="n"/>
      <c r="N45" s="236" t="n"/>
      <c r="O45" s="236" t="n"/>
      <c r="P45" s="236" t="n"/>
      <c r="Q45" s="237">
        <f>IF(COUNTA(D45:P45)=0,"",ROUND(AVERAGE(D45:P45),1))</f>
        <v/>
      </c>
      <c r="R45" s="235" t="n"/>
      <c r="S45" s="236" t="n"/>
      <c r="T45" s="236" t="n"/>
      <c r="U45" s="236" t="n"/>
      <c r="V45" s="236" t="n"/>
      <c r="W45" s="236" t="n"/>
      <c r="X45" s="236" t="n"/>
      <c r="Y45" s="236" t="n"/>
      <c r="Z45" s="236" t="n"/>
      <c r="AA45" s="236" t="n"/>
      <c r="AB45" s="236" t="n"/>
      <c r="AC45" s="236" t="n"/>
      <c r="AD45" s="236" t="n"/>
      <c r="AE45" s="236" t="n"/>
      <c r="AF45" s="237">
        <f>IF(COUNTA(S45:AE45)=0,"",ROUND(AVERAGE(S45:AE45),1))</f>
        <v/>
      </c>
      <c r="AG45" s="235" t="n"/>
      <c r="AH45" s="236" t="n"/>
      <c r="AI45" s="236" t="n"/>
      <c r="AJ45" s="236" t="n"/>
      <c r="AK45" s="236" t="n"/>
      <c r="AL45" s="236" t="n"/>
      <c r="AM45" s="236" t="n"/>
      <c r="AN45" s="236" t="n"/>
      <c r="AO45" s="236" t="n"/>
      <c r="AP45" s="236" t="n"/>
      <c r="AQ45" s="236" t="n"/>
      <c r="AR45" s="236" t="n"/>
      <c r="AS45" s="236" t="n"/>
      <c r="AT45" s="236" t="n"/>
      <c r="AU45" s="237">
        <f>IF(COUNTA(AH45:AT45)=0,"",ROUND(AVERAGE(AH45:AT45),1))</f>
        <v/>
      </c>
    </row>
    <row r="46" ht="13.8" customHeight="1" s="185">
      <c r="A46" s="213" t="n">
        <v>7</v>
      </c>
      <c r="B46" s="234">
        <f t="array" ref="B46:B46">IFERROR(INDEX(Liste_Enfants!B$4:B$53,SMALL(IF(Liste_Enfants!E$4:E$53="A",ROW(Liste_Enfants!E$4:E$53)-3),7))&amp;" "&amp;INDEX(Liste_Enfants!C$4:C$53,SMALL(IF(Liste_Enfants!E$4:E$53="A",ROW(Liste_Enfants!E$4:E$53)-3),7)),"")</f>
        <v/>
      </c>
      <c r="C46" s="235" t="n"/>
      <c r="D46" s="236" t="n"/>
      <c r="E46" s="236" t="n"/>
      <c r="F46" s="236" t="n"/>
      <c r="G46" s="236" t="n"/>
      <c r="H46" s="236" t="n"/>
      <c r="I46" s="236" t="n"/>
      <c r="J46" s="236" t="n"/>
      <c r="K46" s="236" t="n"/>
      <c r="L46" s="236" t="n"/>
      <c r="M46" s="236" t="n"/>
      <c r="N46" s="236" t="n"/>
      <c r="O46" s="236" t="n"/>
      <c r="P46" s="236" t="n"/>
      <c r="Q46" s="237">
        <f>IF(COUNTA(D46:P46)=0,"",ROUND(AVERAGE(D46:P46),1))</f>
        <v/>
      </c>
      <c r="R46" s="235" t="n"/>
      <c r="S46" s="236" t="n"/>
      <c r="T46" s="236" t="n"/>
      <c r="U46" s="236" t="n"/>
      <c r="V46" s="236" t="n"/>
      <c r="W46" s="236" t="n"/>
      <c r="X46" s="236" t="n"/>
      <c r="Y46" s="236" t="n"/>
      <c r="Z46" s="236" t="n"/>
      <c r="AA46" s="236" t="n"/>
      <c r="AB46" s="236" t="n"/>
      <c r="AC46" s="236" t="n"/>
      <c r="AD46" s="236" t="n"/>
      <c r="AE46" s="236" t="n"/>
      <c r="AF46" s="237">
        <f>IF(COUNTA(S46:AE46)=0,"",ROUND(AVERAGE(S46:AE46),1))</f>
        <v/>
      </c>
      <c r="AG46" s="235" t="n"/>
      <c r="AH46" s="236" t="n"/>
      <c r="AI46" s="236" t="n"/>
      <c r="AJ46" s="236" t="n"/>
      <c r="AK46" s="236" t="n"/>
      <c r="AL46" s="236" t="n"/>
      <c r="AM46" s="236" t="n"/>
      <c r="AN46" s="236" t="n"/>
      <c r="AO46" s="236" t="n"/>
      <c r="AP46" s="236" t="n"/>
      <c r="AQ46" s="236" t="n"/>
      <c r="AR46" s="236" t="n"/>
      <c r="AS46" s="236" t="n"/>
      <c r="AT46" s="236" t="n"/>
      <c r="AU46" s="237">
        <f>IF(COUNTA(AH46:AT46)=0,"",ROUND(AVERAGE(AH46:AT46),1))</f>
        <v/>
      </c>
    </row>
    <row r="47" ht="13.8" customHeight="1" s="185">
      <c r="A47" s="238" t="n">
        <v>8</v>
      </c>
      <c r="B47" s="239">
        <f t="array" ref="B47:B47">IFERROR(INDEX(Liste_Enfants!B$4:B$53,SMALL(IF(Liste_Enfants!E$4:E$53="A",ROW(Liste_Enfants!E$4:E$53)-3),8))&amp;" "&amp;INDEX(Liste_Enfants!C$4:C$53,SMALL(IF(Liste_Enfants!E$4:E$53="A",ROW(Liste_Enfants!E$4:E$53)-3),8)),"")</f>
        <v/>
      </c>
      <c r="C47" s="235" t="n"/>
      <c r="D47" s="236" t="n"/>
      <c r="E47" s="236" t="n"/>
      <c r="F47" s="236" t="n"/>
      <c r="G47" s="236" t="n"/>
      <c r="H47" s="236" t="n"/>
      <c r="I47" s="236" t="n"/>
      <c r="J47" s="236" t="n"/>
      <c r="K47" s="236" t="n"/>
      <c r="L47" s="236" t="n"/>
      <c r="M47" s="236" t="n"/>
      <c r="N47" s="236" t="n"/>
      <c r="O47" s="236" t="n"/>
      <c r="P47" s="236" t="n"/>
      <c r="Q47" s="237">
        <f>IF(COUNTA(D47:P47)=0,"",ROUND(AVERAGE(D47:P47),1))</f>
        <v/>
      </c>
      <c r="R47" s="235" t="n"/>
      <c r="S47" s="236" t="n"/>
      <c r="T47" s="236" t="n"/>
      <c r="U47" s="236" t="n"/>
      <c r="V47" s="236" t="n"/>
      <c r="W47" s="236" t="n"/>
      <c r="X47" s="236" t="n"/>
      <c r="Y47" s="236" t="n"/>
      <c r="Z47" s="236" t="n"/>
      <c r="AA47" s="236" t="n"/>
      <c r="AB47" s="236" t="n"/>
      <c r="AC47" s="236" t="n"/>
      <c r="AD47" s="236" t="n"/>
      <c r="AE47" s="236" t="n"/>
      <c r="AF47" s="237">
        <f>IF(COUNTA(S47:AE47)=0,"",ROUND(AVERAGE(S47:AE47),1))</f>
        <v/>
      </c>
      <c r="AG47" s="235" t="n"/>
      <c r="AH47" s="236" t="n"/>
      <c r="AI47" s="236" t="n"/>
      <c r="AJ47" s="236" t="n"/>
      <c r="AK47" s="236" t="n"/>
      <c r="AL47" s="236" t="n"/>
      <c r="AM47" s="236" t="n"/>
      <c r="AN47" s="236" t="n"/>
      <c r="AO47" s="236" t="n"/>
      <c r="AP47" s="236" t="n"/>
      <c r="AQ47" s="236" t="n"/>
      <c r="AR47" s="236" t="n"/>
      <c r="AS47" s="236" t="n"/>
      <c r="AT47" s="236" t="n"/>
      <c r="AU47" s="237">
        <f>IF(COUNTA(AH47:AT47)=0,"",ROUND(AVERAGE(AH47:AT47),1))</f>
        <v/>
      </c>
    </row>
    <row r="48" ht="13.8" customHeight="1" s="185">
      <c r="A48" s="213" t="n">
        <v>9</v>
      </c>
      <c r="B48" s="234">
        <f t="array" ref="B48:B48">IFERROR(INDEX(Liste_Enfants!B$4:B$53,SMALL(IF(Liste_Enfants!E$4:E$53="A",ROW(Liste_Enfants!E$4:E$53)-3),9))&amp;" "&amp;INDEX(Liste_Enfants!C$4:C$53,SMALL(IF(Liste_Enfants!E$4:E$53="A",ROW(Liste_Enfants!E$4:E$53)-3),9)),"")</f>
        <v/>
      </c>
      <c r="C48" s="235" t="n"/>
      <c r="D48" s="236" t="n"/>
      <c r="E48" s="236" t="n"/>
      <c r="F48" s="236" t="n"/>
      <c r="G48" s="236" t="n"/>
      <c r="H48" s="236" t="n"/>
      <c r="I48" s="236" t="n"/>
      <c r="J48" s="236" t="n"/>
      <c r="K48" s="236" t="n"/>
      <c r="L48" s="236" t="n"/>
      <c r="M48" s="236" t="n"/>
      <c r="N48" s="236" t="n"/>
      <c r="O48" s="236" t="n"/>
      <c r="P48" s="236" t="n"/>
      <c r="Q48" s="237">
        <f>IF(COUNTA(D48:P48)=0,"",ROUND(AVERAGE(D48:P48),1))</f>
        <v/>
      </c>
      <c r="R48" s="235" t="n"/>
      <c r="S48" s="236" t="n"/>
      <c r="T48" s="236" t="n"/>
      <c r="U48" s="236" t="n"/>
      <c r="V48" s="236" t="n"/>
      <c r="W48" s="236" t="n"/>
      <c r="X48" s="236" t="n"/>
      <c r="Y48" s="236" t="n"/>
      <c r="Z48" s="236" t="n"/>
      <c r="AA48" s="236" t="n"/>
      <c r="AB48" s="236" t="n"/>
      <c r="AC48" s="236" t="n"/>
      <c r="AD48" s="236" t="n"/>
      <c r="AE48" s="236" t="n"/>
      <c r="AF48" s="237">
        <f>IF(COUNTA(S48:AE48)=0,"",ROUND(AVERAGE(S48:AE48),1))</f>
        <v/>
      </c>
      <c r="AG48" s="235" t="n"/>
      <c r="AH48" s="236" t="n"/>
      <c r="AI48" s="236" t="n"/>
      <c r="AJ48" s="236" t="n"/>
      <c r="AK48" s="236" t="n"/>
      <c r="AL48" s="236" t="n"/>
      <c r="AM48" s="236" t="n"/>
      <c r="AN48" s="236" t="n"/>
      <c r="AO48" s="236" t="n"/>
      <c r="AP48" s="236" t="n"/>
      <c r="AQ48" s="236" t="n"/>
      <c r="AR48" s="236" t="n"/>
      <c r="AS48" s="236" t="n"/>
      <c r="AT48" s="236" t="n"/>
      <c r="AU48" s="237">
        <f>IF(COUNTA(AH48:AT48)=0,"",ROUND(AVERAGE(AH48:AT48),1))</f>
        <v/>
      </c>
    </row>
    <row r="49" ht="13.8" customHeight="1" s="185">
      <c r="A49" s="238" t="n">
        <v>10</v>
      </c>
      <c r="B49" s="239">
        <f t="array" ref="B49:B49">IFERROR(INDEX(Liste_Enfants!B$4:B$53,SMALL(IF(Liste_Enfants!E$4:E$53="A",ROW(Liste_Enfants!E$4:E$53)-3),10))&amp;" "&amp;INDEX(Liste_Enfants!C$4:C$53,SMALL(IF(Liste_Enfants!E$4:E$53="A",ROW(Liste_Enfants!E$4:E$53)-3),10)),"")</f>
        <v/>
      </c>
      <c r="C49" s="235" t="n"/>
      <c r="D49" s="236" t="n"/>
      <c r="E49" s="236" t="n"/>
      <c r="F49" s="236" t="n"/>
      <c r="G49" s="236" t="n"/>
      <c r="H49" s="236" t="n"/>
      <c r="I49" s="236" t="n"/>
      <c r="J49" s="236" t="n"/>
      <c r="K49" s="236" t="n"/>
      <c r="L49" s="236" t="n"/>
      <c r="M49" s="236" t="n"/>
      <c r="N49" s="236" t="n"/>
      <c r="O49" s="236" t="n"/>
      <c r="P49" s="236" t="n"/>
      <c r="Q49" s="237">
        <f>IF(COUNTA(D49:P49)=0,"",ROUND(AVERAGE(D49:P49),1))</f>
        <v/>
      </c>
      <c r="R49" s="235" t="n"/>
      <c r="S49" s="236" t="n"/>
      <c r="T49" s="236" t="n"/>
      <c r="U49" s="236" t="n"/>
      <c r="V49" s="236" t="n"/>
      <c r="W49" s="236" t="n"/>
      <c r="X49" s="236" t="n"/>
      <c r="Y49" s="236" t="n"/>
      <c r="Z49" s="236" t="n"/>
      <c r="AA49" s="236" t="n"/>
      <c r="AB49" s="236" t="n"/>
      <c r="AC49" s="236" t="n"/>
      <c r="AD49" s="236" t="n"/>
      <c r="AE49" s="236" t="n"/>
      <c r="AF49" s="237">
        <f>IF(COUNTA(S49:AE49)=0,"",ROUND(AVERAGE(S49:AE49),1))</f>
        <v/>
      </c>
      <c r="AG49" s="235" t="n"/>
      <c r="AH49" s="236" t="n"/>
      <c r="AI49" s="236" t="n"/>
      <c r="AJ49" s="236" t="n"/>
      <c r="AK49" s="236" t="n"/>
      <c r="AL49" s="236" t="n"/>
      <c r="AM49" s="236" t="n"/>
      <c r="AN49" s="236" t="n"/>
      <c r="AO49" s="236" t="n"/>
      <c r="AP49" s="236" t="n"/>
      <c r="AQ49" s="236" t="n"/>
      <c r="AR49" s="236" t="n"/>
      <c r="AS49" s="236" t="n"/>
      <c r="AT49" s="236" t="n"/>
      <c r="AU49" s="237">
        <f>IF(COUNTA(AH49:AT49)=0,"",ROUND(AVERAGE(AH49:AT49),1))</f>
        <v/>
      </c>
    </row>
    <row r="50" ht="13.8" customHeight="1" s="185">
      <c r="A50" s="213" t="n">
        <v>11</v>
      </c>
      <c r="B50" s="234">
        <f t="array" ref="B50:B50">IFERROR(INDEX(Liste_Enfants!B$4:B$53,SMALL(IF(Liste_Enfants!E$4:E$53="A",ROW(Liste_Enfants!E$4:E$53)-3),11))&amp;" "&amp;INDEX(Liste_Enfants!C$4:C$53,SMALL(IF(Liste_Enfants!E$4:E$53="A",ROW(Liste_Enfants!E$4:E$53)-3),11)),"")</f>
        <v/>
      </c>
      <c r="C50" s="235" t="n"/>
      <c r="D50" s="236" t="n"/>
      <c r="E50" s="236" t="n"/>
      <c r="F50" s="236" t="n"/>
      <c r="G50" s="236" t="n"/>
      <c r="H50" s="236" t="n"/>
      <c r="I50" s="236" t="n"/>
      <c r="J50" s="236" t="n"/>
      <c r="K50" s="236" t="n"/>
      <c r="L50" s="236" t="n"/>
      <c r="M50" s="236" t="n"/>
      <c r="N50" s="236" t="n"/>
      <c r="O50" s="236" t="n"/>
      <c r="P50" s="236" t="n"/>
      <c r="Q50" s="237">
        <f>IF(COUNTA(D50:P50)=0,"",ROUND(AVERAGE(D50:P50),1))</f>
        <v/>
      </c>
      <c r="R50" s="235" t="n"/>
      <c r="S50" s="236" t="n"/>
      <c r="T50" s="236" t="n"/>
      <c r="U50" s="236" t="n"/>
      <c r="V50" s="236" t="n"/>
      <c r="W50" s="236" t="n"/>
      <c r="X50" s="236" t="n"/>
      <c r="Y50" s="236" t="n"/>
      <c r="Z50" s="236" t="n"/>
      <c r="AA50" s="236" t="n"/>
      <c r="AB50" s="236" t="n"/>
      <c r="AC50" s="236" t="n"/>
      <c r="AD50" s="236" t="n"/>
      <c r="AE50" s="236" t="n"/>
      <c r="AF50" s="237">
        <f>IF(COUNTA(S50:AE50)=0,"",ROUND(AVERAGE(S50:AE50),1))</f>
        <v/>
      </c>
      <c r="AG50" s="235" t="n"/>
      <c r="AH50" s="236" t="n"/>
      <c r="AI50" s="236" t="n"/>
      <c r="AJ50" s="236" t="n"/>
      <c r="AK50" s="236" t="n"/>
      <c r="AL50" s="236" t="n"/>
      <c r="AM50" s="236" t="n"/>
      <c r="AN50" s="236" t="n"/>
      <c r="AO50" s="236" t="n"/>
      <c r="AP50" s="236" t="n"/>
      <c r="AQ50" s="236" t="n"/>
      <c r="AR50" s="236" t="n"/>
      <c r="AS50" s="236" t="n"/>
      <c r="AT50" s="236" t="n"/>
      <c r="AU50" s="237">
        <f>IF(COUNTA(AH50:AT50)=0,"",ROUND(AVERAGE(AH50:AT50),1))</f>
        <v/>
      </c>
    </row>
    <row r="51" ht="13.8" customHeight="1" s="185">
      <c r="A51" s="238" t="n">
        <v>12</v>
      </c>
      <c r="B51" s="239">
        <f t="array" ref="B51:B51">IFERROR(INDEX(Liste_Enfants!B$4:B$53,SMALL(IF(Liste_Enfants!E$4:E$53="A",ROW(Liste_Enfants!E$4:E$53)-3),12))&amp;" "&amp;INDEX(Liste_Enfants!C$4:C$53,SMALL(IF(Liste_Enfants!E$4:E$53="A",ROW(Liste_Enfants!E$4:E$53)-3),12)),"")</f>
        <v/>
      </c>
      <c r="C51" s="235" t="n"/>
      <c r="D51" s="236" t="n"/>
      <c r="E51" s="236" t="n"/>
      <c r="F51" s="236" t="n"/>
      <c r="G51" s="236" t="n"/>
      <c r="H51" s="236" t="n"/>
      <c r="I51" s="236" t="n"/>
      <c r="J51" s="236" t="n"/>
      <c r="K51" s="236" t="n"/>
      <c r="L51" s="236" t="n"/>
      <c r="M51" s="236" t="n"/>
      <c r="N51" s="236" t="n"/>
      <c r="O51" s="236" t="n"/>
      <c r="P51" s="236" t="n"/>
      <c r="Q51" s="237">
        <f>IF(COUNTA(D51:P51)=0,"",ROUND(AVERAGE(D51:P51),1))</f>
        <v/>
      </c>
      <c r="R51" s="235" t="n"/>
      <c r="S51" s="236" t="n"/>
      <c r="T51" s="236" t="n"/>
      <c r="U51" s="236" t="n"/>
      <c r="V51" s="236" t="n"/>
      <c r="W51" s="236" t="n"/>
      <c r="X51" s="236" t="n"/>
      <c r="Y51" s="236" t="n"/>
      <c r="Z51" s="236" t="n"/>
      <c r="AA51" s="236" t="n"/>
      <c r="AB51" s="236" t="n"/>
      <c r="AC51" s="236" t="n"/>
      <c r="AD51" s="236" t="n"/>
      <c r="AE51" s="236" t="n"/>
      <c r="AF51" s="237">
        <f>IF(COUNTA(S51:AE51)=0,"",ROUND(AVERAGE(S51:AE51),1))</f>
        <v/>
      </c>
      <c r="AG51" s="235" t="n"/>
      <c r="AH51" s="236" t="n"/>
      <c r="AI51" s="236" t="n"/>
      <c r="AJ51" s="236" t="n"/>
      <c r="AK51" s="236" t="n"/>
      <c r="AL51" s="236" t="n"/>
      <c r="AM51" s="236" t="n"/>
      <c r="AN51" s="236" t="n"/>
      <c r="AO51" s="236" t="n"/>
      <c r="AP51" s="236" t="n"/>
      <c r="AQ51" s="236" t="n"/>
      <c r="AR51" s="236" t="n"/>
      <c r="AS51" s="236" t="n"/>
      <c r="AT51" s="236" t="n"/>
      <c r="AU51" s="237">
        <f>IF(COUNTA(AH51:AT51)=0,"",ROUND(AVERAGE(AH51:AT51),1))</f>
        <v/>
      </c>
    </row>
    <row r="52" ht="13.8" customHeight="1" s="185">
      <c r="A52" s="213" t="n">
        <v>13</v>
      </c>
      <c r="B52" s="234">
        <f t="array" ref="B52:B52">IFERROR(INDEX(Liste_Enfants!B$4:B$53,SMALL(IF(Liste_Enfants!E$4:E$53="A",ROW(Liste_Enfants!E$4:E$53)-3),13))&amp;" "&amp;INDEX(Liste_Enfants!C$4:C$53,SMALL(IF(Liste_Enfants!E$4:E$53="A",ROW(Liste_Enfants!E$4:E$53)-3),13)),"")</f>
        <v/>
      </c>
      <c r="C52" s="235" t="n"/>
      <c r="D52" s="236" t="n"/>
      <c r="E52" s="236" t="n"/>
      <c r="F52" s="236" t="n"/>
      <c r="G52" s="236" t="n"/>
      <c r="H52" s="236" t="n"/>
      <c r="I52" s="236" t="n"/>
      <c r="J52" s="236" t="n"/>
      <c r="K52" s="236" t="n"/>
      <c r="L52" s="236" t="n"/>
      <c r="M52" s="236" t="n"/>
      <c r="N52" s="236" t="n"/>
      <c r="O52" s="236" t="n"/>
      <c r="P52" s="236" t="n"/>
      <c r="Q52" s="237">
        <f>IF(COUNTA(D52:P52)=0,"",ROUND(AVERAGE(D52:P52),1))</f>
        <v/>
      </c>
      <c r="R52" s="235" t="n"/>
      <c r="S52" s="236" t="n"/>
      <c r="T52" s="236" t="n"/>
      <c r="U52" s="236" t="n"/>
      <c r="V52" s="236" t="n"/>
      <c r="W52" s="236" t="n"/>
      <c r="X52" s="236" t="n"/>
      <c r="Y52" s="236" t="n"/>
      <c r="Z52" s="236" t="n"/>
      <c r="AA52" s="236" t="n"/>
      <c r="AB52" s="236" t="n"/>
      <c r="AC52" s="236" t="n"/>
      <c r="AD52" s="236" t="n"/>
      <c r="AE52" s="236" t="n"/>
      <c r="AF52" s="237">
        <f>IF(COUNTA(S52:AE52)=0,"",ROUND(AVERAGE(S52:AE52),1))</f>
        <v/>
      </c>
      <c r="AG52" s="235" t="n"/>
      <c r="AH52" s="236" t="n"/>
      <c r="AI52" s="236" t="n"/>
      <c r="AJ52" s="236" t="n"/>
      <c r="AK52" s="236" t="n"/>
      <c r="AL52" s="236" t="n"/>
      <c r="AM52" s="236" t="n"/>
      <c r="AN52" s="236" t="n"/>
      <c r="AO52" s="236" t="n"/>
      <c r="AP52" s="236" t="n"/>
      <c r="AQ52" s="236" t="n"/>
      <c r="AR52" s="236" t="n"/>
      <c r="AS52" s="236" t="n"/>
      <c r="AT52" s="236" t="n"/>
      <c r="AU52" s="237">
        <f>IF(COUNTA(AH52:AT52)=0,"",ROUND(AVERAGE(AH52:AT52),1))</f>
        <v/>
      </c>
    </row>
    <row r="53" ht="13.8" customHeight="1" s="185">
      <c r="A53" s="238" t="n">
        <v>14</v>
      </c>
      <c r="B53" s="239">
        <f t="array" ref="B53:B53">IFERROR(INDEX(Liste_Enfants!B$4:B$53,SMALL(IF(Liste_Enfants!E$4:E$53="A",ROW(Liste_Enfants!E$4:E$53)-3),14))&amp;" "&amp;INDEX(Liste_Enfants!C$4:C$53,SMALL(IF(Liste_Enfants!E$4:E$53="A",ROW(Liste_Enfants!E$4:E$53)-3),14)),"")</f>
        <v/>
      </c>
      <c r="C53" s="235" t="n"/>
      <c r="D53" s="236" t="n"/>
      <c r="E53" s="236" t="n"/>
      <c r="F53" s="236" t="n"/>
      <c r="G53" s="236" t="n"/>
      <c r="H53" s="236" t="n"/>
      <c r="I53" s="236" t="n"/>
      <c r="J53" s="236" t="n"/>
      <c r="K53" s="236" t="n"/>
      <c r="L53" s="236" t="n"/>
      <c r="M53" s="236" t="n"/>
      <c r="N53" s="236" t="n"/>
      <c r="O53" s="236" t="n"/>
      <c r="P53" s="236" t="n"/>
      <c r="Q53" s="237">
        <f>IF(COUNTA(D53:P53)=0,"",ROUND(AVERAGE(D53:P53),1))</f>
        <v/>
      </c>
      <c r="R53" s="235" t="n"/>
      <c r="S53" s="236" t="n"/>
      <c r="T53" s="236" t="n"/>
      <c r="U53" s="236" t="n"/>
      <c r="V53" s="236" t="n"/>
      <c r="W53" s="236" t="n"/>
      <c r="X53" s="236" t="n"/>
      <c r="Y53" s="236" t="n"/>
      <c r="Z53" s="236" t="n"/>
      <c r="AA53" s="236" t="n"/>
      <c r="AB53" s="236" t="n"/>
      <c r="AC53" s="236" t="n"/>
      <c r="AD53" s="236" t="n"/>
      <c r="AE53" s="236" t="n"/>
      <c r="AF53" s="237">
        <f>IF(COUNTA(S53:AE53)=0,"",ROUND(AVERAGE(S53:AE53),1))</f>
        <v/>
      </c>
      <c r="AG53" s="235" t="n"/>
      <c r="AH53" s="236" t="n"/>
      <c r="AI53" s="236" t="n"/>
      <c r="AJ53" s="236" t="n"/>
      <c r="AK53" s="236" t="n"/>
      <c r="AL53" s="236" t="n"/>
      <c r="AM53" s="236" t="n"/>
      <c r="AN53" s="236" t="n"/>
      <c r="AO53" s="236" t="n"/>
      <c r="AP53" s="236" t="n"/>
      <c r="AQ53" s="236" t="n"/>
      <c r="AR53" s="236" t="n"/>
      <c r="AS53" s="236" t="n"/>
      <c r="AT53" s="236" t="n"/>
      <c r="AU53" s="237">
        <f>IF(COUNTA(AH53:AT53)=0,"",ROUND(AVERAGE(AH53:AT53),1))</f>
        <v/>
      </c>
    </row>
    <row r="54" ht="13.8" customHeight="1" s="185">
      <c r="A54" s="213" t="n">
        <v>15</v>
      </c>
      <c r="B54" s="234">
        <f t="array" ref="B54:B54">IFERROR(INDEX(Liste_Enfants!B$4:B$53,SMALL(IF(Liste_Enfants!E$4:E$53="A",ROW(Liste_Enfants!E$4:E$53)-3),15))&amp;" "&amp;INDEX(Liste_Enfants!C$4:C$53,SMALL(IF(Liste_Enfants!E$4:E$53="A",ROW(Liste_Enfants!E$4:E$53)-3),15)),"")</f>
        <v/>
      </c>
      <c r="C54" s="235" t="n"/>
      <c r="D54" s="236" t="n"/>
      <c r="E54" s="236" t="n"/>
      <c r="F54" s="236" t="n"/>
      <c r="G54" s="236" t="n"/>
      <c r="H54" s="236" t="n"/>
      <c r="I54" s="236" t="n"/>
      <c r="J54" s="236" t="n"/>
      <c r="K54" s="236" t="n"/>
      <c r="L54" s="236" t="n"/>
      <c r="M54" s="236" t="n"/>
      <c r="N54" s="236" t="n"/>
      <c r="O54" s="236" t="n"/>
      <c r="P54" s="236" t="n"/>
      <c r="Q54" s="237">
        <f>IF(COUNTA(D54:P54)=0,"",ROUND(AVERAGE(D54:P54),1))</f>
        <v/>
      </c>
      <c r="R54" s="235" t="n"/>
      <c r="S54" s="236" t="n"/>
      <c r="T54" s="236" t="n"/>
      <c r="U54" s="236" t="n"/>
      <c r="V54" s="236" t="n"/>
      <c r="W54" s="236" t="n"/>
      <c r="X54" s="236" t="n"/>
      <c r="Y54" s="236" t="n"/>
      <c r="Z54" s="236" t="n"/>
      <c r="AA54" s="236" t="n"/>
      <c r="AB54" s="236" t="n"/>
      <c r="AC54" s="236" t="n"/>
      <c r="AD54" s="236" t="n"/>
      <c r="AE54" s="236" t="n"/>
      <c r="AF54" s="237">
        <f>IF(COUNTA(S54:AE54)=0,"",ROUND(AVERAGE(S54:AE54),1))</f>
        <v/>
      </c>
      <c r="AG54" s="235" t="n"/>
      <c r="AH54" s="236" t="n"/>
      <c r="AI54" s="236" t="n"/>
      <c r="AJ54" s="236" t="n"/>
      <c r="AK54" s="236" t="n"/>
      <c r="AL54" s="236" t="n"/>
      <c r="AM54" s="236" t="n"/>
      <c r="AN54" s="236" t="n"/>
      <c r="AO54" s="236" t="n"/>
      <c r="AP54" s="236" t="n"/>
      <c r="AQ54" s="236" t="n"/>
      <c r="AR54" s="236" t="n"/>
      <c r="AS54" s="236" t="n"/>
      <c r="AT54" s="236" t="n"/>
      <c r="AU54" s="237">
        <f>IF(COUNTA(AH54:AT54)=0,"",ROUND(AVERAGE(AH54:AT54),1))</f>
        <v/>
      </c>
    </row>
    <row r="55" ht="12.8" customHeight="1" s="185">
      <c r="A55" s="233" t="inlineStr">
        <is>
          <t>📊 MOY.</t>
        </is>
      </c>
      <c r="C55" s="240" t="n"/>
      <c r="D55" s="241">
        <f>IF(COUNTA(D40:D54)=0,"",ROUND(AVERAGE(D40:D54),1))</f>
        <v/>
      </c>
      <c r="E55" s="241">
        <f>IF(COUNTA(E40:E54)=0,"",ROUND(AVERAGE(E40:E54),1))</f>
        <v/>
      </c>
      <c r="F55" s="241">
        <f>IF(COUNTA(F40:F54)=0,"",ROUND(AVERAGE(F40:F54),1))</f>
        <v/>
      </c>
      <c r="G55" s="241">
        <f>IF(COUNTA(G40:G54)=0,"",ROUND(AVERAGE(G40:G54),1))</f>
        <v/>
      </c>
      <c r="H55" s="241">
        <f>IF(COUNTA(H40:H54)=0,"",ROUND(AVERAGE(H40:H54),1))</f>
        <v/>
      </c>
      <c r="I55" s="241">
        <f>IF(COUNTA(I40:I54)=0,"",ROUND(AVERAGE(I40:I54),1))</f>
        <v/>
      </c>
      <c r="J55" s="241">
        <f>IF(COUNTA(J40:J54)=0,"",ROUND(AVERAGE(J40:J54),1))</f>
        <v/>
      </c>
      <c r="K55" s="241">
        <f>IF(COUNTA(K40:K54)=0,"",ROUND(AVERAGE(K40:K54),1))</f>
        <v/>
      </c>
      <c r="L55" s="241">
        <f>IF(COUNTA(L40:L54)=0,"",ROUND(AVERAGE(L40:L54),1))</f>
        <v/>
      </c>
      <c r="M55" s="241">
        <f>IF(COUNTA(M40:M54)=0,"",ROUND(AVERAGE(M40:M54),1))</f>
        <v/>
      </c>
      <c r="N55" s="241">
        <f>IF(COUNTA(N40:N54)=0,"",ROUND(AVERAGE(N40:N54),1))</f>
        <v/>
      </c>
      <c r="O55" s="241">
        <f>IF(COUNTA(O40:O54)=0,"",ROUND(AVERAGE(O40:O54),1))</f>
        <v/>
      </c>
      <c r="P55" s="241">
        <f>IF(COUNTA(P40:P54)=0,"",ROUND(AVERAGE(P40:P54),1))</f>
        <v/>
      </c>
      <c r="Q55" s="241">
        <f>IF(COUNTA(Q40:Q54)=0,"",ROUND(AVERAGE(Q40:Q54),1))</f>
        <v/>
      </c>
      <c r="R55" s="235" t="n"/>
      <c r="S55" s="241">
        <f>IF(COUNTA(S40:S54)=0,"",ROUND(AVERAGE(S40:S54),1))</f>
        <v/>
      </c>
      <c r="T55" s="241">
        <f>IF(COUNTA(T40:T54)=0,"",ROUND(AVERAGE(T40:T54),1))</f>
        <v/>
      </c>
      <c r="U55" s="241">
        <f>IF(COUNTA(U40:U54)=0,"",ROUND(AVERAGE(U40:U54),1))</f>
        <v/>
      </c>
      <c r="V55" s="241">
        <f>IF(COUNTA(V40:V54)=0,"",ROUND(AVERAGE(V40:V54),1))</f>
        <v/>
      </c>
      <c r="W55" s="241">
        <f>IF(COUNTA(W40:W54)=0,"",ROUND(AVERAGE(W40:W54),1))</f>
        <v/>
      </c>
      <c r="X55" s="241">
        <f>IF(COUNTA(X40:X54)=0,"",ROUND(AVERAGE(X40:X54),1))</f>
        <v/>
      </c>
      <c r="Y55" s="241">
        <f>IF(COUNTA(Y40:Y54)=0,"",ROUND(AVERAGE(Y40:Y54),1))</f>
        <v/>
      </c>
      <c r="Z55" s="241">
        <f>IF(COUNTA(Z40:Z54)=0,"",ROUND(AVERAGE(Z40:Z54),1))</f>
        <v/>
      </c>
      <c r="AA55" s="241">
        <f>IF(COUNTA(AA40:AA54)=0,"",ROUND(AVERAGE(AA40:AA54),1))</f>
        <v/>
      </c>
      <c r="AB55" s="241">
        <f>IF(COUNTA(AB40:AB54)=0,"",ROUND(AVERAGE(AB40:AB54),1))</f>
        <v/>
      </c>
      <c r="AC55" s="241">
        <f>IF(COUNTA(AC40:AC54)=0,"",ROUND(AVERAGE(AC40:AC54),1))</f>
        <v/>
      </c>
      <c r="AD55" s="241">
        <f>IF(COUNTA(AD40:AD54)=0,"",ROUND(AVERAGE(AD40:AD54),1))</f>
        <v/>
      </c>
      <c r="AE55" s="241">
        <f>IF(COUNTA(AE40:AE54)=0,"",ROUND(AVERAGE(AE40:AE54),1))</f>
        <v/>
      </c>
      <c r="AF55" s="241">
        <f>IF(COUNTA(AF40:AF54)=0,"",ROUND(AVERAGE(AF40:AF54),1))</f>
        <v/>
      </c>
      <c r="AG55" s="235" t="n"/>
      <c r="AH55" s="241">
        <f>IF(COUNTA(AH40:AH54)=0,"",ROUND(AVERAGE(AH40:AH54),1))</f>
        <v/>
      </c>
      <c r="AI55" s="241">
        <f>IF(COUNTA(AI40:AI54)=0,"",ROUND(AVERAGE(AI40:AI54),1))</f>
        <v/>
      </c>
      <c r="AJ55" s="241">
        <f>IF(COUNTA(AJ40:AJ54)=0,"",ROUND(AVERAGE(AJ40:AJ54),1))</f>
        <v/>
      </c>
      <c r="AK55" s="241">
        <f>IF(COUNTA(AK40:AK54)=0,"",ROUND(AVERAGE(AK40:AK54),1))</f>
        <v/>
      </c>
      <c r="AL55" s="241">
        <f>IF(COUNTA(AL40:AL54)=0,"",ROUND(AVERAGE(AL40:AL54),1))</f>
        <v/>
      </c>
      <c r="AM55" s="241">
        <f>IF(COUNTA(AM40:AM54)=0,"",ROUND(AVERAGE(AM40:AM54),1))</f>
        <v/>
      </c>
      <c r="AN55" s="241">
        <f>IF(COUNTA(AN40:AN54)=0,"",ROUND(AVERAGE(AN40:AN54),1))</f>
        <v/>
      </c>
      <c r="AO55" s="241">
        <f>IF(COUNTA(AO40:AO54)=0,"",ROUND(AVERAGE(AO40:AO54),1))</f>
        <v/>
      </c>
      <c r="AP55" s="241">
        <f>IF(COUNTA(AP40:AP54)=0,"",ROUND(AVERAGE(AP40:AP54),1))</f>
        <v/>
      </c>
      <c r="AQ55" s="241">
        <f>IF(COUNTA(AQ40:AQ54)=0,"",ROUND(AVERAGE(AQ40:AQ54),1))</f>
        <v/>
      </c>
      <c r="AR55" s="241">
        <f>IF(COUNTA(AR40:AR54)=0,"",ROUND(AVERAGE(AR40:AR54),1))</f>
        <v/>
      </c>
      <c r="AS55" s="241">
        <f>IF(COUNTA(AS40:AS54)=0,"",ROUND(AVERAGE(AS40:AS54),1))</f>
        <v/>
      </c>
      <c r="AT55" s="241">
        <f>IF(COUNTA(AT40:AT54)=0,"",ROUND(AVERAGE(AT40:AT54),1))</f>
        <v/>
      </c>
      <c r="AU55" s="241">
        <f>IF(COUNTA(AU40:AU54)=0,"",ROUND(AVERAGE(AU40:AU54),1))</f>
        <v/>
      </c>
    </row>
    <row r="56" ht="30" customHeight="1" s="185">
      <c r="A56" s="246" t="inlineStr">
        <is>
          <t>N°</t>
        </is>
      </c>
      <c r="B56" s="247" t="inlineStr">
        <is>
          <t>📅 JEUDI</t>
        </is>
      </c>
      <c r="C56" s="228" t="n"/>
      <c r="D56" s="229" t="inlineStr">
        <is>
          <t>Règles</t>
        </is>
      </c>
      <c r="E56" s="229" t="inlineStr">
        <is>
          <t>Coopér.</t>
        </is>
      </c>
      <c r="F56" s="229" t="inlineStr">
        <is>
          <t>Comm.</t>
        </is>
      </c>
      <c r="G56" s="229" t="inlineStr">
        <is>
          <t>Entraide</t>
        </is>
      </c>
      <c r="H56" s="230" t="inlineStr">
        <is>
          <t>Initiat.</t>
        </is>
      </c>
      <c r="I56" s="230" t="inlineStr">
        <is>
          <t>Gest.mat</t>
        </is>
      </c>
      <c r="J56" s="230" t="inlineStr">
        <is>
          <t>Orga.</t>
        </is>
      </c>
      <c r="K56" s="231" t="inlineStr">
        <is>
          <t>Imagin.</t>
        </is>
      </c>
      <c r="L56" s="231" t="inlineStr">
        <is>
          <t>Expr.art</t>
        </is>
      </c>
      <c r="M56" s="231" t="inlineStr">
        <is>
          <t>Expr.corp</t>
        </is>
      </c>
      <c r="N56" s="232" t="inlineStr">
        <is>
          <t>Coord.</t>
        </is>
      </c>
      <c r="O56" s="232" t="inlineStr">
        <is>
          <t>Endur.</t>
        </is>
      </c>
      <c r="P56" s="232" t="inlineStr">
        <is>
          <t>Esp.sport</t>
        </is>
      </c>
      <c r="Q56" s="233" t="inlineStr">
        <is>
          <t>MOY</t>
        </is>
      </c>
      <c r="R56" s="228" t="n"/>
      <c r="S56" s="229" t="inlineStr">
        <is>
          <t>Règles</t>
        </is>
      </c>
      <c r="T56" s="229" t="inlineStr">
        <is>
          <t>Coopér.</t>
        </is>
      </c>
      <c r="U56" s="229" t="inlineStr">
        <is>
          <t>Comm.</t>
        </is>
      </c>
      <c r="V56" s="229" t="inlineStr">
        <is>
          <t>Entraide</t>
        </is>
      </c>
      <c r="W56" s="230" t="inlineStr">
        <is>
          <t>Initiat.</t>
        </is>
      </c>
      <c r="X56" s="230" t="inlineStr">
        <is>
          <t>Gest.mat</t>
        </is>
      </c>
      <c r="Y56" s="230" t="inlineStr">
        <is>
          <t>Orga.</t>
        </is>
      </c>
      <c r="Z56" s="231" t="inlineStr">
        <is>
          <t>Imagin.</t>
        </is>
      </c>
      <c r="AA56" s="231" t="inlineStr">
        <is>
          <t>Expr.art</t>
        </is>
      </c>
      <c r="AB56" s="231" t="inlineStr">
        <is>
          <t>Expr.corp</t>
        </is>
      </c>
      <c r="AC56" s="232" t="inlineStr">
        <is>
          <t>Coord.</t>
        </is>
      </c>
      <c r="AD56" s="232" t="inlineStr">
        <is>
          <t>Endur.</t>
        </is>
      </c>
      <c r="AE56" s="232" t="inlineStr">
        <is>
          <t>Esp.sport</t>
        </is>
      </c>
      <c r="AF56" s="233" t="inlineStr">
        <is>
          <t>MOY</t>
        </is>
      </c>
      <c r="AG56" s="228" t="n"/>
      <c r="AH56" s="229" t="inlineStr">
        <is>
          <t>Règles</t>
        </is>
      </c>
      <c r="AI56" s="229" t="inlineStr">
        <is>
          <t>Coopér.</t>
        </is>
      </c>
      <c r="AJ56" s="229" t="inlineStr">
        <is>
          <t>Comm.</t>
        </is>
      </c>
      <c r="AK56" s="229" t="inlineStr">
        <is>
          <t>Entraide</t>
        </is>
      </c>
      <c r="AL56" s="230" t="inlineStr">
        <is>
          <t>Initiat.</t>
        </is>
      </c>
      <c r="AM56" s="230" t="inlineStr">
        <is>
          <t>Gest.mat</t>
        </is>
      </c>
      <c r="AN56" s="230" t="inlineStr">
        <is>
          <t>Orga.</t>
        </is>
      </c>
      <c r="AO56" s="231" t="inlineStr">
        <is>
          <t>Imagin.</t>
        </is>
      </c>
      <c r="AP56" s="231" t="inlineStr">
        <is>
          <t>Expr.art</t>
        </is>
      </c>
      <c r="AQ56" s="231" t="inlineStr">
        <is>
          <t>Expr.corp</t>
        </is>
      </c>
      <c r="AR56" s="232" t="inlineStr">
        <is>
          <t>Coord.</t>
        </is>
      </c>
      <c r="AS56" s="232" t="inlineStr">
        <is>
          <t>Endur.</t>
        </is>
      </c>
      <c r="AT56" s="232" t="inlineStr">
        <is>
          <t>Esp.sport</t>
        </is>
      </c>
      <c r="AU56" s="233" t="inlineStr">
        <is>
          <t>MOY</t>
        </is>
      </c>
    </row>
    <row r="57" ht="13.8" customHeight="1" s="185">
      <c r="A57" s="213" t="n">
        <v>1</v>
      </c>
      <c r="B57" s="234">
        <f t="array" ref="B57:B57">IFERROR(INDEX(Liste_Enfants!B$4:B$53,SMALL(IF(Liste_Enfants!E$4:E$53="A",ROW(Liste_Enfants!E$4:E$53)-3),1))&amp;" "&amp;INDEX(Liste_Enfants!C$4:C$53,SMALL(IF(Liste_Enfants!E$4:E$53="A",ROW(Liste_Enfants!E$4:E$53)-3),1)),"")</f>
        <v/>
      </c>
      <c r="C57" s="235" t="n"/>
      <c r="D57" s="236" t="n"/>
      <c r="E57" s="236" t="n"/>
      <c r="F57" s="236" t="n"/>
      <c r="G57" s="236" t="n"/>
      <c r="H57" s="236" t="n"/>
      <c r="I57" s="236" t="n"/>
      <c r="J57" s="236" t="n"/>
      <c r="K57" s="236" t="n"/>
      <c r="L57" s="236" t="n"/>
      <c r="M57" s="236" t="n"/>
      <c r="N57" s="236" t="n"/>
      <c r="O57" s="236" t="n"/>
      <c r="P57" s="236" t="n"/>
      <c r="Q57" s="237">
        <f>IF(COUNTA(D57:P57)=0,"",ROUND(AVERAGE(D57:P57),1))</f>
        <v/>
      </c>
      <c r="R57" s="235" t="n"/>
      <c r="S57" s="236" t="n"/>
      <c r="T57" s="236" t="n"/>
      <c r="U57" s="236" t="n"/>
      <c r="V57" s="236" t="n"/>
      <c r="W57" s="236" t="n"/>
      <c r="X57" s="236" t="n"/>
      <c r="Y57" s="236" t="n"/>
      <c r="Z57" s="236" t="n"/>
      <c r="AA57" s="236" t="n"/>
      <c r="AB57" s="236" t="n"/>
      <c r="AC57" s="236" t="n"/>
      <c r="AD57" s="236" t="n"/>
      <c r="AE57" s="236" t="n"/>
      <c r="AF57" s="237">
        <f>IF(COUNTA(S57:AE57)=0,"",ROUND(AVERAGE(S57:AE57),1))</f>
        <v/>
      </c>
      <c r="AG57" s="235" t="n"/>
      <c r="AH57" s="236" t="n"/>
      <c r="AI57" s="236" t="n"/>
      <c r="AJ57" s="236" t="n"/>
      <c r="AK57" s="236" t="n"/>
      <c r="AL57" s="236" t="n"/>
      <c r="AM57" s="236" t="n"/>
      <c r="AN57" s="236" t="n"/>
      <c r="AO57" s="236" t="n"/>
      <c r="AP57" s="236" t="n"/>
      <c r="AQ57" s="236" t="n"/>
      <c r="AR57" s="236" t="n"/>
      <c r="AS57" s="236" t="n"/>
      <c r="AT57" s="236" t="n"/>
      <c r="AU57" s="237">
        <f>IF(COUNTA(AH57:AT57)=0,"",ROUND(AVERAGE(AH57:AT57),1))</f>
        <v/>
      </c>
    </row>
    <row r="58" ht="13.8" customHeight="1" s="185">
      <c r="A58" s="238" t="n">
        <v>2</v>
      </c>
      <c r="B58" s="239">
        <f t="array" ref="B58:B58">IFERROR(INDEX(Liste_Enfants!B$4:B$53,SMALL(IF(Liste_Enfants!E$4:E$53="A",ROW(Liste_Enfants!E$4:E$53)-3),2))&amp;" "&amp;INDEX(Liste_Enfants!C$4:C$53,SMALL(IF(Liste_Enfants!E$4:E$53="A",ROW(Liste_Enfants!E$4:E$53)-3),2)),"")</f>
        <v/>
      </c>
      <c r="C58" s="235" t="n"/>
      <c r="D58" s="236" t="n"/>
      <c r="E58" s="236" t="n"/>
      <c r="F58" s="236" t="n"/>
      <c r="G58" s="236" t="n"/>
      <c r="H58" s="236" t="n"/>
      <c r="I58" s="236" t="n"/>
      <c r="J58" s="236" t="n"/>
      <c r="K58" s="236" t="n"/>
      <c r="L58" s="236" t="n"/>
      <c r="M58" s="236" t="n"/>
      <c r="N58" s="236" t="n"/>
      <c r="O58" s="236" t="n"/>
      <c r="P58" s="236" t="n"/>
      <c r="Q58" s="237">
        <f>IF(COUNTA(D58:P58)=0,"",ROUND(AVERAGE(D58:P58),1))</f>
        <v/>
      </c>
      <c r="R58" s="235" t="n"/>
      <c r="S58" s="236" t="n"/>
      <c r="T58" s="236" t="n"/>
      <c r="U58" s="236" t="n"/>
      <c r="V58" s="236" t="n"/>
      <c r="W58" s="236" t="n"/>
      <c r="X58" s="236" t="n"/>
      <c r="Y58" s="236" t="n"/>
      <c r="Z58" s="236" t="n"/>
      <c r="AA58" s="236" t="n"/>
      <c r="AB58" s="236" t="n"/>
      <c r="AC58" s="236" t="n"/>
      <c r="AD58" s="236" t="n"/>
      <c r="AE58" s="236" t="n"/>
      <c r="AF58" s="237">
        <f>IF(COUNTA(S58:AE58)=0,"",ROUND(AVERAGE(S58:AE58),1))</f>
        <v/>
      </c>
      <c r="AG58" s="235" t="n"/>
      <c r="AH58" s="236" t="n"/>
      <c r="AI58" s="236" t="n"/>
      <c r="AJ58" s="236" t="n"/>
      <c r="AK58" s="236" t="n"/>
      <c r="AL58" s="236" t="n"/>
      <c r="AM58" s="236" t="n"/>
      <c r="AN58" s="236" t="n"/>
      <c r="AO58" s="236" t="n"/>
      <c r="AP58" s="236" t="n"/>
      <c r="AQ58" s="236" t="n"/>
      <c r="AR58" s="236" t="n"/>
      <c r="AS58" s="236" t="n"/>
      <c r="AT58" s="236" t="n"/>
      <c r="AU58" s="237">
        <f>IF(COUNTA(AH58:AT58)=0,"",ROUND(AVERAGE(AH58:AT58),1))</f>
        <v/>
      </c>
    </row>
    <row r="59" ht="13.8" customHeight="1" s="185">
      <c r="A59" s="213" t="n">
        <v>3</v>
      </c>
      <c r="B59" s="234">
        <f t="array" ref="B59:B59">IFERROR(INDEX(Liste_Enfants!B$4:B$53,SMALL(IF(Liste_Enfants!E$4:E$53="A",ROW(Liste_Enfants!E$4:E$53)-3),3))&amp;" "&amp;INDEX(Liste_Enfants!C$4:C$53,SMALL(IF(Liste_Enfants!E$4:E$53="A",ROW(Liste_Enfants!E$4:E$53)-3),3)),"")</f>
        <v/>
      </c>
      <c r="C59" s="235" t="n"/>
      <c r="D59" s="236" t="n"/>
      <c r="E59" s="236" t="n"/>
      <c r="F59" s="236" t="n"/>
      <c r="G59" s="236" t="n"/>
      <c r="H59" s="236" t="n"/>
      <c r="I59" s="236" t="n"/>
      <c r="J59" s="236" t="n"/>
      <c r="K59" s="236" t="n"/>
      <c r="L59" s="236" t="n"/>
      <c r="M59" s="236" t="n"/>
      <c r="N59" s="236" t="n"/>
      <c r="O59" s="236" t="n"/>
      <c r="P59" s="236" t="n"/>
      <c r="Q59" s="237">
        <f>IF(COUNTA(D59:P59)=0,"",ROUND(AVERAGE(D59:P59),1))</f>
        <v/>
      </c>
      <c r="R59" s="235" t="n"/>
      <c r="S59" s="236" t="n"/>
      <c r="T59" s="236" t="n"/>
      <c r="U59" s="236" t="n"/>
      <c r="V59" s="236" t="n"/>
      <c r="W59" s="236" t="n"/>
      <c r="X59" s="236" t="n"/>
      <c r="Y59" s="236" t="n"/>
      <c r="Z59" s="236" t="n"/>
      <c r="AA59" s="236" t="n"/>
      <c r="AB59" s="236" t="n"/>
      <c r="AC59" s="236" t="n"/>
      <c r="AD59" s="236" t="n"/>
      <c r="AE59" s="236" t="n"/>
      <c r="AF59" s="237">
        <f>IF(COUNTA(S59:AE59)=0,"",ROUND(AVERAGE(S59:AE59),1))</f>
        <v/>
      </c>
      <c r="AG59" s="235" t="n"/>
      <c r="AH59" s="236" t="n"/>
      <c r="AI59" s="236" t="n"/>
      <c r="AJ59" s="236" t="n"/>
      <c r="AK59" s="236" t="n"/>
      <c r="AL59" s="236" t="n"/>
      <c r="AM59" s="236" t="n"/>
      <c r="AN59" s="236" t="n"/>
      <c r="AO59" s="236" t="n"/>
      <c r="AP59" s="236" t="n"/>
      <c r="AQ59" s="236" t="n"/>
      <c r="AR59" s="236" t="n"/>
      <c r="AS59" s="236" t="n"/>
      <c r="AT59" s="236" t="n"/>
      <c r="AU59" s="237">
        <f>IF(COUNTA(AH59:AT59)=0,"",ROUND(AVERAGE(AH59:AT59),1))</f>
        <v/>
      </c>
    </row>
    <row r="60" ht="13.8" customHeight="1" s="185">
      <c r="A60" s="238" t="n">
        <v>4</v>
      </c>
      <c r="B60" s="239">
        <f t="array" ref="B60:B60">IFERROR(INDEX(Liste_Enfants!B$4:B$53,SMALL(IF(Liste_Enfants!E$4:E$53="A",ROW(Liste_Enfants!E$4:E$53)-3),4))&amp;" "&amp;INDEX(Liste_Enfants!C$4:C$53,SMALL(IF(Liste_Enfants!E$4:E$53="A",ROW(Liste_Enfants!E$4:E$53)-3),4)),"")</f>
        <v/>
      </c>
      <c r="C60" s="235" t="n"/>
      <c r="D60" s="236" t="n"/>
      <c r="E60" s="236" t="n"/>
      <c r="F60" s="236" t="n"/>
      <c r="G60" s="236" t="n"/>
      <c r="H60" s="236" t="n"/>
      <c r="I60" s="236" t="n"/>
      <c r="J60" s="236" t="n"/>
      <c r="K60" s="236" t="n"/>
      <c r="L60" s="236" t="n"/>
      <c r="M60" s="236" t="n"/>
      <c r="N60" s="236" t="n"/>
      <c r="O60" s="236" t="n"/>
      <c r="P60" s="236" t="n"/>
      <c r="Q60" s="237">
        <f>IF(COUNTA(D60:P60)=0,"",ROUND(AVERAGE(D60:P60),1))</f>
        <v/>
      </c>
      <c r="R60" s="235" t="n"/>
      <c r="S60" s="236" t="n"/>
      <c r="T60" s="236" t="n"/>
      <c r="U60" s="236" t="n"/>
      <c r="V60" s="236" t="n"/>
      <c r="W60" s="236" t="n"/>
      <c r="X60" s="236" t="n"/>
      <c r="Y60" s="236" t="n"/>
      <c r="Z60" s="236" t="n"/>
      <c r="AA60" s="236" t="n"/>
      <c r="AB60" s="236" t="n"/>
      <c r="AC60" s="236" t="n"/>
      <c r="AD60" s="236" t="n"/>
      <c r="AE60" s="236" t="n"/>
      <c r="AF60" s="237">
        <f>IF(COUNTA(S60:AE60)=0,"",ROUND(AVERAGE(S60:AE60),1))</f>
        <v/>
      </c>
      <c r="AG60" s="235" t="n"/>
      <c r="AH60" s="236" t="n"/>
      <c r="AI60" s="236" t="n"/>
      <c r="AJ60" s="236" t="n"/>
      <c r="AK60" s="236" t="n"/>
      <c r="AL60" s="236" t="n"/>
      <c r="AM60" s="236" t="n"/>
      <c r="AN60" s="236" t="n"/>
      <c r="AO60" s="236" t="n"/>
      <c r="AP60" s="236" t="n"/>
      <c r="AQ60" s="236" t="n"/>
      <c r="AR60" s="236" t="n"/>
      <c r="AS60" s="236" t="n"/>
      <c r="AT60" s="236" t="n"/>
      <c r="AU60" s="237">
        <f>IF(COUNTA(AH60:AT60)=0,"",ROUND(AVERAGE(AH60:AT60),1))</f>
        <v/>
      </c>
    </row>
    <row r="61" ht="13.8" customHeight="1" s="185">
      <c r="A61" s="213" t="n">
        <v>5</v>
      </c>
      <c r="B61" s="234">
        <f t="array" ref="B61:B61">IFERROR(INDEX(Liste_Enfants!B$4:B$53,SMALL(IF(Liste_Enfants!E$4:E$53="A",ROW(Liste_Enfants!E$4:E$53)-3),5))&amp;" "&amp;INDEX(Liste_Enfants!C$4:C$53,SMALL(IF(Liste_Enfants!E$4:E$53="A",ROW(Liste_Enfants!E$4:E$53)-3),5)),"")</f>
        <v/>
      </c>
      <c r="C61" s="235" t="n"/>
      <c r="D61" s="236" t="n"/>
      <c r="E61" s="236" t="n"/>
      <c r="F61" s="236" t="n"/>
      <c r="G61" s="236" t="n"/>
      <c r="H61" s="236" t="n"/>
      <c r="I61" s="236" t="n"/>
      <c r="J61" s="236" t="n"/>
      <c r="K61" s="236" t="n"/>
      <c r="L61" s="236" t="n"/>
      <c r="M61" s="236" t="n"/>
      <c r="N61" s="236" t="n"/>
      <c r="O61" s="236" t="n"/>
      <c r="P61" s="236" t="n"/>
      <c r="Q61" s="237">
        <f>IF(COUNTA(D61:P61)=0,"",ROUND(AVERAGE(D61:P61),1))</f>
        <v/>
      </c>
      <c r="R61" s="235" t="n"/>
      <c r="S61" s="236" t="n"/>
      <c r="T61" s="236" t="n"/>
      <c r="U61" s="236" t="n"/>
      <c r="V61" s="236" t="n"/>
      <c r="W61" s="236" t="n"/>
      <c r="X61" s="236" t="n"/>
      <c r="Y61" s="236" t="n"/>
      <c r="Z61" s="236" t="n"/>
      <c r="AA61" s="236" t="n"/>
      <c r="AB61" s="236" t="n"/>
      <c r="AC61" s="236" t="n"/>
      <c r="AD61" s="236" t="n"/>
      <c r="AE61" s="236" t="n"/>
      <c r="AF61" s="237">
        <f>IF(COUNTA(S61:AE61)=0,"",ROUND(AVERAGE(S61:AE61),1))</f>
        <v/>
      </c>
      <c r="AG61" s="235" t="n"/>
      <c r="AH61" s="236" t="n"/>
      <c r="AI61" s="236" t="n"/>
      <c r="AJ61" s="236" t="n"/>
      <c r="AK61" s="236" t="n"/>
      <c r="AL61" s="236" t="n"/>
      <c r="AM61" s="236" t="n"/>
      <c r="AN61" s="236" t="n"/>
      <c r="AO61" s="236" t="n"/>
      <c r="AP61" s="236" t="n"/>
      <c r="AQ61" s="236" t="n"/>
      <c r="AR61" s="236" t="n"/>
      <c r="AS61" s="236" t="n"/>
      <c r="AT61" s="236" t="n"/>
      <c r="AU61" s="237">
        <f>IF(COUNTA(AH61:AT61)=0,"",ROUND(AVERAGE(AH61:AT61),1))</f>
        <v/>
      </c>
    </row>
    <row r="62" ht="13.8" customHeight="1" s="185">
      <c r="A62" s="238" t="n">
        <v>6</v>
      </c>
      <c r="B62" s="239">
        <f t="array" ref="B62:B62">IFERROR(INDEX(Liste_Enfants!B$4:B$53,SMALL(IF(Liste_Enfants!E$4:E$53="A",ROW(Liste_Enfants!E$4:E$53)-3),6))&amp;" "&amp;INDEX(Liste_Enfants!C$4:C$53,SMALL(IF(Liste_Enfants!E$4:E$53="A",ROW(Liste_Enfants!E$4:E$53)-3),6)),"")</f>
        <v/>
      </c>
      <c r="C62" s="235" t="n"/>
      <c r="D62" s="236" t="n"/>
      <c r="E62" s="236" t="n"/>
      <c r="F62" s="236" t="n"/>
      <c r="G62" s="236" t="n"/>
      <c r="H62" s="236" t="n"/>
      <c r="I62" s="236" t="n"/>
      <c r="J62" s="236" t="n"/>
      <c r="K62" s="236" t="n"/>
      <c r="L62" s="236" t="n"/>
      <c r="M62" s="236" t="n"/>
      <c r="N62" s="236" t="n"/>
      <c r="O62" s="236" t="n"/>
      <c r="P62" s="236" t="n"/>
      <c r="Q62" s="237">
        <f>IF(COUNTA(D62:P62)=0,"",ROUND(AVERAGE(D62:P62),1))</f>
        <v/>
      </c>
      <c r="R62" s="235" t="n"/>
      <c r="S62" s="236" t="n"/>
      <c r="T62" s="236" t="n"/>
      <c r="U62" s="236" t="n"/>
      <c r="V62" s="236" t="n"/>
      <c r="W62" s="236" t="n"/>
      <c r="X62" s="236" t="n"/>
      <c r="Y62" s="236" t="n"/>
      <c r="Z62" s="236" t="n"/>
      <c r="AA62" s="236" t="n"/>
      <c r="AB62" s="236" t="n"/>
      <c r="AC62" s="236" t="n"/>
      <c r="AD62" s="236" t="n"/>
      <c r="AE62" s="236" t="n"/>
      <c r="AF62" s="237">
        <f>IF(COUNTA(S62:AE62)=0,"",ROUND(AVERAGE(S62:AE62),1))</f>
        <v/>
      </c>
      <c r="AG62" s="235" t="n"/>
      <c r="AH62" s="236" t="n"/>
      <c r="AI62" s="236" t="n"/>
      <c r="AJ62" s="236" t="n"/>
      <c r="AK62" s="236" t="n"/>
      <c r="AL62" s="236" t="n"/>
      <c r="AM62" s="236" t="n"/>
      <c r="AN62" s="236" t="n"/>
      <c r="AO62" s="236" t="n"/>
      <c r="AP62" s="236" t="n"/>
      <c r="AQ62" s="236" t="n"/>
      <c r="AR62" s="236" t="n"/>
      <c r="AS62" s="236" t="n"/>
      <c r="AT62" s="236" t="n"/>
      <c r="AU62" s="237">
        <f>IF(COUNTA(AH62:AT62)=0,"",ROUND(AVERAGE(AH62:AT62),1))</f>
        <v/>
      </c>
    </row>
    <row r="63" ht="13.8" customHeight="1" s="185">
      <c r="A63" s="213" t="n">
        <v>7</v>
      </c>
      <c r="B63" s="234">
        <f t="array" ref="B63:B63">IFERROR(INDEX(Liste_Enfants!B$4:B$53,SMALL(IF(Liste_Enfants!E$4:E$53="A",ROW(Liste_Enfants!E$4:E$53)-3),7))&amp;" "&amp;INDEX(Liste_Enfants!C$4:C$53,SMALL(IF(Liste_Enfants!E$4:E$53="A",ROW(Liste_Enfants!E$4:E$53)-3),7)),"")</f>
        <v/>
      </c>
      <c r="C63" s="235" t="n"/>
      <c r="D63" s="236" t="n"/>
      <c r="E63" s="236" t="n"/>
      <c r="F63" s="236" t="n"/>
      <c r="G63" s="236" t="n"/>
      <c r="H63" s="236" t="n"/>
      <c r="I63" s="236" t="n"/>
      <c r="J63" s="236" t="n"/>
      <c r="K63" s="236" t="n"/>
      <c r="L63" s="236" t="n"/>
      <c r="M63" s="236" t="n"/>
      <c r="N63" s="236" t="n"/>
      <c r="O63" s="236" t="n"/>
      <c r="P63" s="236" t="n"/>
      <c r="Q63" s="237">
        <f>IF(COUNTA(D63:P63)=0,"",ROUND(AVERAGE(D63:P63),1))</f>
        <v/>
      </c>
      <c r="R63" s="235" t="n"/>
      <c r="S63" s="236" t="n"/>
      <c r="T63" s="236" t="n"/>
      <c r="U63" s="236" t="n"/>
      <c r="V63" s="236" t="n"/>
      <c r="W63" s="236" t="n"/>
      <c r="X63" s="236" t="n"/>
      <c r="Y63" s="236" t="n"/>
      <c r="Z63" s="236" t="n"/>
      <c r="AA63" s="236" t="n"/>
      <c r="AB63" s="236" t="n"/>
      <c r="AC63" s="236" t="n"/>
      <c r="AD63" s="236" t="n"/>
      <c r="AE63" s="236" t="n"/>
      <c r="AF63" s="237">
        <f>IF(COUNTA(S63:AE63)=0,"",ROUND(AVERAGE(S63:AE63),1))</f>
        <v/>
      </c>
      <c r="AG63" s="235" t="n"/>
      <c r="AH63" s="236" t="n"/>
      <c r="AI63" s="236" t="n"/>
      <c r="AJ63" s="236" t="n"/>
      <c r="AK63" s="236" t="n"/>
      <c r="AL63" s="236" t="n"/>
      <c r="AM63" s="236" t="n"/>
      <c r="AN63" s="236" t="n"/>
      <c r="AO63" s="236" t="n"/>
      <c r="AP63" s="236" t="n"/>
      <c r="AQ63" s="236" t="n"/>
      <c r="AR63" s="236" t="n"/>
      <c r="AS63" s="236" t="n"/>
      <c r="AT63" s="236" t="n"/>
      <c r="AU63" s="237">
        <f>IF(COUNTA(AH63:AT63)=0,"",ROUND(AVERAGE(AH63:AT63),1))</f>
        <v/>
      </c>
    </row>
    <row r="64" ht="13.8" customHeight="1" s="185">
      <c r="A64" s="238" t="n">
        <v>8</v>
      </c>
      <c r="B64" s="239">
        <f t="array" ref="B64:B64">IFERROR(INDEX(Liste_Enfants!B$4:B$53,SMALL(IF(Liste_Enfants!E$4:E$53="A",ROW(Liste_Enfants!E$4:E$53)-3),8))&amp;" "&amp;INDEX(Liste_Enfants!C$4:C$53,SMALL(IF(Liste_Enfants!E$4:E$53="A",ROW(Liste_Enfants!E$4:E$53)-3),8)),"")</f>
        <v/>
      </c>
      <c r="C64" s="235" t="n"/>
      <c r="D64" s="236" t="n"/>
      <c r="E64" s="236" t="n"/>
      <c r="F64" s="236" t="n"/>
      <c r="G64" s="236" t="n"/>
      <c r="H64" s="236" t="n"/>
      <c r="I64" s="236" t="n"/>
      <c r="J64" s="236" t="n"/>
      <c r="K64" s="236" t="n"/>
      <c r="L64" s="236" t="n"/>
      <c r="M64" s="236" t="n"/>
      <c r="N64" s="236" t="n"/>
      <c r="O64" s="236" t="n"/>
      <c r="P64" s="236" t="n"/>
      <c r="Q64" s="237">
        <f>IF(COUNTA(D64:P64)=0,"",ROUND(AVERAGE(D64:P64),1))</f>
        <v/>
      </c>
      <c r="R64" s="235" t="n"/>
      <c r="S64" s="236" t="n"/>
      <c r="T64" s="236" t="n"/>
      <c r="U64" s="236" t="n"/>
      <c r="V64" s="236" t="n"/>
      <c r="W64" s="236" t="n"/>
      <c r="X64" s="236" t="n"/>
      <c r="Y64" s="236" t="n"/>
      <c r="Z64" s="236" t="n"/>
      <c r="AA64" s="236" t="n"/>
      <c r="AB64" s="236" t="n"/>
      <c r="AC64" s="236" t="n"/>
      <c r="AD64" s="236" t="n"/>
      <c r="AE64" s="236" t="n"/>
      <c r="AF64" s="237">
        <f>IF(COUNTA(S64:AE64)=0,"",ROUND(AVERAGE(S64:AE64),1))</f>
        <v/>
      </c>
      <c r="AG64" s="235" t="n"/>
      <c r="AH64" s="236" t="n"/>
      <c r="AI64" s="236" t="n"/>
      <c r="AJ64" s="236" t="n"/>
      <c r="AK64" s="236" t="n"/>
      <c r="AL64" s="236" t="n"/>
      <c r="AM64" s="236" t="n"/>
      <c r="AN64" s="236" t="n"/>
      <c r="AO64" s="236" t="n"/>
      <c r="AP64" s="236" t="n"/>
      <c r="AQ64" s="236" t="n"/>
      <c r="AR64" s="236" t="n"/>
      <c r="AS64" s="236" t="n"/>
      <c r="AT64" s="236" t="n"/>
      <c r="AU64" s="237">
        <f>IF(COUNTA(AH64:AT64)=0,"",ROUND(AVERAGE(AH64:AT64),1))</f>
        <v/>
      </c>
    </row>
    <row r="65" ht="13.8" customHeight="1" s="185">
      <c r="A65" s="213" t="n">
        <v>9</v>
      </c>
      <c r="B65" s="234">
        <f t="array" ref="B65:B65">IFERROR(INDEX(Liste_Enfants!B$4:B$53,SMALL(IF(Liste_Enfants!E$4:E$53="A",ROW(Liste_Enfants!E$4:E$53)-3),9))&amp;" "&amp;INDEX(Liste_Enfants!C$4:C$53,SMALL(IF(Liste_Enfants!E$4:E$53="A",ROW(Liste_Enfants!E$4:E$53)-3),9)),"")</f>
        <v/>
      </c>
      <c r="C65" s="235" t="n"/>
      <c r="D65" s="236" t="n"/>
      <c r="E65" s="236" t="n"/>
      <c r="F65" s="236" t="n"/>
      <c r="G65" s="236" t="n"/>
      <c r="H65" s="236" t="n"/>
      <c r="I65" s="236" t="n"/>
      <c r="J65" s="236" t="n"/>
      <c r="K65" s="236" t="n"/>
      <c r="L65" s="236" t="n"/>
      <c r="M65" s="236" t="n"/>
      <c r="N65" s="236" t="n"/>
      <c r="O65" s="236" t="n"/>
      <c r="P65" s="236" t="n"/>
      <c r="Q65" s="237">
        <f>IF(COUNTA(D65:P65)=0,"",ROUND(AVERAGE(D65:P65),1))</f>
        <v/>
      </c>
      <c r="R65" s="235" t="n"/>
      <c r="S65" s="236" t="n"/>
      <c r="T65" s="236" t="n"/>
      <c r="U65" s="236" t="n"/>
      <c r="V65" s="236" t="n"/>
      <c r="W65" s="236" t="n"/>
      <c r="X65" s="236" t="n"/>
      <c r="Y65" s="236" t="n"/>
      <c r="Z65" s="236" t="n"/>
      <c r="AA65" s="236" t="n"/>
      <c r="AB65" s="236" t="n"/>
      <c r="AC65" s="236" t="n"/>
      <c r="AD65" s="236" t="n"/>
      <c r="AE65" s="236" t="n"/>
      <c r="AF65" s="237">
        <f>IF(COUNTA(S65:AE65)=0,"",ROUND(AVERAGE(S65:AE65),1))</f>
        <v/>
      </c>
      <c r="AG65" s="235" t="n"/>
      <c r="AH65" s="236" t="n"/>
      <c r="AI65" s="236" t="n"/>
      <c r="AJ65" s="236" t="n"/>
      <c r="AK65" s="236" t="n"/>
      <c r="AL65" s="236" t="n"/>
      <c r="AM65" s="236" t="n"/>
      <c r="AN65" s="236" t="n"/>
      <c r="AO65" s="236" t="n"/>
      <c r="AP65" s="236" t="n"/>
      <c r="AQ65" s="236" t="n"/>
      <c r="AR65" s="236" t="n"/>
      <c r="AS65" s="236" t="n"/>
      <c r="AT65" s="236" t="n"/>
      <c r="AU65" s="237">
        <f>IF(COUNTA(AH65:AT65)=0,"",ROUND(AVERAGE(AH65:AT65),1))</f>
        <v/>
      </c>
    </row>
    <row r="66" ht="13.8" customHeight="1" s="185">
      <c r="A66" s="238" t="n">
        <v>10</v>
      </c>
      <c r="B66" s="239">
        <f t="array" ref="B66:B66">IFERROR(INDEX(Liste_Enfants!B$4:B$53,SMALL(IF(Liste_Enfants!E$4:E$53="A",ROW(Liste_Enfants!E$4:E$53)-3),10))&amp;" "&amp;INDEX(Liste_Enfants!C$4:C$53,SMALL(IF(Liste_Enfants!E$4:E$53="A",ROW(Liste_Enfants!E$4:E$53)-3),10)),"")</f>
        <v/>
      </c>
      <c r="C66" s="235" t="n"/>
      <c r="D66" s="236" t="n"/>
      <c r="E66" s="236" t="n"/>
      <c r="F66" s="236" t="n"/>
      <c r="G66" s="236" t="n"/>
      <c r="H66" s="236" t="n"/>
      <c r="I66" s="236" t="n"/>
      <c r="J66" s="236" t="n"/>
      <c r="K66" s="236" t="n"/>
      <c r="L66" s="236" t="n"/>
      <c r="M66" s="236" t="n"/>
      <c r="N66" s="236" t="n"/>
      <c r="O66" s="236" t="n"/>
      <c r="P66" s="236" t="n"/>
      <c r="Q66" s="237">
        <f>IF(COUNTA(D66:P66)=0,"",ROUND(AVERAGE(D66:P66),1))</f>
        <v/>
      </c>
      <c r="R66" s="235" t="n"/>
      <c r="S66" s="236" t="n"/>
      <c r="T66" s="236" t="n"/>
      <c r="U66" s="236" t="n"/>
      <c r="V66" s="236" t="n"/>
      <c r="W66" s="236" t="n"/>
      <c r="X66" s="236" t="n"/>
      <c r="Y66" s="236" t="n"/>
      <c r="Z66" s="236" t="n"/>
      <c r="AA66" s="236" t="n"/>
      <c r="AB66" s="236" t="n"/>
      <c r="AC66" s="236" t="n"/>
      <c r="AD66" s="236" t="n"/>
      <c r="AE66" s="236" t="n"/>
      <c r="AF66" s="237">
        <f>IF(COUNTA(S66:AE66)=0,"",ROUND(AVERAGE(S66:AE66),1))</f>
        <v/>
      </c>
      <c r="AG66" s="235" t="n"/>
      <c r="AH66" s="236" t="n"/>
      <c r="AI66" s="236" t="n"/>
      <c r="AJ66" s="236" t="n"/>
      <c r="AK66" s="236" t="n"/>
      <c r="AL66" s="236" t="n"/>
      <c r="AM66" s="236" t="n"/>
      <c r="AN66" s="236" t="n"/>
      <c r="AO66" s="236" t="n"/>
      <c r="AP66" s="236" t="n"/>
      <c r="AQ66" s="236" t="n"/>
      <c r="AR66" s="236" t="n"/>
      <c r="AS66" s="236" t="n"/>
      <c r="AT66" s="236" t="n"/>
      <c r="AU66" s="237">
        <f>IF(COUNTA(AH66:AT66)=0,"",ROUND(AVERAGE(AH66:AT66),1))</f>
        <v/>
      </c>
    </row>
    <row r="67" ht="13.8" customHeight="1" s="185">
      <c r="A67" s="213" t="n">
        <v>11</v>
      </c>
      <c r="B67" s="234">
        <f t="array" ref="B67:B67">IFERROR(INDEX(Liste_Enfants!B$4:B$53,SMALL(IF(Liste_Enfants!E$4:E$53="A",ROW(Liste_Enfants!E$4:E$53)-3),11))&amp;" "&amp;INDEX(Liste_Enfants!C$4:C$53,SMALL(IF(Liste_Enfants!E$4:E$53="A",ROW(Liste_Enfants!E$4:E$53)-3),11)),"")</f>
        <v/>
      </c>
      <c r="C67" s="235" t="n"/>
      <c r="D67" s="236" t="n"/>
      <c r="E67" s="236" t="n"/>
      <c r="F67" s="236" t="n"/>
      <c r="G67" s="236" t="n"/>
      <c r="H67" s="236" t="n"/>
      <c r="I67" s="236" t="n"/>
      <c r="J67" s="236" t="n"/>
      <c r="K67" s="236" t="n"/>
      <c r="L67" s="236" t="n"/>
      <c r="M67" s="236" t="n"/>
      <c r="N67" s="236" t="n"/>
      <c r="O67" s="236" t="n"/>
      <c r="P67" s="236" t="n"/>
      <c r="Q67" s="237">
        <f>IF(COUNTA(D67:P67)=0,"",ROUND(AVERAGE(D67:P67),1))</f>
        <v/>
      </c>
      <c r="R67" s="235" t="n"/>
      <c r="S67" s="236" t="n"/>
      <c r="T67" s="236" t="n"/>
      <c r="U67" s="236" t="n"/>
      <c r="V67" s="236" t="n"/>
      <c r="W67" s="236" t="n"/>
      <c r="X67" s="236" t="n"/>
      <c r="Y67" s="236" t="n"/>
      <c r="Z67" s="236" t="n"/>
      <c r="AA67" s="236" t="n"/>
      <c r="AB67" s="236" t="n"/>
      <c r="AC67" s="236" t="n"/>
      <c r="AD67" s="236" t="n"/>
      <c r="AE67" s="236" t="n"/>
      <c r="AF67" s="237">
        <f>IF(COUNTA(S67:AE67)=0,"",ROUND(AVERAGE(S67:AE67),1))</f>
        <v/>
      </c>
      <c r="AG67" s="235" t="n"/>
      <c r="AH67" s="236" t="n"/>
      <c r="AI67" s="236" t="n"/>
      <c r="AJ67" s="236" t="n"/>
      <c r="AK67" s="236" t="n"/>
      <c r="AL67" s="236" t="n"/>
      <c r="AM67" s="236" t="n"/>
      <c r="AN67" s="236" t="n"/>
      <c r="AO67" s="236" t="n"/>
      <c r="AP67" s="236" t="n"/>
      <c r="AQ67" s="236" t="n"/>
      <c r="AR67" s="236" t="n"/>
      <c r="AS67" s="236" t="n"/>
      <c r="AT67" s="236" t="n"/>
      <c r="AU67" s="237">
        <f>IF(COUNTA(AH67:AT67)=0,"",ROUND(AVERAGE(AH67:AT67),1))</f>
        <v/>
      </c>
    </row>
    <row r="68" ht="13.8" customHeight="1" s="185">
      <c r="A68" s="238" t="n">
        <v>12</v>
      </c>
      <c r="B68" s="239">
        <f t="array" ref="B68:B68">IFERROR(INDEX(Liste_Enfants!B$4:B$53,SMALL(IF(Liste_Enfants!E$4:E$53="A",ROW(Liste_Enfants!E$4:E$53)-3),12))&amp;" "&amp;INDEX(Liste_Enfants!C$4:C$53,SMALL(IF(Liste_Enfants!E$4:E$53="A",ROW(Liste_Enfants!E$4:E$53)-3),12)),"")</f>
        <v/>
      </c>
      <c r="C68" s="235" t="n"/>
      <c r="D68" s="236" t="n"/>
      <c r="E68" s="236" t="n"/>
      <c r="F68" s="236" t="n"/>
      <c r="G68" s="236" t="n"/>
      <c r="H68" s="236" t="n"/>
      <c r="I68" s="236" t="n"/>
      <c r="J68" s="236" t="n"/>
      <c r="K68" s="236" t="n"/>
      <c r="L68" s="236" t="n"/>
      <c r="M68" s="236" t="n"/>
      <c r="N68" s="236" t="n"/>
      <c r="O68" s="236" t="n"/>
      <c r="P68" s="236" t="n"/>
      <c r="Q68" s="237">
        <f>IF(COUNTA(D68:P68)=0,"",ROUND(AVERAGE(D68:P68),1))</f>
        <v/>
      </c>
      <c r="R68" s="235" t="n"/>
      <c r="S68" s="236" t="n"/>
      <c r="T68" s="236" t="n"/>
      <c r="U68" s="236" t="n"/>
      <c r="V68" s="236" t="n"/>
      <c r="W68" s="236" t="n"/>
      <c r="X68" s="236" t="n"/>
      <c r="Y68" s="236" t="n"/>
      <c r="Z68" s="236" t="n"/>
      <c r="AA68" s="236" t="n"/>
      <c r="AB68" s="236" t="n"/>
      <c r="AC68" s="236" t="n"/>
      <c r="AD68" s="236" t="n"/>
      <c r="AE68" s="236" t="n"/>
      <c r="AF68" s="237">
        <f>IF(COUNTA(S68:AE68)=0,"",ROUND(AVERAGE(S68:AE68),1))</f>
        <v/>
      </c>
      <c r="AG68" s="235" t="n"/>
      <c r="AH68" s="236" t="n"/>
      <c r="AI68" s="236" t="n"/>
      <c r="AJ68" s="236" t="n"/>
      <c r="AK68" s="236" t="n"/>
      <c r="AL68" s="236" t="n"/>
      <c r="AM68" s="236" t="n"/>
      <c r="AN68" s="236" t="n"/>
      <c r="AO68" s="236" t="n"/>
      <c r="AP68" s="236" t="n"/>
      <c r="AQ68" s="236" t="n"/>
      <c r="AR68" s="236" t="n"/>
      <c r="AS68" s="236" t="n"/>
      <c r="AT68" s="236" t="n"/>
      <c r="AU68" s="237">
        <f>IF(COUNTA(AH68:AT68)=0,"",ROUND(AVERAGE(AH68:AT68),1))</f>
        <v/>
      </c>
    </row>
    <row r="69" ht="13.8" customHeight="1" s="185">
      <c r="A69" s="213" t="n">
        <v>13</v>
      </c>
      <c r="B69" s="234">
        <f t="array" ref="B69:B69">IFERROR(INDEX(Liste_Enfants!B$4:B$53,SMALL(IF(Liste_Enfants!E$4:E$53="A",ROW(Liste_Enfants!E$4:E$53)-3),13))&amp;" "&amp;INDEX(Liste_Enfants!C$4:C$53,SMALL(IF(Liste_Enfants!E$4:E$53="A",ROW(Liste_Enfants!E$4:E$53)-3),13)),"")</f>
        <v/>
      </c>
      <c r="C69" s="235" t="n"/>
      <c r="D69" s="236" t="n"/>
      <c r="E69" s="236" t="n"/>
      <c r="F69" s="236" t="n"/>
      <c r="G69" s="236" t="n"/>
      <c r="H69" s="236" t="n"/>
      <c r="I69" s="236" t="n"/>
      <c r="J69" s="236" t="n"/>
      <c r="K69" s="236" t="n"/>
      <c r="L69" s="236" t="n"/>
      <c r="M69" s="236" t="n"/>
      <c r="N69" s="236" t="n"/>
      <c r="O69" s="236" t="n"/>
      <c r="P69" s="236" t="n"/>
      <c r="Q69" s="237">
        <f>IF(COUNTA(D69:P69)=0,"",ROUND(AVERAGE(D69:P69),1))</f>
        <v/>
      </c>
      <c r="R69" s="235" t="n"/>
      <c r="S69" s="236" t="n"/>
      <c r="T69" s="236" t="n"/>
      <c r="U69" s="236" t="n"/>
      <c r="V69" s="236" t="n"/>
      <c r="W69" s="236" t="n"/>
      <c r="X69" s="236" t="n"/>
      <c r="Y69" s="236" t="n"/>
      <c r="Z69" s="236" t="n"/>
      <c r="AA69" s="236" t="n"/>
      <c r="AB69" s="236" t="n"/>
      <c r="AC69" s="236" t="n"/>
      <c r="AD69" s="236" t="n"/>
      <c r="AE69" s="236" t="n"/>
      <c r="AF69" s="237">
        <f>IF(COUNTA(S69:AE69)=0,"",ROUND(AVERAGE(S69:AE69),1))</f>
        <v/>
      </c>
      <c r="AG69" s="235" t="n"/>
      <c r="AH69" s="236" t="n"/>
      <c r="AI69" s="236" t="n"/>
      <c r="AJ69" s="236" t="n"/>
      <c r="AK69" s="236" t="n"/>
      <c r="AL69" s="236" t="n"/>
      <c r="AM69" s="236" t="n"/>
      <c r="AN69" s="236" t="n"/>
      <c r="AO69" s="236" t="n"/>
      <c r="AP69" s="236" t="n"/>
      <c r="AQ69" s="236" t="n"/>
      <c r="AR69" s="236" t="n"/>
      <c r="AS69" s="236" t="n"/>
      <c r="AT69" s="236" t="n"/>
      <c r="AU69" s="237">
        <f>IF(COUNTA(AH69:AT69)=0,"",ROUND(AVERAGE(AH69:AT69),1))</f>
        <v/>
      </c>
    </row>
    <row r="70" ht="13.8" customHeight="1" s="185">
      <c r="A70" s="238" t="n">
        <v>14</v>
      </c>
      <c r="B70" s="239">
        <f t="array" ref="B70:B70">IFERROR(INDEX(Liste_Enfants!B$4:B$53,SMALL(IF(Liste_Enfants!E$4:E$53="A",ROW(Liste_Enfants!E$4:E$53)-3),14))&amp;" "&amp;INDEX(Liste_Enfants!C$4:C$53,SMALL(IF(Liste_Enfants!E$4:E$53="A",ROW(Liste_Enfants!E$4:E$53)-3),14)),"")</f>
        <v/>
      </c>
      <c r="C70" s="235" t="n"/>
      <c r="D70" s="236" t="n"/>
      <c r="E70" s="236" t="n"/>
      <c r="F70" s="236" t="n"/>
      <c r="G70" s="236" t="n"/>
      <c r="H70" s="236" t="n"/>
      <c r="I70" s="236" t="n"/>
      <c r="J70" s="236" t="n"/>
      <c r="K70" s="236" t="n"/>
      <c r="L70" s="236" t="n"/>
      <c r="M70" s="236" t="n"/>
      <c r="N70" s="236" t="n"/>
      <c r="O70" s="236" t="n"/>
      <c r="P70" s="236" t="n"/>
      <c r="Q70" s="237">
        <f>IF(COUNTA(D70:P70)=0,"",ROUND(AVERAGE(D70:P70),1))</f>
        <v/>
      </c>
      <c r="R70" s="235" t="n"/>
      <c r="S70" s="236" t="n"/>
      <c r="T70" s="236" t="n"/>
      <c r="U70" s="236" t="n"/>
      <c r="V70" s="236" t="n"/>
      <c r="W70" s="236" t="n"/>
      <c r="X70" s="236" t="n"/>
      <c r="Y70" s="236" t="n"/>
      <c r="Z70" s="236" t="n"/>
      <c r="AA70" s="236" t="n"/>
      <c r="AB70" s="236" t="n"/>
      <c r="AC70" s="236" t="n"/>
      <c r="AD70" s="236" t="n"/>
      <c r="AE70" s="236" t="n"/>
      <c r="AF70" s="237">
        <f>IF(COUNTA(S70:AE70)=0,"",ROUND(AVERAGE(S70:AE70),1))</f>
        <v/>
      </c>
      <c r="AG70" s="235" t="n"/>
      <c r="AH70" s="236" t="n"/>
      <c r="AI70" s="236" t="n"/>
      <c r="AJ70" s="236" t="n"/>
      <c r="AK70" s="236" t="n"/>
      <c r="AL70" s="236" t="n"/>
      <c r="AM70" s="236" t="n"/>
      <c r="AN70" s="236" t="n"/>
      <c r="AO70" s="236" t="n"/>
      <c r="AP70" s="236" t="n"/>
      <c r="AQ70" s="236" t="n"/>
      <c r="AR70" s="236" t="n"/>
      <c r="AS70" s="236" t="n"/>
      <c r="AT70" s="236" t="n"/>
      <c r="AU70" s="237">
        <f>IF(COUNTA(AH70:AT70)=0,"",ROUND(AVERAGE(AH70:AT70),1))</f>
        <v/>
      </c>
    </row>
    <row r="71" ht="13.8" customHeight="1" s="185">
      <c r="A71" s="213" t="n">
        <v>15</v>
      </c>
      <c r="B71" s="234">
        <f t="array" ref="B71:B71">IFERROR(INDEX(Liste_Enfants!B$4:B$53,SMALL(IF(Liste_Enfants!E$4:E$53="A",ROW(Liste_Enfants!E$4:E$53)-3),15))&amp;" "&amp;INDEX(Liste_Enfants!C$4:C$53,SMALL(IF(Liste_Enfants!E$4:E$53="A",ROW(Liste_Enfants!E$4:E$53)-3),15)),"")</f>
        <v/>
      </c>
      <c r="C71" s="235" t="n"/>
      <c r="D71" s="236" t="n"/>
      <c r="E71" s="236" t="n"/>
      <c r="F71" s="236" t="n"/>
      <c r="G71" s="236" t="n"/>
      <c r="H71" s="236" t="n"/>
      <c r="I71" s="236" t="n"/>
      <c r="J71" s="236" t="n"/>
      <c r="K71" s="236" t="n"/>
      <c r="L71" s="236" t="n"/>
      <c r="M71" s="236" t="n"/>
      <c r="N71" s="236" t="n"/>
      <c r="O71" s="236" t="n"/>
      <c r="P71" s="236" t="n"/>
      <c r="Q71" s="237">
        <f>IF(COUNTA(D71:P71)=0,"",ROUND(AVERAGE(D71:P71),1))</f>
        <v/>
      </c>
      <c r="R71" s="235" t="n"/>
      <c r="S71" s="236" t="n"/>
      <c r="T71" s="236" t="n"/>
      <c r="U71" s="236" t="n"/>
      <c r="V71" s="236" t="n"/>
      <c r="W71" s="236" t="n"/>
      <c r="X71" s="236" t="n"/>
      <c r="Y71" s="236" t="n"/>
      <c r="Z71" s="236" t="n"/>
      <c r="AA71" s="236" t="n"/>
      <c r="AB71" s="236" t="n"/>
      <c r="AC71" s="236" t="n"/>
      <c r="AD71" s="236" t="n"/>
      <c r="AE71" s="236" t="n"/>
      <c r="AF71" s="237">
        <f>IF(COUNTA(S71:AE71)=0,"",ROUND(AVERAGE(S71:AE71),1))</f>
        <v/>
      </c>
      <c r="AG71" s="235" t="n"/>
      <c r="AH71" s="236" t="n"/>
      <c r="AI71" s="236" t="n"/>
      <c r="AJ71" s="236" t="n"/>
      <c r="AK71" s="236" t="n"/>
      <c r="AL71" s="236" t="n"/>
      <c r="AM71" s="236" t="n"/>
      <c r="AN71" s="236" t="n"/>
      <c r="AO71" s="236" t="n"/>
      <c r="AP71" s="236" t="n"/>
      <c r="AQ71" s="236" t="n"/>
      <c r="AR71" s="236" t="n"/>
      <c r="AS71" s="236" t="n"/>
      <c r="AT71" s="236" t="n"/>
      <c r="AU71" s="237">
        <f>IF(COUNTA(AH71:AT71)=0,"",ROUND(AVERAGE(AH71:AT71),1))</f>
        <v/>
      </c>
    </row>
    <row r="72" ht="12.8" customHeight="1" s="185">
      <c r="A72" s="233" t="inlineStr">
        <is>
          <t>📊 MOY.</t>
        </is>
      </c>
      <c r="C72" s="235" t="n"/>
      <c r="D72" s="241">
        <f>IF(COUNTA(D57:D71)=0,"",ROUND(AVERAGE(D57:D71),1))</f>
        <v/>
      </c>
      <c r="E72" s="241">
        <f>IF(COUNTA(E57:E71)=0,"",ROUND(AVERAGE(E57:E71),1))</f>
        <v/>
      </c>
      <c r="F72" s="241">
        <f>IF(COUNTA(F57:F71)=0,"",ROUND(AVERAGE(F57:F71),1))</f>
        <v/>
      </c>
      <c r="G72" s="241">
        <f>IF(COUNTA(G57:G71)=0,"",ROUND(AVERAGE(G57:G71),1))</f>
        <v/>
      </c>
      <c r="H72" s="241">
        <f>IF(COUNTA(H57:H71)=0,"",ROUND(AVERAGE(H57:H71),1))</f>
        <v/>
      </c>
      <c r="I72" s="241">
        <f>IF(COUNTA(I57:I71)=0,"",ROUND(AVERAGE(I57:I71),1))</f>
        <v/>
      </c>
      <c r="J72" s="241">
        <f>IF(COUNTA(J57:J71)=0,"",ROUND(AVERAGE(J57:J71),1))</f>
        <v/>
      </c>
      <c r="K72" s="241">
        <f>IF(COUNTA(K57:K71)=0,"",ROUND(AVERAGE(K57:K71),1))</f>
        <v/>
      </c>
      <c r="L72" s="241">
        <f>IF(COUNTA(L57:L71)=0,"",ROUND(AVERAGE(L57:L71),1))</f>
        <v/>
      </c>
      <c r="M72" s="241">
        <f>IF(COUNTA(M57:M71)=0,"",ROUND(AVERAGE(M57:M71),1))</f>
        <v/>
      </c>
      <c r="N72" s="241">
        <f>IF(COUNTA(N57:N71)=0,"",ROUND(AVERAGE(N57:N71),1))</f>
        <v/>
      </c>
      <c r="O72" s="241">
        <f>IF(COUNTA(O57:O71)=0,"",ROUND(AVERAGE(O57:O71),1))</f>
        <v/>
      </c>
      <c r="P72" s="241">
        <f>IF(COUNTA(P57:P71)=0,"",ROUND(AVERAGE(P57:P71),1))</f>
        <v/>
      </c>
      <c r="Q72" s="241">
        <f>IF(COUNTA(Q57:Q71)=0,"",ROUND(AVERAGE(Q57:Q71),1))</f>
        <v/>
      </c>
      <c r="R72" s="235" t="n"/>
      <c r="S72" s="241">
        <f>IF(COUNTA(S57:S71)=0,"",ROUND(AVERAGE(S57:S71),1))</f>
        <v/>
      </c>
      <c r="T72" s="241">
        <f>IF(COUNTA(T57:T71)=0,"",ROUND(AVERAGE(T57:T71),1))</f>
        <v/>
      </c>
      <c r="U72" s="241">
        <f>IF(COUNTA(U57:U71)=0,"",ROUND(AVERAGE(U57:U71),1))</f>
        <v/>
      </c>
      <c r="V72" s="241">
        <f>IF(COUNTA(V57:V71)=0,"",ROUND(AVERAGE(V57:V71),1))</f>
        <v/>
      </c>
      <c r="W72" s="241">
        <f>IF(COUNTA(W57:W71)=0,"",ROUND(AVERAGE(W57:W71),1))</f>
        <v/>
      </c>
      <c r="X72" s="241">
        <f>IF(COUNTA(X57:X71)=0,"",ROUND(AVERAGE(X57:X71),1))</f>
        <v/>
      </c>
      <c r="Y72" s="241">
        <f>IF(COUNTA(Y57:Y71)=0,"",ROUND(AVERAGE(Y57:Y71),1))</f>
        <v/>
      </c>
      <c r="Z72" s="241">
        <f>IF(COUNTA(Z57:Z71)=0,"",ROUND(AVERAGE(Z57:Z71),1))</f>
        <v/>
      </c>
      <c r="AA72" s="241">
        <f>IF(COUNTA(AA57:AA71)=0,"",ROUND(AVERAGE(AA57:AA71),1))</f>
        <v/>
      </c>
      <c r="AB72" s="241">
        <f>IF(COUNTA(AB57:AB71)=0,"",ROUND(AVERAGE(AB57:AB71),1))</f>
        <v/>
      </c>
      <c r="AC72" s="241">
        <f>IF(COUNTA(AC57:AC71)=0,"",ROUND(AVERAGE(AC57:AC71),1))</f>
        <v/>
      </c>
      <c r="AD72" s="241">
        <f>IF(COUNTA(AD57:AD71)=0,"",ROUND(AVERAGE(AD57:AD71),1))</f>
        <v/>
      </c>
      <c r="AE72" s="241">
        <f>IF(COUNTA(AE57:AE71)=0,"",ROUND(AVERAGE(AE57:AE71),1))</f>
        <v/>
      </c>
      <c r="AF72" s="241">
        <f>IF(COUNTA(AF57:AF71)=0,"",ROUND(AVERAGE(AF57:AF71),1))</f>
        <v/>
      </c>
      <c r="AG72" s="235" t="n"/>
      <c r="AH72" s="241">
        <f>IF(COUNTA(AH57:AH71)=0,"",ROUND(AVERAGE(AH57:AH71),1))</f>
        <v/>
      </c>
      <c r="AI72" s="241">
        <f>IF(COUNTA(AI57:AI71)=0,"",ROUND(AVERAGE(AI57:AI71),1))</f>
        <v/>
      </c>
      <c r="AJ72" s="241">
        <f>IF(COUNTA(AJ57:AJ71)=0,"",ROUND(AVERAGE(AJ57:AJ71),1))</f>
        <v/>
      </c>
      <c r="AK72" s="241">
        <f>IF(COUNTA(AK57:AK71)=0,"",ROUND(AVERAGE(AK57:AK71),1))</f>
        <v/>
      </c>
      <c r="AL72" s="241">
        <f>IF(COUNTA(AL57:AL71)=0,"",ROUND(AVERAGE(AL57:AL71),1))</f>
        <v/>
      </c>
      <c r="AM72" s="241">
        <f>IF(COUNTA(AM57:AM71)=0,"",ROUND(AVERAGE(AM57:AM71),1))</f>
        <v/>
      </c>
      <c r="AN72" s="241">
        <f>IF(COUNTA(AN57:AN71)=0,"",ROUND(AVERAGE(AN57:AN71),1))</f>
        <v/>
      </c>
      <c r="AO72" s="241">
        <f>IF(COUNTA(AO57:AO71)=0,"",ROUND(AVERAGE(AO57:AO71),1))</f>
        <v/>
      </c>
      <c r="AP72" s="241">
        <f>IF(COUNTA(AP57:AP71)=0,"",ROUND(AVERAGE(AP57:AP71),1))</f>
        <v/>
      </c>
      <c r="AQ72" s="241">
        <f>IF(COUNTA(AQ57:AQ71)=0,"",ROUND(AVERAGE(AQ57:AQ71),1))</f>
        <v/>
      </c>
      <c r="AR72" s="241">
        <f>IF(COUNTA(AR57:AR71)=0,"",ROUND(AVERAGE(AR57:AR71),1))</f>
        <v/>
      </c>
      <c r="AS72" s="241">
        <f>IF(COUNTA(AS57:AS71)=0,"",ROUND(AVERAGE(AS57:AS71),1))</f>
        <v/>
      </c>
      <c r="AT72" s="241">
        <f>IF(COUNTA(AT57:AT71)=0,"",ROUND(AVERAGE(AT57:AT71),1))</f>
        <v/>
      </c>
      <c r="AU72" s="241">
        <f>IF(COUNTA(AU57:AU71)=0,"",ROUND(AVERAGE(AU57:AU71),1))</f>
        <v/>
      </c>
    </row>
    <row r="73" ht="12.8" customHeight="1" s="185">
      <c r="A73" s="248" t="inlineStr">
        <is>
          <t>⭐ MOY. S1</t>
        </is>
      </c>
      <c r="C73" s="235" t="n"/>
      <c r="D73" s="249">
        <f>IF(COUNTA(D21,D38,D55,D72)=0,"",ROUND(AVERAGE(D21,D38,D55,D72),1))</f>
        <v/>
      </c>
      <c r="E73" s="249">
        <f>IF(COUNTA(E21,E38,E55,E72)=0,"",ROUND(AVERAGE(E21,E38,E55,E72),1))</f>
        <v/>
      </c>
      <c r="F73" s="249">
        <f>IF(COUNTA(F21,F38,F55,F72)=0,"",ROUND(AVERAGE(F21,F38,F55,F72),1))</f>
        <v/>
      </c>
      <c r="G73" s="249">
        <f>IF(COUNTA(G21,G38,G55,G72)=0,"",ROUND(AVERAGE(G21,G38,G55,G72),1))</f>
        <v/>
      </c>
      <c r="H73" s="249">
        <f>IF(COUNTA(H21,H38,H55,H72)=0,"",ROUND(AVERAGE(H21,H38,H55,H72),1))</f>
        <v/>
      </c>
      <c r="I73" s="249">
        <f>IF(COUNTA(I21,I38,I55,I72)=0,"",ROUND(AVERAGE(I21,I38,I55,I72),1))</f>
        <v/>
      </c>
      <c r="J73" s="249">
        <f>IF(COUNTA(J21,J38,J55,J72)=0,"",ROUND(AVERAGE(J21,J38,J55,J72),1))</f>
        <v/>
      </c>
      <c r="K73" s="249">
        <f>IF(COUNTA(K21,K38,K55,K72)=0,"",ROUND(AVERAGE(K21,K38,K55,K72),1))</f>
        <v/>
      </c>
      <c r="L73" s="249">
        <f>IF(COUNTA(L21,L38,L55,L72)=0,"",ROUND(AVERAGE(L21,L38,L55,L72),1))</f>
        <v/>
      </c>
      <c r="M73" s="249">
        <f>IF(COUNTA(M21,M38,M55,M72)=0,"",ROUND(AVERAGE(M21,M38,M55,M72),1))</f>
        <v/>
      </c>
      <c r="N73" s="249">
        <f>IF(COUNTA(N21,N38,N55,N72)=0,"",ROUND(AVERAGE(N21,N38,N55,N72),1))</f>
        <v/>
      </c>
      <c r="O73" s="249">
        <f>IF(COUNTA(O21,O38,O55,O72)=0,"",ROUND(AVERAGE(O21,O38,O55,O72),1))</f>
        <v/>
      </c>
      <c r="P73" s="249">
        <f>IF(COUNTA(P21,P38,P55,P72)=0,"",ROUND(AVERAGE(P21,P38,P55,P72),1))</f>
        <v/>
      </c>
      <c r="Q73" s="249">
        <f>IF(COUNTA(Q21,Q38,Q55,Q72)=0,"",ROUND(AVERAGE(Q21,Q38,Q55,Q72),1))</f>
        <v/>
      </c>
      <c r="R73" s="235" t="n"/>
      <c r="S73" s="249">
        <f>IF(COUNTA(S21,S38,S55,S72)=0,"",ROUND(AVERAGE(S21,S38,S55,S72),1))</f>
        <v/>
      </c>
      <c r="T73" s="249">
        <f>IF(COUNTA(T21,T38,T55,T72)=0,"",ROUND(AVERAGE(T21,T38,T55,T72),1))</f>
        <v/>
      </c>
      <c r="U73" s="249">
        <f>IF(COUNTA(U21,U38,U55,U72)=0,"",ROUND(AVERAGE(U21,U38,U55,U72),1))</f>
        <v/>
      </c>
      <c r="V73" s="249">
        <f>IF(COUNTA(V21,V38,V55,V72)=0,"",ROUND(AVERAGE(V21,V38,V55,V72),1))</f>
        <v/>
      </c>
      <c r="W73" s="249">
        <f>IF(COUNTA(W21,W38,W55,W72)=0,"",ROUND(AVERAGE(W21,W38,W55,W72),1))</f>
        <v/>
      </c>
      <c r="X73" s="249">
        <f>IF(COUNTA(X21,X38,X55,X72)=0,"",ROUND(AVERAGE(X21,X38,X55,X72),1))</f>
        <v/>
      </c>
      <c r="Y73" s="249">
        <f>IF(COUNTA(Y21,Y38,Y55,Y72)=0,"",ROUND(AVERAGE(Y21,Y38,Y55,Y72),1))</f>
        <v/>
      </c>
      <c r="Z73" s="249">
        <f>IF(COUNTA(Z21,Z38,Z55,Z72)=0,"",ROUND(AVERAGE(Z21,Z38,Z55,Z72),1))</f>
        <v/>
      </c>
      <c r="AA73" s="249">
        <f>IF(COUNTA(AA21,AA38,AA55,AA72)=0,"",ROUND(AVERAGE(AA21,AA38,AA55,AA72),1))</f>
        <v/>
      </c>
      <c r="AB73" s="249">
        <f>IF(COUNTA(AB21,AB38,AB55,AB72)=0,"",ROUND(AVERAGE(AB21,AB38,AB55,AB72),1))</f>
        <v/>
      </c>
      <c r="AC73" s="249">
        <f>IF(COUNTA(AC21,AC38,AC55,AC72)=0,"",ROUND(AVERAGE(AC21,AC38,AC55,AC72),1))</f>
        <v/>
      </c>
      <c r="AD73" s="249">
        <f>IF(COUNTA(AD21,AD38,AD55,AD72)=0,"",ROUND(AVERAGE(AD21,AD38,AD55,AD72),1))</f>
        <v/>
      </c>
      <c r="AE73" s="249">
        <f>IF(COUNTA(AE21,AE38,AE55,AE72)=0,"",ROUND(AVERAGE(AE21,AE38,AE55,AE72),1))</f>
        <v/>
      </c>
      <c r="AF73" s="249">
        <f>IF(COUNTA(AF21,AF38,AF55,AF72)=0,"",ROUND(AVERAGE(AF21,AF38,AF55,AF72),1))</f>
        <v/>
      </c>
      <c r="AG73" s="235" t="n"/>
      <c r="AH73" s="249">
        <f>IF(COUNTA(AH21,AH38,AH55,AH72)=0,"",ROUND(AVERAGE(AH21,AH38,AH55,AH72),1))</f>
        <v/>
      </c>
      <c r="AI73" s="249">
        <f>IF(COUNTA(AI21,AI38,AI55,AI72)=0,"",ROUND(AVERAGE(AI21,AI38,AI55,AI72),1))</f>
        <v/>
      </c>
      <c r="AJ73" s="249">
        <f>IF(COUNTA(AJ21,AJ38,AJ55,AJ72)=0,"",ROUND(AVERAGE(AJ21,AJ38,AJ55,AJ72),1))</f>
        <v/>
      </c>
      <c r="AK73" s="249">
        <f>IF(COUNTA(AK21,AK38,AK55,AK72)=0,"",ROUND(AVERAGE(AK21,AK38,AK55,AK72),1))</f>
        <v/>
      </c>
      <c r="AL73" s="249">
        <f>IF(COUNTA(AL21,AL38,AL55,AL72)=0,"",ROUND(AVERAGE(AL21,AL38,AL55,AL72),1))</f>
        <v/>
      </c>
      <c r="AM73" s="249">
        <f>IF(COUNTA(AM21,AM38,AM55,AM72)=0,"",ROUND(AVERAGE(AM21,AM38,AM55,AM72),1))</f>
        <v/>
      </c>
      <c r="AN73" s="249">
        <f>IF(COUNTA(AN21,AN38,AN55,AN72)=0,"",ROUND(AVERAGE(AN21,AN38,AN55,AN72),1))</f>
        <v/>
      </c>
      <c r="AO73" s="249">
        <f>IF(COUNTA(AO21,AO38,AO55,AO72)=0,"",ROUND(AVERAGE(AO21,AO38,AO55,AO72),1))</f>
        <v/>
      </c>
      <c r="AP73" s="249">
        <f>IF(COUNTA(AP21,AP38,AP55,AP72)=0,"",ROUND(AVERAGE(AP21,AP38,AP55,AP72),1))</f>
        <v/>
      </c>
      <c r="AQ73" s="249">
        <f>IF(COUNTA(AQ21,AQ38,AQ55,AQ72)=0,"",ROUND(AVERAGE(AQ21,AQ38,AQ55,AQ72),1))</f>
        <v/>
      </c>
      <c r="AR73" s="249">
        <f>IF(COUNTA(AR21,AR38,AR55,AR72)=0,"",ROUND(AVERAGE(AR21,AR38,AR55,AR72),1))</f>
        <v/>
      </c>
      <c r="AS73" s="249">
        <f>IF(COUNTA(AS21,AS38,AS55,AS72)=0,"",ROUND(AVERAGE(AS21,AS38,AS55,AS72),1))</f>
        <v/>
      </c>
      <c r="AT73" s="249">
        <f>IF(COUNTA(AT21,AT38,AT55,AT72)=0,"",ROUND(AVERAGE(AT21,AT38,AT55,AT72),1))</f>
        <v/>
      </c>
      <c r="AU73" s="249">
        <f>IF(COUNTA(AU21,AU38,AU55,AU72)=0,"",ROUND(AVERAGE(AU21,AU38,AU55,AU72),1))</f>
        <v/>
      </c>
    </row>
    <row r="74" ht="13.8" customHeight="1" s="185">
      <c r="C74" s="235" t="n"/>
      <c r="D74" s="194" t="n"/>
      <c r="E74" s="194" t="n"/>
      <c r="F74" s="194" t="n"/>
      <c r="G74" s="194" t="n"/>
      <c r="H74" s="194" t="n"/>
      <c r="I74" s="194" t="n"/>
      <c r="J74" s="194" t="n"/>
      <c r="K74" s="194" t="n"/>
      <c r="L74" s="194" t="n"/>
      <c r="M74" s="194" t="n"/>
      <c r="N74" s="194" t="n"/>
      <c r="O74" s="194" t="n"/>
      <c r="P74" s="194" t="n"/>
      <c r="Q74" s="194" t="n"/>
      <c r="R74" s="235" t="n"/>
      <c r="S74" s="194" t="n"/>
      <c r="T74" s="194" t="n"/>
      <c r="U74" s="194" t="n"/>
      <c r="V74" s="194" t="n"/>
      <c r="W74" s="194" t="n"/>
      <c r="X74" s="194" t="n"/>
      <c r="Y74" s="194" t="n"/>
      <c r="Z74" s="194" t="n"/>
      <c r="AA74" s="194" t="n"/>
      <c r="AB74" s="194" t="n"/>
      <c r="AC74" s="194" t="n"/>
      <c r="AD74" s="194" t="n"/>
      <c r="AE74" s="194" t="n"/>
      <c r="AF74" s="194" t="n"/>
      <c r="AG74" s="235" t="n"/>
      <c r="AH74" s="194" t="n"/>
      <c r="AI74" s="194" t="n"/>
      <c r="AJ74" s="194" t="n"/>
      <c r="AK74" s="194" t="n"/>
      <c r="AL74" s="194" t="n"/>
      <c r="AM74" s="194" t="n"/>
      <c r="AN74" s="194" t="n"/>
      <c r="AO74" s="194" t="n"/>
      <c r="AP74" s="194" t="n"/>
      <c r="AQ74" s="194" t="n"/>
      <c r="AR74" s="194" t="n"/>
      <c r="AS74" s="194" t="n"/>
      <c r="AT74" s="194" t="n"/>
      <c r="AU74" s="194" t="n"/>
    </row>
    <row r="75" ht="15.6" customHeight="1" s="185">
      <c r="A75" s="216" t="inlineStr">
        <is>
          <t>📋 T1 — 📆 SEMAINE 2</t>
        </is>
      </c>
      <c r="C75" s="240" t="n"/>
      <c r="D75" s="218" t="inlineStr">
        <is>
          <t>🤝 VIE COLLECT.</t>
        </is>
      </c>
      <c r="H75" s="219" t="inlineStr">
        <is>
          <t>🎯 AUTONOMIE</t>
        </is>
      </c>
      <c r="K75" s="220" t="inlineStr">
        <is>
          <t>🎨 CRÉATIVITÉ</t>
        </is>
      </c>
      <c r="N75" s="221" t="inlineStr">
        <is>
          <t>⚽ MOTRICITÉ</t>
        </is>
      </c>
      <c r="Q75" s="222" t="inlineStr">
        <is>
          <t>MOY</t>
        </is>
      </c>
      <c r="R75" s="235" t="n"/>
      <c r="S75" s="218" t="inlineStr">
        <is>
          <t>🤝 VIE COLLECT.</t>
        </is>
      </c>
      <c r="W75" s="219" t="inlineStr">
        <is>
          <t>🎯 AUTONOMIE</t>
        </is>
      </c>
      <c r="Z75" s="220" t="inlineStr">
        <is>
          <t>🎨 CRÉATIVITÉ</t>
        </is>
      </c>
      <c r="AC75" s="221" t="inlineStr">
        <is>
          <t>⚽ MOTRICITÉ</t>
        </is>
      </c>
      <c r="AF75" s="224" t="inlineStr">
        <is>
          <t>MOY</t>
        </is>
      </c>
      <c r="AG75" s="235" t="n"/>
      <c r="AH75" s="218" t="inlineStr">
        <is>
          <t>🤝 VIE COLLECT.</t>
        </is>
      </c>
      <c r="AL75" s="219" t="inlineStr">
        <is>
          <t>🎯 AUTONOMIE</t>
        </is>
      </c>
      <c r="AO75" s="220" t="inlineStr">
        <is>
          <t>🎨 CRÉATIVITÉ</t>
        </is>
      </c>
      <c r="AR75" s="221" t="inlineStr">
        <is>
          <t>⚽ MOTRICITÉ</t>
        </is>
      </c>
      <c r="AU75" s="225" t="inlineStr">
        <is>
          <t>MOY</t>
        </is>
      </c>
    </row>
    <row r="76" ht="30" customHeight="1" s="185">
      <c r="A76" s="226" t="inlineStr">
        <is>
          <t>N°</t>
        </is>
      </c>
      <c r="B76" s="227" t="inlineStr">
        <is>
          <t>📅 LUNDI</t>
        </is>
      </c>
      <c r="C76" s="228" t="n"/>
      <c r="D76" s="229" t="inlineStr">
        <is>
          <t>Règles</t>
        </is>
      </c>
      <c r="E76" s="229" t="inlineStr">
        <is>
          <t>Coopér.</t>
        </is>
      </c>
      <c r="F76" s="229" t="inlineStr">
        <is>
          <t>Comm.</t>
        </is>
      </c>
      <c r="G76" s="229" t="inlineStr">
        <is>
          <t>Entraide</t>
        </is>
      </c>
      <c r="H76" s="230" t="inlineStr">
        <is>
          <t>Initiat.</t>
        </is>
      </c>
      <c r="I76" s="230" t="inlineStr">
        <is>
          <t>Gest.mat</t>
        </is>
      </c>
      <c r="J76" s="230" t="inlineStr">
        <is>
          <t>Orga.</t>
        </is>
      </c>
      <c r="K76" s="231" t="inlineStr">
        <is>
          <t>Imagin.</t>
        </is>
      </c>
      <c r="L76" s="231" t="inlineStr">
        <is>
          <t>Expr.art</t>
        </is>
      </c>
      <c r="M76" s="231" t="inlineStr">
        <is>
          <t>Expr.corp</t>
        </is>
      </c>
      <c r="N76" s="232" t="inlineStr">
        <is>
          <t>Coord.</t>
        </is>
      </c>
      <c r="O76" s="232" t="inlineStr">
        <is>
          <t>Endur.</t>
        </is>
      </c>
      <c r="P76" s="232" t="inlineStr">
        <is>
          <t>Esp.sport</t>
        </is>
      </c>
      <c r="Q76" s="233" t="inlineStr">
        <is>
          <t>MOY</t>
        </is>
      </c>
      <c r="R76" s="228" t="n"/>
      <c r="S76" s="229" t="inlineStr">
        <is>
          <t>Règles</t>
        </is>
      </c>
      <c r="T76" s="229" t="inlineStr">
        <is>
          <t>Coopér.</t>
        </is>
      </c>
      <c r="U76" s="229" t="inlineStr">
        <is>
          <t>Comm.</t>
        </is>
      </c>
      <c r="V76" s="229" t="inlineStr">
        <is>
          <t>Entraide</t>
        </is>
      </c>
      <c r="W76" s="230" t="inlineStr">
        <is>
          <t>Initiat.</t>
        </is>
      </c>
      <c r="X76" s="230" t="inlineStr">
        <is>
          <t>Gest.mat</t>
        </is>
      </c>
      <c r="Y76" s="230" t="inlineStr">
        <is>
          <t>Orga.</t>
        </is>
      </c>
      <c r="Z76" s="231" t="inlineStr">
        <is>
          <t>Imagin.</t>
        </is>
      </c>
      <c r="AA76" s="231" t="inlineStr">
        <is>
          <t>Expr.art</t>
        </is>
      </c>
      <c r="AB76" s="231" t="inlineStr">
        <is>
          <t>Expr.corp</t>
        </is>
      </c>
      <c r="AC76" s="232" t="inlineStr">
        <is>
          <t>Coord.</t>
        </is>
      </c>
      <c r="AD76" s="232" t="inlineStr">
        <is>
          <t>Endur.</t>
        </is>
      </c>
      <c r="AE76" s="232" t="inlineStr">
        <is>
          <t>Esp.sport</t>
        </is>
      </c>
      <c r="AF76" s="233" t="inlineStr">
        <is>
          <t>MOY</t>
        </is>
      </c>
      <c r="AG76" s="228" t="n"/>
      <c r="AH76" s="229" t="inlineStr">
        <is>
          <t>Règles</t>
        </is>
      </c>
      <c r="AI76" s="229" t="inlineStr">
        <is>
          <t>Coopér.</t>
        </is>
      </c>
      <c r="AJ76" s="229" t="inlineStr">
        <is>
          <t>Comm.</t>
        </is>
      </c>
      <c r="AK76" s="229" t="inlineStr">
        <is>
          <t>Entraide</t>
        </is>
      </c>
      <c r="AL76" s="230" t="inlineStr">
        <is>
          <t>Initiat.</t>
        </is>
      </c>
      <c r="AM76" s="230" t="inlineStr">
        <is>
          <t>Gest.mat</t>
        </is>
      </c>
      <c r="AN76" s="230" t="inlineStr">
        <is>
          <t>Orga.</t>
        </is>
      </c>
      <c r="AO76" s="231" t="inlineStr">
        <is>
          <t>Imagin.</t>
        </is>
      </c>
      <c r="AP76" s="231" t="inlineStr">
        <is>
          <t>Expr.art</t>
        </is>
      </c>
      <c r="AQ76" s="231" t="inlineStr">
        <is>
          <t>Expr.corp</t>
        </is>
      </c>
      <c r="AR76" s="232" t="inlineStr">
        <is>
          <t>Coord.</t>
        </is>
      </c>
      <c r="AS76" s="232" t="inlineStr">
        <is>
          <t>Endur.</t>
        </is>
      </c>
      <c r="AT76" s="232" t="inlineStr">
        <is>
          <t>Esp.sport</t>
        </is>
      </c>
      <c r="AU76" s="233" t="inlineStr">
        <is>
          <t>MOY</t>
        </is>
      </c>
    </row>
    <row r="77" ht="13.8" customHeight="1" s="185">
      <c r="A77" s="213" t="n">
        <v>1</v>
      </c>
      <c r="B77" s="234">
        <f t="array" ref="B77:B77">IFERROR(INDEX(Liste_Enfants!B$4:B$53,SMALL(IF(Liste_Enfants!E$4:E$53="A",ROW(Liste_Enfants!E$4:E$53)-3),1))&amp;" "&amp;INDEX(Liste_Enfants!C$4:C$53,SMALL(IF(Liste_Enfants!E$4:E$53="A",ROW(Liste_Enfants!E$4:E$53)-3),1)),"")</f>
        <v/>
      </c>
      <c r="C77" s="235" t="n"/>
      <c r="D77" s="236" t="n"/>
      <c r="E77" s="236" t="n"/>
      <c r="F77" s="236" t="n"/>
      <c r="G77" s="236" t="n"/>
      <c r="H77" s="236" t="n"/>
      <c r="I77" s="236" t="n"/>
      <c r="J77" s="236" t="n"/>
      <c r="K77" s="236" t="n"/>
      <c r="L77" s="236" t="n"/>
      <c r="M77" s="236" t="n"/>
      <c r="N77" s="236" t="n"/>
      <c r="O77" s="236" t="n"/>
      <c r="P77" s="236" t="n"/>
      <c r="Q77" s="237">
        <f>IF(COUNTA(D77:P77)=0,"",ROUND(AVERAGE(D77:P77),1))</f>
        <v/>
      </c>
      <c r="R77" s="235" t="n"/>
      <c r="S77" s="236" t="n"/>
      <c r="T77" s="236" t="n"/>
      <c r="U77" s="236" t="n"/>
      <c r="V77" s="236" t="n"/>
      <c r="W77" s="236" t="n"/>
      <c r="X77" s="236" t="n"/>
      <c r="Y77" s="236" t="n"/>
      <c r="Z77" s="236" t="n"/>
      <c r="AA77" s="236" t="n"/>
      <c r="AB77" s="236" t="n"/>
      <c r="AC77" s="236" t="n"/>
      <c r="AD77" s="236" t="n"/>
      <c r="AE77" s="236" t="n"/>
      <c r="AF77" s="237">
        <f>IF(COUNTA(S77:AE77)=0,"",ROUND(AVERAGE(S77:AE77),1))</f>
        <v/>
      </c>
      <c r="AG77" s="235" t="n"/>
      <c r="AH77" s="236" t="n"/>
      <c r="AI77" s="236" t="n"/>
      <c r="AJ77" s="236" t="n"/>
      <c r="AK77" s="236" t="n"/>
      <c r="AL77" s="236" t="n"/>
      <c r="AM77" s="236" t="n"/>
      <c r="AN77" s="236" t="n"/>
      <c r="AO77" s="236" t="n"/>
      <c r="AP77" s="236" t="n"/>
      <c r="AQ77" s="236" t="n"/>
      <c r="AR77" s="236" t="n"/>
      <c r="AS77" s="236" t="n"/>
      <c r="AT77" s="236" t="n"/>
      <c r="AU77" s="237">
        <f>IF(COUNTA(AH77:AT77)=0,"",ROUND(AVERAGE(AH77:AT77),1))</f>
        <v/>
      </c>
    </row>
    <row r="78" ht="13.8" customHeight="1" s="185">
      <c r="A78" s="238" t="n">
        <v>2</v>
      </c>
      <c r="B78" s="239">
        <f t="array" ref="B78:B78">IFERROR(INDEX(Liste_Enfants!B$4:B$53,SMALL(IF(Liste_Enfants!E$4:E$53="A",ROW(Liste_Enfants!E$4:E$53)-3),2))&amp;" "&amp;INDEX(Liste_Enfants!C$4:C$53,SMALL(IF(Liste_Enfants!E$4:E$53="A",ROW(Liste_Enfants!E$4:E$53)-3),2)),"")</f>
        <v/>
      </c>
      <c r="C78" s="235" t="n"/>
      <c r="D78" s="236" t="n"/>
      <c r="E78" s="236" t="n"/>
      <c r="F78" s="236" t="n"/>
      <c r="G78" s="236" t="n"/>
      <c r="H78" s="236" t="n"/>
      <c r="I78" s="236" t="n"/>
      <c r="J78" s="236" t="n"/>
      <c r="K78" s="236" t="n"/>
      <c r="L78" s="236" t="n"/>
      <c r="M78" s="236" t="n"/>
      <c r="N78" s="236" t="n"/>
      <c r="O78" s="236" t="n"/>
      <c r="P78" s="236" t="n"/>
      <c r="Q78" s="237">
        <f>IF(COUNTA(D78:P78)=0,"",ROUND(AVERAGE(D78:P78),1))</f>
        <v/>
      </c>
      <c r="R78" s="235" t="n"/>
      <c r="S78" s="236" t="n"/>
      <c r="T78" s="236" t="n"/>
      <c r="U78" s="236" t="n"/>
      <c r="V78" s="236" t="n"/>
      <c r="W78" s="236" t="n"/>
      <c r="X78" s="236" t="n"/>
      <c r="Y78" s="236" t="n"/>
      <c r="Z78" s="236" t="n"/>
      <c r="AA78" s="236" t="n"/>
      <c r="AB78" s="236" t="n"/>
      <c r="AC78" s="236" t="n"/>
      <c r="AD78" s="236" t="n"/>
      <c r="AE78" s="236" t="n"/>
      <c r="AF78" s="237">
        <f>IF(COUNTA(S78:AE78)=0,"",ROUND(AVERAGE(S78:AE78),1))</f>
        <v/>
      </c>
      <c r="AG78" s="235" t="n"/>
      <c r="AH78" s="236" t="n"/>
      <c r="AI78" s="236" t="n"/>
      <c r="AJ78" s="236" t="n"/>
      <c r="AK78" s="236" t="n"/>
      <c r="AL78" s="236" t="n"/>
      <c r="AM78" s="236" t="n"/>
      <c r="AN78" s="236" t="n"/>
      <c r="AO78" s="236" t="n"/>
      <c r="AP78" s="236" t="n"/>
      <c r="AQ78" s="236" t="n"/>
      <c r="AR78" s="236" t="n"/>
      <c r="AS78" s="236" t="n"/>
      <c r="AT78" s="236" t="n"/>
      <c r="AU78" s="237">
        <f>IF(COUNTA(AH78:AT78)=0,"",ROUND(AVERAGE(AH78:AT78),1))</f>
        <v/>
      </c>
    </row>
    <row r="79" ht="13.8" customHeight="1" s="185">
      <c r="A79" s="213" t="n">
        <v>3</v>
      </c>
      <c r="B79" s="234">
        <f t="array" ref="B79:B79">IFERROR(INDEX(Liste_Enfants!B$4:B$53,SMALL(IF(Liste_Enfants!E$4:E$53="A",ROW(Liste_Enfants!E$4:E$53)-3),3))&amp;" "&amp;INDEX(Liste_Enfants!C$4:C$53,SMALL(IF(Liste_Enfants!E$4:E$53="A",ROW(Liste_Enfants!E$4:E$53)-3),3)),"")</f>
        <v/>
      </c>
      <c r="C79" s="235" t="n"/>
      <c r="D79" s="236" t="n"/>
      <c r="E79" s="236" t="n"/>
      <c r="F79" s="236" t="n"/>
      <c r="G79" s="236" t="n"/>
      <c r="H79" s="236" t="n"/>
      <c r="I79" s="236" t="n"/>
      <c r="J79" s="236" t="n"/>
      <c r="K79" s="236" t="n"/>
      <c r="L79" s="236" t="n"/>
      <c r="M79" s="236" t="n"/>
      <c r="N79" s="236" t="n"/>
      <c r="O79" s="236" t="n"/>
      <c r="P79" s="236" t="n"/>
      <c r="Q79" s="237">
        <f>IF(COUNTA(D79:P79)=0,"",ROUND(AVERAGE(D79:P79),1))</f>
        <v/>
      </c>
      <c r="R79" s="235" t="n"/>
      <c r="S79" s="236" t="n"/>
      <c r="T79" s="236" t="n"/>
      <c r="U79" s="236" t="n"/>
      <c r="V79" s="236" t="n"/>
      <c r="W79" s="236" t="n"/>
      <c r="X79" s="236" t="n"/>
      <c r="Y79" s="236" t="n"/>
      <c r="Z79" s="236" t="n"/>
      <c r="AA79" s="236" t="n"/>
      <c r="AB79" s="236" t="n"/>
      <c r="AC79" s="236" t="n"/>
      <c r="AD79" s="236" t="n"/>
      <c r="AE79" s="236" t="n"/>
      <c r="AF79" s="237">
        <f>IF(COUNTA(S79:AE79)=0,"",ROUND(AVERAGE(S79:AE79),1))</f>
        <v/>
      </c>
      <c r="AG79" s="235" t="n"/>
      <c r="AH79" s="236" t="n"/>
      <c r="AI79" s="236" t="n"/>
      <c r="AJ79" s="236" t="n"/>
      <c r="AK79" s="236" t="n"/>
      <c r="AL79" s="236" t="n"/>
      <c r="AM79" s="236" t="n"/>
      <c r="AN79" s="236" t="n"/>
      <c r="AO79" s="236" t="n"/>
      <c r="AP79" s="236" t="n"/>
      <c r="AQ79" s="236" t="n"/>
      <c r="AR79" s="236" t="n"/>
      <c r="AS79" s="236" t="n"/>
      <c r="AT79" s="236" t="n"/>
      <c r="AU79" s="237">
        <f>IF(COUNTA(AH79:AT79)=0,"",ROUND(AVERAGE(AH79:AT79),1))</f>
        <v/>
      </c>
    </row>
    <row r="80" ht="13.8" customHeight="1" s="185">
      <c r="A80" s="238" t="n">
        <v>4</v>
      </c>
      <c r="B80" s="239">
        <f t="array" ref="B80:B80">IFERROR(INDEX(Liste_Enfants!B$4:B$53,SMALL(IF(Liste_Enfants!E$4:E$53="A",ROW(Liste_Enfants!E$4:E$53)-3),4))&amp;" "&amp;INDEX(Liste_Enfants!C$4:C$53,SMALL(IF(Liste_Enfants!E$4:E$53="A",ROW(Liste_Enfants!E$4:E$53)-3),4)),"")</f>
        <v/>
      </c>
      <c r="C80" s="235" t="n"/>
      <c r="D80" s="236" t="n"/>
      <c r="E80" s="236" t="n"/>
      <c r="F80" s="236" t="n"/>
      <c r="G80" s="236" t="n"/>
      <c r="H80" s="236" t="n"/>
      <c r="I80" s="236" t="n"/>
      <c r="J80" s="236" t="n"/>
      <c r="K80" s="236" t="n"/>
      <c r="L80" s="236" t="n"/>
      <c r="M80" s="236" t="n"/>
      <c r="N80" s="236" t="n"/>
      <c r="O80" s="236" t="n"/>
      <c r="P80" s="236" t="n"/>
      <c r="Q80" s="237">
        <f>IF(COUNTA(D80:P80)=0,"",ROUND(AVERAGE(D80:P80),1))</f>
        <v/>
      </c>
      <c r="R80" s="235" t="n"/>
      <c r="S80" s="236" t="n"/>
      <c r="T80" s="236" t="n"/>
      <c r="U80" s="236" t="n"/>
      <c r="V80" s="236" t="n"/>
      <c r="W80" s="236" t="n"/>
      <c r="X80" s="236" t="n"/>
      <c r="Y80" s="236" t="n"/>
      <c r="Z80" s="236" t="n"/>
      <c r="AA80" s="236" t="n"/>
      <c r="AB80" s="236" t="n"/>
      <c r="AC80" s="236" t="n"/>
      <c r="AD80" s="236" t="n"/>
      <c r="AE80" s="236" t="n"/>
      <c r="AF80" s="237">
        <f>IF(COUNTA(S80:AE80)=0,"",ROUND(AVERAGE(S80:AE80),1))</f>
        <v/>
      </c>
      <c r="AG80" s="235" t="n"/>
      <c r="AH80" s="236" t="n"/>
      <c r="AI80" s="236" t="n"/>
      <c r="AJ80" s="236" t="n"/>
      <c r="AK80" s="236" t="n"/>
      <c r="AL80" s="236" t="n"/>
      <c r="AM80" s="236" t="n"/>
      <c r="AN80" s="236" t="n"/>
      <c r="AO80" s="236" t="n"/>
      <c r="AP80" s="236" t="n"/>
      <c r="AQ80" s="236" t="n"/>
      <c r="AR80" s="236" t="n"/>
      <c r="AS80" s="236" t="n"/>
      <c r="AT80" s="236" t="n"/>
      <c r="AU80" s="237">
        <f>IF(COUNTA(AH80:AT80)=0,"",ROUND(AVERAGE(AH80:AT80),1))</f>
        <v/>
      </c>
    </row>
    <row r="81" ht="13.8" customHeight="1" s="185">
      <c r="A81" s="213" t="n">
        <v>5</v>
      </c>
      <c r="B81" s="234">
        <f t="array" ref="B81:B81">IFERROR(INDEX(Liste_Enfants!B$4:B$53,SMALL(IF(Liste_Enfants!E$4:E$53="A",ROW(Liste_Enfants!E$4:E$53)-3),5))&amp;" "&amp;INDEX(Liste_Enfants!C$4:C$53,SMALL(IF(Liste_Enfants!E$4:E$53="A",ROW(Liste_Enfants!E$4:E$53)-3),5)),"")</f>
        <v/>
      </c>
      <c r="C81" s="235" t="n"/>
      <c r="D81" s="236" t="n"/>
      <c r="E81" s="236" t="n"/>
      <c r="F81" s="236" t="n"/>
      <c r="G81" s="236" t="n"/>
      <c r="H81" s="236" t="n"/>
      <c r="I81" s="236" t="n"/>
      <c r="J81" s="236" t="n"/>
      <c r="K81" s="236" t="n"/>
      <c r="L81" s="236" t="n"/>
      <c r="M81" s="236" t="n"/>
      <c r="N81" s="236" t="n"/>
      <c r="O81" s="236" t="n"/>
      <c r="P81" s="236" t="n"/>
      <c r="Q81" s="237">
        <f>IF(COUNTA(D81:P81)=0,"",ROUND(AVERAGE(D81:P81),1))</f>
        <v/>
      </c>
      <c r="R81" s="235" t="n"/>
      <c r="S81" s="236" t="n"/>
      <c r="T81" s="236" t="n"/>
      <c r="U81" s="236" t="n"/>
      <c r="V81" s="236" t="n"/>
      <c r="W81" s="236" t="n"/>
      <c r="X81" s="236" t="n"/>
      <c r="Y81" s="236" t="n"/>
      <c r="Z81" s="236" t="n"/>
      <c r="AA81" s="236" t="n"/>
      <c r="AB81" s="236" t="n"/>
      <c r="AC81" s="236" t="n"/>
      <c r="AD81" s="236" t="n"/>
      <c r="AE81" s="236" t="n"/>
      <c r="AF81" s="237">
        <f>IF(COUNTA(S81:AE81)=0,"",ROUND(AVERAGE(S81:AE81),1))</f>
        <v/>
      </c>
      <c r="AG81" s="235" t="n"/>
      <c r="AH81" s="236" t="n"/>
      <c r="AI81" s="236" t="n"/>
      <c r="AJ81" s="236" t="n"/>
      <c r="AK81" s="236" t="n"/>
      <c r="AL81" s="236" t="n"/>
      <c r="AM81" s="236" t="n"/>
      <c r="AN81" s="236" t="n"/>
      <c r="AO81" s="236" t="n"/>
      <c r="AP81" s="236" t="n"/>
      <c r="AQ81" s="236" t="n"/>
      <c r="AR81" s="236" t="n"/>
      <c r="AS81" s="236" t="n"/>
      <c r="AT81" s="236" t="n"/>
      <c r="AU81" s="237">
        <f>IF(COUNTA(AH81:AT81)=0,"",ROUND(AVERAGE(AH81:AT81),1))</f>
        <v/>
      </c>
    </row>
    <row r="82" ht="13.8" customHeight="1" s="185">
      <c r="A82" s="238" t="n">
        <v>6</v>
      </c>
      <c r="B82" s="239">
        <f t="array" ref="B82:B82">IFERROR(INDEX(Liste_Enfants!B$4:B$53,SMALL(IF(Liste_Enfants!E$4:E$53="A",ROW(Liste_Enfants!E$4:E$53)-3),6))&amp;" "&amp;INDEX(Liste_Enfants!C$4:C$53,SMALL(IF(Liste_Enfants!E$4:E$53="A",ROW(Liste_Enfants!E$4:E$53)-3),6)),"")</f>
        <v/>
      </c>
      <c r="C82" s="235" t="n"/>
      <c r="D82" s="236" t="n"/>
      <c r="E82" s="236" t="n"/>
      <c r="F82" s="236" t="n"/>
      <c r="G82" s="236" t="n"/>
      <c r="H82" s="236" t="n"/>
      <c r="I82" s="236" t="n"/>
      <c r="J82" s="236" t="n"/>
      <c r="K82" s="236" t="n"/>
      <c r="L82" s="236" t="n"/>
      <c r="M82" s="236" t="n"/>
      <c r="N82" s="236" t="n"/>
      <c r="O82" s="236" t="n"/>
      <c r="P82" s="236" t="n"/>
      <c r="Q82" s="237">
        <f>IF(COUNTA(D82:P82)=0,"",ROUND(AVERAGE(D82:P82),1))</f>
        <v/>
      </c>
      <c r="R82" s="235" t="n"/>
      <c r="S82" s="236" t="n"/>
      <c r="T82" s="236" t="n"/>
      <c r="U82" s="236" t="n"/>
      <c r="V82" s="236" t="n"/>
      <c r="W82" s="236" t="n"/>
      <c r="X82" s="236" t="n"/>
      <c r="Y82" s="236" t="n"/>
      <c r="Z82" s="236" t="n"/>
      <c r="AA82" s="236" t="n"/>
      <c r="AB82" s="236" t="n"/>
      <c r="AC82" s="236" t="n"/>
      <c r="AD82" s="236" t="n"/>
      <c r="AE82" s="236" t="n"/>
      <c r="AF82" s="237">
        <f>IF(COUNTA(S82:AE82)=0,"",ROUND(AVERAGE(S82:AE82),1))</f>
        <v/>
      </c>
      <c r="AG82" s="235" t="n"/>
      <c r="AH82" s="236" t="n"/>
      <c r="AI82" s="236" t="n"/>
      <c r="AJ82" s="236" t="n"/>
      <c r="AK82" s="236" t="n"/>
      <c r="AL82" s="236" t="n"/>
      <c r="AM82" s="236" t="n"/>
      <c r="AN82" s="236" t="n"/>
      <c r="AO82" s="236" t="n"/>
      <c r="AP82" s="236" t="n"/>
      <c r="AQ82" s="236" t="n"/>
      <c r="AR82" s="236" t="n"/>
      <c r="AS82" s="236" t="n"/>
      <c r="AT82" s="236" t="n"/>
      <c r="AU82" s="237">
        <f>IF(COUNTA(AH82:AT82)=0,"",ROUND(AVERAGE(AH82:AT82),1))</f>
        <v/>
      </c>
    </row>
    <row r="83" ht="13.8" customHeight="1" s="185">
      <c r="A83" s="213" t="n">
        <v>7</v>
      </c>
      <c r="B83" s="234">
        <f t="array" ref="B83:B83">IFERROR(INDEX(Liste_Enfants!B$4:B$53,SMALL(IF(Liste_Enfants!E$4:E$53="A",ROW(Liste_Enfants!E$4:E$53)-3),7))&amp;" "&amp;INDEX(Liste_Enfants!C$4:C$53,SMALL(IF(Liste_Enfants!E$4:E$53="A",ROW(Liste_Enfants!E$4:E$53)-3),7)),"")</f>
        <v/>
      </c>
      <c r="C83" s="235" t="n"/>
      <c r="D83" s="236" t="n"/>
      <c r="E83" s="236" t="n"/>
      <c r="F83" s="236" t="n"/>
      <c r="G83" s="236" t="n"/>
      <c r="H83" s="236" t="n"/>
      <c r="I83" s="236" t="n"/>
      <c r="J83" s="236" t="n"/>
      <c r="K83" s="236" t="n"/>
      <c r="L83" s="236" t="n"/>
      <c r="M83" s="236" t="n"/>
      <c r="N83" s="236" t="n"/>
      <c r="O83" s="236" t="n"/>
      <c r="P83" s="236" t="n"/>
      <c r="Q83" s="237">
        <f>IF(COUNTA(D83:P83)=0,"",ROUND(AVERAGE(D83:P83),1))</f>
        <v/>
      </c>
      <c r="R83" s="235" t="n"/>
      <c r="S83" s="236" t="n"/>
      <c r="T83" s="236" t="n"/>
      <c r="U83" s="236" t="n"/>
      <c r="V83" s="236" t="n"/>
      <c r="W83" s="236" t="n"/>
      <c r="X83" s="236" t="n"/>
      <c r="Y83" s="236" t="n"/>
      <c r="Z83" s="236" t="n"/>
      <c r="AA83" s="236" t="n"/>
      <c r="AB83" s="236" t="n"/>
      <c r="AC83" s="236" t="n"/>
      <c r="AD83" s="236" t="n"/>
      <c r="AE83" s="236" t="n"/>
      <c r="AF83" s="237">
        <f>IF(COUNTA(S83:AE83)=0,"",ROUND(AVERAGE(S83:AE83),1))</f>
        <v/>
      </c>
      <c r="AG83" s="235" t="n"/>
      <c r="AH83" s="236" t="n"/>
      <c r="AI83" s="236" t="n"/>
      <c r="AJ83" s="236" t="n"/>
      <c r="AK83" s="236" t="n"/>
      <c r="AL83" s="236" t="n"/>
      <c r="AM83" s="236" t="n"/>
      <c r="AN83" s="236" t="n"/>
      <c r="AO83" s="236" t="n"/>
      <c r="AP83" s="236" t="n"/>
      <c r="AQ83" s="236" t="n"/>
      <c r="AR83" s="236" t="n"/>
      <c r="AS83" s="236" t="n"/>
      <c r="AT83" s="236" t="n"/>
      <c r="AU83" s="237">
        <f>IF(COUNTA(AH83:AT83)=0,"",ROUND(AVERAGE(AH83:AT83),1))</f>
        <v/>
      </c>
    </row>
    <row r="84" ht="13.8" customHeight="1" s="185">
      <c r="A84" s="238" t="n">
        <v>8</v>
      </c>
      <c r="B84" s="239">
        <f t="array" ref="B84:B84">IFERROR(INDEX(Liste_Enfants!B$4:B$53,SMALL(IF(Liste_Enfants!E$4:E$53="A",ROW(Liste_Enfants!E$4:E$53)-3),8))&amp;" "&amp;INDEX(Liste_Enfants!C$4:C$53,SMALL(IF(Liste_Enfants!E$4:E$53="A",ROW(Liste_Enfants!E$4:E$53)-3),8)),"")</f>
        <v/>
      </c>
      <c r="C84" s="235" t="n"/>
      <c r="D84" s="236" t="n"/>
      <c r="E84" s="236" t="n"/>
      <c r="F84" s="236" t="n"/>
      <c r="G84" s="236" t="n"/>
      <c r="H84" s="236" t="n"/>
      <c r="I84" s="236" t="n"/>
      <c r="J84" s="236" t="n"/>
      <c r="K84" s="236" t="n"/>
      <c r="L84" s="236" t="n"/>
      <c r="M84" s="236" t="n"/>
      <c r="N84" s="236" t="n"/>
      <c r="O84" s="236" t="n"/>
      <c r="P84" s="236" t="n"/>
      <c r="Q84" s="237">
        <f>IF(COUNTA(D84:P84)=0,"",ROUND(AVERAGE(D84:P84),1))</f>
        <v/>
      </c>
      <c r="R84" s="235" t="n"/>
      <c r="S84" s="236" t="n"/>
      <c r="T84" s="236" t="n"/>
      <c r="U84" s="236" t="n"/>
      <c r="V84" s="236" t="n"/>
      <c r="W84" s="236" t="n"/>
      <c r="X84" s="236" t="n"/>
      <c r="Y84" s="236" t="n"/>
      <c r="Z84" s="236" t="n"/>
      <c r="AA84" s="236" t="n"/>
      <c r="AB84" s="236" t="n"/>
      <c r="AC84" s="236" t="n"/>
      <c r="AD84" s="236" t="n"/>
      <c r="AE84" s="236" t="n"/>
      <c r="AF84" s="237">
        <f>IF(COUNTA(S84:AE84)=0,"",ROUND(AVERAGE(S84:AE84),1))</f>
        <v/>
      </c>
      <c r="AG84" s="235" t="n"/>
      <c r="AH84" s="236" t="n"/>
      <c r="AI84" s="236" t="n"/>
      <c r="AJ84" s="236" t="n"/>
      <c r="AK84" s="236" t="n"/>
      <c r="AL84" s="236" t="n"/>
      <c r="AM84" s="236" t="n"/>
      <c r="AN84" s="236" t="n"/>
      <c r="AO84" s="236" t="n"/>
      <c r="AP84" s="236" t="n"/>
      <c r="AQ84" s="236" t="n"/>
      <c r="AR84" s="236" t="n"/>
      <c r="AS84" s="236" t="n"/>
      <c r="AT84" s="236" t="n"/>
      <c r="AU84" s="237">
        <f>IF(COUNTA(AH84:AT84)=0,"",ROUND(AVERAGE(AH84:AT84),1))</f>
        <v/>
      </c>
    </row>
    <row r="85" ht="13.8" customHeight="1" s="185">
      <c r="A85" s="213" t="n">
        <v>9</v>
      </c>
      <c r="B85" s="234">
        <f t="array" ref="B85:B85">IFERROR(INDEX(Liste_Enfants!B$4:B$53,SMALL(IF(Liste_Enfants!E$4:E$53="A",ROW(Liste_Enfants!E$4:E$53)-3),9))&amp;" "&amp;INDEX(Liste_Enfants!C$4:C$53,SMALL(IF(Liste_Enfants!E$4:E$53="A",ROW(Liste_Enfants!E$4:E$53)-3),9)),"")</f>
        <v/>
      </c>
      <c r="C85" s="235" t="n"/>
      <c r="D85" s="236" t="n"/>
      <c r="E85" s="236" t="n"/>
      <c r="F85" s="236" t="n"/>
      <c r="G85" s="236" t="n"/>
      <c r="H85" s="236" t="n"/>
      <c r="I85" s="236" t="n"/>
      <c r="J85" s="236" t="n"/>
      <c r="K85" s="236" t="n"/>
      <c r="L85" s="236" t="n"/>
      <c r="M85" s="236" t="n"/>
      <c r="N85" s="236" t="n"/>
      <c r="O85" s="236" t="n"/>
      <c r="P85" s="236" t="n"/>
      <c r="Q85" s="237">
        <f>IF(COUNTA(D85:P85)=0,"",ROUND(AVERAGE(D85:P85),1))</f>
        <v/>
      </c>
      <c r="R85" s="235" t="n"/>
      <c r="S85" s="236" t="n"/>
      <c r="T85" s="236" t="n"/>
      <c r="U85" s="236" t="n"/>
      <c r="V85" s="236" t="n"/>
      <c r="W85" s="236" t="n"/>
      <c r="X85" s="236" t="n"/>
      <c r="Y85" s="236" t="n"/>
      <c r="Z85" s="236" t="n"/>
      <c r="AA85" s="236" t="n"/>
      <c r="AB85" s="236" t="n"/>
      <c r="AC85" s="236" t="n"/>
      <c r="AD85" s="236" t="n"/>
      <c r="AE85" s="236" t="n"/>
      <c r="AF85" s="237">
        <f>IF(COUNTA(S85:AE85)=0,"",ROUND(AVERAGE(S85:AE85),1))</f>
        <v/>
      </c>
      <c r="AG85" s="235" t="n"/>
      <c r="AH85" s="236" t="n"/>
      <c r="AI85" s="236" t="n"/>
      <c r="AJ85" s="236" t="n"/>
      <c r="AK85" s="236" t="n"/>
      <c r="AL85" s="236" t="n"/>
      <c r="AM85" s="236" t="n"/>
      <c r="AN85" s="236" t="n"/>
      <c r="AO85" s="236" t="n"/>
      <c r="AP85" s="236" t="n"/>
      <c r="AQ85" s="236" t="n"/>
      <c r="AR85" s="236" t="n"/>
      <c r="AS85" s="236" t="n"/>
      <c r="AT85" s="236" t="n"/>
      <c r="AU85" s="237">
        <f>IF(COUNTA(AH85:AT85)=0,"",ROUND(AVERAGE(AH85:AT85),1))</f>
        <v/>
      </c>
    </row>
    <row r="86" ht="13.8" customHeight="1" s="185">
      <c r="A86" s="238" t="n">
        <v>10</v>
      </c>
      <c r="B86" s="239">
        <f t="array" ref="B86:B86">IFERROR(INDEX(Liste_Enfants!B$4:B$53,SMALL(IF(Liste_Enfants!E$4:E$53="A",ROW(Liste_Enfants!E$4:E$53)-3),10))&amp;" "&amp;INDEX(Liste_Enfants!C$4:C$53,SMALL(IF(Liste_Enfants!E$4:E$53="A",ROW(Liste_Enfants!E$4:E$53)-3),10)),"")</f>
        <v/>
      </c>
      <c r="C86" s="235" t="n"/>
      <c r="D86" s="236" t="n"/>
      <c r="E86" s="236" t="n"/>
      <c r="F86" s="236" t="n"/>
      <c r="G86" s="236" t="n"/>
      <c r="H86" s="236" t="n"/>
      <c r="I86" s="236" t="n"/>
      <c r="J86" s="236" t="n"/>
      <c r="K86" s="236" t="n"/>
      <c r="L86" s="236" t="n"/>
      <c r="M86" s="236" t="n"/>
      <c r="N86" s="236" t="n"/>
      <c r="O86" s="236" t="n"/>
      <c r="P86" s="236" t="n"/>
      <c r="Q86" s="237">
        <f>IF(COUNTA(D86:P86)=0,"",ROUND(AVERAGE(D86:P86),1))</f>
        <v/>
      </c>
      <c r="R86" s="235" t="n"/>
      <c r="S86" s="236" t="n"/>
      <c r="T86" s="236" t="n"/>
      <c r="U86" s="236" t="n"/>
      <c r="V86" s="236" t="n"/>
      <c r="W86" s="236" t="n"/>
      <c r="X86" s="236" t="n"/>
      <c r="Y86" s="236" t="n"/>
      <c r="Z86" s="236" t="n"/>
      <c r="AA86" s="236" t="n"/>
      <c r="AB86" s="236" t="n"/>
      <c r="AC86" s="236" t="n"/>
      <c r="AD86" s="236" t="n"/>
      <c r="AE86" s="236" t="n"/>
      <c r="AF86" s="237">
        <f>IF(COUNTA(S86:AE86)=0,"",ROUND(AVERAGE(S86:AE86),1))</f>
        <v/>
      </c>
      <c r="AG86" s="235" t="n"/>
      <c r="AH86" s="236" t="n"/>
      <c r="AI86" s="236" t="n"/>
      <c r="AJ86" s="236" t="n"/>
      <c r="AK86" s="236" t="n"/>
      <c r="AL86" s="236" t="n"/>
      <c r="AM86" s="236" t="n"/>
      <c r="AN86" s="236" t="n"/>
      <c r="AO86" s="236" t="n"/>
      <c r="AP86" s="236" t="n"/>
      <c r="AQ86" s="236" t="n"/>
      <c r="AR86" s="236" t="n"/>
      <c r="AS86" s="236" t="n"/>
      <c r="AT86" s="236" t="n"/>
      <c r="AU86" s="237">
        <f>IF(COUNTA(AH86:AT86)=0,"",ROUND(AVERAGE(AH86:AT86),1))</f>
        <v/>
      </c>
    </row>
    <row r="87" ht="13.8" customHeight="1" s="185">
      <c r="A87" s="213" t="n">
        <v>11</v>
      </c>
      <c r="B87" s="234">
        <f t="array" ref="B87:B87">IFERROR(INDEX(Liste_Enfants!B$4:B$53,SMALL(IF(Liste_Enfants!E$4:E$53="A",ROW(Liste_Enfants!E$4:E$53)-3),11))&amp;" "&amp;INDEX(Liste_Enfants!C$4:C$53,SMALL(IF(Liste_Enfants!E$4:E$53="A",ROW(Liste_Enfants!E$4:E$53)-3),11)),"")</f>
        <v/>
      </c>
      <c r="C87" s="235" t="n"/>
      <c r="D87" s="236" t="n"/>
      <c r="E87" s="236" t="n"/>
      <c r="F87" s="236" t="n"/>
      <c r="G87" s="236" t="n"/>
      <c r="H87" s="236" t="n"/>
      <c r="I87" s="236" t="n"/>
      <c r="J87" s="236" t="n"/>
      <c r="K87" s="236" t="n"/>
      <c r="L87" s="236" t="n"/>
      <c r="M87" s="236" t="n"/>
      <c r="N87" s="236" t="n"/>
      <c r="O87" s="236" t="n"/>
      <c r="P87" s="236" t="n"/>
      <c r="Q87" s="237">
        <f>IF(COUNTA(D87:P87)=0,"",ROUND(AVERAGE(D87:P87),1))</f>
        <v/>
      </c>
      <c r="R87" s="235" t="n"/>
      <c r="S87" s="236" t="n"/>
      <c r="T87" s="236" t="n"/>
      <c r="U87" s="236" t="n"/>
      <c r="V87" s="236" t="n"/>
      <c r="W87" s="236" t="n"/>
      <c r="X87" s="236" t="n"/>
      <c r="Y87" s="236" t="n"/>
      <c r="Z87" s="236" t="n"/>
      <c r="AA87" s="236" t="n"/>
      <c r="AB87" s="236" t="n"/>
      <c r="AC87" s="236" t="n"/>
      <c r="AD87" s="236" t="n"/>
      <c r="AE87" s="236" t="n"/>
      <c r="AF87" s="237">
        <f>IF(COUNTA(S87:AE87)=0,"",ROUND(AVERAGE(S87:AE87),1))</f>
        <v/>
      </c>
      <c r="AG87" s="235" t="n"/>
      <c r="AH87" s="236" t="n"/>
      <c r="AI87" s="236" t="n"/>
      <c r="AJ87" s="236" t="n"/>
      <c r="AK87" s="236" t="n"/>
      <c r="AL87" s="236" t="n"/>
      <c r="AM87" s="236" t="n"/>
      <c r="AN87" s="236" t="n"/>
      <c r="AO87" s="236" t="n"/>
      <c r="AP87" s="236" t="n"/>
      <c r="AQ87" s="236" t="n"/>
      <c r="AR87" s="236" t="n"/>
      <c r="AS87" s="236" t="n"/>
      <c r="AT87" s="236" t="n"/>
      <c r="AU87" s="237">
        <f>IF(COUNTA(AH87:AT87)=0,"",ROUND(AVERAGE(AH87:AT87),1))</f>
        <v/>
      </c>
    </row>
    <row r="88" ht="13.8" customHeight="1" s="185">
      <c r="A88" s="238" t="n">
        <v>12</v>
      </c>
      <c r="B88" s="239">
        <f t="array" ref="B88:B88">IFERROR(INDEX(Liste_Enfants!B$4:B$53,SMALL(IF(Liste_Enfants!E$4:E$53="A",ROW(Liste_Enfants!E$4:E$53)-3),12))&amp;" "&amp;INDEX(Liste_Enfants!C$4:C$53,SMALL(IF(Liste_Enfants!E$4:E$53="A",ROW(Liste_Enfants!E$4:E$53)-3),12)),"")</f>
        <v/>
      </c>
      <c r="C88" s="235" t="n"/>
      <c r="D88" s="236" t="n"/>
      <c r="E88" s="236" t="n"/>
      <c r="F88" s="236" t="n"/>
      <c r="G88" s="236" t="n"/>
      <c r="H88" s="236" t="n"/>
      <c r="I88" s="236" t="n"/>
      <c r="J88" s="236" t="n"/>
      <c r="K88" s="236" t="n"/>
      <c r="L88" s="236" t="n"/>
      <c r="M88" s="236" t="n"/>
      <c r="N88" s="236" t="n"/>
      <c r="O88" s="236" t="n"/>
      <c r="P88" s="236" t="n"/>
      <c r="Q88" s="237">
        <f>IF(COUNTA(D88:P88)=0,"",ROUND(AVERAGE(D88:P88),1))</f>
        <v/>
      </c>
      <c r="R88" s="235" t="n"/>
      <c r="S88" s="236" t="n"/>
      <c r="T88" s="236" t="n"/>
      <c r="U88" s="236" t="n"/>
      <c r="V88" s="236" t="n"/>
      <c r="W88" s="236" t="n"/>
      <c r="X88" s="236" t="n"/>
      <c r="Y88" s="236" t="n"/>
      <c r="Z88" s="236" t="n"/>
      <c r="AA88" s="236" t="n"/>
      <c r="AB88" s="236" t="n"/>
      <c r="AC88" s="236" t="n"/>
      <c r="AD88" s="236" t="n"/>
      <c r="AE88" s="236" t="n"/>
      <c r="AF88" s="237">
        <f>IF(COUNTA(S88:AE88)=0,"",ROUND(AVERAGE(S88:AE88),1))</f>
        <v/>
      </c>
      <c r="AG88" s="235" t="n"/>
      <c r="AH88" s="236" t="n"/>
      <c r="AI88" s="236" t="n"/>
      <c r="AJ88" s="236" t="n"/>
      <c r="AK88" s="236" t="n"/>
      <c r="AL88" s="236" t="n"/>
      <c r="AM88" s="236" t="n"/>
      <c r="AN88" s="236" t="n"/>
      <c r="AO88" s="236" t="n"/>
      <c r="AP88" s="236" t="n"/>
      <c r="AQ88" s="236" t="n"/>
      <c r="AR88" s="236" t="n"/>
      <c r="AS88" s="236" t="n"/>
      <c r="AT88" s="236" t="n"/>
      <c r="AU88" s="237">
        <f>IF(COUNTA(AH88:AT88)=0,"",ROUND(AVERAGE(AH88:AT88),1))</f>
        <v/>
      </c>
    </row>
    <row r="89" ht="13.8" customHeight="1" s="185">
      <c r="A89" s="213" t="n">
        <v>13</v>
      </c>
      <c r="B89" s="234">
        <f t="array" ref="B89:B89">IFERROR(INDEX(Liste_Enfants!B$4:B$53,SMALL(IF(Liste_Enfants!E$4:E$53="A",ROW(Liste_Enfants!E$4:E$53)-3),13))&amp;" "&amp;INDEX(Liste_Enfants!C$4:C$53,SMALL(IF(Liste_Enfants!E$4:E$53="A",ROW(Liste_Enfants!E$4:E$53)-3),13)),"")</f>
        <v/>
      </c>
      <c r="C89" s="235" t="n"/>
      <c r="D89" s="236" t="n"/>
      <c r="E89" s="236" t="n"/>
      <c r="F89" s="236" t="n"/>
      <c r="G89" s="236" t="n"/>
      <c r="H89" s="236" t="n"/>
      <c r="I89" s="236" t="n"/>
      <c r="J89" s="236" t="n"/>
      <c r="K89" s="236" t="n"/>
      <c r="L89" s="236" t="n"/>
      <c r="M89" s="236" t="n"/>
      <c r="N89" s="236" t="n"/>
      <c r="O89" s="236" t="n"/>
      <c r="P89" s="236" t="n"/>
      <c r="Q89" s="237">
        <f>IF(COUNTA(D89:P89)=0,"",ROUND(AVERAGE(D89:P89),1))</f>
        <v/>
      </c>
      <c r="R89" s="235" t="n"/>
      <c r="S89" s="236" t="n"/>
      <c r="T89" s="236" t="n"/>
      <c r="U89" s="236" t="n"/>
      <c r="V89" s="236" t="n"/>
      <c r="W89" s="236" t="n"/>
      <c r="X89" s="236" t="n"/>
      <c r="Y89" s="236" t="n"/>
      <c r="Z89" s="236" t="n"/>
      <c r="AA89" s="236" t="n"/>
      <c r="AB89" s="236" t="n"/>
      <c r="AC89" s="236" t="n"/>
      <c r="AD89" s="236" t="n"/>
      <c r="AE89" s="236" t="n"/>
      <c r="AF89" s="237">
        <f>IF(COUNTA(S89:AE89)=0,"",ROUND(AVERAGE(S89:AE89),1))</f>
        <v/>
      </c>
      <c r="AG89" s="235" t="n"/>
      <c r="AH89" s="236" t="n"/>
      <c r="AI89" s="236" t="n"/>
      <c r="AJ89" s="236" t="n"/>
      <c r="AK89" s="236" t="n"/>
      <c r="AL89" s="236" t="n"/>
      <c r="AM89" s="236" t="n"/>
      <c r="AN89" s="236" t="n"/>
      <c r="AO89" s="236" t="n"/>
      <c r="AP89" s="236" t="n"/>
      <c r="AQ89" s="236" t="n"/>
      <c r="AR89" s="236" t="n"/>
      <c r="AS89" s="236" t="n"/>
      <c r="AT89" s="236" t="n"/>
      <c r="AU89" s="237">
        <f>IF(COUNTA(AH89:AT89)=0,"",ROUND(AVERAGE(AH89:AT89),1))</f>
        <v/>
      </c>
    </row>
    <row r="90" ht="13.8" customHeight="1" s="185">
      <c r="A90" s="238" t="n">
        <v>14</v>
      </c>
      <c r="B90" s="239">
        <f t="array" ref="B90:B90">IFERROR(INDEX(Liste_Enfants!B$4:B$53,SMALL(IF(Liste_Enfants!E$4:E$53="A",ROW(Liste_Enfants!E$4:E$53)-3),14))&amp;" "&amp;INDEX(Liste_Enfants!C$4:C$53,SMALL(IF(Liste_Enfants!E$4:E$53="A",ROW(Liste_Enfants!E$4:E$53)-3),14)),"")</f>
        <v/>
      </c>
      <c r="C90" s="235" t="n"/>
      <c r="D90" s="236" t="n"/>
      <c r="E90" s="236" t="n"/>
      <c r="F90" s="236" t="n"/>
      <c r="G90" s="236" t="n"/>
      <c r="H90" s="236" t="n"/>
      <c r="I90" s="236" t="n"/>
      <c r="J90" s="236" t="n"/>
      <c r="K90" s="236" t="n"/>
      <c r="L90" s="236" t="n"/>
      <c r="M90" s="236" t="n"/>
      <c r="N90" s="236" t="n"/>
      <c r="O90" s="236" t="n"/>
      <c r="P90" s="236" t="n"/>
      <c r="Q90" s="237">
        <f>IF(COUNTA(D90:P90)=0,"",ROUND(AVERAGE(D90:P90),1))</f>
        <v/>
      </c>
      <c r="R90" s="235" t="n"/>
      <c r="S90" s="236" t="n"/>
      <c r="T90" s="236" t="n"/>
      <c r="U90" s="236" t="n"/>
      <c r="V90" s="236" t="n"/>
      <c r="W90" s="236" t="n"/>
      <c r="X90" s="236" t="n"/>
      <c r="Y90" s="236" t="n"/>
      <c r="Z90" s="236" t="n"/>
      <c r="AA90" s="236" t="n"/>
      <c r="AB90" s="236" t="n"/>
      <c r="AC90" s="236" t="n"/>
      <c r="AD90" s="236" t="n"/>
      <c r="AE90" s="236" t="n"/>
      <c r="AF90" s="237">
        <f>IF(COUNTA(S90:AE90)=0,"",ROUND(AVERAGE(S90:AE90),1))</f>
        <v/>
      </c>
      <c r="AG90" s="235" t="n"/>
      <c r="AH90" s="236" t="n"/>
      <c r="AI90" s="236" t="n"/>
      <c r="AJ90" s="236" t="n"/>
      <c r="AK90" s="236" t="n"/>
      <c r="AL90" s="236" t="n"/>
      <c r="AM90" s="236" t="n"/>
      <c r="AN90" s="236" t="n"/>
      <c r="AO90" s="236" t="n"/>
      <c r="AP90" s="236" t="n"/>
      <c r="AQ90" s="236" t="n"/>
      <c r="AR90" s="236" t="n"/>
      <c r="AS90" s="236" t="n"/>
      <c r="AT90" s="236" t="n"/>
      <c r="AU90" s="237">
        <f>IF(COUNTA(AH90:AT90)=0,"",ROUND(AVERAGE(AH90:AT90),1))</f>
        <v/>
      </c>
    </row>
    <row r="91" ht="13.8" customHeight="1" s="185">
      <c r="A91" s="213" t="n">
        <v>15</v>
      </c>
      <c r="B91" s="234">
        <f t="array" ref="B91:B91">IFERROR(INDEX(Liste_Enfants!B$4:B$53,SMALL(IF(Liste_Enfants!E$4:E$53="A",ROW(Liste_Enfants!E$4:E$53)-3),15))&amp;" "&amp;INDEX(Liste_Enfants!C$4:C$53,SMALL(IF(Liste_Enfants!E$4:E$53="A",ROW(Liste_Enfants!E$4:E$53)-3),15)),"")</f>
        <v/>
      </c>
      <c r="C91" s="235" t="n"/>
      <c r="D91" s="236" t="n"/>
      <c r="E91" s="236" t="n"/>
      <c r="F91" s="236" t="n"/>
      <c r="G91" s="236" t="n"/>
      <c r="H91" s="236" t="n"/>
      <c r="I91" s="236" t="n"/>
      <c r="J91" s="236" t="n"/>
      <c r="K91" s="236" t="n"/>
      <c r="L91" s="236" t="n"/>
      <c r="M91" s="236" t="n"/>
      <c r="N91" s="236" t="n"/>
      <c r="O91" s="236" t="n"/>
      <c r="P91" s="236" t="n"/>
      <c r="Q91" s="237">
        <f>IF(COUNTA(D91:P91)=0,"",ROUND(AVERAGE(D91:P91),1))</f>
        <v/>
      </c>
      <c r="R91" s="235" t="n"/>
      <c r="S91" s="236" t="n"/>
      <c r="T91" s="236" t="n"/>
      <c r="U91" s="236" t="n"/>
      <c r="V91" s="236" t="n"/>
      <c r="W91" s="236" t="n"/>
      <c r="X91" s="236" t="n"/>
      <c r="Y91" s="236" t="n"/>
      <c r="Z91" s="236" t="n"/>
      <c r="AA91" s="236" t="n"/>
      <c r="AB91" s="236" t="n"/>
      <c r="AC91" s="236" t="n"/>
      <c r="AD91" s="236" t="n"/>
      <c r="AE91" s="236" t="n"/>
      <c r="AF91" s="237">
        <f>IF(COUNTA(S91:AE91)=0,"",ROUND(AVERAGE(S91:AE91),1))</f>
        <v/>
      </c>
      <c r="AG91" s="235" t="n"/>
      <c r="AH91" s="236" t="n"/>
      <c r="AI91" s="236" t="n"/>
      <c r="AJ91" s="236" t="n"/>
      <c r="AK91" s="236" t="n"/>
      <c r="AL91" s="236" t="n"/>
      <c r="AM91" s="236" t="n"/>
      <c r="AN91" s="236" t="n"/>
      <c r="AO91" s="236" t="n"/>
      <c r="AP91" s="236" t="n"/>
      <c r="AQ91" s="236" t="n"/>
      <c r="AR91" s="236" t="n"/>
      <c r="AS91" s="236" t="n"/>
      <c r="AT91" s="236" t="n"/>
      <c r="AU91" s="237">
        <f>IF(COUNTA(AH91:AT91)=0,"",ROUND(AVERAGE(AH91:AT91),1))</f>
        <v/>
      </c>
    </row>
    <row r="92" ht="12.8" customHeight="1" s="185">
      <c r="A92" s="233" t="inlineStr">
        <is>
          <t>📊 MOY.</t>
        </is>
      </c>
      <c r="C92" s="240" t="n"/>
      <c r="D92" s="241">
        <f>IF(COUNTA(D77:D91)=0,"",ROUND(AVERAGE(D77:D91),1))</f>
        <v/>
      </c>
      <c r="E92" s="241">
        <f>IF(COUNTA(E77:E91)=0,"",ROUND(AVERAGE(E77:E91),1))</f>
        <v/>
      </c>
      <c r="F92" s="241">
        <f>IF(COUNTA(F77:F91)=0,"",ROUND(AVERAGE(F77:F91),1))</f>
        <v/>
      </c>
      <c r="G92" s="241">
        <f>IF(COUNTA(G77:G91)=0,"",ROUND(AVERAGE(G77:G91),1))</f>
        <v/>
      </c>
      <c r="H92" s="241">
        <f>IF(COUNTA(H77:H91)=0,"",ROUND(AVERAGE(H77:H91),1))</f>
        <v/>
      </c>
      <c r="I92" s="241">
        <f>IF(COUNTA(I77:I91)=0,"",ROUND(AVERAGE(I77:I91),1))</f>
        <v/>
      </c>
      <c r="J92" s="241">
        <f>IF(COUNTA(J77:J91)=0,"",ROUND(AVERAGE(J77:J91),1))</f>
        <v/>
      </c>
      <c r="K92" s="241">
        <f>IF(COUNTA(K77:K91)=0,"",ROUND(AVERAGE(K77:K91),1))</f>
        <v/>
      </c>
      <c r="L92" s="241">
        <f>IF(COUNTA(L77:L91)=0,"",ROUND(AVERAGE(L77:L91),1))</f>
        <v/>
      </c>
      <c r="M92" s="241">
        <f>IF(COUNTA(M77:M91)=0,"",ROUND(AVERAGE(M77:M91),1))</f>
        <v/>
      </c>
      <c r="N92" s="241">
        <f>IF(COUNTA(N77:N91)=0,"",ROUND(AVERAGE(N77:N91),1))</f>
        <v/>
      </c>
      <c r="O92" s="241">
        <f>IF(COUNTA(O77:O91)=0,"",ROUND(AVERAGE(O77:O91),1))</f>
        <v/>
      </c>
      <c r="P92" s="241">
        <f>IF(COUNTA(P77:P91)=0,"",ROUND(AVERAGE(P77:P91),1))</f>
        <v/>
      </c>
      <c r="Q92" s="241">
        <f>IF(COUNTA(Q77:Q91)=0,"",ROUND(AVERAGE(Q77:Q91),1))</f>
        <v/>
      </c>
      <c r="R92" s="235" t="n"/>
      <c r="S92" s="241">
        <f>IF(COUNTA(S77:S91)=0,"",ROUND(AVERAGE(S77:S91),1))</f>
        <v/>
      </c>
      <c r="T92" s="241">
        <f>IF(COUNTA(T77:T91)=0,"",ROUND(AVERAGE(T77:T91),1))</f>
        <v/>
      </c>
      <c r="U92" s="241">
        <f>IF(COUNTA(U77:U91)=0,"",ROUND(AVERAGE(U77:U91),1))</f>
        <v/>
      </c>
      <c r="V92" s="241">
        <f>IF(COUNTA(V77:V91)=0,"",ROUND(AVERAGE(V77:V91),1))</f>
        <v/>
      </c>
      <c r="W92" s="241">
        <f>IF(COUNTA(W77:W91)=0,"",ROUND(AVERAGE(W77:W91),1))</f>
        <v/>
      </c>
      <c r="X92" s="241">
        <f>IF(COUNTA(X77:X91)=0,"",ROUND(AVERAGE(X77:X91),1))</f>
        <v/>
      </c>
      <c r="Y92" s="241">
        <f>IF(COUNTA(Y77:Y91)=0,"",ROUND(AVERAGE(Y77:Y91),1))</f>
        <v/>
      </c>
      <c r="Z92" s="241">
        <f>IF(COUNTA(Z77:Z91)=0,"",ROUND(AVERAGE(Z77:Z91),1))</f>
        <v/>
      </c>
      <c r="AA92" s="241">
        <f>IF(COUNTA(AA77:AA91)=0,"",ROUND(AVERAGE(AA77:AA91),1))</f>
        <v/>
      </c>
      <c r="AB92" s="241">
        <f>IF(COUNTA(AB77:AB91)=0,"",ROUND(AVERAGE(AB77:AB91),1))</f>
        <v/>
      </c>
      <c r="AC92" s="241">
        <f>IF(COUNTA(AC77:AC91)=0,"",ROUND(AVERAGE(AC77:AC91),1))</f>
        <v/>
      </c>
      <c r="AD92" s="241">
        <f>IF(COUNTA(AD77:AD91)=0,"",ROUND(AVERAGE(AD77:AD91),1))</f>
        <v/>
      </c>
      <c r="AE92" s="241">
        <f>IF(COUNTA(AE77:AE91)=0,"",ROUND(AVERAGE(AE77:AE91),1))</f>
        <v/>
      </c>
      <c r="AF92" s="241">
        <f>IF(COUNTA(AF77:AF91)=0,"",ROUND(AVERAGE(AF77:AF91),1))</f>
        <v/>
      </c>
      <c r="AG92" s="235" t="n"/>
      <c r="AH92" s="241">
        <f>IF(COUNTA(AH77:AH91)=0,"",ROUND(AVERAGE(AH77:AH91),1))</f>
        <v/>
      </c>
      <c r="AI92" s="241">
        <f>IF(COUNTA(AI77:AI91)=0,"",ROUND(AVERAGE(AI77:AI91),1))</f>
        <v/>
      </c>
      <c r="AJ92" s="241">
        <f>IF(COUNTA(AJ77:AJ91)=0,"",ROUND(AVERAGE(AJ77:AJ91),1))</f>
        <v/>
      </c>
      <c r="AK92" s="241">
        <f>IF(COUNTA(AK77:AK91)=0,"",ROUND(AVERAGE(AK77:AK91),1))</f>
        <v/>
      </c>
      <c r="AL92" s="241">
        <f>IF(COUNTA(AL77:AL91)=0,"",ROUND(AVERAGE(AL77:AL91),1))</f>
        <v/>
      </c>
      <c r="AM92" s="241">
        <f>IF(COUNTA(AM77:AM91)=0,"",ROUND(AVERAGE(AM77:AM91),1))</f>
        <v/>
      </c>
      <c r="AN92" s="241">
        <f>IF(COUNTA(AN77:AN91)=0,"",ROUND(AVERAGE(AN77:AN91),1))</f>
        <v/>
      </c>
      <c r="AO92" s="241">
        <f>IF(COUNTA(AO77:AO91)=0,"",ROUND(AVERAGE(AO77:AO91),1))</f>
        <v/>
      </c>
      <c r="AP92" s="241">
        <f>IF(COUNTA(AP77:AP91)=0,"",ROUND(AVERAGE(AP77:AP91),1))</f>
        <v/>
      </c>
      <c r="AQ92" s="241">
        <f>IF(COUNTA(AQ77:AQ91)=0,"",ROUND(AVERAGE(AQ77:AQ91),1))</f>
        <v/>
      </c>
      <c r="AR92" s="241">
        <f>IF(COUNTA(AR77:AR91)=0,"",ROUND(AVERAGE(AR77:AR91),1))</f>
        <v/>
      </c>
      <c r="AS92" s="241">
        <f>IF(COUNTA(AS77:AS91)=0,"",ROUND(AVERAGE(AS77:AS91),1))</f>
        <v/>
      </c>
      <c r="AT92" s="241">
        <f>IF(COUNTA(AT77:AT91)=0,"",ROUND(AVERAGE(AT77:AT91),1))</f>
        <v/>
      </c>
      <c r="AU92" s="241">
        <f>IF(COUNTA(AU77:AU91)=0,"",ROUND(AVERAGE(AU77:AU91),1))</f>
        <v/>
      </c>
    </row>
    <row r="93" ht="30" customHeight="1" s="185">
      <c r="A93" s="242" t="inlineStr">
        <is>
          <t>N°</t>
        </is>
      </c>
      <c r="B93" s="243" t="inlineStr">
        <is>
          <t>📅 MARDI</t>
        </is>
      </c>
      <c r="C93" s="228" t="n"/>
      <c r="D93" s="229" t="inlineStr">
        <is>
          <t>Règles</t>
        </is>
      </c>
      <c r="E93" s="229" t="inlineStr">
        <is>
          <t>Coopér.</t>
        </is>
      </c>
      <c r="F93" s="229" t="inlineStr">
        <is>
          <t>Comm.</t>
        </is>
      </c>
      <c r="G93" s="229" t="inlineStr">
        <is>
          <t>Entraide</t>
        </is>
      </c>
      <c r="H93" s="230" t="inlineStr">
        <is>
          <t>Initiat.</t>
        </is>
      </c>
      <c r="I93" s="230" t="inlineStr">
        <is>
          <t>Gest.mat</t>
        </is>
      </c>
      <c r="J93" s="230" t="inlineStr">
        <is>
          <t>Orga.</t>
        </is>
      </c>
      <c r="K93" s="231" t="inlineStr">
        <is>
          <t>Imagin.</t>
        </is>
      </c>
      <c r="L93" s="231" t="inlineStr">
        <is>
          <t>Expr.art</t>
        </is>
      </c>
      <c r="M93" s="231" t="inlineStr">
        <is>
          <t>Expr.corp</t>
        </is>
      </c>
      <c r="N93" s="232" t="inlineStr">
        <is>
          <t>Coord.</t>
        </is>
      </c>
      <c r="O93" s="232" t="inlineStr">
        <is>
          <t>Endur.</t>
        </is>
      </c>
      <c r="P93" s="232" t="inlineStr">
        <is>
          <t>Esp.sport</t>
        </is>
      </c>
      <c r="Q93" s="233" t="inlineStr">
        <is>
          <t>MOY</t>
        </is>
      </c>
      <c r="R93" s="228" t="n"/>
      <c r="S93" s="229" t="inlineStr">
        <is>
          <t>Règles</t>
        </is>
      </c>
      <c r="T93" s="229" t="inlineStr">
        <is>
          <t>Coopér.</t>
        </is>
      </c>
      <c r="U93" s="229" t="inlineStr">
        <is>
          <t>Comm.</t>
        </is>
      </c>
      <c r="V93" s="229" t="inlineStr">
        <is>
          <t>Entraide</t>
        </is>
      </c>
      <c r="W93" s="230" t="inlineStr">
        <is>
          <t>Initiat.</t>
        </is>
      </c>
      <c r="X93" s="230" t="inlineStr">
        <is>
          <t>Gest.mat</t>
        </is>
      </c>
      <c r="Y93" s="230" t="inlineStr">
        <is>
          <t>Orga.</t>
        </is>
      </c>
      <c r="Z93" s="231" t="inlineStr">
        <is>
          <t>Imagin.</t>
        </is>
      </c>
      <c r="AA93" s="231" t="inlineStr">
        <is>
          <t>Expr.art</t>
        </is>
      </c>
      <c r="AB93" s="231" t="inlineStr">
        <is>
          <t>Expr.corp</t>
        </is>
      </c>
      <c r="AC93" s="232" t="inlineStr">
        <is>
          <t>Coord.</t>
        </is>
      </c>
      <c r="AD93" s="232" t="inlineStr">
        <is>
          <t>Endur.</t>
        </is>
      </c>
      <c r="AE93" s="232" t="inlineStr">
        <is>
          <t>Esp.sport</t>
        </is>
      </c>
      <c r="AF93" s="233" t="inlineStr">
        <is>
          <t>MOY</t>
        </is>
      </c>
      <c r="AG93" s="228" t="n"/>
      <c r="AH93" s="229" t="inlineStr">
        <is>
          <t>Règles</t>
        </is>
      </c>
      <c r="AI93" s="229" t="inlineStr">
        <is>
          <t>Coopér.</t>
        </is>
      </c>
      <c r="AJ93" s="229" t="inlineStr">
        <is>
          <t>Comm.</t>
        </is>
      </c>
      <c r="AK93" s="229" t="inlineStr">
        <is>
          <t>Entraide</t>
        </is>
      </c>
      <c r="AL93" s="230" t="inlineStr">
        <is>
          <t>Initiat.</t>
        </is>
      </c>
      <c r="AM93" s="230" t="inlineStr">
        <is>
          <t>Gest.mat</t>
        </is>
      </c>
      <c r="AN93" s="230" t="inlineStr">
        <is>
          <t>Orga.</t>
        </is>
      </c>
      <c r="AO93" s="231" t="inlineStr">
        <is>
          <t>Imagin.</t>
        </is>
      </c>
      <c r="AP93" s="231" t="inlineStr">
        <is>
          <t>Expr.art</t>
        </is>
      </c>
      <c r="AQ93" s="231" t="inlineStr">
        <is>
          <t>Expr.corp</t>
        </is>
      </c>
      <c r="AR93" s="232" t="inlineStr">
        <is>
          <t>Coord.</t>
        </is>
      </c>
      <c r="AS93" s="232" t="inlineStr">
        <is>
          <t>Endur.</t>
        </is>
      </c>
      <c r="AT93" s="232" t="inlineStr">
        <is>
          <t>Esp.sport</t>
        </is>
      </c>
      <c r="AU93" s="233" t="inlineStr">
        <is>
          <t>MOY</t>
        </is>
      </c>
    </row>
    <row r="94" ht="13.8" customHeight="1" s="185">
      <c r="A94" s="213" t="n">
        <v>1</v>
      </c>
      <c r="B94" s="234">
        <f t="array" ref="B94:B94">IFERROR(INDEX(Liste_Enfants!B$4:B$53,SMALL(IF(Liste_Enfants!E$4:E$53="A",ROW(Liste_Enfants!E$4:E$53)-3),1))&amp;" "&amp;INDEX(Liste_Enfants!C$4:C$53,SMALL(IF(Liste_Enfants!E$4:E$53="A",ROW(Liste_Enfants!E$4:E$53)-3),1)),"")</f>
        <v/>
      </c>
      <c r="C94" s="235" t="n"/>
      <c r="D94" s="236" t="n"/>
      <c r="E94" s="236" t="n"/>
      <c r="F94" s="236" t="n"/>
      <c r="G94" s="236" t="n"/>
      <c r="H94" s="236" t="n"/>
      <c r="I94" s="236" t="n"/>
      <c r="J94" s="236" t="n"/>
      <c r="K94" s="236" t="n"/>
      <c r="L94" s="236" t="n"/>
      <c r="M94" s="236" t="n"/>
      <c r="N94" s="236" t="n"/>
      <c r="O94" s="236" t="n"/>
      <c r="P94" s="236" t="n"/>
      <c r="Q94" s="237">
        <f>IF(COUNTA(D94:P94)=0,"",ROUND(AVERAGE(D94:P94),1))</f>
        <v/>
      </c>
      <c r="R94" s="235" t="n"/>
      <c r="S94" s="236" t="n"/>
      <c r="T94" s="236" t="n"/>
      <c r="U94" s="236" t="n"/>
      <c r="V94" s="236" t="n"/>
      <c r="W94" s="236" t="n"/>
      <c r="X94" s="236" t="n"/>
      <c r="Y94" s="236" t="n"/>
      <c r="Z94" s="236" t="n"/>
      <c r="AA94" s="236" t="n"/>
      <c r="AB94" s="236" t="n"/>
      <c r="AC94" s="236" t="n"/>
      <c r="AD94" s="236" t="n"/>
      <c r="AE94" s="236" t="n"/>
      <c r="AF94" s="237">
        <f>IF(COUNTA(S94:AE94)=0,"",ROUND(AVERAGE(S94:AE94),1))</f>
        <v/>
      </c>
      <c r="AG94" s="235" t="n"/>
      <c r="AH94" s="236" t="n"/>
      <c r="AI94" s="236" t="n"/>
      <c r="AJ94" s="236" t="n"/>
      <c r="AK94" s="236" t="n"/>
      <c r="AL94" s="236" t="n"/>
      <c r="AM94" s="236" t="n"/>
      <c r="AN94" s="236" t="n"/>
      <c r="AO94" s="236" t="n"/>
      <c r="AP94" s="236" t="n"/>
      <c r="AQ94" s="236" t="n"/>
      <c r="AR94" s="236" t="n"/>
      <c r="AS94" s="236" t="n"/>
      <c r="AT94" s="236" t="n"/>
      <c r="AU94" s="237">
        <f>IF(COUNTA(AH94:AT94)=0,"",ROUND(AVERAGE(AH94:AT94),1))</f>
        <v/>
      </c>
    </row>
    <row r="95" ht="13.8" customHeight="1" s="185">
      <c r="A95" s="238" t="n">
        <v>2</v>
      </c>
      <c r="B95" s="239">
        <f t="array" ref="B95:B95">IFERROR(INDEX(Liste_Enfants!B$4:B$53,SMALL(IF(Liste_Enfants!E$4:E$53="A",ROW(Liste_Enfants!E$4:E$53)-3),2))&amp;" "&amp;INDEX(Liste_Enfants!C$4:C$53,SMALL(IF(Liste_Enfants!E$4:E$53="A",ROW(Liste_Enfants!E$4:E$53)-3),2)),"")</f>
        <v/>
      </c>
      <c r="C95" s="235" t="n"/>
      <c r="D95" s="236" t="n"/>
      <c r="E95" s="236" t="n"/>
      <c r="F95" s="236" t="n"/>
      <c r="G95" s="236" t="n"/>
      <c r="H95" s="236" t="n"/>
      <c r="I95" s="236" t="n"/>
      <c r="J95" s="236" t="n"/>
      <c r="K95" s="236" t="n"/>
      <c r="L95" s="236" t="n"/>
      <c r="M95" s="236" t="n"/>
      <c r="N95" s="236" t="n"/>
      <c r="O95" s="236" t="n"/>
      <c r="P95" s="236" t="n"/>
      <c r="Q95" s="237">
        <f>IF(COUNTA(D95:P95)=0,"",ROUND(AVERAGE(D95:P95),1))</f>
        <v/>
      </c>
      <c r="R95" s="235" t="n"/>
      <c r="S95" s="236" t="n"/>
      <c r="T95" s="236" t="n"/>
      <c r="U95" s="236" t="n"/>
      <c r="V95" s="236" t="n"/>
      <c r="W95" s="236" t="n"/>
      <c r="X95" s="236" t="n"/>
      <c r="Y95" s="236" t="n"/>
      <c r="Z95" s="236" t="n"/>
      <c r="AA95" s="236" t="n"/>
      <c r="AB95" s="236" t="n"/>
      <c r="AC95" s="236" t="n"/>
      <c r="AD95" s="236" t="n"/>
      <c r="AE95" s="236" t="n"/>
      <c r="AF95" s="237">
        <f>IF(COUNTA(S95:AE95)=0,"",ROUND(AVERAGE(S95:AE95),1))</f>
        <v/>
      </c>
      <c r="AG95" s="235" t="n"/>
      <c r="AH95" s="236" t="n"/>
      <c r="AI95" s="236" t="n"/>
      <c r="AJ95" s="236" t="n"/>
      <c r="AK95" s="236" t="n"/>
      <c r="AL95" s="236" t="n"/>
      <c r="AM95" s="236" t="n"/>
      <c r="AN95" s="236" t="n"/>
      <c r="AO95" s="236" t="n"/>
      <c r="AP95" s="236" t="n"/>
      <c r="AQ95" s="236" t="n"/>
      <c r="AR95" s="236" t="n"/>
      <c r="AS95" s="236" t="n"/>
      <c r="AT95" s="236" t="n"/>
      <c r="AU95" s="237">
        <f>IF(COUNTA(AH95:AT95)=0,"",ROUND(AVERAGE(AH95:AT95),1))</f>
        <v/>
      </c>
    </row>
    <row r="96" ht="13.8" customHeight="1" s="185">
      <c r="A96" s="213" t="n">
        <v>3</v>
      </c>
      <c r="B96" s="234">
        <f t="array" ref="B96:B96">IFERROR(INDEX(Liste_Enfants!B$4:B$53,SMALL(IF(Liste_Enfants!E$4:E$53="A",ROW(Liste_Enfants!E$4:E$53)-3),3))&amp;" "&amp;INDEX(Liste_Enfants!C$4:C$53,SMALL(IF(Liste_Enfants!E$4:E$53="A",ROW(Liste_Enfants!E$4:E$53)-3),3)),"")</f>
        <v/>
      </c>
      <c r="C96" s="235" t="n"/>
      <c r="D96" s="236" t="n"/>
      <c r="E96" s="236" t="n"/>
      <c r="F96" s="236" t="n"/>
      <c r="G96" s="236" t="n"/>
      <c r="H96" s="236" t="n"/>
      <c r="I96" s="236" t="n"/>
      <c r="J96" s="236" t="n"/>
      <c r="K96" s="236" t="n"/>
      <c r="L96" s="236" t="n"/>
      <c r="M96" s="236" t="n"/>
      <c r="N96" s="236" t="n"/>
      <c r="O96" s="236" t="n"/>
      <c r="P96" s="236" t="n"/>
      <c r="Q96" s="237">
        <f>IF(COUNTA(D96:P96)=0,"",ROUND(AVERAGE(D96:P96),1))</f>
        <v/>
      </c>
      <c r="R96" s="235" t="n"/>
      <c r="S96" s="236" t="n"/>
      <c r="T96" s="236" t="n"/>
      <c r="U96" s="236" t="n"/>
      <c r="V96" s="236" t="n"/>
      <c r="W96" s="236" t="n"/>
      <c r="X96" s="236" t="n"/>
      <c r="Y96" s="236" t="n"/>
      <c r="Z96" s="236" t="n"/>
      <c r="AA96" s="236" t="n"/>
      <c r="AB96" s="236" t="n"/>
      <c r="AC96" s="236" t="n"/>
      <c r="AD96" s="236" t="n"/>
      <c r="AE96" s="236" t="n"/>
      <c r="AF96" s="237">
        <f>IF(COUNTA(S96:AE96)=0,"",ROUND(AVERAGE(S96:AE96),1))</f>
        <v/>
      </c>
      <c r="AG96" s="235" t="n"/>
      <c r="AH96" s="236" t="n"/>
      <c r="AI96" s="236" t="n"/>
      <c r="AJ96" s="236" t="n"/>
      <c r="AK96" s="236" t="n"/>
      <c r="AL96" s="236" t="n"/>
      <c r="AM96" s="236" t="n"/>
      <c r="AN96" s="236" t="n"/>
      <c r="AO96" s="236" t="n"/>
      <c r="AP96" s="236" t="n"/>
      <c r="AQ96" s="236" t="n"/>
      <c r="AR96" s="236" t="n"/>
      <c r="AS96" s="236" t="n"/>
      <c r="AT96" s="236" t="n"/>
      <c r="AU96" s="237">
        <f>IF(COUNTA(AH96:AT96)=0,"",ROUND(AVERAGE(AH96:AT96),1))</f>
        <v/>
      </c>
    </row>
    <row r="97" ht="13.8" customHeight="1" s="185">
      <c r="A97" s="238" t="n">
        <v>4</v>
      </c>
      <c r="B97" s="239">
        <f t="array" ref="B97:B97">IFERROR(INDEX(Liste_Enfants!B$4:B$53,SMALL(IF(Liste_Enfants!E$4:E$53="A",ROW(Liste_Enfants!E$4:E$53)-3),4))&amp;" "&amp;INDEX(Liste_Enfants!C$4:C$53,SMALL(IF(Liste_Enfants!E$4:E$53="A",ROW(Liste_Enfants!E$4:E$53)-3),4)),"")</f>
        <v/>
      </c>
      <c r="C97" s="235" t="n"/>
      <c r="D97" s="236" t="n"/>
      <c r="E97" s="236" t="n"/>
      <c r="F97" s="236" t="n"/>
      <c r="G97" s="236" t="n"/>
      <c r="H97" s="236" t="n"/>
      <c r="I97" s="236" t="n"/>
      <c r="J97" s="236" t="n"/>
      <c r="K97" s="236" t="n"/>
      <c r="L97" s="236" t="n"/>
      <c r="M97" s="236" t="n"/>
      <c r="N97" s="236" t="n"/>
      <c r="O97" s="236" t="n"/>
      <c r="P97" s="236" t="n"/>
      <c r="Q97" s="237">
        <f>IF(COUNTA(D97:P97)=0,"",ROUND(AVERAGE(D97:P97),1))</f>
        <v/>
      </c>
      <c r="R97" s="235" t="n"/>
      <c r="S97" s="236" t="n"/>
      <c r="T97" s="236" t="n"/>
      <c r="U97" s="236" t="n"/>
      <c r="V97" s="236" t="n"/>
      <c r="W97" s="236" t="n"/>
      <c r="X97" s="236" t="n"/>
      <c r="Y97" s="236" t="n"/>
      <c r="Z97" s="236" t="n"/>
      <c r="AA97" s="236" t="n"/>
      <c r="AB97" s="236" t="n"/>
      <c r="AC97" s="236" t="n"/>
      <c r="AD97" s="236" t="n"/>
      <c r="AE97" s="236" t="n"/>
      <c r="AF97" s="237">
        <f>IF(COUNTA(S97:AE97)=0,"",ROUND(AVERAGE(S97:AE97),1))</f>
        <v/>
      </c>
      <c r="AG97" s="235" t="n"/>
      <c r="AH97" s="236" t="n"/>
      <c r="AI97" s="236" t="n"/>
      <c r="AJ97" s="236" t="n"/>
      <c r="AK97" s="236" t="n"/>
      <c r="AL97" s="236" t="n"/>
      <c r="AM97" s="236" t="n"/>
      <c r="AN97" s="236" t="n"/>
      <c r="AO97" s="236" t="n"/>
      <c r="AP97" s="236" t="n"/>
      <c r="AQ97" s="236" t="n"/>
      <c r="AR97" s="236" t="n"/>
      <c r="AS97" s="236" t="n"/>
      <c r="AT97" s="236" t="n"/>
      <c r="AU97" s="237">
        <f>IF(COUNTA(AH97:AT97)=0,"",ROUND(AVERAGE(AH97:AT97),1))</f>
        <v/>
      </c>
    </row>
    <row r="98" ht="13.8" customHeight="1" s="185">
      <c r="A98" s="213" t="n">
        <v>5</v>
      </c>
      <c r="B98" s="234">
        <f t="array" ref="B98:B98">IFERROR(INDEX(Liste_Enfants!B$4:B$53,SMALL(IF(Liste_Enfants!E$4:E$53="A",ROW(Liste_Enfants!E$4:E$53)-3),5))&amp;" "&amp;INDEX(Liste_Enfants!C$4:C$53,SMALL(IF(Liste_Enfants!E$4:E$53="A",ROW(Liste_Enfants!E$4:E$53)-3),5)),"")</f>
        <v/>
      </c>
      <c r="C98" s="235" t="n"/>
      <c r="D98" s="236" t="n"/>
      <c r="E98" s="236" t="n"/>
      <c r="F98" s="236" t="n"/>
      <c r="G98" s="236" t="n"/>
      <c r="H98" s="236" t="n"/>
      <c r="I98" s="236" t="n"/>
      <c r="J98" s="236" t="n"/>
      <c r="K98" s="236" t="n"/>
      <c r="L98" s="236" t="n"/>
      <c r="M98" s="236" t="n"/>
      <c r="N98" s="236" t="n"/>
      <c r="O98" s="236" t="n"/>
      <c r="P98" s="236" t="n"/>
      <c r="Q98" s="237">
        <f>IF(COUNTA(D98:P98)=0,"",ROUND(AVERAGE(D98:P98),1))</f>
        <v/>
      </c>
      <c r="R98" s="235" t="n"/>
      <c r="S98" s="236" t="n"/>
      <c r="T98" s="236" t="n"/>
      <c r="U98" s="236" t="n"/>
      <c r="V98" s="236" t="n"/>
      <c r="W98" s="236" t="n"/>
      <c r="X98" s="236" t="n"/>
      <c r="Y98" s="236" t="n"/>
      <c r="Z98" s="236" t="n"/>
      <c r="AA98" s="236" t="n"/>
      <c r="AB98" s="236" t="n"/>
      <c r="AC98" s="236" t="n"/>
      <c r="AD98" s="236" t="n"/>
      <c r="AE98" s="236" t="n"/>
      <c r="AF98" s="237">
        <f>IF(COUNTA(S98:AE98)=0,"",ROUND(AVERAGE(S98:AE98),1))</f>
        <v/>
      </c>
      <c r="AG98" s="235" t="n"/>
      <c r="AH98" s="236" t="n"/>
      <c r="AI98" s="236" t="n"/>
      <c r="AJ98" s="236" t="n"/>
      <c r="AK98" s="236" t="n"/>
      <c r="AL98" s="236" t="n"/>
      <c r="AM98" s="236" t="n"/>
      <c r="AN98" s="236" t="n"/>
      <c r="AO98" s="236" t="n"/>
      <c r="AP98" s="236" t="n"/>
      <c r="AQ98" s="236" t="n"/>
      <c r="AR98" s="236" t="n"/>
      <c r="AS98" s="236" t="n"/>
      <c r="AT98" s="236" t="n"/>
      <c r="AU98" s="237">
        <f>IF(COUNTA(AH98:AT98)=0,"",ROUND(AVERAGE(AH98:AT98),1))</f>
        <v/>
      </c>
    </row>
    <row r="99" ht="13.8" customHeight="1" s="185">
      <c r="A99" s="238" t="n">
        <v>6</v>
      </c>
      <c r="B99" s="239">
        <f t="array" ref="B99:B99">IFERROR(INDEX(Liste_Enfants!B$4:B$53,SMALL(IF(Liste_Enfants!E$4:E$53="A",ROW(Liste_Enfants!E$4:E$53)-3),6))&amp;" "&amp;INDEX(Liste_Enfants!C$4:C$53,SMALL(IF(Liste_Enfants!E$4:E$53="A",ROW(Liste_Enfants!E$4:E$53)-3),6)),"")</f>
        <v/>
      </c>
      <c r="C99" s="235" t="n"/>
      <c r="D99" s="236" t="n"/>
      <c r="E99" s="236" t="n"/>
      <c r="F99" s="236" t="n"/>
      <c r="G99" s="236" t="n"/>
      <c r="H99" s="236" t="n"/>
      <c r="I99" s="236" t="n"/>
      <c r="J99" s="236" t="n"/>
      <c r="K99" s="236" t="n"/>
      <c r="L99" s="236" t="n"/>
      <c r="M99" s="236" t="n"/>
      <c r="N99" s="236" t="n"/>
      <c r="O99" s="236" t="n"/>
      <c r="P99" s="236" t="n"/>
      <c r="Q99" s="237">
        <f>IF(COUNTA(D99:P99)=0,"",ROUND(AVERAGE(D99:P99),1))</f>
        <v/>
      </c>
      <c r="R99" s="235" t="n"/>
      <c r="S99" s="236" t="n"/>
      <c r="T99" s="236" t="n"/>
      <c r="U99" s="236" t="n"/>
      <c r="V99" s="236" t="n"/>
      <c r="W99" s="236" t="n"/>
      <c r="X99" s="236" t="n"/>
      <c r="Y99" s="236" t="n"/>
      <c r="Z99" s="236" t="n"/>
      <c r="AA99" s="236" t="n"/>
      <c r="AB99" s="236" t="n"/>
      <c r="AC99" s="236" t="n"/>
      <c r="AD99" s="236" t="n"/>
      <c r="AE99" s="236" t="n"/>
      <c r="AF99" s="237">
        <f>IF(COUNTA(S99:AE99)=0,"",ROUND(AVERAGE(S99:AE99),1))</f>
        <v/>
      </c>
      <c r="AG99" s="235" t="n"/>
      <c r="AH99" s="236" t="n"/>
      <c r="AI99" s="236" t="n"/>
      <c r="AJ99" s="236" t="n"/>
      <c r="AK99" s="236" t="n"/>
      <c r="AL99" s="236" t="n"/>
      <c r="AM99" s="236" t="n"/>
      <c r="AN99" s="236" t="n"/>
      <c r="AO99" s="236" t="n"/>
      <c r="AP99" s="236" t="n"/>
      <c r="AQ99" s="236" t="n"/>
      <c r="AR99" s="236" t="n"/>
      <c r="AS99" s="236" t="n"/>
      <c r="AT99" s="236" t="n"/>
      <c r="AU99" s="237">
        <f>IF(COUNTA(AH99:AT99)=0,"",ROUND(AVERAGE(AH99:AT99),1))</f>
        <v/>
      </c>
    </row>
    <row r="100" ht="13.8" customHeight="1" s="185">
      <c r="A100" s="213" t="n">
        <v>7</v>
      </c>
      <c r="B100" s="234">
        <f t="array" ref="B100:B100">IFERROR(INDEX(Liste_Enfants!B$4:B$53,SMALL(IF(Liste_Enfants!E$4:E$53="A",ROW(Liste_Enfants!E$4:E$53)-3),7))&amp;" "&amp;INDEX(Liste_Enfants!C$4:C$53,SMALL(IF(Liste_Enfants!E$4:E$53="A",ROW(Liste_Enfants!E$4:E$53)-3),7)),"")</f>
        <v/>
      </c>
      <c r="C100" s="235" t="n"/>
      <c r="D100" s="236" t="n"/>
      <c r="E100" s="236" t="n"/>
      <c r="F100" s="236" t="n"/>
      <c r="G100" s="236" t="n"/>
      <c r="H100" s="236" t="n"/>
      <c r="I100" s="236" t="n"/>
      <c r="J100" s="236" t="n"/>
      <c r="K100" s="236" t="n"/>
      <c r="L100" s="236" t="n"/>
      <c r="M100" s="236" t="n"/>
      <c r="N100" s="236" t="n"/>
      <c r="O100" s="236" t="n"/>
      <c r="P100" s="236" t="n"/>
      <c r="Q100" s="237">
        <f>IF(COUNTA(D100:P100)=0,"",ROUND(AVERAGE(D100:P100),1))</f>
        <v/>
      </c>
      <c r="R100" s="235" t="n"/>
      <c r="S100" s="236" t="n"/>
      <c r="T100" s="236" t="n"/>
      <c r="U100" s="236" t="n"/>
      <c r="V100" s="236" t="n"/>
      <c r="W100" s="236" t="n"/>
      <c r="X100" s="236" t="n"/>
      <c r="Y100" s="236" t="n"/>
      <c r="Z100" s="236" t="n"/>
      <c r="AA100" s="236" t="n"/>
      <c r="AB100" s="236" t="n"/>
      <c r="AC100" s="236" t="n"/>
      <c r="AD100" s="236" t="n"/>
      <c r="AE100" s="236" t="n"/>
      <c r="AF100" s="237">
        <f>IF(COUNTA(S100:AE100)=0,"",ROUND(AVERAGE(S100:AE100),1))</f>
        <v/>
      </c>
      <c r="AG100" s="235" t="n"/>
      <c r="AH100" s="236" t="n"/>
      <c r="AI100" s="236" t="n"/>
      <c r="AJ100" s="236" t="n"/>
      <c r="AK100" s="236" t="n"/>
      <c r="AL100" s="236" t="n"/>
      <c r="AM100" s="236" t="n"/>
      <c r="AN100" s="236" t="n"/>
      <c r="AO100" s="236" t="n"/>
      <c r="AP100" s="236" t="n"/>
      <c r="AQ100" s="236" t="n"/>
      <c r="AR100" s="236" t="n"/>
      <c r="AS100" s="236" t="n"/>
      <c r="AT100" s="236" t="n"/>
      <c r="AU100" s="237">
        <f>IF(COUNTA(AH100:AT100)=0,"",ROUND(AVERAGE(AH100:AT100),1))</f>
        <v/>
      </c>
    </row>
    <row r="101" ht="13.8" customHeight="1" s="185">
      <c r="A101" s="238" t="n">
        <v>8</v>
      </c>
      <c r="B101" s="239">
        <f t="array" ref="B101:B101">IFERROR(INDEX(Liste_Enfants!B$4:B$53,SMALL(IF(Liste_Enfants!E$4:E$53="A",ROW(Liste_Enfants!E$4:E$53)-3),8))&amp;" "&amp;INDEX(Liste_Enfants!C$4:C$53,SMALL(IF(Liste_Enfants!E$4:E$53="A",ROW(Liste_Enfants!E$4:E$53)-3),8)),"")</f>
        <v/>
      </c>
      <c r="C101" s="235" t="n"/>
      <c r="D101" s="236" t="n"/>
      <c r="E101" s="236" t="n"/>
      <c r="F101" s="236" t="n"/>
      <c r="G101" s="236" t="n"/>
      <c r="H101" s="236" t="n"/>
      <c r="I101" s="236" t="n"/>
      <c r="J101" s="236" t="n"/>
      <c r="K101" s="236" t="n"/>
      <c r="L101" s="236" t="n"/>
      <c r="M101" s="236" t="n"/>
      <c r="N101" s="236" t="n"/>
      <c r="O101" s="236" t="n"/>
      <c r="P101" s="236" t="n"/>
      <c r="Q101" s="237">
        <f>IF(COUNTA(D101:P101)=0,"",ROUND(AVERAGE(D101:P101),1))</f>
        <v/>
      </c>
      <c r="R101" s="235" t="n"/>
      <c r="S101" s="236" t="n"/>
      <c r="T101" s="236" t="n"/>
      <c r="U101" s="236" t="n"/>
      <c r="V101" s="236" t="n"/>
      <c r="W101" s="236" t="n"/>
      <c r="X101" s="236" t="n"/>
      <c r="Y101" s="236" t="n"/>
      <c r="Z101" s="236" t="n"/>
      <c r="AA101" s="236" t="n"/>
      <c r="AB101" s="236" t="n"/>
      <c r="AC101" s="236" t="n"/>
      <c r="AD101" s="236" t="n"/>
      <c r="AE101" s="236" t="n"/>
      <c r="AF101" s="237">
        <f>IF(COUNTA(S101:AE101)=0,"",ROUND(AVERAGE(S101:AE101),1))</f>
        <v/>
      </c>
      <c r="AG101" s="235" t="n"/>
      <c r="AH101" s="236" t="n"/>
      <c r="AI101" s="236" t="n"/>
      <c r="AJ101" s="236" t="n"/>
      <c r="AK101" s="236" t="n"/>
      <c r="AL101" s="236" t="n"/>
      <c r="AM101" s="236" t="n"/>
      <c r="AN101" s="236" t="n"/>
      <c r="AO101" s="236" t="n"/>
      <c r="AP101" s="236" t="n"/>
      <c r="AQ101" s="236" t="n"/>
      <c r="AR101" s="236" t="n"/>
      <c r="AS101" s="236" t="n"/>
      <c r="AT101" s="236" t="n"/>
      <c r="AU101" s="237">
        <f>IF(COUNTA(AH101:AT101)=0,"",ROUND(AVERAGE(AH101:AT101),1))</f>
        <v/>
      </c>
    </row>
    <row r="102" ht="13.8" customHeight="1" s="185">
      <c r="A102" s="213" t="n">
        <v>9</v>
      </c>
      <c r="B102" s="234">
        <f t="array" ref="B102:B102">IFERROR(INDEX(Liste_Enfants!B$4:B$53,SMALL(IF(Liste_Enfants!E$4:E$53="A",ROW(Liste_Enfants!E$4:E$53)-3),9))&amp;" "&amp;INDEX(Liste_Enfants!C$4:C$53,SMALL(IF(Liste_Enfants!E$4:E$53="A",ROW(Liste_Enfants!E$4:E$53)-3),9)),"")</f>
        <v/>
      </c>
      <c r="C102" s="235" t="n"/>
      <c r="D102" s="236" t="n"/>
      <c r="E102" s="236" t="n"/>
      <c r="F102" s="236" t="n"/>
      <c r="G102" s="236" t="n"/>
      <c r="H102" s="236" t="n"/>
      <c r="I102" s="236" t="n"/>
      <c r="J102" s="236" t="n"/>
      <c r="K102" s="236" t="n"/>
      <c r="L102" s="236" t="n"/>
      <c r="M102" s="236" t="n"/>
      <c r="N102" s="236" t="n"/>
      <c r="O102" s="236" t="n"/>
      <c r="P102" s="236" t="n"/>
      <c r="Q102" s="237">
        <f>IF(COUNTA(D102:P102)=0,"",ROUND(AVERAGE(D102:P102),1))</f>
        <v/>
      </c>
      <c r="R102" s="235" t="n"/>
      <c r="S102" s="236" t="n"/>
      <c r="T102" s="236" t="n"/>
      <c r="U102" s="236" t="n"/>
      <c r="V102" s="236" t="n"/>
      <c r="W102" s="236" t="n"/>
      <c r="X102" s="236" t="n"/>
      <c r="Y102" s="236" t="n"/>
      <c r="Z102" s="236" t="n"/>
      <c r="AA102" s="236" t="n"/>
      <c r="AB102" s="236" t="n"/>
      <c r="AC102" s="236" t="n"/>
      <c r="AD102" s="236" t="n"/>
      <c r="AE102" s="236" t="n"/>
      <c r="AF102" s="237">
        <f>IF(COUNTA(S102:AE102)=0,"",ROUND(AVERAGE(S102:AE102),1))</f>
        <v/>
      </c>
      <c r="AG102" s="235" t="n"/>
      <c r="AH102" s="236" t="n"/>
      <c r="AI102" s="236" t="n"/>
      <c r="AJ102" s="236" t="n"/>
      <c r="AK102" s="236" t="n"/>
      <c r="AL102" s="236" t="n"/>
      <c r="AM102" s="236" t="n"/>
      <c r="AN102" s="236" t="n"/>
      <c r="AO102" s="236" t="n"/>
      <c r="AP102" s="236" t="n"/>
      <c r="AQ102" s="236" t="n"/>
      <c r="AR102" s="236" t="n"/>
      <c r="AS102" s="236" t="n"/>
      <c r="AT102" s="236" t="n"/>
      <c r="AU102" s="237">
        <f>IF(COUNTA(AH102:AT102)=0,"",ROUND(AVERAGE(AH102:AT102),1))</f>
        <v/>
      </c>
    </row>
    <row r="103" ht="13.8" customHeight="1" s="185">
      <c r="A103" s="238" t="n">
        <v>10</v>
      </c>
      <c r="B103" s="239">
        <f t="array" ref="B103:B103">IFERROR(INDEX(Liste_Enfants!B$4:B$53,SMALL(IF(Liste_Enfants!E$4:E$53="A",ROW(Liste_Enfants!E$4:E$53)-3),10))&amp;" "&amp;INDEX(Liste_Enfants!C$4:C$53,SMALL(IF(Liste_Enfants!E$4:E$53="A",ROW(Liste_Enfants!E$4:E$53)-3),10)),"")</f>
        <v/>
      </c>
      <c r="C103" s="235" t="n"/>
      <c r="D103" s="236" t="n"/>
      <c r="E103" s="236" t="n"/>
      <c r="F103" s="236" t="n"/>
      <c r="G103" s="236" t="n"/>
      <c r="H103" s="236" t="n"/>
      <c r="I103" s="236" t="n"/>
      <c r="J103" s="236" t="n"/>
      <c r="K103" s="236" t="n"/>
      <c r="L103" s="236" t="n"/>
      <c r="M103" s="236" t="n"/>
      <c r="N103" s="236" t="n"/>
      <c r="O103" s="236" t="n"/>
      <c r="P103" s="236" t="n"/>
      <c r="Q103" s="237">
        <f>IF(COUNTA(D103:P103)=0,"",ROUND(AVERAGE(D103:P103),1))</f>
        <v/>
      </c>
      <c r="R103" s="235" t="n"/>
      <c r="S103" s="236" t="n"/>
      <c r="T103" s="236" t="n"/>
      <c r="U103" s="236" t="n"/>
      <c r="V103" s="236" t="n"/>
      <c r="W103" s="236" t="n"/>
      <c r="X103" s="236" t="n"/>
      <c r="Y103" s="236" t="n"/>
      <c r="Z103" s="236" t="n"/>
      <c r="AA103" s="236" t="n"/>
      <c r="AB103" s="236" t="n"/>
      <c r="AC103" s="236" t="n"/>
      <c r="AD103" s="236" t="n"/>
      <c r="AE103" s="236" t="n"/>
      <c r="AF103" s="237">
        <f>IF(COUNTA(S103:AE103)=0,"",ROUND(AVERAGE(S103:AE103),1))</f>
        <v/>
      </c>
      <c r="AG103" s="235" t="n"/>
      <c r="AH103" s="236" t="n"/>
      <c r="AI103" s="236" t="n"/>
      <c r="AJ103" s="236" t="n"/>
      <c r="AK103" s="236" t="n"/>
      <c r="AL103" s="236" t="n"/>
      <c r="AM103" s="236" t="n"/>
      <c r="AN103" s="236" t="n"/>
      <c r="AO103" s="236" t="n"/>
      <c r="AP103" s="236" t="n"/>
      <c r="AQ103" s="236" t="n"/>
      <c r="AR103" s="236" t="n"/>
      <c r="AS103" s="236" t="n"/>
      <c r="AT103" s="236" t="n"/>
      <c r="AU103" s="237">
        <f>IF(COUNTA(AH103:AT103)=0,"",ROUND(AVERAGE(AH103:AT103),1))</f>
        <v/>
      </c>
    </row>
    <row r="104" ht="13.8" customHeight="1" s="185">
      <c r="A104" s="213" t="n">
        <v>11</v>
      </c>
      <c r="B104" s="234">
        <f t="array" ref="B104:B104">IFERROR(INDEX(Liste_Enfants!B$4:B$53,SMALL(IF(Liste_Enfants!E$4:E$53="A",ROW(Liste_Enfants!E$4:E$53)-3),11))&amp;" "&amp;INDEX(Liste_Enfants!C$4:C$53,SMALL(IF(Liste_Enfants!E$4:E$53="A",ROW(Liste_Enfants!E$4:E$53)-3),11)),"")</f>
        <v/>
      </c>
      <c r="C104" s="235" t="n"/>
      <c r="D104" s="236" t="n"/>
      <c r="E104" s="236" t="n"/>
      <c r="F104" s="236" t="n"/>
      <c r="G104" s="236" t="n"/>
      <c r="H104" s="236" t="n"/>
      <c r="I104" s="236" t="n"/>
      <c r="J104" s="236" t="n"/>
      <c r="K104" s="236" t="n"/>
      <c r="L104" s="236" t="n"/>
      <c r="M104" s="236" t="n"/>
      <c r="N104" s="236" t="n"/>
      <c r="O104" s="236" t="n"/>
      <c r="P104" s="236" t="n"/>
      <c r="Q104" s="237">
        <f>IF(COUNTA(D104:P104)=0,"",ROUND(AVERAGE(D104:P104),1))</f>
        <v/>
      </c>
      <c r="R104" s="235" t="n"/>
      <c r="S104" s="236" t="n"/>
      <c r="T104" s="236" t="n"/>
      <c r="U104" s="236" t="n"/>
      <c r="V104" s="236" t="n"/>
      <c r="W104" s="236" t="n"/>
      <c r="X104" s="236" t="n"/>
      <c r="Y104" s="236" t="n"/>
      <c r="Z104" s="236" t="n"/>
      <c r="AA104" s="236" t="n"/>
      <c r="AB104" s="236" t="n"/>
      <c r="AC104" s="236" t="n"/>
      <c r="AD104" s="236" t="n"/>
      <c r="AE104" s="236" t="n"/>
      <c r="AF104" s="237">
        <f>IF(COUNTA(S104:AE104)=0,"",ROUND(AVERAGE(S104:AE104),1))</f>
        <v/>
      </c>
      <c r="AG104" s="235" t="n"/>
      <c r="AH104" s="236" t="n"/>
      <c r="AI104" s="236" t="n"/>
      <c r="AJ104" s="236" t="n"/>
      <c r="AK104" s="236" t="n"/>
      <c r="AL104" s="236" t="n"/>
      <c r="AM104" s="236" t="n"/>
      <c r="AN104" s="236" t="n"/>
      <c r="AO104" s="236" t="n"/>
      <c r="AP104" s="236" t="n"/>
      <c r="AQ104" s="236" t="n"/>
      <c r="AR104" s="236" t="n"/>
      <c r="AS104" s="236" t="n"/>
      <c r="AT104" s="236" t="n"/>
      <c r="AU104" s="237">
        <f>IF(COUNTA(AH104:AT104)=0,"",ROUND(AVERAGE(AH104:AT104),1))</f>
        <v/>
      </c>
    </row>
    <row r="105" ht="13.8" customHeight="1" s="185">
      <c r="A105" s="238" t="n">
        <v>12</v>
      </c>
      <c r="B105" s="239">
        <f t="array" ref="B105:B105">IFERROR(INDEX(Liste_Enfants!B$4:B$53,SMALL(IF(Liste_Enfants!E$4:E$53="A",ROW(Liste_Enfants!E$4:E$53)-3),12))&amp;" "&amp;INDEX(Liste_Enfants!C$4:C$53,SMALL(IF(Liste_Enfants!E$4:E$53="A",ROW(Liste_Enfants!E$4:E$53)-3),12)),"")</f>
        <v/>
      </c>
      <c r="C105" s="235" t="n"/>
      <c r="D105" s="236" t="n"/>
      <c r="E105" s="236" t="n"/>
      <c r="F105" s="236" t="n"/>
      <c r="G105" s="236" t="n"/>
      <c r="H105" s="236" t="n"/>
      <c r="I105" s="236" t="n"/>
      <c r="J105" s="236" t="n"/>
      <c r="K105" s="236" t="n"/>
      <c r="L105" s="236" t="n"/>
      <c r="M105" s="236" t="n"/>
      <c r="N105" s="236" t="n"/>
      <c r="O105" s="236" t="n"/>
      <c r="P105" s="236" t="n"/>
      <c r="Q105" s="237">
        <f>IF(COUNTA(D105:P105)=0,"",ROUND(AVERAGE(D105:P105),1))</f>
        <v/>
      </c>
      <c r="R105" s="235" t="n"/>
      <c r="S105" s="236" t="n"/>
      <c r="T105" s="236" t="n"/>
      <c r="U105" s="236" t="n"/>
      <c r="V105" s="236" t="n"/>
      <c r="W105" s="236" t="n"/>
      <c r="X105" s="236" t="n"/>
      <c r="Y105" s="236" t="n"/>
      <c r="Z105" s="236" t="n"/>
      <c r="AA105" s="236" t="n"/>
      <c r="AB105" s="236" t="n"/>
      <c r="AC105" s="236" t="n"/>
      <c r="AD105" s="236" t="n"/>
      <c r="AE105" s="236" t="n"/>
      <c r="AF105" s="237">
        <f>IF(COUNTA(S105:AE105)=0,"",ROUND(AVERAGE(S105:AE105),1))</f>
        <v/>
      </c>
      <c r="AG105" s="235" t="n"/>
      <c r="AH105" s="236" t="n"/>
      <c r="AI105" s="236" t="n"/>
      <c r="AJ105" s="236" t="n"/>
      <c r="AK105" s="236" t="n"/>
      <c r="AL105" s="236" t="n"/>
      <c r="AM105" s="236" t="n"/>
      <c r="AN105" s="236" t="n"/>
      <c r="AO105" s="236" t="n"/>
      <c r="AP105" s="236" t="n"/>
      <c r="AQ105" s="236" t="n"/>
      <c r="AR105" s="236" t="n"/>
      <c r="AS105" s="236" t="n"/>
      <c r="AT105" s="236" t="n"/>
      <c r="AU105" s="237">
        <f>IF(COUNTA(AH105:AT105)=0,"",ROUND(AVERAGE(AH105:AT105),1))</f>
        <v/>
      </c>
    </row>
    <row r="106" ht="13.8" customHeight="1" s="185">
      <c r="A106" s="213" t="n">
        <v>13</v>
      </c>
      <c r="B106" s="234">
        <f t="array" ref="B106:B106">IFERROR(INDEX(Liste_Enfants!B$4:B$53,SMALL(IF(Liste_Enfants!E$4:E$53="A",ROW(Liste_Enfants!E$4:E$53)-3),13))&amp;" "&amp;INDEX(Liste_Enfants!C$4:C$53,SMALL(IF(Liste_Enfants!E$4:E$53="A",ROW(Liste_Enfants!E$4:E$53)-3),13)),"")</f>
        <v/>
      </c>
      <c r="C106" s="235" t="n"/>
      <c r="D106" s="236" t="n"/>
      <c r="E106" s="236" t="n"/>
      <c r="F106" s="236" t="n"/>
      <c r="G106" s="236" t="n"/>
      <c r="H106" s="236" t="n"/>
      <c r="I106" s="236" t="n"/>
      <c r="J106" s="236" t="n"/>
      <c r="K106" s="236" t="n"/>
      <c r="L106" s="236" t="n"/>
      <c r="M106" s="236" t="n"/>
      <c r="N106" s="236" t="n"/>
      <c r="O106" s="236" t="n"/>
      <c r="P106" s="236" t="n"/>
      <c r="Q106" s="237">
        <f>IF(COUNTA(D106:P106)=0,"",ROUND(AVERAGE(D106:P106),1))</f>
        <v/>
      </c>
      <c r="R106" s="235" t="n"/>
      <c r="S106" s="236" t="n"/>
      <c r="T106" s="236" t="n"/>
      <c r="U106" s="236" t="n"/>
      <c r="V106" s="236" t="n"/>
      <c r="W106" s="236" t="n"/>
      <c r="X106" s="236" t="n"/>
      <c r="Y106" s="236" t="n"/>
      <c r="Z106" s="236" t="n"/>
      <c r="AA106" s="236" t="n"/>
      <c r="AB106" s="236" t="n"/>
      <c r="AC106" s="236" t="n"/>
      <c r="AD106" s="236" t="n"/>
      <c r="AE106" s="236" t="n"/>
      <c r="AF106" s="237">
        <f>IF(COUNTA(S106:AE106)=0,"",ROUND(AVERAGE(S106:AE106),1))</f>
        <v/>
      </c>
      <c r="AG106" s="235" t="n"/>
      <c r="AH106" s="236" t="n"/>
      <c r="AI106" s="236" t="n"/>
      <c r="AJ106" s="236" t="n"/>
      <c r="AK106" s="236" t="n"/>
      <c r="AL106" s="236" t="n"/>
      <c r="AM106" s="236" t="n"/>
      <c r="AN106" s="236" t="n"/>
      <c r="AO106" s="236" t="n"/>
      <c r="AP106" s="236" t="n"/>
      <c r="AQ106" s="236" t="n"/>
      <c r="AR106" s="236" t="n"/>
      <c r="AS106" s="236" t="n"/>
      <c r="AT106" s="236" t="n"/>
      <c r="AU106" s="237">
        <f>IF(COUNTA(AH106:AT106)=0,"",ROUND(AVERAGE(AH106:AT106),1))</f>
        <v/>
      </c>
    </row>
    <row r="107" ht="13.8" customHeight="1" s="185">
      <c r="A107" s="238" t="n">
        <v>14</v>
      </c>
      <c r="B107" s="239">
        <f t="array" ref="B107:B107">IFERROR(INDEX(Liste_Enfants!B$4:B$53,SMALL(IF(Liste_Enfants!E$4:E$53="A",ROW(Liste_Enfants!E$4:E$53)-3),14))&amp;" "&amp;INDEX(Liste_Enfants!C$4:C$53,SMALL(IF(Liste_Enfants!E$4:E$53="A",ROW(Liste_Enfants!E$4:E$53)-3),14)),"")</f>
        <v/>
      </c>
      <c r="C107" s="235" t="n"/>
      <c r="D107" s="236" t="n"/>
      <c r="E107" s="236" t="n"/>
      <c r="F107" s="236" t="n"/>
      <c r="G107" s="236" t="n"/>
      <c r="H107" s="236" t="n"/>
      <c r="I107" s="236" t="n"/>
      <c r="J107" s="236" t="n"/>
      <c r="K107" s="236" t="n"/>
      <c r="L107" s="236" t="n"/>
      <c r="M107" s="236" t="n"/>
      <c r="N107" s="236" t="n"/>
      <c r="O107" s="236" t="n"/>
      <c r="P107" s="236" t="n"/>
      <c r="Q107" s="237">
        <f>IF(COUNTA(D107:P107)=0,"",ROUND(AVERAGE(D107:P107),1))</f>
        <v/>
      </c>
      <c r="R107" s="235" t="n"/>
      <c r="S107" s="236" t="n"/>
      <c r="T107" s="236" t="n"/>
      <c r="U107" s="236" t="n"/>
      <c r="V107" s="236" t="n"/>
      <c r="W107" s="236" t="n"/>
      <c r="X107" s="236" t="n"/>
      <c r="Y107" s="236" t="n"/>
      <c r="Z107" s="236" t="n"/>
      <c r="AA107" s="236" t="n"/>
      <c r="AB107" s="236" t="n"/>
      <c r="AC107" s="236" t="n"/>
      <c r="AD107" s="236" t="n"/>
      <c r="AE107" s="236" t="n"/>
      <c r="AF107" s="237">
        <f>IF(COUNTA(S107:AE107)=0,"",ROUND(AVERAGE(S107:AE107),1))</f>
        <v/>
      </c>
      <c r="AG107" s="235" t="n"/>
      <c r="AH107" s="236" t="n"/>
      <c r="AI107" s="236" t="n"/>
      <c r="AJ107" s="236" t="n"/>
      <c r="AK107" s="236" t="n"/>
      <c r="AL107" s="236" t="n"/>
      <c r="AM107" s="236" t="n"/>
      <c r="AN107" s="236" t="n"/>
      <c r="AO107" s="236" t="n"/>
      <c r="AP107" s="236" t="n"/>
      <c r="AQ107" s="236" t="n"/>
      <c r="AR107" s="236" t="n"/>
      <c r="AS107" s="236" t="n"/>
      <c r="AT107" s="236" t="n"/>
      <c r="AU107" s="237">
        <f>IF(COUNTA(AH107:AT107)=0,"",ROUND(AVERAGE(AH107:AT107),1))</f>
        <v/>
      </c>
    </row>
    <row r="108" ht="13.8" customHeight="1" s="185">
      <c r="A108" s="213" t="n">
        <v>15</v>
      </c>
      <c r="B108" s="234">
        <f t="array" ref="B108:B108">IFERROR(INDEX(Liste_Enfants!B$4:B$53,SMALL(IF(Liste_Enfants!E$4:E$53="A",ROW(Liste_Enfants!E$4:E$53)-3),15))&amp;" "&amp;INDEX(Liste_Enfants!C$4:C$53,SMALL(IF(Liste_Enfants!E$4:E$53="A",ROW(Liste_Enfants!E$4:E$53)-3),15)),"")</f>
        <v/>
      </c>
      <c r="C108" s="235" t="n"/>
      <c r="D108" s="236" t="n"/>
      <c r="E108" s="236" t="n"/>
      <c r="F108" s="236" t="n"/>
      <c r="G108" s="236" t="n"/>
      <c r="H108" s="236" t="n"/>
      <c r="I108" s="236" t="n"/>
      <c r="J108" s="236" t="n"/>
      <c r="K108" s="236" t="n"/>
      <c r="L108" s="236" t="n"/>
      <c r="M108" s="236" t="n"/>
      <c r="N108" s="236" t="n"/>
      <c r="O108" s="236" t="n"/>
      <c r="P108" s="236" t="n"/>
      <c r="Q108" s="237">
        <f>IF(COUNTA(D108:P108)=0,"",ROUND(AVERAGE(D108:P108),1))</f>
        <v/>
      </c>
      <c r="R108" s="235" t="n"/>
      <c r="S108" s="236" t="n"/>
      <c r="T108" s="236" t="n"/>
      <c r="U108" s="236" t="n"/>
      <c r="V108" s="236" t="n"/>
      <c r="W108" s="236" t="n"/>
      <c r="X108" s="236" t="n"/>
      <c r="Y108" s="236" t="n"/>
      <c r="Z108" s="236" t="n"/>
      <c r="AA108" s="236" t="n"/>
      <c r="AB108" s="236" t="n"/>
      <c r="AC108" s="236" t="n"/>
      <c r="AD108" s="236" t="n"/>
      <c r="AE108" s="236" t="n"/>
      <c r="AF108" s="237">
        <f>IF(COUNTA(S108:AE108)=0,"",ROUND(AVERAGE(S108:AE108),1))</f>
        <v/>
      </c>
      <c r="AG108" s="235" t="n"/>
      <c r="AH108" s="236" t="n"/>
      <c r="AI108" s="236" t="n"/>
      <c r="AJ108" s="236" t="n"/>
      <c r="AK108" s="236" t="n"/>
      <c r="AL108" s="236" t="n"/>
      <c r="AM108" s="236" t="n"/>
      <c r="AN108" s="236" t="n"/>
      <c r="AO108" s="236" t="n"/>
      <c r="AP108" s="236" t="n"/>
      <c r="AQ108" s="236" t="n"/>
      <c r="AR108" s="236" t="n"/>
      <c r="AS108" s="236" t="n"/>
      <c r="AT108" s="236" t="n"/>
      <c r="AU108" s="237">
        <f>IF(COUNTA(AH108:AT108)=0,"",ROUND(AVERAGE(AH108:AT108),1))</f>
        <v/>
      </c>
    </row>
    <row r="109" ht="12.8" customHeight="1" s="185">
      <c r="A109" s="233" t="inlineStr">
        <is>
          <t>📊 MOY.</t>
        </is>
      </c>
      <c r="C109" s="240" t="n"/>
      <c r="D109" s="241">
        <f>IF(COUNTA(D94:D108)=0,"",ROUND(AVERAGE(D94:D108),1))</f>
        <v/>
      </c>
      <c r="E109" s="241">
        <f>IF(COUNTA(E94:E108)=0,"",ROUND(AVERAGE(E94:E108),1))</f>
        <v/>
      </c>
      <c r="F109" s="241">
        <f>IF(COUNTA(F94:F108)=0,"",ROUND(AVERAGE(F94:F108),1))</f>
        <v/>
      </c>
      <c r="G109" s="241">
        <f>IF(COUNTA(G94:G108)=0,"",ROUND(AVERAGE(G94:G108),1))</f>
        <v/>
      </c>
      <c r="H109" s="241">
        <f>IF(COUNTA(H94:H108)=0,"",ROUND(AVERAGE(H94:H108),1))</f>
        <v/>
      </c>
      <c r="I109" s="241">
        <f>IF(COUNTA(I94:I108)=0,"",ROUND(AVERAGE(I94:I108),1))</f>
        <v/>
      </c>
      <c r="J109" s="241">
        <f>IF(COUNTA(J94:J108)=0,"",ROUND(AVERAGE(J94:J108),1))</f>
        <v/>
      </c>
      <c r="K109" s="241">
        <f>IF(COUNTA(K94:K108)=0,"",ROUND(AVERAGE(K94:K108),1))</f>
        <v/>
      </c>
      <c r="L109" s="241">
        <f>IF(COUNTA(L94:L108)=0,"",ROUND(AVERAGE(L94:L108),1))</f>
        <v/>
      </c>
      <c r="M109" s="241">
        <f>IF(COUNTA(M94:M108)=0,"",ROUND(AVERAGE(M94:M108),1))</f>
        <v/>
      </c>
      <c r="N109" s="241">
        <f>IF(COUNTA(N94:N108)=0,"",ROUND(AVERAGE(N94:N108),1))</f>
        <v/>
      </c>
      <c r="O109" s="241">
        <f>IF(COUNTA(O94:O108)=0,"",ROUND(AVERAGE(O94:O108),1))</f>
        <v/>
      </c>
      <c r="P109" s="241">
        <f>IF(COUNTA(P94:P108)=0,"",ROUND(AVERAGE(P94:P108),1))</f>
        <v/>
      </c>
      <c r="Q109" s="241">
        <f>IF(COUNTA(Q94:Q108)=0,"",ROUND(AVERAGE(Q94:Q108),1))</f>
        <v/>
      </c>
      <c r="R109" s="235" t="n"/>
      <c r="S109" s="241">
        <f>IF(COUNTA(S94:S108)=0,"",ROUND(AVERAGE(S94:S108),1))</f>
        <v/>
      </c>
      <c r="T109" s="241">
        <f>IF(COUNTA(T94:T108)=0,"",ROUND(AVERAGE(T94:T108),1))</f>
        <v/>
      </c>
      <c r="U109" s="241">
        <f>IF(COUNTA(U94:U108)=0,"",ROUND(AVERAGE(U94:U108),1))</f>
        <v/>
      </c>
      <c r="V109" s="241">
        <f>IF(COUNTA(V94:V108)=0,"",ROUND(AVERAGE(V94:V108),1))</f>
        <v/>
      </c>
      <c r="W109" s="241">
        <f>IF(COUNTA(W94:W108)=0,"",ROUND(AVERAGE(W94:W108),1))</f>
        <v/>
      </c>
      <c r="X109" s="241">
        <f>IF(COUNTA(X94:X108)=0,"",ROUND(AVERAGE(X94:X108),1))</f>
        <v/>
      </c>
      <c r="Y109" s="241">
        <f>IF(COUNTA(Y94:Y108)=0,"",ROUND(AVERAGE(Y94:Y108),1))</f>
        <v/>
      </c>
      <c r="Z109" s="241">
        <f>IF(COUNTA(Z94:Z108)=0,"",ROUND(AVERAGE(Z94:Z108),1))</f>
        <v/>
      </c>
      <c r="AA109" s="241">
        <f>IF(COUNTA(AA94:AA108)=0,"",ROUND(AVERAGE(AA94:AA108),1))</f>
        <v/>
      </c>
      <c r="AB109" s="241">
        <f>IF(COUNTA(AB94:AB108)=0,"",ROUND(AVERAGE(AB94:AB108),1))</f>
        <v/>
      </c>
      <c r="AC109" s="241">
        <f>IF(COUNTA(AC94:AC108)=0,"",ROUND(AVERAGE(AC94:AC108),1))</f>
        <v/>
      </c>
      <c r="AD109" s="241">
        <f>IF(COUNTA(AD94:AD108)=0,"",ROUND(AVERAGE(AD94:AD108),1))</f>
        <v/>
      </c>
      <c r="AE109" s="241">
        <f>IF(COUNTA(AE94:AE108)=0,"",ROUND(AVERAGE(AE94:AE108),1))</f>
        <v/>
      </c>
      <c r="AF109" s="241">
        <f>IF(COUNTA(AF94:AF108)=0,"",ROUND(AVERAGE(AF94:AF108),1))</f>
        <v/>
      </c>
      <c r="AG109" s="235" t="n"/>
      <c r="AH109" s="241">
        <f>IF(COUNTA(AH94:AH108)=0,"",ROUND(AVERAGE(AH94:AH108),1))</f>
        <v/>
      </c>
      <c r="AI109" s="241">
        <f>IF(COUNTA(AI94:AI108)=0,"",ROUND(AVERAGE(AI94:AI108),1))</f>
        <v/>
      </c>
      <c r="AJ109" s="241">
        <f>IF(COUNTA(AJ94:AJ108)=0,"",ROUND(AVERAGE(AJ94:AJ108),1))</f>
        <v/>
      </c>
      <c r="AK109" s="241">
        <f>IF(COUNTA(AK94:AK108)=0,"",ROUND(AVERAGE(AK94:AK108),1))</f>
        <v/>
      </c>
      <c r="AL109" s="241">
        <f>IF(COUNTA(AL94:AL108)=0,"",ROUND(AVERAGE(AL94:AL108),1))</f>
        <v/>
      </c>
      <c r="AM109" s="241">
        <f>IF(COUNTA(AM94:AM108)=0,"",ROUND(AVERAGE(AM94:AM108),1))</f>
        <v/>
      </c>
      <c r="AN109" s="241">
        <f>IF(COUNTA(AN94:AN108)=0,"",ROUND(AVERAGE(AN94:AN108),1))</f>
        <v/>
      </c>
      <c r="AO109" s="241">
        <f>IF(COUNTA(AO94:AO108)=0,"",ROUND(AVERAGE(AO94:AO108),1))</f>
        <v/>
      </c>
      <c r="AP109" s="241">
        <f>IF(COUNTA(AP94:AP108)=0,"",ROUND(AVERAGE(AP94:AP108),1))</f>
        <v/>
      </c>
      <c r="AQ109" s="241">
        <f>IF(COUNTA(AQ94:AQ108)=0,"",ROUND(AVERAGE(AQ94:AQ108),1))</f>
        <v/>
      </c>
      <c r="AR109" s="241">
        <f>IF(COUNTA(AR94:AR108)=0,"",ROUND(AVERAGE(AR94:AR108),1))</f>
        <v/>
      </c>
      <c r="AS109" s="241">
        <f>IF(COUNTA(AS94:AS108)=0,"",ROUND(AVERAGE(AS94:AS108),1))</f>
        <v/>
      </c>
      <c r="AT109" s="241">
        <f>IF(COUNTA(AT94:AT108)=0,"",ROUND(AVERAGE(AT94:AT108),1))</f>
        <v/>
      </c>
      <c r="AU109" s="241">
        <f>IF(COUNTA(AU94:AU108)=0,"",ROUND(AVERAGE(AU94:AU108),1))</f>
        <v/>
      </c>
    </row>
    <row r="110" ht="30" customHeight="1" s="185">
      <c r="A110" s="244" t="inlineStr">
        <is>
          <t>N°</t>
        </is>
      </c>
      <c r="B110" s="245" t="inlineStr">
        <is>
          <t>📅 MERCREDI</t>
        </is>
      </c>
      <c r="C110" s="228" t="n"/>
      <c r="D110" s="229" t="inlineStr">
        <is>
          <t>Règles</t>
        </is>
      </c>
      <c r="E110" s="229" t="inlineStr">
        <is>
          <t>Coopér.</t>
        </is>
      </c>
      <c r="F110" s="229" t="inlineStr">
        <is>
          <t>Comm.</t>
        </is>
      </c>
      <c r="G110" s="229" t="inlineStr">
        <is>
          <t>Entraide</t>
        </is>
      </c>
      <c r="H110" s="230" t="inlineStr">
        <is>
          <t>Initiat.</t>
        </is>
      </c>
      <c r="I110" s="230" t="inlineStr">
        <is>
          <t>Gest.mat</t>
        </is>
      </c>
      <c r="J110" s="230" t="inlineStr">
        <is>
          <t>Orga.</t>
        </is>
      </c>
      <c r="K110" s="231" t="inlineStr">
        <is>
          <t>Imagin.</t>
        </is>
      </c>
      <c r="L110" s="231" t="inlineStr">
        <is>
          <t>Expr.art</t>
        </is>
      </c>
      <c r="M110" s="231" t="inlineStr">
        <is>
          <t>Expr.corp</t>
        </is>
      </c>
      <c r="N110" s="232" t="inlineStr">
        <is>
          <t>Coord.</t>
        </is>
      </c>
      <c r="O110" s="232" t="inlineStr">
        <is>
          <t>Endur.</t>
        </is>
      </c>
      <c r="P110" s="232" t="inlineStr">
        <is>
          <t>Esp.sport</t>
        </is>
      </c>
      <c r="Q110" s="233" t="inlineStr">
        <is>
          <t>MOY</t>
        </is>
      </c>
      <c r="R110" s="250" t="inlineStr">
        <is>
          <t>▼ Activité</t>
        </is>
      </c>
      <c r="S110" s="229" t="inlineStr">
        <is>
          <t>Règles</t>
        </is>
      </c>
      <c r="T110" s="229" t="inlineStr">
        <is>
          <t>Coopér.</t>
        </is>
      </c>
      <c r="U110" s="229" t="inlineStr">
        <is>
          <t>Comm.</t>
        </is>
      </c>
      <c r="V110" s="229" t="inlineStr">
        <is>
          <t>Entraide</t>
        </is>
      </c>
      <c r="W110" s="230" t="inlineStr">
        <is>
          <t>Initiat.</t>
        </is>
      </c>
      <c r="X110" s="230" t="inlineStr">
        <is>
          <t>Gest.mat</t>
        </is>
      </c>
      <c r="Y110" s="230" t="inlineStr">
        <is>
          <t>Orga.</t>
        </is>
      </c>
      <c r="Z110" s="231" t="inlineStr">
        <is>
          <t>Imagin.</t>
        </is>
      </c>
      <c r="AA110" s="231" t="inlineStr">
        <is>
          <t>Expr.art</t>
        </is>
      </c>
      <c r="AB110" s="231" t="inlineStr">
        <is>
          <t>Expr.corp</t>
        </is>
      </c>
      <c r="AC110" s="232" t="inlineStr">
        <is>
          <t>Coord.</t>
        </is>
      </c>
      <c r="AD110" s="232" t="inlineStr">
        <is>
          <t>Endur.</t>
        </is>
      </c>
      <c r="AE110" s="232" t="inlineStr">
        <is>
          <t>Esp.sport</t>
        </is>
      </c>
      <c r="AF110" s="233" t="inlineStr">
        <is>
          <t>MOY</t>
        </is>
      </c>
      <c r="AG110" s="228" t="n"/>
      <c r="AH110" s="229" t="inlineStr">
        <is>
          <t>Règles</t>
        </is>
      </c>
      <c r="AI110" s="229" t="inlineStr">
        <is>
          <t>Coopér.</t>
        </is>
      </c>
      <c r="AJ110" s="229" t="inlineStr">
        <is>
          <t>Comm.</t>
        </is>
      </c>
      <c r="AK110" s="229" t="inlineStr">
        <is>
          <t>Entraide</t>
        </is>
      </c>
      <c r="AL110" s="230" t="inlineStr">
        <is>
          <t>Initiat.</t>
        </is>
      </c>
      <c r="AM110" s="230" t="inlineStr">
        <is>
          <t>Gest.mat</t>
        </is>
      </c>
      <c r="AN110" s="230" t="inlineStr">
        <is>
          <t>Orga.</t>
        </is>
      </c>
      <c r="AO110" s="231" t="inlineStr">
        <is>
          <t>Imagin.</t>
        </is>
      </c>
      <c r="AP110" s="231" t="inlineStr">
        <is>
          <t>Expr.art</t>
        </is>
      </c>
      <c r="AQ110" s="231" t="inlineStr">
        <is>
          <t>Expr.corp</t>
        </is>
      </c>
      <c r="AR110" s="232" t="inlineStr">
        <is>
          <t>Coord.</t>
        </is>
      </c>
      <c r="AS110" s="232" t="inlineStr">
        <is>
          <t>Endur.</t>
        </is>
      </c>
      <c r="AT110" s="232" t="inlineStr">
        <is>
          <t>Esp.sport</t>
        </is>
      </c>
      <c r="AU110" s="233" t="inlineStr">
        <is>
          <t>MOY</t>
        </is>
      </c>
    </row>
    <row r="111" ht="13.8" customHeight="1" s="185">
      <c r="A111" s="213" t="n">
        <v>1</v>
      </c>
      <c r="B111" s="234">
        <f t="array" ref="B111:B111">IFERROR(INDEX(Liste_Enfants!B$4:B$53,SMALL(IF(Liste_Enfants!E$4:E$53="A",ROW(Liste_Enfants!E$4:E$53)-3),1))&amp;" "&amp;INDEX(Liste_Enfants!C$4:C$53,SMALL(IF(Liste_Enfants!E$4:E$53="A",ROW(Liste_Enfants!E$4:E$53)-3),1)),"")</f>
        <v/>
      </c>
      <c r="C111" s="235" t="n"/>
      <c r="D111" s="236" t="n"/>
      <c r="E111" s="236" t="n"/>
      <c r="F111" s="236" t="n"/>
      <c r="G111" s="236" t="n"/>
      <c r="H111" s="236" t="n"/>
      <c r="I111" s="236" t="n"/>
      <c r="J111" s="236" t="n"/>
      <c r="K111" s="236" t="n"/>
      <c r="L111" s="236" t="n"/>
      <c r="M111" s="236" t="n"/>
      <c r="N111" s="236" t="n"/>
      <c r="O111" s="236" t="n"/>
      <c r="P111" s="236" t="n"/>
      <c r="Q111" s="237">
        <f>IF(COUNTA(D111:P111)=0,"",ROUND(AVERAGE(D111:P111),1))</f>
        <v/>
      </c>
      <c r="R111" s="235" t="n"/>
      <c r="S111" s="236" t="n"/>
      <c r="T111" s="236" t="n"/>
      <c r="U111" s="236" t="n"/>
      <c r="V111" s="236" t="n"/>
      <c r="W111" s="236" t="n"/>
      <c r="X111" s="236" t="n"/>
      <c r="Y111" s="236" t="n"/>
      <c r="Z111" s="236" t="n"/>
      <c r="AA111" s="236" t="n"/>
      <c r="AB111" s="236" t="n"/>
      <c r="AC111" s="236" t="n"/>
      <c r="AD111" s="236" t="n"/>
      <c r="AE111" s="236" t="n"/>
      <c r="AF111" s="237">
        <f>IF(COUNTA(S111:AE111)=0,"",ROUND(AVERAGE(S111:AE111),1))</f>
        <v/>
      </c>
      <c r="AG111" s="235" t="n"/>
      <c r="AH111" s="236" t="n"/>
      <c r="AI111" s="236" t="n"/>
      <c r="AJ111" s="236" t="n"/>
      <c r="AK111" s="236" t="n"/>
      <c r="AL111" s="236" t="n"/>
      <c r="AM111" s="236" t="n"/>
      <c r="AN111" s="236" t="n"/>
      <c r="AO111" s="236" t="n"/>
      <c r="AP111" s="236" t="n"/>
      <c r="AQ111" s="236" t="n"/>
      <c r="AR111" s="236" t="n"/>
      <c r="AS111" s="236" t="n"/>
      <c r="AT111" s="236" t="n"/>
      <c r="AU111" s="237">
        <f>IF(COUNTA(AH111:AT111)=0,"",ROUND(AVERAGE(AH111:AT111),1))</f>
        <v/>
      </c>
    </row>
    <row r="112" ht="13.8" customHeight="1" s="185">
      <c r="A112" s="238" t="n">
        <v>2</v>
      </c>
      <c r="B112" s="239">
        <f t="array" ref="B112:B112">IFERROR(INDEX(Liste_Enfants!B$4:B$53,SMALL(IF(Liste_Enfants!E$4:E$53="A",ROW(Liste_Enfants!E$4:E$53)-3),2))&amp;" "&amp;INDEX(Liste_Enfants!C$4:C$53,SMALL(IF(Liste_Enfants!E$4:E$53="A",ROW(Liste_Enfants!E$4:E$53)-3),2)),"")</f>
        <v/>
      </c>
      <c r="C112" s="235" t="n"/>
      <c r="D112" s="236" t="n"/>
      <c r="E112" s="236" t="n"/>
      <c r="F112" s="236" t="n"/>
      <c r="G112" s="236" t="n"/>
      <c r="H112" s="236" t="n"/>
      <c r="I112" s="236" t="n"/>
      <c r="J112" s="236" t="n"/>
      <c r="K112" s="236" t="n"/>
      <c r="L112" s="236" t="n"/>
      <c r="M112" s="236" t="n"/>
      <c r="N112" s="236" t="n"/>
      <c r="O112" s="236" t="n"/>
      <c r="P112" s="236" t="n"/>
      <c r="Q112" s="237">
        <f>IF(COUNTA(D112:P112)=0,"",ROUND(AVERAGE(D112:P112),1))</f>
        <v/>
      </c>
      <c r="R112" s="235" t="n"/>
      <c r="S112" s="236" t="n"/>
      <c r="T112" s="236" t="n"/>
      <c r="U112" s="236" t="n"/>
      <c r="V112" s="236" t="n"/>
      <c r="W112" s="236" t="n"/>
      <c r="X112" s="236" t="n"/>
      <c r="Y112" s="236" t="n"/>
      <c r="Z112" s="236" t="n"/>
      <c r="AA112" s="236" t="n"/>
      <c r="AB112" s="236" t="n"/>
      <c r="AC112" s="236" t="n"/>
      <c r="AD112" s="236" t="n"/>
      <c r="AE112" s="236" t="n"/>
      <c r="AF112" s="237">
        <f>IF(COUNTA(S112:AE112)=0,"",ROUND(AVERAGE(S112:AE112),1))</f>
        <v/>
      </c>
      <c r="AG112" s="235" t="n"/>
      <c r="AH112" s="236" t="n"/>
      <c r="AI112" s="236" t="n"/>
      <c r="AJ112" s="236" t="n"/>
      <c r="AK112" s="236" t="n"/>
      <c r="AL112" s="236" t="n"/>
      <c r="AM112" s="236" t="n"/>
      <c r="AN112" s="236" t="n"/>
      <c r="AO112" s="236" t="n"/>
      <c r="AP112" s="236" t="n"/>
      <c r="AQ112" s="236" t="n"/>
      <c r="AR112" s="236" t="n"/>
      <c r="AS112" s="236" t="n"/>
      <c r="AT112" s="236" t="n"/>
      <c r="AU112" s="237">
        <f>IF(COUNTA(AH112:AT112)=0,"",ROUND(AVERAGE(AH112:AT112),1))</f>
        <v/>
      </c>
    </row>
    <row r="113" ht="13.8" customHeight="1" s="185">
      <c r="A113" s="213" t="n">
        <v>3</v>
      </c>
      <c r="B113" s="234">
        <f t="array" ref="B113:B113">IFERROR(INDEX(Liste_Enfants!B$4:B$53,SMALL(IF(Liste_Enfants!E$4:E$53="A",ROW(Liste_Enfants!E$4:E$53)-3),3))&amp;" "&amp;INDEX(Liste_Enfants!C$4:C$53,SMALL(IF(Liste_Enfants!E$4:E$53="A",ROW(Liste_Enfants!E$4:E$53)-3),3)),"")</f>
        <v/>
      </c>
      <c r="C113" s="235" t="n"/>
      <c r="D113" s="236" t="n"/>
      <c r="E113" s="236" t="n"/>
      <c r="F113" s="236" t="n"/>
      <c r="G113" s="236" t="n"/>
      <c r="H113" s="236" t="n"/>
      <c r="I113" s="236" t="n"/>
      <c r="J113" s="236" t="n"/>
      <c r="K113" s="236" t="n"/>
      <c r="L113" s="236" t="n"/>
      <c r="M113" s="236" t="n"/>
      <c r="N113" s="236" t="n"/>
      <c r="O113" s="236" t="n"/>
      <c r="P113" s="236" t="n"/>
      <c r="Q113" s="237">
        <f>IF(COUNTA(D113:P113)=0,"",ROUND(AVERAGE(D113:P113),1))</f>
        <v/>
      </c>
      <c r="R113" s="235" t="n"/>
      <c r="S113" s="236" t="n"/>
      <c r="T113" s="236" t="n"/>
      <c r="U113" s="236" t="n"/>
      <c r="V113" s="236" t="n"/>
      <c r="W113" s="236" t="n"/>
      <c r="X113" s="236" t="n"/>
      <c r="Y113" s="236" t="n"/>
      <c r="Z113" s="236" t="n"/>
      <c r="AA113" s="236" t="n"/>
      <c r="AB113" s="236" t="n"/>
      <c r="AC113" s="236" t="n"/>
      <c r="AD113" s="236" t="n"/>
      <c r="AE113" s="236" t="n"/>
      <c r="AF113" s="237">
        <f>IF(COUNTA(S113:AE113)=0,"",ROUND(AVERAGE(S113:AE113),1))</f>
        <v/>
      </c>
      <c r="AG113" s="235" t="n"/>
      <c r="AH113" s="236" t="n"/>
      <c r="AI113" s="236" t="n"/>
      <c r="AJ113" s="236" t="n"/>
      <c r="AK113" s="236" t="n"/>
      <c r="AL113" s="236" t="n"/>
      <c r="AM113" s="236" t="n"/>
      <c r="AN113" s="236" t="n"/>
      <c r="AO113" s="236" t="n"/>
      <c r="AP113" s="236" t="n"/>
      <c r="AQ113" s="236" t="n"/>
      <c r="AR113" s="236" t="n"/>
      <c r="AS113" s="236" t="n"/>
      <c r="AT113" s="236" t="n"/>
      <c r="AU113" s="237">
        <f>IF(COUNTA(AH113:AT113)=0,"",ROUND(AVERAGE(AH113:AT113),1))</f>
        <v/>
      </c>
    </row>
    <row r="114" ht="13.8" customHeight="1" s="185">
      <c r="A114" s="238" t="n">
        <v>4</v>
      </c>
      <c r="B114" s="239">
        <f t="array" ref="B114:B114">IFERROR(INDEX(Liste_Enfants!B$4:B$53,SMALL(IF(Liste_Enfants!E$4:E$53="A",ROW(Liste_Enfants!E$4:E$53)-3),4))&amp;" "&amp;INDEX(Liste_Enfants!C$4:C$53,SMALL(IF(Liste_Enfants!E$4:E$53="A",ROW(Liste_Enfants!E$4:E$53)-3),4)),"")</f>
        <v/>
      </c>
      <c r="C114" s="235" t="n"/>
      <c r="D114" s="236" t="n"/>
      <c r="E114" s="236" t="n"/>
      <c r="F114" s="236" t="n"/>
      <c r="G114" s="236" t="n"/>
      <c r="H114" s="236" t="n"/>
      <c r="I114" s="236" t="n"/>
      <c r="J114" s="236" t="n"/>
      <c r="K114" s="236" t="n"/>
      <c r="L114" s="236" t="n"/>
      <c r="M114" s="236" t="n"/>
      <c r="N114" s="236" t="n"/>
      <c r="O114" s="236" t="n"/>
      <c r="P114" s="236" t="n"/>
      <c r="Q114" s="237">
        <f>IF(COUNTA(D114:P114)=0,"",ROUND(AVERAGE(D114:P114),1))</f>
        <v/>
      </c>
      <c r="R114" s="235" t="n"/>
      <c r="S114" s="236" t="n"/>
      <c r="T114" s="236" t="n"/>
      <c r="U114" s="236" t="n"/>
      <c r="V114" s="236" t="n"/>
      <c r="W114" s="236" t="n"/>
      <c r="X114" s="236" t="n"/>
      <c r="Y114" s="236" t="n"/>
      <c r="Z114" s="236" t="n"/>
      <c r="AA114" s="236" t="n"/>
      <c r="AB114" s="236" t="n"/>
      <c r="AC114" s="236" t="n"/>
      <c r="AD114" s="236" t="n"/>
      <c r="AE114" s="236" t="n"/>
      <c r="AF114" s="237">
        <f>IF(COUNTA(S114:AE114)=0,"",ROUND(AVERAGE(S114:AE114),1))</f>
        <v/>
      </c>
      <c r="AG114" s="235" t="n"/>
      <c r="AH114" s="236" t="n"/>
      <c r="AI114" s="236" t="n"/>
      <c r="AJ114" s="236" t="n"/>
      <c r="AK114" s="236" t="n"/>
      <c r="AL114" s="236" t="n"/>
      <c r="AM114" s="236" t="n"/>
      <c r="AN114" s="236" t="n"/>
      <c r="AO114" s="236" t="n"/>
      <c r="AP114" s="236" t="n"/>
      <c r="AQ114" s="236" t="n"/>
      <c r="AR114" s="236" t="n"/>
      <c r="AS114" s="236" t="n"/>
      <c r="AT114" s="236" t="n"/>
      <c r="AU114" s="237">
        <f>IF(COUNTA(AH114:AT114)=0,"",ROUND(AVERAGE(AH114:AT114),1))</f>
        <v/>
      </c>
    </row>
    <row r="115" ht="13.8" customHeight="1" s="185">
      <c r="A115" s="213" t="n">
        <v>5</v>
      </c>
      <c r="B115" s="234">
        <f t="array" ref="B115:B115">IFERROR(INDEX(Liste_Enfants!B$4:B$53,SMALL(IF(Liste_Enfants!E$4:E$53="A",ROW(Liste_Enfants!E$4:E$53)-3),5))&amp;" "&amp;INDEX(Liste_Enfants!C$4:C$53,SMALL(IF(Liste_Enfants!E$4:E$53="A",ROW(Liste_Enfants!E$4:E$53)-3),5)),"")</f>
        <v/>
      </c>
      <c r="C115" s="235" t="n"/>
      <c r="D115" s="236" t="n"/>
      <c r="E115" s="236" t="n"/>
      <c r="F115" s="236" t="n"/>
      <c r="G115" s="236" t="n"/>
      <c r="H115" s="236" t="n"/>
      <c r="I115" s="236" t="n"/>
      <c r="J115" s="236" t="n"/>
      <c r="K115" s="236" t="n"/>
      <c r="L115" s="236" t="n"/>
      <c r="M115" s="236" t="n"/>
      <c r="N115" s="236" t="n"/>
      <c r="O115" s="236" t="n"/>
      <c r="P115" s="236" t="n"/>
      <c r="Q115" s="237">
        <f>IF(COUNTA(D115:P115)=0,"",ROUND(AVERAGE(D115:P115),1))</f>
        <v/>
      </c>
      <c r="R115" s="235" t="n"/>
      <c r="S115" s="236" t="n"/>
      <c r="T115" s="236" t="n"/>
      <c r="U115" s="236" t="n"/>
      <c r="V115" s="236" t="n"/>
      <c r="W115" s="236" t="n"/>
      <c r="X115" s="236" t="n"/>
      <c r="Y115" s="236" t="n"/>
      <c r="Z115" s="236" t="n"/>
      <c r="AA115" s="236" t="n"/>
      <c r="AB115" s="236" t="n"/>
      <c r="AC115" s="236" t="n"/>
      <c r="AD115" s="236" t="n"/>
      <c r="AE115" s="236" t="n"/>
      <c r="AF115" s="237">
        <f>IF(COUNTA(S115:AE115)=0,"",ROUND(AVERAGE(S115:AE115),1))</f>
        <v/>
      </c>
      <c r="AG115" s="235" t="n"/>
      <c r="AH115" s="236" t="n"/>
      <c r="AI115" s="236" t="n"/>
      <c r="AJ115" s="236" t="n"/>
      <c r="AK115" s="236" t="n"/>
      <c r="AL115" s="236" t="n"/>
      <c r="AM115" s="236" t="n"/>
      <c r="AN115" s="236" t="n"/>
      <c r="AO115" s="236" t="n"/>
      <c r="AP115" s="236" t="n"/>
      <c r="AQ115" s="236" t="n"/>
      <c r="AR115" s="236" t="n"/>
      <c r="AS115" s="236" t="n"/>
      <c r="AT115" s="236" t="n"/>
      <c r="AU115" s="237">
        <f>IF(COUNTA(AH115:AT115)=0,"",ROUND(AVERAGE(AH115:AT115),1))</f>
        <v/>
      </c>
    </row>
    <row r="116" ht="13.8" customHeight="1" s="185">
      <c r="A116" s="238" t="n">
        <v>6</v>
      </c>
      <c r="B116" s="239">
        <f t="array" ref="B116:B116">IFERROR(INDEX(Liste_Enfants!B$4:B$53,SMALL(IF(Liste_Enfants!E$4:E$53="A",ROW(Liste_Enfants!E$4:E$53)-3),6))&amp;" "&amp;INDEX(Liste_Enfants!C$4:C$53,SMALL(IF(Liste_Enfants!E$4:E$53="A",ROW(Liste_Enfants!E$4:E$53)-3),6)),"")</f>
        <v/>
      </c>
      <c r="C116" s="235" t="n"/>
      <c r="D116" s="236" t="n"/>
      <c r="E116" s="236" t="n"/>
      <c r="F116" s="236" t="n"/>
      <c r="G116" s="236" t="n"/>
      <c r="H116" s="236" t="n"/>
      <c r="I116" s="236" t="n"/>
      <c r="J116" s="236" t="n"/>
      <c r="K116" s="236" t="n"/>
      <c r="L116" s="236" t="n"/>
      <c r="M116" s="236" t="n"/>
      <c r="N116" s="236" t="n"/>
      <c r="O116" s="236" t="n"/>
      <c r="P116" s="236" t="n"/>
      <c r="Q116" s="237">
        <f>IF(COUNTA(D116:P116)=0,"",ROUND(AVERAGE(D116:P116),1))</f>
        <v/>
      </c>
      <c r="R116" s="235" t="n"/>
      <c r="S116" s="236" t="n"/>
      <c r="T116" s="236" t="n"/>
      <c r="U116" s="236" t="n"/>
      <c r="V116" s="236" t="n"/>
      <c r="W116" s="236" t="n"/>
      <c r="X116" s="236" t="n"/>
      <c r="Y116" s="236" t="n"/>
      <c r="Z116" s="236" t="n"/>
      <c r="AA116" s="236" t="n"/>
      <c r="AB116" s="236" t="n"/>
      <c r="AC116" s="236" t="n"/>
      <c r="AD116" s="236" t="n"/>
      <c r="AE116" s="236" t="n"/>
      <c r="AF116" s="237">
        <f>IF(COUNTA(S116:AE116)=0,"",ROUND(AVERAGE(S116:AE116),1))</f>
        <v/>
      </c>
      <c r="AG116" s="235" t="n"/>
      <c r="AH116" s="236" t="n"/>
      <c r="AI116" s="236" t="n"/>
      <c r="AJ116" s="236" t="n"/>
      <c r="AK116" s="236" t="n"/>
      <c r="AL116" s="236" t="n"/>
      <c r="AM116" s="236" t="n"/>
      <c r="AN116" s="236" t="n"/>
      <c r="AO116" s="236" t="n"/>
      <c r="AP116" s="236" t="n"/>
      <c r="AQ116" s="236" t="n"/>
      <c r="AR116" s="236" t="n"/>
      <c r="AS116" s="236" t="n"/>
      <c r="AT116" s="236" t="n"/>
      <c r="AU116" s="237">
        <f>IF(COUNTA(AH116:AT116)=0,"",ROUND(AVERAGE(AH116:AT116),1))</f>
        <v/>
      </c>
    </row>
    <row r="117" ht="13.8" customHeight="1" s="185">
      <c r="A117" s="213" t="n">
        <v>7</v>
      </c>
      <c r="B117" s="234">
        <f t="array" ref="B117:B117">IFERROR(INDEX(Liste_Enfants!B$4:B$53,SMALL(IF(Liste_Enfants!E$4:E$53="A",ROW(Liste_Enfants!E$4:E$53)-3),7))&amp;" "&amp;INDEX(Liste_Enfants!C$4:C$53,SMALL(IF(Liste_Enfants!E$4:E$53="A",ROW(Liste_Enfants!E$4:E$53)-3),7)),"")</f>
        <v/>
      </c>
      <c r="C117" s="235" t="n"/>
      <c r="D117" s="236" t="n"/>
      <c r="E117" s="236" t="n"/>
      <c r="F117" s="236" t="n"/>
      <c r="G117" s="236" t="n"/>
      <c r="H117" s="236" t="n"/>
      <c r="I117" s="236" t="n"/>
      <c r="J117" s="236" t="n"/>
      <c r="K117" s="236" t="n"/>
      <c r="L117" s="236" t="n"/>
      <c r="M117" s="236" t="n"/>
      <c r="N117" s="236" t="n"/>
      <c r="O117" s="236" t="n"/>
      <c r="P117" s="236" t="n"/>
      <c r="Q117" s="237">
        <f>IF(COUNTA(D117:P117)=0,"",ROUND(AVERAGE(D117:P117),1))</f>
        <v/>
      </c>
      <c r="R117" s="235" t="n"/>
      <c r="S117" s="236" t="n"/>
      <c r="T117" s="236" t="n"/>
      <c r="U117" s="236" t="n"/>
      <c r="V117" s="236" t="n"/>
      <c r="W117" s="236" t="n"/>
      <c r="X117" s="236" t="n"/>
      <c r="Y117" s="236" t="n"/>
      <c r="Z117" s="236" t="n"/>
      <c r="AA117" s="236" t="n"/>
      <c r="AB117" s="236" t="n"/>
      <c r="AC117" s="236" t="n"/>
      <c r="AD117" s="236" t="n"/>
      <c r="AE117" s="236" t="n"/>
      <c r="AF117" s="237">
        <f>IF(COUNTA(S117:AE117)=0,"",ROUND(AVERAGE(S117:AE117),1))</f>
        <v/>
      </c>
      <c r="AG117" s="235" t="n"/>
      <c r="AH117" s="236" t="n"/>
      <c r="AI117" s="236" t="n"/>
      <c r="AJ117" s="236" t="n"/>
      <c r="AK117" s="236" t="n"/>
      <c r="AL117" s="236" t="n"/>
      <c r="AM117" s="236" t="n"/>
      <c r="AN117" s="236" t="n"/>
      <c r="AO117" s="236" t="n"/>
      <c r="AP117" s="236" t="n"/>
      <c r="AQ117" s="236" t="n"/>
      <c r="AR117" s="236" t="n"/>
      <c r="AS117" s="236" t="n"/>
      <c r="AT117" s="236" t="n"/>
      <c r="AU117" s="237">
        <f>IF(COUNTA(AH117:AT117)=0,"",ROUND(AVERAGE(AH117:AT117),1))</f>
        <v/>
      </c>
    </row>
    <row r="118" ht="13.8" customHeight="1" s="185">
      <c r="A118" s="238" t="n">
        <v>8</v>
      </c>
      <c r="B118" s="239">
        <f t="array" ref="B118:B118">IFERROR(INDEX(Liste_Enfants!B$4:B$53,SMALL(IF(Liste_Enfants!E$4:E$53="A",ROW(Liste_Enfants!E$4:E$53)-3),8))&amp;" "&amp;INDEX(Liste_Enfants!C$4:C$53,SMALL(IF(Liste_Enfants!E$4:E$53="A",ROW(Liste_Enfants!E$4:E$53)-3),8)),"")</f>
        <v/>
      </c>
      <c r="C118" s="235" t="n"/>
      <c r="D118" s="236" t="n"/>
      <c r="E118" s="236" t="n"/>
      <c r="F118" s="236" t="n"/>
      <c r="G118" s="236" t="n"/>
      <c r="H118" s="236" t="n"/>
      <c r="I118" s="236" t="n"/>
      <c r="J118" s="236" t="n"/>
      <c r="K118" s="236" t="n"/>
      <c r="L118" s="236" t="n"/>
      <c r="M118" s="236" t="n"/>
      <c r="N118" s="236" t="n"/>
      <c r="O118" s="236" t="n"/>
      <c r="P118" s="236" t="n"/>
      <c r="Q118" s="237">
        <f>IF(COUNTA(D118:P118)=0,"",ROUND(AVERAGE(D118:P118),1))</f>
        <v/>
      </c>
      <c r="R118" s="235" t="n"/>
      <c r="S118" s="236" t="n"/>
      <c r="T118" s="236" t="n"/>
      <c r="U118" s="236" t="n"/>
      <c r="V118" s="236" t="n"/>
      <c r="W118" s="236" t="n"/>
      <c r="X118" s="236" t="n"/>
      <c r="Y118" s="236" t="n"/>
      <c r="Z118" s="236" t="n"/>
      <c r="AA118" s="236" t="n"/>
      <c r="AB118" s="236" t="n"/>
      <c r="AC118" s="236" t="n"/>
      <c r="AD118" s="236" t="n"/>
      <c r="AE118" s="236" t="n"/>
      <c r="AF118" s="237">
        <f>IF(COUNTA(S118:AE118)=0,"",ROUND(AVERAGE(S118:AE118),1))</f>
        <v/>
      </c>
      <c r="AG118" s="235" t="n"/>
      <c r="AH118" s="236" t="n"/>
      <c r="AI118" s="236" t="n"/>
      <c r="AJ118" s="236" t="n"/>
      <c r="AK118" s="236" t="n"/>
      <c r="AL118" s="236" t="n"/>
      <c r="AM118" s="236" t="n"/>
      <c r="AN118" s="236" t="n"/>
      <c r="AO118" s="236" t="n"/>
      <c r="AP118" s="236" t="n"/>
      <c r="AQ118" s="236" t="n"/>
      <c r="AR118" s="236" t="n"/>
      <c r="AS118" s="236" t="n"/>
      <c r="AT118" s="236" t="n"/>
      <c r="AU118" s="237">
        <f>IF(COUNTA(AH118:AT118)=0,"",ROUND(AVERAGE(AH118:AT118),1))</f>
        <v/>
      </c>
    </row>
    <row r="119" ht="13.8" customHeight="1" s="185">
      <c r="A119" s="213" t="n">
        <v>9</v>
      </c>
      <c r="B119" s="234">
        <f t="array" ref="B119:B119">IFERROR(INDEX(Liste_Enfants!B$4:B$53,SMALL(IF(Liste_Enfants!E$4:E$53="A",ROW(Liste_Enfants!E$4:E$53)-3),9))&amp;" "&amp;INDEX(Liste_Enfants!C$4:C$53,SMALL(IF(Liste_Enfants!E$4:E$53="A",ROW(Liste_Enfants!E$4:E$53)-3),9)),"")</f>
        <v/>
      </c>
      <c r="C119" s="235" t="n"/>
      <c r="D119" s="236" t="n"/>
      <c r="E119" s="236" t="n"/>
      <c r="F119" s="236" t="n"/>
      <c r="G119" s="236" t="n"/>
      <c r="H119" s="236" t="n"/>
      <c r="I119" s="236" t="n"/>
      <c r="J119" s="236" t="n"/>
      <c r="K119" s="236" t="n"/>
      <c r="L119" s="236" t="n"/>
      <c r="M119" s="236" t="n"/>
      <c r="N119" s="236" t="n"/>
      <c r="O119" s="236" t="n"/>
      <c r="P119" s="236" t="n"/>
      <c r="Q119" s="237">
        <f>IF(COUNTA(D119:P119)=0,"",ROUND(AVERAGE(D119:P119),1))</f>
        <v/>
      </c>
      <c r="R119" s="235" t="n"/>
      <c r="S119" s="236" t="n"/>
      <c r="T119" s="236" t="n"/>
      <c r="U119" s="236" t="n"/>
      <c r="V119" s="236" t="n"/>
      <c r="W119" s="236" t="n"/>
      <c r="X119" s="236" t="n"/>
      <c r="Y119" s="236" t="n"/>
      <c r="Z119" s="236" t="n"/>
      <c r="AA119" s="236" t="n"/>
      <c r="AB119" s="236" t="n"/>
      <c r="AC119" s="236" t="n"/>
      <c r="AD119" s="236" t="n"/>
      <c r="AE119" s="236" t="n"/>
      <c r="AF119" s="237">
        <f>IF(COUNTA(S119:AE119)=0,"",ROUND(AVERAGE(S119:AE119),1))</f>
        <v/>
      </c>
      <c r="AG119" s="235" t="n"/>
      <c r="AH119" s="236" t="n"/>
      <c r="AI119" s="236" t="n"/>
      <c r="AJ119" s="236" t="n"/>
      <c r="AK119" s="236" t="n"/>
      <c r="AL119" s="236" t="n"/>
      <c r="AM119" s="236" t="n"/>
      <c r="AN119" s="236" t="n"/>
      <c r="AO119" s="236" t="n"/>
      <c r="AP119" s="236" t="n"/>
      <c r="AQ119" s="236" t="n"/>
      <c r="AR119" s="236" t="n"/>
      <c r="AS119" s="236" t="n"/>
      <c r="AT119" s="236" t="n"/>
      <c r="AU119" s="237">
        <f>IF(COUNTA(AH119:AT119)=0,"",ROUND(AVERAGE(AH119:AT119),1))</f>
        <v/>
      </c>
    </row>
    <row r="120" ht="13.8" customHeight="1" s="185">
      <c r="A120" s="238" t="n">
        <v>10</v>
      </c>
      <c r="B120" s="239">
        <f t="array" ref="B120:B120">IFERROR(INDEX(Liste_Enfants!B$4:B$53,SMALL(IF(Liste_Enfants!E$4:E$53="A",ROW(Liste_Enfants!E$4:E$53)-3),10))&amp;" "&amp;INDEX(Liste_Enfants!C$4:C$53,SMALL(IF(Liste_Enfants!E$4:E$53="A",ROW(Liste_Enfants!E$4:E$53)-3),10)),"")</f>
        <v/>
      </c>
      <c r="C120" s="235" t="n"/>
      <c r="D120" s="236" t="n"/>
      <c r="E120" s="236" t="n"/>
      <c r="F120" s="236" t="n"/>
      <c r="G120" s="236" t="n"/>
      <c r="H120" s="236" t="n"/>
      <c r="I120" s="236" t="n"/>
      <c r="J120" s="236" t="n"/>
      <c r="K120" s="236" t="n"/>
      <c r="L120" s="236" t="n"/>
      <c r="M120" s="236" t="n"/>
      <c r="N120" s="236" t="n"/>
      <c r="O120" s="236" t="n"/>
      <c r="P120" s="236" t="n"/>
      <c r="Q120" s="237">
        <f>IF(COUNTA(D120:P120)=0,"",ROUND(AVERAGE(D120:P120),1))</f>
        <v/>
      </c>
      <c r="R120" s="235" t="n"/>
      <c r="S120" s="236" t="n"/>
      <c r="T120" s="236" t="n"/>
      <c r="U120" s="236" t="n"/>
      <c r="V120" s="236" t="n"/>
      <c r="W120" s="236" t="n"/>
      <c r="X120" s="236" t="n"/>
      <c r="Y120" s="236" t="n"/>
      <c r="Z120" s="236" t="n"/>
      <c r="AA120" s="236" t="n"/>
      <c r="AB120" s="236" t="n"/>
      <c r="AC120" s="236" t="n"/>
      <c r="AD120" s="236" t="n"/>
      <c r="AE120" s="236" t="n"/>
      <c r="AF120" s="237">
        <f>IF(COUNTA(S120:AE120)=0,"",ROUND(AVERAGE(S120:AE120),1))</f>
        <v/>
      </c>
      <c r="AG120" s="235" t="n"/>
      <c r="AH120" s="236" t="n"/>
      <c r="AI120" s="236" t="n"/>
      <c r="AJ120" s="236" t="n"/>
      <c r="AK120" s="236" t="n"/>
      <c r="AL120" s="236" t="n"/>
      <c r="AM120" s="236" t="n"/>
      <c r="AN120" s="236" t="n"/>
      <c r="AO120" s="236" t="n"/>
      <c r="AP120" s="236" t="n"/>
      <c r="AQ120" s="236" t="n"/>
      <c r="AR120" s="236" t="n"/>
      <c r="AS120" s="236" t="n"/>
      <c r="AT120" s="236" t="n"/>
      <c r="AU120" s="237">
        <f>IF(COUNTA(AH120:AT120)=0,"",ROUND(AVERAGE(AH120:AT120),1))</f>
        <v/>
      </c>
    </row>
    <row r="121" ht="13.8" customHeight="1" s="185">
      <c r="A121" s="213" t="n">
        <v>11</v>
      </c>
      <c r="B121" s="234">
        <f t="array" ref="B121:B121">IFERROR(INDEX(Liste_Enfants!B$4:B$53,SMALL(IF(Liste_Enfants!E$4:E$53="A",ROW(Liste_Enfants!E$4:E$53)-3),11))&amp;" "&amp;INDEX(Liste_Enfants!C$4:C$53,SMALL(IF(Liste_Enfants!E$4:E$53="A",ROW(Liste_Enfants!E$4:E$53)-3),11)),"")</f>
        <v/>
      </c>
      <c r="C121" s="235" t="n"/>
      <c r="D121" s="236" t="n"/>
      <c r="E121" s="236" t="n"/>
      <c r="F121" s="236" t="n"/>
      <c r="G121" s="236" t="n"/>
      <c r="H121" s="236" t="n"/>
      <c r="I121" s="236" t="n"/>
      <c r="J121" s="236" t="n"/>
      <c r="K121" s="236" t="n"/>
      <c r="L121" s="236" t="n"/>
      <c r="M121" s="236" t="n"/>
      <c r="N121" s="236" t="n"/>
      <c r="O121" s="236" t="n"/>
      <c r="P121" s="236" t="n"/>
      <c r="Q121" s="237">
        <f>IF(COUNTA(D121:P121)=0,"",ROUND(AVERAGE(D121:P121),1))</f>
        <v/>
      </c>
      <c r="R121" s="235" t="n"/>
      <c r="S121" s="236" t="n"/>
      <c r="T121" s="236" t="n"/>
      <c r="U121" s="236" t="n"/>
      <c r="V121" s="236" t="n"/>
      <c r="W121" s="236" t="n"/>
      <c r="X121" s="236" t="n"/>
      <c r="Y121" s="236" t="n"/>
      <c r="Z121" s="236" t="n"/>
      <c r="AA121" s="236" t="n"/>
      <c r="AB121" s="236" t="n"/>
      <c r="AC121" s="236" t="n"/>
      <c r="AD121" s="236" t="n"/>
      <c r="AE121" s="236" t="n"/>
      <c r="AF121" s="237">
        <f>IF(COUNTA(S121:AE121)=0,"",ROUND(AVERAGE(S121:AE121),1))</f>
        <v/>
      </c>
      <c r="AG121" s="235" t="n"/>
      <c r="AH121" s="236" t="n"/>
      <c r="AI121" s="236" t="n"/>
      <c r="AJ121" s="236" t="n"/>
      <c r="AK121" s="236" t="n"/>
      <c r="AL121" s="236" t="n"/>
      <c r="AM121" s="236" t="n"/>
      <c r="AN121" s="236" t="n"/>
      <c r="AO121" s="236" t="n"/>
      <c r="AP121" s="236" t="n"/>
      <c r="AQ121" s="236" t="n"/>
      <c r="AR121" s="236" t="n"/>
      <c r="AS121" s="236" t="n"/>
      <c r="AT121" s="236" t="n"/>
      <c r="AU121" s="237">
        <f>IF(COUNTA(AH121:AT121)=0,"",ROUND(AVERAGE(AH121:AT121),1))</f>
        <v/>
      </c>
    </row>
    <row r="122" ht="13.8" customHeight="1" s="185">
      <c r="A122" s="238" t="n">
        <v>12</v>
      </c>
      <c r="B122" s="239">
        <f t="array" ref="B122:B122">IFERROR(INDEX(Liste_Enfants!B$4:B$53,SMALL(IF(Liste_Enfants!E$4:E$53="A",ROW(Liste_Enfants!E$4:E$53)-3),12))&amp;" "&amp;INDEX(Liste_Enfants!C$4:C$53,SMALL(IF(Liste_Enfants!E$4:E$53="A",ROW(Liste_Enfants!E$4:E$53)-3),12)),"")</f>
        <v/>
      </c>
      <c r="C122" s="235" t="n"/>
      <c r="D122" s="236" t="n"/>
      <c r="E122" s="236" t="n"/>
      <c r="F122" s="236" t="n"/>
      <c r="G122" s="236" t="n"/>
      <c r="H122" s="236" t="n"/>
      <c r="I122" s="236" t="n"/>
      <c r="J122" s="236" t="n"/>
      <c r="K122" s="236" t="n"/>
      <c r="L122" s="236" t="n"/>
      <c r="M122" s="236" t="n"/>
      <c r="N122" s="236" t="n"/>
      <c r="O122" s="236" t="n"/>
      <c r="P122" s="236" t="n"/>
      <c r="Q122" s="237">
        <f>IF(COUNTA(D122:P122)=0,"",ROUND(AVERAGE(D122:P122),1))</f>
        <v/>
      </c>
      <c r="R122" s="235" t="n"/>
      <c r="S122" s="236" t="n"/>
      <c r="T122" s="236" t="n"/>
      <c r="U122" s="236" t="n"/>
      <c r="V122" s="236" t="n"/>
      <c r="W122" s="236" t="n"/>
      <c r="X122" s="236" t="n"/>
      <c r="Y122" s="236" t="n"/>
      <c r="Z122" s="236" t="n"/>
      <c r="AA122" s="236" t="n"/>
      <c r="AB122" s="236" t="n"/>
      <c r="AC122" s="236" t="n"/>
      <c r="AD122" s="236" t="n"/>
      <c r="AE122" s="236" t="n"/>
      <c r="AF122" s="237">
        <f>IF(COUNTA(S122:AE122)=0,"",ROUND(AVERAGE(S122:AE122),1))</f>
        <v/>
      </c>
      <c r="AG122" s="235" t="n"/>
      <c r="AH122" s="236" t="n"/>
      <c r="AI122" s="236" t="n"/>
      <c r="AJ122" s="236" t="n"/>
      <c r="AK122" s="236" t="n"/>
      <c r="AL122" s="236" t="n"/>
      <c r="AM122" s="236" t="n"/>
      <c r="AN122" s="236" t="n"/>
      <c r="AO122" s="236" t="n"/>
      <c r="AP122" s="236" t="n"/>
      <c r="AQ122" s="236" t="n"/>
      <c r="AR122" s="236" t="n"/>
      <c r="AS122" s="236" t="n"/>
      <c r="AT122" s="236" t="n"/>
      <c r="AU122" s="237">
        <f>IF(COUNTA(AH122:AT122)=0,"",ROUND(AVERAGE(AH122:AT122),1))</f>
        <v/>
      </c>
    </row>
    <row r="123" ht="13.8" customHeight="1" s="185">
      <c r="A123" s="213" t="n">
        <v>13</v>
      </c>
      <c r="B123" s="234">
        <f t="array" ref="B123:B123">IFERROR(INDEX(Liste_Enfants!B$4:B$53,SMALL(IF(Liste_Enfants!E$4:E$53="A",ROW(Liste_Enfants!E$4:E$53)-3),13))&amp;" "&amp;INDEX(Liste_Enfants!C$4:C$53,SMALL(IF(Liste_Enfants!E$4:E$53="A",ROW(Liste_Enfants!E$4:E$53)-3),13)),"")</f>
        <v/>
      </c>
      <c r="C123" s="235" t="n"/>
      <c r="D123" s="236" t="n"/>
      <c r="E123" s="236" t="n"/>
      <c r="F123" s="236" t="n"/>
      <c r="G123" s="236" t="n"/>
      <c r="H123" s="236" t="n"/>
      <c r="I123" s="236" t="n"/>
      <c r="J123" s="236" t="n"/>
      <c r="K123" s="236" t="n"/>
      <c r="L123" s="236" t="n"/>
      <c r="M123" s="236" t="n"/>
      <c r="N123" s="236" t="n"/>
      <c r="O123" s="236" t="n"/>
      <c r="P123" s="236" t="n"/>
      <c r="Q123" s="237">
        <f>IF(COUNTA(D123:P123)=0,"",ROUND(AVERAGE(D123:P123),1))</f>
        <v/>
      </c>
      <c r="R123" s="235" t="n"/>
      <c r="S123" s="236" t="n"/>
      <c r="T123" s="236" t="n"/>
      <c r="U123" s="236" t="n"/>
      <c r="V123" s="236" t="n"/>
      <c r="W123" s="236" t="n"/>
      <c r="X123" s="236" t="n"/>
      <c r="Y123" s="236" t="n"/>
      <c r="Z123" s="236" t="n"/>
      <c r="AA123" s="236" t="n"/>
      <c r="AB123" s="236" t="n"/>
      <c r="AC123" s="236" t="n"/>
      <c r="AD123" s="236" t="n"/>
      <c r="AE123" s="236" t="n"/>
      <c r="AF123" s="237">
        <f>IF(COUNTA(S123:AE123)=0,"",ROUND(AVERAGE(S123:AE123),1))</f>
        <v/>
      </c>
      <c r="AG123" s="235" t="n"/>
      <c r="AH123" s="236" t="n"/>
      <c r="AI123" s="236" t="n"/>
      <c r="AJ123" s="236" t="n"/>
      <c r="AK123" s="236" t="n"/>
      <c r="AL123" s="236" t="n"/>
      <c r="AM123" s="236" t="n"/>
      <c r="AN123" s="236" t="n"/>
      <c r="AO123" s="236" t="n"/>
      <c r="AP123" s="236" t="n"/>
      <c r="AQ123" s="236" t="n"/>
      <c r="AR123" s="236" t="n"/>
      <c r="AS123" s="236" t="n"/>
      <c r="AT123" s="236" t="n"/>
      <c r="AU123" s="237">
        <f>IF(COUNTA(AH123:AT123)=0,"",ROUND(AVERAGE(AH123:AT123),1))</f>
        <v/>
      </c>
    </row>
    <row r="124" ht="13.8" customHeight="1" s="185">
      <c r="A124" s="238" t="n">
        <v>14</v>
      </c>
      <c r="B124" s="239">
        <f t="array" ref="B124:B124">IFERROR(INDEX(Liste_Enfants!B$4:B$53,SMALL(IF(Liste_Enfants!E$4:E$53="A",ROW(Liste_Enfants!E$4:E$53)-3),14))&amp;" "&amp;INDEX(Liste_Enfants!C$4:C$53,SMALL(IF(Liste_Enfants!E$4:E$53="A",ROW(Liste_Enfants!E$4:E$53)-3),14)),"")</f>
        <v/>
      </c>
      <c r="C124" s="235" t="n"/>
      <c r="D124" s="236" t="n"/>
      <c r="E124" s="236" t="n"/>
      <c r="F124" s="236" t="n"/>
      <c r="G124" s="236" t="n"/>
      <c r="H124" s="236" t="n"/>
      <c r="I124" s="236" t="n"/>
      <c r="J124" s="236" t="n"/>
      <c r="K124" s="236" t="n"/>
      <c r="L124" s="236" t="n"/>
      <c r="M124" s="236" t="n"/>
      <c r="N124" s="236" t="n"/>
      <c r="O124" s="236" t="n"/>
      <c r="P124" s="236" t="n"/>
      <c r="Q124" s="237">
        <f>IF(COUNTA(D124:P124)=0,"",ROUND(AVERAGE(D124:P124),1))</f>
        <v/>
      </c>
      <c r="R124" s="235" t="n"/>
      <c r="S124" s="236" t="n"/>
      <c r="T124" s="236" t="n"/>
      <c r="U124" s="236" t="n"/>
      <c r="V124" s="236" t="n"/>
      <c r="W124" s="236" t="n"/>
      <c r="X124" s="236" t="n"/>
      <c r="Y124" s="236" t="n"/>
      <c r="Z124" s="236" t="n"/>
      <c r="AA124" s="236" t="n"/>
      <c r="AB124" s="236" t="n"/>
      <c r="AC124" s="236" t="n"/>
      <c r="AD124" s="236" t="n"/>
      <c r="AE124" s="236" t="n"/>
      <c r="AF124" s="237">
        <f>IF(COUNTA(S124:AE124)=0,"",ROUND(AVERAGE(S124:AE124),1))</f>
        <v/>
      </c>
      <c r="AG124" s="235" t="n"/>
      <c r="AH124" s="236" t="n"/>
      <c r="AI124" s="236" t="n"/>
      <c r="AJ124" s="236" t="n"/>
      <c r="AK124" s="236" t="n"/>
      <c r="AL124" s="236" t="n"/>
      <c r="AM124" s="236" t="n"/>
      <c r="AN124" s="236" t="n"/>
      <c r="AO124" s="236" t="n"/>
      <c r="AP124" s="236" t="n"/>
      <c r="AQ124" s="236" t="n"/>
      <c r="AR124" s="236" t="n"/>
      <c r="AS124" s="236" t="n"/>
      <c r="AT124" s="236" t="n"/>
      <c r="AU124" s="237">
        <f>IF(COUNTA(AH124:AT124)=0,"",ROUND(AVERAGE(AH124:AT124),1))</f>
        <v/>
      </c>
    </row>
    <row r="125" ht="13.8" customHeight="1" s="185">
      <c r="A125" s="213" t="n">
        <v>15</v>
      </c>
      <c r="B125" s="234">
        <f t="array" ref="B125:B125">IFERROR(INDEX(Liste_Enfants!B$4:B$53,SMALL(IF(Liste_Enfants!E$4:E$53="A",ROW(Liste_Enfants!E$4:E$53)-3),15))&amp;" "&amp;INDEX(Liste_Enfants!C$4:C$53,SMALL(IF(Liste_Enfants!E$4:E$53="A",ROW(Liste_Enfants!E$4:E$53)-3),15)),"")</f>
        <v/>
      </c>
      <c r="C125" s="235" t="n"/>
      <c r="D125" s="236" t="n"/>
      <c r="E125" s="236" t="n"/>
      <c r="F125" s="236" t="n"/>
      <c r="G125" s="236" t="n"/>
      <c r="H125" s="236" t="n"/>
      <c r="I125" s="236" t="n"/>
      <c r="J125" s="236" t="n"/>
      <c r="K125" s="236" t="n"/>
      <c r="L125" s="236" t="n"/>
      <c r="M125" s="236" t="n"/>
      <c r="N125" s="236" t="n"/>
      <c r="O125" s="236" t="n"/>
      <c r="P125" s="236" t="n"/>
      <c r="Q125" s="237">
        <f>IF(COUNTA(D125:P125)=0,"",ROUND(AVERAGE(D125:P125),1))</f>
        <v/>
      </c>
      <c r="R125" s="235" t="n"/>
      <c r="S125" s="236" t="n"/>
      <c r="T125" s="236" t="n"/>
      <c r="U125" s="236" t="n"/>
      <c r="V125" s="236" t="n"/>
      <c r="W125" s="236" t="n"/>
      <c r="X125" s="236" t="n"/>
      <c r="Y125" s="236" t="n"/>
      <c r="Z125" s="236" t="n"/>
      <c r="AA125" s="236" t="n"/>
      <c r="AB125" s="236" t="n"/>
      <c r="AC125" s="236" t="n"/>
      <c r="AD125" s="236" t="n"/>
      <c r="AE125" s="236" t="n"/>
      <c r="AF125" s="237">
        <f>IF(COUNTA(S125:AE125)=0,"",ROUND(AVERAGE(S125:AE125),1))</f>
        <v/>
      </c>
      <c r="AG125" s="235" t="n"/>
      <c r="AH125" s="236" t="n"/>
      <c r="AI125" s="236" t="n"/>
      <c r="AJ125" s="236" t="n"/>
      <c r="AK125" s="236" t="n"/>
      <c r="AL125" s="236" t="n"/>
      <c r="AM125" s="236" t="n"/>
      <c r="AN125" s="236" t="n"/>
      <c r="AO125" s="236" t="n"/>
      <c r="AP125" s="236" t="n"/>
      <c r="AQ125" s="236" t="n"/>
      <c r="AR125" s="236" t="n"/>
      <c r="AS125" s="236" t="n"/>
      <c r="AT125" s="236" t="n"/>
      <c r="AU125" s="237">
        <f>IF(COUNTA(AH125:AT125)=0,"",ROUND(AVERAGE(AH125:AT125),1))</f>
        <v/>
      </c>
    </row>
    <row r="126" ht="12.8" customHeight="1" s="185">
      <c r="A126" s="233" t="inlineStr">
        <is>
          <t>📊 MOY.</t>
        </is>
      </c>
      <c r="C126" s="240" t="n"/>
      <c r="D126" s="241">
        <f>IF(COUNTA(D111:D125)=0,"",ROUND(AVERAGE(D111:D125),1))</f>
        <v/>
      </c>
      <c r="E126" s="241">
        <f>IF(COUNTA(E111:E125)=0,"",ROUND(AVERAGE(E111:E125),1))</f>
        <v/>
      </c>
      <c r="F126" s="241">
        <f>IF(COUNTA(F111:F125)=0,"",ROUND(AVERAGE(F111:F125),1))</f>
        <v/>
      </c>
      <c r="G126" s="241">
        <f>IF(COUNTA(G111:G125)=0,"",ROUND(AVERAGE(G111:G125),1))</f>
        <v/>
      </c>
      <c r="H126" s="241">
        <f>IF(COUNTA(H111:H125)=0,"",ROUND(AVERAGE(H111:H125),1))</f>
        <v/>
      </c>
      <c r="I126" s="241">
        <f>IF(COUNTA(I111:I125)=0,"",ROUND(AVERAGE(I111:I125),1))</f>
        <v/>
      </c>
      <c r="J126" s="241">
        <f>IF(COUNTA(J111:J125)=0,"",ROUND(AVERAGE(J111:J125),1))</f>
        <v/>
      </c>
      <c r="K126" s="241">
        <f>IF(COUNTA(K111:K125)=0,"",ROUND(AVERAGE(K111:K125),1))</f>
        <v/>
      </c>
      <c r="L126" s="241">
        <f>IF(COUNTA(L111:L125)=0,"",ROUND(AVERAGE(L111:L125),1))</f>
        <v/>
      </c>
      <c r="M126" s="241">
        <f>IF(COUNTA(M111:M125)=0,"",ROUND(AVERAGE(M111:M125),1))</f>
        <v/>
      </c>
      <c r="N126" s="241">
        <f>IF(COUNTA(N111:N125)=0,"",ROUND(AVERAGE(N111:N125),1))</f>
        <v/>
      </c>
      <c r="O126" s="241">
        <f>IF(COUNTA(O111:O125)=0,"",ROUND(AVERAGE(O111:O125),1))</f>
        <v/>
      </c>
      <c r="P126" s="241">
        <f>IF(COUNTA(P111:P125)=0,"",ROUND(AVERAGE(P111:P125),1))</f>
        <v/>
      </c>
      <c r="Q126" s="241">
        <f>IF(COUNTA(Q111:Q125)=0,"",ROUND(AVERAGE(Q111:Q125),1))</f>
        <v/>
      </c>
      <c r="R126" s="235" t="n"/>
      <c r="S126" s="241">
        <f>IF(COUNTA(S111:S125)=0,"",ROUND(AVERAGE(S111:S125),1))</f>
        <v/>
      </c>
      <c r="T126" s="241">
        <f>IF(COUNTA(T111:T125)=0,"",ROUND(AVERAGE(T111:T125),1))</f>
        <v/>
      </c>
      <c r="U126" s="241">
        <f>IF(COUNTA(U111:U125)=0,"",ROUND(AVERAGE(U111:U125),1))</f>
        <v/>
      </c>
      <c r="V126" s="241">
        <f>IF(COUNTA(V111:V125)=0,"",ROUND(AVERAGE(V111:V125),1))</f>
        <v/>
      </c>
      <c r="W126" s="241">
        <f>IF(COUNTA(W111:W125)=0,"",ROUND(AVERAGE(W111:W125),1))</f>
        <v/>
      </c>
      <c r="X126" s="241">
        <f>IF(COUNTA(X111:X125)=0,"",ROUND(AVERAGE(X111:X125),1))</f>
        <v/>
      </c>
      <c r="Y126" s="241">
        <f>IF(COUNTA(Y111:Y125)=0,"",ROUND(AVERAGE(Y111:Y125),1))</f>
        <v/>
      </c>
      <c r="Z126" s="241">
        <f>IF(COUNTA(Z111:Z125)=0,"",ROUND(AVERAGE(Z111:Z125),1))</f>
        <v/>
      </c>
      <c r="AA126" s="241">
        <f>IF(COUNTA(AA111:AA125)=0,"",ROUND(AVERAGE(AA111:AA125),1))</f>
        <v/>
      </c>
      <c r="AB126" s="241">
        <f>IF(COUNTA(AB111:AB125)=0,"",ROUND(AVERAGE(AB111:AB125),1))</f>
        <v/>
      </c>
      <c r="AC126" s="241">
        <f>IF(COUNTA(AC111:AC125)=0,"",ROUND(AVERAGE(AC111:AC125),1))</f>
        <v/>
      </c>
      <c r="AD126" s="241">
        <f>IF(COUNTA(AD111:AD125)=0,"",ROUND(AVERAGE(AD111:AD125),1))</f>
        <v/>
      </c>
      <c r="AE126" s="241">
        <f>IF(COUNTA(AE111:AE125)=0,"",ROUND(AVERAGE(AE111:AE125),1))</f>
        <v/>
      </c>
      <c r="AF126" s="241">
        <f>IF(COUNTA(AF111:AF125)=0,"",ROUND(AVERAGE(AF111:AF125),1))</f>
        <v/>
      </c>
      <c r="AG126" s="235" t="n"/>
      <c r="AH126" s="241">
        <f>IF(COUNTA(AH111:AH125)=0,"",ROUND(AVERAGE(AH111:AH125),1))</f>
        <v/>
      </c>
      <c r="AI126" s="241">
        <f>IF(COUNTA(AI111:AI125)=0,"",ROUND(AVERAGE(AI111:AI125),1))</f>
        <v/>
      </c>
      <c r="AJ126" s="241">
        <f>IF(COUNTA(AJ111:AJ125)=0,"",ROUND(AVERAGE(AJ111:AJ125),1))</f>
        <v/>
      </c>
      <c r="AK126" s="241">
        <f>IF(COUNTA(AK111:AK125)=0,"",ROUND(AVERAGE(AK111:AK125),1))</f>
        <v/>
      </c>
      <c r="AL126" s="241">
        <f>IF(COUNTA(AL111:AL125)=0,"",ROUND(AVERAGE(AL111:AL125),1))</f>
        <v/>
      </c>
      <c r="AM126" s="241">
        <f>IF(COUNTA(AM111:AM125)=0,"",ROUND(AVERAGE(AM111:AM125),1))</f>
        <v/>
      </c>
      <c r="AN126" s="241">
        <f>IF(COUNTA(AN111:AN125)=0,"",ROUND(AVERAGE(AN111:AN125),1))</f>
        <v/>
      </c>
      <c r="AO126" s="241">
        <f>IF(COUNTA(AO111:AO125)=0,"",ROUND(AVERAGE(AO111:AO125),1))</f>
        <v/>
      </c>
      <c r="AP126" s="241">
        <f>IF(COUNTA(AP111:AP125)=0,"",ROUND(AVERAGE(AP111:AP125),1))</f>
        <v/>
      </c>
      <c r="AQ126" s="241">
        <f>IF(COUNTA(AQ111:AQ125)=0,"",ROUND(AVERAGE(AQ111:AQ125),1))</f>
        <v/>
      </c>
      <c r="AR126" s="241">
        <f>IF(COUNTA(AR111:AR125)=0,"",ROUND(AVERAGE(AR111:AR125),1))</f>
        <v/>
      </c>
      <c r="AS126" s="241">
        <f>IF(COUNTA(AS111:AS125)=0,"",ROUND(AVERAGE(AS111:AS125),1))</f>
        <v/>
      </c>
      <c r="AT126" s="241">
        <f>IF(COUNTA(AT111:AT125)=0,"",ROUND(AVERAGE(AT111:AT125),1))</f>
        <v/>
      </c>
      <c r="AU126" s="241">
        <f>IF(COUNTA(AU111:AU125)=0,"",ROUND(AVERAGE(AU111:AU125),1))</f>
        <v/>
      </c>
    </row>
    <row r="127" ht="30" customHeight="1" s="185">
      <c r="A127" s="246" t="inlineStr">
        <is>
          <t>N°</t>
        </is>
      </c>
      <c r="B127" s="247" t="inlineStr">
        <is>
          <t>📅 JEUDI</t>
        </is>
      </c>
      <c r="C127" s="228" t="n"/>
      <c r="D127" s="229" t="inlineStr">
        <is>
          <t>Règles</t>
        </is>
      </c>
      <c r="E127" s="229" t="inlineStr">
        <is>
          <t>Coopér.</t>
        </is>
      </c>
      <c r="F127" s="229" t="inlineStr">
        <is>
          <t>Comm.</t>
        </is>
      </c>
      <c r="G127" s="229" t="inlineStr">
        <is>
          <t>Entraide</t>
        </is>
      </c>
      <c r="H127" s="230" t="inlineStr">
        <is>
          <t>Initiat.</t>
        </is>
      </c>
      <c r="I127" s="230" t="inlineStr">
        <is>
          <t>Gest.mat</t>
        </is>
      </c>
      <c r="J127" s="230" t="inlineStr">
        <is>
          <t>Orga.</t>
        </is>
      </c>
      <c r="K127" s="231" t="inlineStr">
        <is>
          <t>Imagin.</t>
        </is>
      </c>
      <c r="L127" s="231" t="inlineStr">
        <is>
          <t>Expr.art</t>
        </is>
      </c>
      <c r="M127" s="231" t="inlineStr">
        <is>
          <t>Expr.corp</t>
        </is>
      </c>
      <c r="N127" s="232" t="inlineStr">
        <is>
          <t>Coord.</t>
        </is>
      </c>
      <c r="O127" s="232" t="inlineStr">
        <is>
          <t>Endur.</t>
        </is>
      </c>
      <c r="P127" s="232" t="inlineStr">
        <is>
          <t>Esp.sport</t>
        </is>
      </c>
      <c r="Q127" s="233" t="inlineStr">
        <is>
          <t>MOY</t>
        </is>
      </c>
      <c r="R127" s="250" t="inlineStr">
        <is>
          <t>▼ Activité</t>
        </is>
      </c>
      <c r="S127" s="229" t="inlineStr">
        <is>
          <t>Règles</t>
        </is>
      </c>
      <c r="T127" s="229" t="inlineStr">
        <is>
          <t>Coopér.</t>
        </is>
      </c>
      <c r="U127" s="229" t="inlineStr">
        <is>
          <t>Comm.</t>
        </is>
      </c>
      <c r="V127" s="229" t="inlineStr">
        <is>
          <t>Entraide</t>
        </is>
      </c>
      <c r="W127" s="230" t="inlineStr">
        <is>
          <t>Initiat.</t>
        </is>
      </c>
      <c r="X127" s="230" t="inlineStr">
        <is>
          <t>Gest.mat</t>
        </is>
      </c>
      <c r="Y127" s="230" t="inlineStr">
        <is>
          <t>Orga.</t>
        </is>
      </c>
      <c r="Z127" s="231" t="inlineStr">
        <is>
          <t>Imagin.</t>
        </is>
      </c>
      <c r="AA127" s="231" t="inlineStr">
        <is>
          <t>Expr.art</t>
        </is>
      </c>
      <c r="AB127" s="231" t="inlineStr">
        <is>
          <t>Expr.corp</t>
        </is>
      </c>
      <c r="AC127" s="232" t="inlineStr">
        <is>
          <t>Coord.</t>
        </is>
      </c>
      <c r="AD127" s="232" t="inlineStr">
        <is>
          <t>Endur.</t>
        </is>
      </c>
      <c r="AE127" s="232" t="inlineStr">
        <is>
          <t>Esp.sport</t>
        </is>
      </c>
      <c r="AF127" s="233" t="inlineStr">
        <is>
          <t>MOY</t>
        </is>
      </c>
      <c r="AG127" s="228" t="n"/>
      <c r="AH127" s="229" t="inlineStr">
        <is>
          <t>Règles</t>
        </is>
      </c>
      <c r="AI127" s="229" t="inlineStr">
        <is>
          <t>Coopér.</t>
        </is>
      </c>
      <c r="AJ127" s="229" t="inlineStr">
        <is>
          <t>Comm.</t>
        </is>
      </c>
      <c r="AK127" s="229" t="inlineStr">
        <is>
          <t>Entraide</t>
        </is>
      </c>
      <c r="AL127" s="230" t="inlineStr">
        <is>
          <t>Initiat.</t>
        </is>
      </c>
      <c r="AM127" s="230" t="inlineStr">
        <is>
          <t>Gest.mat</t>
        </is>
      </c>
      <c r="AN127" s="230" t="inlineStr">
        <is>
          <t>Orga.</t>
        </is>
      </c>
      <c r="AO127" s="231" t="inlineStr">
        <is>
          <t>Imagin.</t>
        </is>
      </c>
      <c r="AP127" s="231" t="inlineStr">
        <is>
          <t>Expr.art</t>
        </is>
      </c>
      <c r="AQ127" s="231" t="inlineStr">
        <is>
          <t>Expr.corp</t>
        </is>
      </c>
      <c r="AR127" s="232" t="inlineStr">
        <is>
          <t>Coord.</t>
        </is>
      </c>
      <c r="AS127" s="232" t="inlineStr">
        <is>
          <t>Endur.</t>
        </is>
      </c>
      <c r="AT127" s="232" t="inlineStr">
        <is>
          <t>Esp.sport</t>
        </is>
      </c>
      <c r="AU127" s="233" t="inlineStr">
        <is>
          <t>MOY</t>
        </is>
      </c>
    </row>
    <row r="128" ht="13.8" customHeight="1" s="185">
      <c r="A128" s="213" t="n">
        <v>1</v>
      </c>
      <c r="B128" s="234">
        <f t="array" ref="B128:B128">IFERROR(INDEX(Liste_Enfants!B$4:B$53,SMALL(IF(Liste_Enfants!E$4:E$53="A",ROW(Liste_Enfants!E$4:E$53)-3),1))&amp;" "&amp;INDEX(Liste_Enfants!C$4:C$53,SMALL(IF(Liste_Enfants!E$4:E$53="A",ROW(Liste_Enfants!E$4:E$53)-3),1)),"")</f>
        <v/>
      </c>
      <c r="C128" s="235" t="n"/>
      <c r="D128" s="236" t="n"/>
      <c r="E128" s="236" t="n"/>
      <c r="F128" s="236" t="n"/>
      <c r="G128" s="236" t="n"/>
      <c r="H128" s="236" t="n"/>
      <c r="I128" s="236" t="n"/>
      <c r="J128" s="236" t="n"/>
      <c r="K128" s="236" t="n"/>
      <c r="L128" s="236" t="n"/>
      <c r="M128" s="236" t="n"/>
      <c r="N128" s="236" t="n"/>
      <c r="O128" s="236" t="n"/>
      <c r="P128" s="236" t="n"/>
      <c r="Q128" s="237">
        <f>IF(COUNTA(D128:P128)=0,"",ROUND(AVERAGE(D128:P128),1))</f>
        <v/>
      </c>
      <c r="R128" s="235" t="n"/>
      <c r="S128" s="236" t="n"/>
      <c r="T128" s="236" t="n"/>
      <c r="U128" s="236" t="n"/>
      <c r="V128" s="236" t="n"/>
      <c r="W128" s="236" t="n"/>
      <c r="X128" s="236" t="n"/>
      <c r="Y128" s="236" t="n"/>
      <c r="Z128" s="236" t="n"/>
      <c r="AA128" s="236" t="n"/>
      <c r="AB128" s="236" t="n"/>
      <c r="AC128" s="236" t="n"/>
      <c r="AD128" s="236" t="n"/>
      <c r="AE128" s="236" t="n"/>
      <c r="AF128" s="237">
        <f>IF(COUNTA(S128:AE128)=0,"",ROUND(AVERAGE(S128:AE128),1))</f>
        <v/>
      </c>
      <c r="AG128" s="235" t="n"/>
      <c r="AH128" s="236" t="n"/>
      <c r="AI128" s="236" t="n"/>
      <c r="AJ128" s="236" t="n"/>
      <c r="AK128" s="236" t="n"/>
      <c r="AL128" s="236" t="n"/>
      <c r="AM128" s="236" t="n"/>
      <c r="AN128" s="236" t="n"/>
      <c r="AO128" s="236" t="n"/>
      <c r="AP128" s="236" t="n"/>
      <c r="AQ128" s="236" t="n"/>
      <c r="AR128" s="236" t="n"/>
      <c r="AS128" s="236" t="n"/>
      <c r="AT128" s="236" t="n"/>
      <c r="AU128" s="237">
        <f>IF(COUNTA(AH128:AT128)=0,"",ROUND(AVERAGE(AH128:AT128),1))</f>
        <v/>
      </c>
    </row>
    <row r="129" ht="13.8" customHeight="1" s="185">
      <c r="A129" s="238" t="n">
        <v>2</v>
      </c>
      <c r="B129" s="239">
        <f t="array" ref="B129:B129">IFERROR(INDEX(Liste_Enfants!B$4:B$53,SMALL(IF(Liste_Enfants!E$4:E$53="A",ROW(Liste_Enfants!E$4:E$53)-3),2))&amp;" "&amp;INDEX(Liste_Enfants!C$4:C$53,SMALL(IF(Liste_Enfants!E$4:E$53="A",ROW(Liste_Enfants!E$4:E$53)-3),2)),"")</f>
        <v/>
      </c>
      <c r="C129" s="235" t="n"/>
      <c r="D129" s="236" t="n"/>
      <c r="E129" s="236" t="n"/>
      <c r="F129" s="236" t="n"/>
      <c r="G129" s="236" t="n"/>
      <c r="H129" s="236" t="n"/>
      <c r="I129" s="236" t="n"/>
      <c r="J129" s="236" t="n"/>
      <c r="K129" s="236" t="n"/>
      <c r="L129" s="236" t="n"/>
      <c r="M129" s="236" t="n"/>
      <c r="N129" s="236" t="n"/>
      <c r="O129" s="236" t="n"/>
      <c r="P129" s="236" t="n"/>
      <c r="Q129" s="237">
        <f>IF(COUNTA(D129:P129)=0,"",ROUND(AVERAGE(D129:P129),1))</f>
        <v/>
      </c>
      <c r="R129" s="235" t="n"/>
      <c r="S129" s="236" t="n"/>
      <c r="T129" s="236" t="n"/>
      <c r="U129" s="236" t="n"/>
      <c r="V129" s="236" t="n"/>
      <c r="W129" s="236" t="n"/>
      <c r="X129" s="236" t="n"/>
      <c r="Y129" s="236" t="n"/>
      <c r="Z129" s="236" t="n"/>
      <c r="AA129" s="236" t="n"/>
      <c r="AB129" s="236" t="n"/>
      <c r="AC129" s="236" t="n"/>
      <c r="AD129" s="236" t="n"/>
      <c r="AE129" s="236" t="n"/>
      <c r="AF129" s="237">
        <f>IF(COUNTA(S129:AE129)=0,"",ROUND(AVERAGE(S129:AE129),1))</f>
        <v/>
      </c>
      <c r="AG129" s="235" t="n"/>
      <c r="AH129" s="236" t="n"/>
      <c r="AI129" s="236" t="n"/>
      <c r="AJ129" s="236" t="n"/>
      <c r="AK129" s="236" t="n"/>
      <c r="AL129" s="236" t="n"/>
      <c r="AM129" s="236" t="n"/>
      <c r="AN129" s="236" t="n"/>
      <c r="AO129" s="236" t="n"/>
      <c r="AP129" s="236" t="n"/>
      <c r="AQ129" s="236" t="n"/>
      <c r="AR129" s="236" t="n"/>
      <c r="AS129" s="236" t="n"/>
      <c r="AT129" s="236" t="n"/>
      <c r="AU129" s="237">
        <f>IF(COUNTA(AH129:AT129)=0,"",ROUND(AVERAGE(AH129:AT129),1))</f>
        <v/>
      </c>
    </row>
    <row r="130" ht="13.8" customHeight="1" s="185">
      <c r="A130" s="213" t="n">
        <v>3</v>
      </c>
      <c r="B130" s="234">
        <f t="array" ref="B130:B130">IFERROR(INDEX(Liste_Enfants!B$4:B$53,SMALL(IF(Liste_Enfants!E$4:E$53="A",ROW(Liste_Enfants!E$4:E$53)-3),3))&amp;" "&amp;INDEX(Liste_Enfants!C$4:C$53,SMALL(IF(Liste_Enfants!E$4:E$53="A",ROW(Liste_Enfants!E$4:E$53)-3),3)),"")</f>
        <v/>
      </c>
      <c r="C130" s="235" t="n"/>
      <c r="D130" s="236" t="n"/>
      <c r="E130" s="236" t="n"/>
      <c r="F130" s="236" t="n"/>
      <c r="G130" s="236" t="n"/>
      <c r="H130" s="236" t="n"/>
      <c r="I130" s="236" t="n"/>
      <c r="J130" s="236" t="n"/>
      <c r="K130" s="236" t="n"/>
      <c r="L130" s="236" t="n"/>
      <c r="M130" s="236" t="n"/>
      <c r="N130" s="236" t="n"/>
      <c r="O130" s="236" t="n"/>
      <c r="P130" s="236" t="n"/>
      <c r="Q130" s="237">
        <f>IF(COUNTA(D130:P130)=0,"",ROUND(AVERAGE(D130:P130),1))</f>
        <v/>
      </c>
      <c r="R130" s="235" t="n"/>
      <c r="S130" s="236" t="n"/>
      <c r="T130" s="236" t="n"/>
      <c r="U130" s="236" t="n"/>
      <c r="V130" s="236" t="n"/>
      <c r="W130" s="236" t="n"/>
      <c r="X130" s="236" t="n"/>
      <c r="Y130" s="236" t="n"/>
      <c r="Z130" s="236" t="n"/>
      <c r="AA130" s="236" t="n"/>
      <c r="AB130" s="236" t="n"/>
      <c r="AC130" s="236" t="n"/>
      <c r="AD130" s="236" t="n"/>
      <c r="AE130" s="236" t="n"/>
      <c r="AF130" s="237">
        <f>IF(COUNTA(S130:AE130)=0,"",ROUND(AVERAGE(S130:AE130),1))</f>
        <v/>
      </c>
      <c r="AG130" s="235" t="n"/>
      <c r="AH130" s="236" t="n"/>
      <c r="AI130" s="236" t="n"/>
      <c r="AJ130" s="236" t="n"/>
      <c r="AK130" s="236" t="n"/>
      <c r="AL130" s="236" t="n"/>
      <c r="AM130" s="236" t="n"/>
      <c r="AN130" s="236" t="n"/>
      <c r="AO130" s="236" t="n"/>
      <c r="AP130" s="236" t="n"/>
      <c r="AQ130" s="236" t="n"/>
      <c r="AR130" s="236" t="n"/>
      <c r="AS130" s="236" t="n"/>
      <c r="AT130" s="236" t="n"/>
      <c r="AU130" s="237">
        <f>IF(COUNTA(AH130:AT130)=0,"",ROUND(AVERAGE(AH130:AT130),1))</f>
        <v/>
      </c>
    </row>
    <row r="131" ht="13.8" customHeight="1" s="185">
      <c r="A131" s="238" t="n">
        <v>4</v>
      </c>
      <c r="B131" s="239">
        <f t="array" ref="B131:B131">IFERROR(INDEX(Liste_Enfants!B$4:B$53,SMALL(IF(Liste_Enfants!E$4:E$53="A",ROW(Liste_Enfants!E$4:E$53)-3),4))&amp;" "&amp;INDEX(Liste_Enfants!C$4:C$53,SMALL(IF(Liste_Enfants!E$4:E$53="A",ROW(Liste_Enfants!E$4:E$53)-3),4)),"")</f>
        <v/>
      </c>
      <c r="C131" s="235" t="n"/>
      <c r="D131" s="236" t="n"/>
      <c r="E131" s="236" t="n"/>
      <c r="F131" s="236" t="n"/>
      <c r="G131" s="236" t="n"/>
      <c r="H131" s="236" t="n"/>
      <c r="I131" s="236" t="n"/>
      <c r="J131" s="236" t="n"/>
      <c r="K131" s="236" t="n"/>
      <c r="L131" s="236" t="n"/>
      <c r="M131" s="236" t="n"/>
      <c r="N131" s="236" t="n"/>
      <c r="O131" s="236" t="n"/>
      <c r="P131" s="236" t="n"/>
      <c r="Q131" s="237">
        <f>IF(COUNTA(D131:P131)=0,"",ROUND(AVERAGE(D131:P131),1))</f>
        <v/>
      </c>
      <c r="R131" s="235" t="n"/>
      <c r="S131" s="236" t="n"/>
      <c r="T131" s="236" t="n"/>
      <c r="U131" s="236" t="n"/>
      <c r="V131" s="236" t="n"/>
      <c r="W131" s="236" t="n"/>
      <c r="X131" s="236" t="n"/>
      <c r="Y131" s="236" t="n"/>
      <c r="Z131" s="236" t="n"/>
      <c r="AA131" s="236" t="n"/>
      <c r="AB131" s="236" t="n"/>
      <c r="AC131" s="236" t="n"/>
      <c r="AD131" s="236" t="n"/>
      <c r="AE131" s="236" t="n"/>
      <c r="AF131" s="237">
        <f>IF(COUNTA(S131:AE131)=0,"",ROUND(AVERAGE(S131:AE131),1))</f>
        <v/>
      </c>
      <c r="AG131" s="235" t="n"/>
      <c r="AH131" s="236" t="n"/>
      <c r="AI131" s="236" t="n"/>
      <c r="AJ131" s="236" t="n"/>
      <c r="AK131" s="236" t="n"/>
      <c r="AL131" s="236" t="n"/>
      <c r="AM131" s="236" t="n"/>
      <c r="AN131" s="236" t="n"/>
      <c r="AO131" s="236" t="n"/>
      <c r="AP131" s="236" t="n"/>
      <c r="AQ131" s="236" t="n"/>
      <c r="AR131" s="236" t="n"/>
      <c r="AS131" s="236" t="n"/>
      <c r="AT131" s="236" t="n"/>
      <c r="AU131" s="237">
        <f>IF(COUNTA(AH131:AT131)=0,"",ROUND(AVERAGE(AH131:AT131),1))</f>
        <v/>
      </c>
    </row>
    <row r="132" ht="13.8" customHeight="1" s="185">
      <c r="A132" s="213" t="n">
        <v>5</v>
      </c>
      <c r="B132" s="234">
        <f t="array" ref="B132:B132">IFERROR(INDEX(Liste_Enfants!B$4:B$53,SMALL(IF(Liste_Enfants!E$4:E$53="A",ROW(Liste_Enfants!E$4:E$53)-3),5))&amp;" "&amp;INDEX(Liste_Enfants!C$4:C$53,SMALL(IF(Liste_Enfants!E$4:E$53="A",ROW(Liste_Enfants!E$4:E$53)-3),5)),"")</f>
        <v/>
      </c>
      <c r="C132" s="235" t="n"/>
      <c r="D132" s="236" t="n"/>
      <c r="E132" s="236" t="n"/>
      <c r="F132" s="236" t="n"/>
      <c r="G132" s="236" t="n"/>
      <c r="H132" s="236" t="n"/>
      <c r="I132" s="236" t="n"/>
      <c r="J132" s="236" t="n"/>
      <c r="K132" s="236" t="n"/>
      <c r="L132" s="236" t="n"/>
      <c r="M132" s="236" t="n"/>
      <c r="N132" s="236" t="n"/>
      <c r="O132" s="236" t="n"/>
      <c r="P132" s="236" t="n"/>
      <c r="Q132" s="237">
        <f>IF(COUNTA(D132:P132)=0,"",ROUND(AVERAGE(D132:P132),1))</f>
        <v/>
      </c>
      <c r="R132" s="235" t="n"/>
      <c r="S132" s="236" t="n"/>
      <c r="T132" s="236" t="n"/>
      <c r="U132" s="236" t="n"/>
      <c r="V132" s="236" t="n"/>
      <c r="W132" s="236" t="n"/>
      <c r="X132" s="236" t="n"/>
      <c r="Y132" s="236" t="n"/>
      <c r="Z132" s="236" t="n"/>
      <c r="AA132" s="236" t="n"/>
      <c r="AB132" s="236" t="n"/>
      <c r="AC132" s="236" t="n"/>
      <c r="AD132" s="236" t="n"/>
      <c r="AE132" s="236" t="n"/>
      <c r="AF132" s="237">
        <f>IF(COUNTA(S132:AE132)=0,"",ROUND(AVERAGE(S132:AE132),1))</f>
        <v/>
      </c>
      <c r="AG132" s="235" t="n"/>
      <c r="AH132" s="236" t="n"/>
      <c r="AI132" s="236" t="n"/>
      <c r="AJ132" s="236" t="n"/>
      <c r="AK132" s="236" t="n"/>
      <c r="AL132" s="236" t="n"/>
      <c r="AM132" s="236" t="n"/>
      <c r="AN132" s="236" t="n"/>
      <c r="AO132" s="236" t="n"/>
      <c r="AP132" s="236" t="n"/>
      <c r="AQ132" s="236" t="n"/>
      <c r="AR132" s="236" t="n"/>
      <c r="AS132" s="236" t="n"/>
      <c r="AT132" s="236" t="n"/>
      <c r="AU132" s="237">
        <f>IF(COUNTA(AH132:AT132)=0,"",ROUND(AVERAGE(AH132:AT132),1))</f>
        <v/>
      </c>
    </row>
    <row r="133" ht="13.8" customHeight="1" s="185">
      <c r="A133" s="238" t="n">
        <v>6</v>
      </c>
      <c r="B133" s="239">
        <f t="array" ref="B133:B133">IFERROR(INDEX(Liste_Enfants!B$4:B$53,SMALL(IF(Liste_Enfants!E$4:E$53="A",ROW(Liste_Enfants!E$4:E$53)-3),6))&amp;" "&amp;INDEX(Liste_Enfants!C$4:C$53,SMALL(IF(Liste_Enfants!E$4:E$53="A",ROW(Liste_Enfants!E$4:E$53)-3),6)),"")</f>
        <v/>
      </c>
      <c r="C133" s="235" t="n"/>
      <c r="D133" s="236" t="n"/>
      <c r="E133" s="236" t="n"/>
      <c r="F133" s="236" t="n"/>
      <c r="G133" s="236" t="n"/>
      <c r="H133" s="236" t="n"/>
      <c r="I133" s="236" t="n"/>
      <c r="J133" s="236" t="n"/>
      <c r="K133" s="236" t="n"/>
      <c r="L133" s="236" t="n"/>
      <c r="M133" s="236" t="n"/>
      <c r="N133" s="236" t="n"/>
      <c r="O133" s="236" t="n"/>
      <c r="P133" s="236" t="n"/>
      <c r="Q133" s="237">
        <f>IF(COUNTA(D133:P133)=0,"",ROUND(AVERAGE(D133:P133),1))</f>
        <v/>
      </c>
      <c r="R133" s="235" t="n"/>
      <c r="S133" s="236" t="n"/>
      <c r="T133" s="236" t="n"/>
      <c r="U133" s="236" t="n"/>
      <c r="V133" s="236" t="n"/>
      <c r="W133" s="236" t="n"/>
      <c r="X133" s="236" t="n"/>
      <c r="Y133" s="236" t="n"/>
      <c r="Z133" s="236" t="n"/>
      <c r="AA133" s="236" t="n"/>
      <c r="AB133" s="236" t="n"/>
      <c r="AC133" s="236" t="n"/>
      <c r="AD133" s="236" t="n"/>
      <c r="AE133" s="236" t="n"/>
      <c r="AF133" s="237">
        <f>IF(COUNTA(S133:AE133)=0,"",ROUND(AVERAGE(S133:AE133),1))</f>
        <v/>
      </c>
      <c r="AG133" s="235" t="n"/>
      <c r="AH133" s="236" t="n"/>
      <c r="AI133" s="236" t="n"/>
      <c r="AJ133" s="236" t="n"/>
      <c r="AK133" s="236" t="n"/>
      <c r="AL133" s="236" t="n"/>
      <c r="AM133" s="236" t="n"/>
      <c r="AN133" s="236" t="n"/>
      <c r="AO133" s="236" t="n"/>
      <c r="AP133" s="236" t="n"/>
      <c r="AQ133" s="236" t="n"/>
      <c r="AR133" s="236" t="n"/>
      <c r="AS133" s="236" t="n"/>
      <c r="AT133" s="236" t="n"/>
      <c r="AU133" s="237">
        <f>IF(COUNTA(AH133:AT133)=0,"",ROUND(AVERAGE(AH133:AT133),1))</f>
        <v/>
      </c>
    </row>
    <row r="134" ht="13.8" customHeight="1" s="185">
      <c r="A134" s="213" t="n">
        <v>7</v>
      </c>
      <c r="B134" s="234">
        <f t="array" ref="B134:B134">IFERROR(INDEX(Liste_Enfants!B$4:B$53,SMALL(IF(Liste_Enfants!E$4:E$53="A",ROW(Liste_Enfants!E$4:E$53)-3),7))&amp;" "&amp;INDEX(Liste_Enfants!C$4:C$53,SMALL(IF(Liste_Enfants!E$4:E$53="A",ROW(Liste_Enfants!E$4:E$53)-3),7)),"")</f>
        <v/>
      </c>
      <c r="C134" s="235" t="n"/>
      <c r="D134" s="236" t="n"/>
      <c r="E134" s="236" t="n"/>
      <c r="F134" s="236" t="n"/>
      <c r="G134" s="236" t="n"/>
      <c r="H134" s="236" t="n"/>
      <c r="I134" s="236" t="n"/>
      <c r="J134" s="236" t="n"/>
      <c r="K134" s="236" t="n"/>
      <c r="L134" s="236" t="n"/>
      <c r="M134" s="236" t="n"/>
      <c r="N134" s="236" t="n"/>
      <c r="O134" s="236" t="n"/>
      <c r="P134" s="236" t="n"/>
      <c r="Q134" s="237">
        <f>IF(COUNTA(D134:P134)=0,"",ROUND(AVERAGE(D134:P134),1))</f>
        <v/>
      </c>
      <c r="R134" s="235" t="n"/>
      <c r="S134" s="236" t="n"/>
      <c r="T134" s="236" t="n"/>
      <c r="U134" s="236" t="n"/>
      <c r="V134" s="236" t="n"/>
      <c r="W134" s="236" t="n"/>
      <c r="X134" s="236" t="n"/>
      <c r="Y134" s="236" t="n"/>
      <c r="Z134" s="236" t="n"/>
      <c r="AA134" s="236" t="n"/>
      <c r="AB134" s="236" t="n"/>
      <c r="AC134" s="236" t="n"/>
      <c r="AD134" s="236" t="n"/>
      <c r="AE134" s="236" t="n"/>
      <c r="AF134" s="237">
        <f>IF(COUNTA(S134:AE134)=0,"",ROUND(AVERAGE(S134:AE134),1))</f>
        <v/>
      </c>
      <c r="AG134" s="235" t="n"/>
      <c r="AH134" s="236" t="n"/>
      <c r="AI134" s="236" t="n"/>
      <c r="AJ134" s="236" t="n"/>
      <c r="AK134" s="236" t="n"/>
      <c r="AL134" s="236" t="n"/>
      <c r="AM134" s="236" t="n"/>
      <c r="AN134" s="236" t="n"/>
      <c r="AO134" s="236" t="n"/>
      <c r="AP134" s="236" t="n"/>
      <c r="AQ134" s="236" t="n"/>
      <c r="AR134" s="236" t="n"/>
      <c r="AS134" s="236" t="n"/>
      <c r="AT134" s="236" t="n"/>
      <c r="AU134" s="237">
        <f>IF(COUNTA(AH134:AT134)=0,"",ROUND(AVERAGE(AH134:AT134),1))</f>
        <v/>
      </c>
    </row>
    <row r="135" ht="13.8" customHeight="1" s="185">
      <c r="A135" s="238" t="n">
        <v>8</v>
      </c>
      <c r="B135" s="239">
        <f t="array" ref="B135:B135">IFERROR(INDEX(Liste_Enfants!B$4:B$53,SMALL(IF(Liste_Enfants!E$4:E$53="A",ROW(Liste_Enfants!E$4:E$53)-3),8))&amp;" "&amp;INDEX(Liste_Enfants!C$4:C$53,SMALL(IF(Liste_Enfants!E$4:E$53="A",ROW(Liste_Enfants!E$4:E$53)-3),8)),"")</f>
        <v/>
      </c>
      <c r="C135" s="235" t="n"/>
      <c r="D135" s="236" t="n"/>
      <c r="E135" s="236" t="n"/>
      <c r="F135" s="236" t="n"/>
      <c r="G135" s="236" t="n"/>
      <c r="H135" s="236" t="n"/>
      <c r="I135" s="236" t="n"/>
      <c r="J135" s="236" t="n"/>
      <c r="K135" s="236" t="n"/>
      <c r="L135" s="236" t="n"/>
      <c r="M135" s="236" t="n"/>
      <c r="N135" s="236" t="n"/>
      <c r="O135" s="236" t="n"/>
      <c r="P135" s="236" t="n"/>
      <c r="Q135" s="237">
        <f>IF(COUNTA(D135:P135)=0,"",ROUND(AVERAGE(D135:P135),1))</f>
        <v/>
      </c>
      <c r="R135" s="235" t="n"/>
      <c r="S135" s="236" t="n"/>
      <c r="T135" s="236" t="n"/>
      <c r="U135" s="236" t="n"/>
      <c r="V135" s="236" t="n"/>
      <c r="W135" s="236" t="n"/>
      <c r="X135" s="236" t="n"/>
      <c r="Y135" s="236" t="n"/>
      <c r="Z135" s="236" t="n"/>
      <c r="AA135" s="236" t="n"/>
      <c r="AB135" s="236" t="n"/>
      <c r="AC135" s="236" t="n"/>
      <c r="AD135" s="236" t="n"/>
      <c r="AE135" s="236" t="n"/>
      <c r="AF135" s="237">
        <f>IF(COUNTA(S135:AE135)=0,"",ROUND(AVERAGE(S135:AE135),1))</f>
        <v/>
      </c>
      <c r="AG135" s="235" t="n"/>
      <c r="AH135" s="236" t="n"/>
      <c r="AI135" s="236" t="n"/>
      <c r="AJ135" s="236" t="n"/>
      <c r="AK135" s="236" t="n"/>
      <c r="AL135" s="236" t="n"/>
      <c r="AM135" s="236" t="n"/>
      <c r="AN135" s="236" t="n"/>
      <c r="AO135" s="236" t="n"/>
      <c r="AP135" s="236" t="n"/>
      <c r="AQ135" s="236" t="n"/>
      <c r="AR135" s="236" t="n"/>
      <c r="AS135" s="236" t="n"/>
      <c r="AT135" s="236" t="n"/>
      <c r="AU135" s="237">
        <f>IF(COUNTA(AH135:AT135)=0,"",ROUND(AVERAGE(AH135:AT135),1))</f>
        <v/>
      </c>
    </row>
    <row r="136" ht="13.8" customHeight="1" s="185">
      <c r="A136" s="213" t="n">
        <v>9</v>
      </c>
      <c r="B136" s="234">
        <f t="array" ref="B136:B136">IFERROR(INDEX(Liste_Enfants!B$4:B$53,SMALL(IF(Liste_Enfants!E$4:E$53="A",ROW(Liste_Enfants!E$4:E$53)-3),9))&amp;" "&amp;INDEX(Liste_Enfants!C$4:C$53,SMALL(IF(Liste_Enfants!E$4:E$53="A",ROW(Liste_Enfants!E$4:E$53)-3),9)),"")</f>
        <v/>
      </c>
      <c r="C136" s="235" t="n"/>
      <c r="D136" s="236" t="n"/>
      <c r="E136" s="236" t="n"/>
      <c r="F136" s="236" t="n"/>
      <c r="G136" s="236" t="n"/>
      <c r="H136" s="236" t="n"/>
      <c r="I136" s="236" t="n"/>
      <c r="J136" s="236" t="n"/>
      <c r="K136" s="236" t="n"/>
      <c r="L136" s="236" t="n"/>
      <c r="M136" s="236" t="n"/>
      <c r="N136" s="236" t="n"/>
      <c r="O136" s="236" t="n"/>
      <c r="P136" s="236" t="n"/>
      <c r="Q136" s="237">
        <f>IF(COUNTA(D136:P136)=0,"",ROUND(AVERAGE(D136:P136),1))</f>
        <v/>
      </c>
      <c r="R136" s="235" t="n"/>
      <c r="S136" s="236" t="n"/>
      <c r="T136" s="236" t="n"/>
      <c r="U136" s="236" t="n"/>
      <c r="V136" s="236" t="n"/>
      <c r="W136" s="236" t="n"/>
      <c r="X136" s="236" t="n"/>
      <c r="Y136" s="236" t="n"/>
      <c r="Z136" s="236" t="n"/>
      <c r="AA136" s="236" t="n"/>
      <c r="AB136" s="236" t="n"/>
      <c r="AC136" s="236" t="n"/>
      <c r="AD136" s="236" t="n"/>
      <c r="AE136" s="236" t="n"/>
      <c r="AF136" s="237">
        <f>IF(COUNTA(S136:AE136)=0,"",ROUND(AVERAGE(S136:AE136),1))</f>
        <v/>
      </c>
      <c r="AG136" s="235" t="n"/>
      <c r="AH136" s="236" t="n"/>
      <c r="AI136" s="236" t="n"/>
      <c r="AJ136" s="236" t="n"/>
      <c r="AK136" s="236" t="n"/>
      <c r="AL136" s="236" t="n"/>
      <c r="AM136" s="236" t="n"/>
      <c r="AN136" s="236" t="n"/>
      <c r="AO136" s="236" t="n"/>
      <c r="AP136" s="236" t="n"/>
      <c r="AQ136" s="236" t="n"/>
      <c r="AR136" s="236" t="n"/>
      <c r="AS136" s="236" t="n"/>
      <c r="AT136" s="236" t="n"/>
      <c r="AU136" s="237">
        <f>IF(COUNTA(AH136:AT136)=0,"",ROUND(AVERAGE(AH136:AT136),1))</f>
        <v/>
      </c>
    </row>
    <row r="137" ht="13.8" customHeight="1" s="185">
      <c r="A137" s="238" t="n">
        <v>10</v>
      </c>
      <c r="B137" s="239">
        <f t="array" ref="B137:B137">IFERROR(INDEX(Liste_Enfants!B$4:B$53,SMALL(IF(Liste_Enfants!E$4:E$53="A",ROW(Liste_Enfants!E$4:E$53)-3),10))&amp;" "&amp;INDEX(Liste_Enfants!C$4:C$53,SMALL(IF(Liste_Enfants!E$4:E$53="A",ROW(Liste_Enfants!E$4:E$53)-3),10)),"")</f>
        <v/>
      </c>
      <c r="C137" s="235" t="n"/>
      <c r="D137" s="236" t="n"/>
      <c r="E137" s="236" t="n"/>
      <c r="F137" s="236" t="n"/>
      <c r="G137" s="236" t="n"/>
      <c r="H137" s="236" t="n"/>
      <c r="I137" s="236" t="n"/>
      <c r="J137" s="236" t="n"/>
      <c r="K137" s="236" t="n"/>
      <c r="L137" s="236" t="n"/>
      <c r="M137" s="236" t="n"/>
      <c r="N137" s="236" t="n"/>
      <c r="O137" s="236" t="n"/>
      <c r="P137" s="236" t="n"/>
      <c r="Q137" s="237">
        <f>IF(COUNTA(D137:P137)=0,"",ROUND(AVERAGE(D137:P137),1))</f>
        <v/>
      </c>
      <c r="R137" s="235" t="n"/>
      <c r="S137" s="236" t="n"/>
      <c r="T137" s="236" t="n"/>
      <c r="U137" s="236" t="n"/>
      <c r="V137" s="236" t="n"/>
      <c r="W137" s="236" t="n"/>
      <c r="X137" s="236" t="n"/>
      <c r="Y137" s="236" t="n"/>
      <c r="Z137" s="236" t="n"/>
      <c r="AA137" s="236" t="n"/>
      <c r="AB137" s="236" t="n"/>
      <c r="AC137" s="236" t="n"/>
      <c r="AD137" s="236" t="n"/>
      <c r="AE137" s="236" t="n"/>
      <c r="AF137" s="237">
        <f>IF(COUNTA(S137:AE137)=0,"",ROUND(AVERAGE(S137:AE137),1))</f>
        <v/>
      </c>
      <c r="AG137" s="235" t="n"/>
      <c r="AH137" s="236" t="n"/>
      <c r="AI137" s="236" t="n"/>
      <c r="AJ137" s="236" t="n"/>
      <c r="AK137" s="236" t="n"/>
      <c r="AL137" s="236" t="n"/>
      <c r="AM137" s="236" t="n"/>
      <c r="AN137" s="236" t="n"/>
      <c r="AO137" s="236" t="n"/>
      <c r="AP137" s="236" t="n"/>
      <c r="AQ137" s="236" t="n"/>
      <c r="AR137" s="236" t="n"/>
      <c r="AS137" s="236" t="n"/>
      <c r="AT137" s="236" t="n"/>
      <c r="AU137" s="237">
        <f>IF(COUNTA(AH137:AT137)=0,"",ROUND(AVERAGE(AH137:AT137),1))</f>
        <v/>
      </c>
    </row>
    <row r="138" ht="13.8" customHeight="1" s="185">
      <c r="A138" s="213" t="n">
        <v>11</v>
      </c>
      <c r="B138" s="234">
        <f t="array" ref="B138:B138">IFERROR(INDEX(Liste_Enfants!B$4:B$53,SMALL(IF(Liste_Enfants!E$4:E$53="A",ROW(Liste_Enfants!E$4:E$53)-3),11))&amp;" "&amp;INDEX(Liste_Enfants!C$4:C$53,SMALL(IF(Liste_Enfants!E$4:E$53="A",ROW(Liste_Enfants!E$4:E$53)-3),11)),"")</f>
        <v/>
      </c>
      <c r="C138" s="235" t="n"/>
      <c r="D138" s="236" t="n"/>
      <c r="E138" s="236" t="n"/>
      <c r="F138" s="236" t="n"/>
      <c r="G138" s="236" t="n"/>
      <c r="H138" s="236" t="n"/>
      <c r="I138" s="236" t="n"/>
      <c r="J138" s="236" t="n"/>
      <c r="K138" s="236" t="n"/>
      <c r="L138" s="236" t="n"/>
      <c r="M138" s="236" t="n"/>
      <c r="N138" s="236" t="n"/>
      <c r="O138" s="236" t="n"/>
      <c r="P138" s="236" t="n"/>
      <c r="Q138" s="237">
        <f>IF(COUNTA(D138:P138)=0,"",ROUND(AVERAGE(D138:P138),1))</f>
        <v/>
      </c>
      <c r="R138" s="235" t="n"/>
      <c r="S138" s="236" t="n"/>
      <c r="T138" s="236" t="n"/>
      <c r="U138" s="236" t="n"/>
      <c r="V138" s="236" t="n"/>
      <c r="W138" s="236" t="n"/>
      <c r="X138" s="236" t="n"/>
      <c r="Y138" s="236" t="n"/>
      <c r="Z138" s="236" t="n"/>
      <c r="AA138" s="236" t="n"/>
      <c r="AB138" s="236" t="n"/>
      <c r="AC138" s="236" t="n"/>
      <c r="AD138" s="236" t="n"/>
      <c r="AE138" s="236" t="n"/>
      <c r="AF138" s="237">
        <f>IF(COUNTA(S138:AE138)=0,"",ROUND(AVERAGE(S138:AE138),1))</f>
        <v/>
      </c>
      <c r="AG138" s="235" t="n"/>
      <c r="AH138" s="236" t="n"/>
      <c r="AI138" s="236" t="n"/>
      <c r="AJ138" s="236" t="n"/>
      <c r="AK138" s="236" t="n"/>
      <c r="AL138" s="236" t="n"/>
      <c r="AM138" s="236" t="n"/>
      <c r="AN138" s="236" t="n"/>
      <c r="AO138" s="236" t="n"/>
      <c r="AP138" s="236" t="n"/>
      <c r="AQ138" s="236" t="n"/>
      <c r="AR138" s="236" t="n"/>
      <c r="AS138" s="236" t="n"/>
      <c r="AT138" s="236" t="n"/>
      <c r="AU138" s="237">
        <f>IF(COUNTA(AH138:AT138)=0,"",ROUND(AVERAGE(AH138:AT138),1))</f>
        <v/>
      </c>
    </row>
    <row r="139" ht="13.8" customHeight="1" s="185">
      <c r="A139" s="238" t="n">
        <v>12</v>
      </c>
      <c r="B139" s="239">
        <f t="array" ref="B139:B139">IFERROR(INDEX(Liste_Enfants!B$4:B$53,SMALL(IF(Liste_Enfants!E$4:E$53="A",ROW(Liste_Enfants!E$4:E$53)-3),12))&amp;" "&amp;INDEX(Liste_Enfants!C$4:C$53,SMALL(IF(Liste_Enfants!E$4:E$53="A",ROW(Liste_Enfants!E$4:E$53)-3),12)),"")</f>
        <v/>
      </c>
      <c r="C139" s="235" t="n"/>
      <c r="D139" s="236" t="n"/>
      <c r="E139" s="236" t="n"/>
      <c r="F139" s="236" t="n"/>
      <c r="G139" s="236" t="n"/>
      <c r="H139" s="236" t="n"/>
      <c r="I139" s="236" t="n"/>
      <c r="J139" s="236" t="n"/>
      <c r="K139" s="236" t="n"/>
      <c r="L139" s="236" t="n"/>
      <c r="M139" s="236" t="n"/>
      <c r="N139" s="236" t="n"/>
      <c r="O139" s="236" t="n"/>
      <c r="P139" s="236" t="n"/>
      <c r="Q139" s="237">
        <f>IF(COUNTA(D139:P139)=0,"",ROUND(AVERAGE(D139:P139),1))</f>
        <v/>
      </c>
      <c r="R139" s="235" t="n"/>
      <c r="S139" s="236" t="n"/>
      <c r="T139" s="236" t="n"/>
      <c r="U139" s="236" t="n"/>
      <c r="V139" s="236" t="n"/>
      <c r="W139" s="236" t="n"/>
      <c r="X139" s="236" t="n"/>
      <c r="Y139" s="236" t="n"/>
      <c r="Z139" s="236" t="n"/>
      <c r="AA139" s="236" t="n"/>
      <c r="AB139" s="236" t="n"/>
      <c r="AC139" s="236" t="n"/>
      <c r="AD139" s="236" t="n"/>
      <c r="AE139" s="236" t="n"/>
      <c r="AF139" s="237">
        <f>IF(COUNTA(S139:AE139)=0,"",ROUND(AVERAGE(S139:AE139),1))</f>
        <v/>
      </c>
      <c r="AG139" s="235" t="n"/>
      <c r="AH139" s="236" t="n"/>
      <c r="AI139" s="236" t="n"/>
      <c r="AJ139" s="236" t="n"/>
      <c r="AK139" s="236" t="n"/>
      <c r="AL139" s="236" t="n"/>
      <c r="AM139" s="236" t="n"/>
      <c r="AN139" s="236" t="n"/>
      <c r="AO139" s="236" t="n"/>
      <c r="AP139" s="236" t="n"/>
      <c r="AQ139" s="236" t="n"/>
      <c r="AR139" s="236" t="n"/>
      <c r="AS139" s="236" t="n"/>
      <c r="AT139" s="236" t="n"/>
      <c r="AU139" s="237">
        <f>IF(COUNTA(AH139:AT139)=0,"",ROUND(AVERAGE(AH139:AT139),1))</f>
        <v/>
      </c>
    </row>
    <row r="140" ht="13.8" customHeight="1" s="185">
      <c r="A140" s="213" t="n">
        <v>13</v>
      </c>
      <c r="B140" s="234">
        <f t="array" ref="B140:B140">IFERROR(INDEX(Liste_Enfants!B$4:B$53,SMALL(IF(Liste_Enfants!E$4:E$53="A",ROW(Liste_Enfants!E$4:E$53)-3),13))&amp;" "&amp;INDEX(Liste_Enfants!C$4:C$53,SMALL(IF(Liste_Enfants!E$4:E$53="A",ROW(Liste_Enfants!E$4:E$53)-3),13)),"")</f>
        <v/>
      </c>
      <c r="C140" s="235" t="n"/>
      <c r="D140" s="236" t="n"/>
      <c r="E140" s="236" t="n"/>
      <c r="F140" s="236" t="n"/>
      <c r="G140" s="236" t="n"/>
      <c r="H140" s="236" t="n"/>
      <c r="I140" s="236" t="n"/>
      <c r="J140" s="236" t="n"/>
      <c r="K140" s="236" t="n"/>
      <c r="L140" s="236" t="n"/>
      <c r="M140" s="236" t="n"/>
      <c r="N140" s="236" t="n"/>
      <c r="O140" s="236" t="n"/>
      <c r="P140" s="236" t="n"/>
      <c r="Q140" s="237">
        <f>IF(COUNTA(D140:P140)=0,"",ROUND(AVERAGE(D140:P140),1))</f>
        <v/>
      </c>
      <c r="R140" s="235" t="n"/>
      <c r="S140" s="236" t="n"/>
      <c r="T140" s="236" t="n"/>
      <c r="U140" s="236" t="n"/>
      <c r="V140" s="236" t="n"/>
      <c r="W140" s="236" t="n"/>
      <c r="X140" s="236" t="n"/>
      <c r="Y140" s="236" t="n"/>
      <c r="Z140" s="236" t="n"/>
      <c r="AA140" s="236" t="n"/>
      <c r="AB140" s="236" t="n"/>
      <c r="AC140" s="236" t="n"/>
      <c r="AD140" s="236" t="n"/>
      <c r="AE140" s="236" t="n"/>
      <c r="AF140" s="237">
        <f>IF(COUNTA(S140:AE140)=0,"",ROUND(AVERAGE(S140:AE140),1))</f>
        <v/>
      </c>
      <c r="AG140" s="235" t="n"/>
      <c r="AH140" s="236" t="n"/>
      <c r="AI140" s="236" t="n"/>
      <c r="AJ140" s="236" t="n"/>
      <c r="AK140" s="236" t="n"/>
      <c r="AL140" s="236" t="n"/>
      <c r="AM140" s="236" t="n"/>
      <c r="AN140" s="236" t="n"/>
      <c r="AO140" s="236" t="n"/>
      <c r="AP140" s="236" t="n"/>
      <c r="AQ140" s="236" t="n"/>
      <c r="AR140" s="236" t="n"/>
      <c r="AS140" s="236" t="n"/>
      <c r="AT140" s="236" t="n"/>
      <c r="AU140" s="237">
        <f>IF(COUNTA(AH140:AT140)=0,"",ROUND(AVERAGE(AH140:AT140),1))</f>
        <v/>
      </c>
    </row>
    <row r="141" ht="13.8" customHeight="1" s="185">
      <c r="A141" s="238" t="n">
        <v>14</v>
      </c>
      <c r="B141" s="239">
        <f t="array" ref="B141:B141">IFERROR(INDEX(Liste_Enfants!B$4:B$53,SMALL(IF(Liste_Enfants!E$4:E$53="A",ROW(Liste_Enfants!E$4:E$53)-3),14))&amp;" "&amp;INDEX(Liste_Enfants!C$4:C$53,SMALL(IF(Liste_Enfants!E$4:E$53="A",ROW(Liste_Enfants!E$4:E$53)-3),14)),"")</f>
        <v/>
      </c>
      <c r="C141" s="235" t="n"/>
      <c r="D141" s="236" t="n"/>
      <c r="E141" s="236" t="n"/>
      <c r="F141" s="236" t="n"/>
      <c r="G141" s="236" t="n"/>
      <c r="H141" s="236" t="n"/>
      <c r="I141" s="236" t="n"/>
      <c r="J141" s="236" t="n"/>
      <c r="K141" s="236" t="n"/>
      <c r="L141" s="236" t="n"/>
      <c r="M141" s="236" t="n"/>
      <c r="N141" s="236" t="n"/>
      <c r="O141" s="236" t="n"/>
      <c r="P141" s="236" t="n"/>
      <c r="Q141" s="237">
        <f>IF(COUNTA(D141:P141)=0,"",ROUND(AVERAGE(D141:P141),1))</f>
        <v/>
      </c>
      <c r="R141" s="235" t="n"/>
      <c r="S141" s="236" t="n"/>
      <c r="T141" s="236" t="n"/>
      <c r="U141" s="236" t="n"/>
      <c r="V141" s="236" t="n"/>
      <c r="W141" s="236" t="n"/>
      <c r="X141" s="236" t="n"/>
      <c r="Y141" s="236" t="n"/>
      <c r="Z141" s="236" t="n"/>
      <c r="AA141" s="236" t="n"/>
      <c r="AB141" s="236" t="n"/>
      <c r="AC141" s="236" t="n"/>
      <c r="AD141" s="236" t="n"/>
      <c r="AE141" s="236" t="n"/>
      <c r="AF141" s="237">
        <f>IF(COUNTA(S141:AE141)=0,"",ROUND(AVERAGE(S141:AE141),1))</f>
        <v/>
      </c>
      <c r="AG141" s="235" t="n"/>
      <c r="AH141" s="236" t="n"/>
      <c r="AI141" s="236" t="n"/>
      <c r="AJ141" s="236" t="n"/>
      <c r="AK141" s="236" t="n"/>
      <c r="AL141" s="236" t="n"/>
      <c r="AM141" s="236" t="n"/>
      <c r="AN141" s="236" t="n"/>
      <c r="AO141" s="236" t="n"/>
      <c r="AP141" s="236" t="n"/>
      <c r="AQ141" s="236" t="n"/>
      <c r="AR141" s="236" t="n"/>
      <c r="AS141" s="236" t="n"/>
      <c r="AT141" s="236" t="n"/>
      <c r="AU141" s="237">
        <f>IF(COUNTA(AH141:AT141)=0,"",ROUND(AVERAGE(AH141:AT141),1))</f>
        <v/>
      </c>
    </row>
    <row r="142" ht="13.8" customHeight="1" s="185">
      <c r="A142" s="213" t="n">
        <v>15</v>
      </c>
      <c r="B142" s="234">
        <f t="array" ref="B142:B142">IFERROR(INDEX(Liste_Enfants!B$4:B$53,SMALL(IF(Liste_Enfants!E$4:E$53="A",ROW(Liste_Enfants!E$4:E$53)-3),15))&amp;" "&amp;INDEX(Liste_Enfants!C$4:C$53,SMALL(IF(Liste_Enfants!E$4:E$53="A",ROW(Liste_Enfants!E$4:E$53)-3),15)),"")</f>
        <v/>
      </c>
      <c r="C142" s="235" t="n"/>
      <c r="D142" s="236" t="n"/>
      <c r="E142" s="236" t="n"/>
      <c r="F142" s="236" t="n"/>
      <c r="G142" s="236" t="n"/>
      <c r="H142" s="236" t="n"/>
      <c r="I142" s="236" t="n"/>
      <c r="J142" s="236" t="n"/>
      <c r="K142" s="236" t="n"/>
      <c r="L142" s="236" t="n"/>
      <c r="M142" s="236" t="n"/>
      <c r="N142" s="236" t="n"/>
      <c r="O142" s="236" t="n"/>
      <c r="P142" s="236" t="n"/>
      <c r="Q142" s="237">
        <f>IF(COUNTA(D142:P142)=0,"",ROUND(AVERAGE(D142:P142),1))</f>
        <v/>
      </c>
      <c r="R142" s="235" t="n"/>
      <c r="S142" s="236" t="n"/>
      <c r="T142" s="236" t="n"/>
      <c r="U142" s="236" t="n"/>
      <c r="V142" s="236" t="n"/>
      <c r="W142" s="236" t="n"/>
      <c r="X142" s="236" t="n"/>
      <c r="Y142" s="236" t="n"/>
      <c r="Z142" s="236" t="n"/>
      <c r="AA142" s="236" t="n"/>
      <c r="AB142" s="236" t="n"/>
      <c r="AC142" s="236" t="n"/>
      <c r="AD142" s="236" t="n"/>
      <c r="AE142" s="236" t="n"/>
      <c r="AF142" s="237">
        <f>IF(COUNTA(S142:AE142)=0,"",ROUND(AVERAGE(S142:AE142),1))</f>
        <v/>
      </c>
      <c r="AG142" s="235" t="n"/>
      <c r="AH142" s="236" t="n"/>
      <c r="AI142" s="236" t="n"/>
      <c r="AJ142" s="236" t="n"/>
      <c r="AK142" s="236" t="n"/>
      <c r="AL142" s="236" t="n"/>
      <c r="AM142" s="236" t="n"/>
      <c r="AN142" s="236" t="n"/>
      <c r="AO142" s="236" t="n"/>
      <c r="AP142" s="236" t="n"/>
      <c r="AQ142" s="236" t="n"/>
      <c r="AR142" s="236" t="n"/>
      <c r="AS142" s="236" t="n"/>
      <c r="AT142" s="236" t="n"/>
      <c r="AU142" s="237">
        <f>IF(COUNTA(AH142:AT142)=0,"",ROUND(AVERAGE(AH142:AT142),1))</f>
        <v/>
      </c>
    </row>
    <row r="143" ht="12.8" customHeight="1" s="185">
      <c r="A143" s="233" t="inlineStr">
        <is>
          <t>📊 MOY.</t>
        </is>
      </c>
      <c r="C143" s="235" t="n"/>
      <c r="D143" s="241">
        <f>IF(COUNTA(D128:D142)=0,"",ROUND(AVERAGE(D128:D142),1))</f>
        <v/>
      </c>
      <c r="E143" s="241">
        <f>IF(COUNTA(E128:E142)=0,"",ROUND(AVERAGE(E128:E142),1))</f>
        <v/>
      </c>
      <c r="F143" s="241">
        <f>IF(COUNTA(F128:F142)=0,"",ROUND(AVERAGE(F128:F142),1))</f>
        <v/>
      </c>
      <c r="G143" s="241">
        <f>IF(COUNTA(G128:G142)=0,"",ROUND(AVERAGE(G128:G142),1))</f>
        <v/>
      </c>
      <c r="H143" s="241">
        <f>IF(COUNTA(H128:H142)=0,"",ROUND(AVERAGE(H128:H142),1))</f>
        <v/>
      </c>
      <c r="I143" s="241">
        <f>IF(COUNTA(I128:I142)=0,"",ROUND(AVERAGE(I128:I142),1))</f>
        <v/>
      </c>
      <c r="J143" s="241">
        <f>IF(COUNTA(J128:J142)=0,"",ROUND(AVERAGE(J128:J142),1))</f>
        <v/>
      </c>
      <c r="K143" s="241">
        <f>IF(COUNTA(K128:K142)=0,"",ROUND(AVERAGE(K128:K142),1))</f>
        <v/>
      </c>
      <c r="L143" s="241">
        <f>IF(COUNTA(L128:L142)=0,"",ROUND(AVERAGE(L128:L142),1))</f>
        <v/>
      </c>
      <c r="M143" s="241">
        <f>IF(COUNTA(M128:M142)=0,"",ROUND(AVERAGE(M128:M142),1))</f>
        <v/>
      </c>
      <c r="N143" s="241">
        <f>IF(COUNTA(N128:N142)=0,"",ROUND(AVERAGE(N128:N142),1))</f>
        <v/>
      </c>
      <c r="O143" s="241">
        <f>IF(COUNTA(O128:O142)=0,"",ROUND(AVERAGE(O128:O142),1))</f>
        <v/>
      </c>
      <c r="P143" s="241">
        <f>IF(COUNTA(P128:P142)=0,"",ROUND(AVERAGE(P128:P142),1))</f>
        <v/>
      </c>
      <c r="Q143" s="241">
        <f>IF(COUNTA(Q128:Q142)=0,"",ROUND(AVERAGE(Q128:Q142),1))</f>
        <v/>
      </c>
      <c r="R143" s="235" t="n"/>
      <c r="S143" s="241">
        <f>IF(COUNTA(S128:S142)=0,"",ROUND(AVERAGE(S128:S142),1))</f>
        <v/>
      </c>
      <c r="T143" s="241">
        <f>IF(COUNTA(T128:T142)=0,"",ROUND(AVERAGE(T128:T142),1))</f>
        <v/>
      </c>
      <c r="U143" s="241">
        <f>IF(COUNTA(U128:U142)=0,"",ROUND(AVERAGE(U128:U142),1))</f>
        <v/>
      </c>
      <c r="V143" s="241">
        <f>IF(COUNTA(V128:V142)=0,"",ROUND(AVERAGE(V128:V142),1))</f>
        <v/>
      </c>
      <c r="W143" s="241">
        <f>IF(COUNTA(W128:W142)=0,"",ROUND(AVERAGE(W128:W142),1))</f>
        <v/>
      </c>
      <c r="X143" s="241">
        <f>IF(COUNTA(X128:X142)=0,"",ROUND(AVERAGE(X128:X142),1))</f>
        <v/>
      </c>
      <c r="Y143" s="241">
        <f>IF(COUNTA(Y128:Y142)=0,"",ROUND(AVERAGE(Y128:Y142),1))</f>
        <v/>
      </c>
      <c r="Z143" s="241">
        <f>IF(COUNTA(Z128:Z142)=0,"",ROUND(AVERAGE(Z128:Z142),1))</f>
        <v/>
      </c>
      <c r="AA143" s="241">
        <f>IF(COUNTA(AA128:AA142)=0,"",ROUND(AVERAGE(AA128:AA142),1))</f>
        <v/>
      </c>
      <c r="AB143" s="241">
        <f>IF(COUNTA(AB128:AB142)=0,"",ROUND(AVERAGE(AB128:AB142),1))</f>
        <v/>
      </c>
      <c r="AC143" s="241">
        <f>IF(COUNTA(AC128:AC142)=0,"",ROUND(AVERAGE(AC128:AC142),1))</f>
        <v/>
      </c>
      <c r="AD143" s="241">
        <f>IF(COUNTA(AD128:AD142)=0,"",ROUND(AVERAGE(AD128:AD142),1))</f>
        <v/>
      </c>
      <c r="AE143" s="241">
        <f>IF(COUNTA(AE128:AE142)=0,"",ROUND(AVERAGE(AE128:AE142),1))</f>
        <v/>
      </c>
      <c r="AF143" s="241">
        <f>IF(COUNTA(AF128:AF142)=0,"",ROUND(AVERAGE(AF128:AF142),1))</f>
        <v/>
      </c>
      <c r="AG143" s="235" t="n"/>
      <c r="AH143" s="241">
        <f>IF(COUNTA(AH128:AH142)=0,"",ROUND(AVERAGE(AH128:AH142),1))</f>
        <v/>
      </c>
      <c r="AI143" s="241">
        <f>IF(COUNTA(AI128:AI142)=0,"",ROUND(AVERAGE(AI128:AI142),1))</f>
        <v/>
      </c>
      <c r="AJ143" s="241">
        <f>IF(COUNTA(AJ128:AJ142)=0,"",ROUND(AVERAGE(AJ128:AJ142),1))</f>
        <v/>
      </c>
      <c r="AK143" s="241">
        <f>IF(COUNTA(AK128:AK142)=0,"",ROUND(AVERAGE(AK128:AK142),1))</f>
        <v/>
      </c>
      <c r="AL143" s="241">
        <f>IF(COUNTA(AL128:AL142)=0,"",ROUND(AVERAGE(AL128:AL142),1))</f>
        <v/>
      </c>
      <c r="AM143" s="241">
        <f>IF(COUNTA(AM128:AM142)=0,"",ROUND(AVERAGE(AM128:AM142),1))</f>
        <v/>
      </c>
      <c r="AN143" s="241">
        <f>IF(COUNTA(AN128:AN142)=0,"",ROUND(AVERAGE(AN128:AN142),1))</f>
        <v/>
      </c>
      <c r="AO143" s="241">
        <f>IF(COUNTA(AO128:AO142)=0,"",ROUND(AVERAGE(AO128:AO142),1))</f>
        <v/>
      </c>
      <c r="AP143" s="241">
        <f>IF(COUNTA(AP128:AP142)=0,"",ROUND(AVERAGE(AP128:AP142),1))</f>
        <v/>
      </c>
      <c r="AQ143" s="241">
        <f>IF(COUNTA(AQ128:AQ142)=0,"",ROUND(AVERAGE(AQ128:AQ142),1))</f>
        <v/>
      </c>
      <c r="AR143" s="241">
        <f>IF(COUNTA(AR128:AR142)=0,"",ROUND(AVERAGE(AR128:AR142),1))</f>
        <v/>
      </c>
      <c r="AS143" s="241">
        <f>IF(COUNTA(AS128:AS142)=0,"",ROUND(AVERAGE(AS128:AS142),1))</f>
        <v/>
      </c>
      <c r="AT143" s="241">
        <f>IF(COUNTA(AT128:AT142)=0,"",ROUND(AVERAGE(AT128:AT142),1))</f>
        <v/>
      </c>
      <c r="AU143" s="241">
        <f>IF(COUNTA(AU128:AU142)=0,"",ROUND(AVERAGE(AU128:AU142),1))</f>
        <v/>
      </c>
    </row>
    <row r="144" ht="12.8" customHeight="1" s="185">
      <c r="A144" s="248" t="inlineStr">
        <is>
          <t>⭐ MOY. S2</t>
        </is>
      </c>
      <c r="C144" s="235" t="n"/>
      <c r="D144" s="249">
        <f>IF(COUNTA(D92,D109,D126,D143)=0,"",ROUND(AVERAGE(D92,D109,D126,D143),1))</f>
        <v/>
      </c>
      <c r="E144" s="249">
        <f>IF(COUNTA(E92,E109,E126,E143)=0,"",ROUND(AVERAGE(E92,E109,E126,E143),1))</f>
        <v/>
      </c>
      <c r="F144" s="249">
        <f>IF(COUNTA(F92,F109,F126,F143)=0,"",ROUND(AVERAGE(F92,F109,F126,F143),1))</f>
        <v/>
      </c>
      <c r="G144" s="249">
        <f>IF(COUNTA(G92,G109,G126,G143)=0,"",ROUND(AVERAGE(G92,G109,G126,G143),1))</f>
        <v/>
      </c>
      <c r="H144" s="249">
        <f>IF(COUNTA(H92,H109,H126,H143)=0,"",ROUND(AVERAGE(H92,H109,H126,H143),1))</f>
        <v/>
      </c>
      <c r="I144" s="249">
        <f>IF(COUNTA(I92,I109,I126,I143)=0,"",ROUND(AVERAGE(I92,I109,I126,I143),1))</f>
        <v/>
      </c>
      <c r="J144" s="249">
        <f>IF(COUNTA(J92,J109,J126,J143)=0,"",ROUND(AVERAGE(J92,J109,J126,J143),1))</f>
        <v/>
      </c>
      <c r="K144" s="249">
        <f>IF(COUNTA(K92,K109,K126,K143)=0,"",ROUND(AVERAGE(K92,K109,K126,K143),1))</f>
        <v/>
      </c>
      <c r="L144" s="249">
        <f>IF(COUNTA(L92,L109,L126,L143)=0,"",ROUND(AVERAGE(L92,L109,L126,L143),1))</f>
        <v/>
      </c>
      <c r="M144" s="249">
        <f>IF(COUNTA(M92,M109,M126,M143)=0,"",ROUND(AVERAGE(M92,M109,M126,M143),1))</f>
        <v/>
      </c>
      <c r="N144" s="249">
        <f>IF(COUNTA(N92,N109,N126,N143)=0,"",ROUND(AVERAGE(N92,N109,N126,N143),1))</f>
        <v/>
      </c>
      <c r="O144" s="249">
        <f>IF(COUNTA(O92,O109,O126,O143)=0,"",ROUND(AVERAGE(O92,O109,O126,O143),1))</f>
        <v/>
      </c>
      <c r="P144" s="249">
        <f>IF(COUNTA(P92,P109,P126,P143)=0,"",ROUND(AVERAGE(P92,P109,P126,P143),1))</f>
        <v/>
      </c>
      <c r="Q144" s="249">
        <f>IF(COUNTA(Q92,Q109,Q126,Q143)=0,"",ROUND(AVERAGE(Q92,Q109,Q126,Q143),1))</f>
        <v/>
      </c>
      <c r="R144" s="235" t="n"/>
      <c r="S144" s="249">
        <f>IF(COUNTA(S92,S109,S126,S143)=0,"",ROUND(AVERAGE(S92,S109,S126,S143),1))</f>
        <v/>
      </c>
      <c r="T144" s="249">
        <f>IF(COUNTA(T92,T109,T126,T143)=0,"",ROUND(AVERAGE(T92,T109,T126,T143),1))</f>
        <v/>
      </c>
      <c r="U144" s="249">
        <f>IF(COUNTA(U92,U109,U126,U143)=0,"",ROUND(AVERAGE(U92,U109,U126,U143),1))</f>
        <v/>
      </c>
      <c r="V144" s="249">
        <f>IF(COUNTA(V92,V109,V126,V143)=0,"",ROUND(AVERAGE(V92,V109,V126,V143),1))</f>
        <v/>
      </c>
      <c r="W144" s="249">
        <f>IF(COUNTA(W92,W109,W126,W143)=0,"",ROUND(AVERAGE(W92,W109,W126,W143),1))</f>
        <v/>
      </c>
      <c r="X144" s="249">
        <f>IF(COUNTA(X92,X109,X126,X143)=0,"",ROUND(AVERAGE(X92,X109,X126,X143),1))</f>
        <v/>
      </c>
      <c r="Y144" s="249">
        <f>IF(COUNTA(Y92,Y109,Y126,Y143)=0,"",ROUND(AVERAGE(Y92,Y109,Y126,Y143),1))</f>
        <v/>
      </c>
      <c r="Z144" s="249">
        <f>IF(COUNTA(Z92,Z109,Z126,Z143)=0,"",ROUND(AVERAGE(Z92,Z109,Z126,Z143),1))</f>
        <v/>
      </c>
      <c r="AA144" s="249">
        <f>IF(COUNTA(AA92,AA109,AA126,AA143)=0,"",ROUND(AVERAGE(AA92,AA109,AA126,AA143),1))</f>
        <v/>
      </c>
      <c r="AB144" s="249">
        <f>IF(COUNTA(AB92,AB109,AB126,AB143)=0,"",ROUND(AVERAGE(AB92,AB109,AB126,AB143),1))</f>
        <v/>
      </c>
      <c r="AC144" s="249">
        <f>IF(COUNTA(AC92,AC109,AC126,AC143)=0,"",ROUND(AVERAGE(AC92,AC109,AC126,AC143),1))</f>
        <v/>
      </c>
      <c r="AD144" s="249">
        <f>IF(COUNTA(AD92,AD109,AD126,AD143)=0,"",ROUND(AVERAGE(AD92,AD109,AD126,AD143),1))</f>
        <v/>
      </c>
      <c r="AE144" s="249">
        <f>IF(COUNTA(AE92,AE109,AE126,AE143)=0,"",ROUND(AVERAGE(AE92,AE109,AE126,AE143),1))</f>
        <v/>
      </c>
      <c r="AF144" s="249">
        <f>IF(COUNTA(AF92,AF109,AF126,AF143)=0,"",ROUND(AVERAGE(AF92,AF109,AF126,AF143),1))</f>
        <v/>
      </c>
      <c r="AG144" s="235" t="n"/>
      <c r="AH144" s="249">
        <f>IF(COUNTA(AH92,AH109,AH126,AH143)=0,"",ROUND(AVERAGE(AH92,AH109,AH126,AH143),1))</f>
        <v/>
      </c>
      <c r="AI144" s="249">
        <f>IF(COUNTA(AI92,AI109,AI126,AI143)=0,"",ROUND(AVERAGE(AI92,AI109,AI126,AI143),1))</f>
        <v/>
      </c>
      <c r="AJ144" s="249">
        <f>IF(COUNTA(AJ92,AJ109,AJ126,AJ143)=0,"",ROUND(AVERAGE(AJ92,AJ109,AJ126,AJ143),1))</f>
        <v/>
      </c>
      <c r="AK144" s="249">
        <f>IF(COUNTA(AK92,AK109,AK126,AK143)=0,"",ROUND(AVERAGE(AK92,AK109,AK126,AK143),1))</f>
        <v/>
      </c>
      <c r="AL144" s="249">
        <f>IF(COUNTA(AL92,AL109,AL126,AL143)=0,"",ROUND(AVERAGE(AL92,AL109,AL126,AL143),1))</f>
        <v/>
      </c>
      <c r="AM144" s="249">
        <f>IF(COUNTA(AM92,AM109,AM126,AM143)=0,"",ROUND(AVERAGE(AM92,AM109,AM126,AM143),1))</f>
        <v/>
      </c>
      <c r="AN144" s="249">
        <f>IF(COUNTA(AN92,AN109,AN126,AN143)=0,"",ROUND(AVERAGE(AN92,AN109,AN126,AN143),1))</f>
        <v/>
      </c>
      <c r="AO144" s="249">
        <f>IF(COUNTA(AO92,AO109,AO126,AO143)=0,"",ROUND(AVERAGE(AO92,AO109,AO126,AO143),1))</f>
        <v/>
      </c>
      <c r="AP144" s="249">
        <f>IF(COUNTA(AP92,AP109,AP126,AP143)=0,"",ROUND(AVERAGE(AP92,AP109,AP126,AP143),1))</f>
        <v/>
      </c>
      <c r="AQ144" s="249">
        <f>IF(COUNTA(AQ92,AQ109,AQ126,AQ143)=0,"",ROUND(AVERAGE(AQ92,AQ109,AQ126,AQ143),1))</f>
        <v/>
      </c>
      <c r="AR144" s="249">
        <f>IF(COUNTA(AR92,AR109,AR126,AR143)=0,"",ROUND(AVERAGE(AR92,AR109,AR126,AR143),1))</f>
        <v/>
      </c>
      <c r="AS144" s="249">
        <f>IF(COUNTA(AS92,AS109,AS126,AS143)=0,"",ROUND(AVERAGE(AS92,AS109,AS126,AS143),1))</f>
        <v/>
      </c>
      <c r="AT144" s="249">
        <f>IF(COUNTA(AT92,AT109,AT126,AT143)=0,"",ROUND(AVERAGE(AT92,AT109,AT126,AT143),1))</f>
        <v/>
      </c>
      <c r="AU144" s="249">
        <f>IF(COUNTA(AU92,AU109,AU126,AU143)=0,"",ROUND(AVERAGE(AU92,AU109,AU126,AU143),1))</f>
        <v/>
      </c>
    </row>
    <row r="145" ht="13.8" customHeight="1" s="185">
      <c r="C145" s="235" t="n"/>
      <c r="D145" s="194" t="n"/>
      <c r="E145" s="194" t="n"/>
      <c r="F145" s="194" t="n"/>
      <c r="G145" s="194" t="n"/>
      <c r="H145" s="194" t="n"/>
      <c r="I145" s="194" t="n"/>
      <c r="J145" s="194" t="n"/>
      <c r="K145" s="194" t="n"/>
      <c r="L145" s="194" t="n"/>
      <c r="M145" s="194" t="n"/>
      <c r="N145" s="194" t="n"/>
      <c r="O145" s="194" t="n"/>
      <c r="P145" s="194" t="n"/>
      <c r="Q145" s="194" t="n"/>
      <c r="R145" s="235" t="n"/>
      <c r="S145" s="194" t="n"/>
      <c r="T145" s="194" t="n"/>
      <c r="U145" s="194" t="n"/>
      <c r="V145" s="194" t="n"/>
      <c r="W145" s="194" t="n"/>
      <c r="X145" s="194" t="n"/>
      <c r="Y145" s="194" t="n"/>
      <c r="Z145" s="194" t="n"/>
      <c r="AA145" s="194" t="n"/>
      <c r="AB145" s="194" t="n"/>
      <c r="AC145" s="194" t="n"/>
      <c r="AD145" s="194" t="n"/>
      <c r="AE145" s="194" t="n"/>
      <c r="AF145" s="194" t="n"/>
      <c r="AG145" s="235" t="n"/>
      <c r="AH145" s="194" t="n"/>
      <c r="AI145" s="194" t="n"/>
      <c r="AJ145" s="194" t="n"/>
      <c r="AK145" s="194" t="n"/>
      <c r="AL145" s="194" t="n"/>
      <c r="AM145" s="194" t="n"/>
      <c r="AN145" s="194" t="n"/>
      <c r="AO145" s="194" t="n"/>
      <c r="AP145" s="194" t="n"/>
      <c r="AQ145" s="194" t="n"/>
      <c r="AR145" s="194" t="n"/>
      <c r="AS145" s="194" t="n"/>
      <c r="AT145" s="194" t="n"/>
      <c r="AU145" s="194" t="n"/>
    </row>
    <row r="146" ht="15.6" customHeight="1" s="185">
      <c r="A146" s="216" t="inlineStr">
        <is>
          <t>📋 T1 — 📆 SEMAINE 3</t>
        </is>
      </c>
      <c r="C146" s="240" t="n"/>
      <c r="D146" s="218" t="inlineStr">
        <is>
          <t>🤝 VIE COLLECT.</t>
        </is>
      </c>
      <c r="H146" s="219" t="inlineStr">
        <is>
          <t>🎯 AUTONOMIE</t>
        </is>
      </c>
      <c r="K146" s="220" t="inlineStr">
        <is>
          <t>🎨 CRÉATIVITÉ</t>
        </is>
      </c>
      <c r="N146" s="221" t="inlineStr">
        <is>
          <t>⚽ MOTRICITÉ</t>
        </is>
      </c>
      <c r="Q146" s="222" t="inlineStr">
        <is>
          <t>MOY</t>
        </is>
      </c>
      <c r="R146" s="235" t="n"/>
      <c r="S146" s="218" t="inlineStr">
        <is>
          <t>🤝 VIE COLLECT.</t>
        </is>
      </c>
      <c r="W146" s="219" t="inlineStr">
        <is>
          <t>🎯 AUTONOMIE</t>
        </is>
      </c>
      <c r="Z146" s="220" t="inlineStr">
        <is>
          <t>🎨 CRÉATIVITÉ</t>
        </is>
      </c>
      <c r="AC146" s="221" t="inlineStr">
        <is>
          <t>⚽ MOTRICITÉ</t>
        </is>
      </c>
      <c r="AF146" s="224" t="inlineStr">
        <is>
          <t>MOY</t>
        </is>
      </c>
      <c r="AG146" s="235" t="n"/>
      <c r="AH146" s="218" t="inlineStr">
        <is>
          <t>🤝 VIE COLLECT.</t>
        </is>
      </c>
      <c r="AL146" s="219" t="inlineStr">
        <is>
          <t>🎯 AUTONOMIE</t>
        </is>
      </c>
      <c r="AO146" s="220" t="inlineStr">
        <is>
          <t>🎨 CRÉATIVITÉ</t>
        </is>
      </c>
      <c r="AR146" s="221" t="inlineStr">
        <is>
          <t>⚽ MOTRICITÉ</t>
        </is>
      </c>
      <c r="AU146" s="225" t="inlineStr">
        <is>
          <t>MOY</t>
        </is>
      </c>
    </row>
    <row r="147" ht="30" customHeight="1" s="185">
      <c r="A147" s="226" t="inlineStr">
        <is>
          <t>N°</t>
        </is>
      </c>
      <c r="B147" s="227" t="inlineStr">
        <is>
          <t>📅 LUNDI</t>
        </is>
      </c>
      <c r="C147" s="228" t="n"/>
      <c r="D147" s="229" t="inlineStr">
        <is>
          <t>Règles</t>
        </is>
      </c>
      <c r="E147" s="229" t="inlineStr">
        <is>
          <t>Coopér.</t>
        </is>
      </c>
      <c r="F147" s="229" t="inlineStr">
        <is>
          <t>Comm.</t>
        </is>
      </c>
      <c r="G147" s="229" t="inlineStr">
        <is>
          <t>Entraide</t>
        </is>
      </c>
      <c r="H147" s="230" t="inlineStr">
        <is>
          <t>Initiat.</t>
        </is>
      </c>
      <c r="I147" s="230" t="inlineStr">
        <is>
          <t>Gest.mat</t>
        </is>
      </c>
      <c r="J147" s="230" t="inlineStr">
        <is>
          <t>Orga.</t>
        </is>
      </c>
      <c r="K147" s="231" t="inlineStr">
        <is>
          <t>Imagin.</t>
        </is>
      </c>
      <c r="L147" s="231" t="inlineStr">
        <is>
          <t>Expr.art</t>
        </is>
      </c>
      <c r="M147" s="231" t="inlineStr">
        <is>
          <t>Expr.corp</t>
        </is>
      </c>
      <c r="N147" s="232" t="inlineStr">
        <is>
          <t>Coord.</t>
        </is>
      </c>
      <c r="O147" s="232" t="inlineStr">
        <is>
          <t>Endur.</t>
        </is>
      </c>
      <c r="P147" s="232" t="inlineStr">
        <is>
          <t>Esp.sport</t>
        </is>
      </c>
      <c r="Q147" s="233" t="inlineStr">
        <is>
          <t>MOY</t>
        </is>
      </c>
      <c r="R147" s="250" t="inlineStr">
        <is>
          <t>▼ Activité</t>
        </is>
      </c>
      <c r="S147" s="229" t="inlineStr">
        <is>
          <t>Règles</t>
        </is>
      </c>
      <c r="T147" s="229" t="inlineStr">
        <is>
          <t>Coopér.</t>
        </is>
      </c>
      <c r="U147" s="229" t="inlineStr">
        <is>
          <t>Comm.</t>
        </is>
      </c>
      <c r="V147" s="229" t="inlineStr">
        <is>
          <t>Entraide</t>
        </is>
      </c>
      <c r="W147" s="230" t="inlineStr">
        <is>
          <t>Initiat.</t>
        </is>
      </c>
      <c r="X147" s="230" t="inlineStr">
        <is>
          <t>Gest.mat</t>
        </is>
      </c>
      <c r="Y147" s="230" t="inlineStr">
        <is>
          <t>Orga.</t>
        </is>
      </c>
      <c r="Z147" s="231" t="inlineStr">
        <is>
          <t>Imagin.</t>
        </is>
      </c>
      <c r="AA147" s="231" t="inlineStr">
        <is>
          <t>Expr.art</t>
        </is>
      </c>
      <c r="AB147" s="231" t="inlineStr">
        <is>
          <t>Expr.corp</t>
        </is>
      </c>
      <c r="AC147" s="232" t="inlineStr">
        <is>
          <t>Coord.</t>
        </is>
      </c>
      <c r="AD147" s="232" t="inlineStr">
        <is>
          <t>Endur.</t>
        </is>
      </c>
      <c r="AE147" s="232" t="inlineStr">
        <is>
          <t>Esp.sport</t>
        </is>
      </c>
      <c r="AF147" s="233" t="inlineStr">
        <is>
          <t>MOY</t>
        </is>
      </c>
      <c r="AG147" s="228" t="n"/>
      <c r="AH147" s="229" t="inlineStr">
        <is>
          <t>Règles</t>
        </is>
      </c>
      <c r="AI147" s="229" t="inlineStr">
        <is>
          <t>Coopér.</t>
        </is>
      </c>
      <c r="AJ147" s="229" t="inlineStr">
        <is>
          <t>Comm.</t>
        </is>
      </c>
      <c r="AK147" s="229" t="inlineStr">
        <is>
          <t>Entraide</t>
        </is>
      </c>
      <c r="AL147" s="230" t="inlineStr">
        <is>
          <t>Initiat.</t>
        </is>
      </c>
      <c r="AM147" s="230" t="inlineStr">
        <is>
          <t>Gest.mat</t>
        </is>
      </c>
      <c r="AN147" s="230" t="inlineStr">
        <is>
          <t>Orga.</t>
        </is>
      </c>
      <c r="AO147" s="231" t="inlineStr">
        <is>
          <t>Imagin.</t>
        </is>
      </c>
      <c r="AP147" s="231" t="inlineStr">
        <is>
          <t>Expr.art</t>
        </is>
      </c>
      <c r="AQ147" s="231" t="inlineStr">
        <is>
          <t>Expr.corp</t>
        </is>
      </c>
      <c r="AR147" s="232" t="inlineStr">
        <is>
          <t>Coord.</t>
        </is>
      </c>
      <c r="AS147" s="232" t="inlineStr">
        <is>
          <t>Endur.</t>
        </is>
      </c>
      <c r="AT147" s="232" t="inlineStr">
        <is>
          <t>Esp.sport</t>
        </is>
      </c>
      <c r="AU147" s="233" t="inlineStr">
        <is>
          <t>MOY</t>
        </is>
      </c>
    </row>
    <row r="148" ht="13.8" customHeight="1" s="185">
      <c r="A148" s="213" t="n">
        <v>1</v>
      </c>
      <c r="B148" s="234">
        <f t="array" ref="B148:B148">IFERROR(INDEX(Liste_Enfants!B$4:B$53,SMALL(IF(Liste_Enfants!E$4:E$53="A",ROW(Liste_Enfants!E$4:E$53)-3),1))&amp;" "&amp;INDEX(Liste_Enfants!C$4:C$53,SMALL(IF(Liste_Enfants!E$4:E$53="A",ROW(Liste_Enfants!E$4:E$53)-3),1)),"")</f>
        <v/>
      </c>
      <c r="C148" s="235" t="n"/>
      <c r="D148" s="236" t="n"/>
      <c r="E148" s="236" t="n"/>
      <c r="F148" s="236" t="n"/>
      <c r="G148" s="236" t="n"/>
      <c r="H148" s="236" t="n"/>
      <c r="I148" s="236" t="n"/>
      <c r="J148" s="236" t="n"/>
      <c r="K148" s="236" t="n"/>
      <c r="L148" s="236" t="n"/>
      <c r="M148" s="236" t="n"/>
      <c r="N148" s="236" t="n"/>
      <c r="O148" s="236" t="n"/>
      <c r="P148" s="236" t="n"/>
      <c r="Q148" s="237">
        <f>IF(COUNTA(D148:P148)=0,"",ROUND(AVERAGE(D148:P148),1))</f>
        <v/>
      </c>
      <c r="R148" s="235" t="n"/>
      <c r="S148" s="236" t="n"/>
      <c r="T148" s="236" t="n"/>
      <c r="U148" s="236" t="n"/>
      <c r="V148" s="236" t="n"/>
      <c r="W148" s="236" t="n"/>
      <c r="X148" s="236" t="n"/>
      <c r="Y148" s="236" t="n"/>
      <c r="Z148" s="236" t="n"/>
      <c r="AA148" s="236" t="n"/>
      <c r="AB148" s="236" t="n"/>
      <c r="AC148" s="236" t="n"/>
      <c r="AD148" s="236" t="n"/>
      <c r="AE148" s="236" t="n"/>
      <c r="AF148" s="237">
        <f>IF(COUNTA(S148:AE148)=0,"",ROUND(AVERAGE(S148:AE148),1))</f>
        <v/>
      </c>
      <c r="AG148" s="235" t="n"/>
      <c r="AH148" s="236" t="n"/>
      <c r="AI148" s="236" t="n"/>
      <c r="AJ148" s="236" t="n"/>
      <c r="AK148" s="236" t="n"/>
      <c r="AL148" s="236" t="n"/>
      <c r="AM148" s="236" t="n"/>
      <c r="AN148" s="236" t="n"/>
      <c r="AO148" s="236" t="n"/>
      <c r="AP148" s="236" t="n"/>
      <c r="AQ148" s="236" t="n"/>
      <c r="AR148" s="236" t="n"/>
      <c r="AS148" s="236" t="n"/>
      <c r="AT148" s="236" t="n"/>
      <c r="AU148" s="237">
        <f>IF(COUNTA(AH148:AT148)=0,"",ROUND(AVERAGE(AH148:AT148),1))</f>
        <v/>
      </c>
    </row>
    <row r="149" ht="13.8" customHeight="1" s="185">
      <c r="A149" s="238" t="n">
        <v>2</v>
      </c>
      <c r="B149" s="239">
        <f t="array" ref="B149:B149">IFERROR(INDEX(Liste_Enfants!B$4:B$53,SMALL(IF(Liste_Enfants!E$4:E$53="A",ROW(Liste_Enfants!E$4:E$53)-3),2))&amp;" "&amp;INDEX(Liste_Enfants!C$4:C$53,SMALL(IF(Liste_Enfants!E$4:E$53="A",ROW(Liste_Enfants!E$4:E$53)-3),2)),"")</f>
        <v/>
      </c>
      <c r="C149" s="235" t="n"/>
      <c r="D149" s="236" t="n"/>
      <c r="E149" s="236" t="n"/>
      <c r="F149" s="236" t="n"/>
      <c r="G149" s="236" t="n"/>
      <c r="H149" s="236" t="n"/>
      <c r="I149" s="236" t="n"/>
      <c r="J149" s="236" t="n"/>
      <c r="K149" s="236" t="n"/>
      <c r="L149" s="236" t="n"/>
      <c r="M149" s="236" t="n"/>
      <c r="N149" s="236" t="n"/>
      <c r="O149" s="236" t="n"/>
      <c r="P149" s="236" t="n"/>
      <c r="Q149" s="237">
        <f>IF(COUNTA(D149:P149)=0,"",ROUND(AVERAGE(D149:P149),1))</f>
        <v/>
      </c>
      <c r="R149" s="235" t="n"/>
      <c r="S149" s="236" t="n"/>
      <c r="T149" s="236" t="n"/>
      <c r="U149" s="236" t="n"/>
      <c r="V149" s="236" t="n"/>
      <c r="W149" s="236" t="n"/>
      <c r="X149" s="236" t="n"/>
      <c r="Y149" s="236" t="n"/>
      <c r="Z149" s="236" t="n"/>
      <c r="AA149" s="236" t="n"/>
      <c r="AB149" s="236" t="n"/>
      <c r="AC149" s="236" t="n"/>
      <c r="AD149" s="236" t="n"/>
      <c r="AE149" s="236" t="n"/>
      <c r="AF149" s="237">
        <f>IF(COUNTA(S149:AE149)=0,"",ROUND(AVERAGE(S149:AE149),1))</f>
        <v/>
      </c>
      <c r="AG149" s="235" t="n"/>
      <c r="AH149" s="236" t="n"/>
      <c r="AI149" s="236" t="n"/>
      <c r="AJ149" s="236" t="n"/>
      <c r="AK149" s="236" t="n"/>
      <c r="AL149" s="236" t="n"/>
      <c r="AM149" s="236" t="n"/>
      <c r="AN149" s="236" t="n"/>
      <c r="AO149" s="236" t="n"/>
      <c r="AP149" s="236" t="n"/>
      <c r="AQ149" s="236" t="n"/>
      <c r="AR149" s="236" t="n"/>
      <c r="AS149" s="236" t="n"/>
      <c r="AT149" s="236" t="n"/>
      <c r="AU149" s="237">
        <f>IF(COUNTA(AH149:AT149)=0,"",ROUND(AVERAGE(AH149:AT149),1))</f>
        <v/>
      </c>
    </row>
    <row r="150" ht="13.8" customHeight="1" s="185">
      <c r="A150" s="213" t="n">
        <v>3</v>
      </c>
      <c r="B150" s="234">
        <f t="array" ref="B150:B150">IFERROR(INDEX(Liste_Enfants!B$4:B$53,SMALL(IF(Liste_Enfants!E$4:E$53="A",ROW(Liste_Enfants!E$4:E$53)-3),3))&amp;" "&amp;INDEX(Liste_Enfants!C$4:C$53,SMALL(IF(Liste_Enfants!E$4:E$53="A",ROW(Liste_Enfants!E$4:E$53)-3),3)),"")</f>
        <v/>
      </c>
      <c r="C150" s="235" t="n"/>
      <c r="D150" s="236" t="n"/>
      <c r="E150" s="236" t="n"/>
      <c r="F150" s="236" t="n"/>
      <c r="G150" s="236" t="n"/>
      <c r="H150" s="236" t="n"/>
      <c r="I150" s="236" t="n"/>
      <c r="J150" s="236" t="n"/>
      <c r="K150" s="236" t="n"/>
      <c r="L150" s="236" t="n"/>
      <c r="M150" s="236" t="n"/>
      <c r="N150" s="236" t="n"/>
      <c r="O150" s="236" t="n"/>
      <c r="P150" s="236" t="n"/>
      <c r="Q150" s="237">
        <f>IF(COUNTA(D150:P150)=0,"",ROUND(AVERAGE(D150:P150),1))</f>
        <v/>
      </c>
      <c r="R150" s="235" t="n"/>
      <c r="S150" s="236" t="n"/>
      <c r="T150" s="236" t="n"/>
      <c r="U150" s="236" t="n"/>
      <c r="V150" s="236" t="n"/>
      <c r="W150" s="236" t="n"/>
      <c r="X150" s="236" t="n"/>
      <c r="Y150" s="236" t="n"/>
      <c r="Z150" s="236" t="n"/>
      <c r="AA150" s="236" t="n"/>
      <c r="AB150" s="236" t="n"/>
      <c r="AC150" s="236" t="n"/>
      <c r="AD150" s="236" t="n"/>
      <c r="AE150" s="236" t="n"/>
      <c r="AF150" s="237">
        <f>IF(COUNTA(S150:AE150)=0,"",ROUND(AVERAGE(S150:AE150),1))</f>
        <v/>
      </c>
      <c r="AG150" s="235" t="n"/>
      <c r="AH150" s="236" t="n"/>
      <c r="AI150" s="236" t="n"/>
      <c r="AJ150" s="236" t="n"/>
      <c r="AK150" s="236" t="n"/>
      <c r="AL150" s="236" t="n"/>
      <c r="AM150" s="236" t="n"/>
      <c r="AN150" s="236" t="n"/>
      <c r="AO150" s="236" t="n"/>
      <c r="AP150" s="236" t="n"/>
      <c r="AQ150" s="236" t="n"/>
      <c r="AR150" s="236" t="n"/>
      <c r="AS150" s="236" t="n"/>
      <c r="AT150" s="236" t="n"/>
      <c r="AU150" s="237">
        <f>IF(COUNTA(AH150:AT150)=0,"",ROUND(AVERAGE(AH150:AT150),1))</f>
        <v/>
      </c>
    </row>
    <row r="151" ht="13.8" customHeight="1" s="185">
      <c r="A151" s="238" t="n">
        <v>4</v>
      </c>
      <c r="B151" s="239">
        <f t="array" ref="B151:B151">IFERROR(INDEX(Liste_Enfants!B$4:B$53,SMALL(IF(Liste_Enfants!E$4:E$53="A",ROW(Liste_Enfants!E$4:E$53)-3),4))&amp;" "&amp;INDEX(Liste_Enfants!C$4:C$53,SMALL(IF(Liste_Enfants!E$4:E$53="A",ROW(Liste_Enfants!E$4:E$53)-3),4)),"")</f>
        <v/>
      </c>
      <c r="C151" s="235" t="n"/>
      <c r="D151" s="236" t="n"/>
      <c r="E151" s="236" t="n"/>
      <c r="F151" s="236" t="n"/>
      <c r="G151" s="236" t="n"/>
      <c r="H151" s="236" t="n"/>
      <c r="I151" s="236" t="n"/>
      <c r="J151" s="236" t="n"/>
      <c r="K151" s="236" t="n"/>
      <c r="L151" s="236" t="n"/>
      <c r="M151" s="236" t="n"/>
      <c r="N151" s="236" t="n"/>
      <c r="O151" s="236" t="n"/>
      <c r="P151" s="236" t="n"/>
      <c r="Q151" s="237">
        <f>IF(COUNTA(D151:P151)=0,"",ROUND(AVERAGE(D151:P151),1))</f>
        <v/>
      </c>
      <c r="R151" s="235" t="n"/>
      <c r="S151" s="236" t="n"/>
      <c r="T151" s="236" t="n"/>
      <c r="U151" s="236" t="n"/>
      <c r="V151" s="236" t="n"/>
      <c r="W151" s="236" t="n"/>
      <c r="X151" s="236" t="n"/>
      <c r="Y151" s="236" t="n"/>
      <c r="Z151" s="236" t="n"/>
      <c r="AA151" s="236" t="n"/>
      <c r="AB151" s="236" t="n"/>
      <c r="AC151" s="236" t="n"/>
      <c r="AD151" s="236" t="n"/>
      <c r="AE151" s="236" t="n"/>
      <c r="AF151" s="237">
        <f>IF(COUNTA(S151:AE151)=0,"",ROUND(AVERAGE(S151:AE151),1))</f>
        <v/>
      </c>
      <c r="AG151" s="235" t="n"/>
      <c r="AH151" s="236" t="n"/>
      <c r="AI151" s="236" t="n"/>
      <c r="AJ151" s="236" t="n"/>
      <c r="AK151" s="236" t="n"/>
      <c r="AL151" s="236" t="n"/>
      <c r="AM151" s="236" t="n"/>
      <c r="AN151" s="236" t="n"/>
      <c r="AO151" s="236" t="n"/>
      <c r="AP151" s="236" t="n"/>
      <c r="AQ151" s="236" t="n"/>
      <c r="AR151" s="236" t="n"/>
      <c r="AS151" s="236" t="n"/>
      <c r="AT151" s="236" t="n"/>
      <c r="AU151" s="237">
        <f>IF(COUNTA(AH151:AT151)=0,"",ROUND(AVERAGE(AH151:AT151),1))</f>
        <v/>
      </c>
    </row>
    <row r="152" ht="13.8" customHeight="1" s="185">
      <c r="A152" s="213" t="n">
        <v>5</v>
      </c>
      <c r="B152" s="234">
        <f t="array" ref="B152:B152">IFERROR(INDEX(Liste_Enfants!B$4:B$53,SMALL(IF(Liste_Enfants!E$4:E$53="A",ROW(Liste_Enfants!E$4:E$53)-3),5))&amp;" "&amp;INDEX(Liste_Enfants!C$4:C$53,SMALL(IF(Liste_Enfants!E$4:E$53="A",ROW(Liste_Enfants!E$4:E$53)-3),5)),"")</f>
        <v/>
      </c>
      <c r="C152" s="235" t="n"/>
      <c r="D152" s="236" t="n"/>
      <c r="E152" s="236" t="n"/>
      <c r="F152" s="236" t="n"/>
      <c r="G152" s="236" t="n"/>
      <c r="H152" s="236" t="n"/>
      <c r="I152" s="236" t="n"/>
      <c r="J152" s="236" t="n"/>
      <c r="K152" s="236" t="n"/>
      <c r="L152" s="236" t="n"/>
      <c r="M152" s="236" t="n"/>
      <c r="N152" s="236" t="n"/>
      <c r="O152" s="236" t="n"/>
      <c r="P152" s="236" t="n"/>
      <c r="Q152" s="237">
        <f>IF(COUNTA(D152:P152)=0,"",ROUND(AVERAGE(D152:P152),1))</f>
        <v/>
      </c>
      <c r="R152" s="235" t="n"/>
      <c r="S152" s="236" t="n"/>
      <c r="T152" s="236" t="n"/>
      <c r="U152" s="236" t="n"/>
      <c r="V152" s="236" t="n"/>
      <c r="W152" s="236" t="n"/>
      <c r="X152" s="236" t="n"/>
      <c r="Y152" s="236" t="n"/>
      <c r="Z152" s="236" t="n"/>
      <c r="AA152" s="236" t="n"/>
      <c r="AB152" s="236" t="n"/>
      <c r="AC152" s="236" t="n"/>
      <c r="AD152" s="236" t="n"/>
      <c r="AE152" s="236" t="n"/>
      <c r="AF152" s="237">
        <f>IF(COUNTA(S152:AE152)=0,"",ROUND(AVERAGE(S152:AE152),1))</f>
        <v/>
      </c>
      <c r="AG152" s="235" t="n"/>
      <c r="AH152" s="236" t="n"/>
      <c r="AI152" s="236" t="n"/>
      <c r="AJ152" s="236" t="n"/>
      <c r="AK152" s="236" t="n"/>
      <c r="AL152" s="236" t="n"/>
      <c r="AM152" s="236" t="n"/>
      <c r="AN152" s="236" t="n"/>
      <c r="AO152" s="236" t="n"/>
      <c r="AP152" s="236" t="n"/>
      <c r="AQ152" s="236" t="n"/>
      <c r="AR152" s="236" t="n"/>
      <c r="AS152" s="236" t="n"/>
      <c r="AT152" s="236" t="n"/>
      <c r="AU152" s="237">
        <f>IF(COUNTA(AH152:AT152)=0,"",ROUND(AVERAGE(AH152:AT152),1))</f>
        <v/>
      </c>
    </row>
    <row r="153" ht="13.8" customHeight="1" s="185">
      <c r="A153" s="238" t="n">
        <v>6</v>
      </c>
      <c r="B153" s="239">
        <f t="array" ref="B153:B153">IFERROR(INDEX(Liste_Enfants!B$4:B$53,SMALL(IF(Liste_Enfants!E$4:E$53="A",ROW(Liste_Enfants!E$4:E$53)-3),6))&amp;" "&amp;INDEX(Liste_Enfants!C$4:C$53,SMALL(IF(Liste_Enfants!E$4:E$53="A",ROW(Liste_Enfants!E$4:E$53)-3),6)),"")</f>
        <v/>
      </c>
      <c r="C153" s="235" t="n"/>
      <c r="D153" s="236" t="n"/>
      <c r="E153" s="236" t="n"/>
      <c r="F153" s="236" t="n"/>
      <c r="G153" s="236" t="n"/>
      <c r="H153" s="236" t="n"/>
      <c r="I153" s="236" t="n"/>
      <c r="J153" s="236" t="n"/>
      <c r="K153" s="236" t="n"/>
      <c r="L153" s="236" t="n"/>
      <c r="M153" s="236" t="n"/>
      <c r="N153" s="236" t="n"/>
      <c r="O153" s="236" t="n"/>
      <c r="P153" s="236" t="n"/>
      <c r="Q153" s="237">
        <f>IF(COUNTA(D153:P153)=0,"",ROUND(AVERAGE(D153:P153),1))</f>
        <v/>
      </c>
      <c r="R153" s="235" t="n"/>
      <c r="S153" s="236" t="n"/>
      <c r="T153" s="236" t="n"/>
      <c r="U153" s="236" t="n"/>
      <c r="V153" s="236" t="n"/>
      <c r="W153" s="236" t="n"/>
      <c r="X153" s="236" t="n"/>
      <c r="Y153" s="236" t="n"/>
      <c r="Z153" s="236" t="n"/>
      <c r="AA153" s="236" t="n"/>
      <c r="AB153" s="236" t="n"/>
      <c r="AC153" s="236" t="n"/>
      <c r="AD153" s="236" t="n"/>
      <c r="AE153" s="236" t="n"/>
      <c r="AF153" s="237">
        <f>IF(COUNTA(S153:AE153)=0,"",ROUND(AVERAGE(S153:AE153),1))</f>
        <v/>
      </c>
      <c r="AG153" s="235" t="n"/>
      <c r="AH153" s="236" t="n"/>
      <c r="AI153" s="236" t="n"/>
      <c r="AJ153" s="236" t="n"/>
      <c r="AK153" s="236" t="n"/>
      <c r="AL153" s="236" t="n"/>
      <c r="AM153" s="236" t="n"/>
      <c r="AN153" s="236" t="n"/>
      <c r="AO153" s="236" t="n"/>
      <c r="AP153" s="236" t="n"/>
      <c r="AQ153" s="236" t="n"/>
      <c r="AR153" s="236" t="n"/>
      <c r="AS153" s="236" t="n"/>
      <c r="AT153" s="236" t="n"/>
      <c r="AU153" s="237">
        <f>IF(COUNTA(AH153:AT153)=0,"",ROUND(AVERAGE(AH153:AT153),1))</f>
        <v/>
      </c>
    </row>
    <row r="154" ht="13.8" customHeight="1" s="185">
      <c r="A154" s="213" t="n">
        <v>7</v>
      </c>
      <c r="B154" s="234">
        <f t="array" ref="B154:B154">IFERROR(INDEX(Liste_Enfants!B$4:B$53,SMALL(IF(Liste_Enfants!E$4:E$53="A",ROW(Liste_Enfants!E$4:E$53)-3),7))&amp;" "&amp;INDEX(Liste_Enfants!C$4:C$53,SMALL(IF(Liste_Enfants!E$4:E$53="A",ROW(Liste_Enfants!E$4:E$53)-3),7)),"")</f>
        <v/>
      </c>
      <c r="C154" s="235" t="n"/>
      <c r="D154" s="236" t="n"/>
      <c r="E154" s="236" t="n"/>
      <c r="F154" s="236" t="n"/>
      <c r="G154" s="236" t="n"/>
      <c r="H154" s="236" t="n"/>
      <c r="I154" s="236" t="n"/>
      <c r="J154" s="236" t="n"/>
      <c r="K154" s="236" t="n"/>
      <c r="L154" s="236" t="n"/>
      <c r="M154" s="236" t="n"/>
      <c r="N154" s="236" t="n"/>
      <c r="O154" s="236" t="n"/>
      <c r="P154" s="236" t="n"/>
      <c r="Q154" s="237">
        <f>IF(COUNTA(D154:P154)=0,"",ROUND(AVERAGE(D154:P154),1))</f>
        <v/>
      </c>
      <c r="R154" s="235" t="n"/>
      <c r="S154" s="236" t="n"/>
      <c r="T154" s="236" t="n"/>
      <c r="U154" s="236" t="n"/>
      <c r="V154" s="236" t="n"/>
      <c r="W154" s="236" t="n"/>
      <c r="X154" s="236" t="n"/>
      <c r="Y154" s="236" t="n"/>
      <c r="Z154" s="236" t="n"/>
      <c r="AA154" s="236" t="n"/>
      <c r="AB154" s="236" t="n"/>
      <c r="AC154" s="236" t="n"/>
      <c r="AD154" s="236" t="n"/>
      <c r="AE154" s="236" t="n"/>
      <c r="AF154" s="237">
        <f>IF(COUNTA(S154:AE154)=0,"",ROUND(AVERAGE(S154:AE154),1))</f>
        <v/>
      </c>
      <c r="AG154" s="235" t="n"/>
      <c r="AH154" s="236" t="n"/>
      <c r="AI154" s="236" t="n"/>
      <c r="AJ154" s="236" t="n"/>
      <c r="AK154" s="236" t="n"/>
      <c r="AL154" s="236" t="n"/>
      <c r="AM154" s="236" t="n"/>
      <c r="AN154" s="236" t="n"/>
      <c r="AO154" s="236" t="n"/>
      <c r="AP154" s="236" t="n"/>
      <c r="AQ154" s="236" t="n"/>
      <c r="AR154" s="236" t="n"/>
      <c r="AS154" s="236" t="n"/>
      <c r="AT154" s="236" t="n"/>
      <c r="AU154" s="237">
        <f>IF(COUNTA(AH154:AT154)=0,"",ROUND(AVERAGE(AH154:AT154),1))</f>
        <v/>
      </c>
    </row>
    <row r="155" ht="13.8" customHeight="1" s="185">
      <c r="A155" s="238" t="n">
        <v>8</v>
      </c>
      <c r="B155" s="239">
        <f t="array" ref="B155:B155">IFERROR(INDEX(Liste_Enfants!B$4:B$53,SMALL(IF(Liste_Enfants!E$4:E$53="A",ROW(Liste_Enfants!E$4:E$53)-3),8))&amp;" "&amp;INDEX(Liste_Enfants!C$4:C$53,SMALL(IF(Liste_Enfants!E$4:E$53="A",ROW(Liste_Enfants!E$4:E$53)-3),8)),"")</f>
        <v/>
      </c>
      <c r="C155" s="235" t="n"/>
      <c r="D155" s="236" t="n"/>
      <c r="E155" s="236" t="n"/>
      <c r="F155" s="236" t="n"/>
      <c r="G155" s="236" t="n"/>
      <c r="H155" s="236" t="n"/>
      <c r="I155" s="236" t="n"/>
      <c r="J155" s="236" t="n"/>
      <c r="K155" s="236" t="n"/>
      <c r="L155" s="236" t="n"/>
      <c r="M155" s="236" t="n"/>
      <c r="N155" s="236" t="n"/>
      <c r="O155" s="236" t="n"/>
      <c r="P155" s="236" t="n"/>
      <c r="Q155" s="237">
        <f>IF(COUNTA(D155:P155)=0,"",ROUND(AVERAGE(D155:P155),1))</f>
        <v/>
      </c>
      <c r="R155" s="235" t="n"/>
      <c r="S155" s="236" t="n"/>
      <c r="T155" s="236" t="n"/>
      <c r="U155" s="236" t="n"/>
      <c r="V155" s="236" t="n"/>
      <c r="W155" s="236" t="n"/>
      <c r="X155" s="236" t="n"/>
      <c r="Y155" s="236" t="n"/>
      <c r="Z155" s="236" t="n"/>
      <c r="AA155" s="236" t="n"/>
      <c r="AB155" s="236" t="n"/>
      <c r="AC155" s="236" t="n"/>
      <c r="AD155" s="236" t="n"/>
      <c r="AE155" s="236" t="n"/>
      <c r="AF155" s="237">
        <f>IF(COUNTA(S155:AE155)=0,"",ROUND(AVERAGE(S155:AE155),1))</f>
        <v/>
      </c>
      <c r="AG155" s="235" t="n"/>
      <c r="AH155" s="236" t="n"/>
      <c r="AI155" s="236" t="n"/>
      <c r="AJ155" s="236" t="n"/>
      <c r="AK155" s="236" t="n"/>
      <c r="AL155" s="236" t="n"/>
      <c r="AM155" s="236" t="n"/>
      <c r="AN155" s="236" t="n"/>
      <c r="AO155" s="236" t="n"/>
      <c r="AP155" s="236" t="n"/>
      <c r="AQ155" s="236" t="n"/>
      <c r="AR155" s="236" t="n"/>
      <c r="AS155" s="236" t="n"/>
      <c r="AT155" s="236" t="n"/>
      <c r="AU155" s="237">
        <f>IF(COUNTA(AH155:AT155)=0,"",ROUND(AVERAGE(AH155:AT155),1))</f>
        <v/>
      </c>
    </row>
    <row r="156" ht="13.8" customHeight="1" s="185">
      <c r="A156" s="213" t="n">
        <v>9</v>
      </c>
      <c r="B156" s="234">
        <f t="array" ref="B156:B156">IFERROR(INDEX(Liste_Enfants!B$4:B$53,SMALL(IF(Liste_Enfants!E$4:E$53="A",ROW(Liste_Enfants!E$4:E$53)-3),9))&amp;" "&amp;INDEX(Liste_Enfants!C$4:C$53,SMALL(IF(Liste_Enfants!E$4:E$53="A",ROW(Liste_Enfants!E$4:E$53)-3),9)),"")</f>
        <v/>
      </c>
      <c r="C156" s="235" t="n"/>
      <c r="D156" s="236" t="n"/>
      <c r="E156" s="236" t="n"/>
      <c r="F156" s="236" t="n"/>
      <c r="G156" s="236" t="n"/>
      <c r="H156" s="236" t="n"/>
      <c r="I156" s="236" t="n"/>
      <c r="J156" s="236" t="n"/>
      <c r="K156" s="236" t="n"/>
      <c r="L156" s="236" t="n"/>
      <c r="M156" s="236" t="n"/>
      <c r="N156" s="236" t="n"/>
      <c r="O156" s="236" t="n"/>
      <c r="P156" s="236" t="n"/>
      <c r="Q156" s="237">
        <f>IF(COUNTA(D156:P156)=0,"",ROUND(AVERAGE(D156:P156),1))</f>
        <v/>
      </c>
      <c r="R156" s="235" t="n"/>
      <c r="S156" s="236" t="n"/>
      <c r="T156" s="236" t="n"/>
      <c r="U156" s="236" t="n"/>
      <c r="V156" s="236" t="n"/>
      <c r="W156" s="236" t="n"/>
      <c r="X156" s="236" t="n"/>
      <c r="Y156" s="236" t="n"/>
      <c r="Z156" s="236" t="n"/>
      <c r="AA156" s="236" t="n"/>
      <c r="AB156" s="236" t="n"/>
      <c r="AC156" s="236" t="n"/>
      <c r="AD156" s="236" t="n"/>
      <c r="AE156" s="236" t="n"/>
      <c r="AF156" s="237">
        <f>IF(COUNTA(S156:AE156)=0,"",ROUND(AVERAGE(S156:AE156),1))</f>
        <v/>
      </c>
      <c r="AG156" s="235" t="n"/>
      <c r="AH156" s="236" t="n"/>
      <c r="AI156" s="236" t="n"/>
      <c r="AJ156" s="236" t="n"/>
      <c r="AK156" s="236" t="n"/>
      <c r="AL156" s="236" t="n"/>
      <c r="AM156" s="236" t="n"/>
      <c r="AN156" s="236" t="n"/>
      <c r="AO156" s="236" t="n"/>
      <c r="AP156" s="236" t="n"/>
      <c r="AQ156" s="236" t="n"/>
      <c r="AR156" s="236" t="n"/>
      <c r="AS156" s="236" t="n"/>
      <c r="AT156" s="236" t="n"/>
      <c r="AU156" s="237">
        <f>IF(COUNTA(AH156:AT156)=0,"",ROUND(AVERAGE(AH156:AT156),1))</f>
        <v/>
      </c>
    </row>
    <row r="157" ht="13.8" customHeight="1" s="185">
      <c r="A157" s="238" t="n">
        <v>10</v>
      </c>
      <c r="B157" s="239">
        <f t="array" ref="B157:B157">IFERROR(INDEX(Liste_Enfants!B$4:B$53,SMALL(IF(Liste_Enfants!E$4:E$53="A",ROW(Liste_Enfants!E$4:E$53)-3),10))&amp;" "&amp;INDEX(Liste_Enfants!C$4:C$53,SMALL(IF(Liste_Enfants!E$4:E$53="A",ROW(Liste_Enfants!E$4:E$53)-3),10)),"")</f>
        <v/>
      </c>
      <c r="C157" s="235" t="n"/>
      <c r="D157" s="236" t="n"/>
      <c r="E157" s="236" t="n"/>
      <c r="F157" s="236" t="n"/>
      <c r="G157" s="236" t="n"/>
      <c r="H157" s="236" t="n"/>
      <c r="I157" s="236" t="n"/>
      <c r="J157" s="236" t="n"/>
      <c r="K157" s="236" t="n"/>
      <c r="L157" s="236" t="n"/>
      <c r="M157" s="236" t="n"/>
      <c r="N157" s="236" t="n"/>
      <c r="O157" s="236" t="n"/>
      <c r="P157" s="236" t="n"/>
      <c r="Q157" s="237">
        <f>IF(COUNTA(D157:P157)=0,"",ROUND(AVERAGE(D157:P157),1))</f>
        <v/>
      </c>
      <c r="R157" s="235" t="n"/>
      <c r="S157" s="236" t="n"/>
      <c r="T157" s="236" t="n"/>
      <c r="U157" s="236" t="n"/>
      <c r="V157" s="236" t="n"/>
      <c r="W157" s="236" t="n"/>
      <c r="X157" s="236" t="n"/>
      <c r="Y157" s="236" t="n"/>
      <c r="Z157" s="236" t="n"/>
      <c r="AA157" s="236" t="n"/>
      <c r="AB157" s="236" t="n"/>
      <c r="AC157" s="236" t="n"/>
      <c r="AD157" s="236" t="n"/>
      <c r="AE157" s="236" t="n"/>
      <c r="AF157" s="237">
        <f>IF(COUNTA(S157:AE157)=0,"",ROUND(AVERAGE(S157:AE157),1))</f>
        <v/>
      </c>
      <c r="AG157" s="235" t="n"/>
      <c r="AH157" s="236" t="n"/>
      <c r="AI157" s="236" t="n"/>
      <c r="AJ157" s="236" t="n"/>
      <c r="AK157" s="236" t="n"/>
      <c r="AL157" s="236" t="n"/>
      <c r="AM157" s="236" t="n"/>
      <c r="AN157" s="236" t="n"/>
      <c r="AO157" s="236" t="n"/>
      <c r="AP157" s="236" t="n"/>
      <c r="AQ157" s="236" t="n"/>
      <c r="AR157" s="236" t="n"/>
      <c r="AS157" s="236" t="n"/>
      <c r="AT157" s="236" t="n"/>
      <c r="AU157" s="237">
        <f>IF(COUNTA(AH157:AT157)=0,"",ROUND(AVERAGE(AH157:AT157),1))</f>
        <v/>
      </c>
    </row>
    <row r="158" ht="13.8" customHeight="1" s="185">
      <c r="A158" s="213" t="n">
        <v>11</v>
      </c>
      <c r="B158" s="234">
        <f t="array" ref="B158:B158">IFERROR(INDEX(Liste_Enfants!B$4:B$53,SMALL(IF(Liste_Enfants!E$4:E$53="A",ROW(Liste_Enfants!E$4:E$53)-3),11))&amp;" "&amp;INDEX(Liste_Enfants!C$4:C$53,SMALL(IF(Liste_Enfants!E$4:E$53="A",ROW(Liste_Enfants!E$4:E$53)-3),11)),"")</f>
        <v/>
      </c>
      <c r="C158" s="235" t="n"/>
      <c r="D158" s="236" t="n"/>
      <c r="E158" s="236" t="n"/>
      <c r="F158" s="236" t="n"/>
      <c r="G158" s="236" t="n"/>
      <c r="H158" s="236" t="n"/>
      <c r="I158" s="236" t="n"/>
      <c r="J158" s="236" t="n"/>
      <c r="K158" s="236" t="n"/>
      <c r="L158" s="236" t="n"/>
      <c r="M158" s="236" t="n"/>
      <c r="N158" s="236" t="n"/>
      <c r="O158" s="236" t="n"/>
      <c r="P158" s="236" t="n"/>
      <c r="Q158" s="237">
        <f>IF(COUNTA(D158:P158)=0,"",ROUND(AVERAGE(D158:P158),1))</f>
        <v/>
      </c>
      <c r="R158" s="235" t="n"/>
      <c r="S158" s="236" t="n"/>
      <c r="T158" s="236" t="n"/>
      <c r="U158" s="236" t="n"/>
      <c r="V158" s="236" t="n"/>
      <c r="W158" s="236" t="n"/>
      <c r="X158" s="236" t="n"/>
      <c r="Y158" s="236" t="n"/>
      <c r="Z158" s="236" t="n"/>
      <c r="AA158" s="236" t="n"/>
      <c r="AB158" s="236" t="n"/>
      <c r="AC158" s="236" t="n"/>
      <c r="AD158" s="236" t="n"/>
      <c r="AE158" s="236" t="n"/>
      <c r="AF158" s="237">
        <f>IF(COUNTA(S158:AE158)=0,"",ROUND(AVERAGE(S158:AE158),1))</f>
        <v/>
      </c>
      <c r="AG158" s="235" t="n"/>
      <c r="AH158" s="236" t="n"/>
      <c r="AI158" s="236" t="n"/>
      <c r="AJ158" s="236" t="n"/>
      <c r="AK158" s="236" t="n"/>
      <c r="AL158" s="236" t="n"/>
      <c r="AM158" s="236" t="n"/>
      <c r="AN158" s="236" t="n"/>
      <c r="AO158" s="236" t="n"/>
      <c r="AP158" s="236" t="n"/>
      <c r="AQ158" s="236" t="n"/>
      <c r="AR158" s="236" t="n"/>
      <c r="AS158" s="236" t="n"/>
      <c r="AT158" s="236" t="n"/>
      <c r="AU158" s="237">
        <f>IF(COUNTA(AH158:AT158)=0,"",ROUND(AVERAGE(AH158:AT158),1))</f>
        <v/>
      </c>
    </row>
    <row r="159" ht="13.8" customHeight="1" s="185">
      <c r="A159" s="238" t="n">
        <v>12</v>
      </c>
      <c r="B159" s="239">
        <f t="array" ref="B159:B159">IFERROR(INDEX(Liste_Enfants!B$4:B$53,SMALL(IF(Liste_Enfants!E$4:E$53="A",ROW(Liste_Enfants!E$4:E$53)-3),12))&amp;" "&amp;INDEX(Liste_Enfants!C$4:C$53,SMALL(IF(Liste_Enfants!E$4:E$53="A",ROW(Liste_Enfants!E$4:E$53)-3),12)),"")</f>
        <v/>
      </c>
      <c r="C159" s="235" t="n"/>
      <c r="D159" s="236" t="n"/>
      <c r="E159" s="236" t="n"/>
      <c r="F159" s="236" t="n"/>
      <c r="G159" s="236" t="n"/>
      <c r="H159" s="236" t="n"/>
      <c r="I159" s="236" t="n"/>
      <c r="J159" s="236" t="n"/>
      <c r="K159" s="236" t="n"/>
      <c r="L159" s="236" t="n"/>
      <c r="M159" s="236" t="n"/>
      <c r="N159" s="236" t="n"/>
      <c r="O159" s="236" t="n"/>
      <c r="P159" s="236" t="n"/>
      <c r="Q159" s="237">
        <f>IF(COUNTA(D159:P159)=0,"",ROUND(AVERAGE(D159:P159),1))</f>
        <v/>
      </c>
      <c r="R159" s="235" t="n"/>
      <c r="S159" s="236" t="n"/>
      <c r="T159" s="236" t="n"/>
      <c r="U159" s="236" t="n"/>
      <c r="V159" s="236" t="n"/>
      <c r="W159" s="236" t="n"/>
      <c r="X159" s="236" t="n"/>
      <c r="Y159" s="236" t="n"/>
      <c r="Z159" s="236" t="n"/>
      <c r="AA159" s="236" t="n"/>
      <c r="AB159" s="236" t="n"/>
      <c r="AC159" s="236" t="n"/>
      <c r="AD159" s="236" t="n"/>
      <c r="AE159" s="236" t="n"/>
      <c r="AF159" s="237">
        <f>IF(COUNTA(S159:AE159)=0,"",ROUND(AVERAGE(S159:AE159),1))</f>
        <v/>
      </c>
      <c r="AG159" s="235" t="n"/>
      <c r="AH159" s="236" t="n"/>
      <c r="AI159" s="236" t="n"/>
      <c r="AJ159" s="236" t="n"/>
      <c r="AK159" s="236" t="n"/>
      <c r="AL159" s="236" t="n"/>
      <c r="AM159" s="236" t="n"/>
      <c r="AN159" s="236" t="n"/>
      <c r="AO159" s="236" t="n"/>
      <c r="AP159" s="236" t="n"/>
      <c r="AQ159" s="236" t="n"/>
      <c r="AR159" s="236" t="n"/>
      <c r="AS159" s="236" t="n"/>
      <c r="AT159" s="236" t="n"/>
      <c r="AU159" s="237">
        <f>IF(COUNTA(AH159:AT159)=0,"",ROUND(AVERAGE(AH159:AT159),1))</f>
        <v/>
      </c>
    </row>
    <row r="160" ht="13.8" customHeight="1" s="185">
      <c r="A160" s="213" t="n">
        <v>13</v>
      </c>
      <c r="B160" s="234">
        <f t="array" ref="B160:B160">IFERROR(INDEX(Liste_Enfants!B$4:B$53,SMALL(IF(Liste_Enfants!E$4:E$53="A",ROW(Liste_Enfants!E$4:E$53)-3),13))&amp;" "&amp;INDEX(Liste_Enfants!C$4:C$53,SMALL(IF(Liste_Enfants!E$4:E$53="A",ROW(Liste_Enfants!E$4:E$53)-3),13)),"")</f>
        <v/>
      </c>
      <c r="C160" s="235" t="n"/>
      <c r="D160" s="236" t="n"/>
      <c r="E160" s="236" t="n"/>
      <c r="F160" s="236" t="n"/>
      <c r="G160" s="236" t="n"/>
      <c r="H160" s="236" t="n"/>
      <c r="I160" s="236" t="n"/>
      <c r="J160" s="236" t="n"/>
      <c r="K160" s="236" t="n"/>
      <c r="L160" s="236" t="n"/>
      <c r="M160" s="236" t="n"/>
      <c r="N160" s="236" t="n"/>
      <c r="O160" s="236" t="n"/>
      <c r="P160" s="236" t="n"/>
      <c r="Q160" s="237">
        <f>IF(COUNTA(D160:P160)=0,"",ROUND(AVERAGE(D160:P160),1))</f>
        <v/>
      </c>
      <c r="R160" s="235" t="n"/>
      <c r="S160" s="236" t="n"/>
      <c r="T160" s="236" t="n"/>
      <c r="U160" s="236" t="n"/>
      <c r="V160" s="236" t="n"/>
      <c r="W160" s="236" t="n"/>
      <c r="X160" s="236" t="n"/>
      <c r="Y160" s="236" t="n"/>
      <c r="Z160" s="236" t="n"/>
      <c r="AA160" s="236" t="n"/>
      <c r="AB160" s="236" t="n"/>
      <c r="AC160" s="236" t="n"/>
      <c r="AD160" s="236" t="n"/>
      <c r="AE160" s="236" t="n"/>
      <c r="AF160" s="237">
        <f>IF(COUNTA(S160:AE160)=0,"",ROUND(AVERAGE(S160:AE160),1))</f>
        <v/>
      </c>
      <c r="AG160" s="235" t="n"/>
      <c r="AH160" s="236" t="n"/>
      <c r="AI160" s="236" t="n"/>
      <c r="AJ160" s="236" t="n"/>
      <c r="AK160" s="236" t="n"/>
      <c r="AL160" s="236" t="n"/>
      <c r="AM160" s="236" t="n"/>
      <c r="AN160" s="236" t="n"/>
      <c r="AO160" s="236" t="n"/>
      <c r="AP160" s="236" t="n"/>
      <c r="AQ160" s="236" t="n"/>
      <c r="AR160" s="236" t="n"/>
      <c r="AS160" s="236" t="n"/>
      <c r="AT160" s="236" t="n"/>
      <c r="AU160" s="237">
        <f>IF(COUNTA(AH160:AT160)=0,"",ROUND(AVERAGE(AH160:AT160),1))</f>
        <v/>
      </c>
    </row>
    <row r="161" ht="13.8" customHeight="1" s="185">
      <c r="A161" s="238" t="n">
        <v>14</v>
      </c>
      <c r="B161" s="239">
        <f t="array" ref="B161:B161">IFERROR(INDEX(Liste_Enfants!B$4:B$53,SMALL(IF(Liste_Enfants!E$4:E$53="A",ROW(Liste_Enfants!E$4:E$53)-3),14))&amp;" "&amp;INDEX(Liste_Enfants!C$4:C$53,SMALL(IF(Liste_Enfants!E$4:E$53="A",ROW(Liste_Enfants!E$4:E$53)-3),14)),"")</f>
        <v/>
      </c>
      <c r="C161" s="235" t="n"/>
      <c r="D161" s="236" t="n"/>
      <c r="E161" s="236" t="n"/>
      <c r="F161" s="236" t="n"/>
      <c r="G161" s="236" t="n"/>
      <c r="H161" s="236" t="n"/>
      <c r="I161" s="236" t="n"/>
      <c r="J161" s="236" t="n"/>
      <c r="K161" s="236" t="n"/>
      <c r="L161" s="236" t="n"/>
      <c r="M161" s="236" t="n"/>
      <c r="N161" s="236" t="n"/>
      <c r="O161" s="236" t="n"/>
      <c r="P161" s="236" t="n"/>
      <c r="Q161" s="237">
        <f>IF(COUNTA(D161:P161)=0,"",ROUND(AVERAGE(D161:P161),1))</f>
        <v/>
      </c>
      <c r="R161" s="235" t="n"/>
      <c r="S161" s="236" t="n"/>
      <c r="T161" s="236" t="n"/>
      <c r="U161" s="236" t="n"/>
      <c r="V161" s="236" t="n"/>
      <c r="W161" s="236" t="n"/>
      <c r="X161" s="236" t="n"/>
      <c r="Y161" s="236" t="n"/>
      <c r="Z161" s="236" t="n"/>
      <c r="AA161" s="236" t="n"/>
      <c r="AB161" s="236" t="n"/>
      <c r="AC161" s="236" t="n"/>
      <c r="AD161" s="236" t="n"/>
      <c r="AE161" s="236" t="n"/>
      <c r="AF161" s="237">
        <f>IF(COUNTA(S161:AE161)=0,"",ROUND(AVERAGE(S161:AE161),1))</f>
        <v/>
      </c>
      <c r="AG161" s="235" t="n"/>
      <c r="AH161" s="236" t="n"/>
      <c r="AI161" s="236" t="n"/>
      <c r="AJ161" s="236" t="n"/>
      <c r="AK161" s="236" t="n"/>
      <c r="AL161" s="236" t="n"/>
      <c r="AM161" s="236" t="n"/>
      <c r="AN161" s="236" t="n"/>
      <c r="AO161" s="236" t="n"/>
      <c r="AP161" s="236" t="n"/>
      <c r="AQ161" s="236" t="n"/>
      <c r="AR161" s="236" t="n"/>
      <c r="AS161" s="236" t="n"/>
      <c r="AT161" s="236" t="n"/>
      <c r="AU161" s="237">
        <f>IF(COUNTA(AH161:AT161)=0,"",ROUND(AVERAGE(AH161:AT161),1))</f>
        <v/>
      </c>
    </row>
    <row r="162" ht="13.8" customHeight="1" s="185">
      <c r="A162" s="213" t="n">
        <v>15</v>
      </c>
      <c r="B162" s="234">
        <f t="array" ref="B162:B162">IFERROR(INDEX(Liste_Enfants!B$4:B$53,SMALL(IF(Liste_Enfants!E$4:E$53="A",ROW(Liste_Enfants!E$4:E$53)-3),15))&amp;" "&amp;INDEX(Liste_Enfants!C$4:C$53,SMALL(IF(Liste_Enfants!E$4:E$53="A",ROW(Liste_Enfants!E$4:E$53)-3),15)),"")</f>
        <v/>
      </c>
      <c r="C162" s="235" t="n"/>
      <c r="D162" s="236" t="n"/>
      <c r="E162" s="236" t="n"/>
      <c r="F162" s="236" t="n"/>
      <c r="G162" s="236" t="n"/>
      <c r="H162" s="236" t="n"/>
      <c r="I162" s="236" t="n"/>
      <c r="J162" s="236" t="n"/>
      <c r="K162" s="236" t="n"/>
      <c r="L162" s="236" t="n"/>
      <c r="M162" s="236" t="n"/>
      <c r="N162" s="236" t="n"/>
      <c r="O162" s="236" t="n"/>
      <c r="P162" s="236" t="n"/>
      <c r="Q162" s="237">
        <f>IF(COUNTA(D162:P162)=0,"",ROUND(AVERAGE(D162:P162),1))</f>
        <v/>
      </c>
      <c r="R162" s="235" t="n"/>
      <c r="S162" s="236" t="n"/>
      <c r="T162" s="236" t="n"/>
      <c r="U162" s="236" t="n"/>
      <c r="V162" s="236" t="n"/>
      <c r="W162" s="236" t="n"/>
      <c r="X162" s="236" t="n"/>
      <c r="Y162" s="236" t="n"/>
      <c r="Z162" s="236" t="n"/>
      <c r="AA162" s="236" t="n"/>
      <c r="AB162" s="236" t="n"/>
      <c r="AC162" s="236" t="n"/>
      <c r="AD162" s="236" t="n"/>
      <c r="AE162" s="236" t="n"/>
      <c r="AF162" s="237">
        <f>IF(COUNTA(S162:AE162)=0,"",ROUND(AVERAGE(S162:AE162),1))</f>
        <v/>
      </c>
      <c r="AG162" s="235" t="n"/>
      <c r="AH162" s="236" t="n"/>
      <c r="AI162" s="236" t="n"/>
      <c r="AJ162" s="236" t="n"/>
      <c r="AK162" s="236" t="n"/>
      <c r="AL162" s="236" t="n"/>
      <c r="AM162" s="236" t="n"/>
      <c r="AN162" s="236" t="n"/>
      <c r="AO162" s="236" t="n"/>
      <c r="AP162" s="236" t="n"/>
      <c r="AQ162" s="236" t="n"/>
      <c r="AR162" s="236" t="n"/>
      <c r="AS162" s="236" t="n"/>
      <c r="AT162" s="236" t="n"/>
      <c r="AU162" s="237">
        <f>IF(COUNTA(AH162:AT162)=0,"",ROUND(AVERAGE(AH162:AT162),1))</f>
        <v/>
      </c>
    </row>
    <row r="163" ht="12.8" customHeight="1" s="185">
      <c r="A163" s="233" t="inlineStr">
        <is>
          <t>📊 MOY.</t>
        </is>
      </c>
      <c r="C163" s="240" t="n"/>
      <c r="D163" s="241">
        <f>IF(COUNTA(D148:D162)=0,"",ROUND(AVERAGE(D148:D162),1))</f>
        <v/>
      </c>
      <c r="E163" s="241">
        <f>IF(COUNTA(E148:E162)=0,"",ROUND(AVERAGE(E148:E162),1))</f>
        <v/>
      </c>
      <c r="F163" s="241">
        <f>IF(COUNTA(F148:F162)=0,"",ROUND(AVERAGE(F148:F162),1))</f>
        <v/>
      </c>
      <c r="G163" s="241">
        <f>IF(COUNTA(G148:G162)=0,"",ROUND(AVERAGE(G148:G162),1))</f>
        <v/>
      </c>
      <c r="H163" s="241">
        <f>IF(COUNTA(H148:H162)=0,"",ROUND(AVERAGE(H148:H162),1))</f>
        <v/>
      </c>
      <c r="I163" s="241">
        <f>IF(COUNTA(I148:I162)=0,"",ROUND(AVERAGE(I148:I162),1))</f>
        <v/>
      </c>
      <c r="J163" s="241">
        <f>IF(COUNTA(J148:J162)=0,"",ROUND(AVERAGE(J148:J162),1))</f>
        <v/>
      </c>
      <c r="K163" s="241">
        <f>IF(COUNTA(K148:K162)=0,"",ROUND(AVERAGE(K148:K162),1))</f>
        <v/>
      </c>
      <c r="L163" s="241">
        <f>IF(COUNTA(L148:L162)=0,"",ROUND(AVERAGE(L148:L162),1))</f>
        <v/>
      </c>
      <c r="M163" s="241">
        <f>IF(COUNTA(M148:M162)=0,"",ROUND(AVERAGE(M148:M162),1))</f>
        <v/>
      </c>
      <c r="N163" s="241">
        <f>IF(COUNTA(N148:N162)=0,"",ROUND(AVERAGE(N148:N162),1))</f>
        <v/>
      </c>
      <c r="O163" s="241">
        <f>IF(COUNTA(O148:O162)=0,"",ROUND(AVERAGE(O148:O162),1))</f>
        <v/>
      </c>
      <c r="P163" s="241">
        <f>IF(COUNTA(P148:P162)=0,"",ROUND(AVERAGE(P148:P162),1))</f>
        <v/>
      </c>
      <c r="Q163" s="241">
        <f>IF(COUNTA(Q148:Q162)=0,"",ROUND(AVERAGE(Q148:Q162),1))</f>
        <v/>
      </c>
      <c r="R163" s="235" t="n"/>
      <c r="S163" s="241">
        <f>IF(COUNTA(S148:S162)=0,"",ROUND(AVERAGE(S148:S162),1))</f>
        <v/>
      </c>
      <c r="T163" s="241">
        <f>IF(COUNTA(T148:T162)=0,"",ROUND(AVERAGE(T148:T162),1))</f>
        <v/>
      </c>
      <c r="U163" s="241">
        <f>IF(COUNTA(U148:U162)=0,"",ROUND(AVERAGE(U148:U162),1))</f>
        <v/>
      </c>
      <c r="V163" s="241">
        <f>IF(COUNTA(V148:V162)=0,"",ROUND(AVERAGE(V148:V162),1))</f>
        <v/>
      </c>
      <c r="W163" s="241">
        <f>IF(COUNTA(W148:W162)=0,"",ROUND(AVERAGE(W148:W162),1))</f>
        <v/>
      </c>
      <c r="X163" s="241">
        <f>IF(COUNTA(X148:X162)=0,"",ROUND(AVERAGE(X148:X162),1))</f>
        <v/>
      </c>
      <c r="Y163" s="241">
        <f>IF(COUNTA(Y148:Y162)=0,"",ROUND(AVERAGE(Y148:Y162),1))</f>
        <v/>
      </c>
      <c r="Z163" s="241">
        <f>IF(COUNTA(Z148:Z162)=0,"",ROUND(AVERAGE(Z148:Z162),1))</f>
        <v/>
      </c>
      <c r="AA163" s="241">
        <f>IF(COUNTA(AA148:AA162)=0,"",ROUND(AVERAGE(AA148:AA162),1))</f>
        <v/>
      </c>
      <c r="AB163" s="241">
        <f>IF(COUNTA(AB148:AB162)=0,"",ROUND(AVERAGE(AB148:AB162),1))</f>
        <v/>
      </c>
      <c r="AC163" s="241">
        <f>IF(COUNTA(AC148:AC162)=0,"",ROUND(AVERAGE(AC148:AC162),1))</f>
        <v/>
      </c>
      <c r="AD163" s="241">
        <f>IF(COUNTA(AD148:AD162)=0,"",ROUND(AVERAGE(AD148:AD162),1))</f>
        <v/>
      </c>
      <c r="AE163" s="241">
        <f>IF(COUNTA(AE148:AE162)=0,"",ROUND(AVERAGE(AE148:AE162),1))</f>
        <v/>
      </c>
      <c r="AF163" s="241">
        <f>IF(COUNTA(AF148:AF162)=0,"",ROUND(AVERAGE(AF148:AF162),1))</f>
        <v/>
      </c>
      <c r="AG163" s="235" t="n"/>
      <c r="AH163" s="241">
        <f>IF(COUNTA(AH148:AH162)=0,"",ROUND(AVERAGE(AH148:AH162),1))</f>
        <v/>
      </c>
      <c r="AI163" s="241">
        <f>IF(COUNTA(AI148:AI162)=0,"",ROUND(AVERAGE(AI148:AI162),1))</f>
        <v/>
      </c>
      <c r="AJ163" s="241">
        <f>IF(COUNTA(AJ148:AJ162)=0,"",ROUND(AVERAGE(AJ148:AJ162),1))</f>
        <v/>
      </c>
      <c r="AK163" s="241">
        <f>IF(COUNTA(AK148:AK162)=0,"",ROUND(AVERAGE(AK148:AK162),1))</f>
        <v/>
      </c>
      <c r="AL163" s="241">
        <f>IF(COUNTA(AL148:AL162)=0,"",ROUND(AVERAGE(AL148:AL162),1))</f>
        <v/>
      </c>
      <c r="AM163" s="241">
        <f>IF(COUNTA(AM148:AM162)=0,"",ROUND(AVERAGE(AM148:AM162),1))</f>
        <v/>
      </c>
      <c r="AN163" s="241">
        <f>IF(COUNTA(AN148:AN162)=0,"",ROUND(AVERAGE(AN148:AN162),1))</f>
        <v/>
      </c>
      <c r="AO163" s="241">
        <f>IF(COUNTA(AO148:AO162)=0,"",ROUND(AVERAGE(AO148:AO162),1))</f>
        <v/>
      </c>
      <c r="AP163" s="241">
        <f>IF(COUNTA(AP148:AP162)=0,"",ROUND(AVERAGE(AP148:AP162),1))</f>
        <v/>
      </c>
      <c r="AQ163" s="241">
        <f>IF(COUNTA(AQ148:AQ162)=0,"",ROUND(AVERAGE(AQ148:AQ162),1))</f>
        <v/>
      </c>
      <c r="AR163" s="241">
        <f>IF(COUNTA(AR148:AR162)=0,"",ROUND(AVERAGE(AR148:AR162),1))</f>
        <v/>
      </c>
      <c r="AS163" s="241">
        <f>IF(COUNTA(AS148:AS162)=0,"",ROUND(AVERAGE(AS148:AS162),1))</f>
        <v/>
      </c>
      <c r="AT163" s="241">
        <f>IF(COUNTA(AT148:AT162)=0,"",ROUND(AVERAGE(AT148:AT162),1))</f>
        <v/>
      </c>
      <c r="AU163" s="241">
        <f>IF(COUNTA(AU148:AU162)=0,"",ROUND(AVERAGE(AU148:AU162),1))</f>
        <v/>
      </c>
    </row>
    <row r="164" ht="30" customHeight="1" s="185">
      <c r="A164" s="242" t="inlineStr">
        <is>
          <t>N°</t>
        </is>
      </c>
      <c r="B164" s="243" t="inlineStr">
        <is>
          <t>📅 MARDI</t>
        </is>
      </c>
      <c r="C164" s="228" t="n"/>
      <c r="D164" s="229" t="inlineStr">
        <is>
          <t>Règles</t>
        </is>
      </c>
      <c r="E164" s="229" t="inlineStr">
        <is>
          <t>Coopér.</t>
        </is>
      </c>
      <c r="F164" s="229" t="inlineStr">
        <is>
          <t>Comm.</t>
        </is>
      </c>
      <c r="G164" s="229" t="inlineStr">
        <is>
          <t>Entraide</t>
        </is>
      </c>
      <c r="H164" s="230" t="inlineStr">
        <is>
          <t>Initiat.</t>
        </is>
      </c>
      <c r="I164" s="230" t="inlineStr">
        <is>
          <t>Gest.mat</t>
        </is>
      </c>
      <c r="J164" s="230" t="inlineStr">
        <is>
          <t>Orga.</t>
        </is>
      </c>
      <c r="K164" s="231" t="inlineStr">
        <is>
          <t>Imagin.</t>
        </is>
      </c>
      <c r="L164" s="231" t="inlineStr">
        <is>
          <t>Expr.art</t>
        </is>
      </c>
      <c r="M164" s="231" t="inlineStr">
        <is>
          <t>Expr.corp</t>
        </is>
      </c>
      <c r="N164" s="232" t="inlineStr">
        <is>
          <t>Coord.</t>
        </is>
      </c>
      <c r="O164" s="232" t="inlineStr">
        <is>
          <t>Endur.</t>
        </is>
      </c>
      <c r="P164" s="232" t="inlineStr">
        <is>
          <t>Esp.sport</t>
        </is>
      </c>
      <c r="Q164" s="233" t="inlineStr">
        <is>
          <t>MOY</t>
        </is>
      </c>
      <c r="R164" s="250" t="inlineStr">
        <is>
          <t>▼ Activité</t>
        </is>
      </c>
      <c r="S164" s="229" t="inlineStr">
        <is>
          <t>Règles</t>
        </is>
      </c>
      <c r="T164" s="229" t="inlineStr">
        <is>
          <t>Coopér.</t>
        </is>
      </c>
      <c r="U164" s="229" t="inlineStr">
        <is>
          <t>Comm.</t>
        </is>
      </c>
      <c r="V164" s="229" t="inlineStr">
        <is>
          <t>Entraide</t>
        </is>
      </c>
      <c r="W164" s="230" t="inlineStr">
        <is>
          <t>Initiat.</t>
        </is>
      </c>
      <c r="X164" s="230" t="inlineStr">
        <is>
          <t>Gest.mat</t>
        </is>
      </c>
      <c r="Y164" s="230" t="inlineStr">
        <is>
          <t>Orga.</t>
        </is>
      </c>
      <c r="Z164" s="231" t="inlineStr">
        <is>
          <t>Imagin.</t>
        </is>
      </c>
      <c r="AA164" s="231" t="inlineStr">
        <is>
          <t>Expr.art</t>
        </is>
      </c>
      <c r="AB164" s="231" t="inlineStr">
        <is>
          <t>Expr.corp</t>
        </is>
      </c>
      <c r="AC164" s="232" t="inlineStr">
        <is>
          <t>Coord.</t>
        </is>
      </c>
      <c r="AD164" s="232" t="inlineStr">
        <is>
          <t>Endur.</t>
        </is>
      </c>
      <c r="AE164" s="232" t="inlineStr">
        <is>
          <t>Esp.sport</t>
        </is>
      </c>
      <c r="AF164" s="233" t="inlineStr">
        <is>
          <t>MOY</t>
        </is>
      </c>
      <c r="AG164" s="228" t="n"/>
      <c r="AH164" s="229" t="inlineStr">
        <is>
          <t>Règles</t>
        </is>
      </c>
      <c r="AI164" s="229" t="inlineStr">
        <is>
          <t>Coopér.</t>
        </is>
      </c>
      <c r="AJ164" s="229" t="inlineStr">
        <is>
          <t>Comm.</t>
        </is>
      </c>
      <c r="AK164" s="229" t="inlineStr">
        <is>
          <t>Entraide</t>
        </is>
      </c>
      <c r="AL164" s="230" t="inlineStr">
        <is>
          <t>Initiat.</t>
        </is>
      </c>
      <c r="AM164" s="230" t="inlineStr">
        <is>
          <t>Gest.mat</t>
        </is>
      </c>
      <c r="AN164" s="230" t="inlineStr">
        <is>
          <t>Orga.</t>
        </is>
      </c>
      <c r="AO164" s="231" t="inlineStr">
        <is>
          <t>Imagin.</t>
        </is>
      </c>
      <c r="AP164" s="231" t="inlineStr">
        <is>
          <t>Expr.art</t>
        </is>
      </c>
      <c r="AQ164" s="231" t="inlineStr">
        <is>
          <t>Expr.corp</t>
        </is>
      </c>
      <c r="AR164" s="232" t="inlineStr">
        <is>
          <t>Coord.</t>
        </is>
      </c>
      <c r="AS164" s="232" t="inlineStr">
        <is>
          <t>Endur.</t>
        </is>
      </c>
      <c r="AT164" s="232" t="inlineStr">
        <is>
          <t>Esp.sport</t>
        </is>
      </c>
      <c r="AU164" s="233" t="inlineStr">
        <is>
          <t>MOY</t>
        </is>
      </c>
    </row>
    <row r="165" ht="13.8" customHeight="1" s="185">
      <c r="A165" s="213" t="n">
        <v>1</v>
      </c>
      <c r="B165" s="234">
        <f t="array" ref="B165:B165">IFERROR(INDEX(Liste_Enfants!B$4:B$53,SMALL(IF(Liste_Enfants!E$4:E$53="A",ROW(Liste_Enfants!E$4:E$53)-3),1))&amp;" "&amp;INDEX(Liste_Enfants!C$4:C$53,SMALL(IF(Liste_Enfants!E$4:E$53="A",ROW(Liste_Enfants!E$4:E$53)-3),1)),"")</f>
        <v/>
      </c>
      <c r="C165" s="235" t="n"/>
      <c r="D165" s="236" t="n"/>
      <c r="E165" s="236" t="n"/>
      <c r="F165" s="236" t="n"/>
      <c r="G165" s="236" t="n"/>
      <c r="H165" s="236" t="n"/>
      <c r="I165" s="236" t="n"/>
      <c r="J165" s="236" t="n"/>
      <c r="K165" s="236" t="n"/>
      <c r="L165" s="236" t="n"/>
      <c r="M165" s="236" t="n"/>
      <c r="N165" s="236" t="n"/>
      <c r="O165" s="236" t="n"/>
      <c r="P165" s="236" t="n"/>
      <c r="Q165" s="237">
        <f>IF(COUNTA(D165:P165)=0,"",ROUND(AVERAGE(D165:P165),1))</f>
        <v/>
      </c>
      <c r="R165" s="235" t="n"/>
      <c r="S165" s="236" t="n"/>
      <c r="T165" s="236" t="n"/>
      <c r="U165" s="236" t="n"/>
      <c r="V165" s="236" t="n"/>
      <c r="W165" s="236" t="n"/>
      <c r="X165" s="236" t="n"/>
      <c r="Y165" s="236" t="n"/>
      <c r="Z165" s="236" t="n"/>
      <c r="AA165" s="236" t="n"/>
      <c r="AB165" s="236" t="n"/>
      <c r="AC165" s="236" t="n"/>
      <c r="AD165" s="236" t="n"/>
      <c r="AE165" s="236" t="n"/>
      <c r="AF165" s="237">
        <f>IF(COUNTA(S165:AE165)=0,"",ROUND(AVERAGE(S165:AE165),1))</f>
        <v/>
      </c>
      <c r="AG165" s="235" t="n"/>
      <c r="AH165" s="236" t="n"/>
      <c r="AI165" s="236" t="n"/>
      <c r="AJ165" s="236" t="n"/>
      <c r="AK165" s="236" t="n"/>
      <c r="AL165" s="236" t="n"/>
      <c r="AM165" s="236" t="n"/>
      <c r="AN165" s="236" t="n"/>
      <c r="AO165" s="236" t="n"/>
      <c r="AP165" s="236" t="n"/>
      <c r="AQ165" s="236" t="n"/>
      <c r="AR165" s="236" t="n"/>
      <c r="AS165" s="236" t="n"/>
      <c r="AT165" s="236" t="n"/>
      <c r="AU165" s="237">
        <f>IF(COUNTA(AH165:AT165)=0,"",ROUND(AVERAGE(AH165:AT165),1))</f>
        <v/>
      </c>
    </row>
    <row r="166" ht="13.8" customHeight="1" s="185">
      <c r="A166" s="238" t="n">
        <v>2</v>
      </c>
      <c r="B166" s="239">
        <f t="array" ref="B166:B166">IFERROR(INDEX(Liste_Enfants!B$4:B$53,SMALL(IF(Liste_Enfants!E$4:E$53="A",ROW(Liste_Enfants!E$4:E$53)-3),2))&amp;" "&amp;INDEX(Liste_Enfants!C$4:C$53,SMALL(IF(Liste_Enfants!E$4:E$53="A",ROW(Liste_Enfants!E$4:E$53)-3),2)),"")</f>
        <v/>
      </c>
      <c r="C166" s="235" t="n"/>
      <c r="D166" s="236" t="n"/>
      <c r="E166" s="236" t="n"/>
      <c r="F166" s="236" t="n"/>
      <c r="G166" s="236" t="n"/>
      <c r="H166" s="236" t="n"/>
      <c r="I166" s="236" t="n"/>
      <c r="J166" s="236" t="n"/>
      <c r="K166" s="236" t="n"/>
      <c r="L166" s="236" t="n"/>
      <c r="M166" s="236" t="n"/>
      <c r="N166" s="236" t="n"/>
      <c r="O166" s="236" t="n"/>
      <c r="P166" s="236" t="n"/>
      <c r="Q166" s="237">
        <f>IF(COUNTA(D166:P166)=0,"",ROUND(AVERAGE(D166:P166),1))</f>
        <v/>
      </c>
      <c r="R166" s="235" t="n"/>
      <c r="S166" s="236" t="n"/>
      <c r="T166" s="236" t="n"/>
      <c r="U166" s="236" t="n"/>
      <c r="V166" s="236" t="n"/>
      <c r="W166" s="236" t="n"/>
      <c r="X166" s="236" t="n"/>
      <c r="Y166" s="236" t="n"/>
      <c r="Z166" s="236" t="n"/>
      <c r="AA166" s="236" t="n"/>
      <c r="AB166" s="236" t="n"/>
      <c r="AC166" s="236" t="n"/>
      <c r="AD166" s="236" t="n"/>
      <c r="AE166" s="236" t="n"/>
      <c r="AF166" s="237">
        <f>IF(COUNTA(S166:AE166)=0,"",ROUND(AVERAGE(S166:AE166),1))</f>
        <v/>
      </c>
      <c r="AG166" s="235" t="n"/>
      <c r="AH166" s="236" t="n"/>
      <c r="AI166" s="236" t="n"/>
      <c r="AJ166" s="236" t="n"/>
      <c r="AK166" s="236" t="n"/>
      <c r="AL166" s="236" t="n"/>
      <c r="AM166" s="236" t="n"/>
      <c r="AN166" s="236" t="n"/>
      <c r="AO166" s="236" t="n"/>
      <c r="AP166" s="236" t="n"/>
      <c r="AQ166" s="236" t="n"/>
      <c r="AR166" s="236" t="n"/>
      <c r="AS166" s="236" t="n"/>
      <c r="AT166" s="236" t="n"/>
      <c r="AU166" s="237">
        <f>IF(COUNTA(AH166:AT166)=0,"",ROUND(AVERAGE(AH166:AT166),1))</f>
        <v/>
      </c>
    </row>
    <row r="167" ht="13.8" customHeight="1" s="185">
      <c r="A167" s="213" t="n">
        <v>3</v>
      </c>
      <c r="B167" s="234">
        <f t="array" ref="B167:B167">IFERROR(INDEX(Liste_Enfants!B$4:B$53,SMALL(IF(Liste_Enfants!E$4:E$53="A",ROW(Liste_Enfants!E$4:E$53)-3),3))&amp;" "&amp;INDEX(Liste_Enfants!C$4:C$53,SMALL(IF(Liste_Enfants!E$4:E$53="A",ROW(Liste_Enfants!E$4:E$53)-3),3)),"")</f>
        <v/>
      </c>
      <c r="C167" s="235" t="n"/>
      <c r="D167" s="236" t="n"/>
      <c r="E167" s="236" t="n"/>
      <c r="F167" s="236" t="n"/>
      <c r="G167" s="236" t="n"/>
      <c r="H167" s="236" t="n"/>
      <c r="I167" s="236" t="n"/>
      <c r="J167" s="236" t="n"/>
      <c r="K167" s="236" t="n"/>
      <c r="L167" s="236" t="n"/>
      <c r="M167" s="236" t="n"/>
      <c r="N167" s="236" t="n"/>
      <c r="O167" s="236" t="n"/>
      <c r="P167" s="236" t="n"/>
      <c r="Q167" s="237">
        <f>IF(COUNTA(D167:P167)=0,"",ROUND(AVERAGE(D167:P167),1))</f>
        <v/>
      </c>
      <c r="R167" s="235" t="n"/>
      <c r="S167" s="236" t="n"/>
      <c r="T167" s="236" t="n"/>
      <c r="U167" s="236" t="n"/>
      <c r="V167" s="236" t="n"/>
      <c r="W167" s="236" t="n"/>
      <c r="X167" s="236" t="n"/>
      <c r="Y167" s="236" t="n"/>
      <c r="Z167" s="236" t="n"/>
      <c r="AA167" s="236" t="n"/>
      <c r="AB167" s="236" t="n"/>
      <c r="AC167" s="236" t="n"/>
      <c r="AD167" s="236" t="n"/>
      <c r="AE167" s="236" t="n"/>
      <c r="AF167" s="237">
        <f>IF(COUNTA(S167:AE167)=0,"",ROUND(AVERAGE(S167:AE167),1))</f>
        <v/>
      </c>
      <c r="AG167" s="235" t="n"/>
      <c r="AH167" s="236" t="n"/>
      <c r="AI167" s="236" t="n"/>
      <c r="AJ167" s="236" t="n"/>
      <c r="AK167" s="236" t="n"/>
      <c r="AL167" s="236" t="n"/>
      <c r="AM167" s="236" t="n"/>
      <c r="AN167" s="236" t="n"/>
      <c r="AO167" s="236" t="n"/>
      <c r="AP167" s="236" t="n"/>
      <c r="AQ167" s="236" t="n"/>
      <c r="AR167" s="236" t="n"/>
      <c r="AS167" s="236" t="n"/>
      <c r="AT167" s="236" t="n"/>
      <c r="AU167" s="237">
        <f>IF(COUNTA(AH167:AT167)=0,"",ROUND(AVERAGE(AH167:AT167),1))</f>
        <v/>
      </c>
    </row>
    <row r="168" ht="13.8" customHeight="1" s="185">
      <c r="A168" s="238" t="n">
        <v>4</v>
      </c>
      <c r="B168" s="239">
        <f t="array" ref="B168:B168">IFERROR(INDEX(Liste_Enfants!B$4:B$53,SMALL(IF(Liste_Enfants!E$4:E$53="A",ROW(Liste_Enfants!E$4:E$53)-3),4))&amp;" "&amp;INDEX(Liste_Enfants!C$4:C$53,SMALL(IF(Liste_Enfants!E$4:E$53="A",ROW(Liste_Enfants!E$4:E$53)-3),4)),"")</f>
        <v/>
      </c>
      <c r="C168" s="235" t="n"/>
      <c r="D168" s="236" t="n"/>
      <c r="E168" s="236" t="n"/>
      <c r="F168" s="236" t="n"/>
      <c r="G168" s="236" t="n"/>
      <c r="H168" s="236" t="n"/>
      <c r="I168" s="236" t="n"/>
      <c r="J168" s="236" t="n"/>
      <c r="K168" s="236" t="n"/>
      <c r="L168" s="236" t="n"/>
      <c r="M168" s="236" t="n"/>
      <c r="N168" s="236" t="n"/>
      <c r="O168" s="236" t="n"/>
      <c r="P168" s="236" t="n"/>
      <c r="Q168" s="237">
        <f>IF(COUNTA(D168:P168)=0,"",ROUND(AVERAGE(D168:P168),1))</f>
        <v/>
      </c>
      <c r="R168" s="235" t="n"/>
      <c r="S168" s="236" t="n"/>
      <c r="T168" s="236" t="n"/>
      <c r="U168" s="236" t="n"/>
      <c r="V168" s="236" t="n"/>
      <c r="W168" s="236" t="n"/>
      <c r="X168" s="236" t="n"/>
      <c r="Y168" s="236" t="n"/>
      <c r="Z168" s="236" t="n"/>
      <c r="AA168" s="236" t="n"/>
      <c r="AB168" s="236" t="n"/>
      <c r="AC168" s="236" t="n"/>
      <c r="AD168" s="236" t="n"/>
      <c r="AE168" s="236" t="n"/>
      <c r="AF168" s="237">
        <f>IF(COUNTA(S168:AE168)=0,"",ROUND(AVERAGE(S168:AE168),1))</f>
        <v/>
      </c>
      <c r="AG168" s="235" t="n"/>
      <c r="AH168" s="236" t="n"/>
      <c r="AI168" s="236" t="n"/>
      <c r="AJ168" s="236" t="n"/>
      <c r="AK168" s="236" t="n"/>
      <c r="AL168" s="236" t="n"/>
      <c r="AM168" s="236" t="n"/>
      <c r="AN168" s="236" t="n"/>
      <c r="AO168" s="236" t="n"/>
      <c r="AP168" s="236" t="n"/>
      <c r="AQ168" s="236" t="n"/>
      <c r="AR168" s="236" t="n"/>
      <c r="AS168" s="236" t="n"/>
      <c r="AT168" s="236" t="n"/>
      <c r="AU168" s="237">
        <f>IF(COUNTA(AH168:AT168)=0,"",ROUND(AVERAGE(AH168:AT168),1))</f>
        <v/>
      </c>
    </row>
    <row r="169" ht="13.8" customHeight="1" s="185">
      <c r="A169" s="213" t="n">
        <v>5</v>
      </c>
      <c r="B169" s="234">
        <f t="array" ref="B169:B169">IFERROR(INDEX(Liste_Enfants!B$4:B$53,SMALL(IF(Liste_Enfants!E$4:E$53="A",ROW(Liste_Enfants!E$4:E$53)-3),5))&amp;" "&amp;INDEX(Liste_Enfants!C$4:C$53,SMALL(IF(Liste_Enfants!E$4:E$53="A",ROW(Liste_Enfants!E$4:E$53)-3),5)),"")</f>
        <v/>
      </c>
      <c r="C169" s="235" t="n"/>
      <c r="D169" s="236" t="n"/>
      <c r="E169" s="236" t="n"/>
      <c r="F169" s="236" t="n"/>
      <c r="G169" s="236" t="n"/>
      <c r="H169" s="236" t="n"/>
      <c r="I169" s="236" t="n"/>
      <c r="J169" s="236" t="n"/>
      <c r="K169" s="236" t="n"/>
      <c r="L169" s="236" t="n"/>
      <c r="M169" s="236" t="n"/>
      <c r="N169" s="236" t="n"/>
      <c r="O169" s="236" t="n"/>
      <c r="P169" s="236" t="n"/>
      <c r="Q169" s="237">
        <f>IF(COUNTA(D169:P169)=0,"",ROUND(AVERAGE(D169:P169),1))</f>
        <v/>
      </c>
      <c r="R169" s="235" t="n"/>
      <c r="S169" s="236" t="n"/>
      <c r="T169" s="236" t="n"/>
      <c r="U169" s="236" t="n"/>
      <c r="V169" s="236" t="n"/>
      <c r="W169" s="236" t="n"/>
      <c r="X169" s="236" t="n"/>
      <c r="Y169" s="236" t="n"/>
      <c r="Z169" s="236" t="n"/>
      <c r="AA169" s="236" t="n"/>
      <c r="AB169" s="236" t="n"/>
      <c r="AC169" s="236" t="n"/>
      <c r="AD169" s="236" t="n"/>
      <c r="AE169" s="236" t="n"/>
      <c r="AF169" s="237">
        <f>IF(COUNTA(S169:AE169)=0,"",ROUND(AVERAGE(S169:AE169),1))</f>
        <v/>
      </c>
      <c r="AG169" s="235" t="n"/>
      <c r="AH169" s="236" t="n"/>
      <c r="AI169" s="236" t="n"/>
      <c r="AJ169" s="236" t="n"/>
      <c r="AK169" s="236" t="n"/>
      <c r="AL169" s="236" t="n"/>
      <c r="AM169" s="236" t="n"/>
      <c r="AN169" s="236" t="n"/>
      <c r="AO169" s="236" t="n"/>
      <c r="AP169" s="236" t="n"/>
      <c r="AQ169" s="236" t="n"/>
      <c r="AR169" s="236" t="n"/>
      <c r="AS169" s="236" t="n"/>
      <c r="AT169" s="236" t="n"/>
      <c r="AU169" s="237">
        <f>IF(COUNTA(AH169:AT169)=0,"",ROUND(AVERAGE(AH169:AT169),1))</f>
        <v/>
      </c>
    </row>
    <row r="170" ht="13.8" customHeight="1" s="185">
      <c r="A170" s="238" t="n">
        <v>6</v>
      </c>
      <c r="B170" s="239">
        <f t="array" ref="B170:B170">IFERROR(INDEX(Liste_Enfants!B$4:B$53,SMALL(IF(Liste_Enfants!E$4:E$53="A",ROW(Liste_Enfants!E$4:E$53)-3),6))&amp;" "&amp;INDEX(Liste_Enfants!C$4:C$53,SMALL(IF(Liste_Enfants!E$4:E$53="A",ROW(Liste_Enfants!E$4:E$53)-3),6)),"")</f>
        <v/>
      </c>
      <c r="C170" s="235" t="n"/>
      <c r="D170" s="236" t="n"/>
      <c r="E170" s="236" t="n"/>
      <c r="F170" s="236" t="n"/>
      <c r="G170" s="236" t="n"/>
      <c r="H170" s="236" t="n"/>
      <c r="I170" s="236" t="n"/>
      <c r="J170" s="236" t="n"/>
      <c r="K170" s="236" t="n"/>
      <c r="L170" s="236" t="n"/>
      <c r="M170" s="236" t="n"/>
      <c r="N170" s="236" t="n"/>
      <c r="O170" s="236" t="n"/>
      <c r="P170" s="236" t="n"/>
      <c r="Q170" s="237">
        <f>IF(COUNTA(D170:P170)=0,"",ROUND(AVERAGE(D170:P170),1))</f>
        <v/>
      </c>
      <c r="R170" s="235" t="n"/>
      <c r="S170" s="236" t="n"/>
      <c r="T170" s="236" t="n"/>
      <c r="U170" s="236" t="n"/>
      <c r="V170" s="236" t="n"/>
      <c r="W170" s="236" t="n"/>
      <c r="X170" s="236" t="n"/>
      <c r="Y170" s="236" t="n"/>
      <c r="Z170" s="236" t="n"/>
      <c r="AA170" s="236" t="n"/>
      <c r="AB170" s="236" t="n"/>
      <c r="AC170" s="236" t="n"/>
      <c r="AD170" s="236" t="n"/>
      <c r="AE170" s="236" t="n"/>
      <c r="AF170" s="237">
        <f>IF(COUNTA(S170:AE170)=0,"",ROUND(AVERAGE(S170:AE170),1))</f>
        <v/>
      </c>
      <c r="AG170" s="235" t="n"/>
      <c r="AH170" s="236" t="n"/>
      <c r="AI170" s="236" t="n"/>
      <c r="AJ170" s="236" t="n"/>
      <c r="AK170" s="236" t="n"/>
      <c r="AL170" s="236" t="n"/>
      <c r="AM170" s="236" t="n"/>
      <c r="AN170" s="236" t="n"/>
      <c r="AO170" s="236" t="n"/>
      <c r="AP170" s="236" t="n"/>
      <c r="AQ170" s="236" t="n"/>
      <c r="AR170" s="236" t="n"/>
      <c r="AS170" s="236" t="n"/>
      <c r="AT170" s="236" t="n"/>
      <c r="AU170" s="237">
        <f>IF(COUNTA(AH170:AT170)=0,"",ROUND(AVERAGE(AH170:AT170),1))</f>
        <v/>
      </c>
    </row>
    <row r="171" ht="13.8" customHeight="1" s="185">
      <c r="A171" s="213" t="n">
        <v>7</v>
      </c>
      <c r="B171" s="234">
        <f t="array" ref="B171:B171">IFERROR(INDEX(Liste_Enfants!B$4:B$53,SMALL(IF(Liste_Enfants!E$4:E$53="A",ROW(Liste_Enfants!E$4:E$53)-3),7))&amp;" "&amp;INDEX(Liste_Enfants!C$4:C$53,SMALL(IF(Liste_Enfants!E$4:E$53="A",ROW(Liste_Enfants!E$4:E$53)-3),7)),"")</f>
        <v/>
      </c>
      <c r="C171" s="235" t="n"/>
      <c r="D171" s="236" t="n"/>
      <c r="E171" s="236" t="n"/>
      <c r="F171" s="236" t="n"/>
      <c r="G171" s="236" t="n"/>
      <c r="H171" s="236" t="n"/>
      <c r="I171" s="236" t="n"/>
      <c r="J171" s="236" t="n"/>
      <c r="K171" s="236" t="n"/>
      <c r="L171" s="236" t="n"/>
      <c r="M171" s="236" t="n"/>
      <c r="N171" s="236" t="n"/>
      <c r="O171" s="236" t="n"/>
      <c r="P171" s="236" t="n"/>
      <c r="Q171" s="237">
        <f>IF(COUNTA(D171:P171)=0,"",ROUND(AVERAGE(D171:P171),1))</f>
        <v/>
      </c>
      <c r="R171" s="235" t="n"/>
      <c r="S171" s="236" t="n"/>
      <c r="T171" s="236" t="n"/>
      <c r="U171" s="236" t="n"/>
      <c r="V171" s="236" t="n"/>
      <c r="W171" s="236" t="n"/>
      <c r="X171" s="236" t="n"/>
      <c r="Y171" s="236" t="n"/>
      <c r="Z171" s="236" t="n"/>
      <c r="AA171" s="236" t="n"/>
      <c r="AB171" s="236" t="n"/>
      <c r="AC171" s="236" t="n"/>
      <c r="AD171" s="236" t="n"/>
      <c r="AE171" s="236" t="n"/>
      <c r="AF171" s="237">
        <f>IF(COUNTA(S171:AE171)=0,"",ROUND(AVERAGE(S171:AE171),1))</f>
        <v/>
      </c>
      <c r="AG171" s="235" t="n"/>
      <c r="AH171" s="236" t="n"/>
      <c r="AI171" s="236" t="n"/>
      <c r="AJ171" s="236" t="n"/>
      <c r="AK171" s="236" t="n"/>
      <c r="AL171" s="236" t="n"/>
      <c r="AM171" s="236" t="n"/>
      <c r="AN171" s="236" t="n"/>
      <c r="AO171" s="236" t="n"/>
      <c r="AP171" s="236" t="n"/>
      <c r="AQ171" s="236" t="n"/>
      <c r="AR171" s="236" t="n"/>
      <c r="AS171" s="236" t="n"/>
      <c r="AT171" s="236" t="n"/>
      <c r="AU171" s="237">
        <f>IF(COUNTA(AH171:AT171)=0,"",ROUND(AVERAGE(AH171:AT171),1))</f>
        <v/>
      </c>
    </row>
    <row r="172" ht="13.8" customHeight="1" s="185">
      <c r="A172" s="238" t="n">
        <v>8</v>
      </c>
      <c r="B172" s="239">
        <f t="array" ref="B172:B172">IFERROR(INDEX(Liste_Enfants!B$4:B$53,SMALL(IF(Liste_Enfants!E$4:E$53="A",ROW(Liste_Enfants!E$4:E$53)-3),8))&amp;" "&amp;INDEX(Liste_Enfants!C$4:C$53,SMALL(IF(Liste_Enfants!E$4:E$53="A",ROW(Liste_Enfants!E$4:E$53)-3),8)),"")</f>
        <v/>
      </c>
      <c r="C172" s="235" t="n"/>
      <c r="D172" s="236" t="n"/>
      <c r="E172" s="236" t="n"/>
      <c r="F172" s="236" t="n"/>
      <c r="G172" s="236" t="n"/>
      <c r="H172" s="236" t="n"/>
      <c r="I172" s="236" t="n"/>
      <c r="J172" s="236" t="n"/>
      <c r="K172" s="236" t="n"/>
      <c r="L172" s="236" t="n"/>
      <c r="M172" s="236" t="n"/>
      <c r="N172" s="236" t="n"/>
      <c r="O172" s="236" t="n"/>
      <c r="P172" s="236" t="n"/>
      <c r="Q172" s="237">
        <f>IF(COUNTA(D172:P172)=0,"",ROUND(AVERAGE(D172:P172),1))</f>
        <v/>
      </c>
      <c r="R172" s="235" t="n"/>
      <c r="S172" s="236" t="n"/>
      <c r="T172" s="236" t="n"/>
      <c r="U172" s="236" t="n"/>
      <c r="V172" s="236" t="n"/>
      <c r="W172" s="236" t="n"/>
      <c r="X172" s="236" t="n"/>
      <c r="Y172" s="236" t="n"/>
      <c r="Z172" s="236" t="n"/>
      <c r="AA172" s="236" t="n"/>
      <c r="AB172" s="236" t="n"/>
      <c r="AC172" s="236" t="n"/>
      <c r="AD172" s="236" t="n"/>
      <c r="AE172" s="236" t="n"/>
      <c r="AF172" s="237">
        <f>IF(COUNTA(S172:AE172)=0,"",ROUND(AVERAGE(S172:AE172),1))</f>
        <v/>
      </c>
      <c r="AG172" s="235" t="n"/>
      <c r="AH172" s="236" t="n"/>
      <c r="AI172" s="236" t="n"/>
      <c r="AJ172" s="236" t="n"/>
      <c r="AK172" s="236" t="n"/>
      <c r="AL172" s="236" t="n"/>
      <c r="AM172" s="236" t="n"/>
      <c r="AN172" s="236" t="n"/>
      <c r="AO172" s="236" t="n"/>
      <c r="AP172" s="236" t="n"/>
      <c r="AQ172" s="236" t="n"/>
      <c r="AR172" s="236" t="n"/>
      <c r="AS172" s="236" t="n"/>
      <c r="AT172" s="236" t="n"/>
      <c r="AU172" s="237">
        <f>IF(COUNTA(AH172:AT172)=0,"",ROUND(AVERAGE(AH172:AT172),1))</f>
        <v/>
      </c>
    </row>
    <row r="173" ht="13.8" customHeight="1" s="185">
      <c r="A173" s="213" t="n">
        <v>9</v>
      </c>
      <c r="B173" s="234">
        <f t="array" ref="B173:B173">IFERROR(INDEX(Liste_Enfants!B$4:B$53,SMALL(IF(Liste_Enfants!E$4:E$53="A",ROW(Liste_Enfants!E$4:E$53)-3),9))&amp;" "&amp;INDEX(Liste_Enfants!C$4:C$53,SMALL(IF(Liste_Enfants!E$4:E$53="A",ROW(Liste_Enfants!E$4:E$53)-3),9)),"")</f>
        <v/>
      </c>
      <c r="C173" s="235" t="n"/>
      <c r="D173" s="236" t="n"/>
      <c r="E173" s="236" t="n"/>
      <c r="F173" s="236" t="n"/>
      <c r="G173" s="236" t="n"/>
      <c r="H173" s="236" t="n"/>
      <c r="I173" s="236" t="n"/>
      <c r="J173" s="236" t="n"/>
      <c r="K173" s="236" t="n"/>
      <c r="L173" s="236" t="n"/>
      <c r="M173" s="236" t="n"/>
      <c r="N173" s="236" t="n"/>
      <c r="O173" s="236" t="n"/>
      <c r="P173" s="236" t="n"/>
      <c r="Q173" s="237">
        <f>IF(COUNTA(D173:P173)=0,"",ROUND(AVERAGE(D173:P173),1))</f>
        <v/>
      </c>
      <c r="R173" s="235" t="n"/>
      <c r="S173" s="236" t="n"/>
      <c r="T173" s="236" t="n"/>
      <c r="U173" s="236" t="n"/>
      <c r="V173" s="236" t="n"/>
      <c r="W173" s="236" t="n"/>
      <c r="X173" s="236" t="n"/>
      <c r="Y173" s="236" t="n"/>
      <c r="Z173" s="236" t="n"/>
      <c r="AA173" s="236" t="n"/>
      <c r="AB173" s="236" t="n"/>
      <c r="AC173" s="236" t="n"/>
      <c r="AD173" s="236" t="n"/>
      <c r="AE173" s="236" t="n"/>
      <c r="AF173" s="237">
        <f>IF(COUNTA(S173:AE173)=0,"",ROUND(AVERAGE(S173:AE173),1))</f>
        <v/>
      </c>
      <c r="AG173" s="235" t="n"/>
      <c r="AH173" s="236" t="n"/>
      <c r="AI173" s="236" t="n"/>
      <c r="AJ173" s="236" t="n"/>
      <c r="AK173" s="236" t="n"/>
      <c r="AL173" s="236" t="n"/>
      <c r="AM173" s="236" t="n"/>
      <c r="AN173" s="236" t="n"/>
      <c r="AO173" s="236" t="n"/>
      <c r="AP173" s="236" t="n"/>
      <c r="AQ173" s="236" t="n"/>
      <c r="AR173" s="236" t="n"/>
      <c r="AS173" s="236" t="n"/>
      <c r="AT173" s="236" t="n"/>
      <c r="AU173" s="237">
        <f>IF(COUNTA(AH173:AT173)=0,"",ROUND(AVERAGE(AH173:AT173),1))</f>
        <v/>
      </c>
    </row>
    <row r="174" ht="13.8" customHeight="1" s="185">
      <c r="A174" s="238" t="n">
        <v>10</v>
      </c>
      <c r="B174" s="239">
        <f t="array" ref="B174:B174">IFERROR(INDEX(Liste_Enfants!B$4:B$53,SMALL(IF(Liste_Enfants!E$4:E$53="A",ROW(Liste_Enfants!E$4:E$53)-3),10))&amp;" "&amp;INDEX(Liste_Enfants!C$4:C$53,SMALL(IF(Liste_Enfants!E$4:E$53="A",ROW(Liste_Enfants!E$4:E$53)-3),10)),"")</f>
        <v/>
      </c>
      <c r="C174" s="235" t="n"/>
      <c r="D174" s="236" t="n"/>
      <c r="E174" s="236" t="n"/>
      <c r="F174" s="236" t="n"/>
      <c r="G174" s="236" t="n"/>
      <c r="H174" s="236" t="n"/>
      <c r="I174" s="236" t="n"/>
      <c r="J174" s="236" t="n"/>
      <c r="K174" s="236" t="n"/>
      <c r="L174" s="236" t="n"/>
      <c r="M174" s="236" t="n"/>
      <c r="N174" s="236" t="n"/>
      <c r="O174" s="236" t="n"/>
      <c r="P174" s="236" t="n"/>
      <c r="Q174" s="237">
        <f>IF(COUNTA(D174:P174)=0,"",ROUND(AVERAGE(D174:P174),1))</f>
        <v/>
      </c>
      <c r="R174" s="235" t="n"/>
      <c r="S174" s="236" t="n"/>
      <c r="T174" s="236" t="n"/>
      <c r="U174" s="236" t="n"/>
      <c r="V174" s="236" t="n"/>
      <c r="W174" s="236" t="n"/>
      <c r="X174" s="236" t="n"/>
      <c r="Y174" s="236" t="n"/>
      <c r="Z174" s="236" t="n"/>
      <c r="AA174" s="236" t="n"/>
      <c r="AB174" s="236" t="n"/>
      <c r="AC174" s="236" t="n"/>
      <c r="AD174" s="236" t="n"/>
      <c r="AE174" s="236" t="n"/>
      <c r="AF174" s="237">
        <f>IF(COUNTA(S174:AE174)=0,"",ROUND(AVERAGE(S174:AE174),1))</f>
        <v/>
      </c>
      <c r="AG174" s="235" t="n"/>
      <c r="AH174" s="236" t="n"/>
      <c r="AI174" s="236" t="n"/>
      <c r="AJ174" s="236" t="n"/>
      <c r="AK174" s="236" t="n"/>
      <c r="AL174" s="236" t="n"/>
      <c r="AM174" s="236" t="n"/>
      <c r="AN174" s="236" t="n"/>
      <c r="AO174" s="236" t="n"/>
      <c r="AP174" s="236" t="n"/>
      <c r="AQ174" s="236" t="n"/>
      <c r="AR174" s="236" t="n"/>
      <c r="AS174" s="236" t="n"/>
      <c r="AT174" s="236" t="n"/>
      <c r="AU174" s="237">
        <f>IF(COUNTA(AH174:AT174)=0,"",ROUND(AVERAGE(AH174:AT174),1))</f>
        <v/>
      </c>
    </row>
    <row r="175" ht="13.8" customHeight="1" s="185">
      <c r="A175" s="213" t="n">
        <v>11</v>
      </c>
      <c r="B175" s="234">
        <f t="array" ref="B175:B175">IFERROR(INDEX(Liste_Enfants!B$4:B$53,SMALL(IF(Liste_Enfants!E$4:E$53="A",ROW(Liste_Enfants!E$4:E$53)-3),11))&amp;" "&amp;INDEX(Liste_Enfants!C$4:C$53,SMALL(IF(Liste_Enfants!E$4:E$53="A",ROW(Liste_Enfants!E$4:E$53)-3),11)),"")</f>
        <v/>
      </c>
      <c r="C175" s="235" t="n"/>
      <c r="D175" s="236" t="n"/>
      <c r="E175" s="236" t="n"/>
      <c r="F175" s="236" t="n"/>
      <c r="G175" s="236" t="n"/>
      <c r="H175" s="236" t="n"/>
      <c r="I175" s="236" t="n"/>
      <c r="J175" s="236" t="n"/>
      <c r="K175" s="236" t="n"/>
      <c r="L175" s="236" t="n"/>
      <c r="M175" s="236" t="n"/>
      <c r="N175" s="236" t="n"/>
      <c r="O175" s="236" t="n"/>
      <c r="P175" s="236" t="n"/>
      <c r="Q175" s="237">
        <f>IF(COUNTA(D175:P175)=0,"",ROUND(AVERAGE(D175:P175),1))</f>
        <v/>
      </c>
      <c r="R175" s="235" t="n"/>
      <c r="S175" s="236" t="n"/>
      <c r="T175" s="236" t="n"/>
      <c r="U175" s="236" t="n"/>
      <c r="V175" s="236" t="n"/>
      <c r="W175" s="236" t="n"/>
      <c r="X175" s="236" t="n"/>
      <c r="Y175" s="236" t="n"/>
      <c r="Z175" s="236" t="n"/>
      <c r="AA175" s="236" t="n"/>
      <c r="AB175" s="236" t="n"/>
      <c r="AC175" s="236" t="n"/>
      <c r="AD175" s="236" t="n"/>
      <c r="AE175" s="236" t="n"/>
      <c r="AF175" s="237">
        <f>IF(COUNTA(S175:AE175)=0,"",ROUND(AVERAGE(S175:AE175),1))</f>
        <v/>
      </c>
      <c r="AG175" s="235" t="n"/>
      <c r="AH175" s="236" t="n"/>
      <c r="AI175" s="236" t="n"/>
      <c r="AJ175" s="236" t="n"/>
      <c r="AK175" s="236" t="n"/>
      <c r="AL175" s="236" t="n"/>
      <c r="AM175" s="236" t="n"/>
      <c r="AN175" s="236" t="n"/>
      <c r="AO175" s="236" t="n"/>
      <c r="AP175" s="236" t="n"/>
      <c r="AQ175" s="236" t="n"/>
      <c r="AR175" s="236" t="n"/>
      <c r="AS175" s="236" t="n"/>
      <c r="AT175" s="236" t="n"/>
      <c r="AU175" s="237">
        <f>IF(COUNTA(AH175:AT175)=0,"",ROUND(AVERAGE(AH175:AT175),1))</f>
        <v/>
      </c>
    </row>
    <row r="176" ht="13.8" customHeight="1" s="185">
      <c r="A176" s="238" t="n">
        <v>12</v>
      </c>
      <c r="B176" s="239">
        <f t="array" ref="B176:B176">IFERROR(INDEX(Liste_Enfants!B$4:B$53,SMALL(IF(Liste_Enfants!E$4:E$53="A",ROW(Liste_Enfants!E$4:E$53)-3),12))&amp;" "&amp;INDEX(Liste_Enfants!C$4:C$53,SMALL(IF(Liste_Enfants!E$4:E$53="A",ROW(Liste_Enfants!E$4:E$53)-3),12)),"")</f>
        <v/>
      </c>
      <c r="C176" s="235" t="n"/>
      <c r="D176" s="236" t="n"/>
      <c r="E176" s="236" t="n"/>
      <c r="F176" s="236" t="n"/>
      <c r="G176" s="236" t="n"/>
      <c r="H176" s="236" t="n"/>
      <c r="I176" s="236" t="n"/>
      <c r="J176" s="236" t="n"/>
      <c r="K176" s="236" t="n"/>
      <c r="L176" s="236" t="n"/>
      <c r="M176" s="236" t="n"/>
      <c r="N176" s="236" t="n"/>
      <c r="O176" s="236" t="n"/>
      <c r="P176" s="236" t="n"/>
      <c r="Q176" s="237">
        <f>IF(COUNTA(D176:P176)=0,"",ROUND(AVERAGE(D176:P176),1))</f>
        <v/>
      </c>
      <c r="R176" s="235" t="n"/>
      <c r="S176" s="236" t="n"/>
      <c r="T176" s="236" t="n"/>
      <c r="U176" s="236" t="n"/>
      <c r="V176" s="236" t="n"/>
      <c r="W176" s="236" t="n"/>
      <c r="X176" s="236" t="n"/>
      <c r="Y176" s="236" t="n"/>
      <c r="Z176" s="236" t="n"/>
      <c r="AA176" s="236" t="n"/>
      <c r="AB176" s="236" t="n"/>
      <c r="AC176" s="236" t="n"/>
      <c r="AD176" s="236" t="n"/>
      <c r="AE176" s="236" t="n"/>
      <c r="AF176" s="237">
        <f>IF(COUNTA(S176:AE176)=0,"",ROUND(AVERAGE(S176:AE176),1))</f>
        <v/>
      </c>
      <c r="AG176" s="235" t="n"/>
      <c r="AH176" s="236" t="n"/>
      <c r="AI176" s="236" t="n"/>
      <c r="AJ176" s="236" t="n"/>
      <c r="AK176" s="236" t="n"/>
      <c r="AL176" s="236" t="n"/>
      <c r="AM176" s="236" t="n"/>
      <c r="AN176" s="236" t="n"/>
      <c r="AO176" s="236" t="n"/>
      <c r="AP176" s="236" t="n"/>
      <c r="AQ176" s="236" t="n"/>
      <c r="AR176" s="236" t="n"/>
      <c r="AS176" s="236" t="n"/>
      <c r="AT176" s="236" t="n"/>
      <c r="AU176" s="237">
        <f>IF(COUNTA(AH176:AT176)=0,"",ROUND(AVERAGE(AH176:AT176),1))</f>
        <v/>
      </c>
    </row>
    <row r="177" ht="13.8" customHeight="1" s="185">
      <c r="A177" s="213" t="n">
        <v>13</v>
      </c>
      <c r="B177" s="234">
        <f t="array" ref="B177:B177">IFERROR(INDEX(Liste_Enfants!B$4:B$53,SMALL(IF(Liste_Enfants!E$4:E$53="A",ROW(Liste_Enfants!E$4:E$53)-3),13))&amp;" "&amp;INDEX(Liste_Enfants!C$4:C$53,SMALL(IF(Liste_Enfants!E$4:E$53="A",ROW(Liste_Enfants!E$4:E$53)-3),13)),"")</f>
        <v/>
      </c>
      <c r="C177" s="235" t="n"/>
      <c r="D177" s="236" t="n"/>
      <c r="E177" s="236" t="n"/>
      <c r="F177" s="236" t="n"/>
      <c r="G177" s="236" t="n"/>
      <c r="H177" s="236" t="n"/>
      <c r="I177" s="236" t="n"/>
      <c r="J177" s="236" t="n"/>
      <c r="K177" s="236" t="n"/>
      <c r="L177" s="236" t="n"/>
      <c r="M177" s="236" t="n"/>
      <c r="N177" s="236" t="n"/>
      <c r="O177" s="236" t="n"/>
      <c r="P177" s="236" t="n"/>
      <c r="Q177" s="237">
        <f>IF(COUNTA(D177:P177)=0,"",ROUND(AVERAGE(D177:P177),1))</f>
        <v/>
      </c>
      <c r="R177" s="235" t="n"/>
      <c r="S177" s="236" t="n"/>
      <c r="T177" s="236" t="n"/>
      <c r="U177" s="236" t="n"/>
      <c r="V177" s="236" t="n"/>
      <c r="W177" s="236" t="n"/>
      <c r="X177" s="236" t="n"/>
      <c r="Y177" s="236" t="n"/>
      <c r="Z177" s="236" t="n"/>
      <c r="AA177" s="236" t="n"/>
      <c r="AB177" s="236" t="n"/>
      <c r="AC177" s="236" t="n"/>
      <c r="AD177" s="236" t="n"/>
      <c r="AE177" s="236" t="n"/>
      <c r="AF177" s="237">
        <f>IF(COUNTA(S177:AE177)=0,"",ROUND(AVERAGE(S177:AE177),1))</f>
        <v/>
      </c>
      <c r="AG177" s="235" t="n"/>
      <c r="AH177" s="236" t="n"/>
      <c r="AI177" s="236" t="n"/>
      <c r="AJ177" s="236" t="n"/>
      <c r="AK177" s="236" t="n"/>
      <c r="AL177" s="236" t="n"/>
      <c r="AM177" s="236" t="n"/>
      <c r="AN177" s="236" t="n"/>
      <c r="AO177" s="236" t="n"/>
      <c r="AP177" s="236" t="n"/>
      <c r="AQ177" s="236" t="n"/>
      <c r="AR177" s="236" t="n"/>
      <c r="AS177" s="236" t="n"/>
      <c r="AT177" s="236" t="n"/>
      <c r="AU177" s="237">
        <f>IF(COUNTA(AH177:AT177)=0,"",ROUND(AVERAGE(AH177:AT177),1))</f>
        <v/>
      </c>
    </row>
    <row r="178" ht="13.8" customHeight="1" s="185">
      <c r="A178" s="238" t="n">
        <v>14</v>
      </c>
      <c r="B178" s="239">
        <f t="array" ref="B178:B178">IFERROR(INDEX(Liste_Enfants!B$4:B$53,SMALL(IF(Liste_Enfants!E$4:E$53="A",ROW(Liste_Enfants!E$4:E$53)-3),14))&amp;" "&amp;INDEX(Liste_Enfants!C$4:C$53,SMALL(IF(Liste_Enfants!E$4:E$53="A",ROW(Liste_Enfants!E$4:E$53)-3),14)),"")</f>
        <v/>
      </c>
      <c r="C178" s="235" t="n"/>
      <c r="D178" s="236" t="n"/>
      <c r="E178" s="236" t="n"/>
      <c r="F178" s="236" t="n"/>
      <c r="G178" s="236" t="n"/>
      <c r="H178" s="236" t="n"/>
      <c r="I178" s="236" t="n"/>
      <c r="J178" s="236" t="n"/>
      <c r="K178" s="236" t="n"/>
      <c r="L178" s="236" t="n"/>
      <c r="M178" s="236" t="n"/>
      <c r="N178" s="236" t="n"/>
      <c r="O178" s="236" t="n"/>
      <c r="P178" s="236" t="n"/>
      <c r="Q178" s="237">
        <f>IF(COUNTA(D178:P178)=0,"",ROUND(AVERAGE(D178:P178),1))</f>
        <v/>
      </c>
      <c r="R178" s="235" t="n"/>
      <c r="S178" s="236" t="n"/>
      <c r="T178" s="236" t="n"/>
      <c r="U178" s="236" t="n"/>
      <c r="V178" s="236" t="n"/>
      <c r="W178" s="236" t="n"/>
      <c r="X178" s="236" t="n"/>
      <c r="Y178" s="236" t="n"/>
      <c r="Z178" s="236" t="n"/>
      <c r="AA178" s="236" t="n"/>
      <c r="AB178" s="236" t="n"/>
      <c r="AC178" s="236" t="n"/>
      <c r="AD178" s="236" t="n"/>
      <c r="AE178" s="236" t="n"/>
      <c r="AF178" s="237">
        <f>IF(COUNTA(S178:AE178)=0,"",ROUND(AVERAGE(S178:AE178),1))</f>
        <v/>
      </c>
      <c r="AG178" s="235" t="n"/>
      <c r="AH178" s="236" t="n"/>
      <c r="AI178" s="236" t="n"/>
      <c r="AJ178" s="236" t="n"/>
      <c r="AK178" s="236" t="n"/>
      <c r="AL178" s="236" t="n"/>
      <c r="AM178" s="236" t="n"/>
      <c r="AN178" s="236" t="n"/>
      <c r="AO178" s="236" t="n"/>
      <c r="AP178" s="236" t="n"/>
      <c r="AQ178" s="236" t="n"/>
      <c r="AR178" s="236" t="n"/>
      <c r="AS178" s="236" t="n"/>
      <c r="AT178" s="236" t="n"/>
      <c r="AU178" s="237">
        <f>IF(COUNTA(AH178:AT178)=0,"",ROUND(AVERAGE(AH178:AT178),1))</f>
        <v/>
      </c>
    </row>
    <row r="179" ht="13.8" customHeight="1" s="185">
      <c r="A179" s="213" t="n">
        <v>15</v>
      </c>
      <c r="B179" s="234">
        <f t="array" ref="B179:B179">IFERROR(INDEX(Liste_Enfants!B$4:B$53,SMALL(IF(Liste_Enfants!E$4:E$53="A",ROW(Liste_Enfants!E$4:E$53)-3),15))&amp;" "&amp;INDEX(Liste_Enfants!C$4:C$53,SMALL(IF(Liste_Enfants!E$4:E$53="A",ROW(Liste_Enfants!E$4:E$53)-3),15)),"")</f>
        <v/>
      </c>
      <c r="C179" s="235" t="n"/>
      <c r="D179" s="236" t="n"/>
      <c r="E179" s="236" t="n"/>
      <c r="F179" s="236" t="n"/>
      <c r="G179" s="236" t="n"/>
      <c r="H179" s="236" t="n"/>
      <c r="I179" s="236" t="n"/>
      <c r="J179" s="236" t="n"/>
      <c r="K179" s="236" t="n"/>
      <c r="L179" s="236" t="n"/>
      <c r="M179" s="236" t="n"/>
      <c r="N179" s="236" t="n"/>
      <c r="O179" s="236" t="n"/>
      <c r="P179" s="236" t="n"/>
      <c r="Q179" s="237">
        <f>IF(COUNTA(D179:P179)=0,"",ROUND(AVERAGE(D179:P179),1))</f>
        <v/>
      </c>
      <c r="R179" s="235" t="n"/>
      <c r="S179" s="236" t="n"/>
      <c r="T179" s="236" t="n"/>
      <c r="U179" s="236" t="n"/>
      <c r="V179" s="236" t="n"/>
      <c r="W179" s="236" t="n"/>
      <c r="X179" s="236" t="n"/>
      <c r="Y179" s="236" t="n"/>
      <c r="Z179" s="236" t="n"/>
      <c r="AA179" s="236" t="n"/>
      <c r="AB179" s="236" t="n"/>
      <c r="AC179" s="236" t="n"/>
      <c r="AD179" s="236" t="n"/>
      <c r="AE179" s="236" t="n"/>
      <c r="AF179" s="237">
        <f>IF(COUNTA(S179:AE179)=0,"",ROUND(AVERAGE(S179:AE179),1))</f>
        <v/>
      </c>
      <c r="AG179" s="235" t="n"/>
      <c r="AH179" s="236" t="n"/>
      <c r="AI179" s="236" t="n"/>
      <c r="AJ179" s="236" t="n"/>
      <c r="AK179" s="236" t="n"/>
      <c r="AL179" s="236" t="n"/>
      <c r="AM179" s="236" t="n"/>
      <c r="AN179" s="236" t="n"/>
      <c r="AO179" s="236" t="n"/>
      <c r="AP179" s="236" t="n"/>
      <c r="AQ179" s="236" t="n"/>
      <c r="AR179" s="236" t="n"/>
      <c r="AS179" s="236" t="n"/>
      <c r="AT179" s="236" t="n"/>
      <c r="AU179" s="237">
        <f>IF(COUNTA(AH179:AT179)=0,"",ROUND(AVERAGE(AH179:AT179),1))</f>
        <v/>
      </c>
    </row>
    <row r="180" ht="12.8" customHeight="1" s="185">
      <c r="A180" s="233" t="inlineStr">
        <is>
          <t>📊 MOY.</t>
        </is>
      </c>
      <c r="C180" s="240" t="n"/>
      <c r="D180" s="241">
        <f>IF(COUNTA(D165:D179)=0,"",ROUND(AVERAGE(D165:D179),1))</f>
        <v/>
      </c>
      <c r="E180" s="241">
        <f>IF(COUNTA(E165:E179)=0,"",ROUND(AVERAGE(E165:E179),1))</f>
        <v/>
      </c>
      <c r="F180" s="241">
        <f>IF(COUNTA(F165:F179)=0,"",ROUND(AVERAGE(F165:F179),1))</f>
        <v/>
      </c>
      <c r="G180" s="241">
        <f>IF(COUNTA(G165:G179)=0,"",ROUND(AVERAGE(G165:G179),1))</f>
        <v/>
      </c>
      <c r="H180" s="241">
        <f>IF(COUNTA(H165:H179)=0,"",ROUND(AVERAGE(H165:H179),1))</f>
        <v/>
      </c>
      <c r="I180" s="241">
        <f>IF(COUNTA(I165:I179)=0,"",ROUND(AVERAGE(I165:I179),1))</f>
        <v/>
      </c>
      <c r="J180" s="241">
        <f>IF(COUNTA(J165:J179)=0,"",ROUND(AVERAGE(J165:J179),1))</f>
        <v/>
      </c>
      <c r="K180" s="241">
        <f>IF(COUNTA(K165:K179)=0,"",ROUND(AVERAGE(K165:K179),1))</f>
        <v/>
      </c>
      <c r="L180" s="241">
        <f>IF(COUNTA(L165:L179)=0,"",ROUND(AVERAGE(L165:L179),1))</f>
        <v/>
      </c>
      <c r="M180" s="241">
        <f>IF(COUNTA(M165:M179)=0,"",ROUND(AVERAGE(M165:M179),1))</f>
        <v/>
      </c>
      <c r="N180" s="241">
        <f>IF(COUNTA(N165:N179)=0,"",ROUND(AVERAGE(N165:N179),1))</f>
        <v/>
      </c>
      <c r="O180" s="241">
        <f>IF(COUNTA(O165:O179)=0,"",ROUND(AVERAGE(O165:O179),1))</f>
        <v/>
      </c>
      <c r="P180" s="241">
        <f>IF(COUNTA(P165:P179)=0,"",ROUND(AVERAGE(P165:P179),1))</f>
        <v/>
      </c>
      <c r="Q180" s="241">
        <f>IF(COUNTA(Q165:Q179)=0,"",ROUND(AVERAGE(Q165:Q179),1))</f>
        <v/>
      </c>
      <c r="R180" s="235" t="n"/>
      <c r="S180" s="241">
        <f>IF(COUNTA(S165:S179)=0,"",ROUND(AVERAGE(S165:S179),1))</f>
        <v/>
      </c>
      <c r="T180" s="241">
        <f>IF(COUNTA(T165:T179)=0,"",ROUND(AVERAGE(T165:T179),1))</f>
        <v/>
      </c>
      <c r="U180" s="241">
        <f>IF(COUNTA(U165:U179)=0,"",ROUND(AVERAGE(U165:U179),1))</f>
        <v/>
      </c>
      <c r="V180" s="241">
        <f>IF(COUNTA(V165:V179)=0,"",ROUND(AVERAGE(V165:V179),1))</f>
        <v/>
      </c>
      <c r="W180" s="241">
        <f>IF(COUNTA(W165:W179)=0,"",ROUND(AVERAGE(W165:W179),1))</f>
        <v/>
      </c>
      <c r="X180" s="241">
        <f>IF(COUNTA(X165:X179)=0,"",ROUND(AVERAGE(X165:X179),1))</f>
        <v/>
      </c>
      <c r="Y180" s="241">
        <f>IF(COUNTA(Y165:Y179)=0,"",ROUND(AVERAGE(Y165:Y179),1))</f>
        <v/>
      </c>
      <c r="Z180" s="241">
        <f>IF(COUNTA(Z165:Z179)=0,"",ROUND(AVERAGE(Z165:Z179),1))</f>
        <v/>
      </c>
      <c r="AA180" s="241">
        <f>IF(COUNTA(AA165:AA179)=0,"",ROUND(AVERAGE(AA165:AA179),1))</f>
        <v/>
      </c>
      <c r="AB180" s="241">
        <f>IF(COUNTA(AB165:AB179)=0,"",ROUND(AVERAGE(AB165:AB179),1))</f>
        <v/>
      </c>
      <c r="AC180" s="241">
        <f>IF(COUNTA(AC165:AC179)=0,"",ROUND(AVERAGE(AC165:AC179),1))</f>
        <v/>
      </c>
      <c r="AD180" s="241">
        <f>IF(COUNTA(AD165:AD179)=0,"",ROUND(AVERAGE(AD165:AD179),1))</f>
        <v/>
      </c>
      <c r="AE180" s="241">
        <f>IF(COUNTA(AE165:AE179)=0,"",ROUND(AVERAGE(AE165:AE179),1))</f>
        <v/>
      </c>
      <c r="AF180" s="241">
        <f>IF(COUNTA(AF165:AF179)=0,"",ROUND(AVERAGE(AF165:AF179),1))</f>
        <v/>
      </c>
      <c r="AG180" s="235" t="n"/>
      <c r="AH180" s="241">
        <f>IF(COUNTA(AH165:AH179)=0,"",ROUND(AVERAGE(AH165:AH179),1))</f>
        <v/>
      </c>
      <c r="AI180" s="241">
        <f>IF(COUNTA(AI165:AI179)=0,"",ROUND(AVERAGE(AI165:AI179),1))</f>
        <v/>
      </c>
      <c r="AJ180" s="241">
        <f>IF(COUNTA(AJ165:AJ179)=0,"",ROUND(AVERAGE(AJ165:AJ179),1))</f>
        <v/>
      </c>
      <c r="AK180" s="241">
        <f>IF(COUNTA(AK165:AK179)=0,"",ROUND(AVERAGE(AK165:AK179),1))</f>
        <v/>
      </c>
      <c r="AL180" s="241">
        <f>IF(COUNTA(AL165:AL179)=0,"",ROUND(AVERAGE(AL165:AL179),1))</f>
        <v/>
      </c>
      <c r="AM180" s="241">
        <f>IF(COUNTA(AM165:AM179)=0,"",ROUND(AVERAGE(AM165:AM179),1))</f>
        <v/>
      </c>
      <c r="AN180" s="241">
        <f>IF(COUNTA(AN165:AN179)=0,"",ROUND(AVERAGE(AN165:AN179),1))</f>
        <v/>
      </c>
      <c r="AO180" s="241">
        <f>IF(COUNTA(AO165:AO179)=0,"",ROUND(AVERAGE(AO165:AO179),1))</f>
        <v/>
      </c>
      <c r="AP180" s="241">
        <f>IF(COUNTA(AP165:AP179)=0,"",ROUND(AVERAGE(AP165:AP179),1))</f>
        <v/>
      </c>
      <c r="AQ180" s="241">
        <f>IF(COUNTA(AQ165:AQ179)=0,"",ROUND(AVERAGE(AQ165:AQ179),1))</f>
        <v/>
      </c>
      <c r="AR180" s="241">
        <f>IF(COUNTA(AR165:AR179)=0,"",ROUND(AVERAGE(AR165:AR179),1))</f>
        <v/>
      </c>
      <c r="AS180" s="241">
        <f>IF(COUNTA(AS165:AS179)=0,"",ROUND(AVERAGE(AS165:AS179),1))</f>
        <v/>
      </c>
      <c r="AT180" s="241">
        <f>IF(COUNTA(AT165:AT179)=0,"",ROUND(AVERAGE(AT165:AT179),1))</f>
        <v/>
      </c>
      <c r="AU180" s="241">
        <f>IF(COUNTA(AU165:AU179)=0,"",ROUND(AVERAGE(AU165:AU179),1))</f>
        <v/>
      </c>
    </row>
    <row r="181" ht="30" customHeight="1" s="185">
      <c r="A181" s="244" t="inlineStr">
        <is>
          <t>N°</t>
        </is>
      </c>
      <c r="B181" s="245" t="inlineStr">
        <is>
          <t>📅 MERCREDI</t>
        </is>
      </c>
      <c r="C181" s="228" t="n"/>
      <c r="D181" s="229" t="inlineStr">
        <is>
          <t>Règles</t>
        </is>
      </c>
      <c r="E181" s="229" t="inlineStr">
        <is>
          <t>Coopér.</t>
        </is>
      </c>
      <c r="F181" s="229" t="inlineStr">
        <is>
          <t>Comm.</t>
        </is>
      </c>
      <c r="G181" s="229" t="inlineStr">
        <is>
          <t>Entraide</t>
        </is>
      </c>
      <c r="H181" s="230" t="inlineStr">
        <is>
          <t>Initiat.</t>
        </is>
      </c>
      <c r="I181" s="230" t="inlineStr">
        <is>
          <t>Gest.mat</t>
        </is>
      </c>
      <c r="J181" s="230" t="inlineStr">
        <is>
          <t>Orga.</t>
        </is>
      </c>
      <c r="K181" s="231" t="inlineStr">
        <is>
          <t>Imagin.</t>
        </is>
      </c>
      <c r="L181" s="231" t="inlineStr">
        <is>
          <t>Expr.art</t>
        </is>
      </c>
      <c r="M181" s="231" t="inlineStr">
        <is>
          <t>Expr.corp</t>
        </is>
      </c>
      <c r="N181" s="232" t="inlineStr">
        <is>
          <t>Coord.</t>
        </is>
      </c>
      <c r="O181" s="232" t="inlineStr">
        <is>
          <t>Endur.</t>
        </is>
      </c>
      <c r="P181" s="232" t="inlineStr">
        <is>
          <t>Esp.sport</t>
        </is>
      </c>
      <c r="Q181" s="233" t="inlineStr">
        <is>
          <t>MOY</t>
        </is>
      </c>
      <c r="R181" s="250" t="inlineStr">
        <is>
          <t>▼ Activité</t>
        </is>
      </c>
      <c r="S181" s="229" t="inlineStr">
        <is>
          <t>Règles</t>
        </is>
      </c>
      <c r="T181" s="229" t="inlineStr">
        <is>
          <t>Coopér.</t>
        </is>
      </c>
      <c r="U181" s="229" t="inlineStr">
        <is>
          <t>Comm.</t>
        </is>
      </c>
      <c r="V181" s="229" t="inlineStr">
        <is>
          <t>Entraide</t>
        </is>
      </c>
      <c r="W181" s="230" t="inlineStr">
        <is>
          <t>Initiat.</t>
        </is>
      </c>
      <c r="X181" s="230" t="inlineStr">
        <is>
          <t>Gest.mat</t>
        </is>
      </c>
      <c r="Y181" s="230" t="inlineStr">
        <is>
          <t>Orga.</t>
        </is>
      </c>
      <c r="Z181" s="231" t="inlineStr">
        <is>
          <t>Imagin.</t>
        </is>
      </c>
      <c r="AA181" s="231" t="inlineStr">
        <is>
          <t>Expr.art</t>
        </is>
      </c>
      <c r="AB181" s="231" t="inlineStr">
        <is>
          <t>Expr.corp</t>
        </is>
      </c>
      <c r="AC181" s="232" t="inlineStr">
        <is>
          <t>Coord.</t>
        </is>
      </c>
      <c r="AD181" s="232" t="inlineStr">
        <is>
          <t>Endur.</t>
        </is>
      </c>
      <c r="AE181" s="232" t="inlineStr">
        <is>
          <t>Esp.sport</t>
        </is>
      </c>
      <c r="AF181" s="233" t="inlineStr">
        <is>
          <t>MOY</t>
        </is>
      </c>
      <c r="AG181" s="228" t="n"/>
      <c r="AH181" s="229" t="inlineStr">
        <is>
          <t>Règles</t>
        </is>
      </c>
      <c r="AI181" s="229" t="inlineStr">
        <is>
          <t>Coopér.</t>
        </is>
      </c>
      <c r="AJ181" s="229" t="inlineStr">
        <is>
          <t>Comm.</t>
        </is>
      </c>
      <c r="AK181" s="229" t="inlineStr">
        <is>
          <t>Entraide</t>
        </is>
      </c>
      <c r="AL181" s="230" t="inlineStr">
        <is>
          <t>Initiat.</t>
        </is>
      </c>
      <c r="AM181" s="230" t="inlineStr">
        <is>
          <t>Gest.mat</t>
        </is>
      </c>
      <c r="AN181" s="230" t="inlineStr">
        <is>
          <t>Orga.</t>
        </is>
      </c>
      <c r="AO181" s="231" t="inlineStr">
        <is>
          <t>Imagin.</t>
        </is>
      </c>
      <c r="AP181" s="231" t="inlineStr">
        <is>
          <t>Expr.art</t>
        </is>
      </c>
      <c r="AQ181" s="231" t="inlineStr">
        <is>
          <t>Expr.corp</t>
        </is>
      </c>
      <c r="AR181" s="232" t="inlineStr">
        <is>
          <t>Coord.</t>
        </is>
      </c>
      <c r="AS181" s="232" t="inlineStr">
        <is>
          <t>Endur.</t>
        </is>
      </c>
      <c r="AT181" s="232" t="inlineStr">
        <is>
          <t>Esp.sport</t>
        </is>
      </c>
      <c r="AU181" s="233" t="inlineStr">
        <is>
          <t>MOY</t>
        </is>
      </c>
    </row>
    <row r="182" ht="13.8" customHeight="1" s="185">
      <c r="A182" s="213" t="n">
        <v>1</v>
      </c>
      <c r="B182" s="234">
        <f t="array" ref="B182:B182">IFERROR(INDEX(Liste_Enfants!B$4:B$53,SMALL(IF(Liste_Enfants!E$4:E$53="A",ROW(Liste_Enfants!E$4:E$53)-3),1))&amp;" "&amp;INDEX(Liste_Enfants!C$4:C$53,SMALL(IF(Liste_Enfants!E$4:E$53="A",ROW(Liste_Enfants!E$4:E$53)-3),1)),"")</f>
        <v/>
      </c>
      <c r="C182" s="235" t="n"/>
      <c r="D182" s="236" t="n"/>
      <c r="E182" s="236" t="n"/>
      <c r="F182" s="236" t="n"/>
      <c r="G182" s="236" t="n"/>
      <c r="H182" s="236" t="n"/>
      <c r="I182" s="236" t="n"/>
      <c r="J182" s="236" t="n"/>
      <c r="K182" s="236" t="n"/>
      <c r="L182" s="236" t="n"/>
      <c r="M182" s="236" t="n"/>
      <c r="N182" s="236" t="n"/>
      <c r="O182" s="236" t="n"/>
      <c r="P182" s="236" t="n"/>
      <c r="Q182" s="237">
        <f>IF(COUNTA(D182:P182)=0,"",ROUND(AVERAGE(D182:P182),1))</f>
        <v/>
      </c>
      <c r="R182" s="235" t="n"/>
      <c r="S182" s="236" t="n"/>
      <c r="T182" s="236" t="n"/>
      <c r="U182" s="236" t="n"/>
      <c r="V182" s="236" t="n"/>
      <c r="W182" s="236" t="n"/>
      <c r="X182" s="236" t="n"/>
      <c r="Y182" s="236" t="n"/>
      <c r="Z182" s="236" t="n"/>
      <c r="AA182" s="236" t="n"/>
      <c r="AB182" s="236" t="n"/>
      <c r="AC182" s="236" t="n"/>
      <c r="AD182" s="236" t="n"/>
      <c r="AE182" s="236" t="n"/>
      <c r="AF182" s="237">
        <f>IF(COUNTA(S182:AE182)=0,"",ROUND(AVERAGE(S182:AE182),1))</f>
        <v/>
      </c>
      <c r="AG182" s="235" t="n"/>
      <c r="AH182" s="236" t="n"/>
      <c r="AI182" s="236" t="n"/>
      <c r="AJ182" s="236" t="n"/>
      <c r="AK182" s="236" t="n"/>
      <c r="AL182" s="236" t="n"/>
      <c r="AM182" s="236" t="n"/>
      <c r="AN182" s="236" t="n"/>
      <c r="AO182" s="236" t="n"/>
      <c r="AP182" s="236" t="n"/>
      <c r="AQ182" s="236" t="n"/>
      <c r="AR182" s="236" t="n"/>
      <c r="AS182" s="236" t="n"/>
      <c r="AT182" s="236" t="n"/>
      <c r="AU182" s="237">
        <f>IF(COUNTA(AH182:AT182)=0,"",ROUND(AVERAGE(AH182:AT182),1))</f>
        <v/>
      </c>
    </row>
    <row r="183" ht="13.8" customHeight="1" s="185">
      <c r="A183" s="238" t="n">
        <v>2</v>
      </c>
      <c r="B183" s="239">
        <f t="array" ref="B183:B183">IFERROR(INDEX(Liste_Enfants!B$4:B$53,SMALL(IF(Liste_Enfants!E$4:E$53="A",ROW(Liste_Enfants!E$4:E$53)-3),2))&amp;" "&amp;INDEX(Liste_Enfants!C$4:C$53,SMALL(IF(Liste_Enfants!E$4:E$53="A",ROW(Liste_Enfants!E$4:E$53)-3),2)),"")</f>
        <v/>
      </c>
      <c r="C183" s="235" t="n"/>
      <c r="D183" s="236" t="n"/>
      <c r="E183" s="236" t="n"/>
      <c r="F183" s="236" t="n"/>
      <c r="G183" s="236" t="n"/>
      <c r="H183" s="236" t="n"/>
      <c r="I183" s="236" t="n"/>
      <c r="J183" s="236" t="n"/>
      <c r="K183" s="236" t="n"/>
      <c r="L183" s="236" t="n"/>
      <c r="M183" s="236" t="n"/>
      <c r="N183" s="236" t="n"/>
      <c r="O183" s="236" t="n"/>
      <c r="P183" s="236" t="n"/>
      <c r="Q183" s="237">
        <f>IF(COUNTA(D183:P183)=0,"",ROUND(AVERAGE(D183:P183),1))</f>
        <v/>
      </c>
      <c r="R183" s="235" t="n"/>
      <c r="S183" s="236" t="n"/>
      <c r="T183" s="236" t="n"/>
      <c r="U183" s="236" t="n"/>
      <c r="V183" s="236" t="n"/>
      <c r="W183" s="236" t="n"/>
      <c r="X183" s="236" t="n"/>
      <c r="Y183" s="236" t="n"/>
      <c r="Z183" s="236" t="n"/>
      <c r="AA183" s="236" t="n"/>
      <c r="AB183" s="236" t="n"/>
      <c r="AC183" s="236" t="n"/>
      <c r="AD183" s="236" t="n"/>
      <c r="AE183" s="236" t="n"/>
      <c r="AF183" s="237">
        <f>IF(COUNTA(S183:AE183)=0,"",ROUND(AVERAGE(S183:AE183),1))</f>
        <v/>
      </c>
      <c r="AG183" s="235" t="n"/>
      <c r="AH183" s="236" t="n"/>
      <c r="AI183" s="236" t="n"/>
      <c r="AJ183" s="236" t="n"/>
      <c r="AK183" s="236" t="n"/>
      <c r="AL183" s="236" t="n"/>
      <c r="AM183" s="236" t="n"/>
      <c r="AN183" s="236" t="n"/>
      <c r="AO183" s="236" t="n"/>
      <c r="AP183" s="236" t="n"/>
      <c r="AQ183" s="236" t="n"/>
      <c r="AR183" s="236" t="n"/>
      <c r="AS183" s="236" t="n"/>
      <c r="AT183" s="236" t="n"/>
      <c r="AU183" s="237">
        <f>IF(COUNTA(AH183:AT183)=0,"",ROUND(AVERAGE(AH183:AT183),1))</f>
        <v/>
      </c>
    </row>
    <row r="184" ht="13.8" customHeight="1" s="185">
      <c r="A184" s="213" t="n">
        <v>3</v>
      </c>
      <c r="B184" s="234">
        <f t="array" ref="B184:B184">IFERROR(INDEX(Liste_Enfants!B$4:B$53,SMALL(IF(Liste_Enfants!E$4:E$53="A",ROW(Liste_Enfants!E$4:E$53)-3),3))&amp;" "&amp;INDEX(Liste_Enfants!C$4:C$53,SMALL(IF(Liste_Enfants!E$4:E$53="A",ROW(Liste_Enfants!E$4:E$53)-3),3)),"")</f>
        <v/>
      </c>
      <c r="C184" s="235" t="n"/>
      <c r="D184" s="236" t="n"/>
      <c r="E184" s="236" t="n"/>
      <c r="F184" s="236" t="n"/>
      <c r="G184" s="236" t="n"/>
      <c r="H184" s="236" t="n"/>
      <c r="I184" s="236" t="n"/>
      <c r="J184" s="236" t="n"/>
      <c r="K184" s="236" t="n"/>
      <c r="L184" s="236" t="n"/>
      <c r="M184" s="236" t="n"/>
      <c r="N184" s="236" t="n"/>
      <c r="O184" s="236" t="n"/>
      <c r="P184" s="236" t="n"/>
      <c r="Q184" s="237">
        <f>IF(COUNTA(D184:P184)=0,"",ROUND(AVERAGE(D184:P184),1))</f>
        <v/>
      </c>
      <c r="R184" s="235" t="n"/>
      <c r="S184" s="236" t="n"/>
      <c r="T184" s="236" t="n"/>
      <c r="U184" s="236" t="n"/>
      <c r="V184" s="236" t="n"/>
      <c r="W184" s="236" t="n"/>
      <c r="X184" s="236" t="n"/>
      <c r="Y184" s="236" t="n"/>
      <c r="Z184" s="236" t="n"/>
      <c r="AA184" s="236" t="n"/>
      <c r="AB184" s="236" t="n"/>
      <c r="AC184" s="236" t="n"/>
      <c r="AD184" s="236" t="n"/>
      <c r="AE184" s="236" t="n"/>
      <c r="AF184" s="237">
        <f>IF(COUNTA(S184:AE184)=0,"",ROUND(AVERAGE(S184:AE184),1))</f>
        <v/>
      </c>
      <c r="AG184" s="235" t="n"/>
      <c r="AH184" s="236" t="n"/>
      <c r="AI184" s="236" t="n"/>
      <c r="AJ184" s="236" t="n"/>
      <c r="AK184" s="236" t="n"/>
      <c r="AL184" s="236" t="n"/>
      <c r="AM184" s="236" t="n"/>
      <c r="AN184" s="236" t="n"/>
      <c r="AO184" s="236" t="n"/>
      <c r="AP184" s="236" t="n"/>
      <c r="AQ184" s="236" t="n"/>
      <c r="AR184" s="236" t="n"/>
      <c r="AS184" s="236" t="n"/>
      <c r="AT184" s="236" t="n"/>
      <c r="AU184" s="237">
        <f>IF(COUNTA(AH184:AT184)=0,"",ROUND(AVERAGE(AH184:AT184),1))</f>
        <v/>
      </c>
    </row>
    <row r="185" ht="13.8" customHeight="1" s="185">
      <c r="A185" s="238" t="n">
        <v>4</v>
      </c>
      <c r="B185" s="239">
        <f t="array" ref="B185:B185">IFERROR(INDEX(Liste_Enfants!B$4:B$53,SMALL(IF(Liste_Enfants!E$4:E$53="A",ROW(Liste_Enfants!E$4:E$53)-3),4))&amp;" "&amp;INDEX(Liste_Enfants!C$4:C$53,SMALL(IF(Liste_Enfants!E$4:E$53="A",ROW(Liste_Enfants!E$4:E$53)-3),4)),"")</f>
        <v/>
      </c>
      <c r="C185" s="235" t="n"/>
      <c r="D185" s="236" t="n"/>
      <c r="E185" s="236" t="n"/>
      <c r="F185" s="236" t="n"/>
      <c r="G185" s="236" t="n"/>
      <c r="H185" s="236" t="n"/>
      <c r="I185" s="236" t="n"/>
      <c r="J185" s="236" t="n"/>
      <c r="K185" s="236" t="n"/>
      <c r="L185" s="236" t="n"/>
      <c r="M185" s="236" t="n"/>
      <c r="N185" s="236" t="n"/>
      <c r="O185" s="236" t="n"/>
      <c r="P185" s="236" t="n"/>
      <c r="Q185" s="237">
        <f>IF(COUNTA(D185:P185)=0,"",ROUND(AVERAGE(D185:P185),1))</f>
        <v/>
      </c>
      <c r="R185" s="235" t="n"/>
      <c r="S185" s="236" t="n"/>
      <c r="T185" s="236" t="n"/>
      <c r="U185" s="236" t="n"/>
      <c r="V185" s="236" t="n"/>
      <c r="W185" s="236" t="n"/>
      <c r="X185" s="236" t="n"/>
      <c r="Y185" s="236" t="n"/>
      <c r="Z185" s="236" t="n"/>
      <c r="AA185" s="236" t="n"/>
      <c r="AB185" s="236" t="n"/>
      <c r="AC185" s="236" t="n"/>
      <c r="AD185" s="236" t="n"/>
      <c r="AE185" s="236" t="n"/>
      <c r="AF185" s="237">
        <f>IF(COUNTA(S185:AE185)=0,"",ROUND(AVERAGE(S185:AE185),1))</f>
        <v/>
      </c>
      <c r="AG185" s="235" t="n"/>
      <c r="AH185" s="236" t="n"/>
      <c r="AI185" s="236" t="n"/>
      <c r="AJ185" s="236" t="n"/>
      <c r="AK185" s="236" t="n"/>
      <c r="AL185" s="236" t="n"/>
      <c r="AM185" s="236" t="n"/>
      <c r="AN185" s="236" t="n"/>
      <c r="AO185" s="236" t="n"/>
      <c r="AP185" s="236" t="n"/>
      <c r="AQ185" s="236" t="n"/>
      <c r="AR185" s="236" t="n"/>
      <c r="AS185" s="236" t="n"/>
      <c r="AT185" s="236" t="n"/>
      <c r="AU185" s="237">
        <f>IF(COUNTA(AH185:AT185)=0,"",ROUND(AVERAGE(AH185:AT185),1))</f>
        <v/>
      </c>
    </row>
    <row r="186" ht="13.8" customHeight="1" s="185">
      <c r="A186" s="213" t="n">
        <v>5</v>
      </c>
      <c r="B186" s="234">
        <f t="array" ref="B186:B186">IFERROR(INDEX(Liste_Enfants!B$4:B$53,SMALL(IF(Liste_Enfants!E$4:E$53="A",ROW(Liste_Enfants!E$4:E$53)-3),5))&amp;" "&amp;INDEX(Liste_Enfants!C$4:C$53,SMALL(IF(Liste_Enfants!E$4:E$53="A",ROW(Liste_Enfants!E$4:E$53)-3),5)),"")</f>
        <v/>
      </c>
      <c r="C186" s="235" t="n"/>
      <c r="D186" s="236" t="n"/>
      <c r="E186" s="236" t="n"/>
      <c r="F186" s="236" t="n"/>
      <c r="G186" s="236" t="n"/>
      <c r="H186" s="236" t="n"/>
      <c r="I186" s="236" t="n"/>
      <c r="J186" s="236" t="n"/>
      <c r="K186" s="236" t="n"/>
      <c r="L186" s="236" t="n"/>
      <c r="M186" s="236" t="n"/>
      <c r="N186" s="236" t="n"/>
      <c r="O186" s="236" t="n"/>
      <c r="P186" s="236" t="n"/>
      <c r="Q186" s="237">
        <f>IF(COUNTA(D186:P186)=0,"",ROUND(AVERAGE(D186:P186),1))</f>
        <v/>
      </c>
      <c r="R186" s="235" t="n"/>
      <c r="S186" s="236" t="n"/>
      <c r="T186" s="236" t="n"/>
      <c r="U186" s="236" t="n"/>
      <c r="V186" s="236" t="n"/>
      <c r="W186" s="236" t="n"/>
      <c r="X186" s="236" t="n"/>
      <c r="Y186" s="236" t="n"/>
      <c r="Z186" s="236" t="n"/>
      <c r="AA186" s="236" t="n"/>
      <c r="AB186" s="236" t="n"/>
      <c r="AC186" s="236" t="n"/>
      <c r="AD186" s="236" t="n"/>
      <c r="AE186" s="236" t="n"/>
      <c r="AF186" s="237">
        <f>IF(COUNTA(S186:AE186)=0,"",ROUND(AVERAGE(S186:AE186),1))</f>
        <v/>
      </c>
      <c r="AG186" s="235" t="n"/>
      <c r="AH186" s="236" t="n"/>
      <c r="AI186" s="236" t="n"/>
      <c r="AJ186" s="236" t="n"/>
      <c r="AK186" s="236" t="n"/>
      <c r="AL186" s="236" t="n"/>
      <c r="AM186" s="236" t="n"/>
      <c r="AN186" s="236" t="n"/>
      <c r="AO186" s="236" t="n"/>
      <c r="AP186" s="236" t="n"/>
      <c r="AQ186" s="236" t="n"/>
      <c r="AR186" s="236" t="n"/>
      <c r="AS186" s="236" t="n"/>
      <c r="AT186" s="236" t="n"/>
      <c r="AU186" s="237">
        <f>IF(COUNTA(AH186:AT186)=0,"",ROUND(AVERAGE(AH186:AT186),1))</f>
        <v/>
      </c>
    </row>
    <row r="187" ht="13.8" customHeight="1" s="185">
      <c r="A187" s="238" t="n">
        <v>6</v>
      </c>
      <c r="B187" s="239">
        <f t="array" ref="B187:B187">IFERROR(INDEX(Liste_Enfants!B$4:B$53,SMALL(IF(Liste_Enfants!E$4:E$53="A",ROW(Liste_Enfants!E$4:E$53)-3),6))&amp;" "&amp;INDEX(Liste_Enfants!C$4:C$53,SMALL(IF(Liste_Enfants!E$4:E$53="A",ROW(Liste_Enfants!E$4:E$53)-3),6)),"")</f>
        <v/>
      </c>
      <c r="C187" s="235" t="n"/>
      <c r="D187" s="236" t="n"/>
      <c r="E187" s="236" t="n"/>
      <c r="F187" s="236" t="n"/>
      <c r="G187" s="236" t="n"/>
      <c r="H187" s="236" t="n"/>
      <c r="I187" s="236" t="n"/>
      <c r="J187" s="236" t="n"/>
      <c r="K187" s="236" t="n"/>
      <c r="L187" s="236" t="n"/>
      <c r="M187" s="236" t="n"/>
      <c r="N187" s="236" t="n"/>
      <c r="O187" s="236" t="n"/>
      <c r="P187" s="236" t="n"/>
      <c r="Q187" s="237">
        <f>IF(COUNTA(D187:P187)=0,"",ROUND(AVERAGE(D187:P187),1))</f>
        <v/>
      </c>
      <c r="R187" s="235" t="n"/>
      <c r="S187" s="236" t="n"/>
      <c r="T187" s="236" t="n"/>
      <c r="U187" s="236" t="n"/>
      <c r="V187" s="236" t="n"/>
      <c r="W187" s="236" t="n"/>
      <c r="X187" s="236" t="n"/>
      <c r="Y187" s="236" t="n"/>
      <c r="Z187" s="236" t="n"/>
      <c r="AA187" s="236" t="n"/>
      <c r="AB187" s="236" t="n"/>
      <c r="AC187" s="236" t="n"/>
      <c r="AD187" s="236" t="n"/>
      <c r="AE187" s="236" t="n"/>
      <c r="AF187" s="237">
        <f>IF(COUNTA(S187:AE187)=0,"",ROUND(AVERAGE(S187:AE187),1))</f>
        <v/>
      </c>
      <c r="AG187" s="235" t="n"/>
      <c r="AH187" s="236" t="n"/>
      <c r="AI187" s="236" t="n"/>
      <c r="AJ187" s="236" t="n"/>
      <c r="AK187" s="236" t="n"/>
      <c r="AL187" s="236" t="n"/>
      <c r="AM187" s="236" t="n"/>
      <c r="AN187" s="236" t="n"/>
      <c r="AO187" s="236" t="n"/>
      <c r="AP187" s="236" t="n"/>
      <c r="AQ187" s="236" t="n"/>
      <c r="AR187" s="236" t="n"/>
      <c r="AS187" s="236" t="n"/>
      <c r="AT187" s="236" t="n"/>
      <c r="AU187" s="237">
        <f>IF(COUNTA(AH187:AT187)=0,"",ROUND(AVERAGE(AH187:AT187),1))</f>
        <v/>
      </c>
    </row>
    <row r="188" ht="13.8" customHeight="1" s="185">
      <c r="A188" s="213" t="n">
        <v>7</v>
      </c>
      <c r="B188" s="234">
        <f t="array" ref="B188:B188">IFERROR(INDEX(Liste_Enfants!B$4:B$53,SMALL(IF(Liste_Enfants!E$4:E$53="A",ROW(Liste_Enfants!E$4:E$53)-3),7))&amp;" "&amp;INDEX(Liste_Enfants!C$4:C$53,SMALL(IF(Liste_Enfants!E$4:E$53="A",ROW(Liste_Enfants!E$4:E$53)-3),7)),"")</f>
        <v/>
      </c>
      <c r="C188" s="235" t="n"/>
      <c r="D188" s="236" t="n"/>
      <c r="E188" s="236" t="n"/>
      <c r="F188" s="236" t="n"/>
      <c r="G188" s="236" t="n"/>
      <c r="H188" s="236" t="n"/>
      <c r="I188" s="236" t="n"/>
      <c r="J188" s="236" t="n"/>
      <c r="K188" s="236" t="n"/>
      <c r="L188" s="236" t="n"/>
      <c r="M188" s="236" t="n"/>
      <c r="N188" s="236" t="n"/>
      <c r="O188" s="236" t="n"/>
      <c r="P188" s="236" t="n"/>
      <c r="Q188" s="237">
        <f>IF(COUNTA(D188:P188)=0,"",ROUND(AVERAGE(D188:P188),1))</f>
        <v/>
      </c>
      <c r="R188" s="235" t="n"/>
      <c r="S188" s="236" t="n"/>
      <c r="T188" s="236" t="n"/>
      <c r="U188" s="236" t="n"/>
      <c r="V188" s="236" t="n"/>
      <c r="W188" s="236" t="n"/>
      <c r="X188" s="236" t="n"/>
      <c r="Y188" s="236" t="n"/>
      <c r="Z188" s="236" t="n"/>
      <c r="AA188" s="236" t="n"/>
      <c r="AB188" s="236" t="n"/>
      <c r="AC188" s="236" t="n"/>
      <c r="AD188" s="236" t="n"/>
      <c r="AE188" s="236" t="n"/>
      <c r="AF188" s="237">
        <f>IF(COUNTA(S188:AE188)=0,"",ROUND(AVERAGE(S188:AE188),1))</f>
        <v/>
      </c>
      <c r="AG188" s="235" t="n"/>
      <c r="AH188" s="236" t="n"/>
      <c r="AI188" s="236" t="n"/>
      <c r="AJ188" s="236" t="n"/>
      <c r="AK188" s="236" t="n"/>
      <c r="AL188" s="236" t="n"/>
      <c r="AM188" s="236" t="n"/>
      <c r="AN188" s="236" t="n"/>
      <c r="AO188" s="236" t="n"/>
      <c r="AP188" s="236" t="n"/>
      <c r="AQ188" s="236" t="n"/>
      <c r="AR188" s="236" t="n"/>
      <c r="AS188" s="236" t="n"/>
      <c r="AT188" s="236" t="n"/>
      <c r="AU188" s="237">
        <f>IF(COUNTA(AH188:AT188)=0,"",ROUND(AVERAGE(AH188:AT188),1))</f>
        <v/>
      </c>
    </row>
    <row r="189" ht="13.8" customHeight="1" s="185">
      <c r="A189" s="238" t="n">
        <v>8</v>
      </c>
      <c r="B189" s="239">
        <f t="array" ref="B189:B189">IFERROR(INDEX(Liste_Enfants!B$4:B$53,SMALL(IF(Liste_Enfants!E$4:E$53="A",ROW(Liste_Enfants!E$4:E$53)-3),8))&amp;" "&amp;INDEX(Liste_Enfants!C$4:C$53,SMALL(IF(Liste_Enfants!E$4:E$53="A",ROW(Liste_Enfants!E$4:E$53)-3),8)),"")</f>
        <v/>
      </c>
      <c r="C189" s="235" t="n"/>
      <c r="D189" s="236" t="n"/>
      <c r="E189" s="236" t="n"/>
      <c r="F189" s="236" t="n"/>
      <c r="G189" s="236" t="n"/>
      <c r="H189" s="236" t="n"/>
      <c r="I189" s="236" t="n"/>
      <c r="J189" s="236" t="n"/>
      <c r="K189" s="236" t="n"/>
      <c r="L189" s="236" t="n"/>
      <c r="M189" s="236" t="n"/>
      <c r="N189" s="236" t="n"/>
      <c r="O189" s="236" t="n"/>
      <c r="P189" s="236" t="n"/>
      <c r="Q189" s="237">
        <f>IF(COUNTA(D189:P189)=0,"",ROUND(AVERAGE(D189:P189),1))</f>
        <v/>
      </c>
      <c r="R189" s="235" t="n"/>
      <c r="S189" s="236" t="n"/>
      <c r="T189" s="236" t="n"/>
      <c r="U189" s="236" t="n"/>
      <c r="V189" s="236" t="n"/>
      <c r="W189" s="236" t="n"/>
      <c r="X189" s="236" t="n"/>
      <c r="Y189" s="236" t="n"/>
      <c r="Z189" s="236" t="n"/>
      <c r="AA189" s="236" t="n"/>
      <c r="AB189" s="236" t="n"/>
      <c r="AC189" s="236" t="n"/>
      <c r="AD189" s="236" t="n"/>
      <c r="AE189" s="236" t="n"/>
      <c r="AF189" s="237">
        <f>IF(COUNTA(S189:AE189)=0,"",ROUND(AVERAGE(S189:AE189),1))</f>
        <v/>
      </c>
      <c r="AG189" s="235" t="n"/>
      <c r="AH189" s="236" t="n"/>
      <c r="AI189" s="236" t="n"/>
      <c r="AJ189" s="236" t="n"/>
      <c r="AK189" s="236" t="n"/>
      <c r="AL189" s="236" t="n"/>
      <c r="AM189" s="236" t="n"/>
      <c r="AN189" s="236" t="n"/>
      <c r="AO189" s="236" t="n"/>
      <c r="AP189" s="236" t="n"/>
      <c r="AQ189" s="236" t="n"/>
      <c r="AR189" s="236" t="n"/>
      <c r="AS189" s="236" t="n"/>
      <c r="AT189" s="236" t="n"/>
      <c r="AU189" s="237">
        <f>IF(COUNTA(AH189:AT189)=0,"",ROUND(AVERAGE(AH189:AT189),1))</f>
        <v/>
      </c>
    </row>
    <row r="190" ht="13.8" customHeight="1" s="185">
      <c r="A190" s="213" t="n">
        <v>9</v>
      </c>
      <c r="B190" s="234">
        <f t="array" ref="B190:B190">IFERROR(INDEX(Liste_Enfants!B$4:B$53,SMALL(IF(Liste_Enfants!E$4:E$53="A",ROW(Liste_Enfants!E$4:E$53)-3),9))&amp;" "&amp;INDEX(Liste_Enfants!C$4:C$53,SMALL(IF(Liste_Enfants!E$4:E$53="A",ROW(Liste_Enfants!E$4:E$53)-3),9)),"")</f>
        <v/>
      </c>
      <c r="C190" s="235" t="n"/>
      <c r="D190" s="236" t="n"/>
      <c r="E190" s="236" t="n"/>
      <c r="F190" s="236" t="n"/>
      <c r="G190" s="236" t="n"/>
      <c r="H190" s="236" t="n"/>
      <c r="I190" s="236" t="n"/>
      <c r="J190" s="236" t="n"/>
      <c r="K190" s="236" t="n"/>
      <c r="L190" s="236" t="n"/>
      <c r="M190" s="236" t="n"/>
      <c r="N190" s="236" t="n"/>
      <c r="O190" s="236" t="n"/>
      <c r="P190" s="236" t="n"/>
      <c r="Q190" s="237">
        <f>IF(COUNTA(D190:P190)=0,"",ROUND(AVERAGE(D190:P190),1))</f>
        <v/>
      </c>
      <c r="R190" s="235" t="n"/>
      <c r="S190" s="236" t="n"/>
      <c r="T190" s="236" t="n"/>
      <c r="U190" s="236" t="n"/>
      <c r="V190" s="236" t="n"/>
      <c r="W190" s="236" t="n"/>
      <c r="X190" s="236" t="n"/>
      <c r="Y190" s="236" t="n"/>
      <c r="Z190" s="236" t="n"/>
      <c r="AA190" s="236" t="n"/>
      <c r="AB190" s="236" t="n"/>
      <c r="AC190" s="236" t="n"/>
      <c r="AD190" s="236" t="n"/>
      <c r="AE190" s="236" t="n"/>
      <c r="AF190" s="237">
        <f>IF(COUNTA(S190:AE190)=0,"",ROUND(AVERAGE(S190:AE190),1))</f>
        <v/>
      </c>
      <c r="AG190" s="235" t="n"/>
      <c r="AH190" s="236" t="n"/>
      <c r="AI190" s="236" t="n"/>
      <c r="AJ190" s="236" t="n"/>
      <c r="AK190" s="236" t="n"/>
      <c r="AL190" s="236" t="n"/>
      <c r="AM190" s="236" t="n"/>
      <c r="AN190" s="236" t="n"/>
      <c r="AO190" s="236" t="n"/>
      <c r="AP190" s="236" t="n"/>
      <c r="AQ190" s="236" t="n"/>
      <c r="AR190" s="236" t="n"/>
      <c r="AS190" s="236" t="n"/>
      <c r="AT190" s="236" t="n"/>
      <c r="AU190" s="237">
        <f>IF(COUNTA(AH190:AT190)=0,"",ROUND(AVERAGE(AH190:AT190),1))</f>
        <v/>
      </c>
    </row>
    <row r="191" ht="13.8" customHeight="1" s="185">
      <c r="A191" s="238" t="n">
        <v>10</v>
      </c>
      <c r="B191" s="239">
        <f t="array" ref="B191:B191">IFERROR(INDEX(Liste_Enfants!B$4:B$53,SMALL(IF(Liste_Enfants!E$4:E$53="A",ROW(Liste_Enfants!E$4:E$53)-3),10))&amp;" "&amp;INDEX(Liste_Enfants!C$4:C$53,SMALL(IF(Liste_Enfants!E$4:E$53="A",ROW(Liste_Enfants!E$4:E$53)-3),10)),"")</f>
        <v/>
      </c>
      <c r="C191" s="235" t="n"/>
      <c r="D191" s="236" t="n"/>
      <c r="E191" s="236" t="n"/>
      <c r="F191" s="236" t="n"/>
      <c r="G191" s="236" t="n"/>
      <c r="H191" s="236" t="n"/>
      <c r="I191" s="236" t="n"/>
      <c r="J191" s="236" t="n"/>
      <c r="K191" s="236" t="n"/>
      <c r="L191" s="236" t="n"/>
      <c r="M191" s="236" t="n"/>
      <c r="N191" s="236" t="n"/>
      <c r="O191" s="236" t="n"/>
      <c r="P191" s="236" t="n"/>
      <c r="Q191" s="237">
        <f>IF(COUNTA(D191:P191)=0,"",ROUND(AVERAGE(D191:P191),1))</f>
        <v/>
      </c>
      <c r="R191" s="235" t="n"/>
      <c r="S191" s="236" t="n"/>
      <c r="T191" s="236" t="n"/>
      <c r="U191" s="236" t="n"/>
      <c r="V191" s="236" t="n"/>
      <c r="W191" s="236" t="n"/>
      <c r="X191" s="236" t="n"/>
      <c r="Y191" s="236" t="n"/>
      <c r="Z191" s="236" t="n"/>
      <c r="AA191" s="236" t="n"/>
      <c r="AB191" s="236" t="n"/>
      <c r="AC191" s="236" t="n"/>
      <c r="AD191" s="236" t="n"/>
      <c r="AE191" s="236" t="n"/>
      <c r="AF191" s="237">
        <f>IF(COUNTA(S191:AE191)=0,"",ROUND(AVERAGE(S191:AE191),1))</f>
        <v/>
      </c>
      <c r="AG191" s="235" t="n"/>
      <c r="AH191" s="236" t="n"/>
      <c r="AI191" s="236" t="n"/>
      <c r="AJ191" s="236" t="n"/>
      <c r="AK191" s="236" t="n"/>
      <c r="AL191" s="236" t="n"/>
      <c r="AM191" s="236" t="n"/>
      <c r="AN191" s="236" t="n"/>
      <c r="AO191" s="236" t="n"/>
      <c r="AP191" s="236" t="n"/>
      <c r="AQ191" s="236" t="n"/>
      <c r="AR191" s="236" t="n"/>
      <c r="AS191" s="236" t="n"/>
      <c r="AT191" s="236" t="n"/>
      <c r="AU191" s="237">
        <f>IF(COUNTA(AH191:AT191)=0,"",ROUND(AVERAGE(AH191:AT191),1))</f>
        <v/>
      </c>
    </row>
    <row r="192" ht="13.8" customHeight="1" s="185">
      <c r="A192" s="213" t="n">
        <v>11</v>
      </c>
      <c r="B192" s="234">
        <f t="array" ref="B192:B192">IFERROR(INDEX(Liste_Enfants!B$4:B$53,SMALL(IF(Liste_Enfants!E$4:E$53="A",ROW(Liste_Enfants!E$4:E$53)-3),11))&amp;" "&amp;INDEX(Liste_Enfants!C$4:C$53,SMALL(IF(Liste_Enfants!E$4:E$53="A",ROW(Liste_Enfants!E$4:E$53)-3),11)),"")</f>
        <v/>
      </c>
      <c r="C192" s="235" t="n"/>
      <c r="D192" s="236" t="n"/>
      <c r="E192" s="236" t="n"/>
      <c r="F192" s="236" t="n"/>
      <c r="G192" s="236" t="n"/>
      <c r="H192" s="236" t="n"/>
      <c r="I192" s="236" t="n"/>
      <c r="J192" s="236" t="n"/>
      <c r="K192" s="236" t="n"/>
      <c r="L192" s="236" t="n"/>
      <c r="M192" s="236" t="n"/>
      <c r="N192" s="236" t="n"/>
      <c r="O192" s="236" t="n"/>
      <c r="P192" s="236" t="n"/>
      <c r="Q192" s="237">
        <f>IF(COUNTA(D192:P192)=0,"",ROUND(AVERAGE(D192:P192),1))</f>
        <v/>
      </c>
      <c r="R192" s="235" t="n"/>
      <c r="S192" s="236" t="n"/>
      <c r="T192" s="236" t="n"/>
      <c r="U192" s="236" t="n"/>
      <c r="V192" s="236" t="n"/>
      <c r="W192" s="236" t="n"/>
      <c r="X192" s="236" t="n"/>
      <c r="Y192" s="236" t="n"/>
      <c r="Z192" s="236" t="n"/>
      <c r="AA192" s="236" t="n"/>
      <c r="AB192" s="236" t="n"/>
      <c r="AC192" s="236" t="n"/>
      <c r="AD192" s="236" t="n"/>
      <c r="AE192" s="236" t="n"/>
      <c r="AF192" s="237">
        <f>IF(COUNTA(S192:AE192)=0,"",ROUND(AVERAGE(S192:AE192),1))</f>
        <v/>
      </c>
      <c r="AG192" s="235" t="n"/>
      <c r="AH192" s="236" t="n"/>
      <c r="AI192" s="236" t="n"/>
      <c r="AJ192" s="236" t="n"/>
      <c r="AK192" s="236" t="n"/>
      <c r="AL192" s="236" t="n"/>
      <c r="AM192" s="236" t="n"/>
      <c r="AN192" s="236" t="n"/>
      <c r="AO192" s="236" t="n"/>
      <c r="AP192" s="236" t="n"/>
      <c r="AQ192" s="236" t="n"/>
      <c r="AR192" s="236" t="n"/>
      <c r="AS192" s="236" t="n"/>
      <c r="AT192" s="236" t="n"/>
      <c r="AU192" s="237">
        <f>IF(COUNTA(AH192:AT192)=0,"",ROUND(AVERAGE(AH192:AT192),1))</f>
        <v/>
      </c>
    </row>
    <row r="193" ht="13.8" customHeight="1" s="185">
      <c r="A193" s="238" t="n">
        <v>12</v>
      </c>
      <c r="B193" s="239">
        <f t="array" ref="B193:B193">IFERROR(INDEX(Liste_Enfants!B$4:B$53,SMALL(IF(Liste_Enfants!E$4:E$53="A",ROW(Liste_Enfants!E$4:E$53)-3),12))&amp;" "&amp;INDEX(Liste_Enfants!C$4:C$53,SMALL(IF(Liste_Enfants!E$4:E$53="A",ROW(Liste_Enfants!E$4:E$53)-3),12)),"")</f>
        <v/>
      </c>
      <c r="C193" s="235" t="n"/>
      <c r="D193" s="236" t="n"/>
      <c r="E193" s="236" t="n"/>
      <c r="F193" s="236" t="n"/>
      <c r="G193" s="236" t="n"/>
      <c r="H193" s="236" t="n"/>
      <c r="I193" s="236" t="n"/>
      <c r="J193" s="236" t="n"/>
      <c r="K193" s="236" t="n"/>
      <c r="L193" s="236" t="n"/>
      <c r="M193" s="236" t="n"/>
      <c r="N193" s="236" t="n"/>
      <c r="O193" s="236" t="n"/>
      <c r="P193" s="236" t="n"/>
      <c r="Q193" s="237">
        <f>IF(COUNTA(D193:P193)=0,"",ROUND(AVERAGE(D193:P193),1))</f>
        <v/>
      </c>
      <c r="R193" s="235" t="n"/>
      <c r="S193" s="236" t="n"/>
      <c r="T193" s="236" t="n"/>
      <c r="U193" s="236" t="n"/>
      <c r="V193" s="236" t="n"/>
      <c r="W193" s="236" t="n"/>
      <c r="X193" s="236" t="n"/>
      <c r="Y193" s="236" t="n"/>
      <c r="Z193" s="236" t="n"/>
      <c r="AA193" s="236" t="n"/>
      <c r="AB193" s="236" t="n"/>
      <c r="AC193" s="236" t="n"/>
      <c r="AD193" s="236" t="n"/>
      <c r="AE193" s="236" t="n"/>
      <c r="AF193" s="237">
        <f>IF(COUNTA(S193:AE193)=0,"",ROUND(AVERAGE(S193:AE193),1))</f>
        <v/>
      </c>
      <c r="AG193" s="235" t="n"/>
      <c r="AH193" s="236" t="n"/>
      <c r="AI193" s="236" t="n"/>
      <c r="AJ193" s="236" t="n"/>
      <c r="AK193" s="236" t="n"/>
      <c r="AL193" s="236" t="n"/>
      <c r="AM193" s="236" t="n"/>
      <c r="AN193" s="236" t="n"/>
      <c r="AO193" s="236" t="n"/>
      <c r="AP193" s="236" t="n"/>
      <c r="AQ193" s="236" t="n"/>
      <c r="AR193" s="236" t="n"/>
      <c r="AS193" s="236" t="n"/>
      <c r="AT193" s="236" t="n"/>
      <c r="AU193" s="237">
        <f>IF(COUNTA(AH193:AT193)=0,"",ROUND(AVERAGE(AH193:AT193),1))</f>
        <v/>
      </c>
    </row>
    <row r="194" ht="13.8" customHeight="1" s="185">
      <c r="A194" s="213" t="n">
        <v>13</v>
      </c>
      <c r="B194" s="234">
        <f t="array" ref="B194:B194">IFERROR(INDEX(Liste_Enfants!B$4:B$53,SMALL(IF(Liste_Enfants!E$4:E$53="A",ROW(Liste_Enfants!E$4:E$53)-3),13))&amp;" "&amp;INDEX(Liste_Enfants!C$4:C$53,SMALL(IF(Liste_Enfants!E$4:E$53="A",ROW(Liste_Enfants!E$4:E$53)-3),13)),"")</f>
        <v/>
      </c>
      <c r="C194" s="235" t="n"/>
      <c r="D194" s="236" t="n"/>
      <c r="E194" s="236" t="n"/>
      <c r="F194" s="236" t="n"/>
      <c r="G194" s="236" t="n"/>
      <c r="H194" s="236" t="n"/>
      <c r="I194" s="236" t="n"/>
      <c r="J194" s="236" t="n"/>
      <c r="K194" s="236" t="n"/>
      <c r="L194" s="236" t="n"/>
      <c r="M194" s="236" t="n"/>
      <c r="N194" s="236" t="n"/>
      <c r="O194" s="236" t="n"/>
      <c r="P194" s="236" t="n"/>
      <c r="Q194" s="237">
        <f>IF(COUNTA(D194:P194)=0,"",ROUND(AVERAGE(D194:P194),1))</f>
        <v/>
      </c>
      <c r="R194" s="235" t="n"/>
      <c r="S194" s="236" t="n"/>
      <c r="T194" s="236" t="n"/>
      <c r="U194" s="236" t="n"/>
      <c r="V194" s="236" t="n"/>
      <c r="W194" s="236" t="n"/>
      <c r="X194" s="236" t="n"/>
      <c r="Y194" s="236" t="n"/>
      <c r="Z194" s="236" t="n"/>
      <c r="AA194" s="236" t="n"/>
      <c r="AB194" s="236" t="n"/>
      <c r="AC194" s="236" t="n"/>
      <c r="AD194" s="236" t="n"/>
      <c r="AE194" s="236" t="n"/>
      <c r="AF194" s="237">
        <f>IF(COUNTA(S194:AE194)=0,"",ROUND(AVERAGE(S194:AE194),1))</f>
        <v/>
      </c>
      <c r="AG194" s="235" t="n"/>
      <c r="AH194" s="236" t="n"/>
      <c r="AI194" s="236" t="n"/>
      <c r="AJ194" s="236" t="n"/>
      <c r="AK194" s="236" t="n"/>
      <c r="AL194" s="236" t="n"/>
      <c r="AM194" s="236" t="n"/>
      <c r="AN194" s="236" t="n"/>
      <c r="AO194" s="236" t="n"/>
      <c r="AP194" s="236" t="n"/>
      <c r="AQ194" s="236" t="n"/>
      <c r="AR194" s="236" t="n"/>
      <c r="AS194" s="236" t="n"/>
      <c r="AT194" s="236" t="n"/>
      <c r="AU194" s="237">
        <f>IF(COUNTA(AH194:AT194)=0,"",ROUND(AVERAGE(AH194:AT194),1))</f>
        <v/>
      </c>
    </row>
    <row r="195" ht="13.8" customHeight="1" s="185">
      <c r="A195" s="238" t="n">
        <v>14</v>
      </c>
      <c r="B195" s="239">
        <f t="array" ref="B195:B195">IFERROR(INDEX(Liste_Enfants!B$4:B$53,SMALL(IF(Liste_Enfants!E$4:E$53="A",ROW(Liste_Enfants!E$4:E$53)-3),14))&amp;" "&amp;INDEX(Liste_Enfants!C$4:C$53,SMALL(IF(Liste_Enfants!E$4:E$53="A",ROW(Liste_Enfants!E$4:E$53)-3),14)),"")</f>
        <v/>
      </c>
      <c r="C195" s="235" t="n"/>
      <c r="D195" s="236" t="n"/>
      <c r="E195" s="236" t="n"/>
      <c r="F195" s="236" t="n"/>
      <c r="G195" s="236" t="n"/>
      <c r="H195" s="236" t="n"/>
      <c r="I195" s="236" t="n"/>
      <c r="J195" s="236" t="n"/>
      <c r="K195" s="236" t="n"/>
      <c r="L195" s="236" t="n"/>
      <c r="M195" s="236" t="n"/>
      <c r="N195" s="236" t="n"/>
      <c r="O195" s="236" t="n"/>
      <c r="P195" s="236" t="n"/>
      <c r="Q195" s="237">
        <f>IF(COUNTA(D195:P195)=0,"",ROUND(AVERAGE(D195:P195),1))</f>
        <v/>
      </c>
      <c r="R195" s="235" t="n"/>
      <c r="S195" s="236" t="n"/>
      <c r="T195" s="236" t="n"/>
      <c r="U195" s="236" t="n"/>
      <c r="V195" s="236" t="n"/>
      <c r="W195" s="236" t="n"/>
      <c r="X195" s="236" t="n"/>
      <c r="Y195" s="236" t="n"/>
      <c r="Z195" s="236" t="n"/>
      <c r="AA195" s="236" t="n"/>
      <c r="AB195" s="236" t="n"/>
      <c r="AC195" s="236" t="n"/>
      <c r="AD195" s="236" t="n"/>
      <c r="AE195" s="236" t="n"/>
      <c r="AF195" s="237">
        <f>IF(COUNTA(S195:AE195)=0,"",ROUND(AVERAGE(S195:AE195),1))</f>
        <v/>
      </c>
      <c r="AG195" s="235" t="n"/>
      <c r="AH195" s="236" t="n"/>
      <c r="AI195" s="236" t="n"/>
      <c r="AJ195" s="236" t="n"/>
      <c r="AK195" s="236" t="n"/>
      <c r="AL195" s="236" t="n"/>
      <c r="AM195" s="236" t="n"/>
      <c r="AN195" s="236" t="n"/>
      <c r="AO195" s="236" t="n"/>
      <c r="AP195" s="236" t="n"/>
      <c r="AQ195" s="236" t="n"/>
      <c r="AR195" s="236" t="n"/>
      <c r="AS195" s="236" t="n"/>
      <c r="AT195" s="236" t="n"/>
      <c r="AU195" s="237">
        <f>IF(COUNTA(AH195:AT195)=0,"",ROUND(AVERAGE(AH195:AT195),1))</f>
        <v/>
      </c>
    </row>
    <row r="196" ht="13.8" customHeight="1" s="185">
      <c r="A196" s="213" t="n">
        <v>15</v>
      </c>
      <c r="B196" s="234">
        <f t="array" ref="B196:B196">IFERROR(INDEX(Liste_Enfants!B$4:B$53,SMALL(IF(Liste_Enfants!E$4:E$53="A",ROW(Liste_Enfants!E$4:E$53)-3),15))&amp;" "&amp;INDEX(Liste_Enfants!C$4:C$53,SMALL(IF(Liste_Enfants!E$4:E$53="A",ROW(Liste_Enfants!E$4:E$53)-3),15)),"")</f>
        <v/>
      </c>
      <c r="C196" s="235" t="n"/>
      <c r="D196" s="236" t="n"/>
      <c r="E196" s="236" t="n"/>
      <c r="F196" s="236" t="n"/>
      <c r="G196" s="236" t="n"/>
      <c r="H196" s="236" t="n"/>
      <c r="I196" s="236" t="n"/>
      <c r="J196" s="236" t="n"/>
      <c r="K196" s="236" t="n"/>
      <c r="L196" s="236" t="n"/>
      <c r="M196" s="236" t="n"/>
      <c r="N196" s="236" t="n"/>
      <c r="O196" s="236" t="n"/>
      <c r="P196" s="236" t="n"/>
      <c r="Q196" s="237">
        <f>IF(COUNTA(D196:P196)=0,"",ROUND(AVERAGE(D196:P196),1))</f>
        <v/>
      </c>
      <c r="R196" s="235" t="n"/>
      <c r="S196" s="236" t="n"/>
      <c r="T196" s="236" t="n"/>
      <c r="U196" s="236" t="n"/>
      <c r="V196" s="236" t="n"/>
      <c r="W196" s="236" t="n"/>
      <c r="X196" s="236" t="n"/>
      <c r="Y196" s="236" t="n"/>
      <c r="Z196" s="236" t="n"/>
      <c r="AA196" s="236" t="n"/>
      <c r="AB196" s="236" t="n"/>
      <c r="AC196" s="236" t="n"/>
      <c r="AD196" s="236" t="n"/>
      <c r="AE196" s="236" t="n"/>
      <c r="AF196" s="237">
        <f>IF(COUNTA(S196:AE196)=0,"",ROUND(AVERAGE(S196:AE196),1))</f>
        <v/>
      </c>
      <c r="AG196" s="235" t="n"/>
      <c r="AH196" s="236" t="n"/>
      <c r="AI196" s="236" t="n"/>
      <c r="AJ196" s="236" t="n"/>
      <c r="AK196" s="236" t="n"/>
      <c r="AL196" s="236" t="n"/>
      <c r="AM196" s="236" t="n"/>
      <c r="AN196" s="236" t="n"/>
      <c r="AO196" s="236" t="n"/>
      <c r="AP196" s="236" t="n"/>
      <c r="AQ196" s="236" t="n"/>
      <c r="AR196" s="236" t="n"/>
      <c r="AS196" s="236" t="n"/>
      <c r="AT196" s="236" t="n"/>
      <c r="AU196" s="237">
        <f>IF(COUNTA(AH196:AT196)=0,"",ROUND(AVERAGE(AH196:AT196),1))</f>
        <v/>
      </c>
    </row>
    <row r="197" ht="12.8" customHeight="1" s="185">
      <c r="A197" s="233" t="inlineStr">
        <is>
          <t>📊 MOY.</t>
        </is>
      </c>
      <c r="C197" s="240" t="n"/>
      <c r="D197" s="241">
        <f>IF(COUNTA(D182:D196)=0,"",ROUND(AVERAGE(D182:D196),1))</f>
        <v/>
      </c>
      <c r="E197" s="241">
        <f>IF(COUNTA(E182:E196)=0,"",ROUND(AVERAGE(E182:E196),1))</f>
        <v/>
      </c>
      <c r="F197" s="241">
        <f>IF(COUNTA(F182:F196)=0,"",ROUND(AVERAGE(F182:F196),1))</f>
        <v/>
      </c>
      <c r="G197" s="241">
        <f>IF(COUNTA(G182:G196)=0,"",ROUND(AVERAGE(G182:G196),1))</f>
        <v/>
      </c>
      <c r="H197" s="241">
        <f>IF(COUNTA(H182:H196)=0,"",ROUND(AVERAGE(H182:H196),1))</f>
        <v/>
      </c>
      <c r="I197" s="241">
        <f>IF(COUNTA(I182:I196)=0,"",ROUND(AVERAGE(I182:I196),1))</f>
        <v/>
      </c>
      <c r="J197" s="241">
        <f>IF(COUNTA(J182:J196)=0,"",ROUND(AVERAGE(J182:J196),1))</f>
        <v/>
      </c>
      <c r="K197" s="241">
        <f>IF(COUNTA(K182:K196)=0,"",ROUND(AVERAGE(K182:K196),1))</f>
        <v/>
      </c>
      <c r="L197" s="241">
        <f>IF(COUNTA(L182:L196)=0,"",ROUND(AVERAGE(L182:L196),1))</f>
        <v/>
      </c>
      <c r="M197" s="241">
        <f>IF(COUNTA(M182:M196)=0,"",ROUND(AVERAGE(M182:M196),1))</f>
        <v/>
      </c>
      <c r="N197" s="241">
        <f>IF(COUNTA(N182:N196)=0,"",ROUND(AVERAGE(N182:N196),1))</f>
        <v/>
      </c>
      <c r="O197" s="241">
        <f>IF(COUNTA(O182:O196)=0,"",ROUND(AVERAGE(O182:O196),1))</f>
        <v/>
      </c>
      <c r="P197" s="241">
        <f>IF(COUNTA(P182:P196)=0,"",ROUND(AVERAGE(P182:P196),1))</f>
        <v/>
      </c>
      <c r="Q197" s="241">
        <f>IF(COUNTA(Q182:Q196)=0,"",ROUND(AVERAGE(Q182:Q196),1))</f>
        <v/>
      </c>
      <c r="R197" s="235" t="n"/>
      <c r="S197" s="241">
        <f>IF(COUNTA(S182:S196)=0,"",ROUND(AVERAGE(S182:S196),1))</f>
        <v/>
      </c>
      <c r="T197" s="241">
        <f>IF(COUNTA(T182:T196)=0,"",ROUND(AVERAGE(T182:T196),1))</f>
        <v/>
      </c>
      <c r="U197" s="241">
        <f>IF(COUNTA(U182:U196)=0,"",ROUND(AVERAGE(U182:U196),1))</f>
        <v/>
      </c>
      <c r="V197" s="241">
        <f>IF(COUNTA(V182:V196)=0,"",ROUND(AVERAGE(V182:V196),1))</f>
        <v/>
      </c>
      <c r="W197" s="241">
        <f>IF(COUNTA(W182:W196)=0,"",ROUND(AVERAGE(W182:W196),1))</f>
        <v/>
      </c>
      <c r="X197" s="241">
        <f>IF(COUNTA(X182:X196)=0,"",ROUND(AVERAGE(X182:X196),1))</f>
        <v/>
      </c>
      <c r="Y197" s="241">
        <f>IF(COUNTA(Y182:Y196)=0,"",ROUND(AVERAGE(Y182:Y196),1))</f>
        <v/>
      </c>
      <c r="Z197" s="241">
        <f>IF(COUNTA(Z182:Z196)=0,"",ROUND(AVERAGE(Z182:Z196),1))</f>
        <v/>
      </c>
      <c r="AA197" s="241">
        <f>IF(COUNTA(AA182:AA196)=0,"",ROUND(AVERAGE(AA182:AA196),1))</f>
        <v/>
      </c>
      <c r="AB197" s="241">
        <f>IF(COUNTA(AB182:AB196)=0,"",ROUND(AVERAGE(AB182:AB196),1))</f>
        <v/>
      </c>
      <c r="AC197" s="241">
        <f>IF(COUNTA(AC182:AC196)=0,"",ROUND(AVERAGE(AC182:AC196),1))</f>
        <v/>
      </c>
      <c r="AD197" s="241">
        <f>IF(COUNTA(AD182:AD196)=0,"",ROUND(AVERAGE(AD182:AD196),1))</f>
        <v/>
      </c>
      <c r="AE197" s="241">
        <f>IF(COUNTA(AE182:AE196)=0,"",ROUND(AVERAGE(AE182:AE196),1))</f>
        <v/>
      </c>
      <c r="AF197" s="241">
        <f>IF(COUNTA(AF182:AF196)=0,"",ROUND(AVERAGE(AF182:AF196),1))</f>
        <v/>
      </c>
      <c r="AG197" s="235" t="n"/>
      <c r="AH197" s="241">
        <f>IF(COUNTA(AH182:AH196)=0,"",ROUND(AVERAGE(AH182:AH196),1))</f>
        <v/>
      </c>
      <c r="AI197" s="241">
        <f>IF(COUNTA(AI182:AI196)=0,"",ROUND(AVERAGE(AI182:AI196),1))</f>
        <v/>
      </c>
      <c r="AJ197" s="241">
        <f>IF(COUNTA(AJ182:AJ196)=0,"",ROUND(AVERAGE(AJ182:AJ196),1))</f>
        <v/>
      </c>
      <c r="AK197" s="241">
        <f>IF(COUNTA(AK182:AK196)=0,"",ROUND(AVERAGE(AK182:AK196),1))</f>
        <v/>
      </c>
      <c r="AL197" s="241">
        <f>IF(COUNTA(AL182:AL196)=0,"",ROUND(AVERAGE(AL182:AL196),1))</f>
        <v/>
      </c>
      <c r="AM197" s="241">
        <f>IF(COUNTA(AM182:AM196)=0,"",ROUND(AVERAGE(AM182:AM196),1))</f>
        <v/>
      </c>
      <c r="AN197" s="241">
        <f>IF(COUNTA(AN182:AN196)=0,"",ROUND(AVERAGE(AN182:AN196),1))</f>
        <v/>
      </c>
      <c r="AO197" s="241">
        <f>IF(COUNTA(AO182:AO196)=0,"",ROUND(AVERAGE(AO182:AO196),1))</f>
        <v/>
      </c>
      <c r="AP197" s="241">
        <f>IF(COUNTA(AP182:AP196)=0,"",ROUND(AVERAGE(AP182:AP196),1))</f>
        <v/>
      </c>
      <c r="AQ197" s="241">
        <f>IF(COUNTA(AQ182:AQ196)=0,"",ROUND(AVERAGE(AQ182:AQ196),1))</f>
        <v/>
      </c>
      <c r="AR197" s="241">
        <f>IF(COUNTA(AR182:AR196)=0,"",ROUND(AVERAGE(AR182:AR196),1))</f>
        <v/>
      </c>
      <c r="AS197" s="241">
        <f>IF(COUNTA(AS182:AS196)=0,"",ROUND(AVERAGE(AS182:AS196),1))</f>
        <v/>
      </c>
      <c r="AT197" s="241">
        <f>IF(COUNTA(AT182:AT196)=0,"",ROUND(AVERAGE(AT182:AT196),1))</f>
        <v/>
      </c>
      <c r="AU197" s="241">
        <f>IF(COUNTA(AU182:AU196)=0,"",ROUND(AVERAGE(AU182:AU196),1))</f>
        <v/>
      </c>
    </row>
    <row r="198" ht="30" customHeight="1" s="185">
      <c r="A198" s="246" t="inlineStr">
        <is>
          <t>N°</t>
        </is>
      </c>
      <c r="B198" s="247" t="inlineStr">
        <is>
          <t>📅 JEUDI</t>
        </is>
      </c>
      <c r="C198" s="228" t="n"/>
      <c r="D198" s="229" t="inlineStr">
        <is>
          <t>Règles</t>
        </is>
      </c>
      <c r="E198" s="229" t="inlineStr">
        <is>
          <t>Coopér.</t>
        </is>
      </c>
      <c r="F198" s="229" t="inlineStr">
        <is>
          <t>Comm.</t>
        </is>
      </c>
      <c r="G198" s="229" t="inlineStr">
        <is>
          <t>Entraide</t>
        </is>
      </c>
      <c r="H198" s="230" t="inlineStr">
        <is>
          <t>Initiat.</t>
        </is>
      </c>
      <c r="I198" s="230" t="inlineStr">
        <is>
          <t>Gest.mat</t>
        </is>
      </c>
      <c r="J198" s="230" t="inlineStr">
        <is>
          <t>Orga.</t>
        </is>
      </c>
      <c r="K198" s="231" t="inlineStr">
        <is>
          <t>Imagin.</t>
        </is>
      </c>
      <c r="L198" s="231" t="inlineStr">
        <is>
          <t>Expr.art</t>
        </is>
      </c>
      <c r="M198" s="231" t="inlineStr">
        <is>
          <t>Expr.corp</t>
        </is>
      </c>
      <c r="N198" s="232" t="inlineStr">
        <is>
          <t>Coord.</t>
        </is>
      </c>
      <c r="O198" s="232" t="inlineStr">
        <is>
          <t>Endur.</t>
        </is>
      </c>
      <c r="P198" s="232" t="inlineStr">
        <is>
          <t>Esp.sport</t>
        </is>
      </c>
      <c r="Q198" s="233" t="inlineStr">
        <is>
          <t>MOY</t>
        </is>
      </c>
      <c r="R198" s="250" t="inlineStr">
        <is>
          <t>▼ Activité</t>
        </is>
      </c>
      <c r="S198" s="229" t="inlineStr">
        <is>
          <t>Règles</t>
        </is>
      </c>
      <c r="T198" s="229" t="inlineStr">
        <is>
          <t>Coopér.</t>
        </is>
      </c>
      <c r="U198" s="229" t="inlineStr">
        <is>
          <t>Comm.</t>
        </is>
      </c>
      <c r="V198" s="229" t="inlineStr">
        <is>
          <t>Entraide</t>
        </is>
      </c>
      <c r="W198" s="230" t="inlineStr">
        <is>
          <t>Initiat.</t>
        </is>
      </c>
      <c r="X198" s="230" t="inlineStr">
        <is>
          <t>Gest.mat</t>
        </is>
      </c>
      <c r="Y198" s="230" t="inlineStr">
        <is>
          <t>Orga.</t>
        </is>
      </c>
      <c r="Z198" s="231" t="inlineStr">
        <is>
          <t>Imagin.</t>
        </is>
      </c>
      <c r="AA198" s="231" t="inlineStr">
        <is>
          <t>Expr.art</t>
        </is>
      </c>
      <c r="AB198" s="231" t="inlineStr">
        <is>
          <t>Expr.corp</t>
        </is>
      </c>
      <c r="AC198" s="232" t="inlineStr">
        <is>
          <t>Coord.</t>
        </is>
      </c>
      <c r="AD198" s="232" t="inlineStr">
        <is>
          <t>Endur.</t>
        </is>
      </c>
      <c r="AE198" s="232" t="inlineStr">
        <is>
          <t>Esp.sport</t>
        </is>
      </c>
      <c r="AF198" s="233" t="inlineStr">
        <is>
          <t>MOY</t>
        </is>
      </c>
      <c r="AG198" s="228" t="n"/>
      <c r="AH198" s="229" t="inlineStr">
        <is>
          <t>Règles</t>
        </is>
      </c>
      <c r="AI198" s="229" t="inlineStr">
        <is>
          <t>Coopér.</t>
        </is>
      </c>
      <c r="AJ198" s="229" t="inlineStr">
        <is>
          <t>Comm.</t>
        </is>
      </c>
      <c r="AK198" s="229" t="inlineStr">
        <is>
          <t>Entraide</t>
        </is>
      </c>
      <c r="AL198" s="230" t="inlineStr">
        <is>
          <t>Initiat.</t>
        </is>
      </c>
      <c r="AM198" s="230" t="inlineStr">
        <is>
          <t>Gest.mat</t>
        </is>
      </c>
      <c r="AN198" s="230" t="inlineStr">
        <is>
          <t>Orga.</t>
        </is>
      </c>
      <c r="AO198" s="231" t="inlineStr">
        <is>
          <t>Imagin.</t>
        </is>
      </c>
      <c r="AP198" s="231" t="inlineStr">
        <is>
          <t>Expr.art</t>
        </is>
      </c>
      <c r="AQ198" s="231" t="inlineStr">
        <is>
          <t>Expr.corp</t>
        </is>
      </c>
      <c r="AR198" s="232" t="inlineStr">
        <is>
          <t>Coord.</t>
        </is>
      </c>
      <c r="AS198" s="232" t="inlineStr">
        <is>
          <t>Endur.</t>
        </is>
      </c>
      <c r="AT198" s="232" t="inlineStr">
        <is>
          <t>Esp.sport</t>
        </is>
      </c>
      <c r="AU198" s="233" t="inlineStr">
        <is>
          <t>MOY</t>
        </is>
      </c>
    </row>
    <row r="199" ht="13.8" customHeight="1" s="185">
      <c r="A199" s="213" t="n">
        <v>1</v>
      </c>
      <c r="B199" s="234">
        <f t="array" ref="B199:B199">IFERROR(INDEX(Liste_Enfants!B$4:B$53,SMALL(IF(Liste_Enfants!E$4:E$53="A",ROW(Liste_Enfants!E$4:E$53)-3),1))&amp;" "&amp;INDEX(Liste_Enfants!C$4:C$53,SMALL(IF(Liste_Enfants!E$4:E$53="A",ROW(Liste_Enfants!E$4:E$53)-3),1)),"")</f>
        <v/>
      </c>
      <c r="C199" s="235" t="n"/>
      <c r="D199" s="236" t="n"/>
      <c r="E199" s="236" t="n"/>
      <c r="F199" s="236" t="n"/>
      <c r="G199" s="236" t="n"/>
      <c r="H199" s="236" t="n"/>
      <c r="I199" s="236" t="n"/>
      <c r="J199" s="236" t="n"/>
      <c r="K199" s="236" t="n"/>
      <c r="L199" s="236" t="n"/>
      <c r="M199" s="236" t="n"/>
      <c r="N199" s="236" t="n"/>
      <c r="O199" s="236" t="n"/>
      <c r="P199" s="236" t="n"/>
      <c r="Q199" s="237">
        <f>IF(COUNTA(D199:P199)=0,"",ROUND(AVERAGE(D199:P199),1))</f>
        <v/>
      </c>
      <c r="R199" s="235" t="n"/>
      <c r="S199" s="236" t="n"/>
      <c r="T199" s="236" t="n"/>
      <c r="U199" s="236" t="n"/>
      <c r="V199" s="236" t="n"/>
      <c r="W199" s="236" t="n"/>
      <c r="X199" s="236" t="n"/>
      <c r="Y199" s="236" t="n"/>
      <c r="Z199" s="236" t="n"/>
      <c r="AA199" s="236" t="n"/>
      <c r="AB199" s="236" t="n"/>
      <c r="AC199" s="236" t="n"/>
      <c r="AD199" s="236" t="n"/>
      <c r="AE199" s="236" t="n"/>
      <c r="AF199" s="237">
        <f>IF(COUNTA(S199:AE199)=0,"",ROUND(AVERAGE(S199:AE199),1))</f>
        <v/>
      </c>
      <c r="AG199" s="235" t="n"/>
      <c r="AH199" s="236" t="n"/>
      <c r="AI199" s="236" t="n"/>
      <c r="AJ199" s="236" t="n"/>
      <c r="AK199" s="236" t="n"/>
      <c r="AL199" s="236" t="n"/>
      <c r="AM199" s="236" t="n"/>
      <c r="AN199" s="236" t="n"/>
      <c r="AO199" s="236" t="n"/>
      <c r="AP199" s="236" t="n"/>
      <c r="AQ199" s="236" t="n"/>
      <c r="AR199" s="236" t="n"/>
      <c r="AS199" s="236" t="n"/>
      <c r="AT199" s="236" t="n"/>
      <c r="AU199" s="237">
        <f>IF(COUNTA(AH199:AT199)=0,"",ROUND(AVERAGE(AH199:AT199),1))</f>
        <v/>
      </c>
    </row>
    <row r="200" ht="13.8" customHeight="1" s="185">
      <c r="A200" s="238" t="n">
        <v>2</v>
      </c>
      <c r="B200" s="239">
        <f t="array" ref="B200:B200">IFERROR(INDEX(Liste_Enfants!B$4:B$53,SMALL(IF(Liste_Enfants!E$4:E$53="A",ROW(Liste_Enfants!E$4:E$53)-3),2))&amp;" "&amp;INDEX(Liste_Enfants!C$4:C$53,SMALL(IF(Liste_Enfants!E$4:E$53="A",ROW(Liste_Enfants!E$4:E$53)-3),2)),"")</f>
        <v/>
      </c>
      <c r="C200" s="235" t="n"/>
      <c r="D200" s="236" t="n"/>
      <c r="E200" s="236" t="n"/>
      <c r="F200" s="236" t="n"/>
      <c r="G200" s="236" t="n"/>
      <c r="H200" s="236" t="n"/>
      <c r="I200" s="236" t="n"/>
      <c r="J200" s="236" t="n"/>
      <c r="K200" s="236" t="n"/>
      <c r="L200" s="236" t="n"/>
      <c r="M200" s="236" t="n"/>
      <c r="N200" s="236" t="n"/>
      <c r="O200" s="236" t="n"/>
      <c r="P200" s="236" t="n"/>
      <c r="Q200" s="237">
        <f>IF(COUNTA(D200:P200)=0,"",ROUND(AVERAGE(D200:P200),1))</f>
        <v/>
      </c>
      <c r="R200" s="235" t="n"/>
      <c r="S200" s="236" t="n"/>
      <c r="T200" s="236" t="n"/>
      <c r="U200" s="236" t="n"/>
      <c r="V200" s="236" t="n"/>
      <c r="W200" s="236" t="n"/>
      <c r="X200" s="236" t="n"/>
      <c r="Y200" s="236" t="n"/>
      <c r="Z200" s="236" t="n"/>
      <c r="AA200" s="236" t="n"/>
      <c r="AB200" s="236" t="n"/>
      <c r="AC200" s="236" t="n"/>
      <c r="AD200" s="236" t="n"/>
      <c r="AE200" s="236" t="n"/>
      <c r="AF200" s="237">
        <f>IF(COUNTA(S200:AE200)=0,"",ROUND(AVERAGE(S200:AE200),1))</f>
        <v/>
      </c>
      <c r="AG200" s="235" t="n"/>
      <c r="AH200" s="236" t="n"/>
      <c r="AI200" s="236" t="n"/>
      <c r="AJ200" s="236" t="n"/>
      <c r="AK200" s="236" t="n"/>
      <c r="AL200" s="236" t="n"/>
      <c r="AM200" s="236" t="n"/>
      <c r="AN200" s="236" t="n"/>
      <c r="AO200" s="236" t="n"/>
      <c r="AP200" s="236" t="n"/>
      <c r="AQ200" s="236" t="n"/>
      <c r="AR200" s="236" t="n"/>
      <c r="AS200" s="236" t="n"/>
      <c r="AT200" s="236" t="n"/>
      <c r="AU200" s="237">
        <f>IF(COUNTA(AH200:AT200)=0,"",ROUND(AVERAGE(AH200:AT200),1))</f>
        <v/>
      </c>
    </row>
    <row r="201" ht="13.8" customHeight="1" s="185">
      <c r="A201" s="213" t="n">
        <v>3</v>
      </c>
      <c r="B201" s="234">
        <f t="array" ref="B201:B201">IFERROR(INDEX(Liste_Enfants!B$4:B$53,SMALL(IF(Liste_Enfants!E$4:E$53="A",ROW(Liste_Enfants!E$4:E$53)-3),3))&amp;" "&amp;INDEX(Liste_Enfants!C$4:C$53,SMALL(IF(Liste_Enfants!E$4:E$53="A",ROW(Liste_Enfants!E$4:E$53)-3),3)),"")</f>
        <v/>
      </c>
      <c r="C201" s="235" t="n"/>
      <c r="D201" s="236" t="n"/>
      <c r="E201" s="236" t="n"/>
      <c r="F201" s="236" t="n"/>
      <c r="G201" s="236" t="n"/>
      <c r="H201" s="236" t="n"/>
      <c r="I201" s="236" t="n"/>
      <c r="J201" s="236" t="n"/>
      <c r="K201" s="236" t="n"/>
      <c r="L201" s="236" t="n"/>
      <c r="M201" s="236" t="n"/>
      <c r="N201" s="236" t="n"/>
      <c r="O201" s="236" t="n"/>
      <c r="P201" s="236" t="n"/>
      <c r="Q201" s="237">
        <f>IF(COUNTA(D201:P201)=0,"",ROUND(AVERAGE(D201:P201),1))</f>
        <v/>
      </c>
      <c r="R201" s="235" t="n"/>
      <c r="S201" s="236" t="n"/>
      <c r="T201" s="236" t="n"/>
      <c r="U201" s="236" t="n"/>
      <c r="V201" s="236" t="n"/>
      <c r="W201" s="236" t="n"/>
      <c r="X201" s="236" t="n"/>
      <c r="Y201" s="236" t="n"/>
      <c r="Z201" s="236" t="n"/>
      <c r="AA201" s="236" t="n"/>
      <c r="AB201" s="236" t="n"/>
      <c r="AC201" s="236" t="n"/>
      <c r="AD201" s="236" t="n"/>
      <c r="AE201" s="236" t="n"/>
      <c r="AF201" s="237">
        <f>IF(COUNTA(S201:AE201)=0,"",ROUND(AVERAGE(S201:AE201),1))</f>
        <v/>
      </c>
      <c r="AG201" s="235" t="n"/>
      <c r="AH201" s="236" t="n"/>
      <c r="AI201" s="236" t="n"/>
      <c r="AJ201" s="236" t="n"/>
      <c r="AK201" s="236" t="n"/>
      <c r="AL201" s="236" t="n"/>
      <c r="AM201" s="236" t="n"/>
      <c r="AN201" s="236" t="n"/>
      <c r="AO201" s="236" t="n"/>
      <c r="AP201" s="236" t="n"/>
      <c r="AQ201" s="236" t="n"/>
      <c r="AR201" s="236" t="n"/>
      <c r="AS201" s="236" t="n"/>
      <c r="AT201" s="236" t="n"/>
      <c r="AU201" s="237">
        <f>IF(COUNTA(AH201:AT201)=0,"",ROUND(AVERAGE(AH201:AT201),1))</f>
        <v/>
      </c>
    </row>
    <row r="202" ht="14.4" customHeight="1" s="185">
      <c r="A202" s="238" t="n">
        <v>4</v>
      </c>
      <c r="B202" s="239">
        <f t="array" ref="B202:B202">IFERROR(INDEX(Liste_Enfants!B$4:B$53,SMALL(IF(Liste_Enfants!E$4:E$53="A",ROW(Liste_Enfants!E$4:E$53)-3),4))&amp;" "&amp;INDEX(Liste_Enfants!C$4:C$53,SMALL(IF(Liste_Enfants!E$4:E$53="A",ROW(Liste_Enfants!E$4:E$53)-3),4)),"")</f>
        <v/>
      </c>
      <c r="C202" s="235" t="n"/>
      <c r="D202" s="236" t="n"/>
      <c r="E202" s="236" t="n"/>
      <c r="F202" s="236" t="n"/>
      <c r="G202" s="236" t="n"/>
      <c r="H202" s="236" t="n"/>
      <c r="I202" s="236" t="n"/>
      <c r="J202" s="236" t="n"/>
      <c r="K202" s="236" t="n"/>
      <c r="L202" s="236" t="n"/>
      <c r="M202" s="236" t="n"/>
      <c r="N202" s="236" t="n"/>
      <c r="O202" s="236" t="n"/>
      <c r="P202" s="236" t="n"/>
      <c r="Q202" s="237">
        <f>IF(COUNTA(D202:P202)=0,"",ROUND(AVERAGE(D202:P202),1))</f>
        <v/>
      </c>
      <c r="R202" s="235" t="n"/>
      <c r="S202" s="236" t="n"/>
      <c r="T202" s="236" t="n"/>
      <c r="U202" s="236" t="n"/>
      <c r="V202" s="236" t="n"/>
      <c r="W202" s="236" t="n"/>
      <c r="X202" s="236" t="n"/>
      <c r="Y202" s="236" t="n"/>
      <c r="Z202" s="236" t="n"/>
      <c r="AA202" s="236" t="n"/>
      <c r="AB202" s="236" t="n"/>
      <c r="AC202" s="236" t="n"/>
      <c r="AD202" s="236" t="n"/>
      <c r="AE202" s="236" t="n"/>
      <c r="AF202" s="237">
        <f>IF(COUNTA(S202:AE202)=0,"",ROUND(AVERAGE(S202:AE202),1))</f>
        <v/>
      </c>
      <c r="AG202" s="235" t="n"/>
      <c r="AH202" s="236" t="n"/>
      <c r="AI202" s="236" t="n"/>
      <c r="AJ202" s="236" t="n"/>
      <c r="AK202" s="236" t="n"/>
      <c r="AL202" s="236" t="n"/>
      <c r="AM202" s="236" t="n"/>
      <c r="AN202" s="236" t="n"/>
      <c r="AO202" s="236" t="n"/>
      <c r="AP202" s="236" t="n"/>
      <c r="AQ202" s="236" t="n"/>
      <c r="AR202" s="236" t="n"/>
      <c r="AS202" s="236" t="n"/>
      <c r="AT202" s="236" t="n"/>
      <c r="AU202" s="237">
        <f>IF(COUNTA(AH202:AT202)=0,"",ROUND(AVERAGE(AH202:AT202),1))</f>
        <v/>
      </c>
    </row>
    <row r="203" ht="14.4" customHeight="1" s="185">
      <c r="A203" s="213" t="n">
        <v>5</v>
      </c>
      <c r="B203" s="234">
        <f t="array" ref="B203:B203">IFERROR(INDEX(Liste_Enfants!B$4:B$53,SMALL(IF(Liste_Enfants!E$4:E$53="A",ROW(Liste_Enfants!E$4:E$53)-3),5))&amp;" "&amp;INDEX(Liste_Enfants!C$4:C$53,SMALL(IF(Liste_Enfants!E$4:E$53="A",ROW(Liste_Enfants!E$4:E$53)-3),5)),"")</f>
        <v/>
      </c>
      <c r="C203" s="235" t="n"/>
      <c r="D203" s="236" t="n"/>
      <c r="E203" s="236" t="n"/>
      <c r="F203" s="236" t="n"/>
      <c r="G203" s="236" t="n"/>
      <c r="H203" s="236" t="n"/>
      <c r="I203" s="236" t="n"/>
      <c r="J203" s="236" t="n"/>
      <c r="K203" s="236" t="n"/>
      <c r="L203" s="236" t="n"/>
      <c r="M203" s="236" t="n"/>
      <c r="N203" s="236" t="n"/>
      <c r="O203" s="236" t="n"/>
      <c r="P203" s="236" t="n"/>
      <c r="Q203" s="237">
        <f>IF(COUNTA(D203:P203)=0,"",ROUND(AVERAGE(D203:P203),1))</f>
        <v/>
      </c>
      <c r="R203" s="235" t="n"/>
      <c r="S203" s="236" t="n"/>
      <c r="T203" s="236" t="n"/>
      <c r="U203" s="236" t="n"/>
      <c r="V203" s="236" t="n"/>
      <c r="W203" s="236" t="n"/>
      <c r="X203" s="236" t="n"/>
      <c r="Y203" s="236" t="n"/>
      <c r="Z203" s="236" t="n"/>
      <c r="AA203" s="236" t="n"/>
      <c r="AB203" s="236" t="n"/>
      <c r="AC203" s="236" t="n"/>
      <c r="AD203" s="236" t="n"/>
      <c r="AE203" s="236" t="n"/>
      <c r="AF203" s="237">
        <f>IF(COUNTA(S203:AE203)=0,"",ROUND(AVERAGE(S203:AE203),1))</f>
        <v/>
      </c>
      <c r="AG203" s="235" t="n"/>
      <c r="AH203" s="236" t="n"/>
      <c r="AI203" s="236" t="n"/>
      <c r="AJ203" s="236" t="n"/>
      <c r="AK203" s="236" t="n"/>
      <c r="AL203" s="236" t="n"/>
      <c r="AM203" s="236" t="n"/>
      <c r="AN203" s="236" t="n"/>
      <c r="AO203" s="236" t="n"/>
      <c r="AP203" s="236" t="n"/>
      <c r="AQ203" s="236" t="n"/>
      <c r="AR203" s="236" t="n"/>
      <c r="AS203" s="236" t="n"/>
      <c r="AT203" s="236" t="n"/>
      <c r="AU203" s="237">
        <f>IF(COUNTA(AH203:AT203)=0,"",ROUND(AVERAGE(AH203:AT203),1))</f>
        <v/>
      </c>
    </row>
    <row r="204" ht="14.4" customHeight="1" s="185">
      <c r="A204" s="238" t="n">
        <v>6</v>
      </c>
      <c r="B204" s="239">
        <f t="array" ref="B204:B204">IFERROR(INDEX(Liste_Enfants!B$4:B$53,SMALL(IF(Liste_Enfants!E$4:E$53="A",ROW(Liste_Enfants!E$4:E$53)-3),6))&amp;" "&amp;INDEX(Liste_Enfants!C$4:C$53,SMALL(IF(Liste_Enfants!E$4:E$53="A",ROW(Liste_Enfants!E$4:E$53)-3),6)),"")</f>
        <v/>
      </c>
      <c r="C204" s="235" t="n"/>
      <c r="D204" s="236" t="n"/>
      <c r="E204" s="236" t="n"/>
      <c r="F204" s="236" t="n"/>
      <c r="G204" s="236" t="n"/>
      <c r="H204" s="236" t="n"/>
      <c r="I204" s="236" t="n"/>
      <c r="J204" s="236" t="n"/>
      <c r="K204" s="236" t="n"/>
      <c r="L204" s="236" t="n"/>
      <c r="M204" s="236" t="n"/>
      <c r="N204" s="236" t="n"/>
      <c r="O204" s="236" t="n"/>
      <c r="P204" s="236" t="n"/>
      <c r="Q204" s="237">
        <f>IF(COUNTA(D204:P204)=0,"",ROUND(AVERAGE(D204:P204),1))</f>
        <v/>
      </c>
      <c r="R204" s="235" t="n"/>
      <c r="S204" s="236" t="n"/>
      <c r="T204" s="236" t="n"/>
      <c r="U204" s="236" t="n"/>
      <c r="V204" s="236" t="n"/>
      <c r="W204" s="236" t="n"/>
      <c r="X204" s="236" t="n"/>
      <c r="Y204" s="236" t="n"/>
      <c r="Z204" s="236" t="n"/>
      <c r="AA204" s="236" t="n"/>
      <c r="AB204" s="236" t="n"/>
      <c r="AC204" s="236" t="n"/>
      <c r="AD204" s="236" t="n"/>
      <c r="AE204" s="236" t="n"/>
      <c r="AF204" s="237">
        <f>IF(COUNTA(S204:AE204)=0,"",ROUND(AVERAGE(S204:AE204),1))</f>
        <v/>
      </c>
      <c r="AG204" s="235" t="n"/>
      <c r="AH204" s="236" t="n"/>
      <c r="AI204" s="236" t="n"/>
      <c r="AJ204" s="236" t="n"/>
      <c r="AK204" s="236" t="n"/>
      <c r="AL204" s="236" t="n"/>
      <c r="AM204" s="236" t="n"/>
      <c r="AN204" s="236" t="n"/>
      <c r="AO204" s="236" t="n"/>
      <c r="AP204" s="236" t="n"/>
      <c r="AQ204" s="236" t="n"/>
      <c r="AR204" s="236" t="n"/>
      <c r="AS204" s="236" t="n"/>
      <c r="AT204" s="236" t="n"/>
      <c r="AU204" s="237">
        <f>IF(COUNTA(AH204:AT204)=0,"",ROUND(AVERAGE(AH204:AT204),1))</f>
        <v/>
      </c>
    </row>
    <row r="205" ht="14.4" customHeight="1" s="185">
      <c r="A205" s="213" t="n">
        <v>7</v>
      </c>
      <c r="B205" s="234">
        <f t="array" ref="B205:B205">IFERROR(INDEX(Liste_Enfants!B$4:B$53,SMALL(IF(Liste_Enfants!E$4:E$53="A",ROW(Liste_Enfants!E$4:E$53)-3),7))&amp;" "&amp;INDEX(Liste_Enfants!C$4:C$53,SMALL(IF(Liste_Enfants!E$4:E$53="A",ROW(Liste_Enfants!E$4:E$53)-3),7)),"")</f>
        <v/>
      </c>
      <c r="C205" s="235" t="n"/>
      <c r="D205" s="236" t="n"/>
      <c r="E205" s="236" t="n"/>
      <c r="F205" s="236" t="n"/>
      <c r="G205" s="236" t="n"/>
      <c r="H205" s="236" t="n"/>
      <c r="I205" s="236" t="n"/>
      <c r="J205" s="236" t="n"/>
      <c r="K205" s="236" t="n"/>
      <c r="L205" s="236" t="n"/>
      <c r="M205" s="236" t="n"/>
      <c r="N205" s="236" t="n"/>
      <c r="O205" s="236" t="n"/>
      <c r="P205" s="236" t="n"/>
      <c r="Q205" s="237">
        <f>IF(COUNTA(D205:P205)=0,"",ROUND(AVERAGE(D205:P205),1))</f>
        <v/>
      </c>
      <c r="R205" s="235" t="n"/>
      <c r="S205" s="236" t="n"/>
      <c r="T205" s="236" t="n"/>
      <c r="U205" s="236" t="n"/>
      <c r="V205" s="236" t="n"/>
      <c r="W205" s="236" t="n"/>
      <c r="X205" s="236" t="n"/>
      <c r="Y205" s="236" t="n"/>
      <c r="Z205" s="236" t="n"/>
      <c r="AA205" s="236" t="n"/>
      <c r="AB205" s="236" t="n"/>
      <c r="AC205" s="236" t="n"/>
      <c r="AD205" s="236" t="n"/>
      <c r="AE205" s="236" t="n"/>
      <c r="AF205" s="237">
        <f>IF(COUNTA(S205:AE205)=0,"",ROUND(AVERAGE(S205:AE205),1))</f>
        <v/>
      </c>
      <c r="AG205" s="235" t="n"/>
      <c r="AH205" s="236" t="n"/>
      <c r="AI205" s="236" t="n"/>
      <c r="AJ205" s="236" t="n"/>
      <c r="AK205" s="236" t="n"/>
      <c r="AL205" s="236" t="n"/>
      <c r="AM205" s="236" t="n"/>
      <c r="AN205" s="236" t="n"/>
      <c r="AO205" s="236" t="n"/>
      <c r="AP205" s="236" t="n"/>
      <c r="AQ205" s="236" t="n"/>
      <c r="AR205" s="236" t="n"/>
      <c r="AS205" s="236" t="n"/>
      <c r="AT205" s="236" t="n"/>
      <c r="AU205" s="237">
        <f>IF(COUNTA(AH205:AT205)=0,"",ROUND(AVERAGE(AH205:AT205),1))</f>
        <v/>
      </c>
    </row>
    <row r="206" ht="14.4" customHeight="1" s="185">
      <c r="A206" s="238" t="n">
        <v>8</v>
      </c>
      <c r="B206" s="239">
        <f t="array" ref="B206:B206">IFERROR(INDEX(Liste_Enfants!B$4:B$53,SMALL(IF(Liste_Enfants!E$4:E$53="A",ROW(Liste_Enfants!E$4:E$53)-3),8))&amp;" "&amp;INDEX(Liste_Enfants!C$4:C$53,SMALL(IF(Liste_Enfants!E$4:E$53="A",ROW(Liste_Enfants!E$4:E$53)-3),8)),"")</f>
        <v/>
      </c>
      <c r="C206" s="235" t="n"/>
      <c r="D206" s="236" t="n"/>
      <c r="E206" s="236" t="n"/>
      <c r="F206" s="236" t="n"/>
      <c r="G206" s="236" t="n"/>
      <c r="H206" s="236" t="n"/>
      <c r="I206" s="236" t="n"/>
      <c r="J206" s="236" t="n"/>
      <c r="K206" s="236" t="n"/>
      <c r="L206" s="236" t="n"/>
      <c r="M206" s="236" t="n"/>
      <c r="N206" s="236" t="n"/>
      <c r="O206" s="236" t="n"/>
      <c r="P206" s="236" t="n"/>
      <c r="Q206" s="237">
        <f>IF(COUNTA(D206:P206)=0,"",ROUND(AVERAGE(D206:P206),1))</f>
        <v/>
      </c>
      <c r="R206" s="235" t="n"/>
      <c r="S206" s="236" t="n"/>
      <c r="T206" s="236" t="n"/>
      <c r="U206" s="236" t="n"/>
      <c r="V206" s="236" t="n"/>
      <c r="W206" s="236" t="n"/>
      <c r="X206" s="236" t="n"/>
      <c r="Y206" s="236" t="n"/>
      <c r="Z206" s="236" t="n"/>
      <c r="AA206" s="236" t="n"/>
      <c r="AB206" s="236" t="n"/>
      <c r="AC206" s="236" t="n"/>
      <c r="AD206" s="236" t="n"/>
      <c r="AE206" s="236" t="n"/>
      <c r="AF206" s="237">
        <f>IF(COUNTA(S206:AE206)=0,"",ROUND(AVERAGE(S206:AE206),1))</f>
        <v/>
      </c>
      <c r="AG206" s="235" t="n"/>
      <c r="AH206" s="236" t="n"/>
      <c r="AI206" s="236" t="n"/>
      <c r="AJ206" s="236" t="n"/>
      <c r="AK206" s="236" t="n"/>
      <c r="AL206" s="236" t="n"/>
      <c r="AM206" s="236" t="n"/>
      <c r="AN206" s="236" t="n"/>
      <c r="AO206" s="236" t="n"/>
      <c r="AP206" s="236" t="n"/>
      <c r="AQ206" s="236" t="n"/>
      <c r="AR206" s="236" t="n"/>
      <c r="AS206" s="236" t="n"/>
      <c r="AT206" s="236" t="n"/>
      <c r="AU206" s="237">
        <f>IF(COUNTA(AH206:AT206)=0,"",ROUND(AVERAGE(AH206:AT206),1))</f>
        <v/>
      </c>
    </row>
    <row r="207" ht="14.4" customHeight="1" s="185">
      <c r="A207" s="213" t="n">
        <v>9</v>
      </c>
      <c r="B207" s="234">
        <f t="array" ref="B207:B207">IFERROR(INDEX(Liste_Enfants!B$4:B$53,SMALL(IF(Liste_Enfants!E$4:E$53="A",ROW(Liste_Enfants!E$4:E$53)-3),9))&amp;" "&amp;INDEX(Liste_Enfants!C$4:C$53,SMALL(IF(Liste_Enfants!E$4:E$53="A",ROW(Liste_Enfants!E$4:E$53)-3),9)),"")</f>
        <v/>
      </c>
      <c r="C207" s="235" t="n"/>
      <c r="D207" s="236" t="n"/>
      <c r="E207" s="236" t="n"/>
      <c r="F207" s="236" t="n"/>
      <c r="G207" s="236" t="n"/>
      <c r="H207" s="236" t="n"/>
      <c r="I207" s="236" t="n"/>
      <c r="J207" s="236" t="n"/>
      <c r="K207" s="236" t="n"/>
      <c r="L207" s="236" t="n"/>
      <c r="M207" s="236" t="n"/>
      <c r="N207" s="236" t="n"/>
      <c r="O207" s="236" t="n"/>
      <c r="P207" s="236" t="n"/>
      <c r="Q207" s="237">
        <f>IF(COUNTA(D207:P207)=0,"",ROUND(AVERAGE(D207:P207),1))</f>
        <v/>
      </c>
      <c r="R207" s="235" t="n"/>
      <c r="S207" s="236" t="n"/>
      <c r="T207" s="236" t="n"/>
      <c r="U207" s="236" t="n"/>
      <c r="V207" s="236" t="n"/>
      <c r="W207" s="236" t="n"/>
      <c r="X207" s="236" t="n"/>
      <c r="Y207" s="236" t="n"/>
      <c r="Z207" s="236" t="n"/>
      <c r="AA207" s="236" t="n"/>
      <c r="AB207" s="236" t="n"/>
      <c r="AC207" s="236" t="n"/>
      <c r="AD207" s="236" t="n"/>
      <c r="AE207" s="236" t="n"/>
      <c r="AF207" s="237">
        <f>IF(COUNTA(S207:AE207)=0,"",ROUND(AVERAGE(S207:AE207),1))</f>
        <v/>
      </c>
      <c r="AG207" s="235" t="n"/>
      <c r="AH207" s="236" t="n"/>
      <c r="AI207" s="236" t="n"/>
      <c r="AJ207" s="236" t="n"/>
      <c r="AK207" s="236" t="n"/>
      <c r="AL207" s="236" t="n"/>
      <c r="AM207" s="236" t="n"/>
      <c r="AN207" s="236" t="n"/>
      <c r="AO207" s="236" t="n"/>
      <c r="AP207" s="236" t="n"/>
      <c r="AQ207" s="236" t="n"/>
      <c r="AR207" s="236" t="n"/>
      <c r="AS207" s="236" t="n"/>
      <c r="AT207" s="236" t="n"/>
      <c r="AU207" s="237">
        <f>IF(COUNTA(AH207:AT207)=0,"",ROUND(AVERAGE(AH207:AT207),1))</f>
        <v/>
      </c>
    </row>
    <row r="208" ht="14.4" customHeight="1" s="185">
      <c r="A208" s="238" t="n">
        <v>10</v>
      </c>
      <c r="B208" s="239">
        <f t="array" ref="B208:B208">IFERROR(INDEX(Liste_Enfants!B$4:B$53,SMALL(IF(Liste_Enfants!E$4:E$53="A",ROW(Liste_Enfants!E$4:E$53)-3),10))&amp;" "&amp;INDEX(Liste_Enfants!C$4:C$53,SMALL(IF(Liste_Enfants!E$4:E$53="A",ROW(Liste_Enfants!E$4:E$53)-3),10)),"")</f>
        <v/>
      </c>
      <c r="C208" s="235" t="n"/>
      <c r="D208" s="236" t="n"/>
      <c r="E208" s="236" t="n"/>
      <c r="F208" s="236" t="n"/>
      <c r="G208" s="236" t="n"/>
      <c r="H208" s="236" t="n"/>
      <c r="I208" s="236" t="n"/>
      <c r="J208" s="236" t="n"/>
      <c r="K208" s="236" t="n"/>
      <c r="L208" s="236" t="n"/>
      <c r="M208" s="236" t="n"/>
      <c r="N208" s="236" t="n"/>
      <c r="O208" s="236" t="n"/>
      <c r="P208" s="236" t="n"/>
      <c r="Q208" s="237">
        <f>IF(COUNTA(D208:P208)=0,"",ROUND(AVERAGE(D208:P208),1))</f>
        <v/>
      </c>
      <c r="R208" s="235" t="n"/>
      <c r="S208" s="236" t="n"/>
      <c r="T208" s="236" t="n"/>
      <c r="U208" s="236" t="n"/>
      <c r="V208" s="236" t="n"/>
      <c r="W208" s="236" t="n"/>
      <c r="X208" s="236" t="n"/>
      <c r="Y208" s="236" t="n"/>
      <c r="Z208" s="236" t="n"/>
      <c r="AA208" s="236" t="n"/>
      <c r="AB208" s="236" t="n"/>
      <c r="AC208" s="236" t="n"/>
      <c r="AD208" s="236" t="n"/>
      <c r="AE208" s="236" t="n"/>
      <c r="AF208" s="237">
        <f>IF(COUNTA(S208:AE208)=0,"",ROUND(AVERAGE(S208:AE208),1))</f>
        <v/>
      </c>
      <c r="AG208" s="235" t="n"/>
      <c r="AH208" s="236" t="n"/>
      <c r="AI208" s="236" t="n"/>
      <c r="AJ208" s="236" t="n"/>
      <c r="AK208" s="236" t="n"/>
      <c r="AL208" s="236" t="n"/>
      <c r="AM208" s="236" t="n"/>
      <c r="AN208" s="236" t="n"/>
      <c r="AO208" s="236" t="n"/>
      <c r="AP208" s="236" t="n"/>
      <c r="AQ208" s="236" t="n"/>
      <c r="AR208" s="236" t="n"/>
      <c r="AS208" s="236" t="n"/>
      <c r="AT208" s="236" t="n"/>
      <c r="AU208" s="237">
        <f>IF(COUNTA(AH208:AT208)=0,"",ROUND(AVERAGE(AH208:AT208),1))</f>
        <v/>
      </c>
    </row>
    <row r="209" ht="14.4" customHeight="1" s="185">
      <c r="A209" s="213" t="n">
        <v>11</v>
      </c>
      <c r="B209" s="234">
        <f t="array" ref="B209:B209">IFERROR(INDEX(Liste_Enfants!B$4:B$53,SMALL(IF(Liste_Enfants!E$4:E$53="A",ROW(Liste_Enfants!E$4:E$53)-3),11))&amp;" "&amp;INDEX(Liste_Enfants!C$4:C$53,SMALL(IF(Liste_Enfants!E$4:E$53="A",ROW(Liste_Enfants!E$4:E$53)-3),11)),"")</f>
        <v/>
      </c>
      <c r="C209" s="235" t="n"/>
      <c r="D209" s="236" t="n"/>
      <c r="E209" s="236" t="n"/>
      <c r="F209" s="236" t="n"/>
      <c r="G209" s="236" t="n"/>
      <c r="H209" s="236" t="n"/>
      <c r="I209" s="236" t="n"/>
      <c r="J209" s="236" t="n"/>
      <c r="K209" s="236" t="n"/>
      <c r="L209" s="236" t="n"/>
      <c r="M209" s="236" t="n"/>
      <c r="N209" s="236" t="n"/>
      <c r="O209" s="236" t="n"/>
      <c r="P209" s="236" t="n"/>
      <c r="Q209" s="237">
        <f>IF(COUNTA(D209:P209)=0,"",ROUND(AVERAGE(D209:P209),1))</f>
        <v/>
      </c>
      <c r="R209" s="235" t="n"/>
      <c r="S209" s="236" t="n"/>
      <c r="T209" s="236" t="n"/>
      <c r="U209" s="236" t="n"/>
      <c r="V209" s="236" t="n"/>
      <c r="W209" s="236" t="n"/>
      <c r="X209" s="236" t="n"/>
      <c r="Y209" s="236" t="n"/>
      <c r="Z209" s="236" t="n"/>
      <c r="AA209" s="236" t="n"/>
      <c r="AB209" s="236" t="n"/>
      <c r="AC209" s="236" t="n"/>
      <c r="AD209" s="236" t="n"/>
      <c r="AE209" s="236" t="n"/>
      <c r="AF209" s="237">
        <f>IF(COUNTA(S209:AE209)=0,"",ROUND(AVERAGE(S209:AE209),1))</f>
        <v/>
      </c>
      <c r="AG209" s="235" t="n"/>
      <c r="AH209" s="236" t="n"/>
      <c r="AI209" s="236" t="n"/>
      <c r="AJ209" s="236" t="n"/>
      <c r="AK209" s="236" t="n"/>
      <c r="AL209" s="236" t="n"/>
      <c r="AM209" s="236" t="n"/>
      <c r="AN209" s="236" t="n"/>
      <c r="AO209" s="236" t="n"/>
      <c r="AP209" s="236" t="n"/>
      <c r="AQ209" s="236" t="n"/>
      <c r="AR209" s="236" t="n"/>
      <c r="AS209" s="236" t="n"/>
      <c r="AT209" s="236" t="n"/>
      <c r="AU209" s="237">
        <f>IF(COUNTA(AH209:AT209)=0,"",ROUND(AVERAGE(AH209:AT209),1))</f>
        <v/>
      </c>
    </row>
    <row r="210" ht="14.4" customHeight="1" s="185">
      <c r="A210" s="238" t="n">
        <v>12</v>
      </c>
      <c r="B210" s="239">
        <f t="array" ref="B210:B210">IFERROR(INDEX(Liste_Enfants!B$4:B$53,SMALL(IF(Liste_Enfants!E$4:E$53="A",ROW(Liste_Enfants!E$4:E$53)-3),12))&amp;" "&amp;INDEX(Liste_Enfants!C$4:C$53,SMALL(IF(Liste_Enfants!E$4:E$53="A",ROW(Liste_Enfants!E$4:E$53)-3),12)),"")</f>
        <v/>
      </c>
      <c r="C210" s="235" t="n"/>
      <c r="D210" s="236" t="n"/>
      <c r="E210" s="236" t="n"/>
      <c r="F210" s="236" t="n"/>
      <c r="G210" s="236" t="n"/>
      <c r="H210" s="236" t="n"/>
      <c r="I210" s="236" t="n"/>
      <c r="J210" s="236" t="n"/>
      <c r="K210" s="236" t="n"/>
      <c r="L210" s="236" t="n"/>
      <c r="M210" s="236" t="n"/>
      <c r="N210" s="236" t="n"/>
      <c r="O210" s="236" t="n"/>
      <c r="P210" s="236" t="n"/>
      <c r="Q210" s="237">
        <f>IF(COUNTA(D210:P210)=0,"",ROUND(AVERAGE(D210:P210),1))</f>
        <v/>
      </c>
      <c r="R210" s="235" t="n"/>
      <c r="S210" s="236" t="n"/>
      <c r="T210" s="236" t="n"/>
      <c r="U210" s="236" t="n"/>
      <c r="V210" s="236" t="n"/>
      <c r="W210" s="236" t="n"/>
      <c r="X210" s="236" t="n"/>
      <c r="Y210" s="236" t="n"/>
      <c r="Z210" s="236" t="n"/>
      <c r="AA210" s="236" t="n"/>
      <c r="AB210" s="236" t="n"/>
      <c r="AC210" s="236" t="n"/>
      <c r="AD210" s="236" t="n"/>
      <c r="AE210" s="236" t="n"/>
      <c r="AF210" s="237">
        <f>IF(COUNTA(S210:AE210)=0,"",ROUND(AVERAGE(S210:AE210),1))</f>
        <v/>
      </c>
      <c r="AG210" s="235" t="n"/>
      <c r="AH210" s="236" t="n"/>
      <c r="AI210" s="236" t="n"/>
      <c r="AJ210" s="236" t="n"/>
      <c r="AK210" s="236" t="n"/>
      <c r="AL210" s="236" t="n"/>
      <c r="AM210" s="236" t="n"/>
      <c r="AN210" s="236" t="n"/>
      <c r="AO210" s="236" t="n"/>
      <c r="AP210" s="236" t="n"/>
      <c r="AQ210" s="236" t="n"/>
      <c r="AR210" s="236" t="n"/>
      <c r="AS210" s="236" t="n"/>
      <c r="AT210" s="236" t="n"/>
      <c r="AU210" s="237">
        <f>IF(COUNTA(AH210:AT210)=0,"",ROUND(AVERAGE(AH210:AT210),1))</f>
        <v/>
      </c>
    </row>
    <row r="211" ht="14.4" customHeight="1" s="185">
      <c r="A211" s="213" t="n">
        <v>13</v>
      </c>
      <c r="B211" s="234">
        <f t="array" ref="B211:B211">IFERROR(INDEX(Liste_Enfants!B$4:B$53,SMALL(IF(Liste_Enfants!E$4:E$53="A",ROW(Liste_Enfants!E$4:E$53)-3),13))&amp;" "&amp;INDEX(Liste_Enfants!C$4:C$53,SMALL(IF(Liste_Enfants!E$4:E$53="A",ROW(Liste_Enfants!E$4:E$53)-3),13)),"")</f>
        <v/>
      </c>
      <c r="C211" s="235" t="n"/>
      <c r="D211" s="236" t="n"/>
      <c r="E211" s="236" t="n"/>
      <c r="F211" s="236" t="n"/>
      <c r="G211" s="236" t="n"/>
      <c r="H211" s="236" t="n"/>
      <c r="I211" s="236" t="n"/>
      <c r="J211" s="236" t="n"/>
      <c r="K211" s="236" t="n"/>
      <c r="L211" s="236" t="n"/>
      <c r="M211" s="236" t="n"/>
      <c r="N211" s="236" t="n"/>
      <c r="O211" s="236" t="n"/>
      <c r="P211" s="236" t="n"/>
      <c r="Q211" s="237">
        <f>IF(COUNTA(D211:P211)=0,"",ROUND(AVERAGE(D211:P211),1))</f>
        <v/>
      </c>
      <c r="R211" s="235" t="n"/>
      <c r="S211" s="236" t="n"/>
      <c r="T211" s="236" t="n"/>
      <c r="U211" s="236" t="n"/>
      <c r="V211" s="236" t="n"/>
      <c r="W211" s="236" t="n"/>
      <c r="X211" s="236" t="n"/>
      <c r="Y211" s="236" t="n"/>
      <c r="Z211" s="236" t="n"/>
      <c r="AA211" s="236" t="n"/>
      <c r="AB211" s="236" t="n"/>
      <c r="AC211" s="236" t="n"/>
      <c r="AD211" s="236" t="n"/>
      <c r="AE211" s="236" t="n"/>
      <c r="AF211" s="237">
        <f>IF(COUNTA(S211:AE211)=0,"",ROUND(AVERAGE(S211:AE211),1))</f>
        <v/>
      </c>
      <c r="AG211" s="235" t="n"/>
      <c r="AH211" s="236" t="n"/>
      <c r="AI211" s="236" t="n"/>
      <c r="AJ211" s="236" t="n"/>
      <c r="AK211" s="236" t="n"/>
      <c r="AL211" s="236" t="n"/>
      <c r="AM211" s="236" t="n"/>
      <c r="AN211" s="236" t="n"/>
      <c r="AO211" s="236" t="n"/>
      <c r="AP211" s="236" t="n"/>
      <c r="AQ211" s="236" t="n"/>
      <c r="AR211" s="236" t="n"/>
      <c r="AS211" s="236" t="n"/>
      <c r="AT211" s="236" t="n"/>
      <c r="AU211" s="237">
        <f>IF(COUNTA(AH211:AT211)=0,"",ROUND(AVERAGE(AH211:AT211),1))</f>
        <v/>
      </c>
    </row>
    <row r="212" ht="14.4" customHeight="1" s="185">
      <c r="A212" s="238" t="n">
        <v>14</v>
      </c>
      <c r="B212" s="239">
        <f t="array" ref="B212:B212">IFERROR(INDEX(Liste_Enfants!B$4:B$53,SMALL(IF(Liste_Enfants!E$4:E$53="A",ROW(Liste_Enfants!E$4:E$53)-3),14))&amp;" "&amp;INDEX(Liste_Enfants!C$4:C$53,SMALL(IF(Liste_Enfants!E$4:E$53="A",ROW(Liste_Enfants!E$4:E$53)-3),14)),"")</f>
        <v/>
      </c>
      <c r="C212" s="235" t="n"/>
      <c r="D212" s="236" t="n"/>
      <c r="E212" s="236" t="n"/>
      <c r="F212" s="236" t="n"/>
      <c r="G212" s="236" t="n"/>
      <c r="H212" s="236" t="n"/>
      <c r="I212" s="236" t="n"/>
      <c r="J212" s="236" t="n"/>
      <c r="K212" s="236" t="n"/>
      <c r="L212" s="236" t="n"/>
      <c r="M212" s="236" t="n"/>
      <c r="N212" s="236" t="n"/>
      <c r="O212" s="236" t="n"/>
      <c r="P212" s="236" t="n"/>
      <c r="Q212" s="237">
        <f>IF(COUNTA(D212:P212)=0,"",ROUND(AVERAGE(D212:P212),1))</f>
        <v/>
      </c>
      <c r="R212" s="235" t="n"/>
      <c r="S212" s="236" t="n"/>
      <c r="T212" s="236" t="n"/>
      <c r="U212" s="236" t="n"/>
      <c r="V212" s="236" t="n"/>
      <c r="W212" s="236" t="n"/>
      <c r="X212" s="236" t="n"/>
      <c r="Y212" s="236" t="n"/>
      <c r="Z212" s="236" t="n"/>
      <c r="AA212" s="236" t="n"/>
      <c r="AB212" s="236" t="n"/>
      <c r="AC212" s="236" t="n"/>
      <c r="AD212" s="236" t="n"/>
      <c r="AE212" s="236" t="n"/>
      <c r="AF212" s="237">
        <f>IF(COUNTA(S212:AE212)=0,"",ROUND(AVERAGE(S212:AE212),1))</f>
        <v/>
      </c>
      <c r="AG212" s="235" t="n"/>
      <c r="AH212" s="236" t="n"/>
      <c r="AI212" s="236" t="n"/>
      <c r="AJ212" s="236" t="n"/>
      <c r="AK212" s="236" t="n"/>
      <c r="AL212" s="236" t="n"/>
      <c r="AM212" s="236" t="n"/>
      <c r="AN212" s="236" t="n"/>
      <c r="AO212" s="236" t="n"/>
      <c r="AP212" s="236" t="n"/>
      <c r="AQ212" s="236" t="n"/>
      <c r="AR212" s="236" t="n"/>
      <c r="AS212" s="236" t="n"/>
      <c r="AT212" s="236" t="n"/>
      <c r="AU212" s="237">
        <f>IF(COUNTA(AH212:AT212)=0,"",ROUND(AVERAGE(AH212:AT212),1))</f>
        <v/>
      </c>
    </row>
    <row r="213" ht="14.4" customHeight="1" s="185">
      <c r="A213" s="213" t="n">
        <v>15</v>
      </c>
      <c r="B213" s="234">
        <f t="array" ref="B213:B213">IFERROR(INDEX(Liste_Enfants!B$4:B$53,SMALL(IF(Liste_Enfants!E$4:E$53="A",ROW(Liste_Enfants!E$4:E$53)-3),15))&amp;" "&amp;INDEX(Liste_Enfants!C$4:C$53,SMALL(IF(Liste_Enfants!E$4:E$53="A",ROW(Liste_Enfants!E$4:E$53)-3),15)),"")</f>
        <v/>
      </c>
      <c r="C213" s="235" t="n"/>
      <c r="D213" s="236" t="n"/>
      <c r="E213" s="236" t="n"/>
      <c r="F213" s="236" t="n"/>
      <c r="G213" s="236" t="n"/>
      <c r="H213" s="236" t="n"/>
      <c r="I213" s="236" t="n"/>
      <c r="J213" s="236" t="n"/>
      <c r="K213" s="236" t="n"/>
      <c r="L213" s="236" t="n"/>
      <c r="M213" s="236" t="n"/>
      <c r="N213" s="236" t="n"/>
      <c r="O213" s="236" t="n"/>
      <c r="P213" s="236" t="n"/>
      <c r="Q213" s="237">
        <f>IF(COUNTA(D213:P213)=0,"",ROUND(AVERAGE(D213:P213),1))</f>
        <v/>
      </c>
      <c r="R213" s="235" t="n"/>
      <c r="S213" s="236" t="n"/>
      <c r="T213" s="236" t="n"/>
      <c r="U213" s="236" t="n"/>
      <c r="V213" s="236" t="n"/>
      <c r="W213" s="236" t="n"/>
      <c r="X213" s="236" t="n"/>
      <c r="Y213" s="236" t="n"/>
      <c r="Z213" s="236" t="n"/>
      <c r="AA213" s="236" t="n"/>
      <c r="AB213" s="236" t="n"/>
      <c r="AC213" s="236" t="n"/>
      <c r="AD213" s="236" t="n"/>
      <c r="AE213" s="236" t="n"/>
      <c r="AF213" s="237">
        <f>IF(COUNTA(S213:AE213)=0,"",ROUND(AVERAGE(S213:AE213),1))</f>
        <v/>
      </c>
      <c r="AG213" s="235" t="n"/>
      <c r="AH213" s="236" t="n"/>
      <c r="AI213" s="236" t="n"/>
      <c r="AJ213" s="236" t="n"/>
      <c r="AK213" s="236" t="n"/>
      <c r="AL213" s="236" t="n"/>
      <c r="AM213" s="236" t="n"/>
      <c r="AN213" s="236" t="n"/>
      <c r="AO213" s="236" t="n"/>
      <c r="AP213" s="236" t="n"/>
      <c r="AQ213" s="236" t="n"/>
      <c r="AR213" s="236" t="n"/>
      <c r="AS213" s="236" t="n"/>
      <c r="AT213" s="236" t="n"/>
      <c r="AU213" s="237">
        <f>IF(COUNTA(AH213:AT213)=0,"",ROUND(AVERAGE(AH213:AT213),1))</f>
        <v/>
      </c>
    </row>
    <row r="214" ht="14.4" customHeight="1" s="185">
      <c r="A214" s="233" t="inlineStr">
        <is>
          <t>📊 MOY.</t>
        </is>
      </c>
      <c r="C214" s="235" t="n"/>
      <c r="D214" s="241">
        <f>IF(COUNTA(D199:D213)=0,"",ROUND(AVERAGE(D199:D213),1))</f>
        <v/>
      </c>
      <c r="E214" s="241">
        <f>IF(COUNTA(E199:E213)=0,"",ROUND(AVERAGE(E199:E213),1))</f>
        <v/>
      </c>
      <c r="F214" s="241">
        <f>IF(COUNTA(F199:F213)=0,"",ROUND(AVERAGE(F199:F213),1))</f>
        <v/>
      </c>
      <c r="G214" s="241">
        <f>IF(COUNTA(G199:G213)=0,"",ROUND(AVERAGE(G199:G213),1))</f>
        <v/>
      </c>
      <c r="H214" s="241">
        <f>IF(COUNTA(H199:H213)=0,"",ROUND(AVERAGE(H199:H213),1))</f>
        <v/>
      </c>
      <c r="I214" s="241">
        <f>IF(COUNTA(I199:I213)=0,"",ROUND(AVERAGE(I199:I213),1))</f>
        <v/>
      </c>
      <c r="J214" s="241">
        <f>IF(COUNTA(J199:J213)=0,"",ROUND(AVERAGE(J199:J213),1))</f>
        <v/>
      </c>
      <c r="K214" s="241">
        <f>IF(COUNTA(K199:K213)=0,"",ROUND(AVERAGE(K199:K213),1))</f>
        <v/>
      </c>
      <c r="L214" s="241">
        <f>IF(COUNTA(L199:L213)=0,"",ROUND(AVERAGE(L199:L213),1))</f>
        <v/>
      </c>
      <c r="M214" s="241">
        <f>IF(COUNTA(M199:M213)=0,"",ROUND(AVERAGE(M199:M213),1))</f>
        <v/>
      </c>
      <c r="N214" s="241">
        <f>IF(COUNTA(N199:N213)=0,"",ROUND(AVERAGE(N199:N213),1))</f>
        <v/>
      </c>
      <c r="O214" s="241">
        <f>IF(COUNTA(O199:O213)=0,"",ROUND(AVERAGE(O199:O213),1))</f>
        <v/>
      </c>
      <c r="P214" s="241">
        <f>IF(COUNTA(P199:P213)=0,"",ROUND(AVERAGE(P199:P213),1))</f>
        <v/>
      </c>
      <c r="Q214" s="241">
        <f>IF(COUNTA(Q199:Q213)=0,"",ROUND(AVERAGE(Q199:Q213),1))</f>
        <v/>
      </c>
      <c r="R214" s="235" t="n"/>
      <c r="S214" s="241">
        <f>IF(COUNTA(S199:S213)=0,"",ROUND(AVERAGE(S199:S213),1))</f>
        <v/>
      </c>
      <c r="T214" s="241">
        <f>IF(COUNTA(T199:T213)=0,"",ROUND(AVERAGE(T199:T213),1))</f>
        <v/>
      </c>
      <c r="U214" s="241">
        <f>IF(COUNTA(U199:U213)=0,"",ROUND(AVERAGE(U199:U213),1))</f>
        <v/>
      </c>
      <c r="V214" s="241">
        <f>IF(COUNTA(V199:V213)=0,"",ROUND(AVERAGE(V199:V213),1))</f>
        <v/>
      </c>
      <c r="W214" s="241">
        <f>IF(COUNTA(W199:W213)=0,"",ROUND(AVERAGE(W199:W213),1))</f>
        <v/>
      </c>
      <c r="X214" s="241">
        <f>IF(COUNTA(X199:X213)=0,"",ROUND(AVERAGE(X199:X213),1))</f>
        <v/>
      </c>
      <c r="Y214" s="241">
        <f>IF(COUNTA(Y199:Y213)=0,"",ROUND(AVERAGE(Y199:Y213),1))</f>
        <v/>
      </c>
      <c r="Z214" s="241">
        <f>IF(COUNTA(Z199:Z213)=0,"",ROUND(AVERAGE(Z199:Z213),1))</f>
        <v/>
      </c>
      <c r="AA214" s="241">
        <f>IF(COUNTA(AA199:AA213)=0,"",ROUND(AVERAGE(AA199:AA213),1))</f>
        <v/>
      </c>
      <c r="AB214" s="241">
        <f>IF(COUNTA(AB199:AB213)=0,"",ROUND(AVERAGE(AB199:AB213),1))</f>
        <v/>
      </c>
      <c r="AC214" s="241">
        <f>IF(COUNTA(AC199:AC213)=0,"",ROUND(AVERAGE(AC199:AC213),1))</f>
        <v/>
      </c>
      <c r="AD214" s="241">
        <f>IF(COUNTA(AD199:AD213)=0,"",ROUND(AVERAGE(AD199:AD213),1))</f>
        <v/>
      </c>
      <c r="AE214" s="241">
        <f>IF(COUNTA(AE199:AE213)=0,"",ROUND(AVERAGE(AE199:AE213),1))</f>
        <v/>
      </c>
      <c r="AF214" s="241">
        <f>IF(COUNTA(AF199:AF213)=0,"",ROUND(AVERAGE(AF199:AF213),1))</f>
        <v/>
      </c>
      <c r="AG214" s="235" t="n"/>
      <c r="AH214" s="241">
        <f>IF(COUNTA(AH199:AH213)=0,"",ROUND(AVERAGE(AH199:AH213),1))</f>
        <v/>
      </c>
      <c r="AI214" s="241">
        <f>IF(COUNTA(AI199:AI213)=0,"",ROUND(AVERAGE(AI199:AI213),1))</f>
        <v/>
      </c>
      <c r="AJ214" s="241">
        <f>IF(COUNTA(AJ199:AJ213)=0,"",ROUND(AVERAGE(AJ199:AJ213),1))</f>
        <v/>
      </c>
      <c r="AK214" s="241">
        <f>IF(COUNTA(AK199:AK213)=0,"",ROUND(AVERAGE(AK199:AK213),1))</f>
        <v/>
      </c>
      <c r="AL214" s="241">
        <f>IF(COUNTA(AL199:AL213)=0,"",ROUND(AVERAGE(AL199:AL213),1))</f>
        <v/>
      </c>
      <c r="AM214" s="241">
        <f>IF(COUNTA(AM199:AM213)=0,"",ROUND(AVERAGE(AM199:AM213),1))</f>
        <v/>
      </c>
      <c r="AN214" s="241">
        <f>IF(COUNTA(AN199:AN213)=0,"",ROUND(AVERAGE(AN199:AN213),1))</f>
        <v/>
      </c>
      <c r="AO214" s="241">
        <f>IF(COUNTA(AO199:AO213)=0,"",ROUND(AVERAGE(AO199:AO213),1))</f>
        <v/>
      </c>
      <c r="AP214" s="241">
        <f>IF(COUNTA(AP199:AP213)=0,"",ROUND(AVERAGE(AP199:AP213),1))</f>
        <v/>
      </c>
      <c r="AQ214" s="241">
        <f>IF(COUNTA(AQ199:AQ213)=0,"",ROUND(AVERAGE(AQ199:AQ213),1))</f>
        <v/>
      </c>
      <c r="AR214" s="241">
        <f>IF(COUNTA(AR199:AR213)=0,"",ROUND(AVERAGE(AR199:AR213),1))</f>
        <v/>
      </c>
      <c r="AS214" s="241">
        <f>IF(COUNTA(AS199:AS213)=0,"",ROUND(AVERAGE(AS199:AS213),1))</f>
        <v/>
      </c>
      <c r="AT214" s="241">
        <f>IF(COUNTA(AT199:AT213)=0,"",ROUND(AVERAGE(AT199:AT213),1))</f>
        <v/>
      </c>
      <c r="AU214" s="241">
        <f>IF(COUNTA(AU199:AU213)=0,"",ROUND(AVERAGE(AU199:AU213),1))</f>
        <v/>
      </c>
    </row>
    <row r="215" ht="14.4" customHeight="1" s="185">
      <c r="A215" s="248" t="inlineStr">
        <is>
          <t>⭐ MOY. S3</t>
        </is>
      </c>
      <c r="C215" s="235" t="n"/>
      <c r="D215" s="249">
        <f>IF(COUNTA(D163,D180,D197,D214)=0,"",ROUND(AVERAGE(D163,D180,D197,D214),1))</f>
        <v/>
      </c>
      <c r="E215" s="249">
        <f>IF(COUNTA(E163,E180,E197,E214)=0,"",ROUND(AVERAGE(E163,E180,E197,E214),1))</f>
        <v/>
      </c>
      <c r="F215" s="249">
        <f>IF(COUNTA(F163,F180,F197,F214)=0,"",ROUND(AVERAGE(F163,F180,F197,F214),1))</f>
        <v/>
      </c>
      <c r="G215" s="249">
        <f>IF(COUNTA(G163,G180,G197,G214)=0,"",ROUND(AVERAGE(G163,G180,G197,G214),1))</f>
        <v/>
      </c>
      <c r="H215" s="249">
        <f>IF(COUNTA(H163,H180,H197,H214)=0,"",ROUND(AVERAGE(H163,H180,H197,H214),1))</f>
        <v/>
      </c>
      <c r="I215" s="249">
        <f>IF(COUNTA(I163,I180,I197,I214)=0,"",ROUND(AVERAGE(I163,I180,I197,I214),1))</f>
        <v/>
      </c>
      <c r="J215" s="249">
        <f>IF(COUNTA(J163,J180,J197,J214)=0,"",ROUND(AVERAGE(J163,J180,J197,J214),1))</f>
        <v/>
      </c>
      <c r="K215" s="249">
        <f>IF(COUNTA(K163,K180,K197,K214)=0,"",ROUND(AVERAGE(K163,K180,K197,K214),1))</f>
        <v/>
      </c>
      <c r="L215" s="249">
        <f>IF(COUNTA(L163,L180,L197,L214)=0,"",ROUND(AVERAGE(L163,L180,L197,L214),1))</f>
        <v/>
      </c>
      <c r="M215" s="249">
        <f>IF(COUNTA(M163,M180,M197,M214)=0,"",ROUND(AVERAGE(M163,M180,M197,M214),1))</f>
        <v/>
      </c>
      <c r="N215" s="249">
        <f>IF(COUNTA(N163,N180,N197,N214)=0,"",ROUND(AVERAGE(N163,N180,N197,N214),1))</f>
        <v/>
      </c>
      <c r="O215" s="249">
        <f>IF(COUNTA(O163,O180,O197,O214)=0,"",ROUND(AVERAGE(O163,O180,O197,O214),1))</f>
        <v/>
      </c>
      <c r="P215" s="249">
        <f>IF(COUNTA(P163,P180,P197,P214)=0,"",ROUND(AVERAGE(P163,P180,P197,P214),1))</f>
        <v/>
      </c>
      <c r="Q215" s="249">
        <f>IF(COUNTA(Q163,Q180,Q197,Q214)=0,"",ROUND(AVERAGE(Q163,Q180,Q197,Q214),1))</f>
        <v/>
      </c>
      <c r="R215" s="235" t="n"/>
      <c r="S215" s="249">
        <f>IF(COUNTA(S163,S180,S197,S214)=0,"",ROUND(AVERAGE(S163,S180,S197,S214),1))</f>
        <v/>
      </c>
      <c r="T215" s="249">
        <f>IF(COUNTA(T163,T180,T197,T214)=0,"",ROUND(AVERAGE(T163,T180,T197,T214),1))</f>
        <v/>
      </c>
      <c r="U215" s="249">
        <f>IF(COUNTA(U163,U180,U197,U214)=0,"",ROUND(AVERAGE(U163,U180,U197,U214),1))</f>
        <v/>
      </c>
      <c r="V215" s="249">
        <f>IF(COUNTA(V163,V180,V197,V214)=0,"",ROUND(AVERAGE(V163,V180,V197,V214),1))</f>
        <v/>
      </c>
      <c r="W215" s="249">
        <f>IF(COUNTA(W163,W180,W197,W214)=0,"",ROUND(AVERAGE(W163,W180,W197,W214),1))</f>
        <v/>
      </c>
      <c r="X215" s="249">
        <f>IF(COUNTA(X163,X180,X197,X214)=0,"",ROUND(AVERAGE(X163,X180,X197,X214),1))</f>
        <v/>
      </c>
      <c r="Y215" s="249">
        <f>IF(COUNTA(Y163,Y180,Y197,Y214)=0,"",ROUND(AVERAGE(Y163,Y180,Y197,Y214),1))</f>
        <v/>
      </c>
      <c r="Z215" s="249">
        <f>IF(COUNTA(Z163,Z180,Z197,Z214)=0,"",ROUND(AVERAGE(Z163,Z180,Z197,Z214),1))</f>
        <v/>
      </c>
      <c r="AA215" s="249">
        <f>IF(COUNTA(AA163,AA180,AA197,AA214)=0,"",ROUND(AVERAGE(AA163,AA180,AA197,AA214),1))</f>
        <v/>
      </c>
      <c r="AB215" s="249">
        <f>IF(COUNTA(AB163,AB180,AB197,AB214)=0,"",ROUND(AVERAGE(AB163,AB180,AB197,AB214),1))</f>
        <v/>
      </c>
      <c r="AC215" s="249">
        <f>IF(COUNTA(AC163,AC180,AC197,AC214)=0,"",ROUND(AVERAGE(AC163,AC180,AC197,AC214),1))</f>
        <v/>
      </c>
      <c r="AD215" s="249">
        <f>IF(COUNTA(AD163,AD180,AD197,AD214)=0,"",ROUND(AVERAGE(AD163,AD180,AD197,AD214),1))</f>
        <v/>
      </c>
      <c r="AE215" s="249">
        <f>IF(COUNTA(AE163,AE180,AE197,AE214)=0,"",ROUND(AVERAGE(AE163,AE180,AE197,AE214),1))</f>
        <v/>
      </c>
      <c r="AF215" s="249">
        <f>IF(COUNTA(AF163,AF180,AF197,AF214)=0,"",ROUND(AVERAGE(AF163,AF180,AF197,AF214),1))</f>
        <v/>
      </c>
      <c r="AG215" s="235" t="n"/>
      <c r="AH215" s="249">
        <f>IF(COUNTA(AH163,AH180,AH197,AH214)=0,"",ROUND(AVERAGE(AH163,AH180,AH197,AH214),1))</f>
        <v/>
      </c>
      <c r="AI215" s="249">
        <f>IF(COUNTA(AI163,AI180,AI197,AI214)=0,"",ROUND(AVERAGE(AI163,AI180,AI197,AI214),1))</f>
        <v/>
      </c>
      <c r="AJ215" s="249">
        <f>IF(COUNTA(AJ163,AJ180,AJ197,AJ214)=0,"",ROUND(AVERAGE(AJ163,AJ180,AJ197,AJ214),1))</f>
        <v/>
      </c>
      <c r="AK215" s="249">
        <f>IF(COUNTA(AK163,AK180,AK197,AK214)=0,"",ROUND(AVERAGE(AK163,AK180,AK197,AK214),1))</f>
        <v/>
      </c>
      <c r="AL215" s="249">
        <f>IF(COUNTA(AL163,AL180,AL197,AL214)=0,"",ROUND(AVERAGE(AL163,AL180,AL197,AL214),1))</f>
        <v/>
      </c>
      <c r="AM215" s="249">
        <f>IF(COUNTA(AM163,AM180,AM197,AM214)=0,"",ROUND(AVERAGE(AM163,AM180,AM197,AM214),1))</f>
        <v/>
      </c>
      <c r="AN215" s="249">
        <f>IF(COUNTA(AN163,AN180,AN197,AN214)=0,"",ROUND(AVERAGE(AN163,AN180,AN197,AN214),1))</f>
        <v/>
      </c>
      <c r="AO215" s="249">
        <f>IF(COUNTA(AO163,AO180,AO197,AO214)=0,"",ROUND(AVERAGE(AO163,AO180,AO197,AO214),1))</f>
        <v/>
      </c>
      <c r="AP215" s="249">
        <f>IF(COUNTA(AP163,AP180,AP197,AP214)=0,"",ROUND(AVERAGE(AP163,AP180,AP197,AP214),1))</f>
        <v/>
      </c>
      <c r="AQ215" s="249">
        <f>IF(COUNTA(AQ163,AQ180,AQ197,AQ214)=0,"",ROUND(AVERAGE(AQ163,AQ180,AQ197,AQ214),1))</f>
        <v/>
      </c>
      <c r="AR215" s="249">
        <f>IF(COUNTA(AR163,AR180,AR197,AR214)=0,"",ROUND(AVERAGE(AR163,AR180,AR197,AR214),1))</f>
        <v/>
      </c>
      <c r="AS215" s="249">
        <f>IF(COUNTA(AS163,AS180,AS197,AS214)=0,"",ROUND(AVERAGE(AS163,AS180,AS197,AS214),1))</f>
        <v/>
      </c>
      <c r="AT215" s="249">
        <f>IF(COUNTA(AT163,AT180,AT197,AT214)=0,"",ROUND(AVERAGE(AT163,AT180,AT197,AT214),1))</f>
        <v/>
      </c>
      <c r="AU215" s="249">
        <f>IF(COUNTA(AU163,AU180,AU197,AU214)=0,"",ROUND(AVERAGE(AU163,AU180,AU197,AU214),1))</f>
        <v/>
      </c>
    </row>
    <row r="216" ht="14.4" customHeight="1" s="185">
      <c r="C216" s="235" t="n"/>
      <c r="D216" s="194" t="n"/>
      <c r="E216" s="194" t="n"/>
      <c r="F216" s="194" t="n"/>
      <c r="G216" s="194" t="n"/>
      <c r="H216" s="194" t="n"/>
      <c r="I216" s="194" t="n"/>
      <c r="J216" s="194" t="n"/>
      <c r="K216" s="194" t="n"/>
      <c r="L216" s="194" t="n"/>
      <c r="M216" s="194" t="n"/>
      <c r="N216" s="194" t="n"/>
      <c r="O216" s="194" t="n"/>
      <c r="P216" s="194" t="n"/>
      <c r="Q216" s="194" t="n"/>
      <c r="R216" s="235" t="n"/>
      <c r="S216" s="194" t="n"/>
      <c r="T216" s="194" t="n"/>
      <c r="U216" s="194" t="n"/>
      <c r="V216" s="194" t="n"/>
      <c r="W216" s="194" t="n"/>
      <c r="X216" s="194" t="n"/>
      <c r="Y216" s="194" t="n"/>
      <c r="Z216" s="194" t="n"/>
      <c r="AA216" s="194" t="n"/>
      <c r="AB216" s="194" t="n"/>
      <c r="AC216" s="194" t="n"/>
      <c r="AD216" s="194" t="n"/>
      <c r="AE216" s="194" t="n"/>
      <c r="AF216" s="194" t="n"/>
      <c r="AG216" s="235" t="n"/>
      <c r="AH216" s="194" t="n"/>
      <c r="AI216" s="194" t="n"/>
      <c r="AJ216" s="194" t="n"/>
      <c r="AK216" s="194" t="n"/>
      <c r="AL216" s="194" t="n"/>
      <c r="AM216" s="194" t="n"/>
      <c r="AN216" s="194" t="n"/>
      <c r="AO216" s="194" t="n"/>
      <c r="AP216" s="194" t="n"/>
      <c r="AQ216" s="194" t="n"/>
      <c r="AR216" s="194" t="n"/>
      <c r="AS216" s="194" t="n"/>
      <c r="AT216" s="194" t="n"/>
      <c r="AU216" s="194" t="n"/>
    </row>
    <row r="217" ht="15.6" customHeight="1" s="185">
      <c r="A217" s="216" t="inlineStr">
        <is>
          <t>📋 T1 — 📆 SEMAINE 4</t>
        </is>
      </c>
      <c r="C217" s="240" t="n"/>
      <c r="D217" s="218" t="inlineStr">
        <is>
          <t>🤝 VIE COLLECT.</t>
        </is>
      </c>
      <c r="H217" s="219" t="inlineStr">
        <is>
          <t>🎯 AUTONOMIE</t>
        </is>
      </c>
      <c r="K217" s="220" t="inlineStr">
        <is>
          <t>🎨 CRÉATIVITÉ</t>
        </is>
      </c>
      <c r="N217" s="221" t="inlineStr">
        <is>
          <t>⚽ MOTRICITÉ</t>
        </is>
      </c>
      <c r="Q217" s="222" t="inlineStr">
        <is>
          <t>MOY</t>
        </is>
      </c>
      <c r="R217" s="235" t="n"/>
      <c r="S217" s="218" t="inlineStr">
        <is>
          <t>🤝 VIE COLLECT.</t>
        </is>
      </c>
      <c r="W217" s="219" t="inlineStr">
        <is>
          <t>🎯 AUTONOMIE</t>
        </is>
      </c>
      <c r="Z217" s="220" t="inlineStr">
        <is>
          <t>🎨 CRÉATIVITÉ</t>
        </is>
      </c>
      <c r="AC217" s="221" t="inlineStr">
        <is>
          <t>⚽ MOTRICITÉ</t>
        </is>
      </c>
      <c r="AF217" s="224" t="inlineStr">
        <is>
          <t>MOY</t>
        </is>
      </c>
      <c r="AG217" s="235" t="n"/>
      <c r="AH217" s="218" t="inlineStr">
        <is>
          <t>🤝 VIE COLLECT.</t>
        </is>
      </c>
      <c r="AL217" s="219" t="inlineStr">
        <is>
          <t>🎯 AUTONOMIE</t>
        </is>
      </c>
      <c r="AO217" s="220" t="inlineStr">
        <is>
          <t>🎨 CRÉATIVITÉ</t>
        </is>
      </c>
      <c r="AR217" s="221" t="inlineStr">
        <is>
          <t>⚽ MOTRICITÉ</t>
        </is>
      </c>
      <c r="AU217" s="225" t="inlineStr">
        <is>
          <t>MOY</t>
        </is>
      </c>
    </row>
    <row r="218" ht="30" customHeight="1" s="185">
      <c r="A218" s="226" t="inlineStr">
        <is>
          <t>N°</t>
        </is>
      </c>
      <c r="B218" s="227" t="inlineStr">
        <is>
          <t>📅 LUNDI</t>
        </is>
      </c>
      <c r="C218" s="228" t="n"/>
      <c r="D218" s="229" t="inlineStr">
        <is>
          <t>Règles</t>
        </is>
      </c>
      <c r="E218" s="229" t="inlineStr">
        <is>
          <t>Coopér.</t>
        </is>
      </c>
      <c r="F218" s="229" t="inlineStr">
        <is>
          <t>Comm.</t>
        </is>
      </c>
      <c r="G218" s="229" t="inlineStr">
        <is>
          <t>Entraide</t>
        </is>
      </c>
      <c r="H218" s="230" t="inlineStr">
        <is>
          <t>Initiat.</t>
        </is>
      </c>
      <c r="I218" s="230" t="inlineStr">
        <is>
          <t>Gest.mat</t>
        </is>
      </c>
      <c r="J218" s="230" t="inlineStr">
        <is>
          <t>Orga.</t>
        </is>
      </c>
      <c r="K218" s="231" t="inlineStr">
        <is>
          <t>Imagin.</t>
        </is>
      </c>
      <c r="L218" s="231" t="inlineStr">
        <is>
          <t>Expr.art</t>
        </is>
      </c>
      <c r="M218" s="231" t="inlineStr">
        <is>
          <t>Expr.corp</t>
        </is>
      </c>
      <c r="N218" s="232" t="inlineStr">
        <is>
          <t>Coord.</t>
        </is>
      </c>
      <c r="O218" s="232" t="inlineStr">
        <is>
          <t>Endur.</t>
        </is>
      </c>
      <c r="P218" s="232" t="inlineStr">
        <is>
          <t>Esp.sport</t>
        </is>
      </c>
      <c r="Q218" s="233" t="inlineStr">
        <is>
          <t>MOY</t>
        </is>
      </c>
      <c r="R218" s="250" t="inlineStr">
        <is>
          <t>▼ Activité</t>
        </is>
      </c>
      <c r="S218" s="229" t="inlineStr">
        <is>
          <t>Règles</t>
        </is>
      </c>
      <c r="T218" s="229" t="inlineStr">
        <is>
          <t>Coopér.</t>
        </is>
      </c>
      <c r="U218" s="229" t="inlineStr">
        <is>
          <t>Comm.</t>
        </is>
      </c>
      <c r="V218" s="229" t="inlineStr">
        <is>
          <t>Entraide</t>
        </is>
      </c>
      <c r="W218" s="230" t="inlineStr">
        <is>
          <t>Initiat.</t>
        </is>
      </c>
      <c r="X218" s="230" t="inlineStr">
        <is>
          <t>Gest.mat</t>
        </is>
      </c>
      <c r="Y218" s="230" t="inlineStr">
        <is>
          <t>Orga.</t>
        </is>
      </c>
      <c r="Z218" s="231" t="inlineStr">
        <is>
          <t>Imagin.</t>
        </is>
      </c>
      <c r="AA218" s="231" t="inlineStr">
        <is>
          <t>Expr.art</t>
        </is>
      </c>
      <c r="AB218" s="231" t="inlineStr">
        <is>
          <t>Expr.corp</t>
        </is>
      </c>
      <c r="AC218" s="232" t="inlineStr">
        <is>
          <t>Coord.</t>
        </is>
      </c>
      <c r="AD218" s="232" t="inlineStr">
        <is>
          <t>Endur.</t>
        </is>
      </c>
      <c r="AE218" s="232" t="inlineStr">
        <is>
          <t>Esp.sport</t>
        </is>
      </c>
      <c r="AF218" s="233" t="inlineStr">
        <is>
          <t>MOY</t>
        </is>
      </c>
      <c r="AG218" s="228" t="n"/>
      <c r="AH218" s="229" t="inlineStr">
        <is>
          <t>Règles</t>
        </is>
      </c>
      <c r="AI218" s="229" t="inlineStr">
        <is>
          <t>Coopér.</t>
        </is>
      </c>
      <c r="AJ218" s="229" t="inlineStr">
        <is>
          <t>Comm.</t>
        </is>
      </c>
      <c r="AK218" s="229" t="inlineStr">
        <is>
          <t>Entraide</t>
        </is>
      </c>
      <c r="AL218" s="230" t="inlineStr">
        <is>
          <t>Initiat.</t>
        </is>
      </c>
      <c r="AM218" s="230" t="inlineStr">
        <is>
          <t>Gest.mat</t>
        </is>
      </c>
      <c r="AN218" s="230" t="inlineStr">
        <is>
          <t>Orga.</t>
        </is>
      </c>
      <c r="AO218" s="231" t="inlineStr">
        <is>
          <t>Imagin.</t>
        </is>
      </c>
      <c r="AP218" s="231" t="inlineStr">
        <is>
          <t>Expr.art</t>
        </is>
      </c>
      <c r="AQ218" s="231" t="inlineStr">
        <is>
          <t>Expr.corp</t>
        </is>
      </c>
      <c r="AR218" s="232" t="inlineStr">
        <is>
          <t>Coord.</t>
        </is>
      </c>
      <c r="AS218" s="232" t="inlineStr">
        <is>
          <t>Endur.</t>
        </is>
      </c>
      <c r="AT218" s="232" t="inlineStr">
        <is>
          <t>Esp.sport</t>
        </is>
      </c>
      <c r="AU218" s="233" t="inlineStr">
        <is>
          <t>MOY</t>
        </is>
      </c>
    </row>
    <row r="219" ht="14.4" customHeight="1" s="185">
      <c r="A219" s="213" t="n">
        <v>1</v>
      </c>
      <c r="B219" s="234">
        <f t="array" ref="B219:B219">IFERROR(INDEX(Liste_Enfants!B$4:B$53,SMALL(IF(Liste_Enfants!E$4:E$53="A",ROW(Liste_Enfants!E$4:E$53)-3),1))&amp;" "&amp;INDEX(Liste_Enfants!C$4:C$53,SMALL(IF(Liste_Enfants!E$4:E$53="A",ROW(Liste_Enfants!E$4:E$53)-3),1)),"")</f>
        <v/>
      </c>
      <c r="C219" s="235" t="n"/>
      <c r="D219" s="236" t="n"/>
      <c r="E219" s="236" t="n"/>
      <c r="F219" s="236" t="n"/>
      <c r="G219" s="236" t="n"/>
      <c r="H219" s="236" t="n"/>
      <c r="I219" s="236" t="n"/>
      <c r="J219" s="236" t="n"/>
      <c r="K219" s="236" t="n"/>
      <c r="L219" s="236" t="n"/>
      <c r="M219" s="236" t="n"/>
      <c r="N219" s="236" t="n"/>
      <c r="O219" s="236" t="n"/>
      <c r="P219" s="236" t="n"/>
      <c r="Q219" s="237">
        <f>IF(COUNTA(D219:P219)=0,"",ROUND(AVERAGE(D219:P219),1))</f>
        <v/>
      </c>
      <c r="R219" s="235" t="n"/>
      <c r="S219" s="236" t="n"/>
      <c r="T219" s="236" t="n"/>
      <c r="U219" s="236" t="n"/>
      <c r="V219" s="236" t="n"/>
      <c r="W219" s="236" t="n"/>
      <c r="X219" s="236" t="n"/>
      <c r="Y219" s="236" t="n"/>
      <c r="Z219" s="236" t="n"/>
      <c r="AA219" s="236" t="n"/>
      <c r="AB219" s="236" t="n"/>
      <c r="AC219" s="236" t="n"/>
      <c r="AD219" s="236" t="n"/>
      <c r="AE219" s="236" t="n"/>
      <c r="AF219" s="237">
        <f>IF(COUNTA(S219:AE219)=0,"",ROUND(AVERAGE(S219:AE219),1))</f>
        <v/>
      </c>
      <c r="AG219" s="235" t="n"/>
      <c r="AH219" s="236" t="n"/>
      <c r="AI219" s="236" t="n"/>
      <c r="AJ219" s="236" t="n"/>
      <c r="AK219" s="236" t="n"/>
      <c r="AL219" s="236" t="n"/>
      <c r="AM219" s="236" t="n"/>
      <c r="AN219" s="236" t="n"/>
      <c r="AO219" s="236" t="n"/>
      <c r="AP219" s="236" t="n"/>
      <c r="AQ219" s="236" t="n"/>
      <c r="AR219" s="236" t="n"/>
      <c r="AS219" s="236" t="n"/>
      <c r="AT219" s="236" t="n"/>
      <c r="AU219" s="237">
        <f>IF(COUNTA(AH219:AT219)=0,"",ROUND(AVERAGE(AH219:AT219),1))</f>
        <v/>
      </c>
    </row>
    <row r="220" ht="14.4" customHeight="1" s="185">
      <c r="A220" s="238" t="n">
        <v>2</v>
      </c>
      <c r="B220" s="239">
        <f t="array" ref="B220:B220">IFERROR(INDEX(Liste_Enfants!B$4:B$53,SMALL(IF(Liste_Enfants!E$4:E$53="A",ROW(Liste_Enfants!E$4:E$53)-3),2))&amp;" "&amp;INDEX(Liste_Enfants!C$4:C$53,SMALL(IF(Liste_Enfants!E$4:E$53="A",ROW(Liste_Enfants!E$4:E$53)-3),2)),"")</f>
        <v/>
      </c>
      <c r="C220" s="235" t="n"/>
      <c r="D220" s="236" t="n"/>
      <c r="E220" s="236" t="n"/>
      <c r="F220" s="236" t="n"/>
      <c r="G220" s="236" t="n"/>
      <c r="H220" s="236" t="n"/>
      <c r="I220" s="236" t="n"/>
      <c r="J220" s="236" t="n"/>
      <c r="K220" s="236" t="n"/>
      <c r="L220" s="236" t="n"/>
      <c r="M220" s="236" t="n"/>
      <c r="N220" s="236" t="n"/>
      <c r="O220" s="236" t="n"/>
      <c r="P220" s="236" t="n"/>
      <c r="Q220" s="237">
        <f>IF(COUNTA(D220:P220)=0,"",ROUND(AVERAGE(D220:P220),1))</f>
        <v/>
      </c>
      <c r="R220" s="235" t="n"/>
      <c r="S220" s="236" t="n"/>
      <c r="T220" s="236" t="n"/>
      <c r="U220" s="236" t="n"/>
      <c r="V220" s="236" t="n"/>
      <c r="W220" s="236" t="n"/>
      <c r="X220" s="236" t="n"/>
      <c r="Y220" s="236" t="n"/>
      <c r="Z220" s="236" t="n"/>
      <c r="AA220" s="236" t="n"/>
      <c r="AB220" s="236" t="n"/>
      <c r="AC220" s="236" t="n"/>
      <c r="AD220" s="236" t="n"/>
      <c r="AE220" s="236" t="n"/>
      <c r="AF220" s="237">
        <f>IF(COUNTA(S220:AE220)=0,"",ROUND(AVERAGE(S220:AE220),1))</f>
        <v/>
      </c>
      <c r="AG220" s="235" t="n"/>
      <c r="AH220" s="236" t="n"/>
      <c r="AI220" s="236" t="n"/>
      <c r="AJ220" s="236" t="n"/>
      <c r="AK220" s="236" t="n"/>
      <c r="AL220" s="236" t="n"/>
      <c r="AM220" s="236" t="n"/>
      <c r="AN220" s="236" t="n"/>
      <c r="AO220" s="236" t="n"/>
      <c r="AP220" s="236" t="n"/>
      <c r="AQ220" s="236" t="n"/>
      <c r="AR220" s="236" t="n"/>
      <c r="AS220" s="236" t="n"/>
      <c r="AT220" s="236" t="n"/>
      <c r="AU220" s="237">
        <f>IF(COUNTA(AH220:AT220)=0,"",ROUND(AVERAGE(AH220:AT220),1))</f>
        <v/>
      </c>
    </row>
    <row r="221" ht="14.4" customHeight="1" s="185">
      <c r="A221" s="213" t="n">
        <v>3</v>
      </c>
      <c r="B221" s="234">
        <f t="array" ref="B221:B221">IFERROR(INDEX(Liste_Enfants!B$4:B$53,SMALL(IF(Liste_Enfants!E$4:E$53="A",ROW(Liste_Enfants!E$4:E$53)-3),3))&amp;" "&amp;INDEX(Liste_Enfants!C$4:C$53,SMALL(IF(Liste_Enfants!E$4:E$53="A",ROW(Liste_Enfants!E$4:E$53)-3),3)),"")</f>
        <v/>
      </c>
      <c r="C221" s="235" t="n"/>
      <c r="D221" s="236" t="n"/>
      <c r="E221" s="236" t="n"/>
      <c r="F221" s="236" t="n"/>
      <c r="G221" s="236" t="n"/>
      <c r="H221" s="236" t="n"/>
      <c r="I221" s="236" t="n"/>
      <c r="J221" s="236" t="n"/>
      <c r="K221" s="236" t="n"/>
      <c r="L221" s="236" t="n"/>
      <c r="M221" s="236" t="n"/>
      <c r="N221" s="236" t="n"/>
      <c r="O221" s="236" t="n"/>
      <c r="P221" s="236" t="n"/>
      <c r="Q221" s="237">
        <f>IF(COUNTA(D221:P221)=0,"",ROUND(AVERAGE(D221:P221),1))</f>
        <v/>
      </c>
      <c r="R221" s="235" t="n"/>
      <c r="S221" s="236" t="n"/>
      <c r="T221" s="236" t="n"/>
      <c r="U221" s="236" t="n"/>
      <c r="V221" s="236" t="n"/>
      <c r="W221" s="236" t="n"/>
      <c r="X221" s="236" t="n"/>
      <c r="Y221" s="236" t="n"/>
      <c r="Z221" s="236" t="n"/>
      <c r="AA221" s="236" t="n"/>
      <c r="AB221" s="236" t="n"/>
      <c r="AC221" s="236" t="n"/>
      <c r="AD221" s="236" t="n"/>
      <c r="AE221" s="236" t="n"/>
      <c r="AF221" s="237">
        <f>IF(COUNTA(S221:AE221)=0,"",ROUND(AVERAGE(S221:AE221),1))</f>
        <v/>
      </c>
      <c r="AG221" s="235" t="n"/>
      <c r="AH221" s="236" t="n"/>
      <c r="AI221" s="236" t="n"/>
      <c r="AJ221" s="236" t="n"/>
      <c r="AK221" s="236" t="n"/>
      <c r="AL221" s="236" t="n"/>
      <c r="AM221" s="236" t="n"/>
      <c r="AN221" s="236" t="n"/>
      <c r="AO221" s="236" t="n"/>
      <c r="AP221" s="236" t="n"/>
      <c r="AQ221" s="236" t="n"/>
      <c r="AR221" s="236" t="n"/>
      <c r="AS221" s="236" t="n"/>
      <c r="AT221" s="236" t="n"/>
      <c r="AU221" s="237">
        <f>IF(COUNTA(AH221:AT221)=0,"",ROUND(AVERAGE(AH221:AT221),1))</f>
        <v/>
      </c>
    </row>
    <row r="222" ht="14.4" customHeight="1" s="185">
      <c r="A222" s="238" t="n">
        <v>4</v>
      </c>
      <c r="B222" s="239">
        <f t="array" ref="B222:B222">IFERROR(INDEX(Liste_Enfants!B$4:B$53,SMALL(IF(Liste_Enfants!E$4:E$53="A",ROW(Liste_Enfants!E$4:E$53)-3),4))&amp;" "&amp;INDEX(Liste_Enfants!C$4:C$53,SMALL(IF(Liste_Enfants!E$4:E$53="A",ROW(Liste_Enfants!E$4:E$53)-3),4)),"")</f>
        <v/>
      </c>
      <c r="C222" s="235" t="n"/>
      <c r="D222" s="236" t="n"/>
      <c r="E222" s="236" t="n"/>
      <c r="F222" s="236" t="n"/>
      <c r="G222" s="236" t="n"/>
      <c r="H222" s="236" t="n"/>
      <c r="I222" s="236" t="n"/>
      <c r="J222" s="236" t="n"/>
      <c r="K222" s="236" t="n"/>
      <c r="L222" s="236" t="n"/>
      <c r="M222" s="236" t="n"/>
      <c r="N222" s="236" t="n"/>
      <c r="O222" s="236" t="n"/>
      <c r="P222" s="236" t="n"/>
      <c r="Q222" s="237">
        <f>IF(COUNTA(D222:P222)=0,"",ROUND(AVERAGE(D222:P222),1))</f>
        <v/>
      </c>
      <c r="R222" s="235" t="n"/>
      <c r="S222" s="236" t="n"/>
      <c r="T222" s="236" t="n"/>
      <c r="U222" s="236" t="n"/>
      <c r="V222" s="236" t="n"/>
      <c r="W222" s="236" t="n"/>
      <c r="X222" s="236" t="n"/>
      <c r="Y222" s="236" t="n"/>
      <c r="Z222" s="236" t="n"/>
      <c r="AA222" s="236" t="n"/>
      <c r="AB222" s="236" t="n"/>
      <c r="AC222" s="236" t="n"/>
      <c r="AD222" s="236" t="n"/>
      <c r="AE222" s="236" t="n"/>
      <c r="AF222" s="237">
        <f>IF(COUNTA(S222:AE222)=0,"",ROUND(AVERAGE(S222:AE222),1))</f>
        <v/>
      </c>
      <c r="AG222" s="235" t="n"/>
      <c r="AH222" s="236" t="n"/>
      <c r="AI222" s="236" t="n"/>
      <c r="AJ222" s="236" t="n"/>
      <c r="AK222" s="236" t="n"/>
      <c r="AL222" s="236" t="n"/>
      <c r="AM222" s="236" t="n"/>
      <c r="AN222" s="236" t="n"/>
      <c r="AO222" s="236" t="n"/>
      <c r="AP222" s="236" t="n"/>
      <c r="AQ222" s="236" t="n"/>
      <c r="AR222" s="236" t="n"/>
      <c r="AS222" s="236" t="n"/>
      <c r="AT222" s="236" t="n"/>
      <c r="AU222" s="237">
        <f>IF(COUNTA(AH222:AT222)=0,"",ROUND(AVERAGE(AH222:AT222),1))</f>
        <v/>
      </c>
    </row>
    <row r="223" ht="14.4" customHeight="1" s="185">
      <c r="A223" s="213" t="n">
        <v>5</v>
      </c>
      <c r="B223" s="234">
        <f t="array" ref="B223:B223">IFERROR(INDEX(Liste_Enfants!B$4:B$53,SMALL(IF(Liste_Enfants!E$4:E$53="A",ROW(Liste_Enfants!E$4:E$53)-3),5))&amp;" "&amp;INDEX(Liste_Enfants!C$4:C$53,SMALL(IF(Liste_Enfants!E$4:E$53="A",ROW(Liste_Enfants!E$4:E$53)-3),5)),"")</f>
        <v/>
      </c>
      <c r="C223" s="235" t="n"/>
      <c r="D223" s="236" t="n"/>
      <c r="E223" s="236" t="n"/>
      <c r="F223" s="236" t="n"/>
      <c r="G223" s="236" t="n"/>
      <c r="H223" s="236" t="n"/>
      <c r="I223" s="236" t="n"/>
      <c r="J223" s="236" t="n"/>
      <c r="K223" s="236" t="n"/>
      <c r="L223" s="236" t="n"/>
      <c r="M223" s="236" t="n"/>
      <c r="N223" s="236" t="n"/>
      <c r="O223" s="236" t="n"/>
      <c r="P223" s="236" t="n"/>
      <c r="Q223" s="237">
        <f>IF(COUNTA(D223:P223)=0,"",ROUND(AVERAGE(D223:P223),1))</f>
        <v/>
      </c>
      <c r="R223" s="235" t="n"/>
      <c r="S223" s="236" t="n"/>
      <c r="T223" s="236" t="n"/>
      <c r="U223" s="236" t="n"/>
      <c r="V223" s="236" t="n"/>
      <c r="W223" s="236" t="n"/>
      <c r="X223" s="236" t="n"/>
      <c r="Y223" s="236" t="n"/>
      <c r="Z223" s="236" t="n"/>
      <c r="AA223" s="236" t="n"/>
      <c r="AB223" s="236" t="n"/>
      <c r="AC223" s="236" t="n"/>
      <c r="AD223" s="236" t="n"/>
      <c r="AE223" s="236" t="n"/>
      <c r="AF223" s="237">
        <f>IF(COUNTA(S223:AE223)=0,"",ROUND(AVERAGE(S223:AE223),1))</f>
        <v/>
      </c>
      <c r="AG223" s="235" t="n"/>
      <c r="AH223" s="236" t="n"/>
      <c r="AI223" s="236" t="n"/>
      <c r="AJ223" s="236" t="n"/>
      <c r="AK223" s="236" t="n"/>
      <c r="AL223" s="236" t="n"/>
      <c r="AM223" s="236" t="n"/>
      <c r="AN223" s="236" t="n"/>
      <c r="AO223" s="236" t="n"/>
      <c r="AP223" s="236" t="n"/>
      <c r="AQ223" s="236" t="n"/>
      <c r="AR223" s="236" t="n"/>
      <c r="AS223" s="236" t="n"/>
      <c r="AT223" s="236" t="n"/>
      <c r="AU223" s="237">
        <f>IF(COUNTA(AH223:AT223)=0,"",ROUND(AVERAGE(AH223:AT223),1))</f>
        <v/>
      </c>
    </row>
    <row r="224" ht="14.4" customHeight="1" s="185">
      <c r="A224" s="238" t="n">
        <v>6</v>
      </c>
      <c r="B224" s="239">
        <f t="array" ref="B224:B224">IFERROR(INDEX(Liste_Enfants!B$4:B$53,SMALL(IF(Liste_Enfants!E$4:E$53="A",ROW(Liste_Enfants!E$4:E$53)-3),6))&amp;" "&amp;INDEX(Liste_Enfants!C$4:C$53,SMALL(IF(Liste_Enfants!E$4:E$53="A",ROW(Liste_Enfants!E$4:E$53)-3),6)),"")</f>
        <v/>
      </c>
      <c r="C224" s="235" t="n"/>
      <c r="D224" s="236" t="n"/>
      <c r="E224" s="236" t="n"/>
      <c r="F224" s="236" t="n"/>
      <c r="G224" s="236" t="n"/>
      <c r="H224" s="236" t="n"/>
      <c r="I224" s="236" t="n"/>
      <c r="J224" s="236" t="n"/>
      <c r="K224" s="236" t="n"/>
      <c r="L224" s="236" t="n"/>
      <c r="M224" s="236" t="n"/>
      <c r="N224" s="236" t="n"/>
      <c r="O224" s="236" t="n"/>
      <c r="P224" s="236" t="n"/>
      <c r="Q224" s="237">
        <f>IF(COUNTA(D224:P224)=0,"",ROUND(AVERAGE(D224:P224),1))</f>
        <v/>
      </c>
      <c r="R224" s="235" t="n"/>
      <c r="S224" s="236" t="n"/>
      <c r="T224" s="236" t="n"/>
      <c r="U224" s="236" t="n"/>
      <c r="V224" s="236" t="n"/>
      <c r="W224" s="236" t="n"/>
      <c r="X224" s="236" t="n"/>
      <c r="Y224" s="236" t="n"/>
      <c r="Z224" s="236" t="n"/>
      <c r="AA224" s="236" t="n"/>
      <c r="AB224" s="236" t="n"/>
      <c r="AC224" s="236" t="n"/>
      <c r="AD224" s="236" t="n"/>
      <c r="AE224" s="236" t="n"/>
      <c r="AF224" s="237">
        <f>IF(COUNTA(S224:AE224)=0,"",ROUND(AVERAGE(S224:AE224),1))</f>
        <v/>
      </c>
      <c r="AG224" s="235" t="n"/>
      <c r="AH224" s="236" t="n"/>
      <c r="AI224" s="236" t="n"/>
      <c r="AJ224" s="236" t="n"/>
      <c r="AK224" s="236" t="n"/>
      <c r="AL224" s="236" t="n"/>
      <c r="AM224" s="236" t="n"/>
      <c r="AN224" s="236" t="n"/>
      <c r="AO224" s="236" t="n"/>
      <c r="AP224" s="236" t="n"/>
      <c r="AQ224" s="236" t="n"/>
      <c r="AR224" s="236" t="n"/>
      <c r="AS224" s="236" t="n"/>
      <c r="AT224" s="236" t="n"/>
      <c r="AU224" s="237">
        <f>IF(COUNTA(AH224:AT224)=0,"",ROUND(AVERAGE(AH224:AT224),1))</f>
        <v/>
      </c>
    </row>
    <row r="225" ht="14.4" customHeight="1" s="185">
      <c r="A225" s="213" t="n">
        <v>7</v>
      </c>
      <c r="B225" s="234">
        <f t="array" ref="B225:B225">IFERROR(INDEX(Liste_Enfants!B$4:B$53,SMALL(IF(Liste_Enfants!E$4:E$53="A",ROW(Liste_Enfants!E$4:E$53)-3),7))&amp;" "&amp;INDEX(Liste_Enfants!C$4:C$53,SMALL(IF(Liste_Enfants!E$4:E$53="A",ROW(Liste_Enfants!E$4:E$53)-3),7)),"")</f>
        <v/>
      </c>
      <c r="C225" s="235" t="n"/>
      <c r="D225" s="236" t="n"/>
      <c r="E225" s="236" t="n"/>
      <c r="F225" s="236" t="n"/>
      <c r="G225" s="236" t="n"/>
      <c r="H225" s="236" t="n"/>
      <c r="I225" s="236" t="n"/>
      <c r="J225" s="236" t="n"/>
      <c r="K225" s="236" t="n"/>
      <c r="L225" s="236" t="n"/>
      <c r="M225" s="236" t="n"/>
      <c r="N225" s="236" t="n"/>
      <c r="O225" s="236" t="n"/>
      <c r="P225" s="236" t="n"/>
      <c r="Q225" s="237">
        <f>IF(COUNTA(D225:P225)=0,"",ROUND(AVERAGE(D225:P225),1))</f>
        <v/>
      </c>
      <c r="R225" s="235" t="n"/>
      <c r="S225" s="236" t="n"/>
      <c r="T225" s="236" t="n"/>
      <c r="U225" s="236" t="n"/>
      <c r="V225" s="236" t="n"/>
      <c r="W225" s="236" t="n"/>
      <c r="X225" s="236" t="n"/>
      <c r="Y225" s="236" t="n"/>
      <c r="Z225" s="236" t="n"/>
      <c r="AA225" s="236" t="n"/>
      <c r="AB225" s="236" t="n"/>
      <c r="AC225" s="236" t="n"/>
      <c r="AD225" s="236" t="n"/>
      <c r="AE225" s="236" t="n"/>
      <c r="AF225" s="237">
        <f>IF(COUNTA(S225:AE225)=0,"",ROUND(AVERAGE(S225:AE225),1))</f>
        <v/>
      </c>
      <c r="AG225" s="235" t="n"/>
      <c r="AH225" s="236" t="n"/>
      <c r="AI225" s="236" t="n"/>
      <c r="AJ225" s="236" t="n"/>
      <c r="AK225" s="236" t="n"/>
      <c r="AL225" s="236" t="n"/>
      <c r="AM225" s="236" t="n"/>
      <c r="AN225" s="236" t="n"/>
      <c r="AO225" s="236" t="n"/>
      <c r="AP225" s="236" t="n"/>
      <c r="AQ225" s="236" t="n"/>
      <c r="AR225" s="236" t="n"/>
      <c r="AS225" s="236" t="n"/>
      <c r="AT225" s="236" t="n"/>
      <c r="AU225" s="237">
        <f>IF(COUNTA(AH225:AT225)=0,"",ROUND(AVERAGE(AH225:AT225),1))</f>
        <v/>
      </c>
    </row>
    <row r="226" ht="14.4" customHeight="1" s="185">
      <c r="A226" s="238" t="n">
        <v>8</v>
      </c>
      <c r="B226" s="239">
        <f t="array" ref="B226:B226">IFERROR(INDEX(Liste_Enfants!B$4:B$53,SMALL(IF(Liste_Enfants!E$4:E$53="A",ROW(Liste_Enfants!E$4:E$53)-3),8))&amp;" "&amp;INDEX(Liste_Enfants!C$4:C$53,SMALL(IF(Liste_Enfants!E$4:E$53="A",ROW(Liste_Enfants!E$4:E$53)-3),8)),"")</f>
        <v/>
      </c>
      <c r="C226" s="235" t="n"/>
      <c r="D226" s="236" t="n"/>
      <c r="E226" s="236" t="n"/>
      <c r="F226" s="236" t="n"/>
      <c r="G226" s="236" t="n"/>
      <c r="H226" s="236" t="n"/>
      <c r="I226" s="236" t="n"/>
      <c r="J226" s="236" t="n"/>
      <c r="K226" s="236" t="n"/>
      <c r="L226" s="236" t="n"/>
      <c r="M226" s="236" t="n"/>
      <c r="N226" s="236" t="n"/>
      <c r="O226" s="236" t="n"/>
      <c r="P226" s="236" t="n"/>
      <c r="Q226" s="237">
        <f>IF(COUNTA(D226:P226)=0,"",ROUND(AVERAGE(D226:P226),1))</f>
        <v/>
      </c>
      <c r="R226" s="235" t="n"/>
      <c r="S226" s="236" t="n"/>
      <c r="T226" s="236" t="n"/>
      <c r="U226" s="236" t="n"/>
      <c r="V226" s="236" t="n"/>
      <c r="W226" s="236" t="n"/>
      <c r="X226" s="236" t="n"/>
      <c r="Y226" s="236" t="n"/>
      <c r="Z226" s="236" t="n"/>
      <c r="AA226" s="236" t="n"/>
      <c r="AB226" s="236" t="n"/>
      <c r="AC226" s="236" t="n"/>
      <c r="AD226" s="236" t="n"/>
      <c r="AE226" s="236" t="n"/>
      <c r="AF226" s="237">
        <f>IF(COUNTA(S226:AE226)=0,"",ROUND(AVERAGE(S226:AE226),1))</f>
        <v/>
      </c>
      <c r="AG226" s="235" t="n"/>
      <c r="AH226" s="236" t="n"/>
      <c r="AI226" s="236" t="n"/>
      <c r="AJ226" s="236" t="n"/>
      <c r="AK226" s="236" t="n"/>
      <c r="AL226" s="236" t="n"/>
      <c r="AM226" s="236" t="n"/>
      <c r="AN226" s="236" t="n"/>
      <c r="AO226" s="236" t="n"/>
      <c r="AP226" s="236" t="n"/>
      <c r="AQ226" s="236" t="n"/>
      <c r="AR226" s="236" t="n"/>
      <c r="AS226" s="236" t="n"/>
      <c r="AT226" s="236" t="n"/>
      <c r="AU226" s="237">
        <f>IF(COUNTA(AH226:AT226)=0,"",ROUND(AVERAGE(AH226:AT226),1))</f>
        <v/>
      </c>
    </row>
    <row r="227" ht="14.4" customHeight="1" s="185">
      <c r="A227" s="213" t="n">
        <v>9</v>
      </c>
      <c r="B227" s="234">
        <f t="array" ref="B227:B227">IFERROR(INDEX(Liste_Enfants!B$4:B$53,SMALL(IF(Liste_Enfants!E$4:E$53="A",ROW(Liste_Enfants!E$4:E$53)-3),9))&amp;" "&amp;INDEX(Liste_Enfants!C$4:C$53,SMALL(IF(Liste_Enfants!E$4:E$53="A",ROW(Liste_Enfants!E$4:E$53)-3),9)),"")</f>
        <v/>
      </c>
      <c r="C227" s="235" t="n"/>
      <c r="D227" s="236" t="n"/>
      <c r="E227" s="236" t="n"/>
      <c r="F227" s="236" t="n"/>
      <c r="G227" s="236" t="n"/>
      <c r="H227" s="236" t="n"/>
      <c r="I227" s="236" t="n"/>
      <c r="J227" s="236" t="n"/>
      <c r="K227" s="236" t="n"/>
      <c r="L227" s="236" t="n"/>
      <c r="M227" s="236" t="n"/>
      <c r="N227" s="236" t="n"/>
      <c r="O227" s="236" t="n"/>
      <c r="P227" s="236" t="n"/>
      <c r="Q227" s="237">
        <f>IF(COUNTA(D227:P227)=0,"",ROUND(AVERAGE(D227:P227),1))</f>
        <v/>
      </c>
      <c r="R227" s="235" t="n"/>
      <c r="S227" s="236" t="n"/>
      <c r="T227" s="236" t="n"/>
      <c r="U227" s="236" t="n"/>
      <c r="V227" s="236" t="n"/>
      <c r="W227" s="236" t="n"/>
      <c r="X227" s="236" t="n"/>
      <c r="Y227" s="236" t="n"/>
      <c r="Z227" s="236" t="n"/>
      <c r="AA227" s="236" t="n"/>
      <c r="AB227" s="236" t="n"/>
      <c r="AC227" s="236" t="n"/>
      <c r="AD227" s="236" t="n"/>
      <c r="AE227" s="236" t="n"/>
      <c r="AF227" s="237">
        <f>IF(COUNTA(S227:AE227)=0,"",ROUND(AVERAGE(S227:AE227),1))</f>
        <v/>
      </c>
      <c r="AG227" s="235" t="n"/>
      <c r="AH227" s="236" t="n"/>
      <c r="AI227" s="236" t="n"/>
      <c r="AJ227" s="236" t="n"/>
      <c r="AK227" s="236" t="n"/>
      <c r="AL227" s="236" t="n"/>
      <c r="AM227" s="236" t="n"/>
      <c r="AN227" s="236" t="n"/>
      <c r="AO227" s="236" t="n"/>
      <c r="AP227" s="236" t="n"/>
      <c r="AQ227" s="236" t="n"/>
      <c r="AR227" s="236" t="n"/>
      <c r="AS227" s="236" t="n"/>
      <c r="AT227" s="236" t="n"/>
      <c r="AU227" s="237">
        <f>IF(COUNTA(AH227:AT227)=0,"",ROUND(AVERAGE(AH227:AT227),1))</f>
        <v/>
      </c>
    </row>
    <row r="228" ht="14.4" customHeight="1" s="185">
      <c r="A228" s="238" t="n">
        <v>10</v>
      </c>
      <c r="B228" s="239">
        <f t="array" ref="B228:B228">IFERROR(INDEX(Liste_Enfants!B$4:B$53,SMALL(IF(Liste_Enfants!E$4:E$53="A",ROW(Liste_Enfants!E$4:E$53)-3),10))&amp;" "&amp;INDEX(Liste_Enfants!C$4:C$53,SMALL(IF(Liste_Enfants!E$4:E$53="A",ROW(Liste_Enfants!E$4:E$53)-3),10)),"")</f>
        <v/>
      </c>
      <c r="C228" s="235" t="n"/>
      <c r="D228" s="236" t="n"/>
      <c r="E228" s="236" t="n"/>
      <c r="F228" s="236" t="n"/>
      <c r="G228" s="236" t="n"/>
      <c r="H228" s="236" t="n"/>
      <c r="I228" s="236" t="n"/>
      <c r="J228" s="236" t="n"/>
      <c r="K228" s="236" t="n"/>
      <c r="L228" s="236" t="n"/>
      <c r="M228" s="236" t="n"/>
      <c r="N228" s="236" t="n"/>
      <c r="O228" s="236" t="n"/>
      <c r="P228" s="236" t="n"/>
      <c r="Q228" s="237">
        <f>IF(COUNTA(D228:P228)=0,"",ROUND(AVERAGE(D228:P228),1))</f>
        <v/>
      </c>
      <c r="R228" s="235" t="n"/>
      <c r="S228" s="236" t="n"/>
      <c r="T228" s="236" t="n"/>
      <c r="U228" s="236" t="n"/>
      <c r="V228" s="236" t="n"/>
      <c r="W228" s="236" t="n"/>
      <c r="X228" s="236" t="n"/>
      <c r="Y228" s="236" t="n"/>
      <c r="Z228" s="236" t="n"/>
      <c r="AA228" s="236" t="n"/>
      <c r="AB228" s="236" t="n"/>
      <c r="AC228" s="236" t="n"/>
      <c r="AD228" s="236" t="n"/>
      <c r="AE228" s="236" t="n"/>
      <c r="AF228" s="237">
        <f>IF(COUNTA(S228:AE228)=0,"",ROUND(AVERAGE(S228:AE228),1))</f>
        <v/>
      </c>
      <c r="AG228" s="235" t="n"/>
      <c r="AH228" s="236" t="n"/>
      <c r="AI228" s="236" t="n"/>
      <c r="AJ228" s="236" t="n"/>
      <c r="AK228" s="236" t="n"/>
      <c r="AL228" s="236" t="n"/>
      <c r="AM228" s="236" t="n"/>
      <c r="AN228" s="236" t="n"/>
      <c r="AO228" s="236" t="n"/>
      <c r="AP228" s="236" t="n"/>
      <c r="AQ228" s="236" t="n"/>
      <c r="AR228" s="236" t="n"/>
      <c r="AS228" s="236" t="n"/>
      <c r="AT228" s="236" t="n"/>
      <c r="AU228" s="237">
        <f>IF(COUNTA(AH228:AT228)=0,"",ROUND(AVERAGE(AH228:AT228),1))</f>
        <v/>
      </c>
    </row>
    <row r="229" ht="14.4" customHeight="1" s="185">
      <c r="A229" s="213" t="n">
        <v>11</v>
      </c>
      <c r="B229" s="234">
        <f t="array" ref="B229:B229">IFERROR(INDEX(Liste_Enfants!B$4:B$53,SMALL(IF(Liste_Enfants!E$4:E$53="A",ROW(Liste_Enfants!E$4:E$53)-3),11))&amp;" "&amp;INDEX(Liste_Enfants!C$4:C$53,SMALL(IF(Liste_Enfants!E$4:E$53="A",ROW(Liste_Enfants!E$4:E$53)-3),11)),"")</f>
        <v/>
      </c>
      <c r="C229" s="235" t="n"/>
      <c r="D229" s="236" t="n"/>
      <c r="E229" s="236" t="n"/>
      <c r="F229" s="236" t="n"/>
      <c r="G229" s="236" t="n"/>
      <c r="H229" s="236" t="n"/>
      <c r="I229" s="236" t="n"/>
      <c r="J229" s="236" t="n"/>
      <c r="K229" s="236" t="n"/>
      <c r="L229" s="236" t="n"/>
      <c r="M229" s="236" t="n"/>
      <c r="N229" s="236" t="n"/>
      <c r="O229" s="236" t="n"/>
      <c r="P229" s="236" t="n"/>
      <c r="Q229" s="237">
        <f>IF(COUNTA(D229:P229)=0,"",ROUND(AVERAGE(D229:P229),1))</f>
        <v/>
      </c>
      <c r="R229" s="235" t="n"/>
      <c r="S229" s="236" t="n"/>
      <c r="T229" s="236" t="n"/>
      <c r="U229" s="236" t="n"/>
      <c r="V229" s="236" t="n"/>
      <c r="W229" s="236" t="n"/>
      <c r="X229" s="236" t="n"/>
      <c r="Y229" s="236" t="n"/>
      <c r="Z229" s="236" t="n"/>
      <c r="AA229" s="236" t="n"/>
      <c r="AB229" s="236" t="n"/>
      <c r="AC229" s="236" t="n"/>
      <c r="AD229" s="236" t="n"/>
      <c r="AE229" s="236" t="n"/>
      <c r="AF229" s="237">
        <f>IF(COUNTA(S229:AE229)=0,"",ROUND(AVERAGE(S229:AE229),1))</f>
        <v/>
      </c>
      <c r="AG229" s="235" t="n"/>
      <c r="AH229" s="236" t="n"/>
      <c r="AI229" s="236" t="n"/>
      <c r="AJ229" s="236" t="n"/>
      <c r="AK229" s="236" t="n"/>
      <c r="AL229" s="236" t="n"/>
      <c r="AM229" s="236" t="n"/>
      <c r="AN229" s="236" t="n"/>
      <c r="AO229" s="236" t="n"/>
      <c r="AP229" s="236" t="n"/>
      <c r="AQ229" s="236" t="n"/>
      <c r="AR229" s="236" t="n"/>
      <c r="AS229" s="236" t="n"/>
      <c r="AT229" s="236" t="n"/>
      <c r="AU229" s="237">
        <f>IF(COUNTA(AH229:AT229)=0,"",ROUND(AVERAGE(AH229:AT229),1))</f>
        <v/>
      </c>
    </row>
    <row r="230" ht="14.4" customHeight="1" s="185">
      <c r="A230" s="238" t="n">
        <v>12</v>
      </c>
      <c r="B230" s="239">
        <f t="array" ref="B230:B230">IFERROR(INDEX(Liste_Enfants!B$4:B$53,SMALL(IF(Liste_Enfants!E$4:E$53="A",ROW(Liste_Enfants!E$4:E$53)-3),12))&amp;" "&amp;INDEX(Liste_Enfants!C$4:C$53,SMALL(IF(Liste_Enfants!E$4:E$53="A",ROW(Liste_Enfants!E$4:E$53)-3),12)),"")</f>
        <v/>
      </c>
      <c r="C230" s="235" t="n"/>
      <c r="D230" s="236" t="n"/>
      <c r="E230" s="236" t="n"/>
      <c r="F230" s="236" t="n"/>
      <c r="G230" s="236" t="n"/>
      <c r="H230" s="236" t="n"/>
      <c r="I230" s="236" t="n"/>
      <c r="J230" s="236" t="n"/>
      <c r="K230" s="236" t="n"/>
      <c r="L230" s="236" t="n"/>
      <c r="M230" s="236" t="n"/>
      <c r="N230" s="236" t="n"/>
      <c r="O230" s="236" t="n"/>
      <c r="P230" s="236" t="n"/>
      <c r="Q230" s="237">
        <f>IF(COUNTA(D230:P230)=0,"",ROUND(AVERAGE(D230:P230),1))</f>
        <v/>
      </c>
      <c r="R230" s="235" t="n"/>
      <c r="S230" s="236" t="n"/>
      <c r="T230" s="236" t="n"/>
      <c r="U230" s="236" t="n"/>
      <c r="V230" s="236" t="n"/>
      <c r="W230" s="236" t="n"/>
      <c r="X230" s="236" t="n"/>
      <c r="Y230" s="236" t="n"/>
      <c r="Z230" s="236" t="n"/>
      <c r="AA230" s="236" t="n"/>
      <c r="AB230" s="236" t="n"/>
      <c r="AC230" s="236" t="n"/>
      <c r="AD230" s="236" t="n"/>
      <c r="AE230" s="236" t="n"/>
      <c r="AF230" s="237">
        <f>IF(COUNTA(S230:AE230)=0,"",ROUND(AVERAGE(S230:AE230),1))</f>
        <v/>
      </c>
      <c r="AG230" s="235" t="n"/>
      <c r="AH230" s="236" t="n"/>
      <c r="AI230" s="236" t="n"/>
      <c r="AJ230" s="236" t="n"/>
      <c r="AK230" s="236" t="n"/>
      <c r="AL230" s="236" t="n"/>
      <c r="AM230" s="236" t="n"/>
      <c r="AN230" s="236" t="n"/>
      <c r="AO230" s="236" t="n"/>
      <c r="AP230" s="236" t="n"/>
      <c r="AQ230" s="236" t="n"/>
      <c r="AR230" s="236" t="n"/>
      <c r="AS230" s="236" t="n"/>
      <c r="AT230" s="236" t="n"/>
      <c r="AU230" s="237">
        <f>IF(COUNTA(AH230:AT230)=0,"",ROUND(AVERAGE(AH230:AT230),1))</f>
        <v/>
      </c>
    </row>
    <row r="231" ht="14.4" customHeight="1" s="185">
      <c r="A231" s="213" t="n">
        <v>13</v>
      </c>
      <c r="B231" s="234">
        <f t="array" ref="B231:B231">IFERROR(INDEX(Liste_Enfants!B$4:B$53,SMALL(IF(Liste_Enfants!E$4:E$53="A",ROW(Liste_Enfants!E$4:E$53)-3),13))&amp;" "&amp;INDEX(Liste_Enfants!C$4:C$53,SMALL(IF(Liste_Enfants!E$4:E$53="A",ROW(Liste_Enfants!E$4:E$53)-3),13)),"")</f>
        <v/>
      </c>
      <c r="C231" s="235" t="n"/>
      <c r="D231" s="236" t="n"/>
      <c r="E231" s="236" t="n"/>
      <c r="F231" s="236" t="n"/>
      <c r="G231" s="236" t="n"/>
      <c r="H231" s="236" t="n"/>
      <c r="I231" s="236" t="n"/>
      <c r="J231" s="236" t="n"/>
      <c r="K231" s="236" t="n"/>
      <c r="L231" s="236" t="n"/>
      <c r="M231" s="236" t="n"/>
      <c r="N231" s="236" t="n"/>
      <c r="O231" s="236" t="n"/>
      <c r="P231" s="236" t="n"/>
      <c r="Q231" s="237">
        <f>IF(COUNTA(D231:P231)=0,"",ROUND(AVERAGE(D231:P231),1))</f>
        <v/>
      </c>
      <c r="R231" s="235" t="n"/>
      <c r="S231" s="236" t="n"/>
      <c r="T231" s="236" t="n"/>
      <c r="U231" s="236" t="n"/>
      <c r="V231" s="236" t="n"/>
      <c r="W231" s="236" t="n"/>
      <c r="X231" s="236" t="n"/>
      <c r="Y231" s="236" t="n"/>
      <c r="Z231" s="236" t="n"/>
      <c r="AA231" s="236" t="n"/>
      <c r="AB231" s="236" t="n"/>
      <c r="AC231" s="236" t="n"/>
      <c r="AD231" s="236" t="n"/>
      <c r="AE231" s="236" t="n"/>
      <c r="AF231" s="237">
        <f>IF(COUNTA(S231:AE231)=0,"",ROUND(AVERAGE(S231:AE231),1))</f>
        <v/>
      </c>
      <c r="AG231" s="235" t="n"/>
      <c r="AH231" s="236" t="n"/>
      <c r="AI231" s="236" t="n"/>
      <c r="AJ231" s="236" t="n"/>
      <c r="AK231" s="236" t="n"/>
      <c r="AL231" s="236" t="n"/>
      <c r="AM231" s="236" t="n"/>
      <c r="AN231" s="236" t="n"/>
      <c r="AO231" s="236" t="n"/>
      <c r="AP231" s="236" t="n"/>
      <c r="AQ231" s="236" t="n"/>
      <c r="AR231" s="236" t="n"/>
      <c r="AS231" s="236" t="n"/>
      <c r="AT231" s="236" t="n"/>
      <c r="AU231" s="237">
        <f>IF(COUNTA(AH231:AT231)=0,"",ROUND(AVERAGE(AH231:AT231),1))</f>
        <v/>
      </c>
    </row>
    <row r="232" ht="14.4" customHeight="1" s="185">
      <c r="A232" s="238" t="n">
        <v>14</v>
      </c>
      <c r="B232" s="239">
        <f t="array" ref="B232:B232">IFERROR(INDEX(Liste_Enfants!B$4:B$53,SMALL(IF(Liste_Enfants!E$4:E$53="A",ROW(Liste_Enfants!E$4:E$53)-3),14))&amp;" "&amp;INDEX(Liste_Enfants!C$4:C$53,SMALL(IF(Liste_Enfants!E$4:E$53="A",ROW(Liste_Enfants!E$4:E$53)-3),14)),"")</f>
        <v/>
      </c>
      <c r="C232" s="235" t="n"/>
      <c r="D232" s="236" t="n"/>
      <c r="E232" s="236" t="n"/>
      <c r="F232" s="236" t="n"/>
      <c r="G232" s="236" t="n"/>
      <c r="H232" s="236" t="n"/>
      <c r="I232" s="236" t="n"/>
      <c r="J232" s="236" t="n"/>
      <c r="K232" s="236" t="n"/>
      <c r="L232" s="236" t="n"/>
      <c r="M232" s="236" t="n"/>
      <c r="N232" s="236" t="n"/>
      <c r="O232" s="236" t="n"/>
      <c r="P232" s="236" t="n"/>
      <c r="Q232" s="237">
        <f>IF(COUNTA(D232:P232)=0,"",ROUND(AVERAGE(D232:P232),1))</f>
        <v/>
      </c>
      <c r="R232" s="235" t="n"/>
      <c r="S232" s="236" t="n"/>
      <c r="T232" s="236" t="n"/>
      <c r="U232" s="236" t="n"/>
      <c r="V232" s="236" t="n"/>
      <c r="W232" s="236" t="n"/>
      <c r="X232" s="236" t="n"/>
      <c r="Y232" s="236" t="n"/>
      <c r="Z232" s="236" t="n"/>
      <c r="AA232" s="236" t="n"/>
      <c r="AB232" s="236" t="n"/>
      <c r="AC232" s="236" t="n"/>
      <c r="AD232" s="236" t="n"/>
      <c r="AE232" s="236" t="n"/>
      <c r="AF232" s="237">
        <f>IF(COUNTA(S232:AE232)=0,"",ROUND(AVERAGE(S232:AE232),1))</f>
        <v/>
      </c>
      <c r="AG232" s="235" t="n"/>
      <c r="AH232" s="236" t="n"/>
      <c r="AI232" s="236" t="n"/>
      <c r="AJ232" s="236" t="n"/>
      <c r="AK232" s="236" t="n"/>
      <c r="AL232" s="236" t="n"/>
      <c r="AM232" s="236" t="n"/>
      <c r="AN232" s="236" t="n"/>
      <c r="AO232" s="236" t="n"/>
      <c r="AP232" s="236" t="n"/>
      <c r="AQ232" s="236" t="n"/>
      <c r="AR232" s="236" t="n"/>
      <c r="AS232" s="236" t="n"/>
      <c r="AT232" s="236" t="n"/>
      <c r="AU232" s="237">
        <f>IF(COUNTA(AH232:AT232)=0,"",ROUND(AVERAGE(AH232:AT232),1))</f>
        <v/>
      </c>
    </row>
    <row r="233" ht="14.4" customHeight="1" s="185">
      <c r="A233" s="213" t="n">
        <v>15</v>
      </c>
      <c r="B233" s="234">
        <f t="array" ref="B233:B233">IFERROR(INDEX(Liste_Enfants!B$4:B$53,SMALL(IF(Liste_Enfants!E$4:E$53="A",ROW(Liste_Enfants!E$4:E$53)-3),15))&amp;" "&amp;INDEX(Liste_Enfants!C$4:C$53,SMALL(IF(Liste_Enfants!E$4:E$53="A",ROW(Liste_Enfants!E$4:E$53)-3),15)),"")</f>
        <v/>
      </c>
      <c r="C233" s="235" t="n"/>
      <c r="D233" s="236" t="n"/>
      <c r="E233" s="236" t="n"/>
      <c r="F233" s="236" t="n"/>
      <c r="G233" s="236" t="n"/>
      <c r="H233" s="236" t="n"/>
      <c r="I233" s="236" t="n"/>
      <c r="J233" s="236" t="n"/>
      <c r="K233" s="236" t="n"/>
      <c r="L233" s="236" t="n"/>
      <c r="M233" s="236" t="n"/>
      <c r="N233" s="236" t="n"/>
      <c r="O233" s="236" t="n"/>
      <c r="P233" s="236" t="n"/>
      <c r="Q233" s="237">
        <f>IF(COUNTA(D233:P233)=0,"",ROUND(AVERAGE(D233:P233),1))</f>
        <v/>
      </c>
      <c r="R233" s="235" t="n"/>
      <c r="S233" s="236" t="n"/>
      <c r="T233" s="236" t="n"/>
      <c r="U233" s="236" t="n"/>
      <c r="V233" s="236" t="n"/>
      <c r="W233" s="236" t="n"/>
      <c r="X233" s="236" t="n"/>
      <c r="Y233" s="236" t="n"/>
      <c r="Z233" s="236" t="n"/>
      <c r="AA233" s="236" t="n"/>
      <c r="AB233" s="236" t="n"/>
      <c r="AC233" s="236" t="n"/>
      <c r="AD233" s="236" t="n"/>
      <c r="AE233" s="236" t="n"/>
      <c r="AF233" s="237">
        <f>IF(COUNTA(S233:AE233)=0,"",ROUND(AVERAGE(S233:AE233),1))</f>
        <v/>
      </c>
      <c r="AG233" s="235" t="n"/>
      <c r="AH233" s="236" t="n"/>
      <c r="AI233" s="236" t="n"/>
      <c r="AJ233" s="236" t="n"/>
      <c r="AK233" s="236" t="n"/>
      <c r="AL233" s="236" t="n"/>
      <c r="AM233" s="236" t="n"/>
      <c r="AN233" s="236" t="n"/>
      <c r="AO233" s="236" t="n"/>
      <c r="AP233" s="236" t="n"/>
      <c r="AQ233" s="236" t="n"/>
      <c r="AR233" s="236" t="n"/>
      <c r="AS233" s="236" t="n"/>
      <c r="AT233" s="236" t="n"/>
      <c r="AU233" s="237">
        <f>IF(COUNTA(AH233:AT233)=0,"",ROUND(AVERAGE(AH233:AT233),1))</f>
        <v/>
      </c>
    </row>
    <row r="234" ht="14.4" customHeight="1" s="185">
      <c r="A234" s="233" t="inlineStr">
        <is>
          <t>📊 MOY.</t>
        </is>
      </c>
      <c r="C234" s="240" t="n"/>
      <c r="D234" s="241">
        <f>IF(COUNTA(D219:D233)=0,"",ROUND(AVERAGE(D219:D233),1))</f>
        <v/>
      </c>
      <c r="E234" s="241">
        <f>IF(COUNTA(E219:E233)=0,"",ROUND(AVERAGE(E219:E233),1))</f>
        <v/>
      </c>
      <c r="F234" s="241">
        <f>IF(COUNTA(F219:F233)=0,"",ROUND(AVERAGE(F219:F233),1))</f>
        <v/>
      </c>
      <c r="G234" s="241">
        <f>IF(COUNTA(G219:G233)=0,"",ROUND(AVERAGE(G219:G233),1))</f>
        <v/>
      </c>
      <c r="H234" s="241">
        <f>IF(COUNTA(H219:H233)=0,"",ROUND(AVERAGE(H219:H233),1))</f>
        <v/>
      </c>
      <c r="I234" s="241">
        <f>IF(COUNTA(I219:I233)=0,"",ROUND(AVERAGE(I219:I233),1))</f>
        <v/>
      </c>
      <c r="J234" s="241">
        <f>IF(COUNTA(J219:J233)=0,"",ROUND(AVERAGE(J219:J233),1))</f>
        <v/>
      </c>
      <c r="K234" s="241">
        <f>IF(COUNTA(K219:K233)=0,"",ROUND(AVERAGE(K219:K233),1))</f>
        <v/>
      </c>
      <c r="L234" s="241">
        <f>IF(COUNTA(L219:L233)=0,"",ROUND(AVERAGE(L219:L233),1))</f>
        <v/>
      </c>
      <c r="M234" s="241">
        <f>IF(COUNTA(M219:M233)=0,"",ROUND(AVERAGE(M219:M233),1))</f>
        <v/>
      </c>
      <c r="N234" s="241">
        <f>IF(COUNTA(N219:N233)=0,"",ROUND(AVERAGE(N219:N233),1))</f>
        <v/>
      </c>
      <c r="O234" s="241">
        <f>IF(COUNTA(O219:O233)=0,"",ROUND(AVERAGE(O219:O233),1))</f>
        <v/>
      </c>
      <c r="P234" s="241">
        <f>IF(COUNTA(P219:P233)=0,"",ROUND(AVERAGE(P219:P233),1))</f>
        <v/>
      </c>
      <c r="Q234" s="241">
        <f>IF(COUNTA(Q219:Q233)=0,"",ROUND(AVERAGE(Q219:Q233),1))</f>
        <v/>
      </c>
      <c r="R234" s="235" t="n"/>
      <c r="S234" s="241">
        <f>IF(COUNTA(S219:S233)=0,"",ROUND(AVERAGE(S219:S233),1))</f>
        <v/>
      </c>
      <c r="T234" s="241">
        <f>IF(COUNTA(T219:T233)=0,"",ROUND(AVERAGE(T219:T233),1))</f>
        <v/>
      </c>
      <c r="U234" s="241">
        <f>IF(COUNTA(U219:U233)=0,"",ROUND(AVERAGE(U219:U233),1))</f>
        <v/>
      </c>
      <c r="V234" s="241">
        <f>IF(COUNTA(V219:V233)=0,"",ROUND(AVERAGE(V219:V233),1))</f>
        <v/>
      </c>
      <c r="W234" s="241">
        <f>IF(COUNTA(W219:W233)=0,"",ROUND(AVERAGE(W219:W233),1))</f>
        <v/>
      </c>
      <c r="X234" s="241">
        <f>IF(COUNTA(X219:X233)=0,"",ROUND(AVERAGE(X219:X233),1))</f>
        <v/>
      </c>
      <c r="Y234" s="241">
        <f>IF(COUNTA(Y219:Y233)=0,"",ROUND(AVERAGE(Y219:Y233),1))</f>
        <v/>
      </c>
      <c r="Z234" s="241">
        <f>IF(COUNTA(Z219:Z233)=0,"",ROUND(AVERAGE(Z219:Z233),1))</f>
        <v/>
      </c>
      <c r="AA234" s="241">
        <f>IF(COUNTA(AA219:AA233)=0,"",ROUND(AVERAGE(AA219:AA233),1))</f>
        <v/>
      </c>
      <c r="AB234" s="241">
        <f>IF(COUNTA(AB219:AB233)=0,"",ROUND(AVERAGE(AB219:AB233),1))</f>
        <v/>
      </c>
      <c r="AC234" s="241">
        <f>IF(COUNTA(AC219:AC233)=0,"",ROUND(AVERAGE(AC219:AC233),1))</f>
        <v/>
      </c>
      <c r="AD234" s="241">
        <f>IF(COUNTA(AD219:AD233)=0,"",ROUND(AVERAGE(AD219:AD233),1))</f>
        <v/>
      </c>
      <c r="AE234" s="241">
        <f>IF(COUNTA(AE219:AE233)=0,"",ROUND(AVERAGE(AE219:AE233),1))</f>
        <v/>
      </c>
      <c r="AF234" s="241">
        <f>IF(COUNTA(AF219:AF233)=0,"",ROUND(AVERAGE(AF219:AF233),1))</f>
        <v/>
      </c>
      <c r="AG234" s="235" t="n"/>
      <c r="AH234" s="241">
        <f>IF(COUNTA(AH219:AH233)=0,"",ROUND(AVERAGE(AH219:AH233),1))</f>
        <v/>
      </c>
      <c r="AI234" s="241">
        <f>IF(COUNTA(AI219:AI233)=0,"",ROUND(AVERAGE(AI219:AI233),1))</f>
        <v/>
      </c>
      <c r="AJ234" s="241">
        <f>IF(COUNTA(AJ219:AJ233)=0,"",ROUND(AVERAGE(AJ219:AJ233),1))</f>
        <v/>
      </c>
      <c r="AK234" s="241">
        <f>IF(COUNTA(AK219:AK233)=0,"",ROUND(AVERAGE(AK219:AK233),1))</f>
        <v/>
      </c>
      <c r="AL234" s="241">
        <f>IF(COUNTA(AL219:AL233)=0,"",ROUND(AVERAGE(AL219:AL233),1))</f>
        <v/>
      </c>
      <c r="AM234" s="241">
        <f>IF(COUNTA(AM219:AM233)=0,"",ROUND(AVERAGE(AM219:AM233),1))</f>
        <v/>
      </c>
      <c r="AN234" s="241">
        <f>IF(COUNTA(AN219:AN233)=0,"",ROUND(AVERAGE(AN219:AN233),1))</f>
        <v/>
      </c>
      <c r="AO234" s="241">
        <f>IF(COUNTA(AO219:AO233)=0,"",ROUND(AVERAGE(AO219:AO233),1))</f>
        <v/>
      </c>
      <c r="AP234" s="241">
        <f>IF(COUNTA(AP219:AP233)=0,"",ROUND(AVERAGE(AP219:AP233),1))</f>
        <v/>
      </c>
      <c r="AQ234" s="241">
        <f>IF(COUNTA(AQ219:AQ233)=0,"",ROUND(AVERAGE(AQ219:AQ233),1))</f>
        <v/>
      </c>
      <c r="AR234" s="241">
        <f>IF(COUNTA(AR219:AR233)=0,"",ROUND(AVERAGE(AR219:AR233),1))</f>
        <v/>
      </c>
      <c r="AS234" s="241">
        <f>IF(COUNTA(AS219:AS233)=0,"",ROUND(AVERAGE(AS219:AS233),1))</f>
        <v/>
      </c>
      <c r="AT234" s="241">
        <f>IF(COUNTA(AT219:AT233)=0,"",ROUND(AVERAGE(AT219:AT233),1))</f>
        <v/>
      </c>
      <c r="AU234" s="241">
        <f>IF(COUNTA(AU219:AU233)=0,"",ROUND(AVERAGE(AU219:AU233),1))</f>
        <v/>
      </c>
    </row>
    <row r="235" ht="30" customHeight="1" s="185">
      <c r="A235" s="242" t="inlineStr">
        <is>
          <t>N°</t>
        </is>
      </c>
      <c r="B235" s="243" t="inlineStr">
        <is>
          <t>📅 MARDI</t>
        </is>
      </c>
      <c r="C235" s="228" t="n"/>
      <c r="D235" s="229" t="inlineStr">
        <is>
          <t>Règles</t>
        </is>
      </c>
      <c r="E235" s="229" t="inlineStr">
        <is>
          <t>Coopér.</t>
        </is>
      </c>
      <c r="F235" s="229" t="inlineStr">
        <is>
          <t>Comm.</t>
        </is>
      </c>
      <c r="G235" s="229" t="inlineStr">
        <is>
          <t>Entraide</t>
        </is>
      </c>
      <c r="H235" s="230" t="inlineStr">
        <is>
          <t>Initiat.</t>
        </is>
      </c>
      <c r="I235" s="230" t="inlineStr">
        <is>
          <t>Gest.mat</t>
        </is>
      </c>
      <c r="J235" s="230" t="inlineStr">
        <is>
          <t>Orga.</t>
        </is>
      </c>
      <c r="K235" s="231" t="inlineStr">
        <is>
          <t>Imagin.</t>
        </is>
      </c>
      <c r="L235" s="231" t="inlineStr">
        <is>
          <t>Expr.art</t>
        </is>
      </c>
      <c r="M235" s="231" t="inlineStr">
        <is>
          <t>Expr.corp</t>
        </is>
      </c>
      <c r="N235" s="232" t="inlineStr">
        <is>
          <t>Coord.</t>
        </is>
      </c>
      <c r="O235" s="232" t="inlineStr">
        <is>
          <t>Endur.</t>
        </is>
      </c>
      <c r="P235" s="232" t="inlineStr">
        <is>
          <t>Esp.sport</t>
        </is>
      </c>
      <c r="Q235" s="233" t="inlineStr">
        <is>
          <t>MOY</t>
        </is>
      </c>
      <c r="R235" s="250" t="inlineStr">
        <is>
          <t>▼ Activité</t>
        </is>
      </c>
      <c r="S235" s="229" t="inlineStr">
        <is>
          <t>Règles</t>
        </is>
      </c>
      <c r="T235" s="229" t="inlineStr">
        <is>
          <t>Coopér.</t>
        </is>
      </c>
      <c r="U235" s="229" t="inlineStr">
        <is>
          <t>Comm.</t>
        </is>
      </c>
      <c r="V235" s="229" t="inlineStr">
        <is>
          <t>Entraide</t>
        </is>
      </c>
      <c r="W235" s="230" t="inlineStr">
        <is>
          <t>Initiat.</t>
        </is>
      </c>
      <c r="X235" s="230" t="inlineStr">
        <is>
          <t>Gest.mat</t>
        </is>
      </c>
      <c r="Y235" s="230" t="inlineStr">
        <is>
          <t>Orga.</t>
        </is>
      </c>
      <c r="Z235" s="231" t="inlineStr">
        <is>
          <t>Imagin.</t>
        </is>
      </c>
      <c r="AA235" s="231" t="inlineStr">
        <is>
          <t>Expr.art</t>
        </is>
      </c>
      <c r="AB235" s="231" t="inlineStr">
        <is>
          <t>Expr.corp</t>
        </is>
      </c>
      <c r="AC235" s="232" t="inlineStr">
        <is>
          <t>Coord.</t>
        </is>
      </c>
      <c r="AD235" s="232" t="inlineStr">
        <is>
          <t>Endur.</t>
        </is>
      </c>
      <c r="AE235" s="232" t="inlineStr">
        <is>
          <t>Esp.sport</t>
        </is>
      </c>
      <c r="AF235" s="233" t="inlineStr">
        <is>
          <t>MOY</t>
        </is>
      </c>
      <c r="AG235" s="228" t="n"/>
      <c r="AH235" s="229" t="inlineStr">
        <is>
          <t>Règles</t>
        </is>
      </c>
      <c r="AI235" s="229" t="inlineStr">
        <is>
          <t>Coopér.</t>
        </is>
      </c>
      <c r="AJ235" s="229" t="inlineStr">
        <is>
          <t>Comm.</t>
        </is>
      </c>
      <c r="AK235" s="229" t="inlineStr">
        <is>
          <t>Entraide</t>
        </is>
      </c>
      <c r="AL235" s="230" t="inlineStr">
        <is>
          <t>Initiat.</t>
        </is>
      </c>
      <c r="AM235" s="230" t="inlineStr">
        <is>
          <t>Gest.mat</t>
        </is>
      </c>
      <c r="AN235" s="230" t="inlineStr">
        <is>
          <t>Orga.</t>
        </is>
      </c>
      <c r="AO235" s="231" t="inlineStr">
        <is>
          <t>Imagin.</t>
        </is>
      </c>
      <c r="AP235" s="231" t="inlineStr">
        <is>
          <t>Expr.art</t>
        </is>
      </c>
      <c r="AQ235" s="231" t="inlineStr">
        <is>
          <t>Expr.corp</t>
        </is>
      </c>
      <c r="AR235" s="232" t="inlineStr">
        <is>
          <t>Coord.</t>
        </is>
      </c>
      <c r="AS235" s="232" t="inlineStr">
        <is>
          <t>Endur.</t>
        </is>
      </c>
      <c r="AT235" s="232" t="inlineStr">
        <is>
          <t>Esp.sport</t>
        </is>
      </c>
      <c r="AU235" s="233" t="inlineStr">
        <is>
          <t>MOY</t>
        </is>
      </c>
    </row>
    <row r="236" ht="14.4" customHeight="1" s="185">
      <c r="A236" s="213" t="n">
        <v>1</v>
      </c>
      <c r="B236" s="234">
        <f t="array" ref="B236:B236">IFERROR(INDEX(Liste_Enfants!B$4:B$53,SMALL(IF(Liste_Enfants!E$4:E$53="A",ROW(Liste_Enfants!E$4:E$53)-3),1))&amp;" "&amp;INDEX(Liste_Enfants!C$4:C$53,SMALL(IF(Liste_Enfants!E$4:E$53="A",ROW(Liste_Enfants!E$4:E$53)-3),1)),"")</f>
        <v/>
      </c>
      <c r="C236" s="235" t="n"/>
      <c r="D236" s="236" t="n"/>
      <c r="E236" s="236" t="n"/>
      <c r="F236" s="236" t="n"/>
      <c r="G236" s="236" t="n"/>
      <c r="H236" s="236" t="n"/>
      <c r="I236" s="236" t="n"/>
      <c r="J236" s="236" t="n"/>
      <c r="K236" s="236" t="n"/>
      <c r="L236" s="236" t="n"/>
      <c r="M236" s="236" t="n"/>
      <c r="N236" s="236" t="n"/>
      <c r="O236" s="236" t="n"/>
      <c r="P236" s="236" t="n"/>
      <c r="Q236" s="237">
        <f>IF(COUNTA(D236:P236)=0,"",ROUND(AVERAGE(D236:P236),1))</f>
        <v/>
      </c>
      <c r="R236" s="235" t="n"/>
      <c r="S236" s="236" t="n"/>
      <c r="T236" s="236" t="n"/>
      <c r="U236" s="236" t="n"/>
      <c r="V236" s="236" t="n"/>
      <c r="W236" s="236" t="n"/>
      <c r="X236" s="236" t="n"/>
      <c r="Y236" s="236" t="n"/>
      <c r="Z236" s="236" t="n"/>
      <c r="AA236" s="236" t="n"/>
      <c r="AB236" s="236" t="n"/>
      <c r="AC236" s="236" t="n"/>
      <c r="AD236" s="236" t="n"/>
      <c r="AE236" s="236" t="n"/>
      <c r="AF236" s="237">
        <f>IF(COUNTA(S236:AE236)=0,"",ROUND(AVERAGE(S236:AE236),1))</f>
        <v/>
      </c>
      <c r="AG236" s="235" t="n"/>
      <c r="AH236" s="236" t="n"/>
      <c r="AI236" s="236" t="n"/>
      <c r="AJ236" s="236" t="n"/>
      <c r="AK236" s="236" t="n"/>
      <c r="AL236" s="236" t="n"/>
      <c r="AM236" s="236" t="n"/>
      <c r="AN236" s="236" t="n"/>
      <c r="AO236" s="236" t="n"/>
      <c r="AP236" s="236" t="n"/>
      <c r="AQ236" s="236" t="n"/>
      <c r="AR236" s="236" t="n"/>
      <c r="AS236" s="236" t="n"/>
      <c r="AT236" s="236" t="n"/>
      <c r="AU236" s="237">
        <f>IF(COUNTA(AH236:AT236)=0,"",ROUND(AVERAGE(AH236:AT236),1))</f>
        <v/>
      </c>
    </row>
    <row r="237" ht="14.4" customHeight="1" s="185">
      <c r="A237" s="238" t="n">
        <v>2</v>
      </c>
      <c r="B237" s="239">
        <f t="array" ref="B237:B237">IFERROR(INDEX(Liste_Enfants!B$4:B$53,SMALL(IF(Liste_Enfants!E$4:E$53="A",ROW(Liste_Enfants!E$4:E$53)-3),2))&amp;" "&amp;INDEX(Liste_Enfants!C$4:C$53,SMALL(IF(Liste_Enfants!E$4:E$53="A",ROW(Liste_Enfants!E$4:E$53)-3),2)),"")</f>
        <v/>
      </c>
      <c r="C237" s="235" t="n"/>
      <c r="D237" s="236" t="n"/>
      <c r="E237" s="236" t="n"/>
      <c r="F237" s="236" t="n"/>
      <c r="G237" s="236" t="n"/>
      <c r="H237" s="236" t="n"/>
      <c r="I237" s="236" t="n"/>
      <c r="J237" s="236" t="n"/>
      <c r="K237" s="236" t="n"/>
      <c r="L237" s="236" t="n"/>
      <c r="M237" s="236" t="n"/>
      <c r="N237" s="236" t="n"/>
      <c r="O237" s="236" t="n"/>
      <c r="P237" s="236" t="n"/>
      <c r="Q237" s="237">
        <f>IF(COUNTA(D237:P237)=0,"",ROUND(AVERAGE(D237:P237),1))</f>
        <v/>
      </c>
      <c r="R237" s="235" t="n"/>
      <c r="S237" s="236" t="n"/>
      <c r="T237" s="236" t="n"/>
      <c r="U237" s="236" t="n"/>
      <c r="V237" s="236" t="n"/>
      <c r="W237" s="236" t="n"/>
      <c r="X237" s="236" t="n"/>
      <c r="Y237" s="236" t="n"/>
      <c r="Z237" s="236" t="n"/>
      <c r="AA237" s="236" t="n"/>
      <c r="AB237" s="236" t="n"/>
      <c r="AC237" s="236" t="n"/>
      <c r="AD237" s="236" t="n"/>
      <c r="AE237" s="236" t="n"/>
      <c r="AF237" s="237">
        <f>IF(COUNTA(S237:AE237)=0,"",ROUND(AVERAGE(S237:AE237),1))</f>
        <v/>
      </c>
      <c r="AG237" s="235" t="n"/>
      <c r="AH237" s="236" t="n"/>
      <c r="AI237" s="236" t="n"/>
      <c r="AJ237" s="236" t="n"/>
      <c r="AK237" s="236" t="n"/>
      <c r="AL237" s="236" t="n"/>
      <c r="AM237" s="236" t="n"/>
      <c r="AN237" s="236" t="n"/>
      <c r="AO237" s="236" t="n"/>
      <c r="AP237" s="236" t="n"/>
      <c r="AQ237" s="236" t="n"/>
      <c r="AR237" s="236" t="n"/>
      <c r="AS237" s="236" t="n"/>
      <c r="AT237" s="236" t="n"/>
      <c r="AU237" s="237">
        <f>IF(COUNTA(AH237:AT237)=0,"",ROUND(AVERAGE(AH237:AT237),1))</f>
        <v/>
      </c>
    </row>
    <row r="238" ht="14.4" customHeight="1" s="185">
      <c r="A238" s="213" t="n">
        <v>3</v>
      </c>
      <c r="B238" s="234">
        <f t="array" ref="B238:B238">IFERROR(INDEX(Liste_Enfants!B$4:B$53,SMALL(IF(Liste_Enfants!E$4:E$53="A",ROW(Liste_Enfants!E$4:E$53)-3),3))&amp;" "&amp;INDEX(Liste_Enfants!C$4:C$53,SMALL(IF(Liste_Enfants!E$4:E$53="A",ROW(Liste_Enfants!E$4:E$53)-3),3)),"")</f>
        <v/>
      </c>
      <c r="C238" s="235" t="n"/>
      <c r="D238" s="236" t="n"/>
      <c r="E238" s="236" t="n"/>
      <c r="F238" s="236" t="n"/>
      <c r="G238" s="236" t="n"/>
      <c r="H238" s="236" t="n"/>
      <c r="I238" s="236" t="n"/>
      <c r="J238" s="236" t="n"/>
      <c r="K238" s="236" t="n"/>
      <c r="L238" s="236" t="n"/>
      <c r="M238" s="236" t="n"/>
      <c r="N238" s="236" t="n"/>
      <c r="O238" s="236" t="n"/>
      <c r="P238" s="236" t="n"/>
      <c r="Q238" s="237">
        <f>IF(COUNTA(D238:P238)=0,"",ROUND(AVERAGE(D238:P238),1))</f>
        <v/>
      </c>
      <c r="R238" s="235" t="n"/>
      <c r="S238" s="236" t="n"/>
      <c r="T238" s="236" t="n"/>
      <c r="U238" s="236" t="n"/>
      <c r="V238" s="236" t="n"/>
      <c r="W238" s="236" t="n"/>
      <c r="X238" s="236" t="n"/>
      <c r="Y238" s="236" t="n"/>
      <c r="Z238" s="236" t="n"/>
      <c r="AA238" s="236" t="n"/>
      <c r="AB238" s="236" t="n"/>
      <c r="AC238" s="236" t="n"/>
      <c r="AD238" s="236" t="n"/>
      <c r="AE238" s="236" t="n"/>
      <c r="AF238" s="237">
        <f>IF(COUNTA(S238:AE238)=0,"",ROUND(AVERAGE(S238:AE238),1))</f>
        <v/>
      </c>
      <c r="AG238" s="235" t="n"/>
      <c r="AH238" s="236" t="n"/>
      <c r="AI238" s="236" t="n"/>
      <c r="AJ238" s="236" t="n"/>
      <c r="AK238" s="236" t="n"/>
      <c r="AL238" s="236" t="n"/>
      <c r="AM238" s="236" t="n"/>
      <c r="AN238" s="236" t="n"/>
      <c r="AO238" s="236" t="n"/>
      <c r="AP238" s="236" t="n"/>
      <c r="AQ238" s="236" t="n"/>
      <c r="AR238" s="236" t="n"/>
      <c r="AS238" s="236" t="n"/>
      <c r="AT238" s="236" t="n"/>
      <c r="AU238" s="237">
        <f>IF(COUNTA(AH238:AT238)=0,"",ROUND(AVERAGE(AH238:AT238),1))</f>
        <v/>
      </c>
    </row>
    <row r="239" ht="14.4" customHeight="1" s="185">
      <c r="A239" s="238" t="n">
        <v>4</v>
      </c>
      <c r="B239" s="239">
        <f t="array" ref="B239:B239">IFERROR(INDEX(Liste_Enfants!B$4:B$53,SMALL(IF(Liste_Enfants!E$4:E$53="A",ROW(Liste_Enfants!E$4:E$53)-3),4))&amp;" "&amp;INDEX(Liste_Enfants!C$4:C$53,SMALL(IF(Liste_Enfants!E$4:E$53="A",ROW(Liste_Enfants!E$4:E$53)-3),4)),"")</f>
        <v/>
      </c>
      <c r="C239" s="235" t="n"/>
      <c r="D239" s="236" t="n"/>
      <c r="E239" s="236" t="n"/>
      <c r="F239" s="236" t="n"/>
      <c r="G239" s="236" t="n"/>
      <c r="H239" s="236" t="n"/>
      <c r="I239" s="236" t="n"/>
      <c r="J239" s="236" t="n"/>
      <c r="K239" s="236" t="n"/>
      <c r="L239" s="236" t="n"/>
      <c r="M239" s="236" t="n"/>
      <c r="N239" s="236" t="n"/>
      <c r="O239" s="236" t="n"/>
      <c r="P239" s="236" t="n"/>
      <c r="Q239" s="237">
        <f>IF(COUNTA(D239:P239)=0,"",ROUND(AVERAGE(D239:P239),1))</f>
        <v/>
      </c>
      <c r="R239" s="235" t="n"/>
      <c r="S239" s="236" t="n"/>
      <c r="T239" s="236" t="n"/>
      <c r="U239" s="236" t="n"/>
      <c r="V239" s="236" t="n"/>
      <c r="W239" s="236" t="n"/>
      <c r="X239" s="236" t="n"/>
      <c r="Y239" s="236" t="n"/>
      <c r="Z239" s="236" t="n"/>
      <c r="AA239" s="236" t="n"/>
      <c r="AB239" s="236" t="n"/>
      <c r="AC239" s="236" t="n"/>
      <c r="AD239" s="236" t="n"/>
      <c r="AE239" s="236" t="n"/>
      <c r="AF239" s="237">
        <f>IF(COUNTA(S239:AE239)=0,"",ROUND(AVERAGE(S239:AE239),1))</f>
        <v/>
      </c>
      <c r="AG239" s="235" t="n"/>
      <c r="AH239" s="236" t="n"/>
      <c r="AI239" s="236" t="n"/>
      <c r="AJ239" s="236" t="n"/>
      <c r="AK239" s="236" t="n"/>
      <c r="AL239" s="236" t="n"/>
      <c r="AM239" s="236" t="n"/>
      <c r="AN239" s="236" t="n"/>
      <c r="AO239" s="236" t="n"/>
      <c r="AP239" s="236" t="n"/>
      <c r="AQ239" s="236" t="n"/>
      <c r="AR239" s="236" t="n"/>
      <c r="AS239" s="236" t="n"/>
      <c r="AT239" s="236" t="n"/>
      <c r="AU239" s="237">
        <f>IF(COUNTA(AH239:AT239)=0,"",ROUND(AVERAGE(AH239:AT239),1))</f>
        <v/>
      </c>
    </row>
    <row r="240" ht="14.4" customHeight="1" s="185">
      <c r="A240" s="213" t="n">
        <v>5</v>
      </c>
      <c r="B240" s="234">
        <f t="array" ref="B240:B240">IFERROR(INDEX(Liste_Enfants!B$4:B$53,SMALL(IF(Liste_Enfants!E$4:E$53="A",ROW(Liste_Enfants!E$4:E$53)-3),5))&amp;" "&amp;INDEX(Liste_Enfants!C$4:C$53,SMALL(IF(Liste_Enfants!E$4:E$53="A",ROW(Liste_Enfants!E$4:E$53)-3),5)),"")</f>
        <v/>
      </c>
      <c r="C240" s="235" t="n"/>
      <c r="D240" s="236" t="n"/>
      <c r="E240" s="236" t="n"/>
      <c r="F240" s="236" t="n"/>
      <c r="G240" s="236" t="n"/>
      <c r="H240" s="236" t="n"/>
      <c r="I240" s="236" t="n"/>
      <c r="J240" s="236" t="n"/>
      <c r="K240" s="236" t="n"/>
      <c r="L240" s="236" t="n"/>
      <c r="M240" s="236" t="n"/>
      <c r="N240" s="236" t="n"/>
      <c r="O240" s="236" t="n"/>
      <c r="P240" s="236" t="n"/>
      <c r="Q240" s="237">
        <f>IF(COUNTA(D240:P240)=0,"",ROUND(AVERAGE(D240:P240),1))</f>
        <v/>
      </c>
      <c r="R240" s="235" t="n"/>
      <c r="S240" s="236" t="n"/>
      <c r="T240" s="236" t="n"/>
      <c r="U240" s="236" t="n"/>
      <c r="V240" s="236" t="n"/>
      <c r="W240" s="236" t="n"/>
      <c r="X240" s="236" t="n"/>
      <c r="Y240" s="236" t="n"/>
      <c r="Z240" s="236" t="n"/>
      <c r="AA240" s="236" t="n"/>
      <c r="AB240" s="236" t="n"/>
      <c r="AC240" s="236" t="n"/>
      <c r="AD240" s="236" t="n"/>
      <c r="AE240" s="236" t="n"/>
      <c r="AF240" s="237">
        <f>IF(COUNTA(S240:AE240)=0,"",ROUND(AVERAGE(S240:AE240),1))</f>
        <v/>
      </c>
      <c r="AG240" s="235" t="n"/>
      <c r="AH240" s="236" t="n"/>
      <c r="AI240" s="236" t="n"/>
      <c r="AJ240" s="236" t="n"/>
      <c r="AK240" s="236" t="n"/>
      <c r="AL240" s="236" t="n"/>
      <c r="AM240" s="236" t="n"/>
      <c r="AN240" s="236" t="n"/>
      <c r="AO240" s="236" t="n"/>
      <c r="AP240" s="236" t="n"/>
      <c r="AQ240" s="236" t="n"/>
      <c r="AR240" s="236" t="n"/>
      <c r="AS240" s="236" t="n"/>
      <c r="AT240" s="236" t="n"/>
      <c r="AU240" s="237">
        <f>IF(COUNTA(AH240:AT240)=0,"",ROUND(AVERAGE(AH240:AT240),1))</f>
        <v/>
      </c>
    </row>
    <row r="241" ht="14.4" customHeight="1" s="185">
      <c r="A241" s="238" t="n">
        <v>6</v>
      </c>
      <c r="B241" s="239">
        <f t="array" ref="B241:B241">IFERROR(INDEX(Liste_Enfants!B$4:B$53,SMALL(IF(Liste_Enfants!E$4:E$53="A",ROW(Liste_Enfants!E$4:E$53)-3),6))&amp;" "&amp;INDEX(Liste_Enfants!C$4:C$53,SMALL(IF(Liste_Enfants!E$4:E$53="A",ROW(Liste_Enfants!E$4:E$53)-3),6)),"")</f>
        <v/>
      </c>
      <c r="C241" s="235" t="n"/>
      <c r="D241" s="236" t="n"/>
      <c r="E241" s="236" t="n"/>
      <c r="F241" s="236" t="n"/>
      <c r="G241" s="236" t="n"/>
      <c r="H241" s="236" t="n"/>
      <c r="I241" s="236" t="n"/>
      <c r="J241" s="236" t="n"/>
      <c r="K241" s="236" t="n"/>
      <c r="L241" s="236" t="n"/>
      <c r="M241" s="236" t="n"/>
      <c r="N241" s="236" t="n"/>
      <c r="O241" s="236" t="n"/>
      <c r="P241" s="236" t="n"/>
      <c r="Q241" s="237">
        <f>IF(COUNTA(D241:P241)=0,"",ROUND(AVERAGE(D241:P241),1))</f>
        <v/>
      </c>
      <c r="R241" s="235" t="n"/>
      <c r="S241" s="236" t="n"/>
      <c r="T241" s="236" t="n"/>
      <c r="U241" s="236" t="n"/>
      <c r="V241" s="236" t="n"/>
      <c r="W241" s="236" t="n"/>
      <c r="X241" s="236" t="n"/>
      <c r="Y241" s="236" t="n"/>
      <c r="Z241" s="236" t="n"/>
      <c r="AA241" s="236" t="n"/>
      <c r="AB241" s="236" t="n"/>
      <c r="AC241" s="236" t="n"/>
      <c r="AD241" s="236" t="n"/>
      <c r="AE241" s="236" t="n"/>
      <c r="AF241" s="237">
        <f>IF(COUNTA(S241:AE241)=0,"",ROUND(AVERAGE(S241:AE241),1))</f>
        <v/>
      </c>
      <c r="AG241" s="235" t="n"/>
      <c r="AH241" s="236" t="n"/>
      <c r="AI241" s="236" t="n"/>
      <c r="AJ241" s="236" t="n"/>
      <c r="AK241" s="236" t="n"/>
      <c r="AL241" s="236" t="n"/>
      <c r="AM241" s="236" t="n"/>
      <c r="AN241" s="236" t="n"/>
      <c r="AO241" s="236" t="n"/>
      <c r="AP241" s="236" t="n"/>
      <c r="AQ241" s="236" t="n"/>
      <c r="AR241" s="236" t="n"/>
      <c r="AS241" s="236" t="n"/>
      <c r="AT241" s="236" t="n"/>
      <c r="AU241" s="237">
        <f>IF(COUNTA(AH241:AT241)=0,"",ROUND(AVERAGE(AH241:AT241),1))</f>
        <v/>
      </c>
    </row>
    <row r="242" ht="14.4" customHeight="1" s="185">
      <c r="A242" s="213" t="n">
        <v>7</v>
      </c>
      <c r="B242" s="234">
        <f t="array" ref="B242:B242">IFERROR(INDEX(Liste_Enfants!B$4:B$53,SMALL(IF(Liste_Enfants!E$4:E$53="A",ROW(Liste_Enfants!E$4:E$53)-3),7))&amp;" "&amp;INDEX(Liste_Enfants!C$4:C$53,SMALL(IF(Liste_Enfants!E$4:E$53="A",ROW(Liste_Enfants!E$4:E$53)-3),7)),"")</f>
        <v/>
      </c>
      <c r="C242" s="235" t="n"/>
      <c r="D242" s="236" t="n"/>
      <c r="E242" s="236" t="n"/>
      <c r="F242" s="236" t="n"/>
      <c r="G242" s="236" t="n"/>
      <c r="H242" s="236" t="n"/>
      <c r="I242" s="236" t="n"/>
      <c r="J242" s="236" t="n"/>
      <c r="K242" s="236" t="n"/>
      <c r="L242" s="236" t="n"/>
      <c r="M242" s="236" t="n"/>
      <c r="N242" s="236" t="n"/>
      <c r="O242" s="236" t="n"/>
      <c r="P242" s="236" t="n"/>
      <c r="Q242" s="237">
        <f>IF(COUNTA(D242:P242)=0,"",ROUND(AVERAGE(D242:P242),1))</f>
        <v/>
      </c>
      <c r="R242" s="235" t="n"/>
      <c r="S242" s="236" t="n"/>
      <c r="T242" s="236" t="n"/>
      <c r="U242" s="236" t="n"/>
      <c r="V242" s="236" t="n"/>
      <c r="W242" s="236" t="n"/>
      <c r="X242" s="236" t="n"/>
      <c r="Y242" s="236" t="n"/>
      <c r="Z242" s="236" t="n"/>
      <c r="AA242" s="236" t="n"/>
      <c r="AB242" s="236" t="n"/>
      <c r="AC242" s="236" t="n"/>
      <c r="AD242" s="236" t="n"/>
      <c r="AE242" s="236" t="n"/>
      <c r="AF242" s="237">
        <f>IF(COUNTA(S242:AE242)=0,"",ROUND(AVERAGE(S242:AE242),1))</f>
        <v/>
      </c>
      <c r="AG242" s="235" t="n"/>
      <c r="AH242" s="236" t="n"/>
      <c r="AI242" s="236" t="n"/>
      <c r="AJ242" s="236" t="n"/>
      <c r="AK242" s="236" t="n"/>
      <c r="AL242" s="236" t="n"/>
      <c r="AM242" s="236" t="n"/>
      <c r="AN242" s="236" t="n"/>
      <c r="AO242" s="236" t="n"/>
      <c r="AP242" s="236" t="n"/>
      <c r="AQ242" s="236" t="n"/>
      <c r="AR242" s="236" t="n"/>
      <c r="AS242" s="236" t="n"/>
      <c r="AT242" s="236" t="n"/>
      <c r="AU242" s="237">
        <f>IF(COUNTA(AH242:AT242)=0,"",ROUND(AVERAGE(AH242:AT242),1))</f>
        <v/>
      </c>
    </row>
    <row r="243" ht="14.4" customHeight="1" s="185">
      <c r="A243" s="238" t="n">
        <v>8</v>
      </c>
      <c r="B243" s="239">
        <f t="array" ref="B243:B243">IFERROR(INDEX(Liste_Enfants!B$4:B$53,SMALL(IF(Liste_Enfants!E$4:E$53="A",ROW(Liste_Enfants!E$4:E$53)-3),8))&amp;" "&amp;INDEX(Liste_Enfants!C$4:C$53,SMALL(IF(Liste_Enfants!E$4:E$53="A",ROW(Liste_Enfants!E$4:E$53)-3),8)),"")</f>
        <v/>
      </c>
      <c r="C243" s="235" t="n"/>
      <c r="D243" s="236" t="n"/>
      <c r="E243" s="236" t="n"/>
      <c r="F243" s="236" t="n"/>
      <c r="G243" s="236" t="n"/>
      <c r="H243" s="236" t="n"/>
      <c r="I243" s="236" t="n"/>
      <c r="J243" s="236" t="n"/>
      <c r="K243" s="236" t="n"/>
      <c r="L243" s="236" t="n"/>
      <c r="M243" s="236" t="n"/>
      <c r="N243" s="236" t="n"/>
      <c r="O243" s="236" t="n"/>
      <c r="P243" s="236" t="n"/>
      <c r="Q243" s="237">
        <f>IF(COUNTA(D243:P243)=0,"",ROUND(AVERAGE(D243:P243),1))</f>
        <v/>
      </c>
      <c r="R243" s="235" t="n"/>
      <c r="S243" s="236" t="n"/>
      <c r="T243" s="236" t="n"/>
      <c r="U243" s="236" t="n"/>
      <c r="V243" s="236" t="n"/>
      <c r="W243" s="236" t="n"/>
      <c r="X243" s="236" t="n"/>
      <c r="Y243" s="236" t="n"/>
      <c r="Z243" s="236" t="n"/>
      <c r="AA243" s="236" t="n"/>
      <c r="AB243" s="236" t="n"/>
      <c r="AC243" s="236" t="n"/>
      <c r="AD243" s="236" t="n"/>
      <c r="AE243" s="236" t="n"/>
      <c r="AF243" s="237">
        <f>IF(COUNTA(S243:AE243)=0,"",ROUND(AVERAGE(S243:AE243),1))</f>
        <v/>
      </c>
      <c r="AG243" s="235" t="n"/>
      <c r="AH243" s="236" t="n"/>
      <c r="AI243" s="236" t="n"/>
      <c r="AJ243" s="236" t="n"/>
      <c r="AK243" s="236" t="n"/>
      <c r="AL243" s="236" t="n"/>
      <c r="AM243" s="236" t="n"/>
      <c r="AN243" s="236" t="n"/>
      <c r="AO243" s="236" t="n"/>
      <c r="AP243" s="236" t="n"/>
      <c r="AQ243" s="236" t="n"/>
      <c r="AR243" s="236" t="n"/>
      <c r="AS243" s="236" t="n"/>
      <c r="AT243" s="236" t="n"/>
      <c r="AU243" s="237">
        <f>IF(COUNTA(AH243:AT243)=0,"",ROUND(AVERAGE(AH243:AT243),1))</f>
        <v/>
      </c>
    </row>
    <row r="244" ht="14.4" customHeight="1" s="185">
      <c r="A244" s="213" t="n">
        <v>9</v>
      </c>
      <c r="B244" s="234">
        <f t="array" ref="B244:B244">IFERROR(INDEX(Liste_Enfants!B$4:B$53,SMALL(IF(Liste_Enfants!E$4:E$53="A",ROW(Liste_Enfants!E$4:E$53)-3),9))&amp;" "&amp;INDEX(Liste_Enfants!C$4:C$53,SMALL(IF(Liste_Enfants!E$4:E$53="A",ROW(Liste_Enfants!E$4:E$53)-3),9)),"")</f>
        <v/>
      </c>
      <c r="C244" s="235" t="n"/>
      <c r="D244" s="236" t="n"/>
      <c r="E244" s="236" t="n"/>
      <c r="F244" s="236" t="n"/>
      <c r="G244" s="236" t="n"/>
      <c r="H244" s="236" t="n"/>
      <c r="I244" s="236" t="n"/>
      <c r="J244" s="236" t="n"/>
      <c r="K244" s="236" t="n"/>
      <c r="L244" s="236" t="n"/>
      <c r="M244" s="236" t="n"/>
      <c r="N244" s="236" t="n"/>
      <c r="O244" s="236" t="n"/>
      <c r="P244" s="236" t="n"/>
      <c r="Q244" s="237">
        <f>IF(COUNTA(D244:P244)=0,"",ROUND(AVERAGE(D244:P244),1))</f>
        <v/>
      </c>
      <c r="R244" s="235" t="n"/>
      <c r="S244" s="236" t="n"/>
      <c r="T244" s="236" t="n"/>
      <c r="U244" s="236" t="n"/>
      <c r="V244" s="236" t="n"/>
      <c r="W244" s="236" t="n"/>
      <c r="X244" s="236" t="n"/>
      <c r="Y244" s="236" t="n"/>
      <c r="Z244" s="236" t="n"/>
      <c r="AA244" s="236" t="n"/>
      <c r="AB244" s="236" t="n"/>
      <c r="AC244" s="236" t="n"/>
      <c r="AD244" s="236" t="n"/>
      <c r="AE244" s="236" t="n"/>
      <c r="AF244" s="237">
        <f>IF(COUNTA(S244:AE244)=0,"",ROUND(AVERAGE(S244:AE244),1))</f>
        <v/>
      </c>
      <c r="AG244" s="235" t="n"/>
      <c r="AH244" s="236" t="n"/>
      <c r="AI244" s="236" t="n"/>
      <c r="AJ244" s="236" t="n"/>
      <c r="AK244" s="236" t="n"/>
      <c r="AL244" s="236" t="n"/>
      <c r="AM244" s="236" t="n"/>
      <c r="AN244" s="236" t="n"/>
      <c r="AO244" s="236" t="n"/>
      <c r="AP244" s="236" t="n"/>
      <c r="AQ244" s="236" t="n"/>
      <c r="AR244" s="236" t="n"/>
      <c r="AS244" s="236" t="n"/>
      <c r="AT244" s="236" t="n"/>
      <c r="AU244" s="237">
        <f>IF(COUNTA(AH244:AT244)=0,"",ROUND(AVERAGE(AH244:AT244),1))</f>
        <v/>
      </c>
    </row>
    <row r="245" ht="14.4" customHeight="1" s="185">
      <c r="A245" s="238" t="n">
        <v>10</v>
      </c>
      <c r="B245" s="239">
        <f t="array" ref="B245:B245">IFERROR(INDEX(Liste_Enfants!B$4:B$53,SMALL(IF(Liste_Enfants!E$4:E$53="A",ROW(Liste_Enfants!E$4:E$53)-3),10))&amp;" "&amp;INDEX(Liste_Enfants!C$4:C$53,SMALL(IF(Liste_Enfants!E$4:E$53="A",ROW(Liste_Enfants!E$4:E$53)-3),10)),"")</f>
        <v/>
      </c>
      <c r="C245" s="235" t="n"/>
      <c r="D245" s="236" t="n"/>
      <c r="E245" s="236" t="n"/>
      <c r="F245" s="236" t="n"/>
      <c r="G245" s="236" t="n"/>
      <c r="H245" s="236" t="n"/>
      <c r="I245" s="236" t="n"/>
      <c r="J245" s="236" t="n"/>
      <c r="K245" s="236" t="n"/>
      <c r="L245" s="236" t="n"/>
      <c r="M245" s="236" t="n"/>
      <c r="N245" s="236" t="n"/>
      <c r="O245" s="236" t="n"/>
      <c r="P245" s="236" t="n"/>
      <c r="Q245" s="237">
        <f>IF(COUNTA(D245:P245)=0,"",ROUND(AVERAGE(D245:P245),1))</f>
        <v/>
      </c>
      <c r="R245" s="235" t="n"/>
      <c r="S245" s="236" t="n"/>
      <c r="T245" s="236" t="n"/>
      <c r="U245" s="236" t="n"/>
      <c r="V245" s="236" t="n"/>
      <c r="W245" s="236" t="n"/>
      <c r="X245" s="236" t="n"/>
      <c r="Y245" s="236" t="n"/>
      <c r="Z245" s="236" t="n"/>
      <c r="AA245" s="236" t="n"/>
      <c r="AB245" s="236" t="n"/>
      <c r="AC245" s="236" t="n"/>
      <c r="AD245" s="236" t="n"/>
      <c r="AE245" s="236" t="n"/>
      <c r="AF245" s="237">
        <f>IF(COUNTA(S245:AE245)=0,"",ROUND(AVERAGE(S245:AE245),1))</f>
        <v/>
      </c>
      <c r="AG245" s="235" t="n"/>
      <c r="AH245" s="236" t="n"/>
      <c r="AI245" s="236" t="n"/>
      <c r="AJ245" s="236" t="n"/>
      <c r="AK245" s="236" t="n"/>
      <c r="AL245" s="236" t="n"/>
      <c r="AM245" s="236" t="n"/>
      <c r="AN245" s="236" t="n"/>
      <c r="AO245" s="236" t="n"/>
      <c r="AP245" s="236" t="n"/>
      <c r="AQ245" s="236" t="n"/>
      <c r="AR245" s="236" t="n"/>
      <c r="AS245" s="236" t="n"/>
      <c r="AT245" s="236" t="n"/>
      <c r="AU245" s="237">
        <f>IF(COUNTA(AH245:AT245)=0,"",ROUND(AVERAGE(AH245:AT245),1))</f>
        <v/>
      </c>
    </row>
    <row r="246" ht="14.4" customHeight="1" s="185">
      <c r="A246" s="213" t="n">
        <v>11</v>
      </c>
      <c r="B246" s="234">
        <f t="array" ref="B246:B246">IFERROR(INDEX(Liste_Enfants!B$4:B$53,SMALL(IF(Liste_Enfants!E$4:E$53="A",ROW(Liste_Enfants!E$4:E$53)-3),11))&amp;" "&amp;INDEX(Liste_Enfants!C$4:C$53,SMALL(IF(Liste_Enfants!E$4:E$53="A",ROW(Liste_Enfants!E$4:E$53)-3),11)),"")</f>
        <v/>
      </c>
      <c r="C246" s="235" t="n"/>
      <c r="D246" s="236" t="n"/>
      <c r="E246" s="236" t="n"/>
      <c r="F246" s="236" t="n"/>
      <c r="G246" s="236" t="n"/>
      <c r="H246" s="236" t="n"/>
      <c r="I246" s="236" t="n"/>
      <c r="J246" s="236" t="n"/>
      <c r="K246" s="236" t="n"/>
      <c r="L246" s="236" t="n"/>
      <c r="M246" s="236" t="n"/>
      <c r="N246" s="236" t="n"/>
      <c r="O246" s="236" t="n"/>
      <c r="P246" s="236" t="n"/>
      <c r="Q246" s="237">
        <f>IF(COUNTA(D246:P246)=0,"",ROUND(AVERAGE(D246:P246),1))</f>
        <v/>
      </c>
      <c r="R246" s="235" t="n"/>
      <c r="S246" s="236" t="n"/>
      <c r="T246" s="236" t="n"/>
      <c r="U246" s="236" t="n"/>
      <c r="V246" s="236" t="n"/>
      <c r="W246" s="236" t="n"/>
      <c r="X246" s="236" t="n"/>
      <c r="Y246" s="236" t="n"/>
      <c r="Z246" s="236" t="n"/>
      <c r="AA246" s="236" t="n"/>
      <c r="AB246" s="236" t="n"/>
      <c r="AC246" s="236" t="n"/>
      <c r="AD246" s="236" t="n"/>
      <c r="AE246" s="236" t="n"/>
      <c r="AF246" s="237">
        <f>IF(COUNTA(S246:AE246)=0,"",ROUND(AVERAGE(S246:AE246),1))</f>
        <v/>
      </c>
      <c r="AG246" s="235" t="n"/>
      <c r="AH246" s="236" t="n"/>
      <c r="AI246" s="236" t="n"/>
      <c r="AJ246" s="236" t="n"/>
      <c r="AK246" s="236" t="n"/>
      <c r="AL246" s="236" t="n"/>
      <c r="AM246" s="236" t="n"/>
      <c r="AN246" s="236" t="n"/>
      <c r="AO246" s="236" t="n"/>
      <c r="AP246" s="236" t="n"/>
      <c r="AQ246" s="236" t="n"/>
      <c r="AR246" s="236" t="n"/>
      <c r="AS246" s="236" t="n"/>
      <c r="AT246" s="236" t="n"/>
      <c r="AU246" s="237">
        <f>IF(COUNTA(AH246:AT246)=0,"",ROUND(AVERAGE(AH246:AT246),1))</f>
        <v/>
      </c>
    </row>
    <row r="247" ht="14.4" customHeight="1" s="185">
      <c r="A247" s="238" t="n">
        <v>12</v>
      </c>
      <c r="B247" s="239">
        <f t="array" ref="B247:B247">IFERROR(INDEX(Liste_Enfants!B$4:B$53,SMALL(IF(Liste_Enfants!E$4:E$53="A",ROW(Liste_Enfants!E$4:E$53)-3),12))&amp;" "&amp;INDEX(Liste_Enfants!C$4:C$53,SMALL(IF(Liste_Enfants!E$4:E$53="A",ROW(Liste_Enfants!E$4:E$53)-3),12)),"")</f>
        <v/>
      </c>
      <c r="C247" s="235" t="n"/>
      <c r="D247" s="236" t="n"/>
      <c r="E247" s="236" t="n"/>
      <c r="F247" s="236" t="n"/>
      <c r="G247" s="236" t="n"/>
      <c r="H247" s="236" t="n"/>
      <c r="I247" s="236" t="n"/>
      <c r="J247" s="236" t="n"/>
      <c r="K247" s="236" t="n"/>
      <c r="L247" s="236" t="n"/>
      <c r="M247" s="236" t="n"/>
      <c r="N247" s="236" t="n"/>
      <c r="O247" s="236" t="n"/>
      <c r="P247" s="236" t="n"/>
      <c r="Q247" s="237">
        <f>IF(COUNTA(D247:P247)=0,"",ROUND(AVERAGE(D247:P247),1))</f>
        <v/>
      </c>
      <c r="R247" s="235" t="n"/>
      <c r="S247" s="236" t="n"/>
      <c r="T247" s="236" t="n"/>
      <c r="U247" s="236" t="n"/>
      <c r="V247" s="236" t="n"/>
      <c r="W247" s="236" t="n"/>
      <c r="X247" s="236" t="n"/>
      <c r="Y247" s="236" t="n"/>
      <c r="Z247" s="236" t="n"/>
      <c r="AA247" s="236" t="n"/>
      <c r="AB247" s="236" t="n"/>
      <c r="AC247" s="236" t="n"/>
      <c r="AD247" s="236" t="n"/>
      <c r="AE247" s="236" t="n"/>
      <c r="AF247" s="237">
        <f>IF(COUNTA(S247:AE247)=0,"",ROUND(AVERAGE(S247:AE247),1))</f>
        <v/>
      </c>
      <c r="AG247" s="235" t="n"/>
      <c r="AH247" s="236" t="n"/>
      <c r="AI247" s="236" t="n"/>
      <c r="AJ247" s="236" t="n"/>
      <c r="AK247" s="236" t="n"/>
      <c r="AL247" s="236" t="n"/>
      <c r="AM247" s="236" t="n"/>
      <c r="AN247" s="236" t="n"/>
      <c r="AO247" s="236" t="n"/>
      <c r="AP247" s="236" t="n"/>
      <c r="AQ247" s="236" t="n"/>
      <c r="AR247" s="236" t="n"/>
      <c r="AS247" s="236" t="n"/>
      <c r="AT247" s="236" t="n"/>
      <c r="AU247" s="237">
        <f>IF(COUNTA(AH247:AT247)=0,"",ROUND(AVERAGE(AH247:AT247),1))</f>
        <v/>
      </c>
    </row>
    <row r="248" ht="14.4" customHeight="1" s="185">
      <c r="A248" s="213" t="n">
        <v>13</v>
      </c>
      <c r="B248" s="234">
        <f t="array" ref="B248:B248">IFERROR(INDEX(Liste_Enfants!B$4:B$53,SMALL(IF(Liste_Enfants!E$4:E$53="A",ROW(Liste_Enfants!E$4:E$53)-3),13))&amp;" "&amp;INDEX(Liste_Enfants!C$4:C$53,SMALL(IF(Liste_Enfants!E$4:E$53="A",ROW(Liste_Enfants!E$4:E$53)-3),13)),"")</f>
        <v/>
      </c>
      <c r="C248" s="235" t="n"/>
      <c r="D248" s="236" t="n"/>
      <c r="E248" s="236" t="n"/>
      <c r="F248" s="236" t="n"/>
      <c r="G248" s="236" t="n"/>
      <c r="H248" s="236" t="n"/>
      <c r="I248" s="236" t="n"/>
      <c r="J248" s="236" t="n"/>
      <c r="K248" s="236" t="n"/>
      <c r="L248" s="236" t="n"/>
      <c r="M248" s="236" t="n"/>
      <c r="N248" s="236" t="n"/>
      <c r="O248" s="236" t="n"/>
      <c r="P248" s="236" t="n"/>
      <c r="Q248" s="237">
        <f>IF(COUNTA(D248:P248)=0,"",ROUND(AVERAGE(D248:P248),1))</f>
        <v/>
      </c>
      <c r="R248" s="235" t="n"/>
      <c r="S248" s="236" t="n"/>
      <c r="T248" s="236" t="n"/>
      <c r="U248" s="236" t="n"/>
      <c r="V248" s="236" t="n"/>
      <c r="W248" s="236" t="n"/>
      <c r="X248" s="236" t="n"/>
      <c r="Y248" s="236" t="n"/>
      <c r="Z248" s="236" t="n"/>
      <c r="AA248" s="236" t="n"/>
      <c r="AB248" s="236" t="n"/>
      <c r="AC248" s="236" t="n"/>
      <c r="AD248" s="236" t="n"/>
      <c r="AE248" s="236" t="n"/>
      <c r="AF248" s="237">
        <f>IF(COUNTA(S248:AE248)=0,"",ROUND(AVERAGE(S248:AE248),1))</f>
        <v/>
      </c>
      <c r="AG248" s="235" t="n"/>
      <c r="AH248" s="236" t="n"/>
      <c r="AI248" s="236" t="n"/>
      <c r="AJ248" s="236" t="n"/>
      <c r="AK248" s="236" t="n"/>
      <c r="AL248" s="236" t="n"/>
      <c r="AM248" s="236" t="n"/>
      <c r="AN248" s="236" t="n"/>
      <c r="AO248" s="236" t="n"/>
      <c r="AP248" s="236" t="n"/>
      <c r="AQ248" s="236" t="n"/>
      <c r="AR248" s="236" t="n"/>
      <c r="AS248" s="236" t="n"/>
      <c r="AT248" s="236" t="n"/>
      <c r="AU248" s="237">
        <f>IF(COUNTA(AH248:AT248)=0,"",ROUND(AVERAGE(AH248:AT248),1))</f>
        <v/>
      </c>
    </row>
    <row r="249" ht="14.4" customHeight="1" s="185">
      <c r="A249" s="238" t="n">
        <v>14</v>
      </c>
      <c r="B249" s="239">
        <f t="array" ref="B249:B249">IFERROR(INDEX(Liste_Enfants!B$4:B$53,SMALL(IF(Liste_Enfants!E$4:E$53="A",ROW(Liste_Enfants!E$4:E$53)-3),14))&amp;" "&amp;INDEX(Liste_Enfants!C$4:C$53,SMALL(IF(Liste_Enfants!E$4:E$53="A",ROW(Liste_Enfants!E$4:E$53)-3),14)),"")</f>
        <v/>
      </c>
      <c r="C249" s="235" t="n"/>
      <c r="D249" s="236" t="n"/>
      <c r="E249" s="236" t="n"/>
      <c r="F249" s="236" t="n"/>
      <c r="G249" s="236" t="n"/>
      <c r="H249" s="236" t="n"/>
      <c r="I249" s="236" t="n"/>
      <c r="J249" s="236" t="n"/>
      <c r="K249" s="236" t="n"/>
      <c r="L249" s="236" t="n"/>
      <c r="M249" s="236" t="n"/>
      <c r="N249" s="236" t="n"/>
      <c r="O249" s="236" t="n"/>
      <c r="P249" s="236" t="n"/>
      <c r="Q249" s="237">
        <f>IF(COUNTA(D249:P249)=0,"",ROUND(AVERAGE(D249:P249),1))</f>
        <v/>
      </c>
      <c r="R249" s="235" t="n"/>
      <c r="S249" s="236" t="n"/>
      <c r="T249" s="236" t="n"/>
      <c r="U249" s="236" t="n"/>
      <c r="V249" s="236" t="n"/>
      <c r="W249" s="236" t="n"/>
      <c r="X249" s="236" t="n"/>
      <c r="Y249" s="236" t="n"/>
      <c r="Z249" s="236" t="n"/>
      <c r="AA249" s="236" t="n"/>
      <c r="AB249" s="236" t="n"/>
      <c r="AC249" s="236" t="n"/>
      <c r="AD249" s="236" t="n"/>
      <c r="AE249" s="236" t="n"/>
      <c r="AF249" s="237">
        <f>IF(COUNTA(S249:AE249)=0,"",ROUND(AVERAGE(S249:AE249),1))</f>
        <v/>
      </c>
      <c r="AG249" s="235" t="n"/>
      <c r="AH249" s="236" t="n"/>
      <c r="AI249" s="236" t="n"/>
      <c r="AJ249" s="236" t="n"/>
      <c r="AK249" s="236" t="n"/>
      <c r="AL249" s="236" t="n"/>
      <c r="AM249" s="236" t="n"/>
      <c r="AN249" s="236" t="n"/>
      <c r="AO249" s="236" t="n"/>
      <c r="AP249" s="236" t="n"/>
      <c r="AQ249" s="236" t="n"/>
      <c r="AR249" s="236" t="n"/>
      <c r="AS249" s="236" t="n"/>
      <c r="AT249" s="236" t="n"/>
      <c r="AU249" s="237">
        <f>IF(COUNTA(AH249:AT249)=0,"",ROUND(AVERAGE(AH249:AT249),1))</f>
        <v/>
      </c>
    </row>
    <row r="250" ht="14.4" customHeight="1" s="185">
      <c r="A250" s="213" t="n">
        <v>15</v>
      </c>
      <c r="B250" s="234">
        <f t="array" ref="B250:B250">IFERROR(INDEX(Liste_Enfants!B$4:B$53,SMALL(IF(Liste_Enfants!E$4:E$53="A",ROW(Liste_Enfants!E$4:E$53)-3),15))&amp;" "&amp;INDEX(Liste_Enfants!C$4:C$53,SMALL(IF(Liste_Enfants!E$4:E$53="A",ROW(Liste_Enfants!E$4:E$53)-3),15)),"")</f>
        <v/>
      </c>
      <c r="C250" s="235" t="n"/>
      <c r="D250" s="236" t="n"/>
      <c r="E250" s="236" t="n"/>
      <c r="F250" s="236" t="n"/>
      <c r="G250" s="236" t="n"/>
      <c r="H250" s="236" t="n"/>
      <c r="I250" s="236" t="n"/>
      <c r="J250" s="236" t="n"/>
      <c r="K250" s="236" t="n"/>
      <c r="L250" s="236" t="n"/>
      <c r="M250" s="236" t="n"/>
      <c r="N250" s="236" t="n"/>
      <c r="O250" s="236" t="n"/>
      <c r="P250" s="236" t="n"/>
      <c r="Q250" s="237">
        <f>IF(COUNTA(D250:P250)=0,"",ROUND(AVERAGE(D250:P250),1))</f>
        <v/>
      </c>
      <c r="R250" s="235" t="n"/>
      <c r="S250" s="236" t="n"/>
      <c r="T250" s="236" t="n"/>
      <c r="U250" s="236" t="n"/>
      <c r="V250" s="236" t="n"/>
      <c r="W250" s="236" t="n"/>
      <c r="X250" s="236" t="n"/>
      <c r="Y250" s="236" t="n"/>
      <c r="Z250" s="236" t="n"/>
      <c r="AA250" s="236" t="n"/>
      <c r="AB250" s="236" t="n"/>
      <c r="AC250" s="236" t="n"/>
      <c r="AD250" s="236" t="n"/>
      <c r="AE250" s="236" t="n"/>
      <c r="AF250" s="237">
        <f>IF(COUNTA(S250:AE250)=0,"",ROUND(AVERAGE(S250:AE250),1))</f>
        <v/>
      </c>
      <c r="AG250" s="235" t="n"/>
      <c r="AH250" s="236" t="n"/>
      <c r="AI250" s="236" t="n"/>
      <c r="AJ250" s="236" t="n"/>
      <c r="AK250" s="236" t="n"/>
      <c r="AL250" s="236" t="n"/>
      <c r="AM250" s="236" t="n"/>
      <c r="AN250" s="236" t="n"/>
      <c r="AO250" s="236" t="n"/>
      <c r="AP250" s="236" t="n"/>
      <c r="AQ250" s="236" t="n"/>
      <c r="AR250" s="236" t="n"/>
      <c r="AS250" s="236" t="n"/>
      <c r="AT250" s="236" t="n"/>
      <c r="AU250" s="237">
        <f>IF(COUNTA(AH250:AT250)=0,"",ROUND(AVERAGE(AH250:AT250),1))</f>
        <v/>
      </c>
    </row>
    <row r="251" ht="14.4" customHeight="1" s="185">
      <c r="A251" s="233" t="inlineStr">
        <is>
          <t>📊 MOY.</t>
        </is>
      </c>
      <c r="C251" s="240" t="n"/>
      <c r="D251" s="241">
        <f>IF(COUNTA(D236:D250)=0,"",ROUND(AVERAGE(D236:D250),1))</f>
        <v/>
      </c>
      <c r="E251" s="241">
        <f>IF(COUNTA(E236:E250)=0,"",ROUND(AVERAGE(E236:E250),1))</f>
        <v/>
      </c>
      <c r="F251" s="241">
        <f>IF(COUNTA(F236:F250)=0,"",ROUND(AVERAGE(F236:F250),1))</f>
        <v/>
      </c>
      <c r="G251" s="241">
        <f>IF(COUNTA(G236:G250)=0,"",ROUND(AVERAGE(G236:G250),1))</f>
        <v/>
      </c>
      <c r="H251" s="241">
        <f>IF(COUNTA(H236:H250)=0,"",ROUND(AVERAGE(H236:H250),1))</f>
        <v/>
      </c>
      <c r="I251" s="241">
        <f>IF(COUNTA(I236:I250)=0,"",ROUND(AVERAGE(I236:I250),1))</f>
        <v/>
      </c>
      <c r="J251" s="241">
        <f>IF(COUNTA(J236:J250)=0,"",ROUND(AVERAGE(J236:J250),1))</f>
        <v/>
      </c>
      <c r="K251" s="241">
        <f>IF(COUNTA(K236:K250)=0,"",ROUND(AVERAGE(K236:K250),1))</f>
        <v/>
      </c>
      <c r="L251" s="241">
        <f>IF(COUNTA(L236:L250)=0,"",ROUND(AVERAGE(L236:L250),1))</f>
        <v/>
      </c>
      <c r="M251" s="241">
        <f>IF(COUNTA(M236:M250)=0,"",ROUND(AVERAGE(M236:M250),1))</f>
        <v/>
      </c>
      <c r="N251" s="241">
        <f>IF(COUNTA(N236:N250)=0,"",ROUND(AVERAGE(N236:N250),1))</f>
        <v/>
      </c>
      <c r="O251" s="241">
        <f>IF(COUNTA(O236:O250)=0,"",ROUND(AVERAGE(O236:O250),1))</f>
        <v/>
      </c>
      <c r="P251" s="241">
        <f>IF(COUNTA(P236:P250)=0,"",ROUND(AVERAGE(P236:P250),1))</f>
        <v/>
      </c>
      <c r="Q251" s="241">
        <f>IF(COUNTA(Q236:Q250)=0,"",ROUND(AVERAGE(Q236:Q250),1))</f>
        <v/>
      </c>
      <c r="R251" s="235" t="n"/>
      <c r="S251" s="241">
        <f>IF(COUNTA(S236:S250)=0,"",ROUND(AVERAGE(S236:S250),1))</f>
        <v/>
      </c>
      <c r="T251" s="241">
        <f>IF(COUNTA(T236:T250)=0,"",ROUND(AVERAGE(T236:T250),1))</f>
        <v/>
      </c>
      <c r="U251" s="241">
        <f>IF(COUNTA(U236:U250)=0,"",ROUND(AVERAGE(U236:U250),1))</f>
        <v/>
      </c>
      <c r="V251" s="241">
        <f>IF(COUNTA(V236:V250)=0,"",ROUND(AVERAGE(V236:V250),1))</f>
        <v/>
      </c>
      <c r="W251" s="241">
        <f>IF(COUNTA(W236:W250)=0,"",ROUND(AVERAGE(W236:W250),1))</f>
        <v/>
      </c>
      <c r="X251" s="241">
        <f>IF(COUNTA(X236:X250)=0,"",ROUND(AVERAGE(X236:X250),1))</f>
        <v/>
      </c>
      <c r="Y251" s="241">
        <f>IF(COUNTA(Y236:Y250)=0,"",ROUND(AVERAGE(Y236:Y250),1))</f>
        <v/>
      </c>
      <c r="Z251" s="241">
        <f>IF(COUNTA(Z236:Z250)=0,"",ROUND(AVERAGE(Z236:Z250),1))</f>
        <v/>
      </c>
      <c r="AA251" s="241">
        <f>IF(COUNTA(AA236:AA250)=0,"",ROUND(AVERAGE(AA236:AA250),1))</f>
        <v/>
      </c>
      <c r="AB251" s="241">
        <f>IF(COUNTA(AB236:AB250)=0,"",ROUND(AVERAGE(AB236:AB250),1))</f>
        <v/>
      </c>
      <c r="AC251" s="241">
        <f>IF(COUNTA(AC236:AC250)=0,"",ROUND(AVERAGE(AC236:AC250),1))</f>
        <v/>
      </c>
      <c r="AD251" s="241">
        <f>IF(COUNTA(AD236:AD250)=0,"",ROUND(AVERAGE(AD236:AD250),1))</f>
        <v/>
      </c>
      <c r="AE251" s="241">
        <f>IF(COUNTA(AE236:AE250)=0,"",ROUND(AVERAGE(AE236:AE250),1))</f>
        <v/>
      </c>
      <c r="AF251" s="241">
        <f>IF(COUNTA(AF236:AF250)=0,"",ROUND(AVERAGE(AF236:AF250),1))</f>
        <v/>
      </c>
      <c r="AG251" s="235" t="n"/>
      <c r="AH251" s="241">
        <f>IF(COUNTA(AH236:AH250)=0,"",ROUND(AVERAGE(AH236:AH250),1))</f>
        <v/>
      </c>
      <c r="AI251" s="241">
        <f>IF(COUNTA(AI236:AI250)=0,"",ROUND(AVERAGE(AI236:AI250),1))</f>
        <v/>
      </c>
      <c r="AJ251" s="241">
        <f>IF(COUNTA(AJ236:AJ250)=0,"",ROUND(AVERAGE(AJ236:AJ250),1))</f>
        <v/>
      </c>
      <c r="AK251" s="241">
        <f>IF(COUNTA(AK236:AK250)=0,"",ROUND(AVERAGE(AK236:AK250),1))</f>
        <v/>
      </c>
      <c r="AL251" s="241">
        <f>IF(COUNTA(AL236:AL250)=0,"",ROUND(AVERAGE(AL236:AL250),1))</f>
        <v/>
      </c>
      <c r="AM251" s="241">
        <f>IF(COUNTA(AM236:AM250)=0,"",ROUND(AVERAGE(AM236:AM250),1))</f>
        <v/>
      </c>
      <c r="AN251" s="241">
        <f>IF(COUNTA(AN236:AN250)=0,"",ROUND(AVERAGE(AN236:AN250),1))</f>
        <v/>
      </c>
      <c r="AO251" s="241">
        <f>IF(COUNTA(AO236:AO250)=0,"",ROUND(AVERAGE(AO236:AO250),1))</f>
        <v/>
      </c>
      <c r="AP251" s="241">
        <f>IF(COUNTA(AP236:AP250)=0,"",ROUND(AVERAGE(AP236:AP250),1))</f>
        <v/>
      </c>
      <c r="AQ251" s="241">
        <f>IF(COUNTA(AQ236:AQ250)=0,"",ROUND(AVERAGE(AQ236:AQ250),1))</f>
        <v/>
      </c>
      <c r="AR251" s="241">
        <f>IF(COUNTA(AR236:AR250)=0,"",ROUND(AVERAGE(AR236:AR250),1))</f>
        <v/>
      </c>
      <c r="AS251" s="241">
        <f>IF(COUNTA(AS236:AS250)=0,"",ROUND(AVERAGE(AS236:AS250),1))</f>
        <v/>
      </c>
      <c r="AT251" s="241">
        <f>IF(COUNTA(AT236:AT250)=0,"",ROUND(AVERAGE(AT236:AT250),1))</f>
        <v/>
      </c>
      <c r="AU251" s="241">
        <f>IF(COUNTA(AU236:AU250)=0,"",ROUND(AVERAGE(AU236:AU250),1))</f>
        <v/>
      </c>
    </row>
    <row r="252" ht="30" customHeight="1" s="185">
      <c r="A252" s="244" t="inlineStr">
        <is>
          <t>N°</t>
        </is>
      </c>
      <c r="B252" s="245" t="inlineStr">
        <is>
          <t>📅 MERCREDI</t>
        </is>
      </c>
      <c r="C252" s="228" t="n"/>
      <c r="D252" s="229" t="inlineStr">
        <is>
          <t>Règles</t>
        </is>
      </c>
      <c r="E252" s="229" t="inlineStr">
        <is>
          <t>Coopér.</t>
        </is>
      </c>
      <c r="F252" s="229" t="inlineStr">
        <is>
          <t>Comm.</t>
        </is>
      </c>
      <c r="G252" s="229" t="inlineStr">
        <is>
          <t>Entraide</t>
        </is>
      </c>
      <c r="H252" s="230" t="inlineStr">
        <is>
          <t>Initiat.</t>
        </is>
      </c>
      <c r="I252" s="230" t="inlineStr">
        <is>
          <t>Gest.mat</t>
        </is>
      </c>
      <c r="J252" s="230" t="inlineStr">
        <is>
          <t>Orga.</t>
        </is>
      </c>
      <c r="K252" s="231" t="inlineStr">
        <is>
          <t>Imagin.</t>
        </is>
      </c>
      <c r="L252" s="231" t="inlineStr">
        <is>
          <t>Expr.art</t>
        </is>
      </c>
      <c r="M252" s="231" t="inlineStr">
        <is>
          <t>Expr.corp</t>
        </is>
      </c>
      <c r="N252" s="232" t="inlineStr">
        <is>
          <t>Coord.</t>
        </is>
      </c>
      <c r="O252" s="232" t="inlineStr">
        <is>
          <t>Endur.</t>
        </is>
      </c>
      <c r="P252" s="232" t="inlineStr">
        <is>
          <t>Esp.sport</t>
        </is>
      </c>
      <c r="Q252" s="233" t="inlineStr">
        <is>
          <t>MOY</t>
        </is>
      </c>
      <c r="R252" s="250" t="inlineStr">
        <is>
          <t>▼ Activité</t>
        </is>
      </c>
      <c r="S252" s="229" t="inlineStr">
        <is>
          <t>Règles</t>
        </is>
      </c>
      <c r="T252" s="229" t="inlineStr">
        <is>
          <t>Coopér.</t>
        </is>
      </c>
      <c r="U252" s="229" t="inlineStr">
        <is>
          <t>Comm.</t>
        </is>
      </c>
      <c r="V252" s="229" t="inlineStr">
        <is>
          <t>Entraide</t>
        </is>
      </c>
      <c r="W252" s="230" t="inlineStr">
        <is>
          <t>Initiat.</t>
        </is>
      </c>
      <c r="X252" s="230" t="inlineStr">
        <is>
          <t>Gest.mat</t>
        </is>
      </c>
      <c r="Y252" s="230" t="inlineStr">
        <is>
          <t>Orga.</t>
        </is>
      </c>
      <c r="Z252" s="231" t="inlineStr">
        <is>
          <t>Imagin.</t>
        </is>
      </c>
      <c r="AA252" s="231" t="inlineStr">
        <is>
          <t>Expr.art</t>
        </is>
      </c>
      <c r="AB252" s="231" t="inlineStr">
        <is>
          <t>Expr.corp</t>
        </is>
      </c>
      <c r="AC252" s="232" t="inlineStr">
        <is>
          <t>Coord.</t>
        </is>
      </c>
      <c r="AD252" s="232" t="inlineStr">
        <is>
          <t>Endur.</t>
        </is>
      </c>
      <c r="AE252" s="232" t="inlineStr">
        <is>
          <t>Esp.sport</t>
        </is>
      </c>
      <c r="AF252" s="233" t="inlineStr">
        <is>
          <t>MOY</t>
        </is>
      </c>
      <c r="AG252" s="228" t="n"/>
      <c r="AH252" s="229" t="inlineStr">
        <is>
          <t>Règles</t>
        </is>
      </c>
      <c r="AI252" s="229" t="inlineStr">
        <is>
          <t>Coopér.</t>
        </is>
      </c>
      <c r="AJ252" s="229" t="inlineStr">
        <is>
          <t>Comm.</t>
        </is>
      </c>
      <c r="AK252" s="229" t="inlineStr">
        <is>
          <t>Entraide</t>
        </is>
      </c>
      <c r="AL252" s="230" t="inlineStr">
        <is>
          <t>Initiat.</t>
        </is>
      </c>
      <c r="AM252" s="230" t="inlineStr">
        <is>
          <t>Gest.mat</t>
        </is>
      </c>
      <c r="AN252" s="230" t="inlineStr">
        <is>
          <t>Orga.</t>
        </is>
      </c>
      <c r="AO252" s="231" t="inlineStr">
        <is>
          <t>Imagin.</t>
        </is>
      </c>
      <c r="AP252" s="231" t="inlineStr">
        <is>
          <t>Expr.art</t>
        </is>
      </c>
      <c r="AQ252" s="231" t="inlineStr">
        <is>
          <t>Expr.corp</t>
        </is>
      </c>
      <c r="AR252" s="232" t="inlineStr">
        <is>
          <t>Coord.</t>
        </is>
      </c>
      <c r="AS252" s="232" t="inlineStr">
        <is>
          <t>Endur.</t>
        </is>
      </c>
      <c r="AT252" s="232" t="inlineStr">
        <is>
          <t>Esp.sport</t>
        </is>
      </c>
      <c r="AU252" s="233" t="inlineStr">
        <is>
          <t>MOY</t>
        </is>
      </c>
    </row>
    <row r="253" ht="14.4" customHeight="1" s="185">
      <c r="A253" s="213" t="n">
        <v>1</v>
      </c>
      <c r="B253" s="234">
        <f t="array" ref="B253:B253">IFERROR(INDEX(Liste_Enfants!B$4:B$53,SMALL(IF(Liste_Enfants!E$4:E$53="A",ROW(Liste_Enfants!E$4:E$53)-3),1))&amp;" "&amp;INDEX(Liste_Enfants!C$4:C$53,SMALL(IF(Liste_Enfants!E$4:E$53="A",ROW(Liste_Enfants!E$4:E$53)-3),1)),"")</f>
        <v/>
      </c>
      <c r="C253" s="235" t="n"/>
      <c r="D253" s="236" t="n"/>
      <c r="E253" s="236" t="n"/>
      <c r="F253" s="236" t="n"/>
      <c r="G253" s="236" t="n"/>
      <c r="H253" s="236" t="n"/>
      <c r="I253" s="236" t="n"/>
      <c r="J253" s="236" t="n"/>
      <c r="K253" s="236" t="n"/>
      <c r="L253" s="236" t="n"/>
      <c r="M253" s="236" t="n"/>
      <c r="N253" s="236" t="n"/>
      <c r="O253" s="236" t="n"/>
      <c r="P253" s="236" t="n"/>
      <c r="Q253" s="237">
        <f>IF(COUNTA(D253:P253)=0,"",ROUND(AVERAGE(D253:P253),1))</f>
        <v/>
      </c>
      <c r="R253" s="235" t="n"/>
      <c r="S253" s="236" t="n"/>
      <c r="T253" s="236" t="n"/>
      <c r="U253" s="236" t="n"/>
      <c r="V253" s="236" t="n"/>
      <c r="W253" s="236" t="n"/>
      <c r="X253" s="236" t="n"/>
      <c r="Y253" s="236" t="n"/>
      <c r="Z253" s="236" t="n"/>
      <c r="AA253" s="236" t="n"/>
      <c r="AB253" s="236" t="n"/>
      <c r="AC253" s="236" t="n"/>
      <c r="AD253" s="236" t="n"/>
      <c r="AE253" s="236" t="n"/>
      <c r="AF253" s="237">
        <f>IF(COUNTA(S253:AE253)=0,"",ROUND(AVERAGE(S253:AE253),1))</f>
        <v/>
      </c>
      <c r="AG253" s="235" t="n"/>
      <c r="AH253" s="236" t="n"/>
      <c r="AI253" s="236" t="n"/>
      <c r="AJ253" s="236" t="n"/>
      <c r="AK253" s="236" t="n"/>
      <c r="AL253" s="236" t="n"/>
      <c r="AM253" s="236" t="n"/>
      <c r="AN253" s="236" t="n"/>
      <c r="AO253" s="236" t="n"/>
      <c r="AP253" s="236" t="n"/>
      <c r="AQ253" s="236" t="n"/>
      <c r="AR253" s="236" t="n"/>
      <c r="AS253" s="236" t="n"/>
      <c r="AT253" s="236" t="n"/>
      <c r="AU253" s="237">
        <f>IF(COUNTA(AH253:AT253)=0,"",ROUND(AVERAGE(AH253:AT253),1))</f>
        <v/>
      </c>
    </row>
    <row r="254" ht="14.4" customHeight="1" s="185">
      <c r="A254" s="238" t="n">
        <v>2</v>
      </c>
      <c r="B254" s="239">
        <f t="array" ref="B254:B254">IFERROR(INDEX(Liste_Enfants!B$4:B$53,SMALL(IF(Liste_Enfants!E$4:E$53="A",ROW(Liste_Enfants!E$4:E$53)-3),2))&amp;" "&amp;INDEX(Liste_Enfants!C$4:C$53,SMALL(IF(Liste_Enfants!E$4:E$53="A",ROW(Liste_Enfants!E$4:E$53)-3),2)),"")</f>
        <v/>
      </c>
      <c r="C254" s="235" t="n"/>
      <c r="D254" s="236" t="n"/>
      <c r="E254" s="236" t="n"/>
      <c r="F254" s="236" t="n"/>
      <c r="G254" s="236" t="n"/>
      <c r="H254" s="236" t="n"/>
      <c r="I254" s="236" t="n"/>
      <c r="J254" s="236" t="n"/>
      <c r="K254" s="236" t="n"/>
      <c r="L254" s="236" t="n"/>
      <c r="M254" s="236" t="n"/>
      <c r="N254" s="236" t="n"/>
      <c r="O254" s="236" t="n"/>
      <c r="P254" s="236" t="n"/>
      <c r="Q254" s="237">
        <f>IF(COUNTA(D254:P254)=0,"",ROUND(AVERAGE(D254:P254),1))</f>
        <v/>
      </c>
      <c r="R254" s="235" t="n"/>
      <c r="S254" s="236" t="n"/>
      <c r="T254" s="236" t="n"/>
      <c r="U254" s="236" t="n"/>
      <c r="V254" s="236" t="n"/>
      <c r="W254" s="236" t="n"/>
      <c r="X254" s="236" t="n"/>
      <c r="Y254" s="236" t="n"/>
      <c r="Z254" s="236" t="n"/>
      <c r="AA254" s="236" t="n"/>
      <c r="AB254" s="236" t="n"/>
      <c r="AC254" s="236" t="n"/>
      <c r="AD254" s="236" t="n"/>
      <c r="AE254" s="236" t="n"/>
      <c r="AF254" s="237">
        <f>IF(COUNTA(S254:AE254)=0,"",ROUND(AVERAGE(S254:AE254),1))</f>
        <v/>
      </c>
      <c r="AG254" s="235" t="n"/>
      <c r="AH254" s="236" t="n"/>
      <c r="AI254" s="236" t="n"/>
      <c r="AJ254" s="236" t="n"/>
      <c r="AK254" s="236" t="n"/>
      <c r="AL254" s="236" t="n"/>
      <c r="AM254" s="236" t="n"/>
      <c r="AN254" s="236" t="n"/>
      <c r="AO254" s="236" t="n"/>
      <c r="AP254" s="236" t="n"/>
      <c r="AQ254" s="236" t="n"/>
      <c r="AR254" s="236" t="n"/>
      <c r="AS254" s="236" t="n"/>
      <c r="AT254" s="236" t="n"/>
      <c r="AU254" s="237">
        <f>IF(COUNTA(AH254:AT254)=0,"",ROUND(AVERAGE(AH254:AT254),1))</f>
        <v/>
      </c>
    </row>
    <row r="255" ht="14.4" customHeight="1" s="185">
      <c r="A255" s="213" t="n">
        <v>3</v>
      </c>
      <c r="B255" s="234">
        <f t="array" ref="B255:B255">IFERROR(INDEX(Liste_Enfants!B$4:B$53,SMALL(IF(Liste_Enfants!E$4:E$53="A",ROW(Liste_Enfants!E$4:E$53)-3),3))&amp;" "&amp;INDEX(Liste_Enfants!C$4:C$53,SMALL(IF(Liste_Enfants!E$4:E$53="A",ROW(Liste_Enfants!E$4:E$53)-3),3)),"")</f>
        <v/>
      </c>
      <c r="C255" s="235" t="n"/>
      <c r="D255" s="236" t="n"/>
      <c r="E255" s="236" t="n"/>
      <c r="F255" s="236" t="n"/>
      <c r="G255" s="236" t="n"/>
      <c r="H255" s="236" t="n"/>
      <c r="I255" s="236" t="n"/>
      <c r="J255" s="236" t="n"/>
      <c r="K255" s="236" t="n"/>
      <c r="L255" s="236" t="n"/>
      <c r="M255" s="236" t="n"/>
      <c r="N255" s="236" t="n"/>
      <c r="O255" s="236" t="n"/>
      <c r="P255" s="236" t="n"/>
      <c r="Q255" s="237">
        <f>IF(COUNTA(D255:P255)=0,"",ROUND(AVERAGE(D255:P255),1))</f>
        <v/>
      </c>
      <c r="R255" s="235" t="n"/>
      <c r="S255" s="236" t="n"/>
      <c r="T255" s="236" t="n"/>
      <c r="U255" s="236" t="n"/>
      <c r="V255" s="236" t="n"/>
      <c r="W255" s="236" t="n"/>
      <c r="X255" s="236" t="n"/>
      <c r="Y255" s="236" t="n"/>
      <c r="Z255" s="236" t="n"/>
      <c r="AA255" s="236" t="n"/>
      <c r="AB255" s="236" t="n"/>
      <c r="AC255" s="236" t="n"/>
      <c r="AD255" s="236" t="n"/>
      <c r="AE255" s="236" t="n"/>
      <c r="AF255" s="237">
        <f>IF(COUNTA(S255:AE255)=0,"",ROUND(AVERAGE(S255:AE255),1))</f>
        <v/>
      </c>
      <c r="AG255" s="235" t="n"/>
      <c r="AH255" s="236" t="n"/>
      <c r="AI255" s="236" t="n"/>
      <c r="AJ255" s="236" t="n"/>
      <c r="AK255" s="236" t="n"/>
      <c r="AL255" s="236" t="n"/>
      <c r="AM255" s="236" t="n"/>
      <c r="AN255" s="236" t="n"/>
      <c r="AO255" s="236" t="n"/>
      <c r="AP255" s="236" t="n"/>
      <c r="AQ255" s="236" t="n"/>
      <c r="AR255" s="236" t="n"/>
      <c r="AS255" s="236" t="n"/>
      <c r="AT255" s="236" t="n"/>
      <c r="AU255" s="237">
        <f>IF(COUNTA(AH255:AT255)=0,"",ROUND(AVERAGE(AH255:AT255),1))</f>
        <v/>
      </c>
    </row>
    <row r="256" ht="14.4" customHeight="1" s="185">
      <c r="A256" s="238" t="n">
        <v>4</v>
      </c>
      <c r="B256" s="239">
        <f t="array" ref="B256:B256">IFERROR(INDEX(Liste_Enfants!B$4:B$53,SMALL(IF(Liste_Enfants!E$4:E$53="A",ROW(Liste_Enfants!E$4:E$53)-3),4))&amp;" "&amp;INDEX(Liste_Enfants!C$4:C$53,SMALL(IF(Liste_Enfants!E$4:E$53="A",ROW(Liste_Enfants!E$4:E$53)-3),4)),"")</f>
        <v/>
      </c>
      <c r="C256" s="235" t="n"/>
      <c r="D256" s="236" t="n"/>
      <c r="E256" s="236" t="n"/>
      <c r="F256" s="236" t="n"/>
      <c r="G256" s="236" t="n"/>
      <c r="H256" s="236" t="n"/>
      <c r="I256" s="236" t="n"/>
      <c r="J256" s="236" t="n"/>
      <c r="K256" s="236" t="n"/>
      <c r="L256" s="236" t="n"/>
      <c r="M256" s="236" t="n"/>
      <c r="N256" s="236" t="n"/>
      <c r="O256" s="236" t="n"/>
      <c r="P256" s="236" t="n"/>
      <c r="Q256" s="237">
        <f>IF(COUNTA(D256:P256)=0,"",ROUND(AVERAGE(D256:P256),1))</f>
        <v/>
      </c>
      <c r="R256" s="235" t="n"/>
      <c r="S256" s="236" t="n"/>
      <c r="T256" s="236" t="n"/>
      <c r="U256" s="236" t="n"/>
      <c r="V256" s="236" t="n"/>
      <c r="W256" s="236" t="n"/>
      <c r="X256" s="236" t="n"/>
      <c r="Y256" s="236" t="n"/>
      <c r="Z256" s="236" t="n"/>
      <c r="AA256" s="236" t="n"/>
      <c r="AB256" s="236" t="n"/>
      <c r="AC256" s="236" t="n"/>
      <c r="AD256" s="236" t="n"/>
      <c r="AE256" s="236" t="n"/>
      <c r="AF256" s="237">
        <f>IF(COUNTA(S256:AE256)=0,"",ROUND(AVERAGE(S256:AE256),1))</f>
        <v/>
      </c>
      <c r="AG256" s="235" t="n"/>
      <c r="AH256" s="236" t="n"/>
      <c r="AI256" s="236" t="n"/>
      <c r="AJ256" s="236" t="n"/>
      <c r="AK256" s="236" t="n"/>
      <c r="AL256" s="236" t="n"/>
      <c r="AM256" s="236" t="n"/>
      <c r="AN256" s="236" t="n"/>
      <c r="AO256" s="236" t="n"/>
      <c r="AP256" s="236" t="n"/>
      <c r="AQ256" s="236" t="n"/>
      <c r="AR256" s="236" t="n"/>
      <c r="AS256" s="236" t="n"/>
      <c r="AT256" s="236" t="n"/>
      <c r="AU256" s="237">
        <f>IF(COUNTA(AH256:AT256)=0,"",ROUND(AVERAGE(AH256:AT256),1))</f>
        <v/>
      </c>
    </row>
    <row r="257" ht="14.4" customHeight="1" s="185">
      <c r="A257" s="213" t="n">
        <v>5</v>
      </c>
      <c r="B257" s="234">
        <f t="array" ref="B257:B257">IFERROR(INDEX(Liste_Enfants!B$4:B$53,SMALL(IF(Liste_Enfants!E$4:E$53="A",ROW(Liste_Enfants!E$4:E$53)-3),5))&amp;" "&amp;INDEX(Liste_Enfants!C$4:C$53,SMALL(IF(Liste_Enfants!E$4:E$53="A",ROW(Liste_Enfants!E$4:E$53)-3),5)),"")</f>
        <v/>
      </c>
      <c r="C257" s="235" t="n"/>
      <c r="D257" s="236" t="n"/>
      <c r="E257" s="236" t="n"/>
      <c r="F257" s="236" t="n"/>
      <c r="G257" s="236" t="n"/>
      <c r="H257" s="236" t="n"/>
      <c r="I257" s="236" t="n"/>
      <c r="J257" s="236" t="n"/>
      <c r="K257" s="236" t="n"/>
      <c r="L257" s="236" t="n"/>
      <c r="M257" s="236" t="n"/>
      <c r="N257" s="236" t="n"/>
      <c r="O257" s="236" t="n"/>
      <c r="P257" s="236" t="n"/>
      <c r="Q257" s="237">
        <f>IF(COUNTA(D257:P257)=0,"",ROUND(AVERAGE(D257:P257),1))</f>
        <v/>
      </c>
      <c r="R257" s="235" t="n"/>
      <c r="S257" s="236" t="n"/>
      <c r="T257" s="236" t="n"/>
      <c r="U257" s="236" t="n"/>
      <c r="V257" s="236" t="n"/>
      <c r="W257" s="236" t="n"/>
      <c r="X257" s="236" t="n"/>
      <c r="Y257" s="236" t="n"/>
      <c r="Z257" s="236" t="n"/>
      <c r="AA257" s="236" t="n"/>
      <c r="AB257" s="236" t="n"/>
      <c r="AC257" s="236" t="n"/>
      <c r="AD257" s="236" t="n"/>
      <c r="AE257" s="236" t="n"/>
      <c r="AF257" s="237">
        <f>IF(COUNTA(S257:AE257)=0,"",ROUND(AVERAGE(S257:AE257),1))</f>
        <v/>
      </c>
      <c r="AG257" s="235" t="n"/>
      <c r="AH257" s="236" t="n"/>
      <c r="AI257" s="236" t="n"/>
      <c r="AJ257" s="236" t="n"/>
      <c r="AK257" s="236" t="n"/>
      <c r="AL257" s="236" t="n"/>
      <c r="AM257" s="236" t="n"/>
      <c r="AN257" s="236" t="n"/>
      <c r="AO257" s="236" t="n"/>
      <c r="AP257" s="236" t="n"/>
      <c r="AQ257" s="236" t="n"/>
      <c r="AR257" s="236" t="n"/>
      <c r="AS257" s="236" t="n"/>
      <c r="AT257" s="236" t="n"/>
      <c r="AU257" s="237">
        <f>IF(COUNTA(AH257:AT257)=0,"",ROUND(AVERAGE(AH257:AT257),1))</f>
        <v/>
      </c>
    </row>
    <row r="258" ht="14.4" customHeight="1" s="185">
      <c r="A258" s="238" t="n">
        <v>6</v>
      </c>
      <c r="B258" s="239">
        <f t="array" ref="B258:B258">IFERROR(INDEX(Liste_Enfants!B$4:B$53,SMALL(IF(Liste_Enfants!E$4:E$53="A",ROW(Liste_Enfants!E$4:E$53)-3),6))&amp;" "&amp;INDEX(Liste_Enfants!C$4:C$53,SMALL(IF(Liste_Enfants!E$4:E$53="A",ROW(Liste_Enfants!E$4:E$53)-3),6)),"")</f>
        <v/>
      </c>
      <c r="C258" s="235" t="n"/>
      <c r="D258" s="236" t="n"/>
      <c r="E258" s="236" t="n"/>
      <c r="F258" s="236" t="n"/>
      <c r="G258" s="236" t="n"/>
      <c r="H258" s="236" t="n"/>
      <c r="I258" s="236" t="n"/>
      <c r="J258" s="236" t="n"/>
      <c r="K258" s="236" t="n"/>
      <c r="L258" s="236" t="n"/>
      <c r="M258" s="236" t="n"/>
      <c r="N258" s="236" t="n"/>
      <c r="O258" s="236" t="n"/>
      <c r="P258" s="236" t="n"/>
      <c r="Q258" s="237">
        <f>IF(COUNTA(D258:P258)=0,"",ROUND(AVERAGE(D258:P258),1))</f>
        <v/>
      </c>
      <c r="R258" s="235" t="n"/>
      <c r="S258" s="236" t="n"/>
      <c r="T258" s="236" t="n"/>
      <c r="U258" s="236" t="n"/>
      <c r="V258" s="236" t="n"/>
      <c r="W258" s="236" t="n"/>
      <c r="X258" s="236" t="n"/>
      <c r="Y258" s="236" t="n"/>
      <c r="Z258" s="236" t="n"/>
      <c r="AA258" s="236" t="n"/>
      <c r="AB258" s="236" t="n"/>
      <c r="AC258" s="236" t="n"/>
      <c r="AD258" s="236" t="n"/>
      <c r="AE258" s="236" t="n"/>
      <c r="AF258" s="237">
        <f>IF(COUNTA(S258:AE258)=0,"",ROUND(AVERAGE(S258:AE258),1))</f>
        <v/>
      </c>
      <c r="AG258" s="235" t="n"/>
      <c r="AH258" s="236" t="n"/>
      <c r="AI258" s="236" t="n"/>
      <c r="AJ258" s="236" t="n"/>
      <c r="AK258" s="236" t="n"/>
      <c r="AL258" s="236" t="n"/>
      <c r="AM258" s="236" t="n"/>
      <c r="AN258" s="236" t="n"/>
      <c r="AO258" s="236" t="n"/>
      <c r="AP258" s="236" t="n"/>
      <c r="AQ258" s="236" t="n"/>
      <c r="AR258" s="236" t="n"/>
      <c r="AS258" s="236" t="n"/>
      <c r="AT258" s="236" t="n"/>
      <c r="AU258" s="237">
        <f>IF(COUNTA(AH258:AT258)=0,"",ROUND(AVERAGE(AH258:AT258),1))</f>
        <v/>
      </c>
    </row>
    <row r="259" ht="14.4" customHeight="1" s="185">
      <c r="A259" s="213" t="n">
        <v>7</v>
      </c>
      <c r="B259" s="234">
        <f t="array" ref="B259:B259">IFERROR(INDEX(Liste_Enfants!B$4:B$53,SMALL(IF(Liste_Enfants!E$4:E$53="A",ROW(Liste_Enfants!E$4:E$53)-3),7))&amp;" "&amp;INDEX(Liste_Enfants!C$4:C$53,SMALL(IF(Liste_Enfants!E$4:E$53="A",ROW(Liste_Enfants!E$4:E$53)-3),7)),"")</f>
        <v/>
      </c>
      <c r="C259" s="235" t="n"/>
      <c r="D259" s="236" t="n"/>
      <c r="E259" s="236" t="n"/>
      <c r="F259" s="236" t="n"/>
      <c r="G259" s="236" t="n"/>
      <c r="H259" s="236" t="n"/>
      <c r="I259" s="236" t="n"/>
      <c r="J259" s="236" t="n"/>
      <c r="K259" s="236" t="n"/>
      <c r="L259" s="236" t="n"/>
      <c r="M259" s="236" t="n"/>
      <c r="N259" s="236" t="n"/>
      <c r="O259" s="236" t="n"/>
      <c r="P259" s="236" t="n"/>
      <c r="Q259" s="237">
        <f>IF(COUNTA(D259:P259)=0,"",ROUND(AVERAGE(D259:P259),1))</f>
        <v/>
      </c>
      <c r="R259" s="235" t="n"/>
      <c r="S259" s="236" t="n"/>
      <c r="T259" s="236" t="n"/>
      <c r="U259" s="236" t="n"/>
      <c r="V259" s="236" t="n"/>
      <c r="W259" s="236" t="n"/>
      <c r="X259" s="236" t="n"/>
      <c r="Y259" s="236" t="n"/>
      <c r="Z259" s="236" t="n"/>
      <c r="AA259" s="236" t="n"/>
      <c r="AB259" s="236" t="n"/>
      <c r="AC259" s="236" t="n"/>
      <c r="AD259" s="236" t="n"/>
      <c r="AE259" s="236" t="n"/>
      <c r="AF259" s="237">
        <f>IF(COUNTA(S259:AE259)=0,"",ROUND(AVERAGE(S259:AE259),1))</f>
        <v/>
      </c>
      <c r="AG259" s="235" t="n"/>
      <c r="AH259" s="236" t="n"/>
      <c r="AI259" s="236" t="n"/>
      <c r="AJ259" s="236" t="n"/>
      <c r="AK259" s="236" t="n"/>
      <c r="AL259" s="236" t="n"/>
      <c r="AM259" s="236" t="n"/>
      <c r="AN259" s="236" t="n"/>
      <c r="AO259" s="236" t="n"/>
      <c r="AP259" s="236" t="n"/>
      <c r="AQ259" s="236" t="n"/>
      <c r="AR259" s="236" t="n"/>
      <c r="AS259" s="236" t="n"/>
      <c r="AT259" s="236" t="n"/>
      <c r="AU259" s="237">
        <f>IF(COUNTA(AH259:AT259)=0,"",ROUND(AVERAGE(AH259:AT259),1))</f>
        <v/>
      </c>
    </row>
    <row r="260" ht="14.4" customHeight="1" s="185">
      <c r="A260" s="238" t="n">
        <v>8</v>
      </c>
      <c r="B260" s="239">
        <f t="array" ref="B260:B260">IFERROR(INDEX(Liste_Enfants!B$4:B$53,SMALL(IF(Liste_Enfants!E$4:E$53="A",ROW(Liste_Enfants!E$4:E$53)-3),8))&amp;" "&amp;INDEX(Liste_Enfants!C$4:C$53,SMALL(IF(Liste_Enfants!E$4:E$53="A",ROW(Liste_Enfants!E$4:E$53)-3),8)),"")</f>
        <v/>
      </c>
      <c r="C260" s="235" t="n"/>
      <c r="D260" s="236" t="n"/>
      <c r="E260" s="236" t="n"/>
      <c r="F260" s="236" t="n"/>
      <c r="G260" s="236" t="n"/>
      <c r="H260" s="236" t="n"/>
      <c r="I260" s="236" t="n"/>
      <c r="J260" s="236" t="n"/>
      <c r="K260" s="236" t="n"/>
      <c r="L260" s="236" t="n"/>
      <c r="M260" s="236" t="n"/>
      <c r="N260" s="236" t="n"/>
      <c r="O260" s="236" t="n"/>
      <c r="P260" s="236" t="n"/>
      <c r="Q260" s="237">
        <f>IF(COUNTA(D260:P260)=0,"",ROUND(AVERAGE(D260:P260),1))</f>
        <v/>
      </c>
      <c r="R260" s="235" t="n"/>
      <c r="S260" s="236" t="n"/>
      <c r="T260" s="236" t="n"/>
      <c r="U260" s="236" t="n"/>
      <c r="V260" s="236" t="n"/>
      <c r="W260" s="236" t="n"/>
      <c r="X260" s="236" t="n"/>
      <c r="Y260" s="236" t="n"/>
      <c r="Z260" s="236" t="n"/>
      <c r="AA260" s="236" t="n"/>
      <c r="AB260" s="236" t="n"/>
      <c r="AC260" s="236" t="n"/>
      <c r="AD260" s="236" t="n"/>
      <c r="AE260" s="236" t="n"/>
      <c r="AF260" s="237">
        <f>IF(COUNTA(S260:AE260)=0,"",ROUND(AVERAGE(S260:AE260),1))</f>
        <v/>
      </c>
      <c r="AG260" s="235" t="n"/>
      <c r="AH260" s="236" t="n"/>
      <c r="AI260" s="236" t="n"/>
      <c r="AJ260" s="236" t="n"/>
      <c r="AK260" s="236" t="n"/>
      <c r="AL260" s="236" t="n"/>
      <c r="AM260" s="236" t="n"/>
      <c r="AN260" s="236" t="n"/>
      <c r="AO260" s="236" t="n"/>
      <c r="AP260" s="236" t="n"/>
      <c r="AQ260" s="236" t="n"/>
      <c r="AR260" s="236" t="n"/>
      <c r="AS260" s="236" t="n"/>
      <c r="AT260" s="236" t="n"/>
      <c r="AU260" s="237">
        <f>IF(COUNTA(AH260:AT260)=0,"",ROUND(AVERAGE(AH260:AT260),1))</f>
        <v/>
      </c>
    </row>
    <row r="261" ht="14.4" customHeight="1" s="185">
      <c r="A261" s="213" t="n">
        <v>9</v>
      </c>
      <c r="B261" s="234">
        <f t="array" ref="B261:B261">IFERROR(INDEX(Liste_Enfants!B$4:B$53,SMALL(IF(Liste_Enfants!E$4:E$53="A",ROW(Liste_Enfants!E$4:E$53)-3),9))&amp;" "&amp;INDEX(Liste_Enfants!C$4:C$53,SMALL(IF(Liste_Enfants!E$4:E$53="A",ROW(Liste_Enfants!E$4:E$53)-3),9)),"")</f>
        <v/>
      </c>
      <c r="C261" s="235" t="n"/>
      <c r="D261" s="236" t="n"/>
      <c r="E261" s="236" t="n"/>
      <c r="F261" s="236" t="n"/>
      <c r="G261" s="236" t="n"/>
      <c r="H261" s="236" t="n"/>
      <c r="I261" s="236" t="n"/>
      <c r="J261" s="236" t="n"/>
      <c r="K261" s="236" t="n"/>
      <c r="L261" s="236" t="n"/>
      <c r="M261" s="236" t="n"/>
      <c r="N261" s="236" t="n"/>
      <c r="O261" s="236" t="n"/>
      <c r="P261" s="236" t="n"/>
      <c r="Q261" s="237">
        <f>IF(COUNTA(D261:P261)=0,"",ROUND(AVERAGE(D261:P261),1))</f>
        <v/>
      </c>
      <c r="R261" s="235" t="n"/>
      <c r="S261" s="236" t="n"/>
      <c r="T261" s="236" t="n"/>
      <c r="U261" s="236" t="n"/>
      <c r="V261" s="236" t="n"/>
      <c r="W261" s="236" t="n"/>
      <c r="X261" s="236" t="n"/>
      <c r="Y261" s="236" t="n"/>
      <c r="Z261" s="236" t="n"/>
      <c r="AA261" s="236" t="n"/>
      <c r="AB261" s="236" t="n"/>
      <c r="AC261" s="236" t="n"/>
      <c r="AD261" s="236" t="n"/>
      <c r="AE261" s="236" t="n"/>
      <c r="AF261" s="237">
        <f>IF(COUNTA(S261:AE261)=0,"",ROUND(AVERAGE(S261:AE261),1))</f>
        <v/>
      </c>
      <c r="AG261" s="235" t="n"/>
      <c r="AH261" s="236" t="n"/>
      <c r="AI261" s="236" t="n"/>
      <c r="AJ261" s="236" t="n"/>
      <c r="AK261" s="236" t="n"/>
      <c r="AL261" s="236" t="n"/>
      <c r="AM261" s="236" t="n"/>
      <c r="AN261" s="236" t="n"/>
      <c r="AO261" s="236" t="n"/>
      <c r="AP261" s="236" t="n"/>
      <c r="AQ261" s="236" t="n"/>
      <c r="AR261" s="236" t="n"/>
      <c r="AS261" s="236" t="n"/>
      <c r="AT261" s="236" t="n"/>
      <c r="AU261" s="237">
        <f>IF(COUNTA(AH261:AT261)=0,"",ROUND(AVERAGE(AH261:AT261),1))</f>
        <v/>
      </c>
    </row>
    <row r="262" ht="14.4" customHeight="1" s="185">
      <c r="A262" s="238" t="n">
        <v>10</v>
      </c>
      <c r="B262" s="239">
        <f t="array" ref="B262:B262">IFERROR(INDEX(Liste_Enfants!B$4:B$53,SMALL(IF(Liste_Enfants!E$4:E$53="A",ROW(Liste_Enfants!E$4:E$53)-3),10))&amp;" "&amp;INDEX(Liste_Enfants!C$4:C$53,SMALL(IF(Liste_Enfants!E$4:E$53="A",ROW(Liste_Enfants!E$4:E$53)-3),10)),"")</f>
        <v/>
      </c>
      <c r="C262" s="235" t="n"/>
      <c r="D262" s="236" t="n"/>
      <c r="E262" s="236" t="n"/>
      <c r="F262" s="236" t="n"/>
      <c r="G262" s="236" t="n"/>
      <c r="H262" s="236" t="n"/>
      <c r="I262" s="236" t="n"/>
      <c r="J262" s="236" t="n"/>
      <c r="K262" s="236" t="n"/>
      <c r="L262" s="236" t="n"/>
      <c r="M262" s="236" t="n"/>
      <c r="N262" s="236" t="n"/>
      <c r="O262" s="236" t="n"/>
      <c r="P262" s="236" t="n"/>
      <c r="Q262" s="237">
        <f>IF(COUNTA(D262:P262)=0,"",ROUND(AVERAGE(D262:P262),1))</f>
        <v/>
      </c>
      <c r="R262" s="235" t="n"/>
      <c r="S262" s="236" t="n"/>
      <c r="T262" s="236" t="n"/>
      <c r="U262" s="236" t="n"/>
      <c r="V262" s="236" t="n"/>
      <c r="W262" s="236" t="n"/>
      <c r="X262" s="236" t="n"/>
      <c r="Y262" s="236" t="n"/>
      <c r="Z262" s="236" t="n"/>
      <c r="AA262" s="236" t="n"/>
      <c r="AB262" s="236" t="n"/>
      <c r="AC262" s="236" t="n"/>
      <c r="AD262" s="236" t="n"/>
      <c r="AE262" s="236" t="n"/>
      <c r="AF262" s="237">
        <f>IF(COUNTA(S262:AE262)=0,"",ROUND(AVERAGE(S262:AE262),1))</f>
        <v/>
      </c>
      <c r="AG262" s="235" t="n"/>
      <c r="AH262" s="236" t="n"/>
      <c r="AI262" s="236" t="n"/>
      <c r="AJ262" s="236" t="n"/>
      <c r="AK262" s="236" t="n"/>
      <c r="AL262" s="236" t="n"/>
      <c r="AM262" s="236" t="n"/>
      <c r="AN262" s="236" t="n"/>
      <c r="AO262" s="236" t="n"/>
      <c r="AP262" s="236" t="n"/>
      <c r="AQ262" s="236" t="n"/>
      <c r="AR262" s="236" t="n"/>
      <c r="AS262" s="236" t="n"/>
      <c r="AT262" s="236" t="n"/>
      <c r="AU262" s="237">
        <f>IF(COUNTA(AH262:AT262)=0,"",ROUND(AVERAGE(AH262:AT262),1))</f>
        <v/>
      </c>
    </row>
    <row r="263" ht="14.4" customHeight="1" s="185">
      <c r="A263" s="213" t="n">
        <v>11</v>
      </c>
      <c r="B263" s="234">
        <f t="array" ref="B263:B263">IFERROR(INDEX(Liste_Enfants!B$4:B$53,SMALL(IF(Liste_Enfants!E$4:E$53="A",ROW(Liste_Enfants!E$4:E$53)-3),11))&amp;" "&amp;INDEX(Liste_Enfants!C$4:C$53,SMALL(IF(Liste_Enfants!E$4:E$53="A",ROW(Liste_Enfants!E$4:E$53)-3),11)),"")</f>
        <v/>
      </c>
      <c r="C263" s="235" t="n"/>
      <c r="D263" s="236" t="n"/>
      <c r="E263" s="236" t="n"/>
      <c r="F263" s="236" t="n"/>
      <c r="G263" s="236" t="n"/>
      <c r="H263" s="236" t="n"/>
      <c r="I263" s="236" t="n"/>
      <c r="J263" s="236" t="n"/>
      <c r="K263" s="236" t="n"/>
      <c r="L263" s="236" t="n"/>
      <c r="M263" s="236" t="n"/>
      <c r="N263" s="236" t="n"/>
      <c r="O263" s="236" t="n"/>
      <c r="P263" s="236" t="n"/>
      <c r="Q263" s="237">
        <f>IF(COUNTA(D263:P263)=0,"",ROUND(AVERAGE(D263:P263),1))</f>
        <v/>
      </c>
      <c r="R263" s="235" t="n"/>
      <c r="S263" s="236" t="n"/>
      <c r="T263" s="236" t="n"/>
      <c r="U263" s="236" t="n"/>
      <c r="V263" s="236" t="n"/>
      <c r="W263" s="236" t="n"/>
      <c r="X263" s="236" t="n"/>
      <c r="Y263" s="236" t="n"/>
      <c r="Z263" s="236" t="n"/>
      <c r="AA263" s="236" t="n"/>
      <c r="AB263" s="236" t="n"/>
      <c r="AC263" s="236" t="n"/>
      <c r="AD263" s="236" t="n"/>
      <c r="AE263" s="236" t="n"/>
      <c r="AF263" s="237">
        <f>IF(COUNTA(S263:AE263)=0,"",ROUND(AVERAGE(S263:AE263),1))</f>
        <v/>
      </c>
      <c r="AG263" s="235" t="n"/>
      <c r="AH263" s="236" t="n"/>
      <c r="AI263" s="236" t="n"/>
      <c r="AJ263" s="236" t="n"/>
      <c r="AK263" s="236" t="n"/>
      <c r="AL263" s="236" t="n"/>
      <c r="AM263" s="236" t="n"/>
      <c r="AN263" s="236" t="n"/>
      <c r="AO263" s="236" t="n"/>
      <c r="AP263" s="236" t="n"/>
      <c r="AQ263" s="236" t="n"/>
      <c r="AR263" s="236" t="n"/>
      <c r="AS263" s="236" t="n"/>
      <c r="AT263" s="236" t="n"/>
      <c r="AU263" s="237">
        <f>IF(COUNTA(AH263:AT263)=0,"",ROUND(AVERAGE(AH263:AT263),1))</f>
        <v/>
      </c>
    </row>
    <row r="264" ht="14.4" customHeight="1" s="185">
      <c r="A264" s="238" t="n">
        <v>12</v>
      </c>
      <c r="B264" s="239">
        <f t="array" ref="B264:B264">IFERROR(INDEX(Liste_Enfants!B$4:B$53,SMALL(IF(Liste_Enfants!E$4:E$53="A",ROW(Liste_Enfants!E$4:E$53)-3),12))&amp;" "&amp;INDEX(Liste_Enfants!C$4:C$53,SMALL(IF(Liste_Enfants!E$4:E$53="A",ROW(Liste_Enfants!E$4:E$53)-3),12)),"")</f>
        <v/>
      </c>
      <c r="C264" s="235" t="n"/>
      <c r="D264" s="236" t="n"/>
      <c r="E264" s="236" t="n"/>
      <c r="F264" s="236" t="n"/>
      <c r="G264" s="236" t="n"/>
      <c r="H264" s="236" t="n"/>
      <c r="I264" s="236" t="n"/>
      <c r="J264" s="236" t="n"/>
      <c r="K264" s="236" t="n"/>
      <c r="L264" s="236" t="n"/>
      <c r="M264" s="236" t="n"/>
      <c r="N264" s="236" t="n"/>
      <c r="O264" s="236" t="n"/>
      <c r="P264" s="236" t="n"/>
      <c r="Q264" s="237">
        <f>IF(COUNTA(D264:P264)=0,"",ROUND(AVERAGE(D264:P264),1))</f>
        <v/>
      </c>
      <c r="R264" s="235" t="n"/>
      <c r="S264" s="236" t="n"/>
      <c r="T264" s="236" t="n"/>
      <c r="U264" s="236" t="n"/>
      <c r="V264" s="236" t="n"/>
      <c r="W264" s="236" t="n"/>
      <c r="X264" s="236" t="n"/>
      <c r="Y264" s="236" t="n"/>
      <c r="Z264" s="236" t="n"/>
      <c r="AA264" s="236" t="n"/>
      <c r="AB264" s="236" t="n"/>
      <c r="AC264" s="236" t="n"/>
      <c r="AD264" s="236" t="n"/>
      <c r="AE264" s="236" t="n"/>
      <c r="AF264" s="237">
        <f>IF(COUNTA(S264:AE264)=0,"",ROUND(AVERAGE(S264:AE264),1))</f>
        <v/>
      </c>
      <c r="AG264" s="235" t="n"/>
      <c r="AH264" s="236" t="n"/>
      <c r="AI264" s="236" t="n"/>
      <c r="AJ264" s="236" t="n"/>
      <c r="AK264" s="236" t="n"/>
      <c r="AL264" s="236" t="n"/>
      <c r="AM264" s="236" t="n"/>
      <c r="AN264" s="236" t="n"/>
      <c r="AO264" s="236" t="n"/>
      <c r="AP264" s="236" t="n"/>
      <c r="AQ264" s="236" t="n"/>
      <c r="AR264" s="236" t="n"/>
      <c r="AS264" s="236" t="n"/>
      <c r="AT264" s="236" t="n"/>
      <c r="AU264" s="237">
        <f>IF(COUNTA(AH264:AT264)=0,"",ROUND(AVERAGE(AH264:AT264),1))</f>
        <v/>
      </c>
    </row>
    <row r="265" ht="14.4" customHeight="1" s="185">
      <c r="A265" s="213" t="n">
        <v>13</v>
      </c>
      <c r="B265" s="234">
        <f t="array" ref="B265:B265">IFERROR(INDEX(Liste_Enfants!B$4:B$53,SMALL(IF(Liste_Enfants!E$4:E$53="A",ROW(Liste_Enfants!E$4:E$53)-3),13))&amp;" "&amp;INDEX(Liste_Enfants!C$4:C$53,SMALL(IF(Liste_Enfants!E$4:E$53="A",ROW(Liste_Enfants!E$4:E$53)-3),13)),"")</f>
        <v/>
      </c>
      <c r="C265" s="235" t="n"/>
      <c r="D265" s="236" t="n"/>
      <c r="E265" s="236" t="n"/>
      <c r="F265" s="236" t="n"/>
      <c r="G265" s="236" t="n"/>
      <c r="H265" s="236" t="n"/>
      <c r="I265" s="236" t="n"/>
      <c r="J265" s="236" t="n"/>
      <c r="K265" s="236" t="n"/>
      <c r="L265" s="236" t="n"/>
      <c r="M265" s="236" t="n"/>
      <c r="N265" s="236" t="n"/>
      <c r="O265" s="236" t="n"/>
      <c r="P265" s="236" t="n"/>
      <c r="Q265" s="237">
        <f>IF(COUNTA(D265:P265)=0,"",ROUND(AVERAGE(D265:P265),1))</f>
        <v/>
      </c>
      <c r="R265" s="235" t="n"/>
      <c r="S265" s="236" t="n"/>
      <c r="T265" s="236" t="n"/>
      <c r="U265" s="236" t="n"/>
      <c r="V265" s="236" t="n"/>
      <c r="W265" s="236" t="n"/>
      <c r="X265" s="236" t="n"/>
      <c r="Y265" s="236" t="n"/>
      <c r="Z265" s="236" t="n"/>
      <c r="AA265" s="236" t="n"/>
      <c r="AB265" s="236" t="n"/>
      <c r="AC265" s="236" t="n"/>
      <c r="AD265" s="236" t="n"/>
      <c r="AE265" s="236" t="n"/>
      <c r="AF265" s="237">
        <f>IF(COUNTA(S265:AE265)=0,"",ROUND(AVERAGE(S265:AE265),1))</f>
        <v/>
      </c>
      <c r="AG265" s="235" t="n"/>
      <c r="AH265" s="236" t="n"/>
      <c r="AI265" s="236" t="n"/>
      <c r="AJ265" s="236" t="n"/>
      <c r="AK265" s="236" t="n"/>
      <c r="AL265" s="236" t="n"/>
      <c r="AM265" s="236" t="n"/>
      <c r="AN265" s="236" t="n"/>
      <c r="AO265" s="236" t="n"/>
      <c r="AP265" s="236" t="n"/>
      <c r="AQ265" s="236" t="n"/>
      <c r="AR265" s="236" t="n"/>
      <c r="AS265" s="236" t="n"/>
      <c r="AT265" s="236" t="n"/>
      <c r="AU265" s="237">
        <f>IF(COUNTA(AH265:AT265)=0,"",ROUND(AVERAGE(AH265:AT265),1))</f>
        <v/>
      </c>
    </row>
    <row r="266" ht="14.4" customHeight="1" s="185">
      <c r="A266" s="238" t="n">
        <v>14</v>
      </c>
      <c r="B266" s="239">
        <f t="array" ref="B266:B266">IFERROR(INDEX(Liste_Enfants!B$4:B$53,SMALL(IF(Liste_Enfants!E$4:E$53="A",ROW(Liste_Enfants!E$4:E$53)-3),14))&amp;" "&amp;INDEX(Liste_Enfants!C$4:C$53,SMALL(IF(Liste_Enfants!E$4:E$53="A",ROW(Liste_Enfants!E$4:E$53)-3),14)),"")</f>
        <v/>
      </c>
      <c r="C266" s="235" t="n"/>
      <c r="D266" s="236" t="n"/>
      <c r="E266" s="236" t="n"/>
      <c r="F266" s="236" t="n"/>
      <c r="G266" s="236" t="n"/>
      <c r="H266" s="236" t="n"/>
      <c r="I266" s="236" t="n"/>
      <c r="J266" s="236" t="n"/>
      <c r="K266" s="236" t="n"/>
      <c r="L266" s="236" t="n"/>
      <c r="M266" s="236" t="n"/>
      <c r="N266" s="236" t="n"/>
      <c r="O266" s="236" t="n"/>
      <c r="P266" s="236" t="n"/>
      <c r="Q266" s="237">
        <f>IF(COUNTA(D266:P266)=0,"",ROUND(AVERAGE(D266:P266),1))</f>
        <v/>
      </c>
      <c r="R266" s="235" t="n"/>
      <c r="S266" s="236" t="n"/>
      <c r="T266" s="236" t="n"/>
      <c r="U266" s="236" t="n"/>
      <c r="V266" s="236" t="n"/>
      <c r="W266" s="236" t="n"/>
      <c r="X266" s="236" t="n"/>
      <c r="Y266" s="236" t="n"/>
      <c r="Z266" s="236" t="n"/>
      <c r="AA266" s="236" t="n"/>
      <c r="AB266" s="236" t="n"/>
      <c r="AC266" s="236" t="n"/>
      <c r="AD266" s="236" t="n"/>
      <c r="AE266" s="236" t="n"/>
      <c r="AF266" s="237">
        <f>IF(COUNTA(S266:AE266)=0,"",ROUND(AVERAGE(S266:AE266),1))</f>
        <v/>
      </c>
      <c r="AG266" s="235" t="n"/>
      <c r="AH266" s="236" t="n"/>
      <c r="AI266" s="236" t="n"/>
      <c r="AJ266" s="236" t="n"/>
      <c r="AK266" s="236" t="n"/>
      <c r="AL266" s="236" t="n"/>
      <c r="AM266" s="236" t="n"/>
      <c r="AN266" s="236" t="n"/>
      <c r="AO266" s="236" t="n"/>
      <c r="AP266" s="236" t="n"/>
      <c r="AQ266" s="236" t="n"/>
      <c r="AR266" s="236" t="n"/>
      <c r="AS266" s="236" t="n"/>
      <c r="AT266" s="236" t="n"/>
      <c r="AU266" s="237">
        <f>IF(COUNTA(AH266:AT266)=0,"",ROUND(AVERAGE(AH266:AT266),1))</f>
        <v/>
      </c>
    </row>
    <row r="267" ht="14.4" customHeight="1" s="185">
      <c r="A267" s="213" t="n">
        <v>15</v>
      </c>
      <c r="B267" s="234">
        <f t="array" ref="B267:B267">IFERROR(INDEX(Liste_Enfants!B$4:B$53,SMALL(IF(Liste_Enfants!E$4:E$53="A",ROW(Liste_Enfants!E$4:E$53)-3),15))&amp;" "&amp;INDEX(Liste_Enfants!C$4:C$53,SMALL(IF(Liste_Enfants!E$4:E$53="A",ROW(Liste_Enfants!E$4:E$53)-3),15)),"")</f>
        <v/>
      </c>
      <c r="C267" s="235" t="n"/>
      <c r="D267" s="236" t="n"/>
      <c r="E267" s="236" t="n"/>
      <c r="F267" s="236" t="n"/>
      <c r="G267" s="236" t="n"/>
      <c r="H267" s="236" t="n"/>
      <c r="I267" s="236" t="n"/>
      <c r="J267" s="236" t="n"/>
      <c r="K267" s="236" t="n"/>
      <c r="L267" s="236" t="n"/>
      <c r="M267" s="236" t="n"/>
      <c r="N267" s="236" t="n"/>
      <c r="O267" s="236" t="n"/>
      <c r="P267" s="236" t="n"/>
      <c r="Q267" s="237">
        <f>IF(COUNTA(D267:P267)=0,"",ROUND(AVERAGE(D267:P267),1))</f>
        <v/>
      </c>
      <c r="R267" s="235" t="n"/>
      <c r="S267" s="236" t="n"/>
      <c r="T267" s="236" t="n"/>
      <c r="U267" s="236" t="n"/>
      <c r="V267" s="236" t="n"/>
      <c r="W267" s="236" t="n"/>
      <c r="X267" s="236" t="n"/>
      <c r="Y267" s="236" t="n"/>
      <c r="Z267" s="236" t="n"/>
      <c r="AA267" s="236" t="n"/>
      <c r="AB267" s="236" t="n"/>
      <c r="AC267" s="236" t="n"/>
      <c r="AD267" s="236" t="n"/>
      <c r="AE267" s="236" t="n"/>
      <c r="AF267" s="237">
        <f>IF(COUNTA(S267:AE267)=0,"",ROUND(AVERAGE(S267:AE267),1))</f>
        <v/>
      </c>
      <c r="AG267" s="235" t="n"/>
      <c r="AH267" s="236" t="n"/>
      <c r="AI267" s="236" t="n"/>
      <c r="AJ267" s="236" t="n"/>
      <c r="AK267" s="236" t="n"/>
      <c r="AL267" s="236" t="n"/>
      <c r="AM267" s="236" t="n"/>
      <c r="AN267" s="236" t="n"/>
      <c r="AO267" s="236" t="n"/>
      <c r="AP267" s="236" t="n"/>
      <c r="AQ267" s="236" t="n"/>
      <c r="AR267" s="236" t="n"/>
      <c r="AS267" s="236" t="n"/>
      <c r="AT267" s="236" t="n"/>
      <c r="AU267" s="237">
        <f>IF(COUNTA(AH267:AT267)=0,"",ROUND(AVERAGE(AH267:AT267),1))</f>
        <v/>
      </c>
    </row>
    <row r="268" ht="14.4" customHeight="1" s="185">
      <c r="A268" s="233" t="inlineStr">
        <is>
          <t>📊 MOY.</t>
        </is>
      </c>
      <c r="C268" s="240" t="n"/>
      <c r="D268" s="241">
        <f>IF(COUNTA(D253:D267)=0,"",ROUND(AVERAGE(D253:D267),1))</f>
        <v/>
      </c>
      <c r="E268" s="241">
        <f>IF(COUNTA(E253:E267)=0,"",ROUND(AVERAGE(E253:E267),1))</f>
        <v/>
      </c>
      <c r="F268" s="241">
        <f>IF(COUNTA(F253:F267)=0,"",ROUND(AVERAGE(F253:F267),1))</f>
        <v/>
      </c>
      <c r="G268" s="241">
        <f>IF(COUNTA(G253:G267)=0,"",ROUND(AVERAGE(G253:G267),1))</f>
        <v/>
      </c>
      <c r="H268" s="241">
        <f>IF(COUNTA(H253:H267)=0,"",ROUND(AVERAGE(H253:H267),1))</f>
        <v/>
      </c>
      <c r="I268" s="241">
        <f>IF(COUNTA(I253:I267)=0,"",ROUND(AVERAGE(I253:I267),1))</f>
        <v/>
      </c>
      <c r="J268" s="241">
        <f>IF(COUNTA(J253:J267)=0,"",ROUND(AVERAGE(J253:J267),1))</f>
        <v/>
      </c>
      <c r="K268" s="241">
        <f>IF(COUNTA(K253:K267)=0,"",ROUND(AVERAGE(K253:K267),1))</f>
        <v/>
      </c>
      <c r="L268" s="241">
        <f>IF(COUNTA(L253:L267)=0,"",ROUND(AVERAGE(L253:L267),1))</f>
        <v/>
      </c>
      <c r="M268" s="241">
        <f>IF(COUNTA(M253:M267)=0,"",ROUND(AVERAGE(M253:M267),1))</f>
        <v/>
      </c>
      <c r="N268" s="241">
        <f>IF(COUNTA(N253:N267)=0,"",ROUND(AVERAGE(N253:N267),1))</f>
        <v/>
      </c>
      <c r="O268" s="241">
        <f>IF(COUNTA(O253:O267)=0,"",ROUND(AVERAGE(O253:O267),1))</f>
        <v/>
      </c>
      <c r="P268" s="241">
        <f>IF(COUNTA(P253:P267)=0,"",ROUND(AVERAGE(P253:P267),1))</f>
        <v/>
      </c>
      <c r="Q268" s="241">
        <f>IF(COUNTA(Q253:Q267)=0,"",ROUND(AVERAGE(Q253:Q267),1))</f>
        <v/>
      </c>
      <c r="R268" s="235" t="n"/>
      <c r="S268" s="241">
        <f>IF(COUNTA(S253:S267)=0,"",ROUND(AVERAGE(S253:S267),1))</f>
        <v/>
      </c>
      <c r="T268" s="241">
        <f>IF(COUNTA(T253:T267)=0,"",ROUND(AVERAGE(T253:T267),1))</f>
        <v/>
      </c>
      <c r="U268" s="241">
        <f>IF(COUNTA(U253:U267)=0,"",ROUND(AVERAGE(U253:U267),1))</f>
        <v/>
      </c>
      <c r="V268" s="241">
        <f>IF(COUNTA(V253:V267)=0,"",ROUND(AVERAGE(V253:V267),1))</f>
        <v/>
      </c>
      <c r="W268" s="241">
        <f>IF(COUNTA(W253:W267)=0,"",ROUND(AVERAGE(W253:W267),1))</f>
        <v/>
      </c>
      <c r="X268" s="241">
        <f>IF(COUNTA(X253:X267)=0,"",ROUND(AVERAGE(X253:X267),1))</f>
        <v/>
      </c>
      <c r="Y268" s="241">
        <f>IF(COUNTA(Y253:Y267)=0,"",ROUND(AVERAGE(Y253:Y267),1))</f>
        <v/>
      </c>
      <c r="Z268" s="241">
        <f>IF(COUNTA(Z253:Z267)=0,"",ROUND(AVERAGE(Z253:Z267),1))</f>
        <v/>
      </c>
      <c r="AA268" s="241">
        <f>IF(COUNTA(AA253:AA267)=0,"",ROUND(AVERAGE(AA253:AA267),1))</f>
        <v/>
      </c>
      <c r="AB268" s="241">
        <f>IF(COUNTA(AB253:AB267)=0,"",ROUND(AVERAGE(AB253:AB267),1))</f>
        <v/>
      </c>
      <c r="AC268" s="241">
        <f>IF(COUNTA(AC253:AC267)=0,"",ROUND(AVERAGE(AC253:AC267),1))</f>
        <v/>
      </c>
      <c r="AD268" s="241">
        <f>IF(COUNTA(AD253:AD267)=0,"",ROUND(AVERAGE(AD253:AD267),1))</f>
        <v/>
      </c>
      <c r="AE268" s="241">
        <f>IF(COUNTA(AE253:AE267)=0,"",ROUND(AVERAGE(AE253:AE267),1))</f>
        <v/>
      </c>
      <c r="AF268" s="241">
        <f>IF(COUNTA(AF253:AF267)=0,"",ROUND(AVERAGE(AF253:AF267),1))</f>
        <v/>
      </c>
      <c r="AG268" s="235" t="n"/>
      <c r="AH268" s="241">
        <f>IF(COUNTA(AH253:AH267)=0,"",ROUND(AVERAGE(AH253:AH267),1))</f>
        <v/>
      </c>
      <c r="AI268" s="241">
        <f>IF(COUNTA(AI253:AI267)=0,"",ROUND(AVERAGE(AI253:AI267),1))</f>
        <v/>
      </c>
      <c r="AJ268" s="241">
        <f>IF(COUNTA(AJ253:AJ267)=0,"",ROUND(AVERAGE(AJ253:AJ267),1))</f>
        <v/>
      </c>
      <c r="AK268" s="241">
        <f>IF(COUNTA(AK253:AK267)=0,"",ROUND(AVERAGE(AK253:AK267),1))</f>
        <v/>
      </c>
      <c r="AL268" s="241">
        <f>IF(COUNTA(AL253:AL267)=0,"",ROUND(AVERAGE(AL253:AL267),1))</f>
        <v/>
      </c>
      <c r="AM268" s="241">
        <f>IF(COUNTA(AM253:AM267)=0,"",ROUND(AVERAGE(AM253:AM267),1))</f>
        <v/>
      </c>
      <c r="AN268" s="241">
        <f>IF(COUNTA(AN253:AN267)=0,"",ROUND(AVERAGE(AN253:AN267),1))</f>
        <v/>
      </c>
      <c r="AO268" s="241">
        <f>IF(COUNTA(AO253:AO267)=0,"",ROUND(AVERAGE(AO253:AO267),1))</f>
        <v/>
      </c>
      <c r="AP268" s="241">
        <f>IF(COUNTA(AP253:AP267)=0,"",ROUND(AVERAGE(AP253:AP267),1))</f>
        <v/>
      </c>
      <c r="AQ268" s="241">
        <f>IF(COUNTA(AQ253:AQ267)=0,"",ROUND(AVERAGE(AQ253:AQ267),1))</f>
        <v/>
      </c>
      <c r="AR268" s="241">
        <f>IF(COUNTA(AR253:AR267)=0,"",ROUND(AVERAGE(AR253:AR267),1))</f>
        <v/>
      </c>
      <c r="AS268" s="241">
        <f>IF(COUNTA(AS253:AS267)=0,"",ROUND(AVERAGE(AS253:AS267),1))</f>
        <v/>
      </c>
      <c r="AT268" s="241">
        <f>IF(COUNTA(AT253:AT267)=0,"",ROUND(AVERAGE(AT253:AT267),1))</f>
        <v/>
      </c>
      <c r="AU268" s="241">
        <f>IF(COUNTA(AU253:AU267)=0,"",ROUND(AVERAGE(AU253:AU267),1))</f>
        <v/>
      </c>
    </row>
    <row r="269" ht="30" customHeight="1" s="185">
      <c r="A269" s="246" t="inlineStr">
        <is>
          <t>N°</t>
        </is>
      </c>
      <c r="B269" s="247" t="inlineStr">
        <is>
          <t>📅 JEUDI</t>
        </is>
      </c>
      <c r="C269" s="228" t="n"/>
      <c r="D269" s="229" t="inlineStr">
        <is>
          <t>Règles</t>
        </is>
      </c>
      <c r="E269" s="229" t="inlineStr">
        <is>
          <t>Coopér.</t>
        </is>
      </c>
      <c r="F269" s="229" t="inlineStr">
        <is>
          <t>Comm.</t>
        </is>
      </c>
      <c r="G269" s="229" t="inlineStr">
        <is>
          <t>Entraide</t>
        </is>
      </c>
      <c r="H269" s="230" t="inlineStr">
        <is>
          <t>Initiat.</t>
        </is>
      </c>
      <c r="I269" s="230" t="inlineStr">
        <is>
          <t>Gest.mat</t>
        </is>
      </c>
      <c r="J269" s="230" t="inlineStr">
        <is>
          <t>Orga.</t>
        </is>
      </c>
      <c r="K269" s="231" t="inlineStr">
        <is>
          <t>Imagin.</t>
        </is>
      </c>
      <c r="L269" s="231" t="inlineStr">
        <is>
          <t>Expr.art</t>
        </is>
      </c>
      <c r="M269" s="231" t="inlineStr">
        <is>
          <t>Expr.corp</t>
        </is>
      </c>
      <c r="N269" s="232" t="inlineStr">
        <is>
          <t>Coord.</t>
        </is>
      </c>
      <c r="O269" s="232" t="inlineStr">
        <is>
          <t>Endur.</t>
        </is>
      </c>
      <c r="P269" s="232" t="inlineStr">
        <is>
          <t>Esp.sport</t>
        </is>
      </c>
      <c r="Q269" s="233" t="inlineStr">
        <is>
          <t>MOY</t>
        </is>
      </c>
      <c r="R269" s="250" t="inlineStr">
        <is>
          <t>▼ Activité</t>
        </is>
      </c>
      <c r="S269" s="229" t="inlineStr">
        <is>
          <t>Règles</t>
        </is>
      </c>
      <c r="T269" s="229" t="inlineStr">
        <is>
          <t>Coopér.</t>
        </is>
      </c>
      <c r="U269" s="229" t="inlineStr">
        <is>
          <t>Comm.</t>
        </is>
      </c>
      <c r="V269" s="229" t="inlineStr">
        <is>
          <t>Entraide</t>
        </is>
      </c>
      <c r="W269" s="230" t="inlineStr">
        <is>
          <t>Initiat.</t>
        </is>
      </c>
      <c r="X269" s="230" t="inlineStr">
        <is>
          <t>Gest.mat</t>
        </is>
      </c>
      <c r="Y269" s="230" t="inlineStr">
        <is>
          <t>Orga.</t>
        </is>
      </c>
      <c r="Z269" s="231" t="inlineStr">
        <is>
          <t>Imagin.</t>
        </is>
      </c>
      <c r="AA269" s="231" t="inlineStr">
        <is>
          <t>Expr.art</t>
        </is>
      </c>
      <c r="AB269" s="231" t="inlineStr">
        <is>
          <t>Expr.corp</t>
        </is>
      </c>
      <c r="AC269" s="232" t="inlineStr">
        <is>
          <t>Coord.</t>
        </is>
      </c>
      <c r="AD269" s="232" t="inlineStr">
        <is>
          <t>Endur.</t>
        </is>
      </c>
      <c r="AE269" s="232" t="inlineStr">
        <is>
          <t>Esp.sport</t>
        </is>
      </c>
      <c r="AF269" s="233" t="inlineStr">
        <is>
          <t>MOY</t>
        </is>
      </c>
      <c r="AG269" s="228" t="n"/>
      <c r="AH269" s="229" t="inlineStr">
        <is>
          <t>Règles</t>
        </is>
      </c>
      <c r="AI269" s="229" t="inlineStr">
        <is>
          <t>Coopér.</t>
        </is>
      </c>
      <c r="AJ269" s="229" t="inlineStr">
        <is>
          <t>Comm.</t>
        </is>
      </c>
      <c r="AK269" s="229" t="inlineStr">
        <is>
          <t>Entraide</t>
        </is>
      </c>
      <c r="AL269" s="230" t="inlineStr">
        <is>
          <t>Initiat.</t>
        </is>
      </c>
      <c r="AM269" s="230" t="inlineStr">
        <is>
          <t>Gest.mat</t>
        </is>
      </c>
      <c r="AN269" s="230" t="inlineStr">
        <is>
          <t>Orga.</t>
        </is>
      </c>
      <c r="AO269" s="231" t="inlineStr">
        <is>
          <t>Imagin.</t>
        </is>
      </c>
      <c r="AP269" s="231" t="inlineStr">
        <is>
          <t>Expr.art</t>
        </is>
      </c>
      <c r="AQ269" s="231" t="inlineStr">
        <is>
          <t>Expr.corp</t>
        </is>
      </c>
      <c r="AR269" s="232" t="inlineStr">
        <is>
          <t>Coord.</t>
        </is>
      </c>
      <c r="AS269" s="232" t="inlineStr">
        <is>
          <t>Endur.</t>
        </is>
      </c>
      <c r="AT269" s="232" t="inlineStr">
        <is>
          <t>Esp.sport</t>
        </is>
      </c>
      <c r="AU269" s="233" t="inlineStr">
        <is>
          <t>MOY</t>
        </is>
      </c>
    </row>
    <row r="270" ht="14.4" customHeight="1" s="185">
      <c r="A270" s="213" t="n">
        <v>1</v>
      </c>
      <c r="B270" s="234">
        <f t="array" ref="B270:B270">IFERROR(INDEX(Liste_Enfants!B$4:B$53,SMALL(IF(Liste_Enfants!E$4:E$53="A",ROW(Liste_Enfants!E$4:E$53)-3),1))&amp;" "&amp;INDEX(Liste_Enfants!C$4:C$53,SMALL(IF(Liste_Enfants!E$4:E$53="A",ROW(Liste_Enfants!E$4:E$53)-3),1)),"")</f>
        <v/>
      </c>
      <c r="C270" s="235" t="n"/>
      <c r="D270" s="236" t="n"/>
      <c r="E270" s="236" t="n"/>
      <c r="F270" s="236" t="n"/>
      <c r="G270" s="236" t="n"/>
      <c r="H270" s="236" t="n"/>
      <c r="I270" s="236" t="n"/>
      <c r="J270" s="236" t="n"/>
      <c r="K270" s="236" t="n"/>
      <c r="L270" s="236" t="n"/>
      <c r="M270" s="236" t="n"/>
      <c r="N270" s="236" t="n"/>
      <c r="O270" s="236" t="n"/>
      <c r="P270" s="236" t="n"/>
      <c r="Q270" s="237">
        <f>IF(COUNTA(D270:P270)=0,"",ROUND(AVERAGE(D270:P270),1))</f>
        <v/>
      </c>
      <c r="R270" s="235" t="n"/>
      <c r="S270" s="236" t="n"/>
      <c r="T270" s="236" t="n"/>
      <c r="U270" s="236" t="n"/>
      <c r="V270" s="236" t="n"/>
      <c r="W270" s="236" t="n"/>
      <c r="X270" s="236" t="n"/>
      <c r="Y270" s="236" t="n"/>
      <c r="Z270" s="236" t="n"/>
      <c r="AA270" s="236" t="n"/>
      <c r="AB270" s="236" t="n"/>
      <c r="AC270" s="236" t="n"/>
      <c r="AD270" s="236" t="n"/>
      <c r="AE270" s="236" t="n"/>
      <c r="AF270" s="237">
        <f>IF(COUNTA(S270:AE270)=0,"",ROUND(AVERAGE(S270:AE270),1))</f>
        <v/>
      </c>
      <c r="AG270" s="235" t="n"/>
      <c r="AH270" s="236" t="n"/>
      <c r="AI270" s="236" t="n"/>
      <c r="AJ270" s="236" t="n"/>
      <c r="AK270" s="236" t="n"/>
      <c r="AL270" s="236" t="n"/>
      <c r="AM270" s="236" t="n"/>
      <c r="AN270" s="236" t="n"/>
      <c r="AO270" s="236" t="n"/>
      <c r="AP270" s="236" t="n"/>
      <c r="AQ270" s="236" t="n"/>
      <c r="AR270" s="236" t="n"/>
      <c r="AS270" s="236" t="n"/>
      <c r="AT270" s="236" t="n"/>
      <c r="AU270" s="237">
        <f>IF(COUNTA(AH270:AT270)=0,"",ROUND(AVERAGE(AH270:AT270),1))</f>
        <v/>
      </c>
    </row>
    <row r="271" ht="14.4" customHeight="1" s="185">
      <c r="A271" s="238" t="n">
        <v>2</v>
      </c>
      <c r="B271" s="239">
        <f t="array" ref="B271:B271">IFERROR(INDEX(Liste_Enfants!B$4:B$53,SMALL(IF(Liste_Enfants!E$4:E$53="A",ROW(Liste_Enfants!E$4:E$53)-3),2))&amp;" "&amp;INDEX(Liste_Enfants!C$4:C$53,SMALL(IF(Liste_Enfants!E$4:E$53="A",ROW(Liste_Enfants!E$4:E$53)-3),2)),"")</f>
        <v/>
      </c>
      <c r="C271" s="235" t="n"/>
      <c r="D271" s="236" t="n"/>
      <c r="E271" s="236" t="n"/>
      <c r="F271" s="236" t="n"/>
      <c r="G271" s="236" t="n"/>
      <c r="H271" s="236" t="n"/>
      <c r="I271" s="236" t="n"/>
      <c r="J271" s="236" t="n"/>
      <c r="K271" s="236" t="n"/>
      <c r="L271" s="236" t="n"/>
      <c r="M271" s="236" t="n"/>
      <c r="N271" s="236" t="n"/>
      <c r="O271" s="236" t="n"/>
      <c r="P271" s="236" t="n"/>
      <c r="Q271" s="237">
        <f>IF(COUNTA(D271:P271)=0,"",ROUND(AVERAGE(D271:P271),1))</f>
        <v/>
      </c>
      <c r="R271" s="235" t="n"/>
      <c r="S271" s="236" t="n"/>
      <c r="T271" s="236" t="n"/>
      <c r="U271" s="236" t="n"/>
      <c r="V271" s="236" t="n"/>
      <c r="W271" s="236" t="n"/>
      <c r="X271" s="236" t="n"/>
      <c r="Y271" s="236" t="n"/>
      <c r="Z271" s="236" t="n"/>
      <c r="AA271" s="236" t="n"/>
      <c r="AB271" s="236" t="n"/>
      <c r="AC271" s="236" t="n"/>
      <c r="AD271" s="236" t="n"/>
      <c r="AE271" s="236" t="n"/>
      <c r="AF271" s="237">
        <f>IF(COUNTA(S271:AE271)=0,"",ROUND(AVERAGE(S271:AE271),1))</f>
        <v/>
      </c>
      <c r="AG271" s="235" t="n"/>
      <c r="AH271" s="236" t="n"/>
      <c r="AI271" s="236" t="n"/>
      <c r="AJ271" s="236" t="n"/>
      <c r="AK271" s="236" t="n"/>
      <c r="AL271" s="236" t="n"/>
      <c r="AM271" s="236" t="n"/>
      <c r="AN271" s="236" t="n"/>
      <c r="AO271" s="236" t="n"/>
      <c r="AP271" s="236" t="n"/>
      <c r="AQ271" s="236" t="n"/>
      <c r="AR271" s="236" t="n"/>
      <c r="AS271" s="236" t="n"/>
      <c r="AT271" s="236" t="n"/>
      <c r="AU271" s="237">
        <f>IF(COUNTA(AH271:AT271)=0,"",ROUND(AVERAGE(AH271:AT271),1))</f>
        <v/>
      </c>
    </row>
    <row r="272" ht="14.4" customHeight="1" s="185">
      <c r="A272" s="213" t="n">
        <v>3</v>
      </c>
      <c r="B272" s="234">
        <f t="array" ref="B272:B272">IFERROR(INDEX(Liste_Enfants!B$4:B$53,SMALL(IF(Liste_Enfants!E$4:E$53="A",ROW(Liste_Enfants!E$4:E$53)-3),3))&amp;" "&amp;INDEX(Liste_Enfants!C$4:C$53,SMALL(IF(Liste_Enfants!E$4:E$53="A",ROW(Liste_Enfants!E$4:E$53)-3),3)),"")</f>
        <v/>
      </c>
      <c r="C272" s="235" t="n"/>
      <c r="D272" s="236" t="n"/>
      <c r="E272" s="236" t="n"/>
      <c r="F272" s="236" t="n"/>
      <c r="G272" s="236" t="n"/>
      <c r="H272" s="236" t="n"/>
      <c r="I272" s="236" t="n"/>
      <c r="J272" s="236" t="n"/>
      <c r="K272" s="236" t="n"/>
      <c r="L272" s="236" t="n"/>
      <c r="M272" s="236" t="n"/>
      <c r="N272" s="236" t="n"/>
      <c r="O272" s="236" t="n"/>
      <c r="P272" s="236" t="n"/>
      <c r="Q272" s="237">
        <f>IF(COUNTA(D272:P272)=0,"",ROUND(AVERAGE(D272:P272),1))</f>
        <v/>
      </c>
      <c r="R272" s="235" t="n"/>
      <c r="S272" s="236" t="n"/>
      <c r="T272" s="236" t="n"/>
      <c r="U272" s="236" t="n"/>
      <c r="V272" s="236" t="n"/>
      <c r="W272" s="236" t="n"/>
      <c r="X272" s="236" t="n"/>
      <c r="Y272" s="236" t="n"/>
      <c r="Z272" s="236" t="n"/>
      <c r="AA272" s="236" t="n"/>
      <c r="AB272" s="236" t="n"/>
      <c r="AC272" s="236" t="n"/>
      <c r="AD272" s="236" t="n"/>
      <c r="AE272" s="236" t="n"/>
      <c r="AF272" s="237">
        <f>IF(COUNTA(S272:AE272)=0,"",ROUND(AVERAGE(S272:AE272),1))</f>
        <v/>
      </c>
      <c r="AG272" s="235" t="n"/>
      <c r="AH272" s="236" t="n"/>
      <c r="AI272" s="236" t="n"/>
      <c r="AJ272" s="236" t="n"/>
      <c r="AK272" s="236" t="n"/>
      <c r="AL272" s="236" t="n"/>
      <c r="AM272" s="236" t="n"/>
      <c r="AN272" s="236" t="n"/>
      <c r="AO272" s="236" t="n"/>
      <c r="AP272" s="236" t="n"/>
      <c r="AQ272" s="236" t="n"/>
      <c r="AR272" s="236" t="n"/>
      <c r="AS272" s="236" t="n"/>
      <c r="AT272" s="236" t="n"/>
      <c r="AU272" s="237">
        <f>IF(COUNTA(AH272:AT272)=0,"",ROUND(AVERAGE(AH272:AT272),1))</f>
        <v/>
      </c>
    </row>
    <row r="273" ht="14.4" customHeight="1" s="185">
      <c r="A273" s="238" t="n">
        <v>4</v>
      </c>
      <c r="B273" s="239">
        <f t="array" ref="B273:B273">IFERROR(INDEX(Liste_Enfants!B$4:B$53,SMALL(IF(Liste_Enfants!E$4:E$53="A",ROW(Liste_Enfants!E$4:E$53)-3),4))&amp;" "&amp;INDEX(Liste_Enfants!C$4:C$53,SMALL(IF(Liste_Enfants!E$4:E$53="A",ROW(Liste_Enfants!E$4:E$53)-3),4)),"")</f>
        <v/>
      </c>
      <c r="C273" s="235" t="n"/>
      <c r="D273" s="236" t="n"/>
      <c r="E273" s="236" t="n"/>
      <c r="F273" s="236" t="n"/>
      <c r="G273" s="236" t="n"/>
      <c r="H273" s="236" t="n"/>
      <c r="I273" s="236" t="n"/>
      <c r="J273" s="236" t="n"/>
      <c r="K273" s="236" t="n"/>
      <c r="L273" s="236" t="n"/>
      <c r="M273" s="236" t="n"/>
      <c r="N273" s="236" t="n"/>
      <c r="O273" s="236" t="n"/>
      <c r="P273" s="236" t="n"/>
      <c r="Q273" s="237">
        <f>IF(COUNTA(D273:P273)=0,"",ROUND(AVERAGE(D273:P273),1))</f>
        <v/>
      </c>
      <c r="R273" s="235" t="n"/>
      <c r="S273" s="236" t="n"/>
      <c r="T273" s="236" t="n"/>
      <c r="U273" s="236" t="n"/>
      <c r="V273" s="236" t="n"/>
      <c r="W273" s="236" t="n"/>
      <c r="X273" s="236" t="n"/>
      <c r="Y273" s="236" t="n"/>
      <c r="Z273" s="236" t="n"/>
      <c r="AA273" s="236" t="n"/>
      <c r="AB273" s="236" t="n"/>
      <c r="AC273" s="236" t="n"/>
      <c r="AD273" s="236" t="n"/>
      <c r="AE273" s="236" t="n"/>
      <c r="AF273" s="237">
        <f>IF(COUNTA(S273:AE273)=0,"",ROUND(AVERAGE(S273:AE273),1))</f>
        <v/>
      </c>
      <c r="AG273" s="235" t="n"/>
      <c r="AH273" s="236" t="n"/>
      <c r="AI273" s="236" t="n"/>
      <c r="AJ273" s="236" t="n"/>
      <c r="AK273" s="236" t="n"/>
      <c r="AL273" s="236" t="n"/>
      <c r="AM273" s="236" t="n"/>
      <c r="AN273" s="236" t="n"/>
      <c r="AO273" s="236" t="n"/>
      <c r="AP273" s="236" t="n"/>
      <c r="AQ273" s="236" t="n"/>
      <c r="AR273" s="236" t="n"/>
      <c r="AS273" s="236" t="n"/>
      <c r="AT273" s="236" t="n"/>
      <c r="AU273" s="237">
        <f>IF(COUNTA(AH273:AT273)=0,"",ROUND(AVERAGE(AH273:AT273),1))</f>
        <v/>
      </c>
    </row>
    <row r="274" ht="14.4" customHeight="1" s="185">
      <c r="A274" s="213" t="n">
        <v>5</v>
      </c>
      <c r="B274" s="234">
        <f t="array" ref="B274:B274">IFERROR(INDEX(Liste_Enfants!B$4:B$53,SMALL(IF(Liste_Enfants!E$4:E$53="A",ROW(Liste_Enfants!E$4:E$53)-3),5))&amp;" "&amp;INDEX(Liste_Enfants!C$4:C$53,SMALL(IF(Liste_Enfants!E$4:E$53="A",ROW(Liste_Enfants!E$4:E$53)-3),5)),"")</f>
        <v/>
      </c>
      <c r="C274" s="235" t="n"/>
      <c r="D274" s="236" t="n"/>
      <c r="E274" s="236" t="n"/>
      <c r="F274" s="236" t="n"/>
      <c r="G274" s="236" t="n"/>
      <c r="H274" s="236" t="n"/>
      <c r="I274" s="236" t="n"/>
      <c r="J274" s="236" t="n"/>
      <c r="K274" s="236" t="n"/>
      <c r="L274" s="236" t="n"/>
      <c r="M274" s="236" t="n"/>
      <c r="N274" s="236" t="n"/>
      <c r="O274" s="236" t="n"/>
      <c r="P274" s="236" t="n"/>
      <c r="Q274" s="237">
        <f>IF(COUNTA(D274:P274)=0,"",ROUND(AVERAGE(D274:P274),1))</f>
        <v/>
      </c>
      <c r="R274" s="235" t="n"/>
      <c r="S274" s="236" t="n"/>
      <c r="T274" s="236" t="n"/>
      <c r="U274" s="236" t="n"/>
      <c r="V274" s="236" t="n"/>
      <c r="W274" s="236" t="n"/>
      <c r="X274" s="236" t="n"/>
      <c r="Y274" s="236" t="n"/>
      <c r="Z274" s="236" t="n"/>
      <c r="AA274" s="236" t="n"/>
      <c r="AB274" s="236" t="n"/>
      <c r="AC274" s="236" t="n"/>
      <c r="AD274" s="236" t="n"/>
      <c r="AE274" s="236" t="n"/>
      <c r="AF274" s="237">
        <f>IF(COUNTA(S274:AE274)=0,"",ROUND(AVERAGE(S274:AE274),1))</f>
        <v/>
      </c>
      <c r="AG274" s="235" t="n"/>
      <c r="AH274" s="236" t="n"/>
      <c r="AI274" s="236" t="n"/>
      <c r="AJ274" s="236" t="n"/>
      <c r="AK274" s="236" t="n"/>
      <c r="AL274" s="236" t="n"/>
      <c r="AM274" s="236" t="n"/>
      <c r="AN274" s="236" t="n"/>
      <c r="AO274" s="236" t="n"/>
      <c r="AP274" s="236" t="n"/>
      <c r="AQ274" s="236" t="n"/>
      <c r="AR274" s="236" t="n"/>
      <c r="AS274" s="236" t="n"/>
      <c r="AT274" s="236" t="n"/>
      <c r="AU274" s="237">
        <f>IF(COUNTA(AH274:AT274)=0,"",ROUND(AVERAGE(AH274:AT274),1))</f>
        <v/>
      </c>
    </row>
    <row r="275" ht="14.4" customHeight="1" s="185">
      <c r="A275" s="238" t="n">
        <v>6</v>
      </c>
      <c r="B275" s="239">
        <f t="array" ref="B275:B275">IFERROR(INDEX(Liste_Enfants!B$4:B$53,SMALL(IF(Liste_Enfants!E$4:E$53="A",ROW(Liste_Enfants!E$4:E$53)-3),6))&amp;" "&amp;INDEX(Liste_Enfants!C$4:C$53,SMALL(IF(Liste_Enfants!E$4:E$53="A",ROW(Liste_Enfants!E$4:E$53)-3),6)),"")</f>
        <v/>
      </c>
      <c r="C275" s="235" t="n"/>
      <c r="D275" s="236" t="n"/>
      <c r="E275" s="236" t="n"/>
      <c r="F275" s="236" t="n"/>
      <c r="G275" s="236" t="n"/>
      <c r="H275" s="236" t="n"/>
      <c r="I275" s="236" t="n"/>
      <c r="J275" s="236" t="n"/>
      <c r="K275" s="236" t="n"/>
      <c r="L275" s="236" t="n"/>
      <c r="M275" s="236" t="n"/>
      <c r="N275" s="236" t="n"/>
      <c r="O275" s="236" t="n"/>
      <c r="P275" s="236" t="n"/>
      <c r="Q275" s="237">
        <f>IF(COUNTA(D275:P275)=0,"",ROUND(AVERAGE(D275:P275),1))</f>
        <v/>
      </c>
      <c r="R275" s="235" t="n"/>
      <c r="S275" s="236" t="n"/>
      <c r="T275" s="236" t="n"/>
      <c r="U275" s="236" t="n"/>
      <c r="V275" s="236" t="n"/>
      <c r="W275" s="236" t="n"/>
      <c r="X275" s="236" t="n"/>
      <c r="Y275" s="236" t="n"/>
      <c r="Z275" s="236" t="n"/>
      <c r="AA275" s="236" t="n"/>
      <c r="AB275" s="236" t="n"/>
      <c r="AC275" s="236" t="n"/>
      <c r="AD275" s="236" t="n"/>
      <c r="AE275" s="236" t="n"/>
      <c r="AF275" s="237">
        <f>IF(COUNTA(S275:AE275)=0,"",ROUND(AVERAGE(S275:AE275),1))</f>
        <v/>
      </c>
      <c r="AG275" s="235" t="n"/>
      <c r="AH275" s="236" t="n"/>
      <c r="AI275" s="236" t="n"/>
      <c r="AJ275" s="236" t="n"/>
      <c r="AK275" s="236" t="n"/>
      <c r="AL275" s="236" t="n"/>
      <c r="AM275" s="236" t="n"/>
      <c r="AN275" s="236" t="n"/>
      <c r="AO275" s="236" t="n"/>
      <c r="AP275" s="236" t="n"/>
      <c r="AQ275" s="236" t="n"/>
      <c r="AR275" s="236" t="n"/>
      <c r="AS275" s="236" t="n"/>
      <c r="AT275" s="236" t="n"/>
      <c r="AU275" s="237">
        <f>IF(COUNTA(AH275:AT275)=0,"",ROUND(AVERAGE(AH275:AT275),1))</f>
        <v/>
      </c>
    </row>
    <row r="276" ht="14.4" customHeight="1" s="185">
      <c r="A276" s="213" t="n">
        <v>7</v>
      </c>
      <c r="B276" s="234">
        <f t="array" ref="B276:B276">IFERROR(INDEX(Liste_Enfants!B$4:B$53,SMALL(IF(Liste_Enfants!E$4:E$53="A",ROW(Liste_Enfants!E$4:E$53)-3),7))&amp;" "&amp;INDEX(Liste_Enfants!C$4:C$53,SMALL(IF(Liste_Enfants!E$4:E$53="A",ROW(Liste_Enfants!E$4:E$53)-3),7)),"")</f>
        <v/>
      </c>
      <c r="C276" s="235" t="n"/>
      <c r="D276" s="236" t="n"/>
      <c r="E276" s="236" t="n"/>
      <c r="F276" s="236" t="n"/>
      <c r="G276" s="236" t="n"/>
      <c r="H276" s="236" t="n"/>
      <c r="I276" s="236" t="n"/>
      <c r="J276" s="236" t="n"/>
      <c r="K276" s="236" t="n"/>
      <c r="L276" s="236" t="n"/>
      <c r="M276" s="236" t="n"/>
      <c r="N276" s="236" t="n"/>
      <c r="O276" s="236" t="n"/>
      <c r="P276" s="236" t="n"/>
      <c r="Q276" s="237">
        <f>IF(COUNTA(D276:P276)=0,"",ROUND(AVERAGE(D276:P276),1))</f>
        <v/>
      </c>
      <c r="R276" s="235" t="n"/>
      <c r="S276" s="236" t="n"/>
      <c r="T276" s="236" t="n"/>
      <c r="U276" s="236" t="n"/>
      <c r="V276" s="236" t="n"/>
      <c r="W276" s="236" t="n"/>
      <c r="X276" s="236" t="n"/>
      <c r="Y276" s="236" t="n"/>
      <c r="Z276" s="236" t="n"/>
      <c r="AA276" s="236" t="n"/>
      <c r="AB276" s="236" t="n"/>
      <c r="AC276" s="236" t="n"/>
      <c r="AD276" s="236" t="n"/>
      <c r="AE276" s="236" t="n"/>
      <c r="AF276" s="237">
        <f>IF(COUNTA(S276:AE276)=0,"",ROUND(AVERAGE(S276:AE276),1))</f>
        <v/>
      </c>
      <c r="AG276" s="235" t="n"/>
      <c r="AH276" s="236" t="n"/>
      <c r="AI276" s="236" t="n"/>
      <c r="AJ276" s="236" t="n"/>
      <c r="AK276" s="236" t="n"/>
      <c r="AL276" s="236" t="n"/>
      <c r="AM276" s="236" t="n"/>
      <c r="AN276" s="236" t="n"/>
      <c r="AO276" s="236" t="n"/>
      <c r="AP276" s="236" t="n"/>
      <c r="AQ276" s="236" t="n"/>
      <c r="AR276" s="236" t="n"/>
      <c r="AS276" s="236" t="n"/>
      <c r="AT276" s="236" t="n"/>
      <c r="AU276" s="237">
        <f>IF(COUNTA(AH276:AT276)=0,"",ROUND(AVERAGE(AH276:AT276),1))</f>
        <v/>
      </c>
    </row>
    <row r="277" ht="14.4" customHeight="1" s="185">
      <c r="A277" s="238" t="n">
        <v>8</v>
      </c>
      <c r="B277" s="239">
        <f t="array" ref="B277:B277">IFERROR(INDEX(Liste_Enfants!B$4:B$53,SMALL(IF(Liste_Enfants!E$4:E$53="A",ROW(Liste_Enfants!E$4:E$53)-3),8))&amp;" "&amp;INDEX(Liste_Enfants!C$4:C$53,SMALL(IF(Liste_Enfants!E$4:E$53="A",ROW(Liste_Enfants!E$4:E$53)-3),8)),"")</f>
        <v/>
      </c>
      <c r="C277" s="235" t="n"/>
      <c r="D277" s="236" t="n"/>
      <c r="E277" s="236" t="n"/>
      <c r="F277" s="236" t="n"/>
      <c r="G277" s="236" t="n"/>
      <c r="H277" s="236" t="n"/>
      <c r="I277" s="236" t="n"/>
      <c r="J277" s="236" t="n"/>
      <c r="K277" s="236" t="n"/>
      <c r="L277" s="236" t="n"/>
      <c r="M277" s="236" t="n"/>
      <c r="N277" s="236" t="n"/>
      <c r="O277" s="236" t="n"/>
      <c r="P277" s="236" t="n"/>
      <c r="Q277" s="237">
        <f>IF(COUNTA(D277:P277)=0,"",ROUND(AVERAGE(D277:P277),1))</f>
        <v/>
      </c>
      <c r="R277" s="235" t="n"/>
      <c r="S277" s="236" t="n"/>
      <c r="T277" s="236" t="n"/>
      <c r="U277" s="236" t="n"/>
      <c r="V277" s="236" t="n"/>
      <c r="W277" s="236" t="n"/>
      <c r="X277" s="236" t="n"/>
      <c r="Y277" s="236" t="n"/>
      <c r="Z277" s="236" t="n"/>
      <c r="AA277" s="236" t="n"/>
      <c r="AB277" s="236" t="n"/>
      <c r="AC277" s="236" t="n"/>
      <c r="AD277" s="236" t="n"/>
      <c r="AE277" s="236" t="n"/>
      <c r="AF277" s="237">
        <f>IF(COUNTA(S277:AE277)=0,"",ROUND(AVERAGE(S277:AE277),1))</f>
        <v/>
      </c>
      <c r="AG277" s="235" t="n"/>
      <c r="AH277" s="236" t="n"/>
      <c r="AI277" s="236" t="n"/>
      <c r="AJ277" s="236" t="n"/>
      <c r="AK277" s="236" t="n"/>
      <c r="AL277" s="236" t="n"/>
      <c r="AM277" s="236" t="n"/>
      <c r="AN277" s="236" t="n"/>
      <c r="AO277" s="236" t="n"/>
      <c r="AP277" s="236" t="n"/>
      <c r="AQ277" s="236" t="n"/>
      <c r="AR277" s="236" t="n"/>
      <c r="AS277" s="236" t="n"/>
      <c r="AT277" s="236" t="n"/>
      <c r="AU277" s="237">
        <f>IF(COUNTA(AH277:AT277)=0,"",ROUND(AVERAGE(AH277:AT277),1))</f>
        <v/>
      </c>
    </row>
    <row r="278" ht="14.4" customHeight="1" s="185">
      <c r="A278" s="213" t="n">
        <v>9</v>
      </c>
      <c r="B278" s="234">
        <f t="array" ref="B278:B278">IFERROR(INDEX(Liste_Enfants!B$4:B$53,SMALL(IF(Liste_Enfants!E$4:E$53="A",ROW(Liste_Enfants!E$4:E$53)-3),9))&amp;" "&amp;INDEX(Liste_Enfants!C$4:C$53,SMALL(IF(Liste_Enfants!E$4:E$53="A",ROW(Liste_Enfants!E$4:E$53)-3),9)),"")</f>
        <v/>
      </c>
      <c r="C278" s="235" t="n"/>
      <c r="D278" s="236" t="n"/>
      <c r="E278" s="236" t="n"/>
      <c r="F278" s="236" t="n"/>
      <c r="G278" s="236" t="n"/>
      <c r="H278" s="236" t="n"/>
      <c r="I278" s="236" t="n"/>
      <c r="J278" s="236" t="n"/>
      <c r="K278" s="236" t="n"/>
      <c r="L278" s="236" t="n"/>
      <c r="M278" s="236" t="n"/>
      <c r="N278" s="236" t="n"/>
      <c r="O278" s="236" t="n"/>
      <c r="P278" s="236" t="n"/>
      <c r="Q278" s="237">
        <f>IF(COUNTA(D278:P278)=0,"",ROUND(AVERAGE(D278:P278),1))</f>
        <v/>
      </c>
      <c r="R278" s="235" t="n"/>
      <c r="S278" s="236" t="n"/>
      <c r="T278" s="236" t="n"/>
      <c r="U278" s="236" t="n"/>
      <c r="V278" s="236" t="n"/>
      <c r="W278" s="236" t="n"/>
      <c r="X278" s="236" t="n"/>
      <c r="Y278" s="236" t="n"/>
      <c r="Z278" s="236" t="n"/>
      <c r="AA278" s="236" t="n"/>
      <c r="AB278" s="236" t="n"/>
      <c r="AC278" s="236" t="n"/>
      <c r="AD278" s="236" t="n"/>
      <c r="AE278" s="236" t="n"/>
      <c r="AF278" s="237">
        <f>IF(COUNTA(S278:AE278)=0,"",ROUND(AVERAGE(S278:AE278),1))</f>
        <v/>
      </c>
      <c r="AG278" s="235" t="n"/>
      <c r="AH278" s="236" t="n"/>
      <c r="AI278" s="236" t="n"/>
      <c r="AJ278" s="236" t="n"/>
      <c r="AK278" s="236" t="n"/>
      <c r="AL278" s="236" t="n"/>
      <c r="AM278" s="236" t="n"/>
      <c r="AN278" s="236" t="n"/>
      <c r="AO278" s="236" t="n"/>
      <c r="AP278" s="236" t="n"/>
      <c r="AQ278" s="236" t="n"/>
      <c r="AR278" s="236" t="n"/>
      <c r="AS278" s="236" t="n"/>
      <c r="AT278" s="236" t="n"/>
      <c r="AU278" s="237">
        <f>IF(COUNTA(AH278:AT278)=0,"",ROUND(AVERAGE(AH278:AT278),1))</f>
        <v/>
      </c>
    </row>
    <row r="279" ht="14.4" customHeight="1" s="185">
      <c r="A279" s="238" t="n">
        <v>10</v>
      </c>
      <c r="B279" s="239">
        <f t="array" ref="B279:B279">IFERROR(INDEX(Liste_Enfants!B$4:B$53,SMALL(IF(Liste_Enfants!E$4:E$53="A",ROW(Liste_Enfants!E$4:E$53)-3),10))&amp;" "&amp;INDEX(Liste_Enfants!C$4:C$53,SMALL(IF(Liste_Enfants!E$4:E$53="A",ROW(Liste_Enfants!E$4:E$53)-3),10)),"")</f>
        <v/>
      </c>
      <c r="C279" s="235" t="n"/>
      <c r="D279" s="236" t="n"/>
      <c r="E279" s="236" t="n"/>
      <c r="F279" s="236" t="n"/>
      <c r="G279" s="236" t="n"/>
      <c r="H279" s="236" t="n"/>
      <c r="I279" s="236" t="n"/>
      <c r="J279" s="236" t="n"/>
      <c r="K279" s="236" t="n"/>
      <c r="L279" s="236" t="n"/>
      <c r="M279" s="236" t="n"/>
      <c r="N279" s="236" t="n"/>
      <c r="O279" s="236" t="n"/>
      <c r="P279" s="236" t="n"/>
      <c r="Q279" s="237">
        <f>IF(COUNTA(D279:P279)=0,"",ROUND(AVERAGE(D279:P279),1))</f>
        <v/>
      </c>
      <c r="R279" s="235" t="n"/>
      <c r="S279" s="236" t="n"/>
      <c r="T279" s="236" t="n"/>
      <c r="U279" s="236" t="n"/>
      <c r="V279" s="236" t="n"/>
      <c r="W279" s="236" t="n"/>
      <c r="X279" s="236" t="n"/>
      <c r="Y279" s="236" t="n"/>
      <c r="Z279" s="236" t="n"/>
      <c r="AA279" s="236" t="n"/>
      <c r="AB279" s="236" t="n"/>
      <c r="AC279" s="236" t="n"/>
      <c r="AD279" s="236" t="n"/>
      <c r="AE279" s="236" t="n"/>
      <c r="AF279" s="237">
        <f>IF(COUNTA(S279:AE279)=0,"",ROUND(AVERAGE(S279:AE279),1))</f>
        <v/>
      </c>
      <c r="AG279" s="235" t="n"/>
      <c r="AH279" s="236" t="n"/>
      <c r="AI279" s="236" t="n"/>
      <c r="AJ279" s="236" t="n"/>
      <c r="AK279" s="236" t="n"/>
      <c r="AL279" s="236" t="n"/>
      <c r="AM279" s="236" t="n"/>
      <c r="AN279" s="236" t="n"/>
      <c r="AO279" s="236" t="n"/>
      <c r="AP279" s="236" t="n"/>
      <c r="AQ279" s="236" t="n"/>
      <c r="AR279" s="236" t="n"/>
      <c r="AS279" s="236" t="n"/>
      <c r="AT279" s="236" t="n"/>
      <c r="AU279" s="237">
        <f>IF(COUNTA(AH279:AT279)=0,"",ROUND(AVERAGE(AH279:AT279),1))</f>
        <v/>
      </c>
    </row>
    <row r="280" ht="14.4" customHeight="1" s="185">
      <c r="A280" s="213" t="n">
        <v>11</v>
      </c>
      <c r="B280" s="234">
        <f t="array" ref="B280:B280">IFERROR(INDEX(Liste_Enfants!B$4:B$53,SMALL(IF(Liste_Enfants!E$4:E$53="A",ROW(Liste_Enfants!E$4:E$53)-3),11))&amp;" "&amp;INDEX(Liste_Enfants!C$4:C$53,SMALL(IF(Liste_Enfants!E$4:E$53="A",ROW(Liste_Enfants!E$4:E$53)-3),11)),"")</f>
        <v/>
      </c>
      <c r="C280" s="235" t="n"/>
      <c r="D280" s="236" t="n"/>
      <c r="E280" s="236" t="n"/>
      <c r="F280" s="236" t="n"/>
      <c r="G280" s="236" t="n"/>
      <c r="H280" s="236" t="n"/>
      <c r="I280" s="236" t="n"/>
      <c r="J280" s="236" t="n"/>
      <c r="K280" s="236" t="n"/>
      <c r="L280" s="236" t="n"/>
      <c r="M280" s="236" t="n"/>
      <c r="N280" s="236" t="n"/>
      <c r="O280" s="236" t="n"/>
      <c r="P280" s="236" t="n"/>
      <c r="Q280" s="237">
        <f>IF(COUNTA(D280:P280)=0,"",ROUND(AVERAGE(D280:P280),1))</f>
        <v/>
      </c>
      <c r="R280" s="235" t="n"/>
      <c r="S280" s="236" t="n"/>
      <c r="T280" s="236" t="n"/>
      <c r="U280" s="236" t="n"/>
      <c r="V280" s="236" t="n"/>
      <c r="W280" s="236" t="n"/>
      <c r="X280" s="236" t="n"/>
      <c r="Y280" s="236" t="n"/>
      <c r="Z280" s="236" t="n"/>
      <c r="AA280" s="236" t="n"/>
      <c r="AB280" s="236" t="n"/>
      <c r="AC280" s="236" t="n"/>
      <c r="AD280" s="236" t="n"/>
      <c r="AE280" s="236" t="n"/>
      <c r="AF280" s="237">
        <f>IF(COUNTA(S280:AE280)=0,"",ROUND(AVERAGE(S280:AE280),1))</f>
        <v/>
      </c>
      <c r="AG280" s="235" t="n"/>
      <c r="AH280" s="236" t="n"/>
      <c r="AI280" s="236" t="n"/>
      <c r="AJ280" s="236" t="n"/>
      <c r="AK280" s="236" t="n"/>
      <c r="AL280" s="236" t="n"/>
      <c r="AM280" s="236" t="n"/>
      <c r="AN280" s="236" t="n"/>
      <c r="AO280" s="236" t="n"/>
      <c r="AP280" s="236" t="n"/>
      <c r="AQ280" s="236" t="n"/>
      <c r="AR280" s="236" t="n"/>
      <c r="AS280" s="236" t="n"/>
      <c r="AT280" s="236" t="n"/>
      <c r="AU280" s="237">
        <f>IF(COUNTA(AH280:AT280)=0,"",ROUND(AVERAGE(AH280:AT280),1))</f>
        <v/>
      </c>
    </row>
    <row r="281" ht="14.4" customHeight="1" s="185">
      <c r="A281" s="238" t="n">
        <v>12</v>
      </c>
      <c r="B281" s="239">
        <f t="array" ref="B281:B281">IFERROR(INDEX(Liste_Enfants!B$4:B$53,SMALL(IF(Liste_Enfants!E$4:E$53="A",ROW(Liste_Enfants!E$4:E$53)-3),12))&amp;" "&amp;INDEX(Liste_Enfants!C$4:C$53,SMALL(IF(Liste_Enfants!E$4:E$53="A",ROW(Liste_Enfants!E$4:E$53)-3),12)),"")</f>
        <v/>
      </c>
      <c r="C281" s="235" t="n"/>
      <c r="D281" s="236" t="n"/>
      <c r="E281" s="236" t="n"/>
      <c r="F281" s="236" t="n"/>
      <c r="G281" s="236" t="n"/>
      <c r="H281" s="236" t="n"/>
      <c r="I281" s="236" t="n"/>
      <c r="J281" s="236" t="n"/>
      <c r="K281" s="236" t="n"/>
      <c r="L281" s="236" t="n"/>
      <c r="M281" s="236" t="n"/>
      <c r="N281" s="236" t="n"/>
      <c r="O281" s="236" t="n"/>
      <c r="P281" s="236" t="n"/>
      <c r="Q281" s="237">
        <f>IF(COUNTA(D281:P281)=0,"",ROUND(AVERAGE(D281:P281),1))</f>
        <v/>
      </c>
      <c r="R281" s="235" t="n"/>
      <c r="S281" s="236" t="n"/>
      <c r="T281" s="236" t="n"/>
      <c r="U281" s="236" t="n"/>
      <c r="V281" s="236" t="n"/>
      <c r="W281" s="236" t="n"/>
      <c r="X281" s="236" t="n"/>
      <c r="Y281" s="236" t="n"/>
      <c r="Z281" s="236" t="n"/>
      <c r="AA281" s="236" t="n"/>
      <c r="AB281" s="236" t="n"/>
      <c r="AC281" s="236" t="n"/>
      <c r="AD281" s="236" t="n"/>
      <c r="AE281" s="236" t="n"/>
      <c r="AF281" s="237">
        <f>IF(COUNTA(S281:AE281)=0,"",ROUND(AVERAGE(S281:AE281),1))</f>
        <v/>
      </c>
      <c r="AG281" s="235" t="n"/>
      <c r="AH281" s="236" t="n"/>
      <c r="AI281" s="236" t="n"/>
      <c r="AJ281" s="236" t="n"/>
      <c r="AK281" s="236" t="n"/>
      <c r="AL281" s="236" t="n"/>
      <c r="AM281" s="236" t="n"/>
      <c r="AN281" s="236" t="n"/>
      <c r="AO281" s="236" t="n"/>
      <c r="AP281" s="236" t="n"/>
      <c r="AQ281" s="236" t="n"/>
      <c r="AR281" s="236" t="n"/>
      <c r="AS281" s="236" t="n"/>
      <c r="AT281" s="236" t="n"/>
      <c r="AU281" s="237">
        <f>IF(COUNTA(AH281:AT281)=0,"",ROUND(AVERAGE(AH281:AT281),1))</f>
        <v/>
      </c>
    </row>
    <row r="282" ht="14.4" customHeight="1" s="185">
      <c r="A282" s="213" t="n">
        <v>13</v>
      </c>
      <c r="B282" s="234">
        <f t="array" ref="B282:B282">IFERROR(INDEX(Liste_Enfants!B$4:B$53,SMALL(IF(Liste_Enfants!E$4:E$53="A",ROW(Liste_Enfants!E$4:E$53)-3),13))&amp;" "&amp;INDEX(Liste_Enfants!C$4:C$53,SMALL(IF(Liste_Enfants!E$4:E$53="A",ROW(Liste_Enfants!E$4:E$53)-3),13)),"")</f>
        <v/>
      </c>
      <c r="C282" s="235" t="n"/>
      <c r="D282" s="236" t="n"/>
      <c r="E282" s="236" t="n"/>
      <c r="F282" s="236" t="n"/>
      <c r="G282" s="236" t="n"/>
      <c r="H282" s="236" t="n"/>
      <c r="I282" s="236" t="n"/>
      <c r="J282" s="236" t="n"/>
      <c r="K282" s="236" t="n"/>
      <c r="L282" s="236" t="n"/>
      <c r="M282" s="236" t="n"/>
      <c r="N282" s="236" t="n"/>
      <c r="O282" s="236" t="n"/>
      <c r="P282" s="236" t="n"/>
      <c r="Q282" s="237">
        <f>IF(COUNTA(D282:P282)=0,"",ROUND(AVERAGE(D282:P282),1))</f>
        <v/>
      </c>
      <c r="R282" s="235" t="n"/>
      <c r="S282" s="236" t="n"/>
      <c r="T282" s="236" t="n"/>
      <c r="U282" s="236" t="n"/>
      <c r="V282" s="236" t="n"/>
      <c r="W282" s="236" t="n"/>
      <c r="X282" s="236" t="n"/>
      <c r="Y282" s="236" t="n"/>
      <c r="Z282" s="236" t="n"/>
      <c r="AA282" s="236" t="n"/>
      <c r="AB282" s="236" t="n"/>
      <c r="AC282" s="236" t="n"/>
      <c r="AD282" s="236" t="n"/>
      <c r="AE282" s="236" t="n"/>
      <c r="AF282" s="237">
        <f>IF(COUNTA(S282:AE282)=0,"",ROUND(AVERAGE(S282:AE282),1))</f>
        <v/>
      </c>
      <c r="AG282" s="235" t="n"/>
      <c r="AH282" s="236" t="n"/>
      <c r="AI282" s="236" t="n"/>
      <c r="AJ282" s="236" t="n"/>
      <c r="AK282" s="236" t="n"/>
      <c r="AL282" s="236" t="n"/>
      <c r="AM282" s="236" t="n"/>
      <c r="AN282" s="236" t="n"/>
      <c r="AO282" s="236" t="n"/>
      <c r="AP282" s="236" t="n"/>
      <c r="AQ282" s="236" t="n"/>
      <c r="AR282" s="236" t="n"/>
      <c r="AS282" s="236" t="n"/>
      <c r="AT282" s="236" t="n"/>
      <c r="AU282" s="237">
        <f>IF(COUNTA(AH282:AT282)=0,"",ROUND(AVERAGE(AH282:AT282),1))</f>
        <v/>
      </c>
    </row>
    <row r="283" ht="14.4" customHeight="1" s="185">
      <c r="A283" s="238" t="n">
        <v>14</v>
      </c>
      <c r="B283" s="239">
        <f t="array" ref="B283:B283">IFERROR(INDEX(Liste_Enfants!B$4:B$53,SMALL(IF(Liste_Enfants!E$4:E$53="A",ROW(Liste_Enfants!E$4:E$53)-3),14))&amp;" "&amp;INDEX(Liste_Enfants!C$4:C$53,SMALL(IF(Liste_Enfants!E$4:E$53="A",ROW(Liste_Enfants!E$4:E$53)-3),14)),"")</f>
        <v/>
      </c>
      <c r="C283" s="235" t="n"/>
      <c r="D283" s="236" t="n"/>
      <c r="E283" s="236" t="n"/>
      <c r="F283" s="236" t="n"/>
      <c r="G283" s="236" t="n"/>
      <c r="H283" s="236" t="n"/>
      <c r="I283" s="236" t="n"/>
      <c r="J283" s="236" t="n"/>
      <c r="K283" s="236" t="n"/>
      <c r="L283" s="236" t="n"/>
      <c r="M283" s="236" t="n"/>
      <c r="N283" s="236" t="n"/>
      <c r="O283" s="236" t="n"/>
      <c r="P283" s="236" t="n"/>
      <c r="Q283" s="237">
        <f>IF(COUNTA(D283:P283)=0,"",ROUND(AVERAGE(D283:P283),1))</f>
        <v/>
      </c>
      <c r="R283" s="235" t="n"/>
      <c r="S283" s="236" t="n"/>
      <c r="T283" s="236" t="n"/>
      <c r="U283" s="236" t="n"/>
      <c r="V283" s="236" t="n"/>
      <c r="W283" s="236" t="n"/>
      <c r="X283" s="236" t="n"/>
      <c r="Y283" s="236" t="n"/>
      <c r="Z283" s="236" t="n"/>
      <c r="AA283" s="236" t="n"/>
      <c r="AB283" s="236" t="n"/>
      <c r="AC283" s="236" t="n"/>
      <c r="AD283" s="236" t="n"/>
      <c r="AE283" s="236" t="n"/>
      <c r="AF283" s="237">
        <f>IF(COUNTA(S283:AE283)=0,"",ROUND(AVERAGE(S283:AE283),1))</f>
        <v/>
      </c>
      <c r="AG283" s="235" t="n"/>
      <c r="AH283" s="236" t="n"/>
      <c r="AI283" s="236" t="n"/>
      <c r="AJ283" s="236" t="n"/>
      <c r="AK283" s="236" t="n"/>
      <c r="AL283" s="236" t="n"/>
      <c r="AM283" s="236" t="n"/>
      <c r="AN283" s="236" t="n"/>
      <c r="AO283" s="236" t="n"/>
      <c r="AP283" s="236" t="n"/>
      <c r="AQ283" s="236" t="n"/>
      <c r="AR283" s="236" t="n"/>
      <c r="AS283" s="236" t="n"/>
      <c r="AT283" s="236" t="n"/>
      <c r="AU283" s="237">
        <f>IF(COUNTA(AH283:AT283)=0,"",ROUND(AVERAGE(AH283:AT283),1))</f>
        <v/>
      </c>
    </row>
    <row r="284" ht="14.4" customHeight="1" s="185">
      <c r="A284" s="213" t="n">
        <v>15</v>
      </c>
      <c r="B284" s="234">
        <f t="array" ref="B284:B284">IFERROR(INDEX(Liste_Enfants!B$4:B$53,SMALL(IF(Liste_Enfants!E$4:E$53="A",ROW(Liste_Enfants!E$4:E$53)-3),15))&amp;" "&amp;INDEX(Liste_Enfants!C$4:C$53,SMALL(IF(Liste_Enfants!E$4:E$53="A",ROW(Liste_Enfants!E$4:E$53)-3),15)),"")</f>
        <v/>
      </c>
      <c r="C284" s="235" t="n"/>
      <c r="D284" s="236" t="n"/>
      <c r="E284" s="236" t="n"/>
      <c r="F284" s="236" t="n"/>
      <c r="G284" s="236" t="n"/>
      <c r="H284" s="236" t="n"/>
      <c r="I284" s="236" t="n"/>
      <c r="J284" s="236" t="n"/>
      <c r="K284" s="236" t="n"/>
      <c r="L284" s="236" t="n"/>
      <c r="M284" s="236" t="n"/>
      <c r="N284" s="236" t="n"/>
      <c r="O284" s="236" t="n"/>
      <c r="P284" s="236" t="n"/>
      <c r="Q284" s="237">
        <f>IF(COUNTA(D284:P284)=0,"",ROUND(AVERAGE(D284:P284),1))</f>
        <v/>
      </c>
      <c r="R284" s="235" t="n"/>
      <c r="S284" s="236" t="n"/>
      <c r="T284" s="236" t="n"/>
      <c r="U284" s="236" t="n"/>
      <c r="V284" s="236" t="n"/>
      <c r="W284" s="236" t="n"/>
      <c r="X284" s="236" t="n"/>
      <c r="Y284" s="236" t="n"/>
      <c r="Z284" s="236" t="n"/>
      <c r="AA284" s="236" t="n"/>
      <c r="AB284" s="236" t="n"/>
      <c r="AC284" s="236" t="n"/>
      <c r="AD284" s="236" t="n"/>
      <c r="AE284" s="236" t="n"/>
      <c r="AF284" s="237">
        <f>IF(COUNTA(S284:AE284)=0,"",ROUND(AVERAGE(S284:AE284),1))</f>
        <v/>
      </c>
      <c r="AG284" s="235" t="n"/>
      <c r="AH284" s="236" t="n"/>
      <c r="AI284" s="236" t="n"/>
      <c r="AJ284" s="236" t="n"/>
      <c r="AK284" s="236" t="n"/>
      <c r="AL284" s="236" t="n"/>
      <c r="AM284" s="236" t="n"/>
      <c r="AN284" s="236" t="n"/>
      <c r="AO284" s="236" t="n"/>
      <c r="AP284" s="236" t="n"/>
      <c r="AQ284" s="236" t="n"/>
      <c r="AR284" s="236" t="n"/>
      <c r="AS284" s="236" t="n"/>
      <c r="AT284" s="236" t="n"/>
      <c r="AU284" s="237">
        <f>IF(COUNTA(AH284:AT284)=0,"",ROUND(AVERAGE(AH284:AT284),1))</f>
        <v/>
      </c>
    </row>
    <row r="285" ht="14.4" customHeight="1" s="185">
      <c r="A285" s="233" t="inlineStr">
        <is>
          <t>📊 MOY.</t>
        </is>
      </c>
      <c r="C285" s="235" t="n"/>
      <c r="D285" s="241">
        <f>IF(COUNTA(D270:D284)=0,"",ROUND(AVERAGE(D270:D284),1))</f>
        <v/>
      </c>
      <c r="E285" s="241">
        <f>IF(COUNTA(E270:E284)=0,"",ROUND(AVERAGE(E270:E284),1))</f>
        <v/>
      </c>
      <c r="F285" s="241">
        <f>IF(COUNTA(F270:F284)=0,"",ROUND(AVERAGE(F270:F284),1))</f>
        <v/>
      </c>
      <c r="G285" s="241">
        <f>IF(COUNTA(G270:G284)=0,"",ROUND(AVERAGE(G270:G284),1))</f>
        <v/>
      </c>
      <c r="H285" s="241">
        <f>IF(COUNTA(H270:H284)=0,"",ROUND(AVERAGE(H270:H284),1))</f>
        <v/>
      </c>
      <c r="I285" s="241">
        <f>IF(COUNTA(I270:I284)=0,"",ROUND(AVERAGE(I270:I284),1))</f>
        <v/>
      </c>
      <c r="J285" s="241">
        <f>IF(COUNTA(J270:J284)=0,"",ROUND(AVERAGE(J270:J284),1))</f>
        <v/>
      </c>
      <c r="K285" s="241">
        <f>IF(COUNTA(K270:K284)=0,"",ROUND(AVERAGE(K270:K284),1))</f>
        <v/>
      </c>
      <c r="L285" s="241">
        <f>IF(COUNTA(L270:L284)=0,"",ROUND(AVERAGE(L270:L284),1))</f>
        <v/>
      </c>
      <c r="M285" s="241">
        <f>IF(COUNTA(M270:M284)=0,"",ROUND(AVERAGE(M270:M284),1))</f>
        <v/>
      </c>
      <c r="N285" s="241">
        <f>IF(COUNTA(N270:N284)=0,"",ROUND(AVERAGE(N270:N284),1))</f>
        <v/>
      </c>
      <c r="O285" s="241">
        <f>IF(COUNTA(O270:O284)=0,"",ROUND(AVERAGE(O270:O284),1))</f>
        <v/>
      </c>
      <c r="P285" s="241">
        <f>IF(COUNTA(P270:P284)=0,"",ROUND(AVERAGE(P270:P284),1))</f>
        <v/>
      </c>
      <c r="Q285" s="241">
        <f>IF(COUNTA(Q270:Q284)=0,"",ROUND(AVERAGE(Q270:Q284),1))</f>
        <v/>
      </c>
      <c r="R285" s="235" t="n"/>
      <c r="S285" s="241">
        <f>IF(COUNTA(S270:S284)=0,"",ROUND(AVERAGE(S270:S284),1))</f>
        <v/>
      </c>
      <c r="T285" s="241">
        <f>IF(COUNTA(T270:T284)=0,"",ROUND(AVERAGE(T270:T284),1))</f>
        <v/>
      </c>
      <c r="U285" s="241">
        <f>IF(COUNTA(U270:U284)=0,"",ROUND(AVERAGE(U270:U284),1))</f>
        <v/>
      </c>
      <c r="V285" s="241">
        <f>IF(COUNTA(V270:V284)=0,"",ROUND(AVERAGE(V270:V284),1))</f>
        <v/>
      </c>
      <c r="W285" s="241">
        <f>IF(COUNTA(W270:W284)=0,"",ROUND(AVERAGE(W270:W284),1))</f>
        <v/>
      </c>
      <c r="X285" s="241">
        <f>IF(COUNTA(X270:X284)=0,"",ROUND(AVERAGE(X270:X284),1))</f>
        <v/>
      </c>
      <c r="Y285" s="241">
        <f>IF(COUNTA(Y270:Y284)=0,"",ROUND(AVERAGE(Y270:Y284),1))</f>
        <v/>
      </c>
      <c r="Z285" s="241">
        <f>IF(COUNTA(Z270:Z284)=0,"",ROUND(AVERAGE(Z270:Z284),1))</f>
        <v/>
      </c>
      <c r="AA285" s="241">
        <f>IF(COUNTA(AA270:AA284)=0,"",ROUND(AVERAGE(AA270:AA284),1))</f>
        <v/>
      </c>
      <c r="AB285" s="241">
        <f>IF(COUNTA(AB270:AB284)=0,"",ROUND(AVERAGE(AB270:AB284),1))</f>
        <v/>
      </c>
      <c r="AC285" s="241">
        <f>IF(COUNTA(AC270:AC284)=0,"",ROUND(AVERAGE(AC270:AC284),1))</f>
        <v/>
      </c>
      <c r="AD285" s="241">
        <f>IF(COUNTA(AD270:AD284)=0,"",ROUND(AVERAGE(AD270:AD284),1))</f>
        <v/>
      </c>
      <c r="AE285" s="241">
        <f>IF(COUNTA(AE270:AE284)=0,"",ROUND(AVERAGE(AE270:AE284),1))</f>
        <v/>
      </c>
      <c r="AF285" s="241">
        <f>IF(COUNTA(AF270:AF284)=0,"",ROUND(AVERAGE(AF270:AF284),1))</f>
        <v/>
      </c>
      <c r="AG285" s="235" t="n"/>
      <c r="AH285" s="241">
        <f>IF(COUNTA(AH270:AH284)=0,"",ROUND(AVERAGE(AH270:AH284),1))</f>
        <v/>
      </c>
      <c r="AI285" s="241">
        <f>IF(COUNTA(AI270:AI284)=0,"",ROUND(AVERAGE(AI270:AI284),1))</f>
        <v/>
      </c>
      <c r="AJ285" s="241">
        <f>IF(COUNTA(AJ270:AJ284)=0,"",ROUND(AVERAGE(AJ270:AJ284),1))</f>
        <v/>
      </c>
      <c r="AK285" s="241">
        <f>IF(COUNTA(AK270:AK284)=0,"",ROUND(AVERAGE(AK270:AK284),1))</f>
        <v/>
      </c>
      <c r="AL285" s="241">
        <f>IF(COUNTA(AL270:AL284)=0,"",ROUND(AVERAGE(AL270:AL284),1))</f>
        <v/>
      </c>
      <c r="AM285" s="241">
        <f>IF(COUNTA(AM270:AM284)=0,"",ROUND(AVERAGE(AM270:AM284),1))</f>
        <v/>
      </c>
      <c r="AN285" s="241">
        <f>IF(COUNTA(AN270:AN284)=0,"",ROUND(AVERAGE(AN270:AN284),1))</f>
        <v/>
      </c>
      <c r="AO285" s="241">
        <f>IF(COUNTA(AO270:AO284)=0,"",ROUND(AVERAGE(AO270:AO284),1))</f>
        <v/>
      </c>
      <c r="AP285" s="241">
        <f>IF(COUNTA(AP270:AP284)=0,"",ROUND(AVERAGE(AP270:AP284),1))</f>
        <v/>
      </c>
      <c r="AQ285" s="241">
        <f>IF(COUNTA(AQ270:AQ284)=0,"",ROUND(AVERAGE(AQ270:AQ284),1))</f>
        <v/>
      </c>
      <c r="AR285" s="241">
        <f>IF(COUNTA(AR270:AR284)=0,"",ROUND(AVERAGE(AR270:AR284),1))</f>
        <v/>
      </c>
      <c r="AS285" s="241">
        <f>IF(COUNTA(AS270:AS284)=0,"",ROUND(AVERAGE(AS270:AS284),1))</f>
        <v/>
      </c>
      <c r="AT285" s="241">
        <f>IF(COUNTA(AT270:AT284)=0,"",ROUND(AVERAGE(AT270:AT284),1))</f>
        <v/>
      </c>
      <c r="AU285" s="241">
        <f>IF(COUNTA(AU270:AU284)=0,"",ROUND(AVERAGE(AU270:AU284),1))</f>
        <v/>
      </c>
    </row>
    <row r="286" ht="14.4" customHeight="1" s="185">
      <c r="A286" s="248" t="inlineStr">
        <is>
          <t>⭐ MOY. S4</t>
        </is>
      </c>
      <c r="C286" s="235" t="n"/>
      <c r="D286" s="249">
        <f>IF(COUNTA(D234,D251,D268,D285)=0,"",ROUND(AVERAGE(D234,D251,D268,D285),1))</f>
        <v/>
      </c>
      <c r="E286" s="249">
        <f>IF(COUNTA(E234,E251,E268,E285)=0,"",ROUND(AVERAGE(E234,E251,E268,E285),1))</f>
        <v/>
      </c>
      <c r="F286" s="249">
        <f>IF(COUNTA(F234,F251,F268,F285)=0,"",ROUND(AVERAGE(F234,F251,F268,F285),1))</f>
        <v/>
      </c>
      <c r="G286" s="249">
        <f>IF(COUNTA(G234,G251,G268,G285)=0,"",ROUND(AVERAGE(G234,G251,G268,G285),1))</f>
        <v/>
      </c>
      <c r="H286" s="249">
        <f>IF(COUNTA(H234,H251,H268,H285)=0,"",ROUND(AVERAGE(H234,H251,H268,H285),1))</f>
        <v/>
      </c>
      <c r="I286" s="249">
        <f>IF(COUNTA(I234,I251,I268,I285)=0,"",ROUND(AVERAGE(I234,I251,I268,I285),1))</f>
        <v/>
      </c>
      <c r="J286" s="249">
        <f>IF(COUNTA(J234,J251,J268,J285)=0,"",ROUND(AVERAGE(J234,J251,J268,J285),1))</f>
        <v/>
      </c>
      <c r="K286" s="249">
        <f>IF(COUNTA(K234,K251,K268,K285)=0,"",ROUND(AVERAGE(K234,K251,K268,K285),1))</f>
        <v/>
      </c>
      <c r="L286" s="249">
        <f>IF(COUNTA(L234,L251,L268,L285)=0,"",ROUND(AVERAGE(L234,L251,L268,L285),1))</f>
        <v/>
      </c>
      <c r="M286" s="249">
        <f>IF(COUNTA(M234,M251,M268,M285)=0,"",ROUND(AVERAGE(M234,M251,M268,M285),1))</f>
        <v/>
      </c>
      <c r="N286" s="249">
        <f>IF(COUNTA(N234,N251,N268,N285)=0,"",ROUND(AVERAGE(N234,N251,N268,N285),1))</f>
        <v/>
      </c>
      <c r="O286" s="249">
        <f>IF(COUNTA(O234,O251,O268,O285)=0,"",ROUND(AVERAGE(O234,O251,O268,O285),1))</f>
        <v/>
      </c>
      <c r="P286" s="249">
        <f>IF(COUNTA(P234,P251,P268,P285)=0,"",ROUND(AVERAGE(P234,P251,P268,P285),1))</f>
        <v/>
      </c>
      <c r="Q286" s="249">
        <f>IF(COUNTA(Q234,Q251,Q268,Q285)=0,"",ROUND(AVERAGE(Q234,Q251,Q268,Q285),1))</f>
        <v/>
      </c>
      <c r="R286" s="235" t="n"/>
      <c r="S286" s="249">
        <f>IF(COUNTA(S234,S251,S268,S285)=0,"",ROUND(AVERAGE(S234,S251,S268,S285),1))</f>
        <v/>
      </c>
      <c r="T286" s="249">
        <f>IF(COUNTA(T234,T251,T268,T285)=0,"",ROUND(AVERAGE(T234,T251,T268,T285),1))</f>
        <v/>
      </c>
      <c r="U286" s="249">
        <f>IF(COUNTA(U234,U251,U268,U285)=0,"",ROUND(AVERAGE(U234,U251,U268,U285),1))</f>
        <v/>
      </c>
      <c r="V286" s="249">
        <f>IF(COUNTA(V234,V251,V268,V285)=0,"",ROUND(AVERAGE(V234,V251,V268,V285),1))</f>
        <v/>
      </c>
      <c r="W286" s="249">
        <f>IF(COUNTA(W234,W251,W268,W285)=0,"",ROUND(AVERAGE(W234,W251,W268,W285),1))</f>
        <v/>
      </c>
      <c r="X286" s="249">
        <f>IF(COUNTA(X234,X251,X268,X285)=0,"",ROUND(AVERAGE(X234,X251,X268,X285),1))</f>
        <v/>
      </c>
      <c r="Y286" s="249">
        <f>IF(COUNTA(Y234,Y251,Y268,Y285)=0,"",ROUND(AVERAGE(Y234,Y251,Y268,Y285),1))</f>
        <v/>
      </c>
      <c r="Z286" s="249">
        <f>IF(COUNTA(Z234,Z251,Z268,Z285)=0,"",ROUND(AVERAGE(Z234,Z251,Z268,Z285),1))</f>
        <v/>
      </c>
      <c r="AA286" s="249">
        <f>IF(COUNTA(AA234,AA251,AA268,AA285)=0,"",ROUND(AVERAGE(AA234,AA251,AA268,AA285),1))</f>
        <v/>
      </c>
      <c r="AB286" s="249">
        <f>IF(COUNTA(AB234,AB251,AB268,AB285)=0,"",ROUND(AVERAGE(AB234,AB251,AB268,AB285),1))</f>
        <v/>
      </c>
      <c r="AC286" s="249">
        <f>IF(COUNTA(AC234,AC251,AC268,AC285)=0,"",ROUND(AVERAGE(AC234,AC251,AC268,AC285),1))</f>
        <v/>
      </c>
      <c r="AD286" s="249">
        <f>IF(COUNTA(AD234,AD251,AD268,AD285)=0,"",ROUND(AVERAGE(AD234,AD251,AD268,AD285),1))</f>
        <v/>
      </c>
      <c r="AE286" s="249">
        <f>IF(COUNTA(AE234,AE251,AE268,AE285)=0,"",ROUND(AVERAGE(AE234,AE251,AE268,AE285),1))</f>
        <v/>
      </c>
      <c r="AF286" s="249">
        <f>IF(COUNTA(AF234,AF251,AF268,AF285)=0,"",ROUND(AVERAGE(AF234,AF251,AF268,AF285),1))</f>
        <v/>
      </c>
      <c r="AG286" s="235" t="n"/>
      <c r="AH286" s="249">
        <f>IF(COUNTA(AH234,AH251,AH268,AH285)=0,"",ROUND(AVERAGE(AH234,AH251,AH268,AH285),1))</f>
        <v/>
      </c>
      <c r="AI286" s="249">
        <f>IF(COUNTA(AI234,AI251,AI268,AI285)=0,"",ROUND(AVERAGE(AI234,AI251,AI268,AI285),1))</f>
        <v/>
      </c>
      <c r="AJ286" s="249">
        <f>IF(COUNTA(AJ234,AJ251,AJ268,AJ285)=0,"",ROUND(AVERAGE(AJ234,AJ251,AJ268,AJ285),1))</f>
        <v/>
      </c>
      <c r="AK286" s="249">
        <f>IF(COUNTA(AK234,AK251,AK268,AK285)=0,"",ROUND(AVERAGE(AK234,AK251,AK268,AK285),1))</f>
        <v/>
      </c>
      <c r="AL286" s="249">
        <f>IF(COUNTA(AL234,AL251,AL268,AL285)=0,"",ROUND(AVERAGE(AL234,AL251,AL268,AL285),1))</f>
        <v/>
      </c>
      <c r="AM286" s="249">
        <f>IF(COUNTA(AM234,AM251,AM268,AM285)=0,"",ROUND(AVERAGE(AM234,AM251,AM268,AM285),1))</f>
        <v/>
      </c>
      <c r="AN286" s="249">
        <f>IF(COUNTA(AN234,AN251,AN268,AN285)=0,"",ROUND(AVERAGE(AN234,AN251,AN268,AN285),1))</f>
        <v/>
      </c>
      <c r="AO286" s="249">
        <f>IF(COUNTA(AO234,AO251,AO268,AO285)=0,"",ROUND(AVERAGE(AO234,AO251,AO268,AO285),1))</f>
        <v/>
      </c>
      <c r="AP286" s="249">
        <f>IF(COUNTA(AP234,AP251,AP268,AP285)=0,"",ROUND(AVERAGE(AP234,AP251,AP268,AP285),1))</f>
        <v/>
      </c>
      <c r="AQ286" s="249">
        <f>IF(COUNTA(AQ234,AQ251,AQ268,AQ285)=0,"",ROUND(AVERAGE(AQ234,AQ251,AQ268,AQ285),1))</f>
        <v/>
      </c>
      <c r="AR286" s="249">
        <f>IF(COUNTA(AR234,AR251,AR268,AR285)=0,"",ROUND(AVERAGE(AR234,AR251,AR268,AR285),1))</f>
        <v/>
      </c>
      <c r="AS286" s="249">
        <f>IF(COUNTA(AS234,AS251,AS268,AS285)=0,"",ROUND(AVERAGE(AS234,AS251,AS268,AS285),1))</f>
        <v/>
      </c>
      <c r="AT286" s="249">
        <f>IF(COUNTA(AT234,AT251,AT268,AT285)=0,"",ROUND(AVERAGE(AT234,AT251,AT268,AT285),1))</f>
        <v/>
      </c>
      <c r="AU286" s="249">
        <f>IF(COUNTA(AU234,AU251,AU268,AU285)=0,"",ROUND(AVERAGE(AU234,AU251,AU268,AU285),1))</f>
        <v/>
      </c>
    </row>
    <row r="287" ht="14.4" customHeight="1" s="185">
      <c r="C287" s="235" t="n"/>
      <c r="D287" s="194" t="n"/>
      <c r="E287" s="194" t="n"/>
      <c r="F287" s="194" t="n"/>
      <c r="G287" s="194" t="n"/>
      <c r="H287" s="194" t="n"/>
      <c r="I287" s="194" t="n"/>
      <c r="J287" s="194" t="n"/>
      <c r="K287" s="194" t="n"/>
      <c r="L287" s="194" t="n"/>
      <c r="M287" s="194" t="n"/>
      <c r="N287" s="194" t="n"/>
      <c r="O287" s="194" t="n"/>
      <c r="P287" s="194" t="n"/>
      <c r="Q287" s="194" t="n"/>
      <c r="R287" s="235" t="n"/>
      <c r="S287" s="194" t="n"/>
      <c r="T287" s="194" t="n"/>
      <c r="U287" s="194" t="n"/>
      <c r="V287" s="194" t="n"/>
      <c r="W287" s="194" t="n"/>
      <c r="X287" s="194" t="n"/>
      <c r="Y287" s="194" t="n"/>
      <c r="Z287" s="194" t="n"/>
      <c r="AA287" s="194" t="n"/>
      <c r="AB287" s="194" t="n"/>
      <c r="AC287" s="194" t="n"/>
      <c r="AD287" s="194" t="n"/>
      <c r="AE287" s="194" t="n"/>
      <c r="AF287" s="194" t="n"/>
      <c r="AG287" s="235" t="n"/>
      <c r="AH287" s="194" t="n"/>
      <c r="AI287" s="194" t="n"/>
      <c r="AJ287" s="194" t="n"/>
      <c r="AK287" s="194" t="n"/>
      <c r="AL287" s="194" t="n"/>
      <c r="AM287" s="194" t="n"/>
      <c r="AN287" s="194" t="n"/>
      <c r="AO287" s="194" t="n"/>
      <c r="AP287" s="194" t="n"/>
      <c r="AQ287" s="194" t="n"/>
      <c r="AR287" s="194" t="n"/>
      <c r="AS287" s="194" t="n"/>
      <c r="AT287" s="194" t="n"/>
      <c r="AU287" s="194" t="n"/>
    </row>
    <row r="288" ht="15.6" customHeight="1" s="185">
      <c r="A288" s="216" t="inlineStr">
        <is>
          <t>📋 T1 — 📆 SEMAINE 5</t>
        </is>
      </c>
      <c r="C288" s="240" t="n"/>
      <c r="D288" s="218" t="inlineStr">
        <is>
          <t>🤝 VIE COLLECT.</t>
        </is>
      </c>
      <c r="H288" s="219" t="inlineStr">
        <is>
          <t>🎯 AUTONOMIE</t>
        </is>
      </c>
      <c r="K288" s="220" t="inlineStr">
        <is>
          <t>🎨 CRÉATIVITÉ</t>
        </is>
      </c>
      <c r="N288" s="221" t="inlineStr">
        <is>
          <t>⚽ MOTRICITÉ</t>
        </is>
      </c>
      <c r="Q288" s="222" t="inlineStr">
        <is>
          <t>MOY</t>
        </is>
      </c>
      <c r="R288" s="235" t="n"/>
      <c r="S288" s="218" t="inlineStr">
        <is>
          <t>🤝 VIE COLLECT.</t>
        </is>
      </c>
      <c r="W288" s="219" t="inlineStr">
        <is>
          <t>🎯 AUTONOMIE</t>
        </is>
      </c>
      <c r="Z288" s="220" t="inlineStr">
        <is>
          <t>🎨 CRÉATIVITÉ</t>
        </is>
      </c>
      <c r="AC288" s="221" t="inlineStr">
        <is>
          <t>⚽ MOTRICITÉ</t>
        </is>
      </c>
      <c r="AF288" s="224" t="inlineStr">
        <is>
          <t>MOY</t>
        </is>
      </c>
      <c r="AG288" s="235" t="n"/>
      <c r="AH288" s="218" t="inlineStr">
        <is>
          <t>🤝 VIE COLLECT.</t>
        </is>
      </c>
      <c r="AL288" s="219" t="inlineStr">
        <is>
          <t>🎯 AUTONOMIE</t>
        </is>
      </c>
      <c r="AO288" s="220" t="inlineStr">
        <is>
          <t>🎨 CRÉATIVITÉ</t>
        </is>
      </c>
      <c r="AR288" s="221" t="inlineStr">
        <is>
          <t>⚽ MOTRICITÉ</t>
        </is>
      </c>
      <c r="AU288" s="225" t="inlineStr">
        <is>
          <t>MOY</t>
        </is>
      </c>
    </row>
    <row r="289" ht="30" customHeight="1" s="185">
      <c r="A289" s="226" t="inlineStr">
        <is>
          <t>N°</t>
        </is>
      </c>
      <c r="B289" s="227" t="inlineStr">
        <is>
          <t>📅 LUNDI</t>
        </is>
      </c>
      <c r="C289" s="228" t="n"/>
      <c r="D289" s="229" t="inlineStr">
        <is>
          <t>Règles</t>
        </is>
      </c>
      <c r="E289" s="229" t="inlineStr">
        <is>
          <t>Coopér.</t>
        </is>
      </c>
      <c r="F289" s="229" t="inlineStr">
        <is>
          <t>Comm.</t>
        </is>
      </c>
      <c r="G289" s="229" t="inlineStr">
        <is>
          <t>Entraide</t>
        </is>
      </c>
      <c r="H289" s="230" t="inlineStr">
        <is>
          <t>Initiat.</t>
        </is>
      </c>
      <c r="I289" s="230" t="inlineStr">
        <is>
          <t>Gest.mat</t>
        </is>
      </c>
      <c r="J289" s="230" t="inlineStr">
        <is>
          <t>Orga.</t>
        </is>
      </c>
      <c r="K289" s="231" t="inlineStr">
        <is>
          <t>Imagin.</t>
        </is>
      </c>
      <c r="L289" s="231" t="inlineStr">
        <is>
          <t>Expr.art</t>
        </is>
      </c>
      <c r="M289" s="231" t="inlineStr">
        <is>
          <t>Expr.corp</t>
        </is>
      </c>
      <c r="N289" s="232" t="inlineStr">
        <is>
          <t>Coord.</t>
        </is>
      </c>
      <c r="O289" s="232" t="inlineStr">
        <is>
          <t>Endur.</t>
        </is>
      </c>
      <c r="P289" s="232" t="inlineStr">
        <is>
          <t>Esp.sport</t>
        </is>
      </c>
      <c r="Q289" s="233" t="inlineStr">
        <is>
          <t>MOY</t>
        </is>
      </c>
      <c r="R289" s="250" t="inlineStr">
        <is>
          <t>▼ Activité</t>
        </is>
      </c>
      <c r="S289" s="229" t="inlineStr">
        <is>
          <t>Règles</t>
        </is>
      </c>
      <c r="T289" s="229" t="inlineStr">
        <is>
          <t>Coopér.</t>
        </is>
      </c>
      <c r="U289" s="229" t="inlineStr">
        <is>
          <t>Comm.</t>
        </is>
      </c>
      <c r="V289" s="229" t="inlineStr">
        <is>
          <t>Entraide</t>
        </is>
      </c>
      <c r="W289" s="230" t="inlineStr">
        <is>
          <t>Initiat.</t>
        </is>
      </c>
      <c r="X289" s="230" t="inlineStr">
        <is>
          <t>Gest.mat</t>
        </is>
      </c>
      <c r="Y289" s="230" t="inlineStr">
        <is>
          <t>Orga.</t>
        </is>
      </c>
      <c r="Z289" s="231" t="inlineStr">
        <is>
          <t>Imagin.</t>
        </is>
      </c>
      <c r="AA289" s="231" t="inlineStr">
        <is>
          <t>Expr.art</t>
        </is>
      </c>
      <c r="AB289" s="231" t="inlineStr">
        <is>
          <t>Expr.corp</t>
        </is>
      </c>
      <c r="AC289" s="232" t="inlineStr">
        <is>
          <t>Coord.</t>
        </is>
      </c>
      <c r="AD289" s="232" t="inlineStr">
        <is>
          <t>Endur.</t>
        </is>
      </c>
      <c r="AE289" s="232" t="inlineStr">
        <is>
          <t>Esp.sport</t>
        </is>
      </c>
      <c r="AF289" s="233" t="inlineStr">
        <is>
          <t>MOY</t>
        </is>
      </c>
      <c r="AG289" s="228" t="n"/>
      <c r="AH289" s="229" t="inlineStr">
        <is>
          <t>Règles</t>
        </is>
      </c>
      <c r="AI289" s="229" t="inlineStr">
        <is>
          <t>Coopér.</t>
        </is>
      </c>
      <c r="AJ289" s="229" t="inlineStr">
        <is>
          <t>Comm.</t>
        </is>
      </c>
      <c r="AK289" s="229" t="inlineStr">
        <is>
          <t>Entraide</t>
        </is>
      </c>
      <c r="AL289" s="230" t="inlineStr">
        <is>
          <t>Initiat.</t>
        </is>
      </c>
      <c r="AM289" s="230" t="inlineStr">
        <is>
          <t>Gest.mat</t>
        </is>
      </c>
      <c r="AN289" s="230" t="inlineStr">
        <is>
          <t>Orga.</t>
        </is>
      </c>
      <c r="AO289" s="231" t="inlineStr">
        <is>
          <t>Imagin.</t>
        </is>
      </c>
      <c r="AP289" s="231" t="inlineStr">
        <is>
          <t>Expr.art</t>
        </is>
      </c>
      <c r="AQ289" s="231" t="inlineStr">
        <is>
          <t>Expr.corp</t>
        </is>
      </c>
      <c r="AR289" s="232" t="inlineStr">
        <is>
          <t>Coord.</t>
        </is>
      </c>
      <c r="AS289" s="232" t="inlineStr">
        <is>
          <t>Endur.</t>
        </is>
      </c>
      <c r="AT289" s="232" t="inlineStr">
        <is>
          <t>Esp.sport</t>
        </is>
      </c>
      <c r="AU289" s="233" t="inlineStr">
        <is>
          <t>MOY</t>
        </is>
      </c>
    </row>
    <row r="290" ht="14.4" customHeight="1" s="185">
      <c r="A290" s="213" t="n">
        <v>1</v>
      </c>
      <c r="B290" s="234">
        <f t="array" ref="B290:B290">IFERROR(INDEX(Liste_Enfants!B$4:B$53,SMALL(IF(Liste_Enfants!E$4:E$53="A",ROW(Liste_Enfants!E$4:E$53)-3),1))&amp;" "&amp;INDEX(Liste_Enfants!C$4:C$53,SMALL(IF(Liste_Enfants!E$4:E$53="A",ROW(Liste_Enfants!E$4:E$53)-3),1)),"")</f>
        <v/>
      </c>
      <c r="C290" s="235" t="n"/>
      <c r="D290" s="236" t="n"/>
      <c r="E290" s="236" t="n"/>
      <c r="F290" s="236" t="n"/>
      <c r="G290" s="236" t="n"/>
      <c r="H290" s="236" t="n"/>
      <c r="I290" s="236" t="n"/>
      <c r="J290" s="236" t="n"/>
      <c r="K290" s="236" t="n"/>
      <c r="L290" s="236" t="n"/>
      <c r="M290" s="236" t="n"/>
      <c r="N290" s="236" t="n"/>
      <c r="O290" s="236" t="n"/>
      <c r="P290" s="236" t="n"/>
      <c r="Q290" s="237">
        <f>IF(COUNTA(D290:P290)=0,"",ROUND(AVERAGE(D290:P290),1))</f>
        <v/>
      </c>
      <c r="R290" s="235" t="n"/>
      <c r="S290" s="236" t="n"/>
      <c r="T290" s="236" t="n"/>
      <c r="U290" s="236" t="n"/>
      <c r="V290" s="236" t="n"/>
      <c r="W290" s="236" t="n"/>
      <c r="X290" s="236" t="n"/>
      <c r="Y290" s="236" t="n"/>
      <c r="Z290" s="236" t="n"/>
      <c r="AA290" s="236" t="n"/>
      <c r="AB290" s="236" t="n"/>
      <c r="AC290" s="236" t="n"/>
      <c r="AD290" s="236" t="n"/>
      <c r="AE290" s="236" t="n"/>
      <c r="AF290" s="237">
        <f>IF(COUNTA(S290:AE290)=0,"",ROUND(AVERAGE(S290:AE290),1))</f>
        <v/>
      </c>
      <c r="AG290" s="235" t="n"/>
      <c r="AH290" s="236" t="n"/>
      <c r="AI290" s="236" t="n"/>
      <c r="AJ290" s="236" t="n"/>
      <c r="AK290" s="236" t="n"/>
      <c r="AL290" s="236" t="n"/>
      <c r="AM290" s="236" t="n"/>
      <c r="AN290" s="236" t="n"/>
      <c r="AO290" s="236" t="n"/>
      <c r="AP290" s="236" t="n"/>
      <c r="AQ290" s="236" t="n"/>
      <c r="AR290" s="236" t="n"/>
      <c r="AS290" s="236" t="n"/>
      <c r="AT290" s="236" t="n"/>
      <c r="AU290" s="237">
        <f>IF(COUNTA(AH290:AT290)=0,"",ROUND(AVERAGE(AH290:AT290),1))</f>
        <v/>
      </c>
    </row>
    <row r="291" ht="14.4" customHeight="1" s="185">
      <c r="A291" s="238" t="n">
        <v>2</v>
      </c>
      <c r="B291" s="239">
        <f t="array" ref="B291:B291">IFERROR(INDEX(Liste_Enfants!B$4:B$53,SMALL(IF(Liste_Enfants!E$4:E$53="A",ROW(Liste_Enfants!E$4:E$53)-3),2))&amp;" "&amp;INDEX(Liste_Enfants!C$4:C$53,SMALL(IF(Liste_Enfants!E$4:E$53="A",ROW(Liste_Enfants!E$4:E$53)-3),2)),"")</f>
        <v/>
      </c>
      <c r="C291" s="235" t="n"/>
      <c r="D291" s="236" t="n"/>
      <c r="E291" s="236" t="n"/>
      <c r="F291" s="236" t="n"/>
      <c r="G291" s="236" t="n"/>
      <c r="H291" s="236" t="n"/>
      <c r="I291" s="236" t="n"/>
      <c r="J291" s="236" t="n"/>
      <c r="K291" s="236" t="n"/>
      <c r="L291" s="236" t="n"/>
      <c r="M291" s="236" t="n"/>
      <c r="N291" s="236" t="n"/>
      <c r="O291" s="236" t="n"/>
      <c r="P291" s="236" t="n"/>
      <c r="Q291" s="237">
        <f>IF(COUNTA(D291:P291)=0,"",ROUND(AVERAGE(D291:P291),1))</f>
        <v/>
      </c>
      <c r="R291" s="235" t="n"/>
      <c r="S291" s="236" t="n"/>
      <c r="T291" s="236" t="n"/>
      <c r="U291" s="236" t="n"/>
      <c r="V291" s="236" t="n"/>
      <c r="W291" s="236" t="n"/>
      <c r="X291" s="236" t="n"/>
      <c r="Y291" s="236" t="n"/>
      <c r="Z291" s="236" t="n"/>
      <c r="AA291" s="236" t="n"/>
      <c r="AB291" s="236" t="n"/>
      <c r="AC291" s="236" t="n"/>
      <c r="AD291" s="236" t="n"/>
      <c r="AE291" s="236" t="n"/>
      <c r="AF291" s="237">
        <f>IF(COUNTA(S291:AE291)=0,"",ROUND(AVERAGE(S291:AE291),1))</f>
        <v/>
      </c>
      <c r="AG291" s="235" t="n"/>
      <c r="AH291" s="236" t="n"/>
      <c r="AI291" s="236" t="n"/>
      <c r="AJ291" s="236" t="n"/>
      <c r="AK291" s="236" t="n"/>
      <c r="AL291" s="236" t="n"/>
      <c r="AM291" s="236" t="n"/>
      <c r="AN291" s="236" t="n"/>
      <c r="AO291" s="236" t="n"/>
      <c r="AP291" s="236" t="n"/>
      <c r="AQ291" s="236" t="n"/>
      <c r="AR291" s="236" t="n"/>
      <c r="AS291" s="236" t="n"/>
      <c r="AT291" s="236" t="n"/>
      <c r="AU291" s="237">
        <f>IF(COUNTA(AH291:AT291)=0,"",ROUND(AVERAGE(AH291:AT291),1))</f>
        <v/>
      </c>
    </row>
    <row r="292" ht="14.4" customHeight="1" s="185">
      <c r="A292" s="213" t="n">
        <v>3</v>
      </c>
      <c r="B292" s="234">
        <f t="array" ref="B292:B292">IFERROR(INDEX(Liste_Enfants!B$4:B$53,SMALL(IF(Liste_Enfants!E$4:E$53="A",ROW(Liste_Enfants!E$4:E$53)-3),3))&amp;" "&amp;INDEX(Liste_Enfants!C$4:C$53,SMALL(IF(Liste_Enfants!E$4:E$53="A",ROW(Liste_Enfants!E$4:E$53)-3),3)),"")</f>
        <v/>
      </c>
      <c r="C292" s="235" t="n"/>
      <c r="D292" s="236" t="n"/>
      <c r="E292" s="236" t="n"/>
      <c r="F292" s="236" t="n"/>
      <c r="G292" s="236" t="n"/>
      <c r="H292" s="236" t="n"/>
      <c r="I292" s="236" t="n"/>
      <c r="J292" s="236" t="n"/>
      <c r="K292" s="236" t="n"/>
      <c r="L292" s="236" t="n"/>
      <c r="M292" s="236" t="n"/>
      <c r="N292" s="236" t="n"/>
      <c r="O292" s="236" t="n"/>
      <c r="P292" s="236" t="n"/>
      <c r="Q292" s="237">
        <f>IF(COUNTA(D292:P292)=0,"",ROUND(AVERAGE(D292:P292),1))</f>
        <v/>
      </c>
      <c r="R292" s="235" t="n"/>
      <c r="S292" s="236" t="n"/>
      <c r="T292" s="236" t="n"/>
      <c r="U292" s="236" t="n"/>
      <c r="V292" s="236" t="n"/>
      <c r="W292" s="236" t="n"/>
      <c r="X292" s="236" t="n"/>
      <c r="Y292" s="236" t="n"/>
      <c r="Z292" s="236" t="n"/>
      <c r="AA292" s="236" t="n"/>
      <c r="AB292" s="236" t="n"/>
      <c r="AC292" s="236" t="n"/>
      <c r="AD292" s="236" t="n"/>
      <c r="AE292" s="236" t="n"/>
      <c r="AF292" s="237">
        <f>IF(COUNTA(S292:AE292)=0,"",ROUND(AVERAGE(S292:AE292),1))</f>
        <v/>
      </c>
      <c r="AG292" s="235" t="n"/>
      <c r="AH292" s="236" t="n"/>
      <c r="AI292" s="236" t="n"/>
      <c r="AJ292" s="236" t="n"/>
      <c r="AK292" s="236" t="n"/>
      <c r="AL292" s="236" t="n"/>
      <c r="AM292" s="236" t="n"/>
      <c r="AN292" s="236" t="n"/>
      <c r="AO292" s="236" t="n"/>
      <c r="AP292" s="236" t="n"/>
      <c r="AQ292" s="236" t="n"/>
      <c r="AR292" s="236" t="n"/>
      <c r="AS292" s="236" t="n"/>
      <c r="AT292" s="236" t="n"/>
      <c r="AU292" s="237">
        <f>IF(COUNTA(AH292:AT292)=0,"",ROUND(AVERAGE(AH292:AT292),1))</f>
        <v/>
      </c>
    </row>
    <row r="293" ht="14.4" customHeight="1" s="185">
      <c r="A293" s="238" t="n">
        <v>4</v>
      </c>
      <c r="B293" s="239">
        <f t="array" ref="B293:B293">IFERROR(INDEX(Liste_Enfants!B$4:B$53,SMALL(IF(Liste_Enfants!E$4:E$53="A",ROW(Liste_Enfants!E$4:E$53)-3),4))&amp;" "&amp;INDEX(Liste_Enfants!C$4:C$53,SMALL(IF(Liste_Enfants!E$4:E$53="A",ROW(Liste_Enfants!E$4:E$53)-3),4)),"")</f>
        <v/>
      </c>
      <c r="C293" s="235" t="n"/>
      <c r="D293" s="236" t="n"/>
      <c r="E293" s="236" t="n"/>
      <c r="F293" s="236" t="n"/>
      <c r="G293" s="236" t="n"/>
      <c r="H293" s="236" t="n"/>
      <c r="I293" s="236" t="n"/>
      <c r="J293" s="236" t="n"/>
      <c r="K293" s="236" t="n"/>
      <c r="L293" s="236" t="n"/>
      <c r="M293" s="236" t="n"/>
      <c r="N293" s="236" t="n"/>
      <c r="O293" s="236" t="n"/>
      <c r="P293" s="236" t="n"/>
      <c r="Q293" s="237">
        <f>IF(COUNTA(D293:P293)=0,"",ROUND(AVERAGE(D293:P293),1))</f>
        <v/>
      </c>
      <c r="R293" s="235" t="n"/>
      <c r="S293" s="236" t="n"/>
      <c r="T293" s="236" t="n"/>
      <c r="U293" s="236" t="n"/>
      <c r="V293" s="236" t="n"/>
      <c r="W293" s="236" t="n"/>
      <c r="X293" s="236" t="n"/>
      <c r="Y293" s="236" t="n"/>
      <c r="Z293" s="236" t="n"/>
      <c r="AA293" s="236" t="n"/>
      <c r="AB293" s="236" t="n"/>
      <c r="AC293" s="236" t="n"/>
      <c r="AD293" s="236" t="n"/>
      <c r="AE293" s="236" t="n"/>
      <c r="AF293" s="237">
        <f>IF(COUNTA(S293:AE293)=0,"",ROUND(AVERAGE(S293:AE293),1))</f>
        <v/>
      </c>
      <c r="AG293" s="235" t="n"/>
      <c r="AH293" s="236" t="n"/>
      <c r="AI293" s="236" t="n"/>
      <c r="AJ293" s="236" t="n"/>
      <c r="AK293" s="236" t="n"/>
      <c r="AL293" s="236" t="n"/>
      <c r="AM293" s="236" t="n"/>
      <c r="AN293" s="236" t="n"/>
      <c r="AO293" s="236" t="n"/>
      <c r="AP293" s="236" t="n"/>
      <c r="AQ293" s="236" t="n"/>
      <c r="AR293" s="236" t="n"/>
      <c r="AS293" s="236" t="n"/>
      <c r="AT293" s="236" t="n"/>
      <c r="AU293" s="237">
        <f>IF(COUNTA(AH293:AT293)=0,"",ROUND(AVERAGE(AH293:AT293),1))</f>
        <v/>
      </c>
    </row>
    <row r="294" ht="14.4" customHeight="1" s="185">
      <c r="A294" s="213" t="n">
        <v>5</v>
      </c>
      <c r="B294" s="234">
        <f t="array" ref="B294:B294">IFERROR(INDEX(Liste_Enfants!B$4:B$53,SMALL(IF(Liste_Enfants!E$4:E$53="A",ROW(Liste_Enfants!E$4:E$53)-3),5))&amp;" "&amp;INDEX(Liste_Enfants!C$4:C$53,SMALL(IF(Liste_Enfants!E$4:E$53="A",ROW(Liste_Enfants!E$4:E$53)-3),5)),"")</f>
        <v/>
      </c>
      <c r="C294" s="235" t="n"/>
      <c r="D294" s="236" t="n"/>
      <c r="E294" s="236" t="n"/>
      <c r="F294" s="236" t="n"/>
      <c r="G294" s="236" t="n"/>
      <c r="H294" s="236" t="n"/>
      <c r="I294" s="236" t="n"/>
      <c r="J294" s="236" t="n"/>
      <c r="K294" s="236" t="n"/>
      <c r="L294" s="236" t="n"/>
      <c r="M294" s="236" t="n"/>
      <c r="N294" s="236" t="n"/>
      <c r="O294" s="236" t="n"/>
      <c r="P294" s="236" t="n"/>
      <c r="Q294" s="237">
        <f>IF(COUNTA(D294:P294)=0,"",ROUND(AVERAGE(D294:P294),1))</f>
        <v/>
      </c>
      <c r="R294" s="235" t="n"/>
      <c r="S294" s="236" t="n"/>
      <c r="T294" s="236" t="n"/>
      <c r="U294" s="236" t="n"/>
      <c r="V294" s="236" t="n"/>
      <c r="W294" s="236" t="n"/>
      <c r="X294" s="236" t="n"/>
      <c r="Y294" s="236" t="n"/>
      <c r="Z294" s="236" t="n"/>
      <c r="AA294" s="236" t="n"/>
      <c r="AB294" s="236" t="n"/>
      <c r="AC294" s="236" t="n"/>
      <c r="AD294" s="236" t="n"/>
      <c r="AE294" s="236" t="n"/>
      <c r="AF294" s="237">
        <f>IF(COUNTA(S294:AE294)=0,"",ROUND(AVERAGE(S294:AE294),1))</f>
        <v/>
      </c>
      <c r="AG294" s="235" t="n"/>
      <c r="AH294" s="236" t="n"/>
      <c r="AI294" s="236" t="n"/>
      <c r="AJ294" s="236" t="n"/>
      <c r="AK294" s="236" t="n"/>
      <c r="AL294" s="236" t="n"/>
      <c r="AM294" s="236" t="n"/>
      <c r="AN294" s="236" t="n"/>
      <c r="AO294" s="236" t="n"/>
      <c r="AP294" s="236" t="n"/>
      <c r="AQ294" s="236" t="n"/>
      <c r="AR294" s="236" t="n"/>
      <c r="AS294" s="236" t="n"/>
      <c r="AT294" s="236" t="n"/>
      <c r="AU294" s="237">
        <f>IF(COUNTA(AH294:AT294)=0,"",ROUND(AVERAGE(AH294:AT294),1))</f>
        <v/>
      </c>
    </row>
    <row r="295" ht="14.4" customHeight="1" s="185">
      <c r="A295" s="238" t="n">
        <v>6</v>
      </c>
      <c r="B295" s="239">
        <f t="array" ref="B295:B295">IFERROR(INDEX(Liste_Enfants!B$4:B$53,SMALL(IF(Liste_Enfants!E$4:E$53="A",ROW(Liste_Enfants!E$4:E$53)-3),6))&amp;" "&amp;INDEX(Liste_Enfants!C$4:C$53,SMALL(IF(Liste_Enfants!E$4:E$53="A",ROW(Liste_Enfants!E$4:E$53)-3),6)),"")</f>
        <v/>
      </c>
      <c r="C295" s="235" t="n"/>
      <c r="D295" s="236" t="n"/>
      <c r="E295" s="236" t="n"/>
      <c r="F295" s="236" t="n"/>
      <c r="G295" s="236" t="n"/>
      <c r="H295" s="236" t="n"/>
      <c r="I295" s="236" t="n"/>
      <c r="J295" s="236" t="n"/>
      <c r="K295" s="236" t="n"/>
      <c r="L295" s="236" t="n"/>
      <c r="M295" s="236" t="n"/>
      <c r="N295" s="236" t="n"/>
      <c r="O295" s="236" t="n"/>
      <c r="P295" s="236" t="n"/>
      <c r="Q295" s="237">
        <f>IF(COUNTA(D295:P295)=0,"",ROUND(AVERAGE(D295:P295),1))</f>
        <v/>
      </c>
      <c r="R295" s="235" t="n"/>
      <c r="S295" s="236" t="n"/>
      <c r="T295" s="236" t="n"/>
      <c r="U295" s="236" t="n"/>
      <c r="V295" s="236" t="n"/>
      <c r="W295" s="236" t="n"/>
      <c r="X295" s="236" t="n"/>
      <c r="Y295" s="236" t="n"/>
      <c r="Z295" s="236" t="n"/>
      <c r="AA295" s="236" t="n"/>
      <c r="AB295" s="236" t="n"/>
      <c r="AC295" s="236" t="n"/>
      <c r="AD295" s="236" t="n"/>
      <c r="AE295" s="236" t="n"/>
      <c r="AF295" s="237">
        <f>IF(COUNTA(S295:AE295)=0,"",ROUND(AVERAGE(S295:AE295),1))</f>
        <v/>
      </c>
      <c r="AG295" s="235" t="n"/>
      <c r="AH295" s="236" t="n"/>
      <c r="AI295" s="236" t="n"/>
      <c r="AJ295" s="236" t="n"/>
      <c r="AK295" s="236" t="n"/>
      <c r="AL295" s="236" t="n"/>
      <c r="AM295" s="236" t="n"/>
      <c r="AN295" s="236" t="n"/>
      <c r="AO295" s="236" t="n"/>
      <c r="AP295" s="236" t="n"/>
      <c r="AQ295" s="236" t="n"/>
      <c r="AR295" s="236" t="n"/>
      <c r="AS295" s="236" t="n"/>
      <c r="AT295" s="236" t="n"/>
      <c r="AU295" s="237">
        <f>IF(COUNTA(AH295:AT295)=0,"",ROUND(AVERAGE(AH295:AT295),1))</f>
        <v/>
      </c>
    </row>
    <row r="296" ht="14.4" customHeight="1" s="185">
      <c r="A296" s="213" t="n">
        <v>7</v>
      </c>
      <c r="B296" s="234">
        <f t="array" ref="B296:B296">IFERROR(INDEX(Liste_Enfants!B$4:B$53,SMALL(IF(Liste_Enfants!E$4:E$53="A",ROW(Liste_Enfants!E$4:E$53)-3),7))&amp;" "&amp;INDEX(Liste_Enfants!C$4:C$53,SMALL(IF(Liste_Enfants!E$4:E$53="A",ROW(Liste_Enfants!E$4:E$53)-3),7)),"")</f>
        <v/>
      </c>
      <c r="C296" s="235" t="n"/>
      <c r="D296" s="236" t="n"/>
      <c r="E296" s="236" t="n"/>
      <c r="F296" s="236" t="n"/>
      <c r="G296" s="236" t="n"/>
      <c r="H296" s="236" t="n"/>
      <c r="I296" s="236" t="n"/>
      <c r="J296" s="236" t="n"/>
      <c r="K296" s="236" t="n"/>
      <c r="L296" s="236" t="n"/>
      <c r="M296" s="236" t="n"/>
      <c r="N296" s="236" t="n"/>
      <c r="O296" s="236" t="n"/>
      <c r="P296" s="236" t="n"/>
      <c r="Q296" s="237">
        <f>IF(COUNTA(D296:P296)=0,"",ROUND(AVERAGE(D296:P296),1))</f>
        <v/>
      </c>
      <c r="R296" s="235" t="n"/>
      <c r="S296" s="236" t="n"/>
      <c r="T296" s="236" t="n"/>
      <c r="U296" s="236" t="n"/>
      <c r="V296" s="236" t="n"/>
      <c r="W296" s="236" t="n"/>
      <c r="X296" s="236" t="n"/>
      <c r="Y296" s="236" t="n"/>
      <c r="Z296" s="236" t="n"/>
      <c r="AA296" s="236" t="n"/>
      <c r="AB296" s="236" t="n"/>
      <c r="AC296" s="236" t="n"/>
      <c r="AD296" s="236" t="n"/>
      <c r="AE296" s="236" t="n"/>
      <c r="AF296" s="237">
        <f>IF(COUNTA(S296:AE296)=0,"",ROUND(AVERAGE(S296:AE296),1))</f>
        <v/>
      </c>
      <c r="AG296" s="235" t="n"/>
      <c r="AH296" s="236" t="n"/>
      <c r="AI296" s="236" t="n"/>
      <c r="AJ296" s="236" t="n"/>
      <c r="AK296" s="236" t="n"/>
      <c r="AL296" s="236" t="n"/>
      <c r="AM296" s="236" t="n"/>
      <c r="AN296" s="236" t="n"/>
      <c r="AO296" s="236" t="n"/>
      <c r="AP296" s="236" t="n"/>
      <c r="AQ296" s="236" t="n"/>
      <c r="AR296" s="236" t="n"/>
      <c r="AS296" s="236" t="n"/>
      <c r="AT296" s="236" t="n"/>
      <c r="AU296" s="237">
        <f>IF(COUNTA(AH296:AT296)=0,"",ROUND(AVERAGE(AH296:AT296),1))</f>
        <v/>
      </c>
    </row>
    <row r="297" ht="14.4" customHeight="1" s="185">
      <c r="A297" s="238" t="n">
        <v>8</v>
      </c>
      <c r="B297" s="239">
        <f t="array" ref="B297:B297">IFERROR(INDEX(Liste_Enfants!B$4:B$53,SMALL(IF(Liste_Enfants!E$4:E$53="A",ROW(Liste_Enfants!E$4:E$53)-3),8))&amp;" "&amp;INDEX(Liste_Enfants!C$4:C$53,SMALL(IF(Liste_Enfants!E$4:E$53="A",ROW(Liste_Enfants!E$4:E$53)-3),8)),"")</f>
        <v/>
      </c>
      <c r="C297" s="235" t="n"/>
      <c r="D297" s="236" t="n"/>
      <c r="E297" s="236" t="n"/>
      <c r="F297" s="236" t="n"/>
      <c r="G297" s="236" t="n"/>
      <c r="H297" s="236" t="n"/>
      <c r="I297" s="236" t="n"/>
      <c r="J297" s="236" t="n"/>
      <c r="K297" s="236" t="n"/>
      <c r="L297" s="236" t="n"/>
      <c r="M297" s="236" t="n"/>
      <c r="N297" s="236" t="n"/>
      <c r="O297" s="236" t="n"/>
      <c r="P297" s="236" t="n"/>
      <c r="Q297" s="237">
        <f>IF(COUNTA(D297:P297)=0,"",ROUND(AVERAGE(D297:P297),1))</f>
        <v/>
      </c>
      <c r="R297" s="235" t="n"/>
      <c r="S297" s="236" t="n"/>
      <c r="T297" s="236" t="n"/>
      <c r="U297" s="236" t="n"/>
      <c r="V297" s="236" t="n"/>
      <c r="W297" s="236" t="n"/>
      <c r="X297" s="236" t="n"/>
      <c r="Y297" s="236" t="n"/>
      <c r="Z297" s="236" t="n"/>
      <c r="AA297" s="236" t="n"/>
      <c r="AB297" s="236" t="n"/>
      <c r="AC297" s="236" t="n"/>
      <c r="AD297" s="236" t="n"/>
      <c r="AE297" s="236" t="n"/>
      <c r="AF297" s="237">
        <f>IF(COUNTA(S297:AE297)=0,"",ROUND(AVERAGE(S297:AE297),1))</f>
        <v/>
      </c>
      <c r="AG297" s="235" t="n"/>
      <c r="AH297" s="236" t="n"/>
      <c r="AI297" s="236" t="n"/>
      <c r="AJ297" s="236" t="n"/>
      <c r="AK297" s="236" t="n"/>
      <c r="AL297" s="236" t="n"/>
      <c r="AM297" s="236" t="n"/>
      <c r="AN297" s="236" t="n"/>
      <c r="AO297" s="236" t="n"/>
      <c r="AP297" s="236" t="n"/>
      <c r="AQ297" s="236" t="n"/>
      <c r="AR297" s="236" t="n"/>
      <c r="AS297" s="236" t="n"/>
      <c r="AT297" s="236" t="n"/>
      <c r="AU297" s="237">
        <f>IF(COUNTA(AH297:AT297)=0,"",ROUND(AVERAGE(AH297:AT297),1))</f>
        <v/>
      </c>
    </row>
    <row r="298" ht="14.4" customHeight="1" s="185">
      <c r="A298" s="213" t="n">
        <v>9</v>
      </c>
      <c r="B298" s="234">
        <f t="array" ref="B298:B298">IFERROR(INDEX(Liste_Enfants!B$4:B$53,SMALL(IF(Liste_Enfants!E$4:E$53="A",ROW(Liste_Enfants!E$4:E$53)-3),9))&amp;" "&amp;INDEX(Liste_Enfants!C$4:C$53,SMALL(IF(Liste_Enfants!E$4:E$53="A",ROW(Liste_Enfants!E$4:E$53)-3),9)),"")</f>
        <v/>
      </c>
      <c r="C298" s="235" t="n"/>
      <c r="D298" s="236" t="n"/>
      <c r="E298" s="236" t="n"/>
      <c r="F298" s="236" t="n"/>
      <c r="G298" s="236" t="n"/>
      <c r="H298" s="236" t="n"/>
      <c r="I298" s="236" t="n"/>
      <c r="J298" s="236" t="n"/>
      <c r="K298" s="236" t="n"/>
      <c r="L298" s="236" t="n"/>
      <c r="M298" s="236" t="n"/>
      <c r="N298" s="236" t="n"/>
      <c r="O298" s="236" t="n"/>
      <c r="P298" s="236" t="n"/>
      <c r="Q298" s="237">
        <f>IF(COUNTA(D298:P298)=0,"",ROUND(AVERAGE(D298:P298),1))</f>
        <v/>
      </c>
      <c r="R298" s="235" t="n"/>
      <c r="S298" s="236" t="n"/>
      <c r="T298" s="236" t="n"/>
      <c r="U298" s="236" t="n"/>
      <c r="V298" s="236" t="n"/>
      <c r="W298" s="236" t="n"/>
      <c r="X298" s="236" t="n"/>
      <c r="Y298" s="236" t="n"/>
      <c r="Z298" s="236" t="n"/>
      <c r="AA298" s="236" t="n"/>
      <c r="AB298" s="236" t="n"/>
      <c r="AC298" s="236" t="n"/>
      <c r="AD298" s="236" t="n"/>
      <c r="AE298" s="236" t="n"/>
      <c r="AF298" s="237">
        <f>IF(COUNTA(S298:AE298)=0,"",ROUND(AVERAGE(S298:AE298),1))</f>
        <v/>
      </c>
      <c r="AG298" s="235" t="n"/>
      <c r="AH298" s="236" t="n"/>
      <c r="AI298" s="236" t="n"/>
      <c r="AJ298" s="236" t="n"/>
      <c r="AK298" s="236" t="n"/>
      <c r="AL298" s="236" t="n"/>
      <c r="AM298" s="236" t="n"/>
      <c r="AN298" s="236" t="n"/>
      <c r="AO298" s="236" t="n"/>
      <c r="AP298" s="236" t="n"/>
      <c r="AQ298" s="236" t="n"/>
      <c r="AR298" s="236" t="n"/>
      <c r="AS298" s="236" t="n"/>
      <c r="AT298" s="236" t="n"/>
      <c r="AU298" s="237">
        <f>IF(COUNTA(AH298:AT298)=0,"",ROUND(AVERAGE(AH298:AT298),1))</f>
        <v/>
      </c>
    </row>
    <row r="299" ht="14.4" customHeight="1" s="185">
      <c r="A299" s="238" t="n">
        <v>10</v>
      </c>
      <c r="B299" s="239">
        <f t="array" ref="B299:B299">IFERROR(INDEX(Liste_Enfants!B$4:B$53,SMALL(IF(Liste_Enfants!E$4:E$53="A",ROW(Liste_Enfants!E$4:E$53)-3),10))&amp;" "&amp;INDEX(Liste_Enfants!C$4:C$53,SMALL(IF(Liste_Enfants!E$4:E$53="A",ROW(Liste_Enfants!E$4:E$53)-3),10)),"")</f>
        <v/>
      </c>
      <c r="C299" s="235" t="n"/>
      <c r="D299" s="236" t="n"/>
      <c r="E299" s="236" t="n"/>
      <c r="F299" s="236" t="n"/>
      <c r="G299" s="236" t="n"/>
      <c r="H299" s="236" t="n"/>
      <c r="I299" s="236" t="n"/>
      <c r="J299" s="236" t="n"/>
      <c r="K299" s="236" t="n"/>
      <c r="L299" s="236" t="n"/>
      <c r="M299" s="236" t="n"/>
      <c r="N299" s="236" t="n"/>
      <c r="O299" s="236" t="n"/>
      <c r="P299" s="236" t="n"/>
      <c r="Q299" s="237">
        <f>IF(COUNTA(D299:P299)=0,"",ROUND(AVERAGE(D299:P299),1))</f>
        <v/>
      </c>
      <c r="R299" s="235" t="n"/>
      <c r="S299" s="236" t="n"/>
      <c r="T299" s="236" t="n"/>
      <c r="U299" s="236" t="n"/>
      <c r="V299" s="236" t="n"/>
      <c r="W299" s="236" t="n"/>
      <c r="X299" s="236" t="n"/>
      <c r="Y299" s="236" t="n"/>
      <c r="Z299" s="236" t="n"/>
      <c r="AA299" s="236" t="n"/>
      <c r="AB299" s="236" t="n"/>
      <c r="AC299" s="236" t="n"/>
      <c r="AD299" s="236" t="n"/>
      <c r="AE299" s="236" t="n"/>
      <c r="AF299" s="237">
        <f>IF(COUNTA(S299:AE299)=0,"",ROUND(AVERAGE(S299:AE299),1))</f>
        <v/>
      </c>
      <c r="AG299" s="235" t="n"/>
      <c r="AH299" s="236" t="n"/>
      <c r="AI299" s="236" t="n"/>
      <c r="AJ299" s="236" t="n"/>
      <c r="AK299" s="236" t="n"/>
      <c r="AL299" s="236" t="n"/>
      <c r="AM299" s="236" t="n"/>
      <c r="AN299" s="236" t="n"/>
      <c r="AO299" s="236" t="n"/>
      <c r="AP299" s="236" t="n"/>
      <c r="AQ299" s="236" t="n"/>
      <c r="AR299" s="236" t="n"/>
      <c r="AS299" s="236" t="n"/>
      <c r="AT299" s="236" t="n"/>
      <c r="AU299" s="237">
        <f>IF(COUNTA(AH299:AT299)=0,"",ROUND(AVERAGE(AH299:AT299),1))</f>
        <v/>
      </c>
    </row>
    <row r="300" ht="14.4" customHeight="1" s="185">
      <c r="A300" s="213" t="n">
        <v>11</v>
      </c>
      <c r="B300" s="234">
        <f t="array" ref="B300:B300">IFERROR(INDEX(Liste_Enfants!B$4:B$53,SMALL(IF(Liste_Enfants!E$4:E$53="A",ROW(Liste_Enfants!E$4:E$53)-3),11))&amp;" "&amp;INDEX(Liste_Enfants!C$4:C$53,SMALL(IF(Liste_Enfants!E$4:E$53="A",ROW(Liste_Enfants!E$4:E$53)-3),11)),"")</f>
        <v/>
      </c>
      <c r="C300" s="235" t="n"/>
      <c r="D300" s="236" t="n"/>
      <c r="E300" s="236" t="n"/>
      <c r="F300" s="236" t="n"/>
      <c r="G300" s="236" t="n"/>
      <c r="H300" s="236" t="n"/>
      <c r="I300" s="236" t="n"/>
      <c r="J300" s="236" t="n"/>
      <c r="K300" s="236" t="n"/>
      <c r="L300" s="236" t="n"/>
      <c r="M300" s="236" t="n"/>
      <c r="N300" s="236" t="n"/>
      <c r="O300" s="236" t="n"/>
      <c r="P300" s="236" t="n"/>
      <c r="Q300" s="237">
        <f>IF(COUNTA(D300:P300)=0,"",ROUND(AVERAGE(D300:P300),1))</f>
        <v/>
      </c>
      <c r="R300" s="235" t="n"/>
      <c r="S300" s="236" t="n"/>
      <c r="T300" s="236" t="n"/>
      <c r="U300" s="236" t="n"/>
      <c r="V300" s="236" t="n"/>
      <c r="W300" s="236" t="n"/>
      <c r="X300" s="236" t="n"/>
      <c r="Y300" s="236" t="n"/>
      <c r="Z300" s="236" t="n"/>
      <c r="AA300" s="236" t="n"/>
      <c r="AB300" s="236" t="n"/>
      <c r="AC300" s="236" t="n"/>
      <c r="AD300" s="236" t="n"/>
      <c r="AE300" s="236" t="n"/>
      <c r="AF300" s="237">
        <f>IF(COUNTA(S300:AE300)=0,"",ROUND(AVERAGE(S300:AE300),1))</f>
        <v/>
      </c>
      <c r="AG300" s="235" t="n"/>
      <c r="AH300" s="236" t="n"/>
      <c r="AI300" s="236" t="n"/>
      <c r="AJ300" s="236" t="n"/>
      <c r="AK300" s="236" t="n"/>
      <c r="AL300" s="236" t="n"/>
      <c r="AM300" s="236" t="n"/>
      <c r="AN300" s="236" t="n"/>
      <c r="AO300" s="236" t="n"/>
      <c r="AP300" s="236" t="n"/>
      <c r="AQ300" s="236" t="n"/>
      <c r="AR300" s="236" t="n"/>
      <c r="AS300" s="236" t="n"/>
      <c r="AT300" s="236" t="n"/>
      <c r="AU300" s="237">
        <f>IF(COUNTA(AH300:AT300)=0,"",ROUND(AVERAGE(AH300:AT300),1))</f>
        <v/>
      </c>
    </row>
    <row r="301" ht="14.4" customHeight="1" s="185">
      <c r="A301" s="238" t="n">
        <v>12</v>
      </c>
      <c r="B301" s="239">
        <f t="array" ref="B301:B301">IFERROR(INDEX(Liste_Enfants!B$4:B$53,SMALL(IF(Liste_Enfants!E$4:E$53="A",ROW(Liste_Enfants!E$4:E$53)-3),12))&amp;" "&amp;INDEX(Liste_Enfants!C$4:C$53,SMALL(IF(Liste_Enfants!E$4:E$53="A",ROW(Liste_Enfants!E$4:E$53)-3),12)),"")</f>
        <v/>
      </c>
      <c r="C301" s="235" t="n"/>
      <c r="D301" s="236" t="n"/>
      <c r="E301" s="236" t="n"/>
      <c r="F301" s="236" t="n"/>
      <c r="G301" s="236" t="n"/>
      <c r="H301" s="236" t="n"/>
      <c r="I301" s="236" t="n"/>
      <c r="J301" s="236" t="n"/>
      <c r="K301" s="236" t="n"/>
      <c r="L301" s="236" t="n"/>
      <c r="M301" s="236" t="n"/>
      <c r="N301" s="236" t="n"/>
      <c r="O301" s="236" t="n"/>
      <c r="P301" s="236" t="n"/>
      <c r="Q301" s="237">
        <f>IF(COUNTA(D301:P301)=0,"",ROUND(AVERAGE(D301:P301),1))</f>
        <v/>
      </c>
      <c r="R301" s="235" t="n"/>
      <c r="S301" s="236" t="n"/>
      <c r="T301" s="236" t="n"/>
      <c r="U301" s="236" t="n"/>
      <c r="V301" s="236" t="n"/>
      <c r="W301" s="236" t="n"/>
      <c r="X301" s="236" t="n"/>
      <c r="Y301" s="236" t="n"/>
      <c r="Z301" s="236" t="n"/>
      <c r="AA301" s="236" t="n"/>
      <c r="AB301" s="236" t="n"/>
      <c r="AC301" s="236" t="n"/>
      <c r="AD301" s="236" t="n"/>
      <c r="AE301" s="236" t="n"/>
      <c r="AF301" s="237">
        <f>IF(COUNTA(S301:AE301)=0,"",ROUND(AVERAGE(S301:AE301),1))</f>
        <v/>
      </c>
      <c r="AG301" s="235" t="n"/>
      <c r="AH301" s="236" t="n"/>
      <c r="AI301" s="236" t="n"/>
      <c r="AJ301" s="236" t="n"/>
      <c r="AK301" s="236" t="n"/>
      <c r="AL301" s="236" t="n"/>
      <c r="AM301" s="236" t="n"/>
      <c r="AN301" s="236" t="n"/>
      <c r="AO301" s="236" t="n"/>
      <c r="AP301" s="236" t="n"/>
      <c r="AQ301" s="236" t="n"/>
      <c r="AR301" s="236" t="n"/>
      <c r="AS301" s="236" t="n"/>
      <c r="AT301" s="236" t="n"/>
      <c r="AU301" s="237">
        <f>IF(COUNTA(AH301:AT301)=0,"",ROUND(AVERAGE(AH301:AT301),1))</f>
        <v/>
      </c>
    </row>
    <row r="302" ht="14.4" customHeight="1" s="185">
      <c r="A302" s="213" t="n">
        <v>13</v>
      </c>
      <c r="B302" s="234">
        <f t="array" ref="B302:B302">IFERROR(INDEX(Liste_Enfants!B$4:B$53,SMALL(IF(Liste_Enfants!E$4:E$53="A",ROW(Liste_Enfants!E$4:E$53)-3),13))&amp;" "&amp;INDEX(Liste_Enfants!C$4:C$53,SMALL(IF(Liste_Enfants!E$4:E$53="A",ROW(Liste_Enfants!E$4:E$53)-3),13)),"")</f>
        <v/>
      </c>
      <c r="C302" s="235" t="n"/>
      <c r="D302" s="236" t="n"/>
      <c r="E302" s="236" t="n"/>
      <c r="F302" s="236" t="n"/>
      <c r="G302" s="236" t="n"/>
      <c r="H302" s="236" t="n"/>
      <c r="I302" s="236" t="n"/>
      <c r="J302" s="236" t="n"/>
      <c r="K302" s="236" t="n"/>
      <c r="L302" s="236" t="n"/>
      <c r="M302" s="236" t="n"/>
      <c r="N302" s="236" t="n"/>
      <c r="O302" s="236" t="n"/>
      <c r="P302" s="236" t="n"/>
      <c r="Q302" s="237">
        <f>IF(COUNTA(D302:P302)=0,"",ROUND(AVERAGE(D302:P302),1))</f>
        <v/>
      </c>
      <c r="R302" s="235" t="n"/>
      <c r="S302" s="236" t="n"/>
      <c r="T302" s="236" t="n"/>
      <c r="U302" s="236" t="n"/>
      <c r="V302" s="236" t="n"/>
      <c r="W302" s="236" t="n"/>
      <c r="X302" s="236" t="n"/>
      <c r="Y302" s="236" t="n"/>
      <c r="Z302" s="236" t="n"/>
      <c r="AA302" s="236" t="n"/>
      <c r="AB302" s="236" t="n"/>
      <c r="AC302" s="236" t="n"/>
      <c r="AD302" s="236" t="n"/>
      <c r="AE302" s="236" t="n"/>
      <c r="AF302" s="237">
        <f>IF(COUNTA(S302:AE302)=0,"",ROUND(AVERAGE(S302:AE302),1))</f>
        <v/>
      </c>
      <c r="AG302" s="235" t="n"/>
      <c r="AH302" s="236" t="n"/>
      <c r="AI302" s="236" t="n"/>
      <c r="AJ302" s="236" t="n"/>
      <c r="AK302" s="236" t="n"/>
      <c r="AL302" s="236" t="n"/>
      <c r="AM302" s="236" t="n"/>
      <c r="AN302" s="236" t="n"/>
      <c r="AO302" s="236" t="n"/>
      <c r="AP302" s="236" t="n"/>
      <c r="AQ302" s="236" t="n"/>
      <c r="AR302" s="236" t="n"/>
      <c r="AS302" s="236" t="n"/>
      <c r="AT302" s="236" t="n"/>
      <c r="AU302" s="237">
        <f>IF(COUNTA(AH302:AT302)=0,"",ROUND(AVERAGE(AH302:AT302),1))</f>
        <v/>
      </c>
    </row>
    <row r="303" ht="14.4" customHeight="1" s="185">
      <c r="A303" s="238" t="n">
        <v>14</v>
      </c>
      <c r="B303" s="239">
        <f t="array" ref="B303:B303">IFERROR(INDEX(Liste_Enfants!B$4:B$53,SMALL(IF(Liste_Enfants!E$4:E$53="A",ROW(Liste_Enfants!E$4:E$53)-3),14))&amp;" "&amp;INDEX(Liste_Enfants!C$4:C$53,SMALL(IF(Liste_Enfants!E$4:E$53="A",ROW(Liste_Enfants!E$4:E$53)-3),14)),"")</f>
        <v/>
      </c>
      <c r="C303" s="235" t="n"/>
      <c r="D303" s="236" t="n"/>
      <c r="E303" s="236" t="n"/>
      <c r="F303" s="236" t="n"/>
      <c r="G303" s="236" t="n"/>
      <c r="H303" s="236" t="n"/>
      <c r="I303" s="236" t="n"/>
      <c r="J303" s="236" t="n"/>
      <c r="K303" s="236" t="n"/>
      <c r="L303" s="236" t="n"/>
      <c r="M303" s="236" t="n"/>
      <c r="N303" s="236" t="n"/>
      <c r="O303" s="236" t="n"/>
      <c r="P303" s="236" t="n"/>
      <c r="Q303" s="237">
        <f>IF(COUNTA(D303:P303)=0,"",ROUND(AVERAGE(D303:P303),1))</f>
        <v/>
      </c>
      <c r="R303" s="235" t="n"/>
      <c r="S303" s="236" t="n"/>
      <c r="T303" s="236" t="n"/>
      <c r="U303" s="236" t="n"/>
      <c r="V303" s="236" t="n"/>
      <c r="W303" s="236" t="n"/>
      <c r="X303" s="236" t="n"/>
      <c r="Y303" s="236" t="n"/>
      <c r="Z303" s="236" t="n"/>
      <c r="AA303" s="236" t="n"/>
      <c r="AB303" s="236" t="n"/>
      <c r="AC303" s="236" t="n"/>
      <c r="AD303" s="236" t="n"/>
      <c r="AE303" s="236" t="n"/>
      <c r="AF303" s="237">
        <f>IF(COUNTA(S303:AE303)=0,"",ROUND(AVERAGE(S303:AE303),1))</f>
        <v/>
      </c>
      <c r="AG303" s="235" t="n"/>
      <c r="AH303" s="236" t="n"/>
      <c r="AI303" s="236" t="n"/>
      <c r="AJ303" s="236" t="n"/>
      <c r="AK303" s="236" t="n"/>
      <c r="AL303" s="236" t="n"/>
      <c r="AM303" s="236" t="n"/>
      <c r="AN303" s="236" t="n"/>
      <c r="AO303" s="236" t="n"/>
      <c r="AP303" s="236" t="n"/>
      <c r="AQ303" s="236" t="n"/>
      <c r="AR303" s="236" t="n"/>
      <c r="AS303" s="236" t="n"/>
      <c r="AT303" s="236" t="n"/>
      <c r="AU303" s="237">
        <f>IF(COUNTA(AH303:AT303)=0,"",ROUND(AVERAGE(AH303:AT303),1))</f>
        <v/>
      </c>
    </row>
    <row r="304" ht="14.4" customHeight="1" s="185">
      <c r="A304" s="213" t="n">
        <v>15</v>
      </c>
      <c r="B304" s="234">
        <f t="array" ref="B304:B304">IFERROR(INDEX(Liste_Enfants!B$4:B$53,SMALL(IF(Liste_Enfants!E$4:E$53="A",ROW(Liste_Enfants!E$4:E$53)-3),15))&amp;" "&amp;INDEX(Liste_Enfants!C$4:C$53,SMALL(IF(Liste_Enfants!E$4:E$53="A",ROW(Liste_Enfants!E$4:E$53)-3),15)),"")</f>
        <v/>
      </c>
      <c r="C304" s="235" t="n"/>
      <c r="D304" s="236" t="n"/>
      <c r="E304" s="236" t="n"/>
      <c r="F304" s="236" t="n"/>
      <c r="G304" s="236" t="n"/>
      <c r="H304" s="236" t="n"/>
      <c r="I304" s="236" t="n"/>
      <c r="J304" s="236" t="n"/>
      <c r="K304" s="236" t="n"/>
      <c r="L304" s="236" t="n"/>
      <c r="M304" s="236" t="n"/>
      <c r="N304" s="236" t="n"/>
      <c r="O304" s="236" t="n"/>
      <c r="P304" s="236" t="n"/>
      <c r="Q304" s="237">
        <f>IF(COUNTA(D304:P304)=0,"",ROUND(AVERAGE(D304:P304),1))</f>
        <v/>
      </c>
      <c r="R304" s="235" t="n"/>
      <c r="S304" s="236" t="n"/>
      <c r="T304" s="236" t="n"/>
      <c r="U304" s="236" t="n"/>
      <c r="V304" s="236" t="n"/>
      <c r="W304" s="236" t="n"/>
      <c r="X304" s="236" t="n"/>
      <c r="Y304" s="236" t="n"/>
      <c r="Z304" s="236" t="n"/>
      <c r="AA304" s="236" t="n"/>
      <c r="AB304" s="236" t="n"/>
      <c r="AC304" s="236" t="n"/>
      <c r="AD304" s="236" t="n"/>
      <c r="AE304" s="236" t="n"/>
      <c r="AF304" s="237">
        <f>IF(COUNTA(S304:AE304)=0,"",ROUND(AVERAGE(S304:AE304),1))</f>
        <v/>
      </c>
      <c r="AG304" s="235" t="n"/>
      <c r="AH304" s="236" t="n"/>
      <c r="AI304" s="236" t="n"/>
      <c r="AJ304" s="236" t="n"/>
      <c r="AK304" s="236" t="n"/>
      <c r="AL304" s="236" t="n"/>
      <c r="AM304" s="236" t="n"/>
      <c r="AN304" s="236" t="n"/>
      <c r="AO304" s="236" t="n"/>
      <c r="AP304" s="236" t="n"/>
      <c r="AQ304" s="236" t="n"/>
      <c r="AR304" s="236" t="n"/>
      <c r="AS304" s="236" t="n"/>
      <c r="AT304" s="236" t="n"/>
      <c r="AU304" s="237">
        <f>IF(COUNTA(AH304:AT304)=0,"",ROUND(AVERAGE(AH304:AT304),1))</f>
        <v/>
      </c>
    </row>
    <row r="305" ht="14.4" customHeight="1" s="185">
      <c r="A305" s="233" t="inlineStr">
        <is>
          <t>📊 MOY.</t>
        </is>
      </c>
      <c r="C305" s="240" t="n"/>
      <c r="D305" s="241">
        <f>IF(COUNTA(D290:D304)=0,"",ROUND(AVERAGE(D290:D304),1))</f>
        <v/>
      </c>
      <c r="E305" s="241">
        <f>IF(COUNTA(E290:E304)=0,"",ROUND(AVERAGE(E290:E304),1))</f>
        <v/>
      </c>
      <c r="F305" s="241">
        <f>IF(COUNTA(F290:F304)=0,"",ROUND(AVERAGE(F290:F304),1))</f>
        <v/>
      </c>
      <c r="G305" s="241">
        <f>IF(COUNTA(G290:G304)=0,"",ROUND(AVERAGE(G290:G304),1))</f>
        <v/>
      </c>
      <c r="H305" s="241">
        <f>IF(COUNTA(H290:H304)=0,"",ROUND(AVERAGE(H290:H304),1))</f>
        <v/>
      </c>
      <c r="I305" s="241">
        <f>IF(COUNTA(I290:I304)=0,"",ROUND(AVERAGE(I290:I304),1))</f>
        <v/>
      </c>
      <c r="J305" s="241">
        <f>IF(COUNTA(J290:J304)=0,"",ROUND(AVERAGE(J290:J304),1))</f>
        <v/>
      </c>
      <c r="K305" s="241">
        <f>IF(COUNTA(K290:K304)=0,"",ROUND(AVERAGE(K290:K304),1))</f>
        <v/>
      </c>
      <c r="L305" s="241">
        <f>IF(COUNTA(L290:L304)=0,"",ROUND(AVERAGE(L290:L304),1))</f>
        <v/>
      </c>
      <c r="M305" s="241">
        <f>IF(COUNTA(M290:M304)=0,"",ROUND(AVERAGE(M290:M304),1))</f>
        <v/>
      </c>
      <c r="N305" s="241">
        <f>IF(COUNTA(N290:N304)=0,"",ROUND(AVERAGE(N290:N304),1))</f>
        <v/>
      </c>
      <c r="O305" s="241">
        <f>IF(COUNTA(O290:O304)=0,"",ROUND(AVERAGE(O290:O304),1))</f>
        <v/>
      </c>
      <c r="P305" s="241">
        <f>IF(COUNTA(P290:P304)=0,"",ROUND(AVERAGE(P290:P304),1))</f>
        <v/>
      </c>
      <c r="Q305" s="241">
        <f>IF(COUNTA(Q290:Q304)=0,"",ROUND(AVERAGE(Q290:Q304),1))</f>
        <v/>
      </c>
      <c r="R305" s="235" t="n"/>
      <c r="S305" s="241">
        <f>IF(COUNTA(S290:S304)=0,"",ROUND(AVERAGE(S290:S304),1))</f>
        <v/>
      </c>
      <c r="T305" s="241">
        <f>IF(COUNTA(T290:T304)=0,"",ROUND(AVERAGE(T290:T304),1))</f>
        <v/>
      </c>
      <c r="U305" s="241">
        <f>IF(COUNTA(U290:U304)=0,"",ROUND(AVERAGE(U290:U304),1))</f>
        <v/>
      </c>
      <c r="V305" s="241">
        <f>IF(COUNTA(V290:V304)=0,"",ROUND(AVERAGE(V290:V304),1))</f>
        <v/>
      </c>
      <c r="W305" s="241">
        <f>IF(COUNTA(W290:W304)=0,"",ROUND(AVERAGE(W290:W304),1))</f>
        <v/>
      </c>
      <c r="X305" s="241">
        <f>IF(COUNTA(X290:X304)=0,"",ROUND(AVERAGE(X290:X304),1))</f>
        <v/>
      </c>
      <c r="Y305" s="241">
        <f>IF(COUNTA(Y290:Y304)=0,"",ROUND(AVERAGE(Y290:Y304),1))</f>
        <v/>
      </c>
      <c r="Z305" s="241">
        <f>IF(COUNTA(Z290:Z304)=0,"",ROUND(AVERAGE(Z290:Z304),1))</f>
        <v/>
      </c>
      <c r="AA305" s="241">
        <f>IF(COUNTA(AA290:AA304)=0,"",ROUND(AVERAGE(AA290:AA304),1))</f>
        <v/>
      </c>
      <c r="AB305" s="241">
        <f>IF(COUNTA(AB290:AB304)=0,"",ROUND(AVERAGE(AB290:AB304),1))</f>
        <v/>
      </c>
      <c r="AC305" s="241">
        <f>IF(COUNTA(AC290:AC304)=0,"",ROUND(AVERAGE(AC290:AC304),1))</f>
        <v/>
      </c>
      <c r="AD305" s="241">
        <f>IF(COUNTA(AD290:AD304)=0,"",ROUND(AVERAGE(AD290:AD304),1))</f>
        <v/>
      </c>
      <c r="AE305" s="241">
        <f>IF(COUNTA(AE290:AE304)=0,"",ROUND(AVERAGE(AE290:AE304),1))</f>
        <v/>
      </c>
      <c r="AF305" s="241">
        <f>IF(COUNTA(AF290:AF304)=0,"",ROUND(AVERAGE(AF290:AF304),1))</f>
        <v/>
      </c>
      <c r="AG305" s="235" t="n"/>
      <c r="AH305" s="241">
        <f>IF(COUNTA(AH290:AH304)=0,"",ROUND(AVERAGE(AH290:AH304),1))</f>
        <v/>
      </c>
      <c r="AI305" s="241">
        <f>IF(COUNTA(AI290:AI304)=0,"",ROUND(AVERAGE(AI290:AI304),1))</f>
        <v/>
      </c>
      <c r="AJ305" s="241">
        <f>IF(COUNTA(AJ290:AJ304)=0,"",ROUND(AVERAGE(AJ290:AJ304),1))</f>
        <v/>
      </c>
      <c r="AK305" s="241">
        <f>IF(COUNTA(AK290:AK304)=0,"",ROUND(AVERAGE(AK290:AK304),1))</f>
        <v/>
      </c>
      <c r="AL305" s="241">
        <f>IF(COUNTA(AL290:AL304)=0,"",ROUND(AVERAGE(AL290:AL304),1))</f>
        <v/>
      </c>
      <c r="AM305" s="241">
        <f>IF(COUNTA(AM290:AM304)=0,"",ROUND(AVERAGE(AM290:AM304),1))</f>
        <v/>
      </c>
      <c r="AN305" s="241">
        <f>IF(COUNTA(AN290:AN304)=0,"",ROUND(AVERAGE(AN290:AN304),1))</f>
        <v/>
      </c>
      <c r="AO305" s="241">
        <f>IF(COUNTA(AO290:AO304)=0,"",ROUND(AVERAGE(AO290:AO304),1))</f>
        <v/>
      </c>
      <c r="AP305" s="241">
        <f>IF(COUNTA(AP290:AP304)=0,"",ROUND(AVERAGE(AP290:AP304),1))</f>
        <v/>
      </c>
      <c r="AQ305" s="241">
        <f>IF(COUNTA(AQ290:AQ304)=0,"",ROUND(AVERAGE(AQ290:AQ304),1))</f>
        <v/>
      </c>
      <c r="AR305" s="241">
        <f>IF(COUNTA(AR290:AR304)=0,"",ROUND(AVERAGE(AR290:AR304),1))</f>
        <v/>
      </c>
      <c r="AS305" s="241">
        <f>IF(COUNTA(AS290:AS304)=0,"",ROUND(AVERAGE(AS290:AS304),1))</f>
        <v/>
      </c>
      <c r="AT305" s="241">
        <f>IF(COUNTA(AT290:AT304)=0,"",ROUND(AVERAGE(AT290:AT304),1))</f>
        <v/>
      </c>
      <c r="AU305" s="241">
        <f>IF(COUNTA(AU290:AU304)=0,"",ROUND(AVERAGE(AU290:AU304),1))</f>
        <v/>
      </c>
    </row>
    <row r="306" ht="30" customHeight="1" s="185">
      <c r="A306" s="242" t="inlineStr">
        <is>
          <t>N°</t>
        </is>
      </c>
      <c r="B306" s="243" t="inlineStr">
        <is>
          <t>📅 MARDI</t>
        </is>
      </c>
      <c r="C306" s="228" t="n"/>
      <c r="D306" s="229" t="inlineStr">
        <is>
          <t>Règles</t>
        </is>
      </c>
      <c r="E306" s="229" t="inlineStr">
        <is>
          <t>Coopér.</t>
        </is>
      </c>
      <c r="F306" s="229" t="inlineStr">
        <is>
          <t>Comm.</t>
        </is>
      </c>
      <c r="G306" s="229" t="inlineStr">
        <is>
          <t>Entraide</t>
        </is>
      </c>
      <c r="H306" s="230" t="inlineStr">
        <is>
          <t>Initiat.</t>
        </is>
      </c>
      <c r="I306" s="230" t="inlineStr">
        <is>
          <t>Gest.mat</t>
        </is>
      </c>
      <c r="J306" s="230" t="inlineStr">
        <is>
          <t>Orga.</t>
        </is>
      </c>
      <c r="K306" s="231" t="inlineStr">
        <is>
          <t>Imagin.</t>
        </is>
      </c>
      <c r="L306" s="231" t="inlineStr">
        <is>
          <t>Expr.art</t>
        </is>
      </c>
      <c r="M306" s="231" t="inlineStr">
        <is>
          <t>Expr.corp</t>
        </is>
      </c>
      <c r="N306" s="232" t="inlineStr">
        <is>
          <t>Coord.</t>
        </is>
      </c>
      <c r="O306" s="232" t="inlineStr">
        <is>
          <t>Endur.</t>
        </is>
      </c>
      <c r="P306" s="232" t="inlineStr">
        <is>
          <t>Esp.sport</t>
        </is>
      </c>
      <c r="Q306" s="233" t="inlineStr">
        <is>
          <t>MOY</t>
        </is>
      </c>
      <c r="R306" s="250" t="inlineStr">
        <is>
          <t>▼ Activité</t>
        </is>
      </c>
      <c r="S306" s="229" t="inlineStr">
        <is>
          <t>Règles</t>
        </is>
      </c>
      <c r="T306" s="229" t="inlineStr">
        <is>
          <t>Coopér.</t>
        </is>
      </c>
      <c r="U306" s="229" t="inlineStr">
        <is>
          <t>Comm.</t>
        </is>
      </c>
      <c r="V306" s="229" t="inlineStr">
        <is>
          <t>Entraide</t>
        </is>
      </c>
      <c r="W306" s="230" t="inlineStr">
        <is>
          <t>Initiat.</t>
        </is>
      </c>
      <c r="X306" s="230" t="inlineStr">
        <is>
          <t>Gest.mat</t>
        </is>
      </c>
      <c r="Y306" s="230" t="inlineStr">
        <is>
          <t>Orga.</t>
        </is>
      </c>
      <c r="Z306" s="231" t="inlineStr">
        <is>
          <t>Imagin.</t>
        </is>
      </c>
      <c r="AA306" s="231" t="inlineStr">
        <is>
          <t>Expr.art</t>
        </is>
      </c>
      <c r="AB306" s="231" t="inlineStr">
        <is>
          <t>Expr.corp</t>
        </is>
      </c>
      <c r="AC306" s="232" t="inlineStr">
        <is>
          <t>Coord.</t>
        </is>
      </c>
      <c r="AD306" s="232" t="inlineStr">
        <is>
          <t>Endur.</t>
        </is>
      </c>
      <c r="AE306" s="232" t="inlineStr">
        <is>
          <t>Esp.sport</t>
        </is>
      </c>
      <c r="AF306" s="233" t="inlineStr">
        <is>
          <t>MOY</t>
        </is>
      </c>
      <c r="AG306" s="228" t="n"/>
      <c r="AH306" s="229" t="inlineStr">
        <is>
          <t>Règles</t>
        </is>
      </c>
      <c r="AI306" s="229" t="inlineStr">
        <is>
          <t>Coopér.</t>
        </is>
      </c>
      <c r="AJ306" s="229" t="inlineStr">
        <is>
          <t>Comm.</t>
        </is>
      </c>
      <c r="AK306" s="229" t="inlineStr">
        <is>
          <t>Entraide</t>
        </is>
      </c>
      <c r="AL306" s="230" t="inlineStr">
        <is>
          <t>Initiat.</t>
        </is>
      </c>
      <c r="AM306" s="230" t="inlineStr">
        <is>
          <t>Gest.mat</t>
        </is>
      </c>
      <c r="AN306" s="230" t="inlineStr">
        <is>
          <t>Orga.</t>
        </is>
      </c>
      <c r="AO306" s="231" t="inlineStr">
        <is>
          <t>Imagin.</t>
        </is>
      </c>
      <c r="AP306" s="231" t="inlineStr">
        <is>
          <t>Expr.art</t>
        </is>
      </c>
      <c r="AQ306" s="231" t="inlineStr">
        <is>
          <t>Expr.corp</t>
        </is>
      </c>
      <c r="AR306" s="232" t="inlineStr">
        <is>
          <t>Coord.</t>
        </is>
      </c>
      <c r="AS306" s="232" t="inlineStr">
        <is>
          <t>Endur.</t>
        </is>
      </c>
      <c r="AT306" s="232" t="inlineStr">
        <is>
          <t>Esp.sport</t>
        </is>
      </c>
      <c r="AU306" s="233" t="inlineStr">
        <is>
          <t>MOY</t>
        </is>
      </c>
    </row>
    <row r="307" ht="14.4" customHeight="1" s="185">
      <c r="A307" s="213" t="n">
        <v>1</v>
      </c>
      <c r="B307" s="234">
        <f t="array" ref="B307:B307">IFERROR(INDEX(Liste_Enfants!B$4:B$53,SMALL(IF(Liste_Enfants!E$4:E$53="A",ROW(Liste_Enfants!E$4:E$53)-3),1))&amp;" "&amp;INDEX(Liste_Enfants!C$4:C$53,SMALL(IF(Liste_Enfants!E$4:E$53="A",ROW(Liste_Enfants!E$4:E$53)-3),1)),"")</f>
        <v/>
      </c>
      <c r="C307" s="235" t="n"/>
      <c r="D307" s="236" t="n"/>
      <c r="E307" s="236" t="n"/>
      <c r="F307" s="236" t="n"/>
      <c r="G307" s="236" t="n"/>
      <c r="H307" s="236" t="n"/>
      <c r="I307" s="236" t="n"/>
      <c r="J307" s="236" t="n"/>
      <c r="K307" s="236" t="n"/>
      <c r="L307" s="236" t="n"/>
      <c r="M307" s="236" t="n"/>
      <c r="N307" s="236" t="n"/>
      <c r="O307" s="236" t="n"/>
      <c r="P307" s="236" t="n"/>
      <c r="Q307" s="237">
        <f>IF(COUNTA(D307:P307)=0,"",ROUND(AVERAGE(D307:P307),1))</f>
        <v/>
      </c>
      <c r="R307" s="235" t="n"/>
      <c r="S307" s="236" t="n"/>
      <c r="T307" s="236" t="n"/>
      <c r="U307" s="236" t="n"/>
      <c r="V307" s="236" t="n"/>
      <c r="W307" s="236" t="n"/>
      <c r="X307" s="236" t="n"/>
      <c r="Y307" s="236" t="n"/>
      <c r="Z307" s="236" t="n"/>
      <c r="AA307" s="236" t="n"/>
      <c r="AB307" s="236" t="n"/>
      <c r="AC307" s="236" t="n"/>
      <c r="AD307" s="236" t="n"/>
      <c r="AE307" s="236" t="n"/>
      <c r="AF307" s="237">
        <f>IF(COUNTA(S307:AE307)=0,"",ROUND(AVERAGE(S307:AE307),1))</f>
        <v/>
      </c>
      <c r="AG307" s="235" t="n"/>
      <c r="AH307" s="236" t="n"/>
      <c r="AI307" s="236" t="n"/>
      <c r="AJ307" s="236" t="n"/>
      <c r="AK307" s="236" t="n"/>
      <c r="AL307" s="236" t="n"/>
      <c r="AM307" s="236" t="n"/>
      <c r="AN307" s="236" t="n"/>
      <c r="AO307" s="236" t="n"/>
      <c r="AP307" s="236" t="n"/>
      <c r="AQ307" s="236" t="n"/>
      <c r="AR307" s="236" t="n"/>
      <c r="AS307" s="236" t="n"/>
      <c r="AT307" s="236" t="n"/>
      <c r="AU307" s="237">
        <f>IF(COUNTA(AH307:AT307)=0,"",ROUND(AVERAGE(AH307:AT307),1))</f>
        <v/>
      </c>
    </row>
    <row r="308" ht="14.4" customHeight="1" s="185">
      <c r="A308" s="238" t="n">
        <v>2</v>
      </c>
      <c r="B308" s="239">
        <f t="array" ref="B308:B308">IFERROR(INDEX(Liste_Enfants!B$4:B$53,SMALL(IF(Liste_Enfants!E$4:E$53="A",ROW(Liste_Enfants!E$4:E$53)-3),2))&amp;" "&amp;INDEX(Liste_Enfants!C$4:C$53,SMALL(IF(Liste_Enfants!E$4:E$53="A",ROW(Liste_Enfants!E$4:E$53)-3),2)),"")</f>
        <v/>
      </c>
      <c r="C308" s="235" t="n"/>
      <c r="D308" s="236" t="n"/>
      <c r="E308" s="236" t="n"/>
      <c r="F308" s="236" t="n"/>
      <c r="G308" s="236" t="n"/>
      <c r="H308" s="236" t="n"/>
      <c r="I308" s="236" t="n"/>
      <c r="J308" s="236" t="n"/>
      <c r="K308" s="236" t="n"/>
      <c r="L308" s="236" t="n"/>
      <c r="M308" s="236" t="n"/>
      <c r="N308" s="236" t="n"/>
      <c r="O308" s="236" t="n"/>
      <c r="P308" s="236" t="n"/>
      <c r="Q308" s="237">
        <f>IF(COUNTA(D308:P308)=0,"",ROUND(AVERAGE(D308:P308),1))</f>
        <v/>
      </c>
      <c r="R308" s="235" t="n"/>
      <c r="S308" s="236" t="n"/>
      <c r="T308" s="236" t="n"/>
      <c r="U308" s="236" t="n"/>
      <c r="V308" s="236" t="n"/>
      <c r="W308" s="236" t="n"/>
      <c r="X308" s="236" t="n"/>
      <c r="Y308" s="236" t="n"/>
      <c r="Z308" s="236" t="n"/>
      <c r="AA308" s="236" t="n"/>
      <c r="AB308" s="236" t="n"/>
      <c r="AC308" s="236" t="n"/>
      <c r="AD308" s="236" t="n"/>
      <c r="AE308" s="236" t="n"/>
      <c r="AF308" s="237">
        <f>IF(COUNTA(S308:AE308)=0,"",ROUND(AVERAGE(S308:AE308),1))</f>
        <v/>
      </c>
      <c r="AG308" s="235" t="n"/>
      <c r="AH308" s="236" t="n"/>
      <c r="AI308" s="236" t="n"/>
      <c r="AJ308" s="236" t="n"/>
      <c r="AK308" s="236" t="n"/>
      <c r="AL308" s="236" t="n"/>
      <c r="AM308" s="236" t="n"/>
      <c r="AN308" s="236" t="n"/>
      <c r="AO308" s="236" t="n"/>
      <c r="AP308" s="236" t="n"/>
      <c r="AQ308" s="236" t="n"/>
      <c r="AR308" s="236" t="n"/>
      <c r="AS308" s="236" t="n"/>
      <c r="AT308" s="236" t="n"/>
      <c r="AU308" s="237">
        <f>IF(COUNTA(AH308:AT308)=0,"",ROUND(AVERAGE(AH308:AT308),1))</f>
        <v/>
      </c>
    </row>
    <row r="309" ht="14.4" customHeight="1" s="185">
      <c r="A309" s="213" t="n">
        <v>3</v>
      </c>
      <c r="B309" s="234">
        <f t="array" ref="B309:B309">IFERROR(INDEX(Liste_Enfants!B$4:B$53,SMALL(IF(Liste_Enfants!E$4:E$53="A",ROW(Liste_Enfants!E$4:E$53)-3),3))&amp;" "&amp;INDEX(Liste_Enfants!C$4:C$53,SMALL(IF(Liste_Enfants!E$4:E$53="A",ROW(Liste_Enfants!E$4:E$53)-3),3)),"")</f>
        <v/>
      </c>
      <c r="C309" s="235" t="n"/>
      <c r="D309" s="236" t="n"/>
      <c r="E309" s="236" t="n"/>
      <c r="F309" s="236" t="n"/>
      <c r="G309" s="236" t="n"/>
      <c r="H309" s="236" t="n"/>
      <c r="I309" s="236" t="n"/>
      <c r="J309" s="236" t="n"/>
      <c r="K309" s="236" t="n"/>
      <c r="L309" s="236" t="n"/>
      <c r="M309" s="236" t="n"/>
      <c r="N309" s="236" t="n"/>
      <c r="O309" s="236" t="n"/>
      <c r="P309" s="236" t="n"/>
      <c r="Q309" s="237">
        <f>IF(COUNTA(D309:P309)=0,"",ROUND(AVERAGE(D309:P309),1))</f>
        <v/>
      </c>
      <c r="R309" s="235" t="n"/>
      <c r="S309" s="236" t="n"/>
      <c r="T309" s="236" t="n"/>
      <c r="U309" s="236" t="n"/>
      <c r="V309" s="236" t="n"/>
      <c r="W309" s="236" t="n"/>
      <c r="X309" s="236" t="n"/>
      <c r="Y309" s="236" t="n"/>
      <c r="Z309" s="236" t="n"/>
      <c r="AA309" s="236" t="n"/>
      <c r="AB309" s="236" t="n"/>
      <c r="AC309" s="236" t="n"/>
      <c r="AD309" s="236" t="n"/>
      <c r="AE309" s="236" t="n"/>
      <c r="AF309" s="237">
        <f>IF(COUNTA(S309:AE309)=0,"",ROUND(AVERAGE(S309:AE309),1))</f>
        <v/>
      </c>
      <c r="AG309" s="235" t="n"/>
      <c r="AH309" s="236" t="n"/>
      <c r="AI309" s="236" t="n"/>
      <c r="AJ309" s="236" t="n"/>
      <c r="AK309" s="236" t="n"/>
      <c r="AL309" s="236" t="n"/>
      <c r="AM309" s="236" t="n"/>
      <c r="AN309" s="236" t="n"/>
      <c r="AO309" s="236" t="n"/>
      <c r="AP309" s="236" t="n"/>
      <c r="AQ309" s="236" t="n"/>
      <c r="AR309" s="236" t="n"/>
      <c r="AS309" s="236" t="n"/>
      <c r="AT309" s="236" t="n"/>
      <c r="AU309" s="237">
        <f>IF(COUNTA(AH309:AT309)=0,"",ROUND(AVERAGE(AH309:AT309),1))</f>
        <v/>
      </c>
    </row>
    <row r="310" ht="14.4" customHeight="1" s="185">
      <c r="A310" s="238" t="n">
        <v>4</v>
      </c>
      <c r="B310" s="239">
        <f t="array" ref="B310:B310">IFERROR(INDEX(Liste_Enfants!B$4:B$53,SMALL(IF(Liste_Enfants!E$4:E$53="A",ROW(Liste_Enfants!E$4:E$53)-3),4))&amp;" "&amp;INDEX(Liste_Enfants!C$4:C$53,SMALL(IF(Liste_Enfants!E$4:E$53="A",ROW(Liste_Enfants!E$4:E$53)-3),4)),"")</f>
        <v/>
      </c>
      <c r="C310" s="235" t="n"/>
      <c r="D310" s="236" t="n"/>
      <c r="E310" s="236" t="n"/>
      <c r="F310" s="236" t="n"/>
      <c r="G310" s="236" t="n"/>
      <c r="H310" s="236" t="n"/>
      <c r="I310" s="236" t="n"/>
      <c r="J310" s="236" t="n"/>
      <c r="K310" s="236" t="n"/>
      <c r="L310" s="236" t="n"/>
      <c r="M310" s="236" t="n"/>
      <c r="N310" s="236" t="n"/>
      <c r="O310" s="236" t="n"/>
      <c r="P310" s="236" t="n"/>
      <c r="Q310" s="237">
        <f>IF(COUNTA(D310:P310)=0,"",ROUND(AVERAGE(D310:P310),1))</f>
        <v/>
      </c>
      <c r="R310" s="235" t="n"/>
      <c r="S310" s="236" t="n"/>
      <c r="T310" s="236" t="n"/>
      <c r="U310" s="236" t="n"/>
      <c r="V310" s="236" t="n"/>
      <c r="W310" s="236" t="n"/>
      <c r="X310" s="236" t="n"/>
      <c r="Y310" s="236" t="n"/>
      <c r="Z310" s="236" t="n"/>
      <c r="AA310" s="236" t="n"/>
      <c r="AB310" s="236" t="n"/>
      <c r="AC310" s="236" t="n"/>
      <c r="AD310" s="236" t="n"/>
      <c r="AE310" s="236" t="n"/>
      <c r="AF310" s="237">
        <f>IF(COUNTA(S310:AE310)=0,"",ROUND(AVERAGE(S310:AE310),1))</f>
        <v/>
      </c>
      <c r="AG310" s="235" t="n"/>
      <c r="AH310" s="236" t="n"/>
      <c r="AI310" s="236" t="n"/>
      <c r="AJ310" s="236" t="n"/>
      <c r="AK310" s="236" t="n"/>
      <c r="AL310" s="236" t="n"/>
      <c r="AM310" s="236" t="n"/>
      <c r="AN310" s="236" t="n"/>
      <c r="AO310" s="236" t="n"/>
      <c r="AP310" s="236" t="n"/>
      <c r="AQ310" s="236" t="n"/>
      <c r="AR310" s="236" t="n"/>
      <c r="AS310" s="236" t="n"/>
      <c r="AT310" s="236" t="n"/>
      <c r="AU310" s="237">
        <f>IF(COUNTA(AH310:AT310)=0,"",ROUND(AVERAGE(AH310:AT310),1))</f>
        <v/>
      </c>
    </row>
    <row r="311" ht="14.4" customHeight="1" s="185">
      <c r="A311" s="213" t="n">
        <v>5</v>
      </c>
      <c r="B311" s="234">
        <f t="array" ref="B311:B311">IFERROR(INDEX(Liste_Enfants!B$4:B$53,SMALL(IF(Liste_Enfants!E$4:E$53="A",ROW(Liste_Enfants!E$4:E$53)-3),5))&amp;" "&amp;INDEX(Liste_Enfants!C$4:C$53,SMALL(IF(Liste_Enfants!E$4:E$53="A",ROW(Liste_Enfants!E$4:E$53)-3),5)),"")</f>
        <v/>
      </c>
      <c r="C311" s="235" t="n"/>
      <c r="D311" s="236" t="n"/>
      <c r="E311" s="236" t="n"/>
      <c r="F311" s="236" t="n"/>
      <c r="G311" s="236" t="n"/>
      <c r="H311" s="236" t="n"/>
      <c r="I311" s="236" t="n"/>
      <c r="J311" s="236" t="n"/>
      <c r="K311" s="236" t="n"/>
      <c r="L311" s="236" t="n"/>
      <c r="M311" s="236" t="n"/>
      <c r="N311" s="236" t="n"/>
      <c r="O311" s="236" t="n"/>
      <c r="P311" s="236" t="n"/>
      <c r="Q311" s="237">
        <f>IF(COUNTA(D311:P311)=0,"",ROUND(AVERAGE(D311:P311),1))</f>
        <v/>
      </c>
      <c r="R311" s="235" t="n"/>
      <c r="S311" s="236" t="n"/>
      <c r="T311" s="236" t="n"/>
      <c r="U311" s="236" t="n"/>
      <c r="V311" s="236" t="n"/>
      <c r="W311" s="236" t="n"/>
      <c r="X311" s="236" t="n"/>
      <c r="Y311" s="236" t="n"/>
      <c r="Z311" s="236" t="n"/>
      <c r="AA311" s="236" t="n"/>
      <c r="AB311" s="236" t="n"/>
      <c r="AC311" s="236" t="n"/>
      <c r="AD311" s="236" t="n"/>
      <c r="AE311" s="236" t="n"/>
      <c r="AF311" s="237">
        <f>IF(COUNTA(S311:AE311)=0,"",ROUND(AVERAGE(S311:AE311),1))</f>
        <v/>
      </c>
      <c r="AG311" s="235" t="n"/>
      <c r="AH311" s="236" t="n"/>
      <c r="AI311" s="236" t="n"/>
      <c r="AJ311" s="236" t="n"/>
      <c r="AK311" s="236" t="n"/>
      <c r="AL311" s="236" t="n"/>
      <c r="AM311" s="236" t="n"/>
      <c r="AN311" s="236" t="n"/>
      <c r="AO311" s="236" t="n"/>
      <c r="AP311" s="236" t="n"/>
      <c r="AQ311" s="236" t="n"/>
      <c r="AR311" s="236" t="n"/>
      <c r="AS311" s="236" t="n"/>
      <c r="AT311" s="236" t="n"/>
      <c r="AU311" s="237">
        <f>IF(COUNTA(AH311:AT311)=0,"",ROUND(AVERAGE(AH311:AT311),1))</f>
        <v/>
      </c>
    </row>
    <row r="312" ht="14.4" customHeight="1" s="185">
      <c r="A312" s="238" t="n">
        <v>6</v>
      </c>
      <c r="B312" s="239">
        <f t="array" ref="B312:B312">IFERROR(INDEX(Liste_Enfants!B$4:B$53,SMALL(IF(Liste_Enfants!E$4:E$53="A",ROW(Liste_Enfants!E$4:E$53)-3),6))&amp;" "&amp;INDEX(Liste_Enfants!C$4:C$53,SMALL(IF(Liste_Enfants!E$4:E$53="A",ROW(Liste_Enfants!E$4:E$53)-3),6)),"")</f>
        <v/>
      </c>
      <c r="C312" s="235" t="n"/>
      <c r="D312" s="236" t="n"/>
      <c r="E312" s="236" t="n"/>
      <c r="F312" s="236" t="n"/>
      <c r="G312" s="236" t="n"/>
      <c r="H312" s="236" t="n"/>
      <c r="I312" s="236" t="n"/>
      <c r="J312" s="236" t="n"/>
      <c r="K312" s="236" t="n"/>
      <c r="L312" s="236" t="n"/>
      <c r="M312" s="236" t="n"/>
      <c r="N312" s="236" t="n"/>
      <c r="O312" s="236" t="n"/>
      <c r="P312" s="236" t="n"/>
      <c r="Q312" s="237">
        <f>IF(COUNTA(D312:P312)=0,"",ROUND(AVERAGE(D312:P312),1))</f>
        <v/>
      </c>
      <c r="R312" s="235" t="n"/>
      <c r="S312" s="236" t="n"/>
      <c r="T312" s="236" t="n"/>
      <c r="U312" s="236" t="n"/>
      <c r="V312" s="236" t="n"/>
      <c r="W312" s="236" t="n"/>
      <c r="X312" s="236" t="n"/>
      <c r="Y312" s="236" t="n"/>
      <c r="Z312" s="236" t="n"/>
      <c r="AA312" s="236" t="n"/>
      <c r="AB312" s="236" t="n"/>
      <c r="AC312" s="236" t="n"/>
      <c r="AD312" s="236" t="n"/>
      <c r="AE312" s="236" t="n"/>
      <c r="AF312" s="237">
        <f>IF(COUNTA(S312:AE312)=0,"",ROUND(AVERAGE(S312:AE312),1))</f>
        <v/>
      </c>
      <c r="AG312" s="235" t="n"/>
      <c r="AH312" s="236" t="n"/>
      <c r="AI312" s="236" t="n"/>
      <c r="AJ312" s="236" t="n"/>
      <c r="AK312" s="236" t="n"/>
      <c r="AL312" s="236" t="n"/>
      <c r="AM312" s="236" t="n"/>
      <c r="AN312" s="236" t="n"/>
      <c r="AO312" s="236" t="n"/>
      <c r="AP312" s="236" t="n"/>
      <c r="AQ312" s="236" t="n"/>
      <c r="AR312" s="236" t="n"/>
      <c r="AS312" s="236" t="n"/>
      <c r="AT312" s="236" t="n"/>
      <c r="AU312" s="237">
        <f>IF(COUNTA(AH312:AT312)=0,"",ROUND(AVERAGE(AH312:AT312),1))</f>
        <v/>
      </c>
    </row>
    <row r="313" ht="14.4" customHeight="1" s="185">
      <c r="A313" s="213" t="n">
        <v>7</v>
      </c>
      <c r="B313" s="234">
        <f t="array" ref="B313:B313">IFERROR(INDEX(Liste_Enfants!B$4:B$53,SMALL(IF(Liste_Enfants!E$4:E$53="A",ROW(Liste_Enfants!E$4:E$53)-3),7))&amp;" "&amp;INDEX(Liste_Enfants!C$4:C$53,SMALL(IF(Liste_Enfants!E$4:E$53="A",ROW(Liste_Enfants!E$4:E$53)-3),7)),"")</f>
        <v/>
      </c>
      <c r="C313" s="235" t="n"/>
      <c r="D313" s="236" t="n"/>
      <c r="E313" s="236" t="n"/>
      <c r="F313" s="236" t="n"/>
      <c r="G313" s="236" t="n"/>
      <c r="H313" s="236" t="n"/>
      <c r="I313" s="236" t="n"/>
      <c r="J313" s="236" t="n"/>
      <c r="K313" s="236" t="n"/>
      <c r="L313" s="236" t="n"/>
      <c r="M313" s="236" t="n"/>
      <c r="N313" s="236" t="n"/>
      <c r="O313" s="236" t="n"/>
      <c r="P313" s="236" t="n"/>
      <c r="Q313" s="237">
        <f>IF(COUNTA(D313:P313)=0,"",ROUND(AVERAGE(D313:P313),1))</f>
        <v/>
      </c>
      <c r="R313" s="235" t="n"/>
      <c r="S313" s="236" t="n"/>
      <c r="T313" s="236" t="n"/>
      <c r="U313" s="236" t="n"/>
      <c r="V313" s="236" t="n"/>
      <c r="W313" s="236" t="n"/>
      <c r="X313" s="236" t="n"/>
      <c r="Y313" s="236" t="n"/>
      <c r="Z313" s="236" t="n"/>
      <c r="AA313" s="236" t="n"/>
      <c r="AB313" s="236" t="n"/>
      <c r="AC313" s="236" t="n"/>
      <c r="AD313" s="236" t="n"/>
      <c r="AE313" s="236" t="n"/>
      <c r="AF313" s="237">
        <f>IF(COUNTA(S313:AE313)=0,"",ROUND(AVERAGE(S313:AE313),1))</f>
        <v/>
      </c>
      <c r="AG313" s="235" t="n"/>
      <c r="AH313" s="236" t="n"/>
      <c r="AI313" s="236" t="n"/>
      <c r="AJ313" s="236" t="n"/>
      <c r="AK313" s="236" t="n"/>
      <c r="AL313" s="236" t="n"/>
      <c r="AM313" s="236" t="n"/>
      <c r="AN313" s="236" t="n"/>
      <c r="AO313" s="236" t="n"/>
      <c r="AP313" s="236" t="n"/>
      <c r="AQ313" s="236" t="n"/>
      <c r="AR313" s="236" t="n"/>
      <c r="AS313" s="236" t="n"/>
      <c r="AT313" s="236" t="n"/>
      <c r="AU313" s="237">
        <f>IF(COUNTA(AH313:AT313)=0,"",ROUND(AVERAGE(AH313:AT313),1))</f>
        <v/>
      </c>
    </row>
    <row r="314" ht="14.4" customHeight="1" s="185">
      <c r="A314" s="238" t="n">
        <v>8</v>
      </c>
      <c r="B314" s="239">
        <f t="array" ref="B314:B314">IFERROR(INDEX(Liste_Enfants!B$4:B$53,SMALL(IF(Liste_Enfants!E$4:E$53="A",ROW(Liste_Enfants!E$4:E$53)-3),8))&amp;" "&amp;INDEX(Liste_Enfants!C$4:C$53,SMALL(IF(Liste_Enfants!E$4:E$53="A",ROW(Liste_Enfants!E$4:E$53)-3),8)),"")</f>
        <v/>
      </c>
      <c r="C314" s="235" t="n"/>
      <c r="D314" s="236" t="n"/>
      <c r="E314" s="236" t="n"/>
      <c r="F314" s="236" t="n"/>
      <c r="G314" s="236" t="n"/>
      <c r="H314" s="236" t="n"/>
      <c r="I314" s="236" t="n"/>
      <c r="J314" s="236" t="n"/>
      <c r="K314" s="236" t="n"/>
      <c r="L314" s="236" t="n"/>
      <c r="M314" s="236" t="n"/>
      <c r="N314" s="236" t="n"/>
      <c r="O314" s="236" t="n"/>
      <c r="P314" s="236" t="n"/>
      <c r="Q314" s="237">
        <f>IF(COUNTA(D314:P314)=0,"",ROUND(AVERAGE(D314:P314),1))</f>
        <v/>
      </c>
      <c r="R314" s="235" t="n"/>
      <c r="S314" s="236" t="n"/>
      <c r="T314" s="236" t="n"/>
      <c r="U314" s="236" t="n"/>
      <c r="V314" s="236" t="n"/>
      <c r="W314" s="236" t="n"/>
      <c r="X314" s="236" t="n"/>
      <c r="Y314" s="236" t="n"/>
      <c r="Z314" s="236" t="n"/>
      <c r="AA314" s="236" t="n"/>
      <c r="AB314" s="236" t="n"/>
      <c r="AC314" s="236" t="n"/>
      <c r="AD314" s="236" t="n"/>
      <c r="AE314" s="236" t="n"/>
      <c r="AF314" s="237">
        <f>IF(COUNTA(S314:AE314)=0,"",ROUND(AVERAGE(S314:AE314),1))</f>
        <v/>
      </c>
      <c r="AG314" s="235" t="n"/>
      <c r="AH314" s="236" t="n"/>
      <c r="AI314" s="236" t="n"/>
      <c r="AJ314" s="236" t="n"/>
      <c r="AK314" s="236" t="n"/>
      <c r="AL314" s="236" t="n"/>
      <c r="AM314" s="236" t="n"/>
      <c r="AN314" s="236" t="n"/>
      <c r="AO314" s="236" t="n"/>
      <c r="AP314" s="236" t="n"/>
      <c r="AQ314" s="236" t="n"/>
      <c r="AR314" s="236" t="n"/>
      <c r="AS314" s="236" t="n"/>
      <c r="AT314" s="236" t="n"/>
      <c r="AU314" s="237">
        <f>IF(COUNTA(AH314:AT314)=0,"",ROUND(AVERAGE(AH314:AT314),1))</f>
        <v/>
      </c>
    </row>
    <row r="315" ht="14.4" customHeight="1" s="185">
      <c r="A315" s="213" t="n">
        <v>9</v>
      </c>
      <c r="B315" s="234">
        <f t="array" ref="B315:B315">IFERROR(INDEX(Liste_Enfants!B$4:B$53,SMALL(IF(Liste_Enfants!E$4:E$53="A",ROW(Liste_Enfants!E$4:E$53)-3),9))&amp;" "&amp;INDEX(Liste_Enfants!C$4:C$53,SMALL(IF(Liste_Enfants!E$4:E$53="A",ROW(Liste_Enfants!E$4:E$53)-3),9)),"")</f>
        <v/>
      </c>
      <c r="C315" s="235" t="n"/>
      <c r="D315" s="236" t="n"/>
      <c r="E315" s="236" t="n"/>
      <c r="F315" s="236" t="n"/>
      <c r="G315" s="236" t="n"/>
      <c r="H315" s="236" t="n"/>
      <c r="I315" s="236" t="n"/>
      <c r="J315" s="236" t="n"/>
      <c r="K315" s="236" t="n"/>
      <c r="L315" s="236" t="n"/>
      <c r="M315" s="236" t="n"/>
      <c r="N315" s="236" t="n"/>
      <c r="O315" s="236" t="n"/>
      <c r="P315" s="236" t="n"/>
      <c r="Q315" s="237">
        <f>IF(COUNTA(D315:P315)=0,"",ROUND(AVERAGE(D315:P315),1))</f>
        <v/>
      </c>
      <c r="R315" s="235" t="n"/>
      <c r="S315" s="236" t="n"/>
      <c r="T315" s="236" t="n"/>
      <c r="U315" s="236" t="n"/>
      <c r="V315" s="236" t="n"/>
      <c r="W315" s="236" t="n"/>
      <c r="X315" s="236" t="n"/>
      <c r="Y315" s="236" t="n"/>
      <c r="Z315" s="236" t="n"/>
      <c r="AA315" s="236" t="n"/>
      <c r="AB315" s="236" t="n"/>
      <c r="AC315" s="236" t="n"/>
      <c r="AD315" s="236" t="n"/>
      <c r="AE315" s="236" t="n"/>
      <c r="AF315" s="237">
        <f>IF(COUNTA(S315:AE315)=0,"",ROUND(AVERAGE(S315:AE315),1))</f>
        <v/>
      </c>
      <c r="AG315" s="235" t="n"/>
      <c r="AH315" s="236" t="n"/>
      <c r="AI315" s="236" t="n"/>
      <c r="AJ315" s="236" t="n"/>
      <c r="AK315" s="236" t="n"/>
      <c r="AL315" s="236" t="n"/>
      <c r="AM315" s="236" t="n"/>
      <c r="AN315" s="236" t="n"/>
      <c r="AO315" s="236" t="n"/>
      <c r="AP315" s="236" t="n"/>
      <c r="AQ315" s="236" t="n"/>
      <c r="AR315" s="236" t="n"/>
      <c r="AS315" s="236" t="n"/>
      <c r="AT315" s="236" t="n"/>
      <c r="AU315" s="237">
        <f>IF(COUNTA(AH315:AT315)=0,"",ROUND(AVERAGE(AH315:AT315),1))</f>
        <v/>
      </c>
    </row>
    <row r="316" ht="14.4" customHeight="1" s="185">
      <c r="A316" s="238" t="n">
        <v>10</v>
      </c>
      <c r="B316" s="239">
        <f t="array" ref="B316:B316">IFERROR(INDEX(Liste_Enfants!B$4:B$53,SMALL(IF(Liste_Enfants!E$4:E$53="A",ROW(Liste_Enfants!E$4:E$53)-3),10))&amp;" "&amp;INDEX(Liste_Enfants!C$4:C$53,SMALL(IF(Liste_Enfants!E$4:E$53="A",ROW(Liste_Enfants!E$4:E$53)-3),10)),"")</f>
        <v/>
      </c>
      <c r="C316" s="235" t="n"/>
      <c r="D316" s="236" t="n"/>
      <c r="E316" s="236" t="n"/>
      <c r="F316" s="236" t="n"/>
      <c r="G316" s="236" t="n"/>
      <c r="H316" s="236" t="n"/>
      <c r="I316" s="236" t="n"/>
      <c r="J316" s="236" t="n"/>
      <c r="K316" s="236" t="n"/>
      <c r="L316" s="236" t="n"/>
      <c r="M316" s="236" t="n"/>
      <c r="N316" s="236" t="n"/>
      <c r="O316" s="236" t="n"/>
      <c r="P316" s="236" t="n"/>
      <c r="Q316" s="237">
        <f>IF(COUNTA(D316:P316)=0,"",ROUND(AVERAGE(D316:P316),1))</f>
        <v/>
      </c>
      <c r="R316" s="235" t="n"/>
      <c r="S316" s="236" t="n"/>
      <c r="T316" s="236" t="n"/>
      <c r="U316" s="236" t="n"/>
      <c r="V316" s="236" t="n"/>
      <c r="W316" s="236" t="n"/>
      <c r="X316" s="236" t="n"/>
      <c r="Y316" s="236" t="n"/>
      <c r="Z316" s="236" t="n"/>
      <c r="AA316" s="236" t="n"/>
      <c r="AB316" s="236" t="n"/>
      <c r="AC316" s="236" t="n"/>
      <c r="AD316" s="236" t="n"/>
      <c r="AE316" s="236" t="n"/>
      <c r="AF316" s="237">
        <f>IF(COUNTA(S316:AE316)=0,"",ROUND(AVERAGE(S316:AE316),1))</f>
        <v/>
      </c>
      <c r="AG316" s="235" t="n"/>
      <c r="AH316" s="236" t="n"/>
      <c r="AI316" s="236" t="n"/>
      <c r="AJ316" s="236" t="n"/>
      <c r="AK316" s="236" t="n"/>
      <c r="AL316" s="236" t="n"/>
      <c r="AM316" s="236" t="n"/>
      <c r="AN316" s="236" t="n"/>
      <c r="AO316" s="236" t="n"/>
      <c r="AP316" s="236" t="n"/>
      <c r="AQ316" s="236" t="n"/>
      <c r="AR316" s="236" t="n"/>
      <c r="AS316" s="236" t="n"/>
      <c r="AT316" s="236" t="n"/>
      <c r="AU316" s="237">
        <f>IF(COUNTA(AH316:AT316)=0,"",ROUND(AVERAGE(AH316:AT316),1))</f>
        <v/>
      </c>
    </row>
    <row r="317" ht="14.4" customHeight="1" s="185">
      <c r="A317" s="213" t="n">
        <v>11</v>
      </c>
      <c r="B317" s="234">
        <f t="array" ref="B317:B317">IFERROR(INDEX(Liste_Enfants!B$4:B$53,SMALL(IF(Liste_Enfants!E$4:E$53="A",ROW(Liste_Enfants!E$4:E$53)-3),11))&amp;" "&amp;INDEX(Liste_Enfants!C$4:C$53,SMALL(IF(Liste_Enfants!E$4:E$53="A",ROW(Liste_Enfants!E$4:E$53)-3),11)),"")</f>
        <v/>
      </c>
      <c r="C317" s="235" t="n"/>
      <c r="D317" s="236" t="n"/>
      <c r="E317" s="236" t="n"/>
      <c r="F317" s="236" t="n"/>
      <c r="G317" s="236" t="n"/>
      <c r="H317" s="236" t="n"/>
      <c r="I317" s="236" t="n"/>
      <c r="J317" s="236" t="n"/>
      <c r="K317" s="236" t="n"/>
      <c r="L317" s="236" t="n"/>
      <c r="M317" s="236" t="n"/>
      <c r="N317" s="236" t="n"/>
      <c r="O317" s="236" t="n"/>
      <c r="P317" s="236" t="n"/>
      <c r="Q317" s="237">
        <f>IF(COUNTA(D317:P317)=0,"",ROUND(AVERAGE(D317:P317),1))</f>
        <v/>
      </c>
      <c r="R317" s="235" t="n"/>
      <c r="S317" s="236" t="n"/>
      <c r="T317" s="236" t="n"/>
      <c r="U317" s="236" t="n"/>
      <c r="V317" s="236" t="n"/>
      <c r="W317" s="236" t="n"/>
      <c r="X317" s="236" t="n"/>
      <c r="Y317" s="236" t="n"/>
      <c r="Z317" s="236" t="n"/>
      <c r="AA317" s="236" t="n"/>
      <c r="AB317" s="236" t="n"/>
      <c r="AC317" s="236" t="n"/>
      <c r="AD317" s="236" t="n"/>
      <c r="AE317" s="236" t="n"/>
      <c r="AF317" s="237">
        <f>IF(COUNTA(S317:AE317)=0,"",ROUND(AVERAGE(S317:AE317),1))</f>
        <v/>
      </c>
      <c r="AG317" s="235" t="n"/>
      <c r="AH317" s="236" t="n"/>
      <c r="AI317" s="236" t="n"/>
      <c r="AJ317" s="236" t="n"/>
      <c r="AK317" s="236" t="n"/>
      <c r="AL317" s="236" t="n"/>
      <c r="AM317" s="236" t="n"/>
      <c r="AN317" s="236" t="n"/>
      <c r="AO317" s="236" t="n"/>
      <c r="AP317" s="236" t="n"/>
      <c r="AQ317" s="236" t="n"/>
      <c r="AR317" s="236" t="n"/>
      <c r="AS317" s="236" t="n"/>
      <c r="AT317" s="236" t="n"/>
      <c r="AU317" s="237">
        <f>IF(COUNTA(AH317:AT317)=0,"",ROUND(AVERAGE(AH317:AT317),1))</f>
        <v/>
      </c>
    </row>
    <row r="318" ht="14.4" customHeight="1" s="185">
      <c r="A318" s="238" t="n">
        <v>12</v>
      </c>
      <c r="B318" s="239">
        <f t="array" ref="B318:B318">IFERROR(INDEX(Liste_Enfants!B$4:B$53,SMALL(IF(Liste_Enfants!E$4:E$53="A",ROW(Liste_Enfants!E$4:E$53)-3),12))&amp;" "&amp;INDEX(Liste_Enfants!C$4:C$53,SMALL(IF(Liste_Enfants!E$4:E$53="A",ROW(Liste_Enfants!E$4:E$53)-3),12)),"")</f>
        <v/>
      </c>
      <c r="C318" s="235" t="n"/>
      <c r="D318" s="236" t="n"/>
      <c r="E318" s="236" t="n"/>
      <c r="F318" s="236" t="n"/>
      <c r="G318" s="236" t="n"/>
      <c r="H318" s="236" t="n"/>
      <c r="I318" s="236" t="n"/>
      <c r="J318" s="236" t="n"/>
      <c r="K318" s="236" t="n"/>
      <c r="L318" s="236" t="n"/>
      <c r="M318" s="236" t="n"/>
      <c r="N318" s="236" t="n"/>
      <c r="O318" s="236" t="n"/>
      <c r="P318" s="236" t="n"/>
      <c r="Q318" s="237">
        <f>IF(COUNTA(D318:P318)=0,"",ROUND(AVERAGE(D318:P318),1))</f>
        <v/>
      </c>
      <c r="R318" s="235" t="n"/>
      <c r="S318" s="236" t="n"/>
      <c r="T318" s="236" t="n"/>
      <c r="U318" s="236" t="n"/>
      <c r="V318" s="236" t="n"/>
      <c r="W318" s="236" t="n"/>
      <c r="X318" s="236" t="n"/>
      <c r="Y318" s="236" t="n"/>
      <c r="Z318" s="236" t="n"/>
      <c r="AA318" s="236" t="n"/>
      <c r="AB318" s="236" t="n"/>
      <c r="AC318" s="236" t="n"/>
      <c r="AD318" s="236" t="n"/>
      <c r="AE318" s="236" t="n"/>
      <c r="AF318" s="237">
        <f>IF(COUNTA(S318:AE318)=0,"",ROUND(AVERAGE(S318:AE318),1))</f>
        <v/>
      </c>
      <c r="AG318" s="235" t="n"/>
      <c r="AH318" s="236" t="n"/>
      <c r="AI318" s="236" t="n"/>
      <c r="AJ318" s="236" t="n"/>
      <c r="AK318" s="236" t="n"/>
      <c r="AL318" s="236" t="n"/>
      <c r="AM318" s="236" t="n"/>
      <c r="AN318" s="236" t="n"/>
      <c r="AO318" s="236" t="n"/>
      <c r="AP318" s="236" t="n"/>
      <c r="AQ318" s="236" t="n"/>
      <c r="AR318" s="236" t="n"/>
      <c r="AS318" s="236" t="n"/>
      <c r="AT318" s="236" t="n"/>
      <c r="AU318" s="237">
        <f>IF(COUNTA(AH318:AT318)=0,"",ROUND(AVERAGE(AH318:AT318),1))</f>
        <v/>
      </c>
    </row>
    <row r="319" ht="14.4" customHeight="1" s="185">
      <c r="A319" s="213" t="n">
        <v>13</v>
      </c>
      <c r="B319" s="234">
        <f t="array" ref="B319:B319">IFERROR(INDEX(Liste_Enfants!B$4:B$53,SMALL(IF(Liste_Enfants!E$4:E$53="A",ROW(Liste_Enfants!E$4:E$53)-3),13))&amp;" "&amp;INDEX(Liste_Enfants!C$4:C$53,SMALL(IF(Liste_Enfants!E$4:E$53="A",ROW(Liste_Enfants!E$4:E$53)-3),13)),"")</f>
        <v/>
      </c>
      <c r="C319" s="235" t="n"/>
      <c r="D319" s="236" t="n"/>
      <c r="E319" s="236" t="n"/>
      <c r="F319" s="236" t="n"/>
      <c r="G319" s="236" t="n"/>
      <c r="H319" s="236" t="n"/>
      <c r="I319" s="236" t="n"/>
      <c r="J319" s="236" t="n"/>
      <c r="K319" s="236" t="n"/>
      <c r="L319" s="236" t="n"/>
      <c r="M319" s="236" t="n"/>
      <c r="N319" s="236" t="n"/>
      <c r="O319" s="236" t="n"/>
      <c r="P319" s="236" t="n"/>
      <c r="Q319" s="237">
        <f>IF(COUNTA(D319:P319)=0,"",ROUND(AVERAGE(D319:P319),1))</f>
        <v/>
      </c>
      <c r="R319" s="235" t="n"/>
      <c r="S319" s="236" t="n"/>
      <c r="T319" s="236" t="n"/>
      <c r="U319" s="236" t="n"/>
      <c r="V319" s="236" t="n"/>
      <c r="W319" s="236" t="n"/>
      <c r="X319" s="236" t="n"/>
      <c r="Y319" s="236" t="n"/>
      <c r="Z319" s="236" t="n"/>
      <c r="AA319" s="236" t="n"/>
      <c r="AB319" s="236" t="n"/>
      <c r="AC319" s="236" t="n"/>
      <c r="AD319" s="236" t="n"/>
      <c r="AE319" s="236" t="n"/>
      <c r="AF319" s="237">
        <f>IF(COUNTA(S319:AE319)=0,"",ROUND(AVERAGE(S319:AE319),1))</f>
        <v/>
      </c>
      <c r="AG319" s="235" t="n"/>
      <c r="AH319" s="236" t="n"/>
      <c r="AI319" s="236" t="n"/>
      <c r="AJ319" s="236" t="n"/>
      <c r="AK319" s="236" t="n"/>
      <c r="AL319" s="236" t="n"/>
      <c r="AM319" s="236" t="n"/>
      <c r="AN319" s="236" t="n"/>
      <c r="AO319" s="236" t="n"/>
      <c r="AP319" s="236" t="n"/>
      <c r="AQ319" s="236" t="n"/>
      <c r="AR319" s="236" t="n"/>
      <c r="AS319" s="236" t="n"/>
      <c r="AT319" s="236" t="n"/>
      <c r="AU319" s="237">
        <f>IF(COUNTA(AH319:AT319)=0,"",ROUND(AVERAGE(AH319:AT319),1))</f>
        <v/>
      </c>
    </row>
    <row r="320" ht="14.4" customHeight="1" s="185">
      <c r="A320" s="238" t="n">
        <v>14</v>
      </c>
      <c r="B320" s="239">
        <f t="array" ref="B320:B320">IFERROR(INDEX(Liste_Enfants!B$4:B$53,SMALL(IF(Liste_Enfants!E$4:E$53="A",ROW(Liste_Enfants!E$4:E$53)-3),14))&amp;" "&amp;INDEX(Liste_Enfants!C$4:C$53,SMALL(IF(Liste_Enfants!E$4:E$53="A",ROW(Liste_Enfants!E$4:E$53)-3),14)),"")</f>
        <v/>
      </c>
      <c r="C320" s="235" t="n"/>
      <c r="D320" s="236" t="n"/>
      <c r="E320" s="236" t="n"/>
      <c r="F320" s="236" t="n"/>
      <c r="G320" s="236" t="n"/>
      <c r="H320" s="236" t="n"/>
      <c r="I320" s="236" t="n"/>
      <c r="J320" s="236" t="n"/>
      <c r="K320" s="236" t="n"/>
      <c r="L320" s="236" t="n"/>
      <c r="M320" s="236" t="n"/>
      <c r="N320" s="236" t="n"/>
      <c r="O320" s="236" t="n"/>
      <c r="P320" s="236" t="n"/>
      <c r="Q320" s="237">
        <f>IF(COUNTA(D320:P320)=0,"",ROUND(AVERAGE(D320:P320),1))</f>
        <v/>
      </c>
      <c r="R320" s="235" t="n"/>
      <c r="S320" s="236" t="n"/>
      <c r="T320" s="236" t="n"/>
      <c r="U320" s="236" t="n"/>
      <c r="V320" s="236" t="n"/>
      <c r="W320" s="236" t="n"/>
      <c r="X320" s="236" t="n"/>
      <c r="Y320" s="236" t="n"/>
      <c r="Z320" s="236" t="n"/>
      <c r="AA320" s="236" t="n"/>
      <c r="AB320" s="236" t="n"/>
      <c r="AC320" s="236" t="n"/>
      <c r="AD320" s="236" t="n"/>
      <c r="AE320" s="236" t="n"/>
      <c r="AF320" s="237">
        <f>IF(COUNTA(S320:AE320)=0,"",ROUND(AVERAGE(S320:AE320),1))</f>
        <v/>
      </c>
      <c r="AG320" s="235" t="n"/>
      <c r="AH320" s="236" t="n"/>
      <c r="AI320" s="236" t="n"/>
      <c r="AJ320" s="236" t="n"/>
      <c r="AK320" s="236" t="n"/>
      <c r="AL320" s="236" t="n"/>
      <c r="AM320" s="236" t="n"/>
      <c r="AN320" s="236" t="n"/>
      <c r="AO320" s="236" t="n"/>
      <c r="AP320" s="236" t="n"/>
      <c r="AQ320" s="236" t="n"/>
      <c r="AR320" s="236" t="n"/>
      <c r="AS320" s="236" t="n"/>
      <c r="AT320" s="236" t="n"/>
      <c r="AU320" s="237">
        <f>IF(COUNTA(AH320:AT320)=0,"",ROUND(AVERAGE(AH320:AT320),1))</f>
        <v/>
      </c>
    </row>
    <row r="321" ht="14.4" customHeight="1" s="185">
      <c r="A321" s="213" t="n">
        <v>15</v>
      </c>
      <c r="B321" s="234">
        <f t="array" ref="B321:B321">IFERROR(INDEX(Liste_Enfants!B$4:B$53,SMALL(IF(Liste_Enfants!E$4:E$53="A",ROW(Liste_Enfants!E$4:E$53)-3),15))&amp;" "&amp;INDEX(Liste_Enfants!C$4:C$53,SMALL(IF(Liste_Enfants!E$4:E$53="A",ROW(Liste_Enfants!E$4:E$53)-3),15)),"")</f>
        <v/>
      </c>
      <c r="C321" s="235" t="n"/>
      <c r="D321" s="236" t="n"/>
      <c r="E321" s="236" t="n"/>
      <c r="F321" s="236" t="n"/>
      <c r="G321" s="236" t="n"/>
      <c r="H321" s="236" t="n"/>
      <c r="I321" s="236" t="n"/>
      <c r="J321" s="236" t="n"/>
      <c r="K321" s="236" t="n"/>
      <c r="L321" s="236" t="n"/>
      <c r="M321" s="236" t="n"/>
      <c r="N321" s="236" t="n"/>
      <c r="O321" s="236" t="n"/>
      <c r="P321" s="236" t="n"/>
      <c r="Q321" s="237">
        <f>IF(COUNTA(D321:P321)=0,"",ROUND(AVERAGE(D321:P321),1))</f>
        <v/>
      </c>
      <c r="R321" s="235" t="n"/>
      <c r="S321" s="236" t="n"/>
      <c r="T321" s="236" t="n"/>
      <c r="U321" s="236" t="n"/>
      <c r="V321" s="236" t="n"/>
      <c r="W321" s="236" t="n"/>
      <c r="X321" s="236" t="n"/>
      <c r="Y321" s="236" t="n"/>
      <c r="Z321" s="236" t="n"/>
      <c r="AA321" s="236" t="n"/>
      <c r="AB321" s="236" t="n"/>
      <c r="AC321" s="236" t="n"/>
      <c r="AD321" s="236" t="n"/>
      <c r="AE321" s="236" t="n"/>
      <c r="AF321" s="237">
        <f>IF(COUNTA(S321:AE321)=0,"",ROUND(AVERAGE(S321:AE321),1))</f>
        <v/>
      </c>
      <c r="AG321" s="235" t="n"/>
      <c r="AH321" s="236" t="n"/>
      <c r="AI321" s="236" t="n"/>
      <c r="AJ321" s="236" t="n"/>
      <c r="AK321" s="236" t="n"/>
      <c r="AL321" s="236" t="n"/>
      <c r="AM321" s="236" t="n"/>
      <c r="AN321" s="236" t="n"/>
      <c r="AO321" s="236" t="n"/>
      <c r="AP321" s="236" t="n"/>
      <c r="AQ321" s="236" t="n"/>
      <c r="AR321" s="236" t="n"/>
      <c r="AS321" s="236" t="n"/>
      <c r="AT321" s="236" t="n"/>
      <c r="AU321" s="237">
        <f>IF(COUNTA(AH321:AT321)=0,"",ROUND(AVERAGE(AH321:AT321),1))</f>
        <v/>
      </c>
    </row>
    <row r="322" ht="14.4" customHeight="1" s="185">
      <c r="A322" s="233" t="inlineStr">
        <is>
          <t>📊 MOY.</t>
        </is>
      </c>
      <c r="C322" s="251" t="n"/>
      <c r="D322" s="241">
        <f>IF(COUNTA(D307:D321)=0,"",ROUND(AVERAGE(D307:D321),1))</f>
        <v/>
      </c>
      <c r="E322" s="241">
        <f>IF(COUNTA(E307:E321)=0,"",ROUND(AVERAGE(E307:E321),1))</f>
        <v/>
      </c>
      <c r="F322" s="241">
        <f>IF(COUNTA(F307:F321)=0,"",ROUND(AVERAGE(F307:F321),1))</f>
        <v/>
      </c>
      <c r="G322" s="241">
        <f>IF(COUNTA(G307:G321)=0,"",ROUND(AVERAGE(G307:G321),1))</f>
        <v/>
      </c>
      <c r="H322" s="241">
        <f>IF(COUNTA(H307:H321)=0,"",ROUND(AVERAGE(H307:H321),1))</f>
        <v/>
      </c>
      <c r="I322" s="241">
        <f>IF(COUNTA(I307:I321)=0,"",ROUND(AVERAGE(I307:I321),1))</f>
        <v/>
      </c>
      <c r="J322" s="241">
        <f>IF(COUNTA(J307:J321)=0,"",ROUND(AVERAGE(J307:J321),1))</f>
        <v/>
      </c>
      <c r="K322" s="241">
        <f>IF(COUNTA(K307:K321)=0,"",ROUND(AVERAGE(K307:K321),1))</f>
        <v/>
      </c>
      <c r="L322" s="241">
        <f>IF(COUNTA(L307:L321)=0,"",ROUND(AVERAGE(L307:L321),1))</f>
        <v/>
      </c>
      <c r="M322" s="241">
        <f>IF(COUNTA(M307:M321)=0,"",ROUND(AVERAGE(M307:M321),1))</f>
        <v/>
      </c>
      <c r="N322" s="241">
        <f>IF(COUNTA(N307:N321)=0,"",ROUND(AVERAGE(N307:N321),1))</f>
        <v/>
      </c>
      <c r="O322" s="241">
        <f>IF(COUNTA(O307:O321)=0,"",ROUND(AVERAGE(O307:O321),1))</f>
        <v/>
      </c>
      <c r="P322" s="241">
        <f>IF(COUNTA(P307:P321)=0,"",ROUND(AVERAGE(P307:P321),1))</f>
        <v/>
      </c>
      <c r="Q322" s="241">
        <f>IF(COUNTA(Q307:Q321)=0,"",ROUND(AVERAGE(Q307:Q321),1))</f>
        <v/>
      </c>
      <c r="R322" s="235" t="n"/>
      <c r="S322" s="241">
        <f>IF(COUNTA(S307:S321)=0,"",ROUND(AVERAGE(S307:S321),1))</f>
        <v/>
      </c>
      <c r="T322" s="241">
        <f>IF(COUNTA(T307:T321)=0,"",ROUND(AVERAGE(T307:T321),1))</f>
        <v/>
      </c>
      <c r="U322" s="241">
        <f>IF(COUNTA(U307:U321)=0,"",ROUND(AVERAGE(U307:U321),1))</f>
        <v/>
      </c>
      <c r="V322" s="241">
        <f>IF(COUNTA(V307:V321)=0,"",ROUND(AVERAGE(V307:V321),1))</f>
        <v/>
      </c>
      <c r="W322" s="241">
        <f>IF(COUNTA(W307:W321)=0,"",ROUND(AVERAGE(W307:W321),1))</f>
        <v/>
      </c>
      <c r="X322" s="241">
        <f>IF(COUNTA(X307:X321)=0,"",ROUND(AVERAGE(X307:X321),1))</f>
        <v/>
      </c>
      <c r="Y322" s="241">
        <f>IF(COUNTA(Y307:Y321)=0,"",ROUND(AVERAGE(Y307:Y321),1))</f>
        <v/>
      </c>
      <c r="Z322" s="241">
        <f>IF(COUNTA(Z307:Z321)=0,"",ROUND(AVERAGE(Z307:Z321),1))</f>
        <v/>
      </c>
      <c r="AA322" s="241">
        <f>IF(COUNTA(AA307:AA321)=0,"",ROUND(AVERAGE(AA307:AA321),1))</f>
        <v/>
      </c>
      <c r="AB322" s="241">
        <f>IF(COUNTA(AB307:AB321)=0,"",ROUND(AVERAGE(AB307:AB321),1))</f>
        <v/>
      </c>
      <c r="AC322" s="241">
        <f>IF(COUNTA(AC307:AC321)=0,"",ROUND(AVERAGE(AC307:AC321),1))</f>
        <v/>
      </c>
      <c r="AD322" s="241">
        <f>IF(COUNTA(AD307:AD321)=0,"",ROUND(AVERAGE(AD307:AD321),1))</f>
        <v/>
      </c>
      <c r="AE322" s="241">
        <f>IF(COUNTA(AE307:AE321)=0,"",ROUND(AVERAGE(AE307:AE321),1))</f>
        <v/>
      </c>
      <c r="AF322" s="241">
        <f>IF(COUNTA(AF307:AF321)=0,"",ROUND(AVERAGE(AF307:AF321),1))</f>
        <v/>
      </c>
      <c r="AG322" s="235" t="n"/>
      <c r="AH322" s="241">
        <f>IF(COUNTA(AH307:AH321)=0,"",ROUND(AVERAGE(AH307:AH321),1))</f>
        <v/>
      </c>
      <c r="AI322" s="241">
        <f>IF(COUNTA(AI307:AI321)=0,"",ROUND(AVERAGE(AI307:AI321),1))</f>
        <v/>
      </c>
      <c r="AJ322" s="241">
        <f>IF(COUNTA(AJ307:AJ321)=0,"",ROUND(AVERAGE(AJ307:AJ321),1))</f>
        <v/>
      </c>
      <c r="AK322" s="241">
        <f>IF(COUNTA(AK307:AK321)=0,"",ROUND(AVERAGE(AK307:AK321),1))</f>
        <v/>
      </c>
      <c r="AL322" s="241">
        <f>IF(COUNTA(AL307:AL321)=0,"",ROUND(AVERAGE(AL307:AL321),1))</f>
        <v/>
      </c>
      <c r="AM322" s="241">
        <f>IF(COUNTA(AM307:AM321)=0,"",ROUND(AVERAGE(AM307:AM321),1))</f>
        <v/>
      </c>
      <c r="AN322" s="241">
        <f>IF(COUNTA(AN307:AN321)=0,"",ROUND(AVERAGE(AN307:AN321),1))</f>
        <v/>
      </c>
      <c r="AO322" s="241">
        <f>IF(COUNTA(AO307:AO321)=0,"",ROUND(AVERAGE(AO307:AO321),1))</f>
        <v/>
      </c>
      <c r="AP322" s="241">
        <f>IF(COUNTA(AP307:AP321)=0,"",ROUND(AVERAGE(AP307:AP321),1))</f>
        <v/>
      </c>
      <c r="AQ322" s="241">
        <f>IF(COUNTA(AQ307:AQ321)=0,"",ROUND(AVERAGE(AQ307:AQ321),1))</f>
        <v/>
      </c>
      <c r="AR322" s="241">
        <f>IF(COUNTA(AR307:AR321)=0,"",ROUND(AVERAGE(AR307:AR321),1))</f>
        <v/>
      </c>
      <c r="AS322" s="241">
        <f>IF(COUNTA(AS307:AS321)=0,"",ROUND(AVERAGE(AS307:AS321),1))</f>
        <v/>
      </c>
      <c r="AT322" s="241">
        <f>IF(COUNTA(AT307:AT321)=0,"",ROUND(AVERAGE(AT307:AT321),1))</f>
        <v/>
      </c>
      <c r="AU322" s="241">
        <f>IF(COUNTA(AU307:AU321)=0,"",ROUND(AVERAGE(AU307:AU321),1))</f>
        <v/>
      </c>
    </row>
    <row r="323" ht="30" customHeight="1" s="185">
      <c r="A323" s="244" t="inlineStr">
        <is>
          <t>N°</t>
        </is>
      </c>
      <c r="B323" s="245" t="inlineStr">
        <is>
          <t>📅 MERCREDI</t>
        </is>
      </c>
      <c r="C323" s="228" t="n"/>
      <c r="D323" s="229" t="inlineStr">
        <is>
          <t>Règles</t>
        </is>
      </c>
      <c r="E323" s="229" t="inlineStr">
        <is>
          <t>Coopér.</t>
        </is>
      </c>
      <c r="F323" s="229" t="inlineStr">
        <is>
          <t>Comm.</t>
        </is>
      </c>
      <c r="G323" s="229" t="inlineStr">
        <is>
          <t>Entraide</t>
        </is>
      </c>
      <c r="H323" s="230" t="inlineStr">
        <is>
          <t>Initiat.</t>
        </is>
      </c>
      <c r="I323" s="230" t="inlineStr">
        <is>
          <t>Gest.mat</t>
        </is>
      </c>
      <c r="J323" s="230" t="inlineStr">
        <is>
          <t>Orga.</t>
        </is>
      </c>
      <c r="K323" s="231" t="inlineStr">
        <is>
          <t>Imagin.</t>
        </is>
      </c>
      <c r="L323" s="231" t="inlineStr">
        <is>
          <t>Expr.art</t>
        </is>
      </c>
      <c r="M323" s="231" t="inlineStr">
        <is>
          <t>Expr.corp</t>
        </is>
      </c>
      <c r="N323" s="232" t="inlineStr">
        <is>
          <t>Coord.</t>
        </is>
      </c>
      <c r="O323" s="232" t="inlineStr">
        <is>
          <t>Endur.</t>
        </is>
      </c>
      <c r="P323" s="232" t="inlineStr">
        <is>
          <t>Esp.sport</t>
        </is>
      </c>
      <c r="Q323" s="233" t="inlineStr">
        <is>
          <t>MOY</t>
        </is>
      </c>
      <c r="R323" s="250" t="inlineStr">
        <is>
          <t>▼ Activité</t>
        </is>
      </c>
      <c r="S323" s="229" t="inlineStr">
        <is>
          <t>Règles</t>
        </is>
      </c>
      <c r="T323" s="229" t="inlineStr">
        <is>
          <t>Coopér.</t>
        </is>
      </c>
      <c r="U323" s="229" t="inlineStr">
        <is>
          <t>Comm.</t>
        </is>
      </c>
      <c r="V323" s="229" t="inlineStr">
        <is>
          <t>Entraide</t>
        </is>
      </c>
      <c r="W323" s="230" t="inlineStr">
        <is>
          <t>Initiat.</t>
        </is>
      </c>
      <c r="X323" s="230" t="inlineStr">
        <is>
          <t>Gest.mat</t>
        </is>
      </c>
      <c r="Y323" s="230" t="inlineStr">
        <is>
          <t>Orga.</t>
        </is>
      </c>
      <c r="Z323" s="231" t="inlineStr">
        <is>
          <t>Imagin.</t>
        </is>
      </c>
      <c r="AA323" s="231" t="inlineStr">
        <is>
          <t>Expr.art</t>
        </is>
      </c>
      <c r="AB323" s="231" t="inlineStr">
        <is>
          <t>Expr.corp</t>
        </is>
      </c>
      <c r="AC323" s="232" t="inlineStr">
        <is>
          <t>Coord.</t>
        </is>
      </c>
      <c r="AD323" s="232" t="inlineStr">
        <is>
          <t>Endur.</t>
        </is>
      </c>
      <c r="AE323" s="232" t="inlineStr">
        <is>
          <t>Esp.sport</t>
        </is>
      </c>
      <c r="AF323" s="233" t="inlineStr">
        <is>
          <t>MOY</t>
        </is>
      </c>
      <c r="AG323" s="228" t="n"/>
      <c r="AH323" s="229" t="inlineStr">
        <is>
          <t>Règles</t>
        </is>
      </c>
      <c r="AI323" s="229" t="inlineStr">
        <is>
          <t>Coopér.</t>
        </is>
      </c>
      <c r="AJ323" s="229" t="inlineStr">
        <is>
          <t>Comm.</t>
        </is>
      </c>
      <c r="AK323" s="229" t="inlineStr">
        <is>
          <t>Entraide</t>
        </is>
      </c>
      <c r="AL323" s="230" t="inlineStr">
        <is>
          <t>Initiat.</t>
        </is>
      </c>
      <c r="AM323" s="230" t="inlineStr">
        <is>
          <t>Gest.mat</t>
        </is>
      </c>
      <c r="AN323" s="230" t="inlineStr">
        <is>
          <t>Orga.</t>
        </is>
      </c>
      <c r="AO323" s="231" t="inlineStr">
        <is>
          <t>Imagin.</t>
        </is>
      </c>
      <c r="AP323" s="231" t="inlineStr">
        <is>
          <t>Expr.art</t>
        </is>
      </c>
      <c r="AQ323" s="231" t="inlineStr">
        <is>
          <t>Expr.corp</t>
        </is>
      </c>
      <c r="AR323" s="232" t="inlineStr">
        <is>
          <t>Coord.</t>
        </is>
      </c>
      <c r="AS323" s="232" t="inlineStr">
        <is>
          <t>Endur.</t>
        </is>
      </c>
      <c r="AT323" s="232" t="inlineStr">
        <is>
          <t>Esp.sport</t>
        </is>
      </c>
      <c r="AU323" s="233" t="inlineStr">
        <is>
          <t>MOY</t>
        </is>
      </c>
    </row>
    <row r="324" ht="14.4" customHeight="1" s="185">
      <c r="A324" s="213" t="n">
        <v>1</v>
      </c>
      <c r="B324" s="234">
        <f t="array" ref="B324:B324">IFERROR(INDEX(Liste_Enfants!B$4:B$53,SMALL(IF(Liste_Enfants!E$4:E$53="A",ROW(Liste_Enfants!E$4:E$53)-3),1))&amp;" "&amp;INDEX(Liste_Enfants!C$4:C$53,SMALL(IF(Liste_Enfants!E$4:E$53="A",ROW(Liste_Enfants!E$4:E$53)-3),1)),"")</f>
        <v/>
      </c>
      <c r="C324" s="235" t="n"/>
      <c r="D324" s="236" t="n"/>
      <c r="E324" s="236" t="n"/>
      <c r="F324" s="236" t="n"/>
      <c r="G324" s="236" t="n"/>
      <c r="H324" s="236" t="n"/>
      <c r="I324" s="236" t="n"/>
      <c r="J324" s="236" t="n"/>
      <c r="K324" s="236" t="n"/>
      <c r="L324" s="236" t="n"/>
      <c r="M324" s="236" t="n"/>
      <c r="N324" s="236" t="n"/>
      <c r="O324" s="236" t="n"/>
      <c r="P324" s="236" t="n"/>
      <c r="Q324" s="237">
        <f>IF(COUNTA(D324:P324)=0,"",ROUND(AVERAGE(D324:P324),1))</f>
        <v/>
      </c>
      <c r="R324" s="235" t="n"/>
      <c r="S324" s="236" t="n"/>
      <c r="T324" s="236" t="n"/>
      <c r="U324" s="236" t="n"/>
      <c r="V324" s="236" t="n"/>
      <c r="W324" s="236" t="n"/>
      <c r="X324" s="236" t="n"/>
      <c r="Y324" s="236" t="n"/>
      <c r="Z324" s="236" t="n"/>
      <c r="AA324" s="236" t="n"/>
      <c r="AB324" s="236" t="n"/>
      <c r="AC324" s="236" t="n"/>
      <c r="AD324" s="236" t="n"/>
      <c r="AE324" s="236" t="n"/>
      <c r="AF324" s="237">
        <f>IF(COUNTA(S324:AE324)=0,"",ROUND(AVERAGE(S324:AE324),1))</f>
        <v/>
      </c>
      <c r="AG324" s="235" t="n"/>
      <c r="AH324" s="236" t="n"/>
      <c r="AI324" s="236" t="n"/>
      <c r="AJ324" s="236" t="n"/>
      <c r="AK324" s="236" t="n"/>
      <c r="AL324" s="236" t="n"/>
      <c r="AM324" s="236" t="n"/>
      <c r="AN324" s="236" t="n"/>
      <c r="AO324" s="236" t="n"/>
      <c r="AP324" s="236" t="n"/>
      <c r="AQ324" s="236" t="n"/>
      <c r="AR324" s="236" t="n"/>
      <c r="AS324" s="236" t="n"/>
      <c r="AT324" s="236" t="n"/>
      <c r="AU324" s="237">
        <f>IF(COUNTA(AH324:AT324)=0,"",ROUND(AVERAGE(AH324:AT324),1))</f>
        <v/>
      </c>
    </row>
    <row r="325" ht="14.4" customHeight="1" s="185">
      <c r="A325" s="238" t="n">
        <v>2</v>
      </c>
      <c r="B325" s="239">
        <f t="array" ref="B325:B325">IFERROR(INDEX(Liste_Enfants!B$4:B$53,SMALL(IF(Liste_Enfants!E$4:E$53="A",ROW(Liste_Enfants!E$4:E$53)-3),2))&amp;" "&amp;INDEX(Liste_Enfants!C$4:C$53,SMALL(IF(Liste_Enfants!E$4:E$53="A",ROW(Liste_Enfants!E$4:E$53)-3),2)),"")</f>
        <v/>
      </c>
      <c r="C325" s="235" t="n"/>
      <c r="D325" s="236" t="n"/>
      <c r="E325" s="236" t="n"/>
      <c r="F325" s="236" t="n"/>
      <c r="G325" s="236" t="n"/>
      <c r="H325" s="236" t="n"/>
      <c r="I325" s="236" t="n"/>
      <c r="J325" s="236" t="n"/>
      <c r="K325" s="236" t="n"/>
      <c r="L325" s="236" t="n"/>
      <c r="M325" s="236" t="n"/>
      <c r="N325" s="236" t="n"/>
      <c r="O325" s="236" t="n"/>
      <c r="P325" s="236" t="n"/>
      <c r="Q325" s="237">
        <f>IF(COUNTA(D325:P325)=0,"",ROUND(AVERAGE(D325:P325),1))</f>
        <v/>
      </c>
      <c r="R325" s="235" t="n"/>
      <c r="S325" s="236" t="n"/>
      <c r="T325" s="236" t="n"/>
      <c r="U325" s="236" t="n"/>
      <c r="V325" s="236" t="n"/>
      <c r="W325" s="236" t="n"/>
      <c r="X325" s="236" t="n"/>
      <c r="Y325" s="236" t="n"/>
      <c r="Z325" s="236" t="n"/>
      <c r="AA325" s="236" t="n"/>
      <c r="AB325" s="236" t="n"/>
      <c r="AC325" s="236" t="n"/>
      <c r="AD325" s="236" t="n"/>
      <c r="AE325" s="236" t="n"/>
      <c r="AF325" s="237">
        <f>IF(COUNTA(S325:AE325)=0,"",ROUND(AVERAGE(S325:AE325),1))</f>
        <v/>
      </c>
      <c r="AG325" s="235" t="n"/>
      <c r="AH325" s="236" t="n"/>
      <c r="AI325" s="236" t="n"/>
      <c r="AJ325" s="236" t="n"/>
      <c r="AK325" s="236" t="n"/>
      <c r="AL325" s="236" t="n"/>
      <c r="AM325" s="236" t="n"/>
      <c r="AN325" s="236" t="n"/>
      <c r="AO325" s="236" t="n"/>
      <c r="AP325" s="236" t="n"/>
      <c r="AQ325" s="236" t="n"/>
      <c r="AR325" s="236" t="n"/>
      <c r="AS325" s="236" t="n"/>
      <c r="AT325" s="236" t="n"/>
      <c r="AU325" s="237">
        <f>IF(COUNTA(AH325:AT325)=0,"",ROUND(AVERAGE(AH325:AT325),1))</f>
        <v/>
      </c>
    </row>
    <row r="326" ht="14.4" customHeight="1" s="185">
      <c r="A326" s="213" t="n">
        <v>3</v>
      </c>
      <c r="B326" s="234">
        <f t="array" ref="B326:B326">IFERROR(INDEX(Liste_Enfants!B$4:B$53,SMALL(IF(Liste_Enfants!E$4:E$53="A",ROW(Liste_Enfants!E$4:E$53)-3),3))&amp;" "&amp;INDEX(Liste_Enfants!C$4:C$53,SMALL(IF(Liste_Enfants!E$4:E$53="A",ROW(Liste_Enfants!E$4:E$53)-3),3)),"")</f>
        <v/>
      </c>
      <c r="C326" s="235" t="n"/>
      <c r="D326" s="236" t="n"/>
      <c r="E326" s="236" t="n"/>
      <c r="F326" s="236" t="n"/>
      <c r="G326" s="236" t="n"/>
      <c r="H326" s="236" t="n"/>
      <c r="I326" s="236" t="n"/>
      <c r="J326" s="236" t="n"/>
      <c r="K326" s="236" t="n"/>
      <c r="L326" s="236" t="n"/>
      <c r="M326" s="236" t="n"/>
      <c r="N326" s="236" t="n"/>
      <c r="O326" s="236" t="n"/>
      <c r="P326" s="236" t="n"/>
      <c r="Q326" s="237">
        <f>IF(COUNTA(D326:P326)=0,"",ROUND(AVERAGE(D326:P326),1))</f>
        <v/>
      </c>
      <c r="R326" s="235" t="n"/>
      <c r="S326" s="236" t="n"/>
      <c r="T326" s="236" t="n"/>
      <c r="U326" s="236" t="n"/>
      <c r="V326" s="236" t="n"/>
      <c r="W326" s="236" t="n"/>
      <c r="X326" s="236" t="n"/>
      <c r="Y326" s="236" t="n"/>
      <c r="Z326" s="236" t="n"/>
      <c r="AA326" s="236" t="n"/>
      <c r="AB326" s="236" t="n"/>
      <c r="AC326" s="236" t="n"/>
      <c r="AD326" s="236" t="n"/>
      <c r="AE326" s="236" t="n"/>
      <c r="AF326" s="237">
        <f>IF(COUNTA(S326:AE326)=0,"",ROUND(AVERAGE(S326:AE326),1))</f>
        <v/>
      </c>
      <c r="AG326" s="235" t="n"/>
      <c r="AH326" s="236" t="n"/>
      <c r="AI326" s="236" t="n"/>
      <c r="AJ326" s="236" t="n"/>
      <c r="AK326" s="236" t="n"/>
      <c r="AL326" s="236" t="n"/>
      <c r="AM326" s="236" t="n"/>
      <c r="AN326" s="236" t="n"/>
      <c r="AO326" s="236" t="n"/>
      <c r="AP326" s="236" t="n"/>
      <c r="AQ326" s="236" t="n"/>
      <c r="AR326" s="236" t="n"/>
      <c r="AS326" s="236" t="n"/>
      <c r="AT326" s="236" t="n"/>
      <c r="AU326" s="237">
        <f>IF(COUNTA(AH326:AT326)=0,"",ROUND(AVERAGE(AH326:AT326),1))</f>
        <v/>
      </c>
    </row>
    <row r="327" ht="14.4" customHeight="1" s="185">
      <c r="A327" s="238" t="n">
        <v>4</v>
      </c>
      <c r="B327" s="239">
        <f t="array" ref="B327:B327">IFERROR(INDEX(Liste_Enfants!B$4:B$53,SMALL(IF(Liste_Enfants!E$4:E$53="A",ROW(Liste_Enfants!E$4:E$53)-3),4))&amp;" "&amp;INDEX(Liste_Enfants!C$4:C$53,SMALL(IF(Liste_Enfants!E$4:E$53="A",ROW(Liste_Enfants!E$4:E$53)-3),4)),"")</f>
        <v/>
      </c>
      <c r="C327" s="235" t="n"/>
      <c r="D327" s="236" t="n"/>
      <c r="E327" s="236" t="n"/>
      <c r="F327" s="236" t="n"/>
      <c r="G327" s="236" t="n"/>
      <c r="H327" s="236" t="n"/>
      <c r="I327" s="236" t="n"/>
      <c r="J327" s="236" t="n"/>
      <c r="K327" s="236" t="n"/>
      <c r="L327" s="236" t="n"/>
      <c r="M327" s="236" t="n"/>
      <c r="N327" s="236" t="n"/>
      <c r="O327" s="236" t="n"/>
      <c r="P327" s="236" t="n"/>
      <c r="Q327" s="237">
        <f>IF(COUNTA(D327:P327)=0,"",ROUND(AVERAGE(D327:P327),1))</f>
        <v/>
      </c>
      <c r="R327" s="235" t="n"/>
      <c r="S327" s="236" t="n"/>
      <c r="T327" s="236" t="n"/>
      <c r="U327" s="236" t="n"/>
      <c r="V327" s="236" t="n"/>
      <c r="W327" s="236" t="n"/>
      <c r="X327" s="236" t="n"/>
      <c r="Y327" s="236" t="n"/>
      <c r="Z327" s="236" t="n"/>
      <c r="AA327" s="236" t="n"/>
      <c r="AB327" s="236" t="n"/>
      <c r="AC327" s="236" t="n"/>
      <c r="AD327" s="236" t="n"/>
      <c r="AE327" s="236" t="n"/>
      <c r="AF327" s="237">
        <f>IF(COUNTA(S327:AE327)=0,"",ROUND(AVERAGE(S327:AE327),1))</f>
        <v/>
      </c>
      <c r="AG327" s="235" t="n"/>
      <c r="AH327" s="236" t="n"/>
      <c r="AI327" s="236" t="n"/>
      <c r="AJ327" s="236" t="n"/>
      <c r="AK327" s="236" t="n"/>
      <c r="AL327" s="236" t="n"/>
      <c r="AM327" s="236" t="n"/>
      <c r="AN327" s="236" t="n"/>
      <c r="AO327" s="236" t="n"/>
      <c r="AP327" s="236" t="n"/>
      <c r="AQ327" s="236" t="n"/>
      <c r="AR327" s="236" t="n"/>
      <c r="AS327" s="236" t="n"/>
      <c r="AT327" s="236" t="n"/>
      <c r="AU327" s="237">
        <f>IF(COUNTA(AH327:AT327)=0,"",ROUND(AVERAGE(AH327:AT327),1))</f>
        <v/>
      </c>
    </row>
    <row r="328" ht="14.4" customHeight="1" s="185">
      <c r="A328" s="213" t="n">
        <v>5</v>
      </c>
      <c r="B328" s="234">
        <f t="array" ref="B328:B328">IFERROR(INDEX(Liste_Enfants!B$4:B$53,SMALL(IF(Liste_Enfants!E$4:E$53="A",ROW(Liste_Enfants!E$4:E$53)-3),5))&amp;" "&amp;INDEX(Liste_Enfants!C$4:C$53,SMALL(IF(Liste_Enfants!E$4:E$53="A",ROW(Liste_Enfants!E$4:E$53)-3),5)),"")</f>
        <v/>
      </c>
      <c r="C328" s="235" t="n"/>
      <c r="D328" s="236" t="n"/>
      <c r="E328" s="236" t="n"/>
      <c r="F328" s="236" t="n"/>
      <c r="G328" s="236" t="n"/>
      <c r="H328" s="236" t="n"/>
      <c r="I328" s="236" t="n"/>
      <c r="J328" s="236" t="n"/>
      <c r="K328" s="236" t="n"/>
      <c r="L328" s="236" t="n"/>
      <c r="M328" s="236" t="n"/>
      <c r="N328" s="236" t="n"/>
      <c r="O328" s="236" t="n"/>
      <c r="P328" s="236" t="n"/>
      <c r="Q328" s="237">
        <f>IF(COUNTA(D328:P328)=0,"",ROUND(AVERAGE(D328:P328),1))</f>
        <v/>
      </c>
      <c r="R328" s="235" t="n"/>
      <c r="S328" s="236" t="n"/>
      <c r="T328" s="236" t="n"/>
      <c r="U328" s="236" t="n"/>
      <c r="V328" s="236" t="n"/>
      <c r="W328" s="236" t="n"/>
      <c r="X328" s="236" t="n"/>
      <c r="Y328" s="236" t="n"/>
      <c r="Z328" s="236" t="n"/>
      <c r="AA328" s="236" t="n"/>
      <c r="AB328" s="236" t="n"/>
      <c r="AC328" s="236" t="n"/>
      <c r="AD328" s="236" t="n"/>
      <c r="AE328" s="236" t="n"/>
      <c r="AF328" s="237">
        <f>IF(COUNTA(S328:AE328)=0,"",ROUND(AVERAGE(S328:AE328),1))</f>
        <v/>
      </c>
      <c r="AG328" s="235" t="n"/>
      <c r="AH328" s="236" t="n"/>
      <c r="AI328" s="236" t="n"/>
      <c r="AJ328" s="236" t="n"/>
      <c r="AK328" s="236" t="n"/>
      <c r="AL328" s="236" t="n"/>
      <c r="AM328" s="236" t="n"/>
      <c r="AN328" s="236" t="n"/>
      <c r="AO328" s="236" t="n"/>
      <c r="AP328" s="236" t="n"/>
      <c r="AQ328" s="236" t="n"/>
      <c r="AR328" s="236" t="n"/>
      <c r="AS328" s="236" t="n"/>
      <c r="AT328" s="236" t="n"/>
      <c r="AU328" s="237">
        <f>IF(COUNTA(AH328:AT328)=0,"",ROUND(AVERAGE(AH328:AT328),1))</f>
        <v/>
      </c>
    </row>
    <row r="329" ht="14.4" customHeight="1" s="185">
      <c r="A329" s="238" t="n">
        <v>6</v>
      </c>
      <c r="B329" s="239">
        <f t="array" ref="B329:B329">IFERROR(INDEX(Liste_Enfants!B$4:B$53,SMALL(IF(Liste_Enfants!E$4:E$53="A",ROW(Liste_Enfants!E$4:E$53)-3),6))&amp;" "&amp;INDEX(Liste_Enfants!C$4:C$53,SMALL(IF(Liste_Enfants!E$4:E$53="A",ROW(Liste_Enfants!E$4:E$53)-3),6)),"")</f>
        <v/>
      </c>
      <c r="C329" s="235" t="n"/>
      <c r="D329" s="236" t="n"/>
      <c r="E329" s="236" t="n"/>
      <c r="F329" s="236" t="n"/>
      <c r="G329" s="236" t="n"/>
      <c r="H329" s="236" t="n"/>
      <c r="I329" s="236" t="n"/>
      <c r="J329" s="236" t="n"/>
      <c r="K329" s="236" t="n"/>
      <c r="L329" s="236" t="n"/>
      <c r="M329" s="236" t="n"/>
      <c r="N329" s="236" t="n"/>
      <c r="O329" s="236" t="n"/>
      <c r="P329" s="236" t="n"/>
      <c r="Q329" s="237">
        <f>IF(COUNTA(D329:P329)=0,"",ROUND(AVERAGE(D329:P329),1))</f>
        <v/>
      </c>
      <c r="R329" s="235" t="n"/>
      <c r="S329" s="236" t="n"/>
      <c r="T329" s="236" t="n"/>
      <c r="U329" s="236" t="n"/>
      <c r="V329" s="236" t="n"/>
      <c r="W329" s="236" t="n"/>
      <c r="X329" s="236" t="n"/>
      <c r="Y329" s="236" t="n"/>
      <c r="Z329" s="236" t="n"/>
      <c r="AA329" s="236" t="n"/>
      <c r="AB329" s="236" t="n"/>
      <c r="AC329" s="236" t="n"/>
      <c r="AD329" s="236" t="n"/>
      <c r="AE329" s="236" t="n"/>
      <c r="AF329" s="237">
        <f>IF(COUNTA(S329:AE329)=0,"",ROUND(AVERAGE(S329:AE329),1))</f>
        <v/>
      </c>
      <c r="AG329" s="235" t="n"/>
      <c r="AH329" s="236" t="n"/>
      <c r="AI329" s="236" t="n"/>
      <c r="AJ329" s="236" t="n"/>
      <c r="AK329" s="236" t="n"/>
      <c r="AL329" s="236" t="n"/>
      <c r="AM329" s="236" t="n"/>
      <c r="AN329" s="236" t="n"/>
      <c r="AO329" s="236" t="n"/>
      <c r="AP329" s="236" t="n"/>
      <c r="AQ329" s="236" t="n"/>
      <c r="AR329" s="236" t="n"/>
      <c r="AS329" s="236" t="n"/>
      <c r="AT329" s="236" t="n"/>
      <c r="AU329" s="237">
        <f>IF(COUNTA(AH329:AT329)=0,"",ROUND(AVERAGE(AH329:AT329),1))</f>
        <v/>
      </c>
    </row>
    <row r="330" ht="14.4" customHeight="1" s="185">
      <c r="A330" s="213" t="n">
        <v>7</v>
      </c>
      <c r="B330" s="234">
        <f t="array" ref="B330:B330">IFERROR(INDEX(Liste_Enfants!B$4:B$53,SMALL(IF(Liste_Enfants!E$4:E$53="A",ROW(Liste_Enfants!E$4:E$53)-3),7))&amp;" "&amp;INDEX(Liste_Enfants!C$4:C$53,SMALL(IF(Liste_Enfants!E$4:E$53="A",ROW(Liste_Enfants!E$4:E$53)-3),7)),"")</f>
        <v/>
      </c>
      <c r="C330" s="235" t="n"/>
      <c r="D330" s="236" t="n"/>
      <c r="E330" s="236" t="n"/>
      <c r="F330" s="236" t="n"/>
      <c r="G330" s="236" t="n"/>
      <c r="H330" s="236" t="n"/>
      <c r="I330" s="236" t="n"/>
      <c r="J330" s="236" t="n"/>
      <c r="K330" s="236" t="n"/>
      <c r="L330" s="236" t="n"/>
      <c r="M330" s="236" t="n"/>
      <c r="N330" s="236" t="n"/>
      <c r="O330" s="236" t="n"/>
      <c r="P330" s="236" t="n"/>
      <c r="Q330" s="237">
        <f>IF(COUNTA(D330:P330)=0,"",ROUND(AVERAGE(D330:P330),1))</f>
        <v/>
      </c>
      <c r="R330" s="235" t="n"/>
      <c r="S330" s="236" t="n"/>
      <c r="T330" s="236" t="n"/>
      <c r="U330" s="236" t="n"/>
      <c r="V330" s="236" t="n"/>
      <c r="W330" s="236" t="n"/>
      <c r="X330" s="236" t="n"/>
      <c r="Y330" s="236" t="n"/>
      <c r="Z330" s="236" t="n"/>
      <c r="AA330" s="236" t="n"/>
      <c r="AB330" s="236" t="n"/>
      <c r="AC330" s="236" t="n"/>
      <c r="AD330" s="236" t="n"/>
      <c r="AE330" s="236" t="n"/>
      <c r="AF330" s="237">
        <f>IF(COUNTA(S330:AE330)=0,"",ROUND(AVERAGE(S330:AE330),1))</f>
        <v/>
      </c>
      <c r="AG330" s="235" t="n"/>
      <c r="AH330" s="236" t="n"/>
      <c r="AI330" s="236" t="n"/>
      <c r="AJ330" s="236" t="n"/>
      <c r="AK330" s="236" t="n"/>
      <c r="AL330" s="236" t="n"/>
      <c r="AM330" s="236" t="n"/>
      <c r="AN330" s="236" t="n"/>
      <c r="AO330" s="236" t="n"/>
      <c r="AP330" s="236" t="n"/>
      <c r="AQ330" s="236" t="n"/>
      <c r="AR330" s="236" t="n"/>
      <c r="AS330" s="236" t="n"/>
      <c r="AT330" s="236" t="n"/>
      <c r="AU330" s="237">
        <f>IF(COUNTA(AH330:AT330)=0,"",ROUND(AVERAGE(AH330:AT330),1))</f>
        <v/>
      </c>
    </row>
    <row r="331" ht="14.4" customHeight="1" s="185">
      <c r="A331" s="238" t="n">
        <v>8</v>
      </c>
      <c r="B331" s="239">
        <f t="array" ref="B331:B331">IFERROR(INDEX(Liste_Enfants!B$4:B$53,SMALL(IF(Liste_Enfants!E$4:E$53="A",ROW(Liste_Enfants!E$4:E$53)-3),8))&amp;" "&amp;INDEX(Liste_Enfants!C$4:C$53,SMALL(IF(Liste_Enfants!E$4:E$53="A",ROW(Liste_Enfants!E$4:E$53)-3),8)),"")</f>
        <v/>
      </c>
      <c r="C331" s="235" t="n"/>
      <c r="D331" s="236" t="n"/>
      <c r="E331" s="236" t="n"/>
      <c r="F331" s="236" t="n"/>
      <c r="G331" s="236" t="n"/>
      <c r="H331" s="236" t="n"/>
      <c r="I331" s="236" t="n"/>
      <c r="J331" s="236" t="n"/>
      <c r="K331" s="236" t="n"/>
      <c r="L331" s="236" t="n"/>
      <c r="M331" s="236" t="n"/>
      <c r="N331" s="236" t="n"/>
      <c r="O331" s="236" t="n"/>
      <c r="P331" s="236" t="n"/>
      <c r="Q331" s="237">
        <f>IF(COUNTA(D331:P331)=0,"",ROUND(AVERAGE(D331:P331),1))</f>
        <v/>
      </c>
      <c r="R331" s="235" t="n"/>
      <c r="S331" s="236" t="n"/>
      <c r="T331" s="236" t="n"/>
      <c r="U331" s="236" t="n"/>
      <c r="V331" s="236" t="n"/>
      <c r="W331" s="236" t="n"/>
      <c r="X331" s="236" t="n"/>
      <c r="Y331" s="236" t="n"/>
      <c r="Z331" s="236" t="n"/>
      <c r="AA331" s="236" t="n"/>
      <c r="AB331" s="236" t="n"/>
      <c r="AC331" s="236" t="n"/>
      <c r="AD331" s="236" t="n"/>
      <c r="AE331" s="236" t="n"/>
      <c r="AF331" s="237">
        <f>IF(COUNTA(S331:AE331)=0,"",ROUND(AVERAGE(S331:AE331),1))</f>
        <v/>
      </c>
      <c r="AG331" s="235" t="n"/>
      <c r="AH331" s="236" t="n"/>
      <c r="AI331" s="236" t="n"/>
      <c r="AJ331" s="236" t="n"/>
      <c r="AK331" s="236" t="n"/>
      <c r="AL331" s="236" t="n"/>
      <c r="AM331" s="236" t="n"/>
      <c r="AN331" s="236" t="n"/>
      <c r="AO331" s="236" t="n"/>
      <c r="AP331" s="236" t="n"/>
      <c r="AQ331" s="236" t="n"/>
      <c r="AR331" s="236" t="n"/>
      <c r="AS331" s="236" t="n"/>
      <c r="AT331" s="236" t="n"/>
      <c r="AU331" s="237">
        <f>IF(COUNTA(AH331:AT331)=0,"",ROUND(AVERAGE(AH331:AT331),1))</f>
        <v/>
      </c>
    </row>
    <row r="332" ht="14.4" customHeight="1" s="185">
      <c r="A332" s="213" t="n">
        <v>9</v>
      </c>
      <c r="B332" s="234">
        <f t="array" ref="B332:B332">IFERROR(INDEX(Liste_Enfants!B$4:B$53,SMALL(IF(Liste_Enfants!E$4:E$53="A",ROW(Liste_Enfants!E$4:E$53)-3),9))&amp;" "&amp;INDEX(Liste_Enfants!C$4:C$53,SMALL(IF(Liste_Enfants!E$4:E$53="A",ROW(Liste_Enfants!E$4:E$53)-3),9)),"")</f>
        <v/>
      </c>
      <c r="C332" s="235" t="n"/>
      <c r="D332" s="236" t="n"/>
      <c r="E332" s="236" t="n"/>
      <c r="F332" s="236" t="n"/>
      <c r="G332" s="236" t="n"/>
      <c r="H332" s="236" t="n"/>
      <c r="I332" s="236" t="n"/>
      <c r="J332" s="236" t="n"/>
      <c r="K332" s="236" t="n"/>
      <c r="L332" s="236" t="n"/>
      <c r="M332" s="236" t="n"/>
      <c r="N332" s="236" t="n"/>
      <c r="O332" s="236" t="n"/>
      <c r="P332" s="236" t="n"/>
      <c r="Q332" s="237">
        <f>IF(COUNTA(D332:P332)=0,"",ROUND(AVERAGE(D332:P332),1))</f>
        <v/>
      </c>
      <c r="R332" s="235" t="n"/>
      <c r="S332" s="236" t="n"/>
      <c r="T332" s="236" t="n"/>
      <c r="U332" s="236" t="n"/>
      <c r="V332" s="236" t="n"/>
      <c r="W332" s="236" t="n"/>
      <c r="X332" s="236" t="n"/>
      <c r="Y332" s="236" t="n"/>
      <c r="Z332" s="236" t="n"/>
      <c r="AA332" s="236" t="n"/>
      <c r="AB332" s="236" t="n"/>
      <c r="AC332" s="236" t="n"/>
      <c r="AD332" s="236" t="n"/>
      <c r="AE332" s="236" t="n"/>
      <c r="AF332" s="237">
        <f>IF(COUNTA(S332:AE332)=0,"",ROUND(AVERAGE(S332:AE332),1))</f>
        <v/>
      </c>
      <c r="AG332" s="235" t="n"/>
      <c r="AH332" s="236" t="n"/>
      <c r="AI332" s="236" t="n"/>
      <c r="AJ332" s="236" t="n"/>
      <c r="AK332" s="236" t="n"/>
      <c r="AL332" s="236" t="n"/>
      <c r="AM332" s="236" t="n"/>
      <c r="AN332" s="236" t="n"/>
      <c r="AO332" s="236" t="n"/>
      <c r="AP332" s="236" t="n"/>
      <c r="AQ332" s="236" t="n"/>
      <c r="AR332" s="236" t="n"/>
      <c r="AS332" s="236" t="n"/>
      <c r="AT332" s="236" t="n"/>
      <c r="AU332" s="237">
        <f>IF(COUNTA(AH332:AT332)=0,"",ROUND(AVERAGE(AH332:AT332),1))</f>
        <v/>
      </c>
    </row>
    <row r="333" ht="14.4" customHeight="1" s="185">
      <c r="A333" s="238" t="n">
        <v>10</v>
      </c>
      <c r="B333" s="239">
        <f t="array" ref="B333:B333">IFERROR(INDEX(Liste_Enfants!B$4:B$53,SMALL(IF(Liste_Enfants!E$4:E$53="A",ROW(Liste_Enfants!E$4:E$53)-3),10))&amp;" "&amp;INDEX(Liste_Enfants!C$4:C$53,SMALL(IF(Liste_Enfants!E$4:E$53="A",ROW(Liste_Enfants!E$4:E$53)-3),10)),"")</f>
        <v/>
      </c>
      <c r="C333" s="235" t="n"/>
      <c r="D333" s="236" t="n"/>
      <c r="E333" s="236" t="n"/>
      <c r="F333" s="236" t="n"/>
      <c r="G333" s="236" t="n"/>
      <c r="H333" s="236" t="n"/>
      <c r="I333" s="236" t="n"/>
      <c r="J333" s="236" t="n"/>
      <c r="K333" s="236" t="n"/>
      <c r="L333" s="236" t="n"/>
      <c r="M333" s="236" t="n"/>
      <c r="N333" s="236" t="n"/>
      <c r="O333" s="236" t="n"/>
      <c r="P333" s="236" t="n"/>
      <c r="Q333" s="237">
        <f>IF(COUNTA(D333:P333)=0,"",ROUND(AVERAGE(D333:P333),1))</f>
        <v/>
      </c>
      <c r="R333" s="235" t="n"/>
      <c r="S333" s="236" t="n"/>
      <c r="T333" s="236" t="n"/>
      <c r="U333" s="236" t="n"/>
      <c r="V333" s="236" t="n"/>
      <c r="W333" s="236" t="n"/>
      <c r="X333" s="236" t="n"/>
      <c r="Y333" s="236" t="n"/>
      <c r="Z333" s="236" t="n"/>
      <c r="AA333" s="236" t="n"/>
      <c r="AB333" s="236" t="n"/>
      <c r="AC333" s="236" t="n"/>
      <c r="AD333" s="236" t="n"/>
      <c r="AE333" s="236" t="n"/>
      <c r="AF333" s="237">
        <f>IF(COUNTA(S333:AE333)=0,"",ROUND(AVERAGE(S333:AE333),1))</f>
        <v/>
      </c>
      <c r="AG333" s="235" t="n"/>
      <c r="AH333" s="236" t="n"/>
      <c r="AI333" s="236" t="n"/>
      <c r="AJ333" s="236" t="n"/>
      <c r="AK333" s="236" t="n"/>
      <c r="AL333" s="236" t="n"/>
      <c r="AM333" s="236" t="n"/>
      <c r="AN333" s="236" t="n"/>
      <c r="AO333" s="236" t="n"/>
      <c r="AP333" s="236" t="n"/>
      <c r="AQ333" s="236" t="n"/>
      <c r="AR333" s="236" t="n"/>
      <c r="AS333" s="236" t="n"/>
      <c r="AT333" s="236" t="n"/>
      <c r="AU333" s="237">
        <f>IF(COUNTA(AH333:AT333)=0,"",ROUND(AVERAGE(AH333:AT333),1))</f>
        <v/>
      </c>
    </row>
    <row r="334" ht="14.4" customHeight="1" s="185">
      <c r="A334" s="213" t="n">
        <v>11</v>
      </c>
      <c r="B334" s="234">
        <f t="array" ref="B334:B334">IFERROR(INDEX(Liste_Enfants!B$4:B$53,SMALL(IF(Liste_Enfants!E$4:E$53="A",ROW(Liste_Enfants!E$4:E$53)-3),11))&amp;" "&amp;INDEX(Liste_Enfants!C$4:C$53,SMALL(IF(Liste_Enfants!E$4:E$53="A",ROW(Liste_Enfants!E$4:E$53)-3),11)),"")</f>
        <v/>
      </c>
      <c r="C334" s="235" t="n"/>
      <c r="D334" s="236" t="n"/>
      <c r="E334" s="236" t="n"/>
      <c r="F334" s="236" t="n"/>
      <c r="G334" s="236" t="n"/>
      <c r="H334" s="236" t="n"/>
      <c r="I334" s="236" t="n"/>
      <c r="J334" s="236" t="n"/>
      <c r="K334" s="236" t="n"/>
      <c r="L334" s="236" t="n"/>
      <c r="M334" s="236" t="n"/>
      <c r="N334" s="236" t="n"/>
      <c r="O334" s="236" t="n"/>
      <c r="P334" s="236" t="n"/>
      <c r="Q334" s="237">
        <f>IF(COUNTA(D334:P334)=0,"",ROUND(AVERAGE(D334:P334),1))</f>
        <v/>
      </c>
      <c r="R334" s="235" t="n"/>
      <c r="S334" s="236" t="n"/>
      <c r="T334" s="236" t="n"/>
      <c r="U334" s="236" t="n"/>
      <c r="V334" s="236" t="n"/>
      <c r="W334" s="236" t="n"/>
      <c r="X334" s="236" t="n"/>
      <c r="Y334" s="236" t="n"/>
      <c r="Z334" s="236" t="n"/>
      <c r="AA334" s="236" t="n"/>
      <c r="AB334" s="236" t="n"/>
      <c r="AC334" s="236" t="n"/>
      <c r="AD334" s="236" t="n"/>
      <c r="AE334" s="236" t="n"/>
      <c r="AF334" s="237">
        <f>IF(COUNTA(S334:AE334)=0,"",ROUND(AVERAGE(S334:AE334),1))</f>
        <v/>
      </c>
      <c r="AG334" s="235" t="n"/>
      <c r="AH334" s="236" t="n"/>
      <c r="AI334" s="236" t="n"/>
      <c r="AJ334" s="236" t="n"/>
      <c r="AK334" s="236" t="n"/>
      <c r="AL334" s="236" t="n"/>
      <c r="AM334" s="236" t="n"/>
      <c r="AN334" s="236" t="n"/>
      <c r="AO334" s="236" t="n"/>
      <c r="AP334" s="236" t="n"/>
      <c r="AQ334" s="236" t="n"/>
      <c r="AR334" s="236" t="n"/>
      <c r="AS334" s="236" t="n"/>
      <c r="AT334" s="236" t="n"/>
      <c r="AU334" s="237">
        <f>IF(COUNTA(AH334:AT334)=0,"",ROUND(AVERAGE(AH334:AT334),1))</f>
        <v/>
      </c>
    </row>
    <row r="335" ht="14.4" customHeight="1" s="185">
      <c r="A335" s="238" t="n">
        <v>12</v>
      </c>
      <c r="B335" s="239">
        <f t="array" ref="B335:B335">IFERROR(INDEX(Liste_Enfants!B$4:B$53,SMALL(IF(Liste_Enfants!E$4:E$53="A",ROW(Liste_Enfants!E$4:E$53)-3),12))&amp;" "&amp;INDEX(Liste_Enfants!C$4:C$53,SMALL(IF(Liste_Enfants!E$4:E$53="A",ROW(Liste_Enfants!E$4:E$53)-3),12)),"")</f>
        <v/>
      </c>
      <c r="C335" s="235" t="n"/>
      <c r="D335" s="236" t="n"/>
      <c r="E335" s="236" t="n"/>
      <c r="F335" s="236" t="n"/>
      <c r="G335" s="236" t="n"/>
      <c r="H335" s="236" t="n"/>
      <c r="I335" s="236" t="n"/>
      <c r="J335" s="236" t="n"/>
      <c r="K335" s="236" t="n"/>
      <c r="L335" s="236" t="n"/>
      <c r="M335" s="236" t="n"/>
      <c r="N335" s="236" t="n"/>
      <c r="O335" s="236" t="n"/>
      <c r="P335" s="236" t="n"/>
      <c r="Q335" s="237">
        <f>IF(COUNTA(D335:P335)=0,"",ROUND(AVERAGE(D335:P335),1))</f>
        <v/>
      </c>
      <c r="R335" s="235" t="n"/>
      <c r="S335" s="236" t="n"/>
      <c r="T335" s="236" t="n"/>
      <c r="U335" s="236" t="n"/>
      <c r="V335" s="236" t="n"/>
      <c r="W335" s="236" t="n"/>
      <c r="X335" s="236" t="n"/>
      <c r="Y335" s="236" t="n"/>
      <c r="Z335" s="236" t="n"/>
      <c r="AA335" s="236" t="n"/>
      <c r="AB335" s="236" t="n"/>
      <c r="AC335" s="236" t="n"/>
      <c r="AD335" s="236" t="n"/>
      <c r="AE335" s="236" t="n"/>
      <c r="AF335" s="237">
        <f>IF(COUNTA(S335:AE335)=0,"",ROUND(AVERAGE(S335:AE335),1))</f>
        <v/>
      </c>
      <c r="AG335" s="235" t="n"/>
      <c r="AH335" s="236" t="n"/>
      <c r="AI335" s="236" t="n"/>
      <c r="AJ335" s="236" t="n"/>
      <c r="AK335" s="236" t="n"/>
      <c r="AL335" s="236" t="n"/>
      <c r="AM335" s="236" t="n"/>
      <c r="AN335" s="236" t="n"/>
      <c r="AO335" s="236" t="n"/>
      <c r="AP335" s="236" t="n"/>
      <c r="AQ335" s="236" t="n"/>
      <c r="AR335" s="236" t="n"/>
      <c r="AS335" s="236" t="n"/>
      <c r="AT335" s="236" t="n"/>
      <c r="AU335" s="237">
        <f>IF(COUNTA(AH335:AT335)=0,"",ROUND(AVERAGE(AH335:AT335),1))</f>
        <v/>
      </c>
    </row>
    <row r="336" ht="14.4" customHeight="1" s="185">
      <c r="A336" s="213" t="n">
        <v>13</v>
      </c>
      <c r="B336" s="234">
        <f t="array" ref="B336:B336">IFERROR(INDEX(Liste_Enfants!B$4:B$53,SMALL(IF(Liste_Enfants!E$4:E$53="A",ROW(Liste_Enfants!E$4:E$53)-3),13))&amp;" "&amp;INDEX(Liste_Enfants!C$4:C$53,SMALL(IF(Liste_Enfants!E$4:E$53="A",ROW(Liste_Enfants!E$4:E$53)-3),13)),"")</f>
        <v/>
      </c>
      <c r="C336" s="235" t="n"/>
      <c r="D336" s="236" t="n"/>
      <c r="E336" s="236" t="n"/>
      <c r="F336" s="236" t="n"/>
      <c r="G336" s="236" t="n"/>
      <c r="H336" s="236" t="n"/>
      <c r="I336" s="236" t="n"/>
      <c r="J336" s="236" t="n"/>
      <c r="K336" s="236" t="n"/>
      <c r="L336" s="236" t="n"/>
      <c r="M336" s="236" t="n"/>
      <c r="N336" s="236" t="n"/>
      <c r="O336" s="236" t="n"/>
      <c r="P336" s="236" t="n"/>
      <c r="Q336" s="237">
        <f>IF(COUNTA(D336:P336)=0,"",ROUND(AVERAGE(D336:P336),1))</f>
        <v/>
      </c>
      <c r="R336" s="235" t="n"/>
      <c r="S336" s="236" t="n"/>
      <c r="T336" s="236" t="n"/>
      <c r="U336" s="236" t="n"/>
      <c r="V336" s="236" t="n"/>
      <c r="W336" s="236" t="n"/>
      <c r="X336" s="236" t="n"/>
      <c r="Y336" s="236" t="n"/>
      <c r="Z336" s="236" t="n"/>
      <c r="AA336" s="236" t="n"/>
      <c r="AB336" s="236" t="n"/>
      <c r="AC336" s="236" t="n"/>
      <c r="AD336" s="236" t="n"/>
      <c r="AE336" s="236" t="n"/>
      <c r="AF336" s="237">
        <f>IF(COUNTA(S336:AE336)=0,"",ROUND(AVERAGE(S336:AE336),1))</f>
        <v/>
      </c>
      <c r="AG336" s="235" t="n"/>
      <c r="AH336" s="236" t="n"/>
      <c r="AI336" s="236" t="n"/>
      <c r="AJ336" s="236" t="n"/>
      <c r="AK336" s="236" t="n"/>
      <c r="AL336" s="236" t="n"/>
      <c r="AM336" s="236" t="n"/>
      <c r="AN336" s="236" t="n"/>
      <c r="AO336" s="236" t="n"/>
      <c r="AP336" s="236" t="n"/>
      <c r="AQ336" s="236" t="n"/>
      <c r="AR336" s="236" t="n"/>
      <c r="AS336" s="236" t="n"/>
      <c r="AT336" s="236" t="n"/>
      <c r="AU336" s="237">
        <f>IF(COUNTA(AH336:AT336)=0,"",ROUND(AVERAGE(AH336:AT336),1))</f>
        <v/>
      </c>
    </row>
    <row r="337" ht="14.4" customHeight="1" s="185">
      <c r="A337" s="238" t="n">
        <v>14</v>
      </c>
      <c r="B337" s="239">
        <f t="array" ref="B337:B337">IFERROR(INDEX(Liste_Enfants!B$4:B$53,SMALL(IF(Liste_Enfants!E$4:E$53="A",ROW(Liste_Enfants!E$4:E$53)-3),14))&amp;" "&amp;INDEX(Liste_Enfants!C$4:C$53,SMALL(IF(Liste_Enfants!E$4:E$53="A",ROW(Liste_Enfants!E$4:E$53)-3),14)),"")</f>
        <v/>
      </c>
      <c r="C337" s="235" t="n"/>
      <c r="D337" s="236" t="n"/>
      <c r="E337" s="236" t="n"/>
      <c r="F337" s="236" t="n"/>
      <c r="G337" s="236" t="n"/>
      <c r="H337" s="236" t="n"/>
      <c r="I337" s="236" t="n"/>
      <c r="J337" s="236" t="n"/>
      <c r="K337" s="236" t="n"/>
      <c r="L337" s="236" t="n"/>
      <c r="M337" s="236" t="n"/>
      <c r="N337" s="236" t="n"/>
      <c r="O337" s="236" t="n"/>
      <c r="P337" s="236" t="n"/>
      <c r="Q337" s="237">
        <f>IF(COUNTA(D337:P337)=0,"",ROUND(AVERAGE(D337:P337),1))</f>
        <v/>
      </c>
      <c r="R337" s="235" t="n"/>
      <c r="S337" s="236" t="n"/>
      <c r="T337" s="236" t="n"/>
      <c r="U337" s="236" t="n"/>
      <c r="V337" s="236" t="n"/>
      <c r="W337" s="236" t="n"/>
      <c r="X337" s="236" t="n"/>
      <c r="Y337" s="236" t="n"/>
      <c r="Z337" s="236" t="n"/>
      <c r="AA337" s="236" t="n"/>
      <c r="AB337" s="236" t="n"/>
      <c r="AC337" s="236" t="n"/>
      <c r="AD337" s="236" t="n"/>
      <c r="AE337" s="236" t="n"/>
      <c r="AF337" s="237">
        <f>IF(COUNTA(S337:AE337)=0,"",ROUND(AVERAGE(S337:AE337),1))</f>
        <v/>
      </c>
      <c r="AG337" s="235" t="n"/>
      <c r="AH337" s="236" t="n"/>
      <c r="AI337" s="236" t="n"/>
      <c r="AJ337" s="236" t="n"/>
      <c r="AK337" s="236" t="n"/>
      <c r="AL337" s="236" t="n"/>
      <c r="AM337" s="236" t="n"/>
      <c r="AN337" s="236" t="n"/>
      <c r="AO337" s="236" t="n"/>
      <c r="AP337" s="236" t="n"/>
      <c r="AQ337" s="236" t="n"/>
      <c r="AR337" s="236" t="n"/>
      <c r="AS337" s="236" t="n"/>
      <c r="AT337" s="236" t="n"/>
      <c r="AU337" s="237">
        <f>IF(COUNTA(AH337:AT337)=0,"",ROUND(AVERAGE(AH337:AT337),1))</f>
        <v/>
      </c>
    </row>
    <row r="338" ht="14.4" customHeight="1" s="185">
      <c r="A338" s="213" t="n">
        <v>15</v>
      </c>
      <c r="B338" s="234">
        <f t="array" ref="B338:B338">IFERROR(INDEX(Liste_Enfants!B$4:B$53,SMALL(IF(Liste_Enfants!E$4:E$53="A",ROW(Liste_Enfants!E$4:E$53)-3),15))&amp;" "&amp;INDEX(Liste_Enfants!C$4:C$53,SMALL(IF(Liste_Enfants!E$4:E$53="A",ROW(Liste_Enfants!E$4:E$53)-3),15)),"")</f>
        <v/>
      </c>
      <c r="C338" s="235" t="n"/>
      <c r="D338" s="236" t="n"/>
      <c r="E338" s="236" t="n"/>
      <c r="F338" s="236" t="n"/>
      <c r="G338" s="236" t="n"/>
      <c r="H338" s="236" t="n"/>
      <c r="I338" s="236" t="n"/>
      <c r="J338" s="236" t="n"/>
      <c r="K338" s="236" t="n"/>
      <c r="L338" s="236" t="n"/>
      <c r="M338" s="236" t="n"/>
      <c r="N338" s="236" t="n"/>
      <c r="O338" s="236" t="n"/>
      <c r="P338" s="236" t="n"/>
      <c r="Q338" s="237">
        <f>IF(COUNTA(D338:P338)=0,"",ROUND(AVERAGE(D338:P338),1))</f>
        <v/>
      </c>
      <c r="R338" s="235" t="n"/>
      <c r="S338" s="236" t="n"/>
      <c r="T338" s="236" t="n"/>
      <c r="U338" s="236" t="n"/>
      <c r="V338" s="236" t="n"/>
      <c r="W338" s="236" t="n"/>
      <c r="X338" s="236" t="n"/>
      <c r="Y338" s="236" t="n"/>
      <c r="Z338" s="236" t="n"/>
      <c r="AA338" s="236" t="n"/>
      <c r="AB338" s="236" t="n"/>
      <c r="AC338" s="236" t="n"/>
      <c r="AD338" s="236" t="n"/>
      <c r="AE338" s="236" t="n"/>
      <c r="AF338" s="237">
        <f>IF(COUNTA(S338:AE338)=0,"",ROUND(AVERAGE(S338:AE338),1))</f>
        <v/>
      </c>
      <c r="AG338" s="235" t="n"/>
      <c r="AH338" s="236" t="n"/>
      <c r="AI338" s="236" t="n"/>
      <c r="AJ338" s="236" t="n"/>
      <c r="AK338" s="236" t="n"/>
      <c r="AL338" s="236" t="n"/>
      <c r="AM338" s="236" t="n"/>
      <c r="AN338" s="236" t="n"/>
      <c r="AO338" s="236" t="n"/>
      <c r="AP338" s="236" t="n"/>
      <c r="AQ338" s="236" t="n"/>
      <c r="AR338" s="236" t="n"/>
      <c r="AS338" s="236" t="n"/>
      <c r="AT338" s="236" t="n"/>
      <c r="AU338" s="237">
        <f>IF(COUNTA(AH338:AT338)=0,"",ROUND(AVERAGE(AH338:AT338),1))</f>
        <v/>
      </c>
    </row>
    <row r="339" ht="14.4" customHeight="1" s="185">
      <c r="A339" s="233" t="inlineStr">
        <is>
          <t>📊 MOY.</t>
        </is>
      </c>
      <c r="C339" s="251" t="n"/>
      <c r="D339" s="241">
        <f>IF(COUNTA(D324:D338)=0,"",ROUND(AVERAGE(D324:D338),1))</f>
        <v/>
      </c>
      <c r="E339" s="241">
        <f>IF(COUNTA(E324:E338)=0,"",ROUND(AVERAGE(E324:E338),1))</f>
        <v/>
      </c>
      <c r="F339" s="241">
        <f>IF(COUNTA(F324:F338)=0,"",ROUND(AVERAGE(F324:F338),1))</f>
        <v/>
      </c>
      <c r="G339" s="241">
        <f>IF(COUNTA(G324:G338)=0,"",ROUND(AVERAGE(G324:G338),1))</f>
        <v/>
      </c>
      <c r="H339" s="241">
        <f>IF(COUNTA(H324:H338)=0,"",ROUND(AVERAGE(H324:H338),1))</f>
        <v/>
      </c>
      <c r="I339" s="241">
        <f>IF(COUNTA(I324:I338)=0,"",ROUND(AVERAGE(I324:I338),1))</f>
        <v/>
      </c>
      <c r="J339" s="241">
        <f>IF(COUNTA(J324:J338)=0,"",ROUND(AVERAGE(J324:J338),1))</f>
        <v/>
      </c>
      <c r="K339" s="241">
        <f>IF(COUNTA(K324:K338)=0,"",ROUND(AVERAGE(K324:K338),1))</f>
        <v/>
      </c>
      <c r="L339" s="241">
        <f>IF(COUNTA(L324:L338)=0,"",ROUND(AVERAGE(L324:L338),1))</f>
        <v/>
      </c>
      <c r="M339" s="241">
        <f>IF(COUNTA(M324:M338)=0,"",ROUND(AVERAGE(M324:M338),1))</f>
        <v/>
      </c>
      <c r="N339" s="241">
        <f>IF(COUNTA(N324:N338)=0,"",ROUND(AVERAGE(N324:N338),1))</f>
        <v/>
      </c>
      <c r="O339" s="241">
        <f>IF(COUNTA(O324:O338)=0,"",ROUND(AVERAGE(O324:O338),1))</f>
        <v/>
      </c>
      <c r="P339" s="241">
        <f>IF(COUNTA(P324:P338)=0,"",ROUND(AVERAGE(P324:P338),1))</f>
        <v/>
      </c>
      <c r="Q339" s="241">
        <f>IF(COUNTA(Q324:Q338)=0,"",ROUND(AVERAGE(Q324:Q338),1))</f>
        <v/>
      </c>
      <c r="R339" s="235" t="n"/>
      <c r="S339" s="241">
        <f>IF(COUNTA(S324:S338)=0,"",ROUND(AVERAGE(S324:S338),1))</f>
        <v/>
      </c>
      <c r="T339" s="241">
        <f>IF(COUNTA(T324:T338)=0,"",ROUND(AVERAGE(T324:T338),1))</f>
        <v/>
      </c>
      <c r="U339" s="241">
        <f>IF(COUNTA(U324:U338)=0,"",ROUND(AVERAGE(U324:U338),1))</f>
        <v/>
      </c>
      <c r="V339" s="241">
        <f>IF(COUNTA(V324:V338)=0,"",ROUND(AVERAGE(V324:V338),1))</f>
        <v/>
      </c>
      <c r="W339" s="241">
        <f>IF(COUNTA(W324:W338)=0,"",ROUND(AVERAGE(W324:W338),1))</f>
        <v/>
      </c>
      <c r="X339" s="241">
        <f>IF(COUNTA(X324:X338)=0,"",ROUND(AVERAGE(X324:X338),1))</f>
        <v/>
      </c>
      <c r="Y339" s="241">
        <f>IF(COUNTA(Y324:Y338)=0,"",ROUND(AVERAGE(Y324:Y338),1))</f>
        <v/>
      </c>
      <c r="Z339" s="241">
        <f>IF(COUNTA(Z324:Z338)=0,"",ROUND(AVERAGE(Z324:Z338),1))</f>
        <v/>
      </c>
      <c r="AA339" s="241">
        <f>IF(COUNTA(AA324:AA338)=0,"",ROUND(AVERAGE(AA324:AA338),1))</f>
        <v/>
      </c>
      <c r="AB339" s="241">
        <f>IF(COUNTA(AB324:AB338)=0,"",ROUND(AVERAGE(AB324:AB338),1))</f>
        <v/>
      </c>
      <c r="AC339" s="241">
        <f>IF(COUNTA(AC324:AC338)=0,"",ROUND(AVERAGE(AC324:AC338),1))</f>
        <v/>
      </c>
      <c r="AD339" s="241">
        <f>IF(COUNTA(AD324:AD338)=0,"",ROUND(AVERAGE(AD324:AD338),1))</f>
        <v/>
      </c>
      <c r="AE339" s="241">
        <f>IF(COUNTA(AE324:AE338)=0,"",ROUND(AVERAGE(AE324:AE338),1))</f>
        <v/>
      </c>
      <c r="AF339" s="241">
        <f>IF(COUNTA(AF324:AF338)=0,"",ROUND(AVERAGE(AF324:AF338),1))</f>
        <v/>
      </c>
      <c r="AG339" s="235" t="n"/>
      <c r="AH339" s="241">
        <f>IF(COUNTA(AH324:AH338)=0,"",ROUND(AVERAGE(AH324:AH338),1))</f>
        <v/>
      </c>
      <c r="AI339" s="241">
        <f>IF(COUNTA(AI324:AI338)=0,"",ROUND(AVERAGE(AI324:AI338),1))</f>
        <v/>
      </c>
      <c r="AJ339" s="241">
        <f>IF(COUNTA(AJ324:AJ338)=0,"",ROUND(AVERAGE(AJ324:AJ338),1))</f>
        <v/>
      </c>
      <c r="AK339" s="241">
        <f>IF(COUNTA(AK324:AK338)=0,"",ROUND(AVERAGE(AK324:AK338),1))</f>
        <v/>
      </c>
      <c r="AL339" s="241">
        <f>IF(COUNTA(AL324:AL338)=0,"",ROUND(AVERAGE(AL324:AL338),1))</f>
        <v/>
      </c>
      <c r="AM339" s="241">
        <f>IF(COUNTA(AM324:AM338)=0,"",ROUND(AVERAGE(AM324:AM338),1))</f>
        <v/>
      </c>
      <c r="AN339" s="241">
        <f>IF(COUNTA(AN324:AN338)=0,"",ROUND(AVERAGE(AN324:AN338),1))</f>
        <v/>
      </c>
      <c r="AO339" s="241">
        <f>IF(COUNTA(AO324:AO338)=0,"",ROUND(AVERAGE(AO324:AO338),1))</f>
        <v/>
      </c>
      <c r="AP339" s="241">
        <f>IF(COUNTA(AP324:AP338)=0,"",ROUND(AVERAGE(AP324:AP338),1))</f>
        <v/>
      </c>
      <c r="AQ339" s="241">
        <f>IF(COUNTA(AQ324:AQ338)=0,"",ROUND(AVERAGE(AQ324:AQ338),1))</f>
        <v/>
      </c>
      <c r="AR339" s="241">
        <f>IF(COUNTA(AR324:AR338)=0,"",ROUND(AVERAGE(AR324:AR338),1))</f>
        <v/>
      </c>
      <c r="AS339" s="241">
        <f>IF(COUNTA(AS324:AS338)=0,"",ROUND(AVERAGE(AS324:AS338),1))</f>
        <v/>
      </c>
      <c r="AT339" s="241">
        <f>IF(COUNTA(AT324:AT338)=0,"",ROUND(AVERAGE(AT324:AT338),1))</f>
        <v/>
      </c>
      <c r="AU339" s="241">
        <f>IF(COUNTA(AU324:AU338)=0,"",ROUND(AVERAGE(AU324:AU338),1))</f>
        <v/>
      </c>
    </row>
    <row r="340" ht="30" customHeight="1" s="185">
      <c r="A340" s="246" t="inlineStr">
        <is>
          <t>N°</t>
        </is>
      </c>
      <c r="B340" s="247" t="inlineStr">
        <is>
          <t>📅 JEUDI</t>
        </is>
      </c>
      <c r="C340" s="228" t="n"/>
      <c r="D340" s="229" t="inlineStr">
        <is>
          <t>Règles</t>
        </is>
      </c>
      <c r="E340" s="229" t="inlineStr">
        <is>
          <t>Coopér.</t>
        </is>
      </c>
      <c r="F340" s="229" t="inlineStr">
        <is>
          <t>Comm.</t>
        </is>
      </c>
      <c r="G340" s="229" t="inlineStr">
        <is>
          <t>Entraide</t>
        </is>
      </c>
      <c r="H340" s="230" t="inlineStr">
        <is>
          <t>Initiat.</t>
        </is>
      </c>
      <c r="I340" s="230" t="inlineStr">
        <is>
          <t>Gest.mat</t>
        </is>
      </c>
      <c r="J340" s="230" t="inlineStr">
        <is>
          <t>Orga.</t>
        </is>
      </c>
      <c r="K340" s="231" t="inlineStr">
        <is>
          <t>Imagin.</t>
        </is>
      </c>
      <c r="L340" s="231" t="inlineStr">
        <is>
          <t>Expr.art</t>
        </is>
      </c>
      <c r="M340" s="231" t="inlineStr">
        <is>
          <t>Expr.corp</t>
        </is>
      </c>
      <c r="N340" s="232" t="inlineStr">
        <is>
          <t>Coord.</t>
        </is>
      </c>
      <c r="O340" s="232" t="inlineStr">
        <is>
          <t>Endur.</t>
        </is>
      </c>
      <c r="P340" s="232" t="inlineStr">
        <is>
          <t>Esp.sport</t>
        </is>
      </c>
      <c r="Q340" s="233" t="inlineStr">
        <is>
          <t>MOY</t>
        </is>
      </c>
      <c r="R340" s="250" t="inlineStr">
        <is>
          <t>▼ Activité</t>
        </is>
      </c>
      <c r="S340" s="229" t="inlineStr">
        <is>
          <t>Règles</t>
        </is>
      </c>
      <c r="T340" s="229" t="inlineStr">
        <is>
          <t>Coopér.</t>
        </is>
      </c>
      <c r="U340" s="229" t="inlineStr">
        <is>
          <t>Comm.</t>
        </is>
      </c>
      <c r="V340" s="229" t="inlineStr">
        <is>
          <t>Entraide</t>
        </is>
      </c>
      <c r="W340" s="230" t="inlineStr">
        <is>
          <t>Initiat.</t>
        </is>
      </c>
      <c r="X340" s="230" t="inlineStr">
        <is>
          <t>Gest.mat</t>
        </is>
      </c>
      <c r="Y340" s="230" t="inlineStr">
        <is>
          <t>Orga.</t>
        </is>
      </c>
      <c r="Z340" s="231" t="inlineStr">
        <is>
          <t>Imagin.</t>
        </is>
      </c>
      <c r="AA340" s="231" t="inlineStr">
        <is>
          <t>Expr.art</t>
        </is>
      </c>
      <c r="AB340" s="231" t="inlineStr">
        <is>
          <t>Expr.corp</t>
        </is>
      </c>
      <c r="AC340" s="232" t="inlineStr">
        <is>
          <t>Coord.</t>
        </is>
      </c>
      <c r="AD340" s="232" t="inlineStr">
        <is>
          <t>Endur.</t>
        </is>
      </c>
      <c r="AE340" s="232" t="inlineStr">
        <is>
          <t>Esp.sport</t>
        </is>
      </c>
      <c r="AF340" s="233" t="inlineStr">
        <is>
          <t>MOY</t>
        </is>
      </c>
      <c r="AG340" s="228" t="n"/>
      <c r="AH340" s="229" t="inlineStr">
        <is>
          <t>Règles</t>
        </is>
      </c>
      <c r="AI340" s="229" t="inlineStr">
        <is>
          <t>Coopér.</t>
        </is>
      </c>
      <c r="AJ340" s="229" t="inlineStr">
        <is>
          <t>Comm.</t>
        </is>
      </c>
      <c r="AK340" s="229" t="inlineStr">
        <is>
          <t>Entraide</t>
        </is>
      </c>
      <c r="AL340" s="230" t="inlineStr">
        <is>
          <t>Initiat.</t>
        </is>
      </c>
      <c r="AM340" s="230" t="inlineStr">
        <is>
          <t>Gest.mat</t>
        </is>
      </c>
      <c r="AN340" s="230" t="inlineStr">
        <is>
          <t>Orga.</t>
        </is>
      </c>
      <c r="AO340" s="231" t="inlineStr">
        <is>
          <t>Imagin.</t>
        </is>
      </c>
      <c r="AP340" s="231" t="inlineStr">
        <is>
          <t>Expr.art</t>
        </is>
      </c>
      <c r="AQ340" s="231" t="inlineStr">
        <is>
          <t>Expr.corp</t>
        </is>
      </c>
      <c r="AR340" s="232" t="inlineStr">
        <is>
          <t>Coord.</t>
        </is>
      </c>
      <c r="AS340" s="232" t="inlineStr">
        <is>
          <t>Endur.</t>
        </is>
      </c>
      <c r="AT340" s="232" t="inlineStr">
        <is>
          <t>Esp.sport</t>
        </is>
      </c>
      <c r="AU340" s="233" t="inlineStr">
        <is>
          <t>MOY</t>
        </is>
      </c>
    </row>
    <row r="341" ht="14.4" customHeight="1" s="185">
      <c r="A341" s="213" t="n">
        <v>1</v>
      </c>
      <c r="B341" s="234">
        <f t="array" ref="B341:B341">IFERROR(INDEX(Liste_Enfants!B$4:B$53,SMALL(IF(Liste_Enfants!E$4:E$53="A",ROW(Liste_Enfants!E$4:E$53)-3),1))&amp;" "&amp;INDEX(Liste_Enfants!C$4:C$53,SMALL(IF(Liste_Enfants!E$4:E$53="A",ROW(Liste_Enfants!E$4:E$53)-3),1)),"")</f>
        <v/>
      </c>
      <c r="C341" s="235" t="n"/>
      <c r="D341" s="236" t="n"/>
      <c r="E341" s="236" t="n"/>
      <c r="F341" s="236" t="n"/>
      <c r="G341" s="236" t="n"/>
      <c r="H341" s="236" t="n"/>
      <c r="I341" s="236" t="n"/>
      <c r="J341" s="236" t="n"/>
      <c r="K341" s="236" t="n"/>
      <c r="L341" s="236" t="n"/>
      <c r="M341" s="236" t="n"/>
      <c r="N341" s="236" t="n"/>
      <c r="O341" s="236" t="n"/>
      <c r="P341" s="236" t="n"/>
      <c r="Q341" s="237">
        <f>IF(COUNTA(D341:P341)=0,"",ROUND(AVERAGE(D341:P341),1))</f>
        <v/>
      </c>
      <c r="R341" s="235" t="n"/>
      <c r="S341" s="236" t="n"/>
      <c r="T341" s="236" t="n"/>
      <c r="U341" s="236" t="n"/>
      <c r="V341" s="236" t="n"/>
      <c r="W341" s="236" t="n"/>
      <c r="X341" s="236" t="n"/>
      <c r="Y341" s="236" t="n"/>
      <c r="Z341" s="236" t="n"/>
      <c r="AA341" s="236" t="n"/>
      <c r="AB341" s="236" t="n"/>
      <c r="AC341" s="236" t="n"/>
      <c r="AD341" s="236" t="n"/>
      <c r="AE341" s="236" t="n"/>
      <c r="AF341" s="237">
        <f>IF(COUNTA(S341:AE341)=0,"",ROUND(AVERAGE(S341:AE341),1))</f>
        <v/>
      </c>
      <c r="AG341" s="235" t="n"/>
      <c r="AH341" s="236" t="n"/>
      <c r="AI341" s="236" t="n"/>
      <c r="AJ341" s="236" t="n"/>
      <c r="AK341" s="236" t="n"/>
      <c r="AL341" s="236" t="n"/>
      <c r="AM341" s="236" t="n"/>
      <c r="AN341" s="236" t="n"/>
      <c r="AO341" s="236" t="n"/>
      <c r="AP341" s="236" t="n"/>
      <c r="AQ341" s="236" t="n"/>
      <c r="AR341" s="236" t="n"/>
      <c r="AS341" s="236" t="n"/>
      <c r="AT341" s="236" t="n"/>
      <c r="AU341" s="237">
        <f>IF(COUNTA(AH341:AT341)=0,"",ROUND(AVERAGE(AH341:AT341),1))</f>
        <v/>
      </c>
    </row>
    <row r="342" ht="14.4" customHeight="1" s="185">
      <c r="A342" s="238" t="n">
        <v>2</v>
      </c>
      <c r="B342" s="239">
        <f t="array" ref="B342:B342">IFERROR(INDEX(Liste_Enfants!B$4:B$53,SMALL(IF(Liste_Enfants!E$4:E$53="A",ROW(Liste_Enfants!E$4:E$53)-3),2))&amp;" "&amp;INDEX(Liste_Enfants!C$4:C$53,SMALL(IF(Liste_Enfants!E$4:E$53="A",ROW(Liste_Enfants!E$4:E$53)-3),2)),"")</f>
        <v/>
      </c>
      <c r="C342" s="235" t="n"/>
      <c r="D342" s="236" t="n"/>
      <c r="E342" s="236" t="n"/>
      <c r="F342" s="236" t="n"/>
      <c r="G342" s="236" t="n"/>
      <c r="H342" s="236" t="n"/>
      <c r="I342" s="236" t="n"/>
      <c r="J342" s="236" t="n"/>
      <c r="K342" s="236" t="n"/>
      <c r="L342" s="236" t="n"/>
      <c r="M342" s="236" t="n"/>
      <c r="N342" s="236" t="n"/>
      <c r="O342" s="236" t="n"/>
      <c r="P342" s="236" t="n"/>
      <c r="Q342" s="237">
        <f>IF(COUNTA(D342:P342)=0,"",ROUND(AVERAGE(D342:P342),1))</f>
        <v/>
      </c>
      <c r="R342" s="235" t="n"/>
      <c r="S342" s="236" t="n"/>
      <c r="T342" s="236" t="n"/>
      <c r="U342" s="236" t="n"/>
      <c r="V342" s="236" t="n"/>
      <c r="W342" s="236" t="n"/>
      <c r="X342" s="236" t="n"/>
      <c r="Y342" s="236" t="n"/>
      <c r="Z342" s="236" t="n"/>
      <c r="AA342" s="236" t="n"/>
      <c r="AB342" s="236" t="n"/>
      <c r="AC342" s="236" t="n"/>
      <c r="AD342" s="236" t="n"/>
      <c r="AE342" s="236" t="n"/>
      <c r="AF342" s="237">
        <f>IF(COUNTA(S342:AE342)=0,"",ROUND(AVERAGE(S342:AE342),1))</f>
        <v/>
      </c>
      <c r="AG342" s="235" t="n"/>
      <c r="AH342" s="236" t="n"/>
      <c r="AI342" s="236" t="n"/>
      <c r="AJ342" s="236" t="n"/>
      <c r="AK342" s="236" t="n"/>
      <c r="AL342" s="236" t="n"/>
      <c r="AM342" s="236" t="n"/>
      <c r="AN342" s="236" t="n"/>
      <c r="AO342" s="236" t="n"/>
      <c r="AP342" s="236" t="n"/>
      <c r="AQ342" s="236" t="n"/>
      <c r="AR342" s="236" t="n"/>
      <c r="AS342" s="236" t="n"/>
      <c r="AT342" s="236" t="n"/>
      <c r="AU342" s="237">
        <f>IF(COUNTA(AH342:AT342)=0,"",ROUND(AVERAGE(AH342:AT342),1))</f>
        <v/>
      </c>
    </row>
    <row r="343" ht="14.4" customHeight="1" s="185">
      <c r="A343" s="213" t="n">
        <v>3</v>
      </c>
      <c r="B343" s="234">
        <f t="array" ref="B343:B343">IFERROR(INDEX(Liste_Enfants!B$4:B$53,SMALL(IF(Liste_Enfants!E$4:E$53="A",ROW(Liste_Enfants!E$4:E$53)-3),3))&amp;" "&amp;INDEX(Liste_Enfants!C$4:C$53,SMALL(IF(Liste_Enfants!E$4:E$53="A",ROW(Liste_Enfants!E$4:E$53)-3),3)),"")</f>
        <v/>
      </c>
      <c r="C343" s="235" t="n"/>
      <c r="D343" s="236" t="n"/>
      <c r="E343" s="236" t="n"/>
      <c r="F343" s="236" t="n"/>
      <c r="G343" s="236" t="n"/>
      <c r="H343" s="236" t="n"/>
      <c r="I343" s="236" t="n"/>
      <c r="J343" s="236" t="n"/>
      <c r="K343" s="236" t="n"/>
      <c r="L343" s="236" t="n"/>
      <c r="M343" s="236" t="n"/>
      <c r="N343" s="236" t="n"/>
      <c r="O343" s="236" t="n"/>
      <c r="P343" s="236" t="n"/>
      <c r="Q343" s="237">
        <f>IF(COUNTA(D343:P343)=0,"",ROUND(AVERAGE(D343:P343),1))</f>
        <v/>
      </c>
      <c r="R343" s="235" t="n"/>
      <c r="S343" s="236" t="n"/>
      <c r="T343" s="236" t="n"/>
      <c r="U343" s="236" t="n"/>
      <c r="V343" s="236" t="n"/>
      <c r="W343" s="236" t="n"/>
      <c r="X343" s="236" t="n"/>
      <c r="Y343" s="236" t="n"/>
      <c r="Z343" s="236" t="n"/>
      <c r="AA343" s="236" t="n"/>
      <c r="AB343" s="236" t="n"/>
      <c r="AC343" s="236" t="n"/>
      <c r="AD343" s="236" t="n"/>
      <c r="AE343" s="236" t="n"/>
      <c r="AF343" s="237">
        <f>IF(COUNTA(S343:AE343)=0,"",ROUND(AVERAGE(S343:AE343),1))</f>
        <v/>
      </c>
      <c r="AG343" s="235" t="n"/>
      <c r="AH343" s="236" t="n"/>
      <c r="AI343" s="236" t="n"/>
      <c r="AJ343" s="236" t="n"/>
      <c r="AK343" s="236" t="n"/>
      <c r="AL343" s="236" t="n"/>
      <c r="AM343" s="236" t="n"/>
      <c r="AN343" s="236" t="n"/>
      <c r="AO343" s="236" t="n"/>
      <c r="AP343" s="236" t="n"/>
      <c r="AQ343" s="236" t="n"/>
      <c r="AR343" s="236" t="n"/>
      <c r="AS343" s="236" t="n"/>
      <c r="AT343" s="236" t="n"/>
      <c r="AU343" s="237">
        <f>IF(COUNTA(AH343:AT343)=0,"",ROUND(AVERAGE(AH343:AT343),1))</f>
        <v/>
      </c>
    </row>
    <row r="344" ht="14.4" customHeight="1" s="185">
      <c r="A344" s="238" t="n">
        <v>4</v>
      </c>
      <c r="B344" s="239">
        <f t="array" ref="B344:B344">IFERROR(INDEX(Liste_Enfants!B$4:B$53,SMALL(IF(Liste_Enfants!E$4:E$53="A",ROW(Liste_Enfants!E$4:E$53)-3),4))&amp;" "&amp;INDEX(Liste_Enfants!C$4:C$53,SMALL(IF(Liste_Enfants!E$4:E$53="A",ROW(Liste_Enfants!E$4:E$53)-3),4)),"")</f>
        <v/>
      </c>
      <c r="C344" s="235" t="n"/>
      <c r="D344" s="236" t="n"/>
      <c r="E344" s="236" t="n"/>
      <c r="F344" s="236" t="n"/>
      <c r="G344" s="236" t="n"/>
      <c r="H344" s="236" t="n"/>
      <c r="I344" s="236" t="n"/>
      <c r="J344" s="236" t="n"/>
      <c r="K344" s="236" t="n"/>
      <c r="L344" s="236" t="n"/>
      <c r="M344" s="236" t="n"/>
      <c r="N344" s="236" t="n"/>
      <c r="O344" s="236" t="n"/>
      <c r="P344" s="236" t="n"/>
      <c r="Q344" s="237">
        <f>IF(COUNTA(D344:P344)=0,"",ROUND(AVERAGE(D344:P344),1))</f>
        <v/>
      </c>
      <c r="R344" s="235" t="n"/>
      <c r="S344" s="236" t="n"/>
      <c r="T344" s="236" t="n"/>
      <c r="U344" s="236" t="n"/>
      <c r="V344" s="236" t="n"/>
      <c r="W344" s="236" t="n"/>
      <c r="X344" s="236" t="n"/>
      <c r="Y344" s="236" t="n"/>
      <c r="Z344" s="236" t="n"/>
      <c r="AA344" s="236" t="n"/>
      <c r="AB344" s="236" t="n"/>
      <c r="AC344" s="236" t="n"/>
      <c r="AD344" s="236" t="n"/>
      <c r="AE344" s="236" t="n"/>
      <c r="AF344" s="237">
        <f>IF(COUNTA(S344:AE344)=0,"",ROUND(AVERAGE(S344:AE344),1))</f>
        <v/>
      </c>
      <c r="AG344" s="235" t="n"/>
      <c r="AH344" s="236" t="n"/>
      <c r="AI344" s="236" t="n"/>
      <c r="AJ344" s="236" t="n"/>
      <c r="AK344" s="236" t="n"/>
      <c r="AL344" s="236" t="n"/>
      <c r="AM344" s="236" t="n"/>
      <c r="AN344" s="236" t="n"/>
      <c r="AO344" s="236" t="n"/>
      <c r="AP344" s="236" t="n"/>
      <c r="AQ344" s="236" t="n"/>
      <c r="AR344" s="236" t="n"/>
      <c r="AS344" s="236" t="n"/>
      <c r="AT344" s="236" t="n"/>
      <c r="AU344" s="237">
        <f>IF(COUNTA(AH344:AT344)=0,"",ROUND(AVERAGE(AH344:AT344),1))</f>
        <v/>
      </c>
    </row>
    <row r="345" ht="14.4" customHeight="1" s="185">
      <c r="A345" s="213" t="n">
        <v>5</v>
      </c>
      <c r="B345" s="234">
        <f t="array" ref="B345:B345">IFERROR(INDEX(Liste_Enfants!B$4:B$53,SMALL(IF(Liste_Enfants!E$4:E$53="A",ROW(Liste_Enfants!E$4:E$53)-3),5))&amp;" "&amp;INDEX(Liste_Enfants!C$4:C$53,SMALL(IF(Liste_Enfants!E$4:E$53="A",ROW(Liste_Enfants!E$4:E$53)-3),5)),"")</f>
        <v/>
      </c>
      <c r="C345" s="235" t="n"/>
      <c r="D345" s="236" t="n"/>
      <c r="E345" s="236" t="n"/>
      <c r="F345" s="236" t="n"/>
      <c r="G345" s="236" t="n"/>
      <c r="H345" s="236" t="n"/>
      <c r="I345" s="236" t="n"/>
      <c r="J345" s="236" t="n"/>
      <c r="K345" s="236" t="n"/>
      <c r="L345" s="236" t="n"/>
      <c r="M345" s="236" t="n"/>
      <c r="N345" s="236" t="n"/>
      <c r="O345" s="236" t="n"/>
      <c r="P345" s="236" t="n"/>
      <c r="Q345" s="237">
        <f>IF(COUNTA(D345:P345)=0,"",ROUND(AVERAGE(D345:P345),1))</f>
        <v/>
      </c>
      <c r="R345" s="235" t="n"/>
      <c r="S345" s="236" t="n"/>
      <c r="T345" s="236" t="n"/>
      <c r="U345" s="236" t="n"/>
      <c r="V345" s="236" t="n"/>
      <c r="W345" s="236" t="n"/>
      <c r="X345" s="236" t="n"/>
      <c r="Y345" s="236" t="n"/>
      <c r="Z345" s="236" t="n"/>
      <c r="AA345" s="236" t="n"/>
      <c r="AB345" s="236" t="n"/>
      <c r="AC345" s="236" t="n"/>
      <c r="AD345" s="236" t="n"/>
      <c r="AE345" s="236" t="n"/>
      <c r="AF345" s="237">
        <f>IF(COUNTA(S345:AE345)=0,"",ROUND(AVERAGE(S345:AE345),1))</f>
        <v/>
      </c>
      <c r="AG345" s="235" t="n"/>
      <c r="AH345" s="236" t="n"/>
      <c r="AI345" s="236" t="n"/>
      <c r="AJ345" s="236" t="n"/>
      <c r="AK345" s="236" t="n"/>
      <c r="AL345" s="236" t="n"/>
      <c r="AM345" s="236" t="n"/>
      <c r="AN345" s="236" t="n"/>
      <c r="AO345" s="236" t="n"/>
      <c r="AP345" s="236" t="n"/>
      <c r="AQ345" s="236" t="n"/>
      <c r="AR345" s="236" t="n"/>
      <c r="AS345" s="236" t="n"/>
      <c r="AT345" s="236" t="n"/>
      <c r="AU345" s="237">
        <f>IF(COUNTA(AH345:AT345)=0,"",ROUND(AVERAGE(AH345:AT345),1))</f>
        <v/>
      </c>
    </row>
    <row r="346" ht="14.4" customHeight="1" s="185">
      <c r="A346" s="238" t="n">
        <v>6</v>
      </c>
      <c r="B346" s="239">
        <f t="array" ref="B346:B346">IFERROR(INDEX(Liste_Enfants!B$4:B$53,SMALL(IF(Liste_Enfants!E$4:E$53="A",ROW(Liste_Enfants!E$4:E$53)-3),6))&amp;" "&amp;INDEX(Liste_Enfants!C$4:C$53,SMALL(IF(Liste_Enfants!E$4:E$53="A",ROW(Liste_Enfants!E$4:E$53)-3),6)),"")</f>
        <v/>
      </c>
      <c r="C346" s="235" t="n"/>
      <c r="D346" s="236" t="n"/>
      <c r="E346" s="236" t="n"/>
      <c r="F346" s="236" t="n"/>
      <c r="G346" s="236" t="n"/>
      <c r="H346" s="236" t="n"/>
      <c r="I346" s="236" t="n"/>
      <c r="J346" s="236" t="n"/>
      <c r="K346" s="236" t="n"/>
      <c r="L346" s="236" t="n"/>
      <c r="M346" s="236" t="n"/>
      <c r="N346" s="236" t="n"/>
      <c r="O346" s="236" t="n"/>
      <c r="P346" s="236" t="n"/>
      <c r="Q346" s="237">
        <f>IF(COUNTA(D346:P346)=0,"",ROUND(AVERAGE(D346:P346),1))</f>
        <v/>
      </c>
      <c r="R346" s="235" t="n"/>
      <c r="S346" s="236" t="n"/>
      <c r="T346" s="236" t="n"/>
      <c r="U346" s="236" t="n"/>
      <c r="V346" s="236" t="n"/>
      <c r="W346" s="236" t="n"/>
      <c r="X346" s="236" t="n"/>
      <c r="Y346" s="236" t="n"/>
      <c r="Z346" s="236" t="n"/>
      <c r="AA346" s="236" t="n"/>
      <c r="AB346" s="236" t="n"/>
      <c r="AC346" s="236" t="n"/>
      <c r="AD346" s="236" t="n"/>
      <c r="AE346" s="236" t="n"/>
      <c r="AF346" s="237">
        <f>IF(COUNTA(S346:AE346)=0,"",ROUND(AVERAGE(S346:AE346),1))</f>
        <v/>
      </c>
      <c r="AG346" s="235" t="n"/>
      <c r="AH346" s="236" t="n"/>
      <c r="AI346" s="236" t="n"/>
      <c r="AJ346" s="236" t="n"/>
      <c r="AK346" s="236" t="n"/>
      <c r="AL346" s="236" t="n"/>
      <c r="AM346" s="236" t="n"/>
      <c r="AN346" s="236" t="n"/>
      <c r="AO346" s="236" t="n"/>
      <c r="AP346" s="236" t="n"/>
      <c r="AQ346" s="236" t="n"/>
      <c r="AR346" s="236" t="n"/>
      <c r="AS346" s="236" t="n"/>
      <c r="AT346" s="236" t="n"/>
      <c r="AU346" s="237">
        <f>IF(COUNTA(AH346:AT346)=0,"",ROUND(AVERAGE(AH346:AT346),1))</f>
        <v/>
      </c>
    </row>
    <row r="347" ht="14.4" customHeight="1" s="185">
      <c r="A347" s="213" t="n">
        <v>7</v>
      </c>
      <c r="B347" s="234">
        <f t="array" ref="B347:B347">IFERROR(INDEX(Liste_Enfants!B$4:B$53,SMALL(IF(Liste_Enfants!E$4:E$53="A",ROW(Liste_Enfants!E$4:E$53)-3),7))&amp;" "&amp;INDEX(Liste_Enfants!C$4:C$53,SMALL(IF(Liste_Enfants!E$4:E$53="A",ROW(Liste_Enfants!E$4:E$53)-3),7)),"")</f>
        <v/>
      </c>
      <c r="C347" s="235" t="n"/>
      <c r="D347" s="236" t="n"/>
      <c r="E347" s="236" t="n"/>
      <c r="F347" s="236" t="n"/>
      <c r="G347" s="236" t="n"/>
      <c r="H347" s="236" t="n"/>
      <c r="I347" s="236" t="n"/>
      <c r="J347" s="236" t="n"/>
      <c r="K347" s="236" t="n"/>
      <c r="L347" s="236" t="n"/>
      <c r="M347" s="236" t="n"/>
      <c r="N347" s="236" t="n"/>
      <c r="O347" s="236" t="n"/>
      <c r="P347" s="236" t="n"/>
      <c r="Q347" s="237">
        <f>IF(COUNTA(D347:P347)=0,"",ROUND(AVERAGE(D347:P347),1))</f>
        <v/>
      </c>
      <c r="R347" s="235" t="n"/>
      <c r="S347" s="236" t="n"/>
      <c r="T347" s="236" t="n"/>
      <c r="U347" s="236" t="n"/>
      <c r="V347" s="236" t="n"/>
      <c r="W347" s="236" t="n"/>
      <c r="X347" s="236" t="n"/>
      <c r="Y347" s="236" t="n"/>
      <c r="Z347" s="236" t="n"/>
      <c r="AA347" s="236" t="n"/>
      <c r="AB347" s="236" t="n"/>
      <c r="AC347" s="236" t="n"/>
      <c r="AD347" s="236" t="n"/>
      <c r="AE347" s="236" t="n"/>
      <c r="AF347" s="237">
        <f>IF(COUNTA(S347:AE347)=0,"",ROUND(AVERAGE(S347:AE347),1))</f>
        <v/>
      </c>
      <c r="AG347" s="235" t="n"/>
      <c r="AH347" s="236" t="n"/>
      <c r="AI347" s="236" t="n"/>
      <c r="AJ347" s="236" t="n"/>
      <c r="AK347" s="236" t="n"/>
      <c r="AL347" s="236" t="n"/>
      <c r="AM347" s="236" t="n"/>
      <c r="AN347" s="236" t="n"/>
      <c r="AO347" s="236" t="n"/>
      <c r="AP347" s="236" t="n"/>
      <c r="AQ347" s="236" t="n"/>
      <c r="AR347" s="236" t="n"/>
      <c r="AS347" s="236" t="n"/>
      <c r="AT347" s="236" t="n"/>
      <c r="AU347" s="237">
        <f>IF(COUNTA(AH347:AT347)=0,"",ROUND(AVERAGE(AH347:AT347),1))</f>
        <v/>
      </c>
    </row>
    <row r="348" ht="14.4" customHeight="1" s="185">
      <c r="A348" s="238" t="n">
        <v>8</v>
      </c>
      <c r="B348" s="239">
        <f t="array" ref="B348:B348">IFERROR(INDEX(Liste_Enfants!B$4:B$53,SMALL(IF(Liste_Enfants!E$4:E$53="A",ROW(Liste_Enfants!E$4:E$53)-3),8))&amp;" "&amp;INDEX(Liste_Enfants!C$4:C$53,SMALL(IF(Liste_Enfants!E$4:E$53="A",ROW(Liste_Enfants!E$4:E$53)-3),8)),"")</f>
        <v/>
      </c>
      <c r="C348" s="235" t="n"/>
      <c r="D348" s="236" t="n"/>
      <c r="E348" s="236" t="n"/>
      <c r="F348" s="236" t="n"/>
      <c r="G348" s="236" t="n"/>
      <c r="H348" s="236" t="n"/>
      <c r="I348" s="236" t="n"/>
      <c r="J348" s="236" t="n"/>
      <c r="K348" s="236" t="n"/>
      <c r="L348" s="236" t="n"/>
      <c r="M348" s="236" t="n"/>
      <c r="N348" s="236" t="n"/>
      <c r="O348" s="236" t="n"/>
      <c r="P348" s="236" t="n"/>
      <c r="Q348" s="237">
        <f>IF(COUNTA(D348:P348)=0,"",ROUND(AVERAGE(D348:P348),1))</f>
        <v/>
      </c>
      <c r="R348" s="235" t="n"/>
      <c r="S348" s="236" t="n"/>
      <c r="T348" s="236" t="n"/>
      <c r="U348" s="236" t="n"/>
      <c r="V348" s="236" t="n"/>
      <c r="W348" s="236" t="n"/>
      <c r="X348" s="236" t="n"/>
      <c r="Y348" s="236" t="n"/>
      <c r="Z348" s="236" t="n"/>
      <c r="AA348" s="236" t="n"/>
      <c r="AB348" s="236" t="n"/>
      <c r="AC348" s="236" t="n"/>
      <c r="AD348" s="236" t="n"/>
      <c r="AE348" s="236" t="n"/>
      <c r="AF348" s="237">
        <f>IF(COUNTA(S348:AE348)=0,"",ROUND(AVERAGE(S348:AE348),1))</f>
        <v/>
      </c>
      <c r="AG348" s="235" t="n"/>
      <c r="AH348" s="236" t="n"/>
      <c r="AI348" s="236" t="n"/>
      <c r="AJ348" s="236" t="n"/>
      <c r="AK348" s="236" t="n"/>
      <c r="AL348" s="236" t="n"/>
      <c r="AM348" s="236" t="n"/>
      <c r="AN348" s="236" t="n"/>
      <c r="AO348" s="236" t="n"/>
      <c r="AP348" s="236" t="n"/>
      <c r="AQ348" s="236" t="n"/>
      <c r="AR348" s="236" t="n"/>
      <c r="AS348" s="236" t="n"/>
      <c r="AT348" s="236" t="n"/>
      <c r="AU348" s="237">
        <f>IF(COUNTA(AH348:AT348)=0,"",ROUND(AVERAGE(AH348:AT348),1))</f>
        <v/>
      </c>
    </row>
    <row r="349" ht="14.4" customHeight="1" s="185">
      <c r="A349" s="213" t="n">
        <v>9</v>
      </c>
      <c r="B349" s="234">
        <f t="array" ref="B349:B349">IFERROR(INDEX(Liste_Enfants!B$4:B$53,SMALL(IF(Liste_Enfants!E$4:E$53="A",ROW(Liste_Enfants!E$4:E$53)-3),9))&amp;" "&amp;INDEX(Liste_Enfants!C$4:C$53,SMALL(IF(Liste_Enfants!E$4:E$53="A",ROW(Liste_Enfants!E$4:E$53)-3),9)),"")</f>
        <v/>
      </c>
      <c r="C349" s="235" t="n"/>
      <c r="D349" s="236" t="n"/>
      <c r="E349" s="236" t="n"/>
      <c r="F349" s="236" t="n"/>
      <c r="G349" s="236" t="n"/>
      <c r="H349" s="236" t="n"/>
      <c r="I349" s="236" t="n"/>
      <c r="J349" s="236" t="n"/>
      <c r="K349" s="236" t="n"/>
      <c r="L349" s="236" t="n"/>
      <c r="M349" s="236" t="n"/>
      <c r="N349" s="236" t="n"/>
      <c r="O349" s="236" t="n"/>
      <c r="P349" s="236" t="n"/>
      <c r="Q349" s="237">
        <f>IF(COUNTA(D349:P349)=0,"",ROUND(AVERAGE(D349:P349),1))</f>
        <v/>
      </c>
      <c r="R349" s="235" t="n"/>
      <c r="S349" s="236" t="n"/>
      <c r="T349" s="236" t="n"/>
      <c r="U349" s="236" t="n"/>
      <c r="V349" s="236" t="n"/>
      <c r="W349" s="236" t="n"/>
      <c r="X349" s="236" t="n"/>
      <c r="Y349" s="236" t="n"/>
      <c r="Z349" s="236" t="n"/>
      <c r="AA349" s="236" t="n"/>
      <c r="AB349" s="236" t="n"/>
      <c r="AC349" s="236" t="n"/>
      <c r="AD349" s="236" t="n"/>
      <c r="AE349" s="236" t="n"/>
      <c r="AF349" s="237">
        <f>IF(COUNTA(S349:AE349)=0,"",ROUND(AVERAGE(S349:AE349),1))</f>
        <v/>
      </c>
      <c r="AG349" s="235" t="n"/>
      <c r="AH349" s="236" t="n"/>
      <c r="AI349" s="236" t="n"/>
      <c r="AJ349" s="236" t="n"/>
      <c r="AK349" s="236" t="n"/>
      <c r="AL349" s="236" t="n"/>
      <c r="AM349" s="236" t="n"/>
      <c r="AN349" s="236" t="n"/>
      <c r="AO349" s="236" t="n"/>
      <c r="AP349" s="236" t="n"/>
      <c r="AQ349" s="236" t="n"/>
      <c r="AR349" s="236" t="n"/>
      <c r="AS349" s="236" t="n"/>
      <c r="AT349" s="236" t="n"/>
      <c r="AU349" s="237">
        <f>IF(COUNTA(AH349:AT349)=0,"",ROUND(AVERAGE(AH349:AT349),1))</f>
        <v/>
      </c>
    </row>
    <row r="350" ht="14.4" customHeight="1" s="185">
      <c r="A350" s="238" t="n">
        <v>10</v>
      </c>
      <c r="B350" s="239">
        <f t="array" ref="B350:B350">IFERROR(INDEX(Liste_Enfants!B$4:B$53,SMALL(IF(Liste_Enfants!E$4:E$53="A",ROW(Liste_Enfants!E$4:E$53)-3),10))&amp;" "&amp;INDEX(Liste_Enfants!C$4:C$53,SMALL(IF(Liste_Enfants!E$4:E$53="A",ROW(Liste_Enfants!E$4:E$53)-3),10)),"")</f>
        <v/>
      </c>
      <c r="C350" s="235" t="n"/>
      <c r="D350" s="236" t="n"/>
      <c r="E350" s="236" t="n"/>
      <c r="F350" s="236" t="n"/>
      <c r="G350" s="236" t="n"/>
      <c r="H350" s="236" t="n"/>
      <c r="I350" s="236" t="n"/>
      <c r="J350" s="236" t="n"/>
      <c r="K350" s="236" t="n"/>
      <c r="L350" s="236" t="n"/>
      <c r="M350" s="236" t="n"/>
      <c r="N350" s="236" t="n"/>
      <c r="O350" s="236" t="n"/>
      <c r="P350" s="236" t="n"/>
      <c r="Q350" s="237">
        <f>IF(COUNTA(D350:P350)=0,"",ROUND(AVERAGE(D350:P350),1))</f>
        <v/>
      </c>
      <c r="R350" s="235" t="n"/>
      <c r="S350" s="236" t="n"/>
      <c r="T350" s="236" t="n"/>
      <c r="U350" s="236" t="n"/>
      <c r="V350" s="236" t="n"/>
      <c r="W350" s="236" t="n"/>
      <c r="X350" s="236" t="n"/>
      <c r="Y350" s="236" t="n"/>
      <c r="Z350" s="236" t="n"/>
      <c r="AA350" s="236" t="n"/>
      <c r="AB350" s="236" t="n"/>
      <c r="AC350" s="236" t="n"/>
      <c r="AD350" s="236" t="n"/>
      <c r="AE350" s="236" t="n"/>
      <c r="AF350" s="237">
        <f>IF(COUNTA(S350:AE350)=0,"",ROUND(AVERAGE(S350:AE350),1))</f>
        <v/>
      </c>
      <c r="AG350" s="235" t="n"/>
      <c r="AH350" s="236" t="n"/>
      <c r="AI350" s="236" t="n"/>
      <c r="AJ350" s="236" t="n"/>
      <c r="AK350" s="236" t="n"/>
      <c r="AL350" s="236" t="n"/>
      <c r="AM350" s="236" t="n"/>
      <c r="AN350" s="236" t="n"/>
      <c r="AO350" s="236" t="n"/>
      <c r="AP350" s="236" t="n"/>
      <c r="AQ350" s="236" t="n"/>
      <c r="AR350" s="236" t="n"/>
      <c r="AS350" s="236" t="n"/>
      <c r="AT350" s="236" t="n"/>
      <c r="AU350" s="237">
        <f>IF(COUNTA(AH350:AT350)=0,"",ROUND(AVERAGE(AH350:AT350),1))</f>
        <v/>
      </c>
    </row>
    <row r="351" ht="14.4" customHeight="1" s="185">
      <c r="A351" s="213" t="n">
        <v>11</v>
      </c>
      <c r="B351" s="234">
        <f t="array" ref="B351:B351">IFERROR(INDEX(Liste_Enfants!B$4:B$53,SMALL(IF(Liste_Enfants!E$4:E$53="A",ROW(Liste_Enfants!E$4:E$53)-3),11))&amp;" "&amp;INDEX(Liste_Enfants!C$4:C$53,SMALL(IF(Liste_Enfants!E$4:E$53="A",ROW(Liste_Enfants!E$4:E$53)-3),11)),"")</f>
        <v/>
      </c>
      <c r="C351" s="235" t="n"/>
      <c r="D351" s="236" t="n"/>
      <c r="E351" s="236" t="n"/>
      <c r="F351" s="236" t="n"/>
      <c r="G351" s="236" t="n"/>
      <c r="H351" s="236" t="n"/>
      <c r="I351" s="236" t="n"/>
      <c r="J351" s="236" t="n"/>
      <c r="K351" s="236" t="n"/>
      <c r="L351" s="236" t="n"/>
      <c r="M351" s="236" t="n"/>
      <c r="N351" s="236" t="n"/>
      <c r="O351" s="236" t="n"/>
      <c r="P351" s="236" t="n"/>
      <c r="Q351" s="237">
        <f>IF(COUNTA(D351:P351)=0,"",ROUND(AVERAGE(D351:P351),1))</f>
        <v/>
      </c>
      <c r="R351" s="235" t="n"/>
      <c r="S351" s="236" t="n"/>
      <c r="T351" s="236" t="n"/>
      <c r="U351" s="236" t="n"/>
      <c r="V351" s="236" t="n"/>
      <c r="W351" s="236" t="n"/>
      <c r="X351" s="236" t="n"/>
      <c r="Y351" s="236" t="n"/>
      <c r="Z351" s="236" t="n"/>
      <c r="AA351" s="236" t="n"/>
      <c r="AB351" s="236" t="n"/>
      <c r="AC351" s="236" t="n"/>
      <c r="AD351" s="236" t="n"/>
      <c r="AE351" s="236" t="n"/>
      <c r="AF351" s="237">
        <f>IF(COUNTA(S351:AE351)=0,"",ROUND(AVERAGE(S351:AE351),1))</f>
        <v/>
      </c>
      <c r="AG351" s="235" t="n"/>
      <c r="AH351" s="236" t="n"/>
      <c r="AI351" s="236" t="n"/>
      <c r="AJ351" s="236" t="n"/>
      <c r="AK351" s="236" t="n"/>
      <c r="AL351" s="236" t="n"/>
      <c r="AM351" s="236" t="n"/>
      <c r="AN351" s="236" t="n"/>
      <c r="AO351" s="236" t="n"/>
      <c r="AP351" s="236" t="n"/>
      <c r="AQ351" s="236" t="n"/>
      <c r="AR351" s="236" t="n"/>
      <c r="AS351" s="236" t="n"/>
      <c r="AT351" s="236" t="n"/>
      <c r="AU351" s="237">
        <f>IF(COUNTA(AH351:AT351)=0,"",ROUND(AVERAGE(AH351:AT351),1))</f>
        <v/>
      </c>
    </row>
    <row r="352" ht="14.4" customHeight="1" s="185">
      <c r="A352" s="238" t="n">
        <v>12</v>
      </c>
      <c r="B352" s="239">
        <f t="array" ref="B352:B352">IFERROR(INDEX(Liste_Enfants!B$4:B$53,SMALL(IF(Liste_Enfants!E$4:E$53="A",ROW(Liste_Enfants!E$4:E$53)-3),12))&amp;" "&amp;INDEX(Liste_Enfants!C$4:C$53,SMALL(IF(Liste_Enfants!E$4:E$53="A",ROW(Liste_Enfants!E$4:E$53)-3),12)),"")</f>
        <v/>
      </c>
      <c r="C352" s="235" t="n"/>
      <c r="D352" s="236" t="n"/>
      <c r="E352" s="236" t="n"/>
      <c r="F352" s="236" t="n"/>
      <c r="G352" s="236" t="n"/>
      <c r="H352" s="236" t="n"/>
      <c r="I352" s="236" t="n"/>
      <c r="J352" s="236" t="n"/>
      <c r="K352" s="236" t="n"/>
      <c r="L352" s="236" t="n"/>
      <c r="M352" s="236" t="n"/>
      <c r="N352" s="236" t="n"/>
      <c r="O352" s="236" t="n"/>
      <c r="P352" s="236" t="n"/>
      <c r="Q352" s="237">
        <f>IF(COUNTA(D352:P352)=0,"",ROUND(AVERAGE(D352:P352),1))</f>
        <v/>
      </c>
      <c r="R352" s="235" t="n"/>
      <c r="S352" s="236" t="n"/>
      <c r="T352" s="236" t="n"/>
      <c r="U352" s="236" t="n"/>
      <c r="V352" s="236" t="n"/>
      <c r="W352" s="236" t="n"/>
      <c r="X352" s="236" t="n"/>
      <c r="Y352" s="236" t="n"/>
      <c r="Z352" s="236" t="n"/>
      <c r="AA352" s="236" t="n"/>
      <c r="AB352" s="236" t="n"/>
      <c r="AC352" s="236" t="n"/>
      <c r="AD352" s="236" t="n"/>
      <c r="AE352" s="236" t="n"/>
      <c r="AF352" s="237">
        <f>IF(COUNTA(S352:AE352)=0,"",ROUND(AVERAGE(S352:AE352),1))</f>
        <v/>
      </c>
      <c r="AG352" s="235" t="n"/>
      <c r="AH352" s="236" t="n"/>
      <c r="AI352" s="236" t="n"/>
      <c r="AJ352" s="236" t="n"/>
      <c r="AK352" s="236" t="n"/>
      <c r="AL352" s="236" t="n"/>
      <c r="AM352" s="236" t="n"/>
      <c r="AN352" s="236" t="n"/>
      <c r="AO352" s="236" t="n"/>
      <c r="AP352" s="236" t="n"/>
      <c r="AQ352" s="236" t="n"/>
      <c r="AR352" s="236" t="n"/>
      <c r="AS352" s="236" t="n"/>
      <c r="AT352" s="236" t="n"/>
      <c r="AU352" s="237">
        <f>IF(COUNTA(AH352:AT352)=0,"",ROUND(AVERAGE(AH352:AT352),1))</f>
        <v/>
      </c>
    </row>
    <row r="353" ht="14.4" customHeight="1" s="185">
      <c r="A353" s="213" t="n">
        <v>13</v>
      </c>
      <c r="B353" s="234">
        <f t="array" ref="B353:B353">IFERROR(INDEX(Liste_Enfants!B$4:B$53,SMALL(IF(Liste_Enfants!E$4:E$53="A",ROW(Liste_Enfants!E$4:E$53)-3),13))&amp;" "&amp;INDEX(Liste_Enfants!C$4:C$53,SMALL(IF(Liste_Enfants!E$4:E$53="A",ROW(Liste_Enfants!E$4:E$53)-3),13)),"")</f>
        <v/>
      </c>
      <c r="C353" s="235" t="n"/>
      <c r="D353" s="236" t="n"/>
      <c r="E353" s="236" t="n"/>
      <c r="F353" s="236" t="n"/>
      <c r="G353" s="236" t="n"/>
      <c r="H353" s="236" t="n"/>
      <c r="I353" s="236" t="n"/>
      <c r="J353" s="236" t="n"/>
      <c r="K353" s="236" t="n"/>
      <c r="L353" s="236" t="n"/>
      <c r="M353" s="236" t="n"/>
      <c r="N353" s="236" t="n"/>
      <c r="O353" s="236" t="n"/>
      <c r="P353" s="236" t="n"/>
      <c r="Q353" s="237">
        <f>IF(COUNTA(D353:P353)=0,"",ROUND(AVERAGE(D353:P353),1))</f>
        <v/>
      </c>
      <c r="R353" s="235" t="n"/>
      <c r="S353" s="236" t="n"/>
      <c r="T353" s="236" t="n"/>
      <c r="U353" s="236" t="n"/>
      <c r="V353" s="236" t="n"/>
      <c r="W353" s="236" t="n"/>
      <c r="X353" s="236" t="n"/>
      <c r="Y353" s="236" t="n"/>
      <c r="Z353" s="236" t="n"/>
      <c r="AA353" s="236" t="n"/>
      <c r="AB353" s="236" t="n"/>
      <c r="AC353" s="236" t="n"/>
      <c r="AD353" s="236" t="n"/>
      <c r="AE353" s="236" t="n"/>
      <c r="AF353" s="237">
        <f>IF(COUNTA(S353:AE353)=0,"",ROUND(AVERAGE(S353:AE353),1))</f>
        <v/>
      </c>
      <c r="AG353" s="235" t="n"/>
      <c r="AH353" s="236" t="n"/>
      <c r="AI353" s="236" t="n"/>
      <c r="AJ353" s="236" t="n"/>
      <c r="AK353" s="236" t="n"/>
      <c r="AL353" s="236" t="n"/>
      <c r="AM353" s="236" t="n"/>
      <c r="AN353" s="236" t="n"/>
      <c r="AO353" s="236" t="n"/>
      <c r="AP353" s="236" t="n"/>
      <c r="AQ353" s="236" t="n"/>
      <c r="AR353" s="236" t="n"/>
      <c r="AS353" s="236" t="n"/>
      <c r="AT353" s="236" t="n"/>
      <c r="AU353" s="237">
        <f>IF(COUNTA(AH353:AT353)=0,"",ROUND(AVERAGE(AH353:AT353),1))</f>
        <v/>
      </c>
    </row>
    <row r="354" ht="14.4" customHeight="1" s="185">
      <c r="A354" s="238" t="n">
        <v>14</v>
      </c>
      <c r="B354" s="239">
        <f t="array" ref="B354:B354">IFERROR(INDEX(Liste_Enfants!B$4:B$53,SMALL(IF(Liste_Enfants!E$4:E$53="A",ROW(Liste_Enfants!E$4:E$53)-3),14))&amp;" "&amp;INDEX(Liste_Enfants!C$4:C$53,SMALL(IF(Liste_Enfants!E$4:E$53="A",ROW(Liste_Enfants!E$4:E$53)-3),14)),"")</f>
        <v/>
      </c>
      <c r="C354" s="235" t="n"/>
      <c r="D354" s="236" t="n"/>
      <c r="E354" s="236" t="n"/>
      <c r="F354" s="236" t="n"/>
      <c r="G354" s="236" t="n"/>
      <c r="H354" s="236" t="n"/>
      <c r="I354" s="236" t="n"/>
      <c r="J354" s="236" t="n"/>
      <c r="K354" s="236" t="n"/>
      <c r="L354" s="236" t="n"/>
      <c r="M354" s="236" t="n"/>
      <c r="N354" s="236" t="n"/>
      <c r="O354" s="236" t="n"/>
      <c r="P354" s="236" t="n"/>
      <c r="Q354" s="237">
        <f>IF(COUNTA(D354:P354)=0,"",ROUND(AVERAGE(D354:P354),1))</f>
        <v/>
      </c>
      <c r="R354" s="235" t="n"/>
      <c r="S354" s="236" t="n"/>
      <c r="T354" s="236" t="n"/>
      <c r="U354" s="236" t="n"/>
      <c r="V354" s="236" t="n"/>
      <c r="W354" s="236" t="n"/>
      <c r="X354" s="236" t="n"/>
      <c r="Y354" s="236" t="n"/>
      <c r="Z354" s="236" t="n"/>
      <c r="AA354" s="236" t="n"/>
      <c r="AB354" s="236" t="n"/>
      <c r="AC354" s="236" t="n"/>
      <c r="AD354" s="236" t="n"/>
      <c r="AE354" s="236" t="n"/>
      <c r="AF354" s="237">
        <f>IF(COUNTA(S354:AE354)=0,"",ROUND(AVERAGE(S354:AE354),1))</f>
        <v/>
      </c>
      <c r="AG354" s="235" t="n"/>
      <c r="AH354" s="236" t="n"/>
      <c r="AI354" s="236" t="n"/>
      <c r="AJ354" s="236" t="n"/>
      <c r="AK354" s="236" t="n"/>
      <c r="AL354" s="236" t="n"/>
      <c r="AM354" s="236" t="n"/>
      <c r="AN354" s="236" t="n"/>
      <c r="AO354" s="236" t="n"/>
      <c r="AP354" s="236" t="n"/>
      <c r="AQ354" s="236" t="n"/>
      <c r="AR354" s="236" t="n"/>
      <c r="AS354" s="236" t="n"/>
      <c r="AT354" s="236" t="n"/>
      <c r="AU354" s="237">
        <f>IF(COUNTA(AH354:AT354)=0,"",ROUND(AVERAGE(AH354:AT354),1))</f>
        <v/>
      </c>
    </row>
    <row r="355" ht="14.4" customHeight="1" s="185">
      <c r="A355" s="213" t="n">
        <v>15</v>
      </c>
      <c r="B355" s="234">
        <f t="array" ref="B355:B355">IFERROR(INDEX(Liste_Enfants!B$4:B$53,SMALL(IF(Liste_Enfants!E$4:E$53="A",ROW(Liste_Enfants!E$4:E$53)-3),15))&amp;" "&amp;INDEX(Liste_Enfants!C$4:C$53,SMALL(IF(Liste_Enfants!E$4:E$53="A",ROW(Liste_Enfants!E$4:E$53)-3),15)),"")</f>
        <v/>
      </c>
      <c r="C355" s="235" t="n"/>
      <c r="D355" s="236" t="n"/>
      <c r="E355" s="236" t="n"/>
      <c r="F355" s="236" t="n"/>
      <c r="G355" s="236" t="n"/>
      <c r="H355" s="236" t="n"/>
      <c r="I355" s="236" t="n"/>
      <c r="J355" s="236" t="n"/>
      <c r="K355" s="236" t="n"/>
      <c r="L355" s="236" t="n"/>
      <c r="M355" s="236" t="n"/>
      <c r="N355" s="236" t="n"/>
      <c r="O355" s="236" t="n"/>
      <c r="P355" s="236" t="n"/>
      <c r="Q355" s="237">
        <f>IF(COUNTA(D355:P355)=0,"",ROUND(AVERAGE(D355:P355),1))</f>
        <v/>
      </c>
      <c r="R355" s="235" t="n"/>
      <c r="S355" s="236" t="n"/>
      <c r="T355" s="236" t="n"/>
      <c r="U355" s="236" t="n"/>
      <c r="V355" s="236" t="n"/>
      <c r="W355" s="236" t="n"/>
      <c r="X355" s="236" t="n"/>
      <c r="Y355" s="236" t="n"/>
      <c r="Z355" s="236" t="n"/>
      <c r="AA355" s="236" t="n"/>
      <c r="AB355" s="236" t="n"/>
      <c r="AC355" s="236" t="n"/>
      <c r="AD355" s="236" t="n"/>
      <c r="AE355" s="236" t="n"/>
      <c r="AF355" s="237">
        <f>IF(COUNTA(S355:AE355)=0,"",ROUND(AVERAGE(S355:AE355),1))</f>
        <v/>
      </c>
      <c r="AG355" s="235" t="n"/>
      <c r="AH355" s="236" t="n"/>
      <c r="AI355" s="236" t="n"/>
      <c r="AJ355" s="236" t="n"/>
      <c r="AK355" s="236" t="n"/>
      <c r="AL355" s="236" t="n"/>
      <c r="AM355" s="236" t="n"/>
      <c r="AN355" s="236" t="n"/>
      <c r="AO355" s="236" t="n"/>
      <c r="AP355" s="236" t="n"/>
      <c r="AQ355" s="236" t="n"/>
      <c r="AR355" s="236" t="n"/>
      <c r="AS355" s="236" t="n"/>
      <c r="AT355" s="236" t="n"/>
      <c r="AU355" s="237">
        <f>IF(COUNTA(AH355:AT355)=0,"",ROUND(AVERAGE(AH355:AT355),1))</f>
        <v/>
      </c>
    </row>
    <row r="356" ht="14.4" customHeight="1" s="185">
      <c r="A356" s="233" t="inlineStr">
        <is>
          <t>📊 MOY.</t>
        </is>
      </c>
      <c r="C356" s="252" t="n"/>
      <c r="D356" s="241">
        <f>IF(COUNTA(D341:D355)=0,"",ROUND(AVERAGE(D341:D355),1))</f>
        <v/>
      </c>
      <c r="E356" s="241">
        <f>IF(COUNTA(E341:E355)=0,"",ROUND(AVERAGE(E341:E355),1))</f>
        <v/>
      </c>
      <c r="F356" s="241">
        <f>IF(COUNTA(F341:F355)=0,"",ROUND(AVERAGE(F341:F355),1))</f>
        <v/>
      </c>
      <c r="G356" s="241">
        <f>IF(COUNTA(G341:G355)=0,"",ROUND(AVERAGE(G341:G355),1))</f>
        <v/>
      </c>
      <c r="H356" s="241">
        <f>IF(COUNTA(H341:H355)=0,"",ROUND(AVERAGE(H341:H355),1))</f>
        <v/>
      </c>
      <c r="I356" s="241">
        <f>IF(COUNTA(I341:I355)=0,"",ROUND(AVERAGE(I341:I355),1))</f>
        <v/>
      </c>
      <c r="J356" s="241">
        <f>IF(COUNTA(J341:J355)=0,"",ROUND(AVERAGE(J341:J355),1))</f>
        <v/>
      </c>
      <c r="K356" s="241">
        <f>IF(COUNTA(K341:K355)=0,"",ROUND(AVERAGE(K341:K355),1))</f>
        <v/>
      </c>
      <c r="L356" s="241">
        <f>IF(COUNTA(L341:L355)=0,"",ROUND(AVERAGE(L341:L355),1))</f>
        <v/>
      </c>
      <c r="M356" s="241">
        <f>IF(COUNTA(M341:M355)=0,"",ROUND(AVERAGE(M341:M355),1))</f>
        <v/>
      </c>
      <c r="N356" s="241">
        <f>IF(COUNTA(N341:N355)=0,"",ROUND(AVERAGE(N341:N355),1))</f>
        <v/>
      </c>
      <c r="O356" s="241">
        <f>IF(COUNTA(O341:O355)=0,"",ROUND(AVERAGE(O341:O355),1))</f>
        <v/>
      </c>
      <c r="P356" s="241">
        <f>IF(COUNTA(P341:P355)=0,"",ROUND(AVERAGE(P341:P355),1))</f>
        <v/>
      </c>
      <c r="Q356" s="241">
        <f>IF(COUNTA(Q341:Q355)=0,"",ROUND(AVERAGE(Q341:Q355),1))</f>
        <v/>
      </c>
      <c r="R356" s="235" t="n"/>
      <c r="S356" s="241">
        <f>IF(COUNTA(S341:S355)=0,"",ROUND(AVERAGE(S341:S355),1))</f>
        <v/>
      </c>
      <c r="T356" s="241">
        <f>IF(COUNTA(T341:T355)=0,"",ROUND(AVERAGE(T341:T355),1))</f>
        <v/>
      </c>
      <c r="U356" s="241">
        <f>IF(COUNTA(U341:U355)=0,"",ROUND(AVERAGE(U341:U355),1))</f>
        <v/>
      </c>
      <c r="V356" s="241">
        <f>IF(COUNTA(V341:V355)=0,"",ROUND(AVERAGE(V341:V355),1))</f>
        <v/>
      </c>
      <c r="W356" s="241">
        <f>IF(COUNTA(W341:W355)=0,"",ROUND(AVERAGE(W341:W355),1))</f>
        <v/>
      </c>
      <c r="X356" s="241">
        <f>IF(COUNTA(X341:X355)=0,"",ROUND(AVERAGE(X341:X355),1))</f>
        <v/>
      </c>
      <c r="Y356" s="241">
        <f>IF(COUNTA(Y341:Y355)=0,"",ROUND(AVERAGE(Y341:Y355),1))</f>
        <v/>
      </c>
      <c r="Z356" s="241">
        <f>IF(COUNTA(Z341:Z355)=0,"",ROUND(AVERAGE(Z341:Z355),1))</f>
        <v/>
      </c>
      <c r="AA356" s="241">
        <f>IF(COUNTA(AA341:AA355)=0,"",ROUND(AVERAGE(AA341:AA355),1))</f>
        <v/>
      </c>
      <c r="AB356" s="241">
        <f>IF(COUNTA(AB341:AB355)=0,"",ROUND(AVERAGE(AB341:AB355),1))</f>
        <v/>
      </c>
      <c r="AC356" s="241">
        <f>IF(COUNTA(AC341:AC355)=0,"",ROUND(AVERAGE(AC341:AC355),1))</f>
        <v/>
      </c>
      <c r="AD356" s="241">
        <f>IF(COUNTA(AD341:AD355)=0,"",ROUND(AVERAGE(AD341:AD355),1))</f>
        <v/>
      </c>
      <c r="AE356" s="241">
        <f>IF(COUNTA(AE341:AE355)=0,"",ROUND(AVERAGE(AE341:AE355),1))</f>
        <v/>
      </c>
      <c r="AF356" s="241">
        <f>IF(COUNTA(AF341:AF355)=0,"",ROUND(AVERAGE(AF341:AF355),1))</f>
        <v/>
      </c>
      <c r="AG356" s="235" t="n"/>
      <c r="AH356" s="241">
        <f>IF(COUNTA(AH341:AH355)=0,"",ROUND(AVERAGE(AH341:AH355),1))</f>
        <v/>
      </c>
      <c r="AI356" s="241">
        <f>IF(COUNTA(AI341:AI355)=0,"",ROUND(AVERAGE(AI341:AI355),1))</f>
        <v/>
      </c>
      <c r="AJ356" s="241">
        <f>IF(COUNTA(AJ341:AJ355)=0,"",ROUND(AVERAGE(AJ341:AJ355),1))</f>
        <v/>
      </c>
      <c r="AK356" s="241">
        <f>IF(COUNTA(AK341:AK355)=0,"",ROUND(AVERAGE(AK341:AK355),1))</f>
        <v/>
      </c>
      <c r="AL356" s="241">
        <f>IF(COUNTA(AL341:AL355)=0,"",ROUND(AVERAGE(AL341:AL355),1))</f>
        <v/>
      </c>
      <c r="AM356" s="241">
        <f>IF(COUNTA(AM341:AM355)=0,"",ROUND(AVERAGE(AM341:AM355),1))</f>
        <v/>
      </c>
      <c r="AN356" s="241">
        <f>IF(COUNTA(AN341:AN355)=0,"",ROUND(AVERAGE(AN341:AN355),1))</f>
        <v/>
      </c>
      <c r="AO356" s="241">
        <f>IF(COUNTA(AO341:AO355)=0,"",ROUND(AVERAGE(AO341:AO355),1))</f>
        <v/>
      </c>
      <c r="AP356" s="241">
        <f>IF(COUNTA(AP341:AP355)=0,"",ROUND(AVERAGE(AP341:AP355),1))</f>
        <v/>
      </c>
      <c r="AQ356" s="241">
        <f>IF(COUNTA(AQ341:AQ355)=0,"",ROUND(AVERAGE(AQ341:AQ355),1))</f>
        <v/>
      </c>
      <c r="AR356" s="241">
        <f>IF(COUNTA(AR341:AR355)=0,"",ROUND(AVERAGE(AR341:AR355),1))</f>
        <v/>
      </c>
      <c r="AS356" s="241">
        <f>IF(COUNTA(AS341:AS355)=0,"",ROUND(AVERAGE(AS341:AS355),1))</f>
        <v/>
      </c>
      <c r="AT356" s="241">
        <f>IF(COUNTA(AT341:AT355)=0,"",ROUND(AVERAGE(AT341:AT355),1))</f>
        <v/>
      </c>
      <c r="AU356" s="241">
        <f>IF(COUNTA(AU341:AU355)=0,"",ROUND(AVERAGE(AU341:AU355),1))</f>
        <v/>
      </c>
    </row>
    <row r="357" ht="14.4" customHeight="1" s="185">
      <c r="A357" s="248" t="inlineStr">
        <is>
          <t>⭐ MOY. S5</t>
        </is>
      </c>
      <c r="C357" s="253" t="n"/>
      <c r="D357" s="249">
        <f>IF(COUNTA(D305,D322,D339,D356)=0,"",ROUND(AVERAGE(D305,D322,D339,D356),1))</f>
        <v/>
      </c>
      <c r="E357" s="249">
        <f>IF(COUNTA(E305,E322,E339,E356)=0,"",ROUND(AVERAGE(E305,E322,E339,E356),1))</f>
        <v/>
      </c>
      <c r="F357" s="249">
        <f>IF(COUNTA(F305,F322,F339,F356)=0,"",ROUND(AVERAGE(F305,F322,F339,F356),1))</f>
        <v/>
      </c>
      <c r="G357" s="249">
        <f>IF(COUNTA(G305,G322,G339,G356)=0,"",ROUND(AVERAGE(G305,G322,G339,G356),1))</f>
        <v/>
      </c>
      <c r="H357" s="249">
        <f>IF(COUNTA(H305,H322,H339,H356)=0,"",ROUND(AVERAGE(H305,H322,H339,H356),1))</f>
        <v/>
      </c>
      <c r="I357" s="249">
        <f>IF(COUNTA(I305,I322,I339,I356)=0,"",ROUND(AVERAGE(I305,I322,I339,I356),1))</f>
        <v/>
      </c>
      <c r="J357" s="249">
        <f>IF(COUNTA(J305,J322,J339,J356)=0,"",ROUND(AVERAGE(J305,J322,J339,J356),1))</f>
        <v/>
      </c>
      <c r="K357" s="249">
        <f>IF(COUNTA(K305,K322,K339,K356)=0,"",ROUND(AVERAGE(K305,K322,K339,K356),1))</f>
        <v/>
      </c>
      <c r="L357" s="249">
        <f>IF(COUNTA(L305,L322,L339,L356)=0,"",ROUND(AVERAGE(L305,L322,L339,L356),1))</f>
        <v/>
      </c>
      <c r="M357" s="249">
        <f>IF(COUNTA(M305,M322,M339,M356)=0,"",ROUND(AVERAGE(M305,M322,M339,M356),1))</f>
        <v/>
      </c>
      <c r="N357" s="249">
        <f>IF(COUNTA(N305,N322,N339,N356)=0,"",ROUND(AVERAGE(N305,N322,N339,N356),1))</f>
        <v/>
      </c>
      <c r="O357" s="249">
        <f>IF(COUNTA(O305,O322,O339,O356)=0,"",ROUND(AVERAGE(O305,O322,O339,O356),1))</f>
        <v/>
      </c>
      <c r="P357" s="249">
        <f>IF(COUNTA(P305,P322,P339,P356)=0,"",ROUND(AVERAGE(P305,P322,P339,P356),1))</f>
        <v/>
      </c>
      <c r="Q357" s="249">
        <f>IF(COUNTA(Q305,Q322,Q339,Q356)=0,"",ROUND(AVERAGE(Q305,Q322,Q339,Q356),1))</f>
        <v/>
      </c>
      <c r="R357" s="235" t="n"/>
      <c r="S357" s="249">
        <f>IF(COUNTA(S305,S322,S339,S356)=0,"",ROUND(AVERAGE(S305,S322,S339,S356),1))</f>
        <v/>
      </c>
      <c r="T357" s="249">
        <f>IF(COUNTA(T305,T322,T339,T356)=0,"",ROUND(AVERAGE(T305,T322,T339,T356),1))</f>
        <v/>
      </c>
      <c r="U357" s="249">
        <f>IF(COUNTA(U305,U322,U339,U356)=0,"",ROUND(AVERAGE(U305,U322,U339,U356),1))</f>
        <v/>
      </c>
      <c r="V357" s="249">
        <f>IF(COUNTA(V305,V322,V339,V356)=0,"",ROUND(AVERAGE(V305,V322,V339,V356),1))</f>
        <v/>
      </c>
      <c r="W357" s="249">
        <f>IF(COUNTA(W305,W322,W339,W356)=0,"",ROUND(AVERAGE(W305,W322,W339,W356),1))</f>
        <v/>
      </c>
      <c r="X357" s="249">
        <f>IF(COUNTA(X305,X322,X339,X356)=0,"",ROUND(AVERAGE(X305,X322,X339,X356),1))</f>
        <v/>
      </c>
      <c r="Y357" s="249">
        <f>IF(COUNTA(Y305,Y322,Y339,Y356)=0,"",ROUND(AVERAGE(Y305,Y322,Y339,Y356),1))</f>
        <v/>
      </c>
      <c r="Z357" s="249">
        <f>IF(COUNTA(Z305,Z322,Z339,Z356)=0,"",ROUND(AVERAGE(Z305,Z322,Z339,Z356),1))</f>
        <v/>
      </c>
      <c r="AA357" s="249">
        <f>IF(COUNTA(AA305,AA322,AA339,AA356)=0,"",ROUND(AVERAGE(AA305,AA322,AA339,AA356),1))</f>
        <v/>
      </c>
      <c r="AB357" s="249">
        <f>IF(COUNTA(AB305,AB322,AB339,AB356)=0,"",ROUND(AVERAGE(AB305,AB322,AB339,AB356),1))</f>
        <v/>
      </c>
      <c r="AC357" s="249">
        <f>IF(COUNTA(AC305,AC322,AC339,AC356)=0,"",ROUND(AVERAGE(AC305,AC322,AC339,AC356),1))</f>
        <v/>
      </c>
      <c r="AD357" s="249">
        <f>IF(COUNTA(AD305,AD322,AD339,AD356)=0,"",ROUND(AVERAGE(AD305,AD322,AD339,AD356),1))</f>
        <v/>
      </c>
      <c r="AE357" s="249">
        <f>IF(COUNTA(AE305,AE322,AE339,AE356)=0,"",ROUND(AVERAGE(AE305,AE322,AE339,AE356),1))</f>
        <v/>
      </c>
      <c r="AF357" s="249">
        <f>IF(COUNTA(AF305,AF322,AF339,AF356)=0,"",ROUND(AVERAGE(AF305,AF322,AF339,AF356),1))</f>
        <v/>
      </c>
      <c r="AG357" s="235" t="n"/>
      <c r="AH357" s="249">
        <f>IF(COUNTA(AH305,AH322,AH339,AH356)=0,"",ROUND(AVERAGE(AH305,AH322,AH339,AH356),1))</f>
        <v/>
      </c>
      <c r="AI357" s="249">
        <f>IF(COUNTA(AI305,AI322,AI339,AI356)=0,"",ROUND(AVERAGE(AI305,AI322,AI339,AI356),1))</f>
        <v/>
      </c>
      <c r="AJ357" s="249">
        <f>IF(COUNTA(AJ305,AJ322,AJ339,AJ356)=0,"",ROUND(AVERAGE(AJ305,AJ322,AJ339,AJ356),1))</f>
        <v/>
      </c>
      <c r="AK357" s="249">
        <f>IF(COUNTA(AK305,AK322,AK339,AK356)=0,"",ROUND(AVERAGE(AK305,AK322,AK339,AK356),1))</f>
        <v/>
      </c>
      <c r="AL357" s="249">
        <f>IF(COUNTA(AL305,AL322,AL339,AL356)=0,"",ROUND(AVERAGE(AL305,AL322,AL339,AL356),1))</f>
        <v/>
      </c>
      <c r="AM357" s="249">
        <f>IF(COUNTA(AM305,AM322,AM339,AM356)=0,"",ROUND(AVERAGE(AM305,AM322,AM339,AM356),1))</f>
        <v/>
      </c>
      <c r="AN357" s="249">
        <f>IF(COUNTA(AN305,AN322,AN339,AN356)=0,"",ROUND(AVERAGE(AN305,AN322,AN339,AN356),1))</f>
        <v/>
      </c>
      <c r="AO357" s="249">
        <f>IF(COUNTA(AO305,AO322,AO339,AO356)=0,"",ROUND(AVERAGE(AO305,AO322,AO339,AO356),1))</f>
        <v/>
      </c>
      <c r="AP357" s="249">
        <f>IF(COUNTA(AP305,AP322,AP339,AP356)=0,"",ROUND(AVERAGE(AP305,AP322,AP339,AP356),1))</f>
        <v/>
      </c>
      <c r="AQ357" s="249">
        <f>IF(COUNTA(AQ305,AQ322,AQ339,AQ356)=0,"",ROUND(AVERAGE(AQ305,AQ322,AQ339,AQ356),1))</f>
        <v/>
      </c>
      <c r="AR357" s="249">
        <f>IF(COUNTA(AR305,AR322,AR339,AR356)=0,"",ROUND(AVERAGE(AR305,AR322,AR339,AR356),1))</f>
        <v/>
      </c>
      <c r="AS357" s="249">
        <f>IF(COUNTA(AS305,AS322,AS339,AS356)=0,"",ROUND(AVERAGE(AS305,AS322,AS339,AS356),1))</f>
        <v/>
      </c>
      <c r="AT357" s="249">
        <f>IF(COUNTA(AT305,AT322,AT339,AT356)=0,"",ROUND(AVERAGE(AT305,AT322,AT339,AT356),1))</f>
        <v/>
      </c>
      <c r="AU357" s="249">
        <f>IF(COUNTA(AU305,AU322,AU339,AU356)=0,"",ROUND(AVERAGE(AU305,AU322,AU339,AU356),1))</f>
        <v/>
      </c>
    </row>
    <row r="358" ht="14.4" customHeight="1" s="185">
      <c r="C358" s="235" t="n"/>
      <c r="D358" s="194" t="n"/>
      <c r="E358" s="194" t="n"/>
      <c r="F358" s="194" t="n"/>
      <c r="G358" s="194" t="n"/>
      <c r="H358" s="194" t="n"/>
      <c r="I358" s="194" t="n"/>
      <c r="J358" s="194" t="n"/>
      <c r="K358" s="194" t="n"/>
      <c r="L358" s="194" t="n"/>
      <c r="M358" s="194" t="n"/>
      <c r="N358" s="194" t="n"/>
      <c r="O358" s="194" t="n"/>
      <c r="P358" s="194" t="n"/>
      <c r="Q358" s="194" t="n"/>
      <c r="R358" s="235" t="n"/>
      <c r="S358" s="194" t="n"/>
      <c r="T358" s="194" t="n"/>
      <c r="U358" s="194" t="n"/>
      <c r="V358" s="194" t="n"/>
      <c r="W358" s="194" t="n"/>
      <c r="X358" s="194" t="n"/>
      <c r="Y358" s="194" t="n"/>
      <c r="Z358" s="194" t="n"/>
      <c r="AA358" s="194" t="n"/>
      <c r="AB358" s="194" t="n"/>
      <c r="AC358" s="194" t="n"/>
      <c r="AD358" s="194" t="n"/>
      <c r="AE358" s="194" t="n"/>
      <c r="AF358" s="194" t="n"/>
      <c r="AG358" s="235" t="n"/>
      <c r="AH358" s="194" t="n"/>
      <c r="AI358" s="194" t="n"/>
      <c r="AJ358" s="194" t="n"/>
      <c r="AK358" s="194" t="n"/>
      <c r="AL358" s="194" t="n"/>
      <c r="AM358" s="194" t="n"/>
      <c r="AN358" s="194" t="n"/>
      <c r="AO358" s="194" t="n"/>
      <c r="AP358" s="194" t="n"/>
      <c r="AQ358" s="194" t="n"/>
      <c r="AR358" s="194" t="n"/>
      <c r="AS358" s="194" t="n"/>
      <c r="AT358" s="194" t="n"/>
      <c r="AU358" s="194" t="n"/>
    </row>
    <row r="359" ht="15.6" customHeight="1" s="185">
      <c r="A359" s="216" t="inlineStr">
        <is>
          <t>📋 T1 — 📆 SEMAINE 6</t>
        </is>
      </c>
      <c r="C359" s="251" t="n"/>
      <c r="D359" s="218" t="inlineStr">
        <is>
          <t>🤝 VIE COLLECT.</t>
        </is>
      </c>
      <c r="H359" s="219" t="inlineStr">
        <is>
          <t>🎯 AUTONOMIE</t>
        </is>
      </c>
      <c r="K359" s="220" t="inlineStr">
        <is>
          <t>🎨 CRÉATIVITÉ</t>
        </is>
      </c>
      <c r="N359" s="221" t="inlineStr">
        <is>
          <t>⚽ MOTRICITÉ</t>
        </is>
      </c>
      <c r="Q359" s="222" t="inlineStr">
        <is>
          <t>MOY</t>
        </is>
      </c>
      <c r="R359" s="235" t="n"/>
      <c r="S359" s="218" t="inlineStr">
        <is>
          <t>🤝 VIE COLLECT.</t>
        </is>
      </c>
      <c r="W359" s="219" t="inlineStr">
        <is>
          <t>🎯 AUTONOMIE</t>
        </is>
      </c>
      <c r="Z359" s="220" t="inlineStr">
        <is>
          <t>🎨 CRÉATIVITÉ</t>
        </is>
      </c>
      <c r="AC359" s="221" t="inlineStr">
        <is>
          <t>⚽ MOTRICITÉ</t>
        </is>
      </c>
      <c r="AF359" s="224" t="inlineStr">
        <is>
          <t>MOY</t>
        </is>
      </c>
      <c r="AG359" s="235" t="n"/>
      <c r="AH359" s="218" t="inlineStr">
        <is>
          <t>🤝 VIE COLLECT.</t>
        </is>
      </c>
      <c r="AL359" s="219" t="inlineStr">
        <is>
          <t>🎯 AUTONOMIE</t>
        </is>
      </c>
      <c r="AO359" s="220" t="inlineStr">
        <is>
          <t>🎨 CRÉATIVITÉ</t>
        </is>
      </c>
      <c r="AR359" s="221" t="inlineStr">
        <is>
          <t>⚽ MOTRICITÉ</t>
        </is>
      </c>
      <c r="AU359" s="225" t="inlineStr">
        <is>
          <t>MOY</t>
        </is>
      </c>
    </row>
    <row r="360" ht="30" customHeight="1" s="185">
      <c r="A360" s="226" t="inlineStr">
        <is>
          <t>N°</t>
        </is>
      </c>
      <c r="B360" s="227" t="inlineStr">
        <is>
          <t>📅 LUNDI</t>
        </is>
      </c>
      <c r="C360" s="228" t="n"/>
      <c r="D360" s="229" t="inlineStr">
        <is>
          <t>Règles</t>
        </is>
      </c>
      <c r="E360" s="229" t="inlineStr">
        <is>
          <t>Coopér.</t>
        </is>
      </c>
      <c r="F360" s="229" t="inlineStr">
        <is>
          <t>Comm.</t>
        </is>
      </c>
      <c r="G360" s="229" t="inlineStr">
        <is>
          <t>Entraide</t>
        </is>
      </c>
      <c r="H360" s="230" t="inlineStr">
        <is>
          <t>Initiat.</t>
        </is>
      </c>
      <c r="I360" s="230" t="inlineStr">
        <is>
          <t>Gest.mat</t>
        </is>
      </c>
      <c r="J360" s="230" t="inlineStr">
        <is>
          <t>Orga.</t>
        </is>
      </c>
      <c r="K360" s="231" t="inlineStr">
        <is>
          <t>Imagin.</t>
        </is>
      </c>
      <c r="L360" s="231" t="inlineStr">
        <is>
          <t>Expr.art</t>
        </is>
      </c>
      <c r="M360" s="231" t="inlineStr">
        <is>
          <t>Expr.corp</t>
        </is>
      </c>
      <c r="N360" s="232" t="inlineStr">
        <is>
          <t>Coord.</t>
        </is>
      </c>
      <c r="O360" s="232" t="inlineStr">
        <is>
          <t>Endur.</t>
        </is>
      </c>
      <c r="P360" s="232" t="inlineStr">
        <is>
          <t>Esp.sport</t>
        </is>
      </c>
      <c r="Q360" s="233" t="inlineStr">
        <is>
          <t>MOY</t>
        </is>
      </c>
      <c r="R360" s="250" t="inlineStr">
        <is>
          <t>▼ Activité</t>
        </is>
      </c>
      <c r="S360" s="229" t="inlineStr">
        <is>
          <t>Règles</t>
        </is>
      </c>
      <c r="T360" s="229" t="inlineStr">
        <is>
          <t>Coopér.</t>
        </is>
      </c>
      <c r="U360" s="229" t="inlineStr">
        <is>
          <t>Comm.</t>
        </is>
      </c>
      <c r="V360" s="229" t="inlineStr">
        <is>
          <t>Entraide</t>
        </is>
      </c>
      <c r="W360" s="230" t="inlineStr">
        <is>
          <t>Initiat.</t>
        </is>
      </c>
      <c r="X360" s="230" t="inlineStr">
        <is>
          <t>Gest.mat</t>
        </is>
      </c>
      <c r="Y360" s="230" t="inlineStr">
        <is>
          <t>Orga.</t>
        </is>
      </c>
      <c r="Z360" s="231" t="inlineStr">
        <is>
          <t>Imagin.</t>
        </is>
      </c>
      <c r="AA360" s="231" t="inlineStr">
        <is>
          <t>Expr.art</t>
        </is>
      </c>
      <c r="AB360" s="231" t="inlineStr">
        <is>
          <t>Expr.corp</t>
        </is>
      </c>
      <c r="AC360" s="232" t="inlineStr">
        <is>
          <t>Coord.</t>
        </is>
      </c>
      <c r="AD360" s="232" t="inlineStr">
        <is>
          <t>Endur.</t>
        </is>
      </c>
      <c r="AE360" s="232" t="inlineStr">
        <is>
          <t>Esp.sport</t>
        </is>
      </c>
      <c r="AF360" s="233" t="inlineStr">
        <is>
          <t>MOY</t>
        </is>
      </c>
      <c r="AG360" s="228" t="n"/>
      <c r="AH360" s="229" t="inlineStr">
        <is>
          <t>Règles</t>
        </is>
      </c>
      <c r="AI360" s="229" t="inlineStr">
        <is>
          <t>Coopér.</t>
        </is>
      </c>
      <c r="AJ360" s="229" t="inlineStr">
        <is>
          <t>Comm.</t>
        </is>
      </c>
      <c r="AK360" s="229" t="inlineStr">
        <is>
          <t>Entraide</t>
        </is>
      </c>
      <c r="AL360" s="230" t="inlineStr">
        <is>
          <t>Initiat.</t>
        </is>
      </c>
      <c r="AM360" s="230" t="inlineStr">
        <is>
          <t>Gest.mat</t>
        </is>
      </c>
      <c r="AN360" s="230" t="inlineStr">
        <is>
          <t>Orga.</t>
        </is>
      </c>
      <c r="AO360" s="231" t="inlineStr">
        <is>
          <t>Imagin.</t>
        </is>
      </c>
      <c r="AP360" s="231" t="inlineStr">
        <is>
          <t>Expr.art</t>
        </is>
      </c>
      <c r="AQ360" s="231" t="inlineStr">
        <is>
          <t>Expr.corp</t>
        </is>
      </c>
      <c r="AR360" s="232" t="inlineStr">
        <is>
          <t>Coord.</t>
        </is>
      </c>
      <c r="AS360" s="232" t="inlineStr">
        <is>
          <t>Endur.</t>
        </is>
      </c>
      <c r="AT360" s="232" t="inlineStr">
        <is>
          <t>Esp.sport</t>
        </is>
      </c>
      <c r="AU360" s="233" t="inlineStr">
        <is>
          <t>MOY</t>
        </is>
      </c>
    </row>
    <row r="361" ht="14.4" customHeight="1" s="185">
      <c r="A361" s="213" t="n">
        <v>1</v>
      </c>
      <c r="B361" s="234">
        <f t="array" ref="B361:B361">IFERROR(INDEX(Liste_Enfants!B$4:B$53,SMALL(IF(Liste_Enfants!E$4:E$53="A",ROW(Liste_Enfants!E$4:E$53)-3),1))&amp;" "&amp;INDEX(Liste_Enfants!C$4:C$53,SMALL(IF(Liste_Enfants!E$4:E$53="A",ROW(Liste_Enfants!E$4:E$53)-3),1)),"")</f>
        <v/>
      </c>
      <c r="C361" s="235" t="n"/>
      <c r="D361" s="236" t="n"/>
      <c r="E361" s="236" t="n"/>
      <c r="F361" s="236" t="n"/>
      <c r="G361" s="236" t="n"/>
      <c r="H361" s="236" t="n"/>
      <c r="I361" s="236" t="n"/>
      <c r="J361" s="236" t="n"/>
      <c r="K361" s="236" t="n"/>
      <c r="L361" s="236" t="n"/>
      <c r="M361" s="236" t="n"/>
      <c r="N361" s="236" t="n"/>
      <c r="O361" s="236" t="n"/>
      <c r="P361" s="236" t="n"/>
      <c r="Q361" s="237">
        <f>IF(COUNTA(D361:P361)=0,"",ROUND(AVERAGE(D361:P361),1))</f>
        <v/>
      </c>
      <c r="R361" s="235" t="n"/>
      <c r="S361" s="236" t="n"/>
      <c r="T361" s="236" t="n"/>
      <c r="U361" s="236" t="n"/>
      <c r="V361" s="236" t="n"/>
      <c r="W361" s="236" t="n"/>
      <c r="X361" s="236" t="n"/>
      <c r="Y361" s="236" t="n"/>
      <c r="Z361" s="236" t="n"/>
      <c r="AA361" s="236" t="n"/>
      <c r="AB361" s="236" t="n"/>
      <c r="AC361" s="236" t="n"/>
      <c r="AD361" s="236" t="n"/>
      <c r="AE361" s="236" t="n"/>
      <c r="AF361" s="237">
        <f>IF(COUNTA(S361:AE361)=0,"",ROUND(AVERAGE(S361:AE361),1))</f>
        <v/>
      </c>
      <c r="AG361" s="235" t="n"/>
      <c r="AH361" s="236" t="n"/>
      <c r="AI361" s="236" t="n"/>
      <c r="AJ361" s="236" t="n"/>
      <c r="AK361" s="236" t="n"/>
      <c r="AL361" s="236" t="n"/>
      <c r="AM361" s="236" t="n"/>
      <c r="AN361" s="236" t="n"/>
      <c r="AO361" s="236" t="n"/>
      <c r="AP361" s="236" t="n"/>
      <c r="AQ361" s="236" t="n"/>
      <c r="AR361" s="236" t="n"/>
      <c r="AS361" s="236" t="n"/>
      <c r="AT361" s="236" t="n"/>
      <c r="AU361" s="237">
        <f>IF(COUNTA(AH361:AT361)=0,"",ROUND(AVERAGE(AH361:AT361),1))</f>
        <v/>
      </c>
    </row>
    <row r="362" ht="14.4" customHeight="1" s="185">
      <c r="A362" s="238" t="n">
        <v>2</v>
      </c>
      <c r="B362" s="239">
        <f t="array" ref="B362:B362">IFERROR(INDEX(Liste_Enfants!B$4:B$53,SMALL(IF(Liste_Enfants!E$4:E$53="A",ROW(Liste_Enfants!E$4:E$53)-3),2))&amp;" "&amp;INDEX(Liste_Enfants!C$4:C$53,SMALL(IF(Liste_Enfants!E$4:E$53="A",ROW(Liste_Enfants!E$4:E$53)-3),2)),"")</f>
        <v/>
      </c>
      <c r="C362" s="235" t="n"/>
      <c r="D362" s="236" t="n"/>
      <c r="E362" s="236" t="n"/>
      <c r="F362" s="236" t="n"/>
      <c r="G362" s="236" t="n"/>
      <c r="H362" s="236" t="n"/>
      <c r="I362" s="236" t="n"/>
      <c r="J362" s="236" t="n"/>
      <c r="K362" s="236" t="n"/>
      <c r="L362" s="236" t="n"/>
      <c r="M362" s="236" t="n"/>
      <c r="N362" s="236" t="n"/>
      <c r="O362" s="236" t="n"/>
      <c r="P362" s="236" t="n"/>
      <c r="Q362" s="237">
        <f>IF(COUNTA(D362:P362)=0,"",ROUND(AVERAGE(D362:P362),1))</f>
        <v/>
      </c>
      <c r="R362" s="235" t="n"/>
      <c r="S362" s="236" t="n"/>
      <c r="T362" s="236" t="n"/>
      <c r="U362" s="236" t="n"/>
      <c r="V362" s="236" t="n"/>
      <c r="W362" s="236" t="n"/>
      <c r="X362" s="236" t="n"/>
      <c r="Y362" s="236" t="n"/>
      <c r="Z362" s="236" t="n"/>
      <c r="AA362" s="236" t="n"/>
      <c r="AB362" s="236" t="n"/>
      <c r="AC362" s="236" t="n"/>
      <c r="AD362" s="236" t="n"/>
      <c r="AE362" s="236" t="n"/>
      <c r="AF362" s="237">
        <f>IF(COUNTA(S362:AE362)=0,"",ROUND(AVERAGE(S362:AE362),1))</f>
        <v/>
      </c>
      <c r="AG362" s="235" t="n"/>
      <c r="AH362" s="236" t="n"/>
      <c r="AI362" s="236" t="n"/>
      <c r="AJ362" s="236" t="n"/>
      <c r="AK362" s="236" t="n"/>
      <c r="AL362" s="236" t="n"/>
      <c r="AM362" s="236" t="n"/>
      <c r="AN362" s="236" t="n"/>
      <c r="AO362" s="236" t="n"/>
      <c r="AP362" s="236" t="n"/>
      <c r="AQ362" s="236" t="n"/>
      <c r="AR362" s="236" t="n"/>
      <c r="AS362" s="236" t="n"/>
      <c r="AT362" s="236" t="n"/>
      <c r="AU362" s="237">
        <f>IF(COUNTA(AH362:AT362)=0,"",ROUND(AVERAGE(AH362:AT362),1))</f>
        <v/>
      </c>
    </row>
    <row r="363" ht="14.4" customHeight="1" s="185">
      <c r="A363" s="213" t="n">
        <v>3</v>
      </c>
      <c r="B363" s="234">
        <f t="array" ref="B363:B363">IFERROR(INDEX(Liste_Enfants!B$4:B$53,SMALL(IF(Liste_Enfants!E$4:E$53="A",ROW(Liste_Enfants!E$4:E$53)-3),3))&amp;" "&amp;INDEX(Liste_Enfants!C$4:C$53,SMALL(IF(Liste_Enfants!E$4:E$53="A",ROW(Liste_Enfants!E$4:E$53)-3),3)),"")</f>
        <v/>
      </c>
      <c r="C363" s="235" t="n"/>
      <c r="D363" s="236" t="n"/>
      <c r="E363" s="236" t="n"/>
      <c r="F363" s="236" t="n"/>
      <c r="G363" s="236" t="n"/>
      <c r="H363" s="236" t="n"/>
      <c r="I363" s="236" t="n"/>
      <c r="J363" s="236" t="n"/>
      <c r="K363" s="236" t="n"/>
      <c r="L363" s="236" t="n"/>
      <c r="M363" s="236" t="n"/>
      <c r="N363" s="236" t="n"/>
      <c r="O363" s="236" t="n"/>
      <c r="P363" s="236" t="n"/>
      <c r="Q363" s="237">
        <f>IF(COUNTA(D363:P363)=0,"",ROUND(AVERAGE(D363:P363),1))</f>
        <v/>
      </c>
      <c r="R363" s="235" t="n"/>
      <c r="S363" s="236" t="n"/>
      <c r="T363" s="236" t="n"/>
      <c r="U363" s="236" t="n"/>
      <c r="V363" s="236" t="n"/>
      <c r="W363" s="236" t="n"/>
      <c r="X363" s="236" t="n"/>
      <c r="Y363" s="236" t="n"/>
      <c r="Z363" s="236" t="n"/>
      <c r="AA363" s="236" t="n"/>
      <c r="AB363" s="236" t="n"/>
      <c r="AC363" s="236" t="n"/>
      <c r="AD363" s="236" t="n"/>
      <c r="AE363" s="236" t="n"/>
      <c r="AF363" s="237">
        <f>IF(COUNTA(S363:AE363)=0,"",ROUND(AVERAGE(S363:AE363),1))</f>
        <v/>
      </c>
      <c r="AG363" s="235" t="n"/>
      <c r="AH363" s="236" t="n"/>
      <c r="AI363" s="236" t="n"/>
      <c r="AJ363" s="236" t="n"/>
      <c r="AK363" s="236" t="n"/>
      <c r="AL363" s="236" t="n"/>
      <c r="AM363" s="236" t="n"/>
      <c r="AN363" s="236" t="n"/>
      <c r="AO363" s="236" t="n"/>
      <c r="AP363" s="236" t="n"/>
      <c r="AQ363" s="236" t="n"/>
      <c r="AR363" s="236" t="n"/>
      <c r="AS363" s="236" t="n"/>
      <c r="AT363" s="236" t="n"/>
      <c r="AU363" s="237">
        <f>IF(COUNTA(AH363:AT363)=0,"",ROUND(AVERAGE(AH363:AT363),1))</f>
        <v/>
      </c>
    </row>
    <row r="364" ht="14.4" customHeight="1" s="185">
      <c r="A364" s="238" t="n">
        <v>4</v>
      </c>
      <c r="B364" s="239">
        <f t="array" ref="B364:B364">IFERROR(INDEX(Liste_Enfants!B$4:B$53,SMALL(IF(Liste_Enfants!E$4:E$53="A",ROW(Liste_Enfants!E$4:E$53)-3),4))&amp;" "&amp;INDEX(Liste_Enfants!C$4:C$53,SMALL(IF(Liste_Enfants!E$4:E$53="A",ROW(Liste_Enfants!E$4:E$53)-3),4)),"")</f>
        <v/>
      </c>
      <c r="C364" s="235" t="n"/>
      <c r="D364" s="236" t="n"/>
      <c r="E364" s="236" t="n"/>
      <c r="F364" s="236" t="n"/>
      <c r="G364" s="236" t="n"/>
      <c r="H364" s="236" t="n"/>
      <c r="I364" s="236" t="n"/>
      <c r="J364" s="236" t="n"/>
      <c r="K364" s="236" t="n"/>
      <c r="L364" s="236" t="n"/>
      <c r="M364" s="236" t="n"/>
      <c r="N364" s="236" t="n"/>
      <c r="O364" s="236" t="n"/>
      <c r="P364" s="236" t="n"/>
      <c r="Q364" s="237">
        <f>IF(COUNTA(D364:P364)=0,"",ROUND(AVERAGE(D364:P364),1))</f>
        <v/>
      </c>
      <c r="R364" s="235" t="n"/>
      <c r="S364" s="236" t="n"/>
      <c r="T364" s="236" t="n"/>
      <c r="U364" s="236" t="n"/>
      <c r="V364" s="236" t="n"/>
      <c r="W364" s="236" t="n"/>
      <c r="X364" s="236" t="n"/>
      <c r="Y364" s="236" t="n"/>
      <c r="Z364" s="236" t="n"/>
      <c r="AA364" s="236" t="n"/>
      <c r="AB364" s="236" t="n"/>
      <c r="AC364" s="236" t="n"/>
      <c r="AD364" s="236" t="n"/>
      <c r="AE364" s="236" t="n"/>
      <c r="AF364" s="237">
        <f>IF(COUNTA(S364:AE364)=0,"",ROUND(AVERAGE(S364:AE364),1))</f>
        <v/>
      </c>
      <c r="AG364" s="235" t="n"/>
      <c r="AH364" s="236" t="n"/>
      <c r="AI364" s="236" t="n"/>
      <c r="AJ364" s="236" t="n"/>
      <c r="AK364" s="236" t="n"/>
      <c r="AL364" s="236" t="n"/>
      <c r="AM364" s="236" t="n"/>
      <c r="AN364" s="236" t="n"/>
      <c r="AO364" s="236" t="n"/>
      <c r="AP364" s="236" t="n"/>
      <c r="AQ364" s="236" t="n"/>
      <c r="AR364" s="236" t="n"/>
      <c r="AS364" s="236" t="n"/>
      <c r="AT364" s="236" t="n"/>
      <c r="AU364" s="237">
        <f>IF(COUNTA(AH364:AT364)=0,"",ROUND(AVERAGE(AH364:AT364),1))</f>
        <v/>
      </c>
    </row>
    <row r="365" ht="14.4" customHeight="1" s="185">
      <c r="A365" s="213" t="n">
        <v>5</v>
      </c>
      <c r="B365" s="234">
        <f t="array" ref="B365:B365">IFERROR(INDEX(Liste_Enfants!B$4:B$53,SMALL(IF(Liste_Enfants!E$4:E$53="A",ROW(Liste_Enfants!E$4:E$53)-3),5))&amp;" "&amp;INDEX(Liste_Enfants!C$4:C$53,SMALL(IF(Liste_Enfants!E$4:E$53="A",ROW(Liste_Enfants!E$4:E$53)-3),5)),"")</f>
        <v/>
      </c>
      <c r="C365" s="235" t="n"/>
      <c r="D365" s="236" t="n"/>
      <c r="E365" s="236" t="n"/>
      <c r="F365" s="236" t="n"/>
      <c r="G365" s="236" t="n"/>
      <c r="H365" s="236" t="n"/>
      <c r="I365" s="236" t="n"/>
      <c r="J365" s="236" t="n"/>
      <c r="K365" s="236" t="n"/>
      <c r="L365" s="236" t="n"/>
      <c r="M365" s="236" t="n"/>
      <c r="N365" s="236" t="n"/>
      <c r="O365" s="236" t="n"/>
      <c r="P365" s="236" t="n"/>
      <c r="Q365" s="237">
        <f>IF(COUNTA(D365:P365)=0,"",ROUND(AVERAGE(D365:P365),1))</f>
        <v/>
      </c>
      <c r="R365" s="235" t="n"/>
      <c r="S365" s="236" t="n"/>
      <c r="T365" s="236" t="n"/>
      <c r="U365" s="236" t="n"/>
      <c r="V365" s="236" t="n"/>
      <c r="W365" s="236" t="n"/>
      <c r="X365" s="236" t="n"/>
      <c r="Y365" s="236" t="n"/>
      <c r="Z365" s="236" t="n"/>
      <c r="AA365" s="236" t="n"/>
      <c r="AB365" s="236" t="n"/>
      <c r="AC365" s="236" t="n"/>
      <c r="AD365" s="236" t="n"/>
      <c r="AE365" s="236" t="n"/>
      <c r="AF365" s="237">
        <f>IF(COUNTA(S365:AE365)=0,"",ROUND(AVERAGE(S365:AE365),1))</f>
        <v/>
      </c>
      <c r="AG365" s="235" t="n"/>
      <c r="AH365" s="236" t="n"/>
      <c r="AI365" s="236" t="n"/>
      <c r="AJ365" s="236" t="n"/>
      <c r="AK365" s="236" t="n"/>
      <c r="AL365" s="236" t="n"/>
      <c r="AM365" s="236" t="n"/>
      <c r="AN365" s="236" t="n"/>
      <c r="AO365" s="236" t="n"/>
      <c r="AP365" s="236" t="n"/>
      <c r="AQ365" s="236" t="n"/>
      <c r="AR365" s="236" t="n"/>
      <c r="AS365" s="236" t="n"/>
      <c r="AT365" s="236" t="n"/>
      <c r="AU365" s="237">
        <f>IF(COUNTA(AH365:AT365)=0,"",ROUND(AVERAGE(AH365:AT365),1))</f>
        <v/>
      </c>
    </row>
    <row r="366" ht="14.4" customHeight="1" s="185">
      <c r="A366" s="238" t="n">
        <v>6</v>
      </c>
      <c r="B366" s="239">
        <f t="array" ref="B366:B366">IFERROR(INDEX(Liste_Enfants!B$4:B$53,SMALL(IF(Liste_Enfants!E$4:E$53="A",ROW(Liste_Enfants!E$4:E$53)-3),6))&amp;" "&amp;INDEX(Liste_Enfants!C$4:C$53,SMALL(IF(Liste_Enfants!E$4:E$53="A",ROW(Liste_Enfants!E$4:E$53)-3),6)),"")</f>
        <v/>
      </c>
      <c r="C366" s="235" t="n"/>
      <c r="D366" s="236" t="n"/>
      <c r="E366" s="236" t="n"/>
      <c r="F366" s="236" t="n"/>
      <c r="G366" s="236" t="n"/>
      <c r="H366" s="236" t="n"/>
      <c r="I366" s="236" t="n"/>
      <c r="J366" s="236" t="n"/>
      <c r="K366" s="236" t="n"/>
      <c r="L366" s="236" t="n"/>
      <c r="M366" s="236" t="n"/>
      <c r="N366" s="236" t="n"/>
      <c r="O366" s="236" t="n"/>
      <c r="P366" s="236" t="n"/>
      <c r="Q366" s="237">
        <f>IF(COUNTA(D366:P366)=0,"",ROUND(AVERAGE(D366:P366),1))</f>
        <v/>
      </c>
      <c r="R366" s="235" t="n"/>
      <c r="S366" s="236" t="n"/>
      <c r="T366" s="236" t="n"/>
      <c r="U366" s="236" t="n"/>
      <c r="V366" s="236" t="n"/>
      <c r="W366" s="236" t="n"/>
      <c r="X366" s="236" t="n"/>
      <c r="Y366" s="236" t="n"/>
      <c r="Z366" s="236" t="n"/>
      <c r="AA366" s="236" t="n"/>
      <c r="AB366" s="236" t="n"/>
      <c r="AC366" s="236" t="n"/>
      <c r="AD366" s="236" t="n"/>
      <c r="AE366" s="236" t="n"/>
      <c r="AF366" s="237">
        <f>IF(COUNTA(S366:AE366)=0,"",ROUND(AVERAGE(S366:AE366),1))</f>
        <v/>
      </c>
      <c r="AG366" s="235" t="n"/>
      <c r="AH366" s="236" t="n"/>
      <c r="AI366" s="236" t="n"/>
      <c r="AJ366" s="236" t="n"/>
      <c r="AK366" s="236" t="n"/>
      <c r="AL366" s="236" t="n"/>
      <c r="AM366" s="236" t="n"/>
      <c r="AN366" s="236" t="n"/>
      <c r="AO366" s="236" t="n"/>
      <c r="AP366" s="236" t="n"/>
      <c r="AQ366" s="236" t="n"/>
      <c r="AR366" s="236" t="n"/>
      <c r="AS366" s="236" t="n"/>
      <c r="AT366" s="236" t="n"/>
      <c r="AU366" s="237">
        <f>IF(COUNTA(AH366:AT366)=0,"",ROUND(AVERAGE(AH366:AT366),1))</f>
        <v/>
      </c>
    </row>
    <row r="367" ht="14.4" customHeight="1" s="185">
      <c r="A367" s="213" t="n">
        <v>7</v>
      </c>
      <c r="B367" s="234">
        <f t="array" ref="B367:B367">IFERROR(INDEX(Liste_Enfants!B$4:B$53,SMALL(IF(Liste_Enfants!E$4:E$53="A",ROW(Liste_Enfants!E$4:E$53)-3),7))&amp;" "&amp;INDEX(Liste_Enfants!C$4:C$53,SMALL(IF(Liste_Enfants!E$4:E$53="A",ROW(Liste_Enfants!E$4:E$53)-3),7)),"")</f>
        <v/>
      </c>
      <c r="C367" s="235" t="n"/>
      <c r="D367" s="236" t="n"/>
      <c r="E367" s="236" t="n"/>
      <c r="F367" s="236" t="n"/>
      <c r="G367" s="236" t="n"/>
      <c r="H367" s="236" t="n"/>
      <c r="I367" s="236" t="n"/>
      <c r="J367" s="236" t="n"/>
      <c r="K367" s="236" t="n"/>
      <c r="L367" s="236" t="n"/>
      <c r="M367" s="236" t="n"/>
      <c r="N367" s="236" t="n"/>
      <c r="O367" s="236" t="n"/>
      <c r="P367" s="236" t="n"/>
      <c r="Q367" s="237">
        <f>IF(COUNTA(D367:P367)=0,"",ROUND(AVERAGE(D367:P367),1))</f>
        <v/>
      </c>
      <c r="R367" s="235" t="n"/>
      <c r="S367" s="236" t="n"/>
      <c r="T367" s="236" t="n"/>
      <c r="U367" s="236" t="n"/>
      <c r="V367" s="236" t="n"/>
      <c r="W367" s="236" t="n"/>
      <c r="X367" s="236" t="n"/>
      <c r="Y367" s="236" t="n"/>
      <c r="Z367" s="236" t="n"/>
      <c r="AA367" s="236" t="n"/>
      <c r="AB367" s="236" t="n"/>
      <c r="AC367" s="236" t="n"/>
      <c r="AD367" s="236" t="n"/>
      <c r="AE367" s="236" t="n"/>
      <c r="AF367" s="237">
        <f>IF(COUNTA(S367:AE367)=0,"",ROUND(AVERAGE(S367:AE367),1))</f>
        <v/>
      </c>
      <c r="AG367" s="235" t="n"/>
      <c r="AH367" s="236" t="n"/>
      <c r="AI367" s="236" t="n"/>
      <c r="AJ367" s="236" t="n"/>
      <c r="AK367" s="236" t="n"/>
      <c r="AL367" s="236" t="n"/>
      <c r="AM367" s="236" t="n"/>
      <c r="AN367" s="236" t="n"/>
      <c r="AO367" s="236" t="n"/>
      <c r="AP367" s="236" t="n"/>
      <c r="AQ367" s="236" t="n"/>
      <c r="AR367" s="236" t="n"/>
      <c r="AS367" s="236" t="n"/>
      <c r="AT367" s="236" t="n"/>
      <c r="AU367" s="237">
        <f>IF(COUNTA(AH367:AT367)=0,"",ROUND(AVERAGE(AH367:AT367),1))</f>
        <v/>
      </c>
    </row>
    <row r="368" ht="14.4" customHeight="1" s="185">
      <c r="A368" s="238" t="n">
        <v>8</v>
      </c>
      <c r="B368" s="239">
        <f t="array" ref="B368:B368">IFERROR(INDEX(Liste_Enfants!B$4:B$53,SMALL(IF(Liste_Enfants!E$4:E$53="A",ROW(Liste_Enfants!E$4:E$53)-3),8))&amp;" "&amp;INDEX(Liste_Enfants!C$4:C$53,SMALL(IF(Liste_Enfants!E$4:E$53="A",ROW(Liste_Enfants!E$4:E$53)-3),8)),"")</f>
        <v/>
      </c>
      <c r="C368" s="235" t="n"/>
      <c r="D368" s="236" t="n"/>
      <c r="E368" s="236" t="n"/>
      <c r="F368" s="236" t="n"/>
      <c r="G368" s="236" t="n"/>
      <c r="H368" s="236" t="n"/>
      <c r="I368" s="236" t="n"/>
      <c r="J368" s="236" t="n"/>
      <c r="K368" s="236" t="n"/>
      <c r="L368" s="236" t="n"/>
      <c r="M368" s="236" t="n"/>
      <c r="N368" s="236" t="n"/>
      <c r="O368" s="236" t="n"/>
      <c r="P368" s="236" t="n"/>
      <c r="Q368" s="237">
        <f>IF(COUNTA(D368:P368)=0,"",ROUND(AVERAGE(D368:P368),1))</f>
        <v/>
      </c>
      <c r="R368" s="235" t="n"/>
      <c r="S368" s="236" t="n"/>
      <c r="T368" s="236" t="n"/>
      <c r="U368" s="236" t="n"/>
      <c r="V368" s="236" t="n"/>
      <c r="W368" s="236" t="n"/>
      <c r="X368" s="236" t="n"/>
      <c r="Y368" s="236" t="n"/>
      <c r="Z368" s="236" t="n"/>
      <c r="AA368" s="236" t="n"/>
      <c r="AB368" s="236" t="n"/>
      <c r="AC368" s="236" t="n"/>
      <c r="AD368" s="236" t="n"/>
      <c r="AE368" s="236" t="n"/>
      <c r="AF368" s="237">
        <f>IF(COUNTA(S368:AE368)=0,"",ROUND(AVERAGE(S368:AE368),1))</f>
        <v/>
      </c>
      <c r="AG368" s="235" t="n"/>
      <c r="AH368" s="236" t="n"/>
      <c r="AI368" s="236" t="n"/>
      <c r="AJ368" s="236" t="n"/>
      <c r="AK368" s="236" t="n"/>
      <c r="AL368" s="236" t="n"/>
      <c r="AM368" s="236" t="n"/>
      <c r="AN368" s="236" t="n"/>
      <c r="AO368" s="236" t="n"/>
      <c r="AP368" s="236" t="n"/>
      <c r="AQ368" s="236" t="n"/>
      <c r="AR368" s="236" t="n"/>
      <c r="AS368" s="236" t="n"/>
      <c r="AT368" s="236" t="n"/>
      <c r="AU368" s="237">
        <f>IF(COUNTA(AH368:AT368)=0,"",ROUND(AVERAGE(AH368:AT368),1))</f>
        <v/>
      </c>
    </row>
    <row r="369" ht="14.4" customHeight="1" s="185">
      <c r="A369" s="213" t="n">
        <v>9</v>
      </c>
      <c r="B369" s="234">
        <f t="array" ref="B369:B369">IFERROR(INDEX(Liste_Enfants!B$4:B$53,SMALL(IF(Liste_Enfants!E$4:E$53="A",ROW(Liste_Enfants!E$4:E$53)-3),9))&amp;" "&amp;INDEX(Liste_Enfants!C$4:C$53,SMALL(IF(Liste_Enfants!E$4:E$53="A",ROW(Liste_Enfants!E$4:E$53)-3),9)),"")</f>
        <v/>
      </c>
      <c r="C369" s="235" t="n"/>
      <c r="D369" s="236" t="n"/>
      <c r="E369" s="236" t="n"/>
      <c r="F369" s="236" t="n"/>
      <c r="G369" s="236" t="n"/>
      <c r="H369" s="236" t="n"/>
      <c r="I369" s="236" t="n"/>
      <c r="J369" s="236" t="n"/>
      <c r="K369" s="236" t="n"/>
      <c r="L369" s="236" t="n"/>
      <c r="M369" s="236" t="n"/>
      <c r="N369" s="236" t="n"/>
      <c r="O369" s="236" t="n"/>
      <c r="P369" s="236" t="n"/>
      <c r="Q369" s="237">
        <f>IF(COUNTA(D369:P369)=0,"",ROUND(AVERAGE(D369:P369),1))</f>
        <v/>
      </c>
      <c r="R369" s="235" t="n"/>
      <c r="S369" s="236" t="n"/>
      <c r="T369" s="236" t="n"/>
      <c r="U369" s="236" t="n"/>
      <c r="V369" s="236" t="n"/>
      <c r="W369" s="236" t="n"/>
      <c r="X369" s="236" t="n"/>
      <c r="Y369" s="236" t="n"/>
      <c r="Z369" s="236" t="n"/>
      <c r="AA369" s="236" t="n"/>
      <c r="AB369" s="236" t="n"/>
      <c r="AC369" s="236" t="n"/>
      <c r="AD369" s="236" t="n"/>
      <c r="AE369" s="236" t="n"/>
      <c r="AF369" s="237">
        <f>IF(COUNTA(S369:AE369)=0,"",ROUND(AVERAGE(S369:AE369),1))</f>
        <v/>
      </c>
      <c r="AG369" s="235" t="n"/>
      <c r="AH369" s="236" t="n"/>
      <c r="AI369" s="236" t="n"/>
      <c r="AJ369" s="236" t="n"/>
      <c r="AK369" s="236" t="n"/>
      <c r="AL369" s="236" t="n"/>
      <c r="AM369" s="236" t="n"/>
      <c r="AN369" s="236" t="n"/>
      <c r="AO369" s="236" t="n"/>
      <c r="AP369" s="236" t="n"/>
      <c r="AQ369" s="236" t="n"/>
      <c r="AR369" s="236" t="n"/>
      <c r="AS369" s="236" t="n"/>
      <c r="AT369" s="236" t="n"/>
      <c r="AU369" s="237">
        <f>IF(COUNTA(AH369:AT369)=0,"",ROUND(AVERAGE(AH369:AT369),1))</f>
        <v/>
      </c>
    </row>
    <row r="370" ht="14.4" customHeight="1" s="185">
      <c r="A370" s="238" t="n">
        <v>10</v>
      </c>
      <c r="B370" s="239">
        <f t="array" ref="B370:B370">IFERROR(INDEX(Liste_Enfants!B$4:B$53,SMALL(IF(Liste_Enfants!E$4:E$53="A",ROW(Liste_Enfants!E$4:E$53)-3),10))&amp;" "&amp;INDEX(Liste_Enfants!C$4:C$53,SMALL(IF(Liste_Enfants!E$4:E$53="A",ROW(Liste_Enfants!E$4:E$53)-3),10)),"")</f>
        <v/>
      </c>
      <c r="C370" s="235" t="n"/>
      <c r="D370" s="236" t="n"/>
      <c r="E370" s="236" t="n"/>
      <c r="F370" s="236" t="n"/>
      <c r="G370" s="236" t="n"/>
      <c r="H370" s="236" t="n"/>
      <c r="I370" s="236" t="n"/>
      <c r="J370" s="236" t="n"/>
      <c r="K370" s="236" t="n"/>
      <c r="L370" s="236" t="n"/>
      <c r="M370" s="236" t="n"/>
      <c r="N370" s="236" t="n"/>
      <c r="O370" s="236" t="n"/>
      <c r="P370" s="236" t="n"/>
      <c r="Q370" s="237">
        <f>IF(COUNTA(D370:P370)=0,"",ROUND(AVERAGE(D370:P370),1))</f>
        <v/>
      </c>
      <c r="R370" s="235" t="n"/>
      <c r="S370" s="236" t="n"/>
      <c r="T370" s="236" t="n"/>
      <c r="U370" s="236" t="n"/>
      <c r="V370" s="236" t="n"/>
      <c r="W370" s="236" t="n"/>
      <c r="X370" s="236" t="n"/>
      <c r="Y370" s="236" t="n"/>
      <c r="Z370" s="236" t="n"/>
      <c r="AA370" s="236" t="n"/>
      <c r="AB370" s="236" t="n"/>
      <c r="AC370" s="236" t="n"/>
      <c r="AD370" s="236" t="n"/>
      <c r="AE370" s="236" t="n"/>
      <c r="AF370" s="237">
        <f>IF(COUNTA(S370:AE370)=0,"",ROUND(AVERAGE(S370:AE370),1))</f>
        <v/>
      </c>
      <c r="AG370" s="235" t="n"/>
      <c r="AH370" s="236" t="n"/>
      <c r="AI370" s="236" t="n"/>
      <c r="AJ370" s="236" t="n"/>
      <c r="AK370" s="236" t="n"/>
      <c r="AL370" s="236" t="n"/>
      <c r="AM370" s="236" t="n"/>
      <c r="AN370" s="236" t="n"/>
      <c r="AO370" s="236" t="n"/>
      <c r="AP370" s="236" t="n"/>
      <c r="AQ370" s="236" t="n"/>
      <c r="AR370" s="236" t="n"/>
      <c r="AS370" s="236" t="n"/>
      <c r="AT370" s="236" t="n"/>
      <c r="AU370" s="237">
        <f>IF(COUNTA(AH370:AT370)=0,"",ROUND(AVERAGE(AH370:AT370),1))</f>
        <v/>
      </c>
    </row>
    <row r="371" ht="14.4" customHeight="1" s="185">
      <c r="A371" s="213" t="n">
        <v>11</v>
      </c>
      <c r="B371" s="234">
        <f t="array" ref="B371:B371">IFERROR(INDEX(Liste_Enfants!B$4:B$53,SMALL(IF(Liste_Enfants!E$4:E$53="A",ROW(Liste_Enfants!E$4:E$53)-3),11))&amp;" "&amp;INDEX(Liste_Enfants!C$4:C$53,SMALL(IF(Liste_Enfants!E$4:E$53="A",ROW(Liste_Enfants!E$4:E$53)-3),11)),"")</f>
        <v/>
      </c>
      <c r="C371" s="235" t="n"/>
      <c r="D371" s="236" t="n"/>
      <c r="E371" s="236" t="n"/>
      <c r="F371" s="236" t="n"/>
      <c r="G371" s="236" t="n"/>
      <c r="H371" s="236" t="n"/>
      <c r="I371" s="236" t="n"/>
      <c r="J371" s="236" t="n"/>
      <c r="K371" s="236" t="n"/>
      <c r="L371" s="236" t="n"/>
      <c r="M371" s="236" t="n"/>
      <c r="N371" s="236" t="n"/>
      <c r="O371" s="236" t="n"/>
      <c r="P371" s="236" t="n"/>
      <c r="Q371" s="237">
        <f>IF(COUNTA(D371:P371)=0,"",ROUND(AVERAGE(D371:P371),1))</f>
        <v/>
      </c>
      <c r="R371" s="235" t="n"/>
      <c r="S371" s="236" t="n"/>
      <c r="T371" s="236" t="n"/>
      <c r="U371" s="236" t="n"/>
      <c r="V371" s="236" t="n"/>
      <c r="W371" s="236" t="n"/>
      <c r="X371" s="236" t="n"/>
      <c r="Y371" s="236" t="n"/>
      <c r="Z371" s="236" t="n"/>
      <c r="AA371" s="236" t="n"/>
      <c r="AB371" s="236" t="n"/>
      <c r="AC371" s="236" t="n"/>
      <c r="AD371" s="236" t="n"/>
      <c r="AE371" s="236" t="n"/>
      <c r="AF371" s="237">
        <f>IF(COUNTA(S371:AE371)=0,"",ROUND(AVERAGE(S371:AE371),1))</f>
        <v/>
      </c>
      <c r="AG371" s="235" t="n"/>
      <c r="AH371" s="236" t="n"/>
      <c r="AI371" s="236" t="n"/>
      <c r="AJ371" s="236" t="n"/>
      <c r="AK371" s="236" t="n"/>
      <c r="AL371" s="236" t="n"/>
      <c r="AM371" s="236" t="n"/>
      <c r="AN371" s="236" t="n"/>
      <c r="AO371" s="236" t="n"/>
      <c r="AP371" s="236" t="n"/>
      <c r="AQ371" s="236" t="n"/>
      <c r="AR371" s="236" t="n"/>
      <c r="AS371" s="236" t="n"/>
      <c r="AT371" s="236" t="n"/>
      <c r="AU371" s="237">
        <f>IF(COUNTA(AH371:AT371)=0,"",ROUND(AVERAGE(AH371:AT371),1))</f>
        <v/>
      </c>
    </row>
    <row r="372" ht="14.4" customHeight="1" s="185">
      <c r="A372" s="238" t="n">
        <v>12</v>
      </c>
      <c r="B372" s="239">
        <f t="array" ref="B372:B372">IFERROR(INDEX(Liste_Enfants!B$4:B$53,SMALL(IF(Liste_Enfants!E$4:E$53="A",ROW(Liste_Enfants!E$4:E$53)-3),12))&amp;" "&amp;INDEX(Liste_Enfants!C$4:C$53,SMALL(IF(Liste_Enfants!E$4:E$53="A",ROW(Liste_Enfants!E$4:E$53)-3),12)),"")</f>
        <v/>
      </c>
      <c r="C372" s="235" t="n"/>
      <c r="D372" s="236" t="n"/>
      <c r="E372" s="236" t="n"/>
      <c r="F372" s="236" t="n"/>
      <c r="G372" s="236" t="n"/>
      <c r="H372" s="236" t="n"/>
      <c r="I372" s="236" t="n"/>
      <c r="J372" s="236" t="n"/>
      <c r="K372" s="236" t="n"/>
      <c r="L372" s="236" t="n"/>
      <c r="M372" s="236" t="n"/>
      <c r="N372" s="236" t="n"/>
      <c r="O372" s="236" t="n"/>
      <c r="P372" s="236" t="n"/>
      <c r="Q372" s="237">
        <f>IF(COUNTA(D372:P372)=0,"",ROUND(AVERAGE(D372:P372),1))</f>
        <v/>
      </c>
      <c r="R372" s="235" t="n"/>
      <c r="S372" s="236" t="n"/>
      <c r="T372" s="236" t="n"/>
      <c r="U372" s="236" t="n"/>
      <c r="V372" s="236" t="n"/>
      <c r="W372" s="236" t="n"/>
      <c r="X372" s="236" t="n"/>
      <c r="Y372" s="236" t="n"/>
      <c r="Z372" s="236" t="n"/>
      <c r="AA372" s="236" t="n"/>
      <c r="AB372" s="236" t="n"/>
      <c r="AC372" s="236" t="n"/>
      <c r="AD372" s="236" t="n"/>
      <c r="AE372" s="236" t="n"/>
      <c r="AF372" s="237">
        <f>IF(COUNTA(S372:AE372)=0,"",ROUND(AVERAGE(S372:AE372),1))</f>
        <v/>
      </c>
      <c r="AG372" s="235" t="n"/>
      <c r="AH372" s="236" t="n"/>
      <c r="AI372" s="236" t="n"/>
      <c r="AJ372" s="236" t="n"/>
      <c r="AK372" s="236" t="n"/>
      <c r="AL372" s="236" t="n"/>
      <c r="AM372" s="236" t="n"/>
      <c r="AN372" s="236" t="n"/>
      <c r="AO372" s="236" t="n"/>
      <c r="AP372" s="236" t="n"/>
      <c r="AQ372" s="236" t="n"/>
      <c r="AR372" s="236" t="n"/>
      <c r="AS372" s="236" t="n"/>
      <c r="AT372" s="236" t="n"/>
      <c r="AU372" s="237">
        <f>IF(COUNTA(AH372:AT372)=0,"",ROUND(AVERAGE(AH372:AT372),1))</f>
        <v/>
      </c>
    </row>
    <row r="373" ht="14.4" customHeight="1" s="185">
      <c r="A373" s="213" t="n">
        <v>13</v>
      </c>
      <c r="B373" s="234">
        <f t="array" ref="B373:B373">IFERROR(INDEX(Liste_Enfants!B$4:B$53,SMALL(IF(Liste_Enfants!E$4:E$53="A",ROW(Liste_Enfants!E$4:E$53)-3),13))&amp;" "&amp;INDEX(Liste_Enfants!C$4:C$53,SMALL(IF(Liste_Enfants!E$4:E$53="A",ROW(Liste_Enfants!E$4:E$53)-3),13)),"")</f>
        <v/>
      </c>
      <c r="C373" s="235" t="n"/>
      <c r="D373" s="236" t="n"/>
      <c r="E373" s="236" t="n"/>
      <c r="F373" s="236" t="n"/>
      <c r="G373" s="236" t="n"/>
      <c r="H373" s="236" t="n"/>
      <c r="I373" s="236" t="n"/>
      <c r="J373" s="236" t="n"/>
      <c r="K373" s="236" t="n"/>
      <c r="L373" s="236" t="n"/>
      <c r="M373" s="236" t="n"/>
      <c r="N373" s="236" t="n"/>
      <c r="O373" s="236" t="n"/>
      <c r="P373" s="236" t="n"/>
      <c r="Q373" s="237">
        <f>IF(COUNTA(D373:P373)=0,"",ROUND(AVERAGE(D373:P373),1))</f>
        <v/>
      </c>
      <c r="R373" s="235" t="n"/>
      <c r="S373" s="236" t="n"/>
      <c r="T373" s="236" t="n"/>
      <c r="U373" s="236" t="n"/>
      <c r="V373" s="236" t="n"/>
      <c r="W373" s="236" t="n"/>
      <c r="X373" s="236" t="n"/>
      <c r="Y373" s="236" t="n"/>
      <c r="Z373" s="236" t="n"/>
      <c r="AA373" s="236" t="n"/>
      <c r="AB373" s="236" t="n"/>
      <c r="AC373" s="236" t="n"/>
      <c r="AD373" s="236" t="n"/>
      <c r="AE373" s="236" t="n"/>
      <c r="AF373" s="237">
        <f>IF(COUNTA(S373:AE373)=0,"",ROUND(AVERAGE(S373:AE373),1))</f>
        <v/>
      </c>
      <c r="AG373" s="235" t="n"/>
      <c r="AH373" s="236" t="n"/>
      <c r="AI373" s="236" t="n"/>
      <c r="AJ373" s="236" t="n"/>
      <c r="AK373" s="236" t="n"/>
      <c r="AL373" s="236" t="n"/>
      <c r="AM373" s="236" t="n"/>
      <c r="AN373" s="236" t="n"/>
      <c r="AO373" s="236" t="n"/>
      <c r="AP373" s="236" t="n"/>
      <c r="AQ373" s="236" t="n"/>
      <c r="AR373" s="236" t="n"/>
      <c r="AS373" s="236" t="n"/>
      <c r="AT373" s="236" t="n"/>
      <c r="AU373" s="237">
        <f>IF(COUNTA(AH373:AT373)=0,"",ROUND(AVERAGE(AH373:AT373),1))</f>
        <v/>
      </c>
    </row>
    <row r="374" ht="14.4" customHeight="1" s="185">
      <c r="A374" s="238" t="n">
        <v>14</v>
      </c>
      <c r="B374" s="239">
        <f t="array" ref="B374:B374">IFERROR(INDEX(Liste_Enfants!B$4:B$53,SMALL(IF(Liste_Enfants!E$4:E$53="A",ROW(Liste_Enfants!E$4:E$53)-3),14))&amp;" "&amp;INDEX(Liste_Enfants!C$4:C$53,SMALL(IF(Liste_Enfants!E$4:E$53="A",ROW(Liste_Enfants!E$4:E$53)-3),14)),"")</f>
        <v/>
      </c>
      <c r="C374" s="235" t="n"/>
      <c r="D374" s="236" t="n"/>
      <c r="E374" s="236" t="n"/>
      <c r="F374" s="236" t="n"/>
      <c r="G374" s="236" t="n"/>
      <c r="H374" s="236" t="n"/>
      <c r="I374" s="236" t="n"/>
      <c r="J374" s="236" t="n"/>
      <c r="K374" s="236" t="n"/>
      <c r="L374" s="236" t="n"/>
      <c r="M374" s="236" t="n"/>
      <c r="N374" s="236" t="n"/>
      <c r="O374" s="236" t="n"/>
      <c r="P374" s="236" t="n"/>
      <c r="Q374" s="237">
        <f>IF(COUNTA(D374:P374)=0,"",ROUND(AVERAGE(D374:P374),1))</f>
        <v/>
      </c>
      <c r="R374" s="235" t="n"/>
      <c r="S374" s="236" t="n"/>
      <c r="T374" s="236" t="n"/>
      <c r="U374" s="236" t="n"/>
      <c r="V374" s="236" t="n"/>
      <c r="W374" s="236" t="n"/>
      <c r="X374" s="236" t="n"/>
      <c r="Y374" s="236" t="n"/>
      <c r="Z374" s="236" t="n"/>
      <c r="AA374" s="236" t="n"/>
      <c r="AB374" s="236" t="n"/>
      <c r="AC374" s="236" t="n"/>
      <c r="AD374" s="236" t="n"/>
      <c r="AE374" s="236" t="n"/>
      <c r="AF374" s="237">
        <f>IF(COUNTA(S374:AE374)=0,"",ROUND(AVERAGE(S374:AE374),1))</f>
        <v/>
      </c>
      <c r="AG374" s="235" t="n"/>
      <c r="AH374" s="236" t="n"/>
      <c r="AI374" s="236" t="n"/>
      <c r="AJ374" s="236" t="n"/>
      <c r="AK374" s="236" t="n"/>
      <c r="AL374" s="236" t="n"/>
      <c r="AM374" s="236" t="n"/>
      <c r="AN374" s="236" t="n"/>
      <c r="AO374" s="236" t="n"/>
      <c r="AP374" s="236" t="n"/>
      <c r="AQ374" s="236" t="n"/>
      <c r="AR374" s="236" t="n"/>
      <c r="AS374" s="236" t="n"/>
      <c r="AT374" s="236" t="n"/>
      <c r="AU374" s="237">
        <f>IF(COUNTA(AH374:AT374)=0,"",ROUND(AVERAGE(AH374:AT374),1))</f>
        <v/>
      </c>
    </row>
    <row r="375" ht="14.4" customHeight="1" s="185">
      <c r="A375" s="213" t="n">
        <v>15</v>
      </c>
      <c r="B375" s="234">
        <f t="array" ref="B375:B375">IFERROR(INDEX(Liste_Enfants!B$4:B$53,SMALL(IF(Liste_Enfants!E$4:E$53="A",ROW(Liste_Enfants!E$4:E$53)-3),15))&amp;" "&amp;INDEX(Liste_Enfants!C$4:C$53,SMALL(IF(Liste_Enfants!E$4:E$53="A",ROW(Liste_Enfants!E$4:E$53)-3),15)),"")</f>
        <v/>
      </c>
      <c r="C375" s="235" t="n"/>
      <c r="D375" s="236" t="n"/>
      <c r="E375" s="236" t="n"/>
      <c r="F375" s="236" t="n"/>
      <c r="G375" s="236" t="n"/>
      <c r="H375" s="236" t="n"/>
      <c r="I375" s="236" t="n"/>
      <c r="J375" s="236" t="n"/>
      <c r="K375" s="236" t="n"/>
      <c r="L375" s="236" t="n"/>
      <c r="M375" s="236" t="n"/>
      <c r="N375" s="236" t="n"/>
      <c r="O375" s="236" t="n"/>
      <c r="P375" s="236" t="n"/>
      <c r="Q375" s="237">
        <f>IF(COUNTA(D375:P375)=0,"",ROUND(AVERAGE(D375:P375),1))</f>
        <v/>
      </c>
      <c r="R375" s="235" t="n"/>
      <c r="S375" s="236" t="n"/>
      <c r="T375" s="236" t="n"/>
      <c r="U375" s="236" t="n"/>
      <c r="V375" s="236" t="n"/>
      <c r="W375" s="236" t="n"/>
      <c r="X375" s="236" t="n"/>
      <c r="Y375" s="236" t="n"/>
      <c r="Z375" s="236" t="n"/>
      <c r="AA375" s="236" t="n"/>
      <c r="AB375" s="236" t="n"/>
      <c r="AC375" s="236" t="n"/>
      <c r="AD375" s="236" t="n"/>
      <c r="AE375" s="236" t="n"/>
      <c r="AF375" s="237">
        <f>IF(COUNTA(S375:AE375)=0,"",ROUND(AVERAGE(S375:AE375),1))</f>
        <v/>
      </c>
      <c r="AG375" s="235" t="n"/>
      <c r="AH375" s="236" t="n"/>
      <c r="AI375" s="236" t="n"/>
      <c r="AJ375" s="236" t="n"/>
      <c r="AK375" s="236" t="n"/>
      <c r="AL375" s="236" t="n"/>
      <c r="AM375" s="236" t="n"/>
      <c r="AN375" s="236" t="n"/>
      <c r="AO375" s="236" t="n"/>
      <c r="AP375" s="236" t="n"/>
      <c r="AQ375" s="236" t="n"/>
      <c r="AR375" s="236" t="n"/>
      <c r="AS375" s="236" t="n"/>
      <c r="AT375" s="236" t="n"/>
      <c r="AU375" s="237">
        <f>IF(COUNTA(AH375:AT375)=0,"",ROUND(AVERAGE(AH375:AT375),1))</f>
        <v/>
      </c>
    </row>
    <row r="376" ht="14.4" customHeight="1" s="185">
      <c r="A376" s="233" t="inlineStr">
        <is>
          <t>📊 MOY.</t>
        </is>
      </c>
      <c r="C376" s="251" t="n"/>
      <c r="D376" s="241">
        <f>IF(COUNTA(D361:D375)=0,"",ROUND(AVERAGE(D361:D375),1))</f>
        <v/>
      </c>
      <c r="E376" s="241">
        <f>IF(COUNTA(E361:E375)=0,"",ROUND(AVERAGE(E361:E375),1))</f>
        <v/>
      </c>
      <c r="F376" s="241">
        <f>IF(COUNTA(F361:F375)=0,"",ROUND(AVERAGE(F361:F375),1))</f>
        <v/>
      </c>
      <c r="G376" s="241">
        <f>IF(COUNTA(G361:G375)=0,"",ROUND(AVERAGE(G361:G375),1))</f>
        <v/>
      </c>
      <c r="H376" s="241">
        <f>IF(COUNTA(H361:H375)=0,"",ROUND(AVERAGE(H361:H375),1))</f>
        <v/>
      </c>
      <c r="I376" s="241">
        <f>IF(COUNTA(I361:I375)=0,"",ROUND(AVERAGE(I361:I375),1))</f>
        <v/>
      </c>
      <c r="J376" s="241">
        <f>IF(COUNTA(J361:J375)=0,"",ROUND(AVERAGE(J361:J375),1))</f>
        <v/>
      </c>
      <c r="K376" s="241">
        <f>IF(COUNTA(K361:K375)=0,"",ROUND(AVERAGE(K361:K375),1))</f>
        <v/>
      </c>
      <c r="L376" s="241">
        <f>IF(COUNTA(L361:L375)=0,"",ROUND(AVERAGE(L361:L375),1))</f>
        <v/>
      </c>
      <c r="M376" s="241">
        <f>IF(COUNTA(M361:M375)=0,"",ROUND(AVERAGE(M361:M375),1))</f>
        <v/>
      </c>
      <c r="N376" s="241">
        <f>IF(COUNTA(N361:N375)=0,"",ROUND(AVERAGE(N361:N375),1))</f>
        <v/>
      </c>
      <c r="O376" s="241">
        <f>IF(COUNTA(O361:O375)=0,"",ROUND(AVERAGE(O361:O375),1))</f>
        <v/>
      </c>
      <c r="P376" s="241">
        <f>IF(COUNTA(P361:P375)=0,"",ROUND(AVERAGE(P361:P375),1))</f>
        <v/>
      </c>
      <c r="Q376" s="241">
        <f>IF(COUNTA(Q361:Q375)=0,"",ROUND(AVERAGE(Q361:Q375),1))</f>
        <v/>
      </c>
      <c r="R376" s="235" t="n"/>
      <c r="S376" s="241">
        <f>IF(COUNTA(S361:S375)=0,"",ROUND(AVERAGE(S361:S375),1))</f>
        <v/>
      </c>
      <c r="T376" s="241">
        <f>IF(COUNTA(T361:T375)=0,"",ROUND(AVERAGE(T361:T375),1))</f>
        <v/>
      </c>
      <c r="U376" s="241">
        <f>IF(COUNTA(U361:U375)=0,"",ROUND(AVERAGE(U361:U375),1))</f>
        <v/>
      </c>
      <c r="V376" s="241">
        <f>IF(COUNTA(V361:V375)=0,"",ROUND(AVERAGE(V361:V375),1))</f>
        <v/>
      </c>
      <c r="W376" s="241">
        <f>IF(COUNTA(W361:W375)=0,"",ROUND(AVERAGE(W361:W375),1))</f>
        <v/>
      </c>
      <c r="X376" s="241">
        <f>IF(COUNTA(X361:X375)=0,"",ROUND(AVERAGE(X361:X375),1))</f>
        <v/>
      </c>
      <c r="Y376" s="241">
        <f>IF(COUNTA(Y361:Y375)=0,"",ROUND(AVERAGE(Y361:Y375),1))</f>
        <v/>
      </c>
      <c r="Z376" s="241">
        <f>IF(COUNTA(Z361:Z375)=0,"",ROUND(AVERAGE(Z361:Z375),1))</f>
        <v/>
      </c>
      <c r="AA376" s="241">
        <f>IF(COUNTA(AA361:AA375)=0,"",ROUND(AVERAGE(AA361:AA375),1))</f>
        <v/>
      </c>
      <c r="AB376" s="241">
        <f>IF(COUNTA(AB361:AB375)=0,"",ROUND(AVERAGE(AB361:AB375),1))</f>
        <v/>
      </c>
      <c r="AC376" s="241">
        <f>IF(COUNTA(AC361:AC375)=0,"",ROUND(AVERAGE(AC361:AC375),1))</f>
        <v/>
      </c>
      <c r="AD376" s="241">
        <f>IF(COUNTA(AD361:AD375)=0,"",ROUND(AVERAGE(AD361:AD375),1))</f>
        <v/>
      </c>
      <c r="AE376" s="241">
        <f>IF(COUNTA(AE361:AE375)=0,"",ROUND(AVERAGE(AE361:AE375),1))</f>
        <v/>
      </c>
      <c r="AF376" s="241">
        <f>IF(COUNTA(AF361:AF375)=0,"",ROUND(AVERAGE(AF361:AF375),1))</f>
        <v/>
      </c>
      <c r="AG376" s="235" t="n"/>
      <c r="AH376" s="241">
        <f>IF(COUNTA(AH361:AH375)=0,"",ROUND(AVERAGE(AH361:AH375),1))</f>
        <v/>
      </c>
      <c r="AI376" s="241">
        <f>IF(COUNTA(AI361:AI375)=0,"",ROUND(AVERAGE(AI361:AI375),1))</f>
        <v/>
      </c>
      <c r="AJ376" s="241">
        <f>IF(COUNTA(AJ361:AJ375)=0,"",ROUND(AVERAGE(AJ361:AJ375),1))</f>
        <v/>
      </c>
      <c r="AK376" s="241">
        <f>IF(COUNTA(AK361:AK375)=0,"",ROUND(AVERAGE(AK361:AK375),1))</f>
        <v/>
      </c>
      <c r="AL376" s="241">
        <f>IF(COUNTA(AL361:AL375)=0,"",ROUND(AVERAGE(AL361:AL375),1))</f>
        <v/>
      </c>
      <c r="AM376" s="241">
        <f>IF(COUNTA(AM361:AM375)=0,"",ROUND(AVERAGE(AM361:AM375),1))</f>
        <v/>
      </c>
      <c r="AN376" s="241">
        <f>IF(COUNTA(AN361:AN375)=0,"",ROUND(AVERAGE(AN361:AN375),1))</f>
        <v/>
      </c>
      <c r="AO376" s="241">
        <f>IF(COUNTA(AO361:AO375)=0,"",ROUND(AVERAGE(AO361:AO375),1))</f>
        <v/>
      </c>
      <c r="AP376" s="241">
        <f>IF(COUNTA(AP361:AP375)=0,"",ROUND(AVERAGE(AP361:AP375),1))</f>
        <v/>
      </c>
      <c r="AQ376" s="241">
        <f>IF(COUNTA(AQ361:AQ375)=0,"",ROUND(AVERAGE(AQ361:AQ375),1))</f>
        <v/>
      </c>
      <c r="AR376" s="241">
        <f>IF(COUNTA(AR361:AR375)=0,"",ROUND(AVERAGE(AR361:AR375),1))</f>
        <v/>
      </c>
      <c r="AS376" s="241">
        <f>IF(COUNTA(AS361:AS375)=0,"",ROUND(AVERAGE(AS361:AS375),1))</f>
        <v/>
      </c>
      <c r="AT376" s="241">
        <f>IF(COUNTA(AT361:AT375)=0,"",ROUND(AVERAGE(AT361:AT375),1))</f>
        <v/>
      </c>
      <c r="AU376" s="241">
        <f>IF(COUNTA(AU361:AU375)=0,"",ROUND(AVERAGE(AU361:AU375),1))</f>
        <v/>
      </c>
    </row>
    <row r="377" ht="30" customHeight="1" s="185">
      <c r="A377" s="242" t="inlineStr">
        <is>
          <t>N°</t>
        </is>
      </c>
      <c r="B377" s="243" t="inlineStr">
        <is>
          <t>📅 MARDI</t>
        </is>
      </c>
      <c r="C377" s="228" t="n"/>
      <c r="D377" s="229" t="inlineStr">
        <is>
          <t>Règles</t>
        </is>
      </c>
      <c r="E377" s="229" t="inlineStr">
        <is>
          <t>Coopér.</t>
        </is>
      </c>
      <c r="F377" s="229" t="inlineStr">
        <is>
          <t>Comm.</t>
        </is>
      </c>
      <c r="G377" s="229" t="inlineStr">
        <is>
          <t>Entraide</t>
        </is>
      </c>
      <c r="H377" s="230" t="inlineStr">
        <is>
          <t>Initiat.</t>
        </is>
      </c>
      <c r="I377" s="230" t="inlineStr">
        <is>
          <t>Gest.mat</t>
        </is>
      </c>
      <c r="J377" s="230" t="inlineStr">
        <is>
          <t>Orga.</t>
        </is>
      </c>
      <c r="K377" s="231" t="inlineStr">
        <is>
          <t>Imagin.</t>
        </is>
      </c>
      <c r="L377" s="231" t="inlineStr">
        <is>
          <t>Expr.art</t>
        </is>
      </c>
      <c r="M377" s="231" t="inlineStr">
        <is>
          <t>Expr.corp</t>
        </is>
      </c>
      <c r="N377" s="232" t="inlineStr">
        <is>
          <t>Coord.</t>
        </is>
      </c>
      <c r="O377" s="232" t="inlineStr">
        <is>
          <t>Endur.</t>
        </is>
      </c>
      <c r="P377" s="232" t="inlineStr">
        <is>
          <t>Esp.sport</t>
        </is>
      </c>
      <c r="Q377" s="233" t="inlineStr">
        <is>
          <t>MOY</t>
        </is>
      </c>
      <c r="R377" s="250" t="inlineStr">
        <is>
          <t>▼ Activité</t>
        </is>
      </c>
      <c r="S377" s="229" t="inlineStr">
        <is>
          <t>Règles</t>
        </is>
      </c>
      <c r="T377" s="229" t="inlineStr">
        <is>
          <t>Coopér.</t>
        </is>
      </c>
      <c r="U377" s="229" t="inlineStr">
        <is>
          <t>Comm.</t>
        </is>
      </c>
      <c r="V377" s="229" t="inlineStr">
        <is>
          <t>Entraide</t>
        </is>
      </c>
      <c r="W377" s="230" t="inlineStr">
        <is>
          <t>Initiat.</t>
        </is>
      </c>
      <c r="X377" s="230" t="inlineStr">
        <is>
          <t>Gest.mat</t>
        </is>
      </c>
      <c r="Y377" s="230" t="inlineStr">
        <is>
          <t>Orga.</t>
        </is>
      </c>
      <c r="Z377" s="231" t="inlineStr">
        <is>
          <t>Imagin.</t>
        </is>
      </c>
      <c r="AA377" s="231" t="inlineStr">
        <is>
          <t>Expr.art</t>
        </is>
      </c>
      <c r="AB377" s="231" t="inlineStr">
        <is>
          <t>Expr.corp</t>
        </is>
      </c>
      <c r="AC377" s="232" t="inlineStr">
        <is>
          <t>Coord.</t>
        </is>
      </c>
      <c r="AD377" s="232" t="inlineStr">
        <is>
          <t>Endur.</t>
        </is>
      </c>
      <c r="AE377" s="232" t="inlineStr">
        <is>
          <t>Esp.sport</t>
        </is>
      </c>
      <c r="AF377" s="233" t="inlineStr">
        <is>
          <t>MOY</t>
        </is>
      </c>
      <c r="AG377" s="228" t="n"/>
      <c r="AH377" s="229" t="inlineStr">
        <is>
          <t>Règles</t>
        </is>
      </c>
      <c r="AI377" s="229" t="inlineStr">
        <is>
          <t>Coopér.</t>
        </is>
      </c>
      <c r="AJ377" s="229" t="inlineStr">
        <is>
          <t>Comm.</t>
        </is>
      </c>
      <c r="AK377" s="229" t="inlineStr">
        <is>
          <t>Entraide</t>
        </is>
      </c>
      <c r="AL377" s="230" t="inlineStr">
        <is>
          <t>Initiat.</t>
        </is>
      </c>
      <c r="AM377" s="230" t="inlineStr">
        <is>
          <t>Gest.mat</t>
        </is>
      </c>
      <c r="AN377" s="230" t="inlineStr">
        <is>
          <t>Orga.</t>
        </is>
      </c>
      <c r="AO377" s="231" t="inlineStr">
        <is>
          <t>Imagin.</t>
        </is>
      </c>
      <c r="AP377" s="231" t="inlineStr">
        <is>
          <t>Expr.art</t>
        </is>
      </c>
      <c r="AQ377" s="231" t="inlineStr">
        <is>
          <t>Expr.corp</t>
        </is>
      </c>
      <c r="AR377" s="232" t="inlineStr">
        <is>
          <t>Coord.</t>
        </is>
      </c>
      <c r="AS377" s="232" t="inlineStr">
        <is>
          <t>Endur.</t>
        </is>
      </c>
      <c r="AT377" s="232" t="inlineStr">
        <is>
          <t>Esp.sport</t>
        </is>
      </c>
      <c r="AU377" s="233" t="inlineStr">
        <is>
          <t>MOY</t>
        </is>
      </c>
    </row>
    <row r="378" ht="14.4" customHeight="1" s="185">
      <c r="A378" s="213" t="n">
        <v>1</v>
      </c>
      <c r="B378" s="234">
        <f t="array" ref="B378:B378">IFERROR(INDEX(Liste_Enfants!B$4:B$53,SMALL(IF(Liste_Enfants!E$4:E$53="A",ROW(Liste_Enfants!E$4:E$53)-3),1))&amp;" "&amp;INDEX(Liste_Enfants!C$4:C$53,SMALL(IF(Liste_Enfants!E$4:E$53="A",ROW(Liste_Enfants!E$4:E$53)-3),1)),"")</f>
        <v/>
      </c>
      <c r="C378" s="235" t="n"/>
      <c r="D378" s="236" t="n"/>
      <c r="E378" s="236" t="n"/>
      <c r="F378" s="236" t="n"/>
      <c r="G378" s="236" t="n"/>
      <c r="H378" s="236" t="n"/>
      <c r="I378" s="236" t="n"/>
      <c r="J378" s="236" t="n"/>
      <c r="K378" s="236" t="n"/>
      <c r="L378" s="236" t="n"/>
      <c r="M378" s="236" t="n"/>
      <c r="N378" s="236" t="n"/>
      <c r="O378" s="236" t="n"/>
      <c r="P378" s="236" t="n"/>
      <c r="Q378" s="237">
        <f>IF(COUNTA(D378:P378)=0,"",ROUND(AVERAGE(D378:P378),1))</f>
        <v/>
      </c>
      <c r="R378" s="235" t="n"/>
      <c r="S378" s="236" t="n"/>
      <c r="T378" s="236" t="n"/>
      <c r="U378" s="236" t="n"/>
      <c r="V378" s="236" t="n"/>
      <c r="W378" s="236" t="n"/>
      <c r="X378" s="236" t="n"/>
      <c r="Y378" s="236" t="n"/>
      <c r="Z378" s="236" t="n"/>
      <c r="AA378" s="236" t="n"/>
      <c r="AB378" s="236" t="n"/>
      <c r="AC378" s="236" t="n"/>
      <c r="AD378" s="236" t="n"/>
      <c r="AE378" s="236" t="n"/>
      <c r="AF378" s="237">
        <f>IF(COUNTA(S378:AE378)=0,"",ROUND(AVERAGE(S378:AE378),1))</f>
        <v/>
      </c>
      <c r="AG378" s="235" t="n"/>
      <c r="AH378" s="236" t="n"/>
      <c r="AI378" s="236" t="n"/>
      <c r="AJ378" s="236" t="n"/>
      <c r="AK378" s="236" t="n"/>
      <c r="AL378" s="236" t="n"/>
      <c r="AM378" s="236" t="n"/>
      <c r="AN378" s="236" t="n"/>
      <c r="AO378" s="236" t="n"/>
      <c r="AP378" s="236" t="n"/>
      <c r="AQ378" s="236" t="n"/>
      <c r="AR378" s="236" t="n"/>
      <c r="AS378" s="236" t="n"/>
      <c r="AT378" s="236" t="n"/>
      <c r="AU378" s="237">
        <f>IF(COUNTA(AH378:AT378)=0,"",ROUND(AVERAGE(AH378:AT378),1))</f>
        <v/>
      </c>
    </row>
    <row r="379" ht="14.4" customHeight="1" s="185">
      <c r="A379" s="238" t="n">
        <v>2</v>
      </c>
      <c r="B379" s="239">
        <f t="array" ref="B379:B379">IFERROR(INDEX(Liste_Enfants!B$4:B$53,SMALL(IF(Liste_Enfants!E$4:E$53="A",ROW(Liste_Enfants!E$4:E$53)-3),2))&amp;" "&amp;INDEX(Liste_Enfants!C$4:C$53,SMALL(IF(Liste_Enfants!E$4:E$53="A",ROW(Liste_Enfants!E$4:E$53)-3),2)),"")</f>
        <v/>
      </c>
      <c r="C379" s="235" t="n"/>
      <c r="D379" s="236" t="n"/>
      <c r="E379" s="236" t="n"/>
      <c r="F379" s="236" t="n"/>
      <c r="G379" s="236" t="n"/>
      <c r="H379" s="236" t="n"/>
      <c r="I379" s="236" t="n"/>
      <c r="J379" s="236" t="n"/>
      <c r="K379" s="236" t="n"/>
      <c r="L379" s="236" t="n"/>
      <c r="M379" s="236" t="n"/>
      <c r="N379" s="236" t="n"/>
      <c r="O379" s="236" t="n"/>
      <c r="P379" s="236" t="n"/>
      <c r="Q379" s="237">
        <f>IF(COUNTA(D379:P379)=0,"",ROUND(AVERAGE(D379:P379),1))</f>
        <v/>
      </c>
      <c r="R379" s="235" t="n"/>
      <c r="S379" s="236" t="n"/>
      <c r="T379" s="236" t="n"/>
      <c r="U379" s="236" t="n"/>
      <c r="V379" s="236" t="n"/>
      <c r="W379" s="236" t="n"/>
      <c r="X379" s="236" t="n"/>
      <c r="Y379" s="236" t="n"/>
      <c r="Z379" s="236" t="n"/>
      <c r="AA379" s="236" t="n"/>
      <c r="AB379" s="236" t="n"/>
      <c r="AC379" s="236" t="n"/>
      <c r="AD379" s="236" t="n"/>
      <c r="AE379" s="236" t="n"/>
      <c r="AF379" s="237">
        <f>IF(COUNTA(S379:AE379)=0,"",ROUND(AVERAGE(S379:AE379),1))</f>
        <v/>
      </c>
      <c r="AG379" s="235" t="n"/>
      <c r="AH379" s="236" t="n"/>
      <c r="AI379" s="236" t="n"/>
      <c r="AJ379" s="236" t="n"/>
      <c r="AK379" s="236" t="n"/>
      <c r="AL379" s="236" t="n"/>
      <c r="AM379" s="236" t="n"/>
      <c r="AN379" s="236" t="n"/>
      <c r="AO379" s="236" t="n"/>
      <c r="AP379" s="236" t="n"/>
      <c r="AQ379" s="236" t="n"/>
      <c r="AR379" s="236" t="n"/>
      <c r="AS379" s="236" t="n"/>
      <c r="AT379" s="236" t="n"/>
      <c r="AU379" s="237">
        <f>IF(COUNTA(AH379:AT379)=0,"",ROUND(AVERAGE(AH379:AT379),1))</f>
        <v/>
      </c>
    </row>
    <row r="380" ht="14.4" customHeight="1" s="185">
      <c r="A380" s="213" t="n">
        <v>3</v>
      </c>
      <c r="B380" s="234">
        <f t="array" ref="B380:B380">IFERROR(INDEX(Liste_Enfants!B$4:B$53,SMALL(IF(Liste_Enfants!E$4:E$53="A",ROW(Liste_Enfants!E$4:E$53)-3),3))&amp;" "&amp;INDEX(Liste_Enfants!C$4:C$53,SMALL(IF(Liste_Enfants!E$4:E$53="A",ROW(Liste_Enfants!E$4:E$53)-3),3)),"")</f>
        <v/>
      </c>
      <c r="C380" s="235" t="n"/>
      <c r="D380" s="236" t="n"/>
      <c r="E380" s="236" t="n"/>
      <c r="F380" s="236" t="n"/>
      <c r="G380" s="236" t="n"/>
      <c r="H380" s="236" t="n"/>
      <c r="I380" s="236" t="n"/>
      <c r="J380" s="236" t="n"/>
      <c r="K380" s="236" t="n"/>
      <c r="L380" s="236" t="n"/>
      <c r="M380" s="236" t="n"/>
      <c r="N380" s="236" t="n"/>
      <c r="O380" s="236" t="n"/>
      <c r="P380" s="236" t="n"/>
      <c r="Q380" s="237">
        <f>IF(COUNTA(D380:P380)=0,"",ROUND(AVERAGE(D380:P380),1))</f>
        <v/>
      </c>
      <c r="R380" s="235" t="n"/>
      <c r="S380" s="236" t="n"/>
      <c r="T380" s="236" t="n"/>
      <c r="U380" s="236" t="n"/>
      <c r="V380" s="236" t="n"/>
      <c r="W380" s="236" t="n"/>
      <c r="X380" s="236" t="n"/>
      <c r="Y380" s="236" t="n"/>
      <c r="Z380" s="236" t="n"/>
      <c r="AA380" s="236" t="n"/>
      <c r="AB380" s="236" t="n"/>
      <c r="AC380" s="236" t="n"/>
      <c r="AD380" s="236" t="n"/>
      <c r="AE380" s="236" t="n"/>
      <c r="AF380" s="237">
        <f>IF(COUNTA(S380:AE380)=0,"",ROUND(AVERAGE(S380:AE380),1))</f>
        <v/>
      </c>
      <c r="AG380" s="235" t="n"/>
      <c r="AH380" s="236" t="n"/>
      <c r="AI380" s="236" t="n"/>
      <c r="AJ380" s="236" t="n"/>
      <c r="AK380" s="236" t="n"/>
      <c r="AL380" s="236" t="n"/>
      <c r="AM380" s="236" t="n"/>
      <c r="AN380" s="236" t="n"/>
      <c r="AO380" s="236" t="n"/>
      <c r="AP380" s="236" t="n"/>
      <c r="AQ380" s="236" t="n"/>
      <c r="AR380" s="236" t="n"/>
      <c r="AS380" s="236" t="n"/>
      <c r="AT380" s="236" t="n"/>
      <c r="AU380" s="237">
        <f>IF(COUNTA(AH380:AT380)=0,"",ROUND(AVERAGE(AH380:AT380),1))</f>
        <v/>
      </c>
    </row>
    <row r="381" ht="14.4" customHeight="1" s="185">
      <c r="A381" s="238" t="n">
        <v>4</v>
      </c>
      <c r="B381" s="239">
        <f t="array" ref="B381:B381">IFERROR(INDEX(Liste_Enfants!B$4:B$53,SMALL(IF(Liste_Enfants!E$4:E$53="A",ROW(Liste_Enfants!E$4:E$53)-3),4))&amp;" "&amp;INDEX(Liste_Enfants!C$4:C$53,SMALL(IF(Liste_Enfants!E$4:E$53="A",ROW(Liste_Enfants!E$4:E$53)-3),4)),"")</f>
        <v/>
      </c>
      <c r="C381" s="235" t="n"/>
      <c r="D381" s="236" t="n"/>
      <c r="E381" s="236" t="n"/>
      <c r="F381" s="236" t="n"/>
      <c r="G381" s="236" t="n"/>
      <c r="H381" s="236" t="n"/>
      <c r="I381" s="236" t="n"/>
      <c r="J381" s="236" t="n"/>
      <c r="K381" s="236" t="n"/>
      <c r="L381" s="236" t="n"/>
      <c r="M381" s="236" t="n"/>
      <c r="N381" s="236" t="n"/>
      <c r="O381" s="236" t="n"/>
      <c r="P381" s="236" t="n"/>
      <c r="Q381" s="237">
        <f>IF(COUNTA(D381:P381)=0,"",ROUND(AVERAGE(D381:P381),1))</f>
        <v/>
      </c>
      <c r="R381" s="235" t="n"/>
      <c r="S381" s="236" t="n"/>
      <c r="T381" s="236" t="n"/>
      <c r="U381" s="236" t="n"/>
      <c r="V381" s="236" t="n"/>
      <c r="W381" s="236" t="n"/>
      <c r="X381" s="236" t="n"/>
      <c r="Y381" s="236" t="n"/>
      <c r="Z381" s="236" t="n"/>
      <c r="AA381" s="236" t="n"/>
      <c r="AB381" s="236" t="n"/>
      <c r="AC381" s="236" t="n"/>
      <c r="AD381" s="236" t="n"/>
      <c r="AE381" s="236" t="n"/>
      <c r="AF381" s="237">
        <f>IF(COUNTA(S381:AE381)=0,"",ROUND(AVERAGE(S381:AE381),1))</f>
        <v/>
      </c>
      <c r="AG381" s="235" t="n"/>
      <c r="AH381" s="236" t="n"/>
      <c r="AI381" s="236" t="n"/>
      <c r="AJ381" s="236" t="n"/>
      <c r="AK381" s="236" t="n"/>
      <c r="AL381" s="236" t="n"/>
      <c r="AM381" s="236" t="n"/>
      <c r="AN381" s="236" t="n"/>
      <c r="AO381" s="236" t="n"/>
      <c r="AP381" s="236" t="n"/>
      <c r="AQ381" s="236" t="n"/>
      <c r="AR381" s="236" t="n"/>
      <c r="AS381" s="236" t="n"/>
      <c r="AT381" s="236" t="n"/>
      <c r="AU381" s="237">
        <f>IF(COUNTA(AH381:AT381)=0,"",ROUND(AVERAGE(AH381:AT381),1))</f>
        <v/>
      </c>
    </row>
    <row r="382" ht="14.4" customHeight="1" s="185">
      <c r="A382" s="213" t="n">
        <v>5</v>
      </c>
      <c r="B382" s="234">
        <f t="array" ref="B382:B382">IFERROR(INDEX(Liste_Enfants!B$4:B$53,SMALL(IF(Liste_Enfants!E$4:E$53="A",ROW(Liste_Enfants!E$4:E$53)-3),5))&amp;" "&amp;INDEX(Liste_Enfants!C$4:C$53,SMALL(IF(Liste_Enfants!E$4:E$53="A",ROW(Liste_Enfants!E$4:E$53)-3),5)),"")</f>
        <v/>
      </c>
      <c r="C382" s="235" t="n"/>
      <c r="D382" s="236" t="n"/>
      <c r="E382" s="236" t="n"/>
      <c r="F382" s="236" t="n"/>
      <c r="G382" s="236" t="n"/>
      <c r="H382" s="236" t="n"/>
      <c r="I382" s="236" t="n"/>
      <c r="J382" s="236" t="n"/>
      <c r="K382" s="236" t="n"/>
      <c r="L382" s="236" t="n"/>
      <c r="M382" s="236" t="n"/>
      <c r="N382" s="236" t="n"/>
      <c r="O382" s="236" t="n"/>
      <c r="P382" s="236" t="n"/>
      <c r="Q382" s="237">
        <f>IF(COUNTA(D382:P382)=0,"",ROUND(AVERAGE(D382:P382),1))</f>
        <v/>
      </c>
      <c r="R382" s="235" t="n"/>
      <c r="S382" s="236" t="n"/>
      <c r="T382" s="236" t="n"/>
      <c r="U382" s="236" t="n"/>
      <c r="V382" s="236" t="n"/>
      <c r="W382" s="236" t="n"/>
      <c r="X382" s="236" t="n"/>
      <c r="Y382" s="236" t="n"/>
      <c r="Z382" s="236" t="n"/>
      <c r="AA382" s="236" t="n"/>
      <c r="AB382" s="236" t="n"/>
      <c r="AC382" s="236" t="n"/>
      <c r="AD382" s="236" t="n"/>
      <c r="AE382" s="236" t="n"/>
      <c r="AF382" s="237">
        <f>IF(COUNTA(S382:AE382)=0,"",ROUND(AVERAGE(S382:AE382),1))</f>
        <v/>
      </c>
      <c r="AG382" s="235" t="n"/>
      <c r="AH382" s="236" t="n"/>
      <c r="AI382" s="236" t="n"/>
      <c r="AJ382" s="236" t="n"/>
      <c r="AK382" s="236" t="n"/>
      <c r="AL382" s="236" t="n"/>
      <c r="AM382" s="236" t="n"/>
      <c r="AN382" s="236" t="n"/>
      <c r="AO382" s="236" t="n"/>
      <c r="AP382" s="236" t="n"/>
      <c r="AQ382" s="236" t="n"/>
      <c r="AR382" s="236" t="n"/>
      <c r="AS382" s="236" t="n"/>
      <c r="AT382" s="236" t="n"/>
      <c r="AU382" s="237">
        <f>IF(COUNTA(AH382:AT382)=0,"",ROUND(AVERAGE(AH382:AT382),1))</f>
        <v/>
      </c>
    </row>
    <row r="383" ht="14.4" customHeight="1" s="185">
      <c r="A383" s="238" t="n">
        <v>6</v>
      </c>
      <c r="B383" s="239">
        <f t="array" ref="B383:B383">IFERROR(INDEX(Liste_Enfants!B$4:B$53,SMALL(IF(Liste_Enfants!E$4:E$53="A",ROW(Liste_Enfants!E$4:E$53)-3),6))&amp;" "&amp;INDEX(Liste_Enfants!C$4:C$53,SMALL(IF(Liste_Enfants!E$4:E$53="A",ROW(Liste_Enfants!E$4:E$53)-3),6)),"")</f>
        <v/>
      </c>
      <c r="C383" s="235" t="n"/>
      <c r="D383" s="236" t="n"/>
      <c r="E383" s="236" t="n"/>
      <c r="F383" s="236" t="n"/>
      <c r="G383" s="236" t="n"/>
      <c r="H383" s="236" t="n"/>
      <c r="I383" s="236" t="n"/>
      <c r="J383" s="236" t="n"/>
      <c r="K383" s="236" t="n"/>
      <c r="L383" s="236" t="n"/>
      <c r="M383" s="236" t="n"/>
      <c r="N383" s="236" t="n"/>
      <c r="O383" s="236" t="n"/>
      <c r="P383" s="236" t="n"/>
      <c r="Q383" s="237">
        <f>IF(COUNTA(D383:P383)=0,"",ROUND(AVERAGE(D383:P383),1))</f>
        <v/>
      </c>
      <c r="R383" s="235" t="n"/>
      <c r="S383" s="236" t="n"/>
      <c r="T383" s="236" t="n"/>
      <c r="U383" s="236" t="n"/>
      <c r="V383" s="236" t="n"/>
      <c r="W383" s="236" t="n"/>
      <c r="X383" s="236" t="n"/>
      <c r="Y383" s="236" t="n"/>
      <c r="Z383" s="236" t="n"/>
      <c r="AA383" s="236" t="n"/>
      <c r="AB383" s="236" t="n"/>
      <c r="AC383" s="236" t="n"/>
      <c r="AD383" s="236" t="n"/>
      <c r="AE383" s="236" t="n"/>
      <c r="AF383" s="237">
        <f>IF(COUNTA(S383:AE383)=0,"",ROUND(AVERAGE(S383:AE383),1))</f>
        <v/>
      </c>
      <c r="AG383" s="235" t="n"/>
      <c r="AH383" s="236" t="n"/>
      <c r="AI383" s="236" t="n"/>
      <c r="AJ383" s="236" t="n"/>
      <c r="AK383" s="236" t="n"/>
      <c r="AL383" s="236" t="n"/>
      <c r="AM383" s="236" t="n"/>
      <c r="AN383" s="236" t="n"/>
      <c r="AO383" s="236" t="n"/>
      <c r="AP383" s="236" t="n"/>
      <c r="AQ383" s="236" t="n"/>
      <c r="AR383" s="236" t="n"/>
      <c r="AS383" s="236" t="n"/>
      <c r="AT383" s="236" t="n"/>
      <c r="AU383" s="237">
        <f>IF(COUNTA(AH383:AT383)=0,"",ROUND(AVERAGE(AH383:AT383),1))</f>
        <v/>
      </c>
    </row>
    <row r="384" ht="14.4" customHeight="1" s="185">
      <c r="A384" s="213" t="n">
        <v>7</v>
      </c>
      <c r="B384" s="234">
        <f t="array" ref="B384:B384">IFERROR(INDEX(Liste_Enfants!B$4:B$53,SMALL(IF(Liste_Enfants!E$4:E$53="A",ROW(Liste_Enfants!E$4:E$53)-3),7))&amp;" "&amp;INDEX(Liste_Enfants!C$4:C$53,SMALL(IF(Liste_Enfants!E$4:E$53="A",ROW(Liste_Enfants!E$4:E$53)-3),7)),"")</f>
        <v/>
      </c>
      <c r="C384" s="235" t="n"/>
      <c r="D384" s="236" t="n"/>
      <c r="E384" s="236" t="n"/>
      <c r="F384" s="236" t="n"/>
      <c r="G384" s="236" t="n"/>
      <c r="H384" s="236" t="n"/>
      <c r="I384" s="236" t="n"/>
      <c r="J384" s="236" t="n"/>
      <c r="K384" s="236" t="n"/>
      <c r="L384" s="236" t="n"/>
      <c r="M384" s="236" t="n"/>
      <c r="N384" s="236" t="n"/>
      <c r="O384" s="236" t="n"/>
      <c r="P384" s="236" t="n"/>
      <c r="Q384" s="237">
        <f>IF(COUNTA(D384:P384)=0,"",ROUND(AVERAGE(D384:P384),1))</f>
        <v/>
      </c>
      <c r="R384" s="235" t="n"/>
      <c r="S384" s="236" t="n"/>
      <c r="T384" s="236" t="n"/>
      <c r="U384" s="236" t="n"/>
      <c r="V384" s="236" t="n"/>
      <c r="W384" s="236" t="n"/>
      <c r="X384" s="236" t="n"/>
      <c r="Y384" s="236" t="n"/>
      <c r="Z384" s="236" t="n"/>
      <c r="AA384" s="236" t="n"/>
      <c r="AB384" s="236" t="n"/>
      <c r="AC384" s="236" t="n"/>
      <c r="AD384" s="236" t="n"/>
      <c r="AE384" s="236" t="n"/>
      <c r="AF384" s="237">
        <f>IF(COUNTA(S384:AE384)=0,"",ROUND(AVERAGE(S384:AE384),1))</f>
        <v/>
      </c>
      <c r="AG384" s="235" t="n"/>
      <c r="AH384" s="236" t="n"/>
      <c r="AI384" s="236" t="n"/>
      <c r="AJ384" s="236" t="n"/>
      <c r="AK384" s="236" t="n"/>
      <c r="AL384" s="236" t="n"/>
      <c r="AM384" s="236" t="n"/>
      <c r="AN384" s="236" t="n"/>
      <c r="AO384" s="236" t="n"/>
      <c r="AP384" s="236" t="n"/>
      <c r="AQ384" s="236" t="n"/>
      <c r="AR384" s="236" t="n"/>
      <c r="AS384" s="236" t="n"/>
      <c r="AT384" s="236" t="n"/>
      <c r="AU384" s="237">
        <f>IF(COUNTA(AH384:AT384)=0,"",ROUND(AVERAGE(AH384:AT384),1))</f>
        <v/>
      </c>
    </row>
    <row r="385" ht="14.4" customHeight="1" s="185">
      <c r="A385" s="238" t="n">
        <v>8</v>
      </c>
      <c r="B385" s="239">
        <f t="array" ref="B385:B385">IFERROR(INDEX(Liste_Enfants!B$4:B$53,SMALL(IF(Liste_Enfants!E$4:E$53="A",ROW(Liste_Enfants!E$4:E$53)-3),8))&amp;" "&amp;INDEX(Liste_Enfants!C$4:C$53,SMALL(IF(Liste_Enfants!E$4:E$53="A",ROW(Liste_Enfants!E$4:E$53)-3),8)),"")</f>
        <v/>
      </c>
      <c r="C385" s="235" t="n"/>
      <c r="D385" s="236" t="n"/>
      <c r="E385" s="236" t="n"/>
      <c r="F385" s="236" t="n"/>
      <c r="G385" s="236" t="n"/>
      <c r="H385" s="236" t="n"/>
      <c r="I385" s="236" t="n"/>
      <c r="J385" s="236" t="n"/>
      <c r="K385" s="236" t="n"/>
      <c r="L385" s="236" t="n"/>
      <c r="M385" s="236" t="n"/>
      <c r="N385" s="236" t="n"/>
      <c r="O385" s="236" t="n"/>
      <c r="P385" s="236" t="n"/>
      <c r="Q385" s="237">
        <f>IF(COUNTA(D385:P385)=0,"",ROUND(AVERAGE(D385:P385),1))</f>
        <v/>
      </c>
      <c r="R385" s="235" t="n"/>
      <c r="S385" s="236" t="n"/>
      <c r="T385" s="236" t="n"/>
      <c r="U385" s="236" t="n"/>
      <c r="V385" s="236" t="n"/>
      <c r="W385" s="236" t="n"/>
      <c r="X385" s="236" t="n"/>
      <c r="Y385" s="236" t="n"/>
      <c r="Z385" s="236" t="n"/>
      <c r="AA385" s="236" t="n"/>
      <c r="AB385" s="236" t="n"/>
      <c r="AC385" s="236" t="n"/>
      <c r="AD385" s="236" t="n"/>
      <c r="AE385" s="236" t="n"/>
      <c r="AF385" s="237">
        <f>IF(COUNTA(S385:AE385)=0,"",ROUND(AVERAGE(S385:AE385),1))</f>
        <v/>
      </c>
      <c r="AG385" s="235" t="n"/>
      <c r="AH385" s="236" t="n"/>
      <c r="AI385" s="236" t="n"/>
      <c r="AJ385" s="236" t="n"/>
      <c r="AK385" s="236" t="n"/>
      <c r="AL385" s="236" t="n"/>
      <c r="AM385" s="236" t="n"/>
      <c r="AN385" s="236" t="n"/>
      <c r="AO385" s="236" t="n"/>
      <c r="AP385" s="236" t="n"/>
      <c r="AQ385" s="236" t="n"/>
      <c r="AR385" s="236" t="n"/>
      <c r="AS385" s="236" t="n"/>
      <c r="AT385" s="236" t="n"/>
      <c r="AU385" s="237">
        <f>IF(COUNTA(AH385:AT385)=0,"",ROUND(AVERAGE(AH385:AT385),1))</f>
        <v/>
      </c>
    </row>
    <row r="386" ht="14.4" customHeight="1" s="185">
      <c r="A386" s="213" t="n">
        <v>9</v>
      </c>
      <c r="B386" s="234">
        <f t="array" ref="B386:B386">IFERROR(INDEX(Liste_Enfants!B$4:B$53,SMALL(IF(Liste_Enfants!E$4:E$53="A",ROW(Liste_Enfants!E$4:E$53)-3),9))&amp;" "&amp;INDEX(Liste_Enfants!C$4:C$53,SMALL(IF(Liste_Enfants!E$4:E$53="A",ROW(Liste_Enfants!E$4:E$53)-3),9)),"")</f>
        <v/>
      </c>
      <c r="C386" s="235" t="n"/>
      <c r="D386" s="236" t="n"/>
      <c r="E386" s="236" t="n"/>
      <c r="F386" s="236" t="n"/>
      <c r="G386" s="236" t="n"/>
      <c r="H386" s="236" t="n"/>
      <c r="I386" s="236" t="n"/>
      <c r="J386" s="236" t="n"/>
      <c r="K386" s="236" t="n"/>
      <c r="L386" s="236" t="n"/>
      <c r="M386" s="236" t="n"/>
      <c r="N386" s="236" t="n"/>
      <c r="O386" s="236" t="n"/>
      <c r="P386" s="236" t="n"/>
      <c r="Q386" s="237">
        <f>IF(COUNTA(D386:P386)=0,"",ROUND(AVERAGE(D386:P386),1))</f>
        <v/>
      </c>
      <c r="R386" s="235" t="n"/>
      <c r="S386" s="236" t="n"/>
      <c r="T386" s="236" t="n"/>
      <c r="U386" s="236" t="n"/>
      <c r="V386" s="236" t="n"/>
      <c r="W386" s="236" t="n"/>
      <c r="X386" s="236" t="n"/>
      <c r="Y386" s="236" t="n"/>
      <c r="Z386" s="236" t="n"/>
      <c r="AA386" s="236" t="n"/>
      <c r="AB386" s="236" t="n"/>
      <c r="AC386" s="236" t="n"/>
      <c r="AD386" s="236" t="n"/>
      <c r="AE386" s="236" t="n"/>
      <c r="AF386" s="237">
        <f>IF(COUNTA(S386:AE386)=0,"",ROUND(AVERAGE(S386:AE386),1))</f>
        <v/>
      </c>
      <c r="AG386" s="235" t="n"/>
      <c r="AH386" s="236" t="n"/>
      <c r="AI386" s="236" t="n"/>
      <c r="AJ386" s="236" t="n"/>
      <c r="AK386" s="236" t="n"/>
      <c r="AL386" s="236" t="n"/>
      <c r="AM386" s="236" t="n"/>
      <c r="AN386" s="236" t="n"/>
      <c r="AO386" s="236" t="n"/>
      <c r="AP386" s="236" t="n"/>
      <c r="AQ386" s="236" t="n"/>
      <c r="AR386" s="236" t="n"/>
      <c r="AS386" s="236" t="n"/>
      <c r="AT386" s="236" t="n"/>
      <c r="AU386" s="237">
        <f>IF(COUNTA(AH386:AT386)=0,"",ROUND(AVERAGE(AH386:AT386),1))</f>
        <v/>
      </c>
    </row>
    <row r="387" ht="14.4" customHeight="1" s="185">
      <c r="A387" s="238" t="n">
        <v>10</v>
      </c>
      <c r="B387" s="239">
        <f t="array" ref="B387:B387">IFERROR(INDEX(Liste_Enfants!B$4:B$53,SMALL(IF(Liste_Enfants!E$4:E$53="A",ROW(Liste_Enfants!E$4:E$53)-3),10))&amp;" "&amp;INDEX(Liste_Enfants!C$4:C$53,SMALL(IF(Liste_Enfants!E$4:E$53="A",ROW(Liste_Enfants!E$4:E$53)-3),10)),"")</f>
        <v/>
      </c>
      <c r="C387" s="235" t="n"/>
      <c r="D387" s="236" t="n"/>
      <c r="E387" s="236" t="n"/>
      <c r="F387" s="236" t="n"/>
      <c r="G387" s="236" t="n"/>
      <c r="H387" s="236" t="n"/>
      <c r="I387" s="236" t="n"/>
      <c r="J387" s="236" t="n"/>
      <c r="K387" s="236" t="n"/>
      <c r="L387" s="236" t="n"/>
      <c r="M387" s="236" t="n"/>
      <c r="N387" s="236" t="n"/>
      <c r="O387" s="236" t="n"/>
      <c r="P387" s="236" t="n"/>
      <c r="Q387" s="237">
        <f>IF(COUNTA(D387:P387)=0,"",ROUND(AVERAGE(D387:P387),1))</f>
        <v/>
      </c>
      <c r="R387" s="235" t="n"/>
      <c r="S387" s="236" t="n"/>
      <c r="T387" s="236" t="n"/>
      <c r="U387" s="236" t="n"/>
      <c r="V387" s="236" t="n"/>
      <c r="W387" s="236" t="n"/>
      <c r="X387" s="236" t="n"/>
      <c r="Y387" s="236" t="n"/>
      <c r="Z387" s="236" t="n"/>
      <c r="AA387" s="236" t="n"/>
      <c r="AB387" s="236" t="n"/>
      <c r="AC387" s="236" t="n"/>
      <c r="AD387" s="236" t="n"/>
      <c r="AE387" s="236" t="n"/>
      <c r="AF387" s="237">
        <f>IF(COUNTA(S387:AE387)=0,"",ROUND(AVERAGE(S387:AE387),1))</f>
        <v/>
      </c>
      <c r="AG387" s="235" t="n"/>
      <c r="AH387" s="236" t="n"/>
      <c r="AI387" s="236" t="n"/>
      <c r="AJ387" s="236" t="n"/>
      <c r="AK387" s="236" t="n"/>
      <c r="AL387" s="236" t="n"/>
      <c r="AM387" s="236" t="n"/>
      <c r="AN387" s="236" t="n"/>
      <c r="AO387" s="236" t="n"/>
      <c r="AP387" s="236" t="n"/>
      <c r="AQ387" s="236" t="n"/>
      <c r="AR387" s="236" t="n"/>
      <c r="AS387" s="236" t="n"/>
      <c r="AT387" s="236" t="n"/>
      <c r="AU387" s="237">
        <f>IF(COUNTA(AH387:AT387)=0,"",ROUND(AVERAGE(AH387:AT387),1))</f>
        <v/>
      </c>
    </row>
    <row r="388" ht="14.4" customHeight="1" s="185">
      <c r="A388" s="213" t="n">
        <v>11</v>
      </c>
      <c r="B388" s="234">
        <f t="array" ref="B388:B388">IFERROR(INDEX(Liste_Enfants!B$4:B$53,SMALL(IF(Liste_Enfants!E$4:E$53="A",ROW(Liste_Enfants!E$4:E$53)-3),11))&amp;" "&amp;INDEX(Liste_Enfants!C$4:C$53,SMALL(IF(Liste_Enfants!E$4:E$53="A",ROW(Liste_Enfants!E$4:E$53)-3),11)),"")</f>
        <v/>
      </c>
      <c r="C388" s="235" t="n"/>
      <c r="D388" s="236" t="n"/>
      <c r="E388" s="236" t="n"/>
      <c r="F388" s="236" t="n"/>
      <c r="G388" s="236" t="n"/>
      <c r="H388" s="236" t="n"/>
      <c r="I388" s="236" t="n"/>
      <c r="J388" s="236" t="n"/>
      <c r="K388" s="236" t="n"/>
      <c r="L388" s="236" t="n"/>
      <c r="M388" s="236" t="n"/>
      <c r="N388" s="236" t="n"/>
      <c r="O388" s="236" t="n"/>
      <c r="P388" s="236" t="n"/>
      <c r="Q388" s="237">
        <f>IF(COUNTA(D388:P388)=0,"",ROUND(AVERAGE(D388:P388),1))</f>
        <v/>
      </c>
      <c r="R388" s="235" t="n"/>
      <c r="S388" s="236" t="n"/>
      <c r="T388" s="236" t="n"/>
      <c r="U388" s="236" t="n"/>
      <c r="V388" s="236" t="n"/>
      <c r="W388" s="236" t="n"/>
      <c r="X388" s="236" t="n"/>
      <c r="Y388" s="236" t="n"/>
      <c r="Z388" s="236" t="n"/>
      <c r="AA388" s="236" t="n"/>
      <c r="AB388" s="236" t="n"/>
      <c r="AC388" s="236" t="n"/>
      <c r="AD388" s="236" t="n"/>
      <c r="AE388" s="236" t="n"/>
      <c r="AF388" s="237">
        <f>IF(COUNTA(S388:AE388)=0,"",ROUND(AVERAGE(S388:AE388),1))</f>
        <v/>
      </c>
      <c r="AG388" s="235" t="n"/>
      <c r="AH388" s="236" t="n"/>
      <c r="AI388" s="236" t="n"/>
      <c r="AJ388" s="236" t="n"/>
      <c r="AK388" s="236" t="n"/>
      <c r="AL388" s="236" t="n"/>
      <c r="AM388" s="236" t="n"/>
      <c r="AN388" s="236" t="n"/>
      <c r="AO388" s="236" t="n"/>
      <c r="AP388" s="236" t="n"/>
      <c r="AQ388" s="236" t="n"/>
      <c r="AR388" s="236" t="n"/>
      <c r="AS388" s="236" t="n"/>
      <c r="AT388" s="236" t="n"/>
      <c r="AU388" s="237">
        <f>IF(COUNTA(AH388:AT388)=0,"",ROUND(AVERAGE(AH388:AT388),1))</f>
        <v/>
      </c>
    </row>
    <row r="389" ht="14.4" customHeight="1" s="185">
      <c r="A389" s="238" t="n">
        <v>12</v>
      </c>
      <c r="B389" s="239">
        <f t="array" ref="B389:B389">IFERROR(INDEX(Liste_Enfants!B$4:B$53,SMALL(IF(Liste_Enfants!E$4:E$53="A",ROW(Liste_Enfants!E$4:E$53)-3),12))&amp;" "&amp;INDEX(Liste_Enfants!C$4:C$53,SMALL(IF(Liste_Enfants!E$4:E$53="A",ROW(Liste_Enfants!E$4:E$53)-3),12)),"")</f>
        <v/>
      </c>
      <c r="C389" s="235" t="n"/>
      <c r="D389" s="236" t="n"/>
      <c r="E389" s="236" t="n"/>
      <c r="F389" s="236" t="n"/>
      <c r="G389" s="236" t="n"/>
      <c r="H389" s="236" t="n"/>
      <c r="I389" s="236" t="n"/>
      <c r="J389" s="236" t="n"/>
      <c r="K389" s="236" t="n"/>
      <c r="L389" s="236" t="n"/>
      <c r="M389" s="236" t="n"/>
      <c r="N389" s="236" t="n"/>
      <c r="O389" s="236" t="n"/>
      <c r="P389" s="236" t="n"/>
      <c r="Q389" s="237">
        <f>IF(COUNTA(D389:P389)=0,"",ROUND(AVERAGE(D389:P389),1))</f>
        <v/>
      </c>
      <c r="R389" s="235" t="n"/>
      <c r="S389" s="236" t="n"/>
      <c r="T389" s="236" t="n"/>
      <c r="U389" s="236" t="n"/>
      <c r="V389" s="236" t="n"/>
      <c r="W389" s="236" t="n"/>
      <c r="X389" s="236" t="n"/>
      <c r="Y389" s="236" t="n"/>
      <c r="Z389" s="236" t="n"/>
      <c r="AA389" s="236" t="n"/>
      <c r="AB389" s="236" t="n"/>
      <c r="AC389" s="236" t="n"/>
      <c r="AD389" s="236" t="n"/>
      <c r="AE389" s="236" t="n"/>
      <c r="AF389" s="237">
        <f>IF(COUNTA(S389:AE389)=0,"",ROUND(AVERAGE(S389:AE389),1))</f>
        <v/>
      </c>
      <c r="AG389" s="235" t="n"/>
      <c r="AH389" s="236" t="n"/>
      <c r="AI389" s="236" t="n"/>
      <c r="AJ389" s="236" t="n"/>
      <c r="AK389" s="236" t="n"/>
      <c r="AL389" s="236" t="n"/>
      <c r="AM389" s="236" t="n"/>
      <c r="AN389" s="236" t="n"/>
      <c r="AO389" s="236" t="n"/>
      <c r="AP389" s="236" t="n"/>
      <c r="AQ389" s="236" t="n"/>
      <c r="AR389" s="236" t="n"/>
      <c r="AS389" s="236" t="n"/>
      <c r="AT389" s="236" t="n"/>
      <c r="AU389" s="237">
        <f>IF(COUNTA(AH389:AT389)=0,"",ROUND(AVERAGE(AH389:AT389),1))</f>
        <v/>
      </c>
    </row>
    <row r="390" ht="14.4" customHeight="1" s="185">
      <c r="A390" s="213" t="n">
        <v>13</v>
      </c>
      <c r="B390" s="234">
        <f t="array" ref="B390:B390">IFERROR(INDEX(Liste_Enfants!B$4:B$53,SMALL(IF(Liste_Enfants!E$4:E$53="A",ROW(Liste_Enfants!E$4:E$53)-3),13))&amp;" "&amp;INDEX(Liste_Enfants!C$4:C$53,SMALL(IF(Liste_Enfants!E$4:E$53="A",ROW(Liste_Enfants!E$4:E$53)-3),13)),"")</f>
        <v/>
      </c>
      <c r="C390" s="235" t="n"/>
      <c r="D390" s="236" t="n"/>
      <c r="E390" s="236" t="n"/>
      <c r="F390" s="236" t="n"/>
      <c r="G390" s="236" t="n"/>
      <c r="H390" s="236" t="n"/>
      <c r="I390" s="236" t="n"/>
      <c r="J390" s="236" t="n"/>
      <c r="K390" s="236" t="n"/>
      <c r="L390" s="236" t="n"/>
      <c r="M390" s="236" t="n"/>
      <c r="N390" s="236" t="n"/>
      <c r="O390" s="236" t="n"/>
      <c r="P390" s="236" t="n"/>
      <c r="Q390" s="237">
        <f>IF(COUNTA(D390:P390)=0,"",ROUND(AVERAGE(D390:P390),1))</f>
        <v/>
      </c>
      <c r="R390" s="235" t="n"/>
      <c r="S390" s="236" t="n"/>
      <c r="T390" s="236" t="n"/>
      <c r="U390" s="236" t="n"/>
      <c r="V390" s="236" t="n"/>
      <c r="W390" s="236" t="n"/>
      <c r="X390" s="236" t="n"/>
      <c r="Y390" s="236" t="n"/>
      <c r="Z390" s="236" t="n"/>
      <c r="AA390" s="236" t="n"/>
      <c r="AB390" s="236" t="n"/>
      <c r="AC390" s="236" t="n"/>
      <c r="AD390" s="236" t="n"/>
      <c r="AE390" s="236" t="n"/>
      <c r="AF390" s="237">
        <f>IF(COUNTA(S390:AE390)=0,"",ROUND(AVERAGE(S390:AE390),1))</f>
        <v/>
      </c>
      <c r="AG390" s="235" t="n"/>
      <c r="AH390" s="236" t="n"/>
      <c r="AI390" s="236" t="n"/>
      <c r="AJ390" s="236" t="n"/>
      <c r="AK390" s="236" t="n"/>
      <c r="AL390" s="236" t="n"/>
      <c r="AM390" s="236" t="n"/>
      <c r="AN390" s="236" t="n"/>
      <c r="AO390" s="236" t="n"/>
      <c r="AP390" s="236" t="n"/>
      <c r="AQ390" s="236" t="n"/>
      <c r="AR390" s="236" t="n"/>
      <c r="AS390" s="236" t="n"/>
      <c r="AT390" s="236" t="n"/>
      <c r="AU390" s="237">
        <f>IF(COUNTA(AH390:AT390)=0,"",ROUND(AVERAGE(AH390:AT390),1))</f>
        <v/>
      </c>
    </row>
    <row r="391" ht="14.4" customHeight="1" s="185">
      <c r="A391" s="238" t="n">
        <v>14</v>
      </c>
      <c r="B391" s="239">
        <f t="array" ref="B391:B391">IFERROR(INDEX(Liste_Enfants!B$4:B$53,SMALL(IF(Liste_Enfants!E$4:E$53="A",ROW(Liste_Enfants!E$4:E$53)-3),14))&amp;" "&amp;INDEX(Liste_Enfants!C$4:C$53,SMALL(IF(Liste_Enfants!E$4:E$53="A",ROW(Liste_Enfants!E$4:E$53)-3),14)),"")</f>
        <v/>
      </c>
      <c r="C391" s="235" t="n"/>
      <c r="D391" s="236" t="n"/>
      <c r="E391" s="236" t="n"/>
      <c r="F391" s="236" t="n"/>
      <c r="G391" s="236" t="n"/>
      <c r="H391" s="236" t="n"/>
      <c r="I391" s="236" t="n"/>
      <c r="J391" s="236" t="n"/>
      <c r="K391" s="236" t="n"/>
      <c r="L391" s="236" t="n"/>
      <c r="M391" s="236" t="n"/>
      <c r="N391" s="236" t="n"/>
      <c r="O391" s="236" t="n"/>
      <c r="P391" s="236" t="n"/>
      <c r="Q391" s="237">
        <f>IF(COUNTA(D391:P391)=0,"",ROUND(AVERAGE(D391:P391),1))</f>
        <v/>
      </c>
      <c r="R391" s="235" t="n"/>
      <c r="S391" s="236" t="n"/>
      <c r="T391" s="236" t="n"/>
      <c r="U391" s="236" t="n"/>
      <c r="V391" s="236" t="n"/>
      <c r="W391" s="236" t="n"/>
      <c r="X391" s="236" t="n"/>
      <c r="Y391" s="236" t="n"/>
      <c r="Z391" s="236" t="n"/>
      <c r="AA391" s="236" t="n"/>
      <c r="AB391" s="236" t="n"/>
      <c r="AC391" s="236" t="n"/>
      <c r="AD391" s="236" t="n"/>
      <c r="AE391" s="236" t="n"/>
      <c r="AF391" s="237">
        <f>IF(COUNTA(S391:AE391)=0,"",ROUND(AVERAGE(S391:AE391),1))</f>
        <v/>
      </c>
      <c r="AG391" s="235" t="n"/>
      <c r="AH391" s="236" t="n"/>
      <c r="AI391" s="236" t="n"/>
      <c r="AJ391" s="236" t="n"/>
      <c r="AK391" s="236" t="n"/>
      <c r="AL391" s="236" t="n"/>
      <c r="AM391" s="236" t="n"/>
      <c r="AN391" s="236" t="n"/>
      <c r="AO391" s="236" t="n"/>
      <c r="AP391" s="236" t="n"/>
      <c r="AQ391" s="236" t="n"/>
      <c r="AR391" s="236" t="n"/>
      <c r="AS391" s="236" t="n"/>
      <c r="AT391" s="236" t="n"/>
      <c r="AU391" s="237">
        <f>IF(COUNTA(AH391:AT391)=0,"",ROUND(AVERAGE(AH391:AT391),1))</f>
        <v/>
      </c>
    </row>
    <row r="392" ht="14.4" customHeight="1" s="185">
      <c r="A392" s="213" t="n">
        <v>15</v>
      </c>
      <c r="B392" s="234">
        <f t="array" ref="B392:B392">IFERROR(INDEX(Liste_Enfants!B$4:B$53,SMALL(IF(Liste_Enfants!E$4:E$53="A",ROW(Liste_Enfants!E$4:E$53)-3),15))&amp;" "&amp;INDEX(Liste_Enfants!C$4:C$53,SMALL(IF(Liste_Enfants!E$4:E$53="A",ROW(Liste_Enfants!E$4:E$53)-3),15)),"")</f>
        <v/>
      </c>
      <c r="C392" s="235" t="n"/>
      <c r="D392" s="236" t="n"/>
      <c r="E392" s="236" t="n"/>
      <c r="F392" s="236" t="n"/>
      <c r="G392" s="236" t="n"/>
      <c r="H392" s="236" t="n"/>
      <c r="I392" s="236" t="n"/>
      <c r="J392" s="236" t="n"/>
      <c r="K392" s="236" t="n"/>
      <c r="L392" s="236" t="n"/>
      <c r="M392" s="236" t="n"/>
      <c r="N392" s="236" t="n"/>
      <c r="O392" s="236" t="n"/>
      <c r="P392" s="236" t="n"/>
      <c r="Q392" s="237">
        <f>IF(COUNTA(D392:P392)=0,"",ROUND(AVERAGE(D392:P392),1))</f>
        <v/>
      </c>
      <c r="R392" s="235" t="n"/>
      <c r="S392" s="236" t="n"/>
      <c r="T392" s="236" t="n"/>
      <c r="U392" s="236" t="n"/>
      <c r="V392" s="236" t="n"/>
      <c r="W392" s="236" t="n"/>
      <c r="X392" s="236" t="n"/>
      <c r="Y392" s="236" t="n"/>
      <c r="Z392" s="236" t="n"/>
      <c r="AA392" s="236" t="n"/>
      <c r="AB392" s="236" t="n"/>
      <c r="AC392" s="236" t="n"/>
      <c r="AD392" s="236" t="n"/>
      <c r="AE392" s="236" t="n"/>
      <c r="AF392" s="237">
        <f>IF(COUNTA(S392:AE392)=0,"",ROUND(AVERAGE(S392:AE392),1))</f>
        <v/>
      </c>
      <c r="AG392" s="235" t="n"/>
      <c r="AH392" s="236" t="n"/>
      <c r="AI392" s="236" t="n"/>
      <c r="AJ392" s="236" t="n"/>
      <c r="AK392" s="236" t="n"/>
      <c r="AL392" s="236" t="n"/>
      <c r="AM392" s="236" t="n"/>
      <c r="AN392" s="236" t="n"/>
      <c r="AO392" s="236" t="n"/>
      <c r="AP392" s="236" t="n"/>
      <c r="AQ392" s="236" t="n"/>
      <c r="AR392" s="236" t="n"/>
      <c r="AS392" s="236" t="n"/>
      <c r="AT392" s="236" t="n"/>
      <c r="AU392" s="237">
        <f>IF(COUNTA(AH392:AT392)=0,"",ROUND(AVERAGE(AH392:AT392),1))</f>
        <v/>
      </c>
    </row>
    <row r="393" ht="14.4" customHeight="1" s="185">
      <c r="A393" s="233" t="inlineStr">
        <is>
          <t>📊 MOY.</t>
        </is>
      </c>
      <c r="C393" s="251" t="n"/>
      <c r="D393" s="241">
        <f>IF(COUNTA(D378:D392)=0,"",ROUND(AVERAGE(D378:D392),1))</f>
        <v/>
      </c>
      <c r="E393" s="241">
        <f>IF(COUNTA(E378:E392)=0,"",ROUND(AVERAGE(E378:E392),1))</f>
        <v/>
      </c>
      <c r="F393" s="241">
        <f>IF(COUNTA(F378:F392)=0,"",ROUND(AVERAGE(F378:F392),1))</f>
        <v/>
      </c>
      <c r="G393" s="241">
        <f>IF(COUNTA(G378:G392)=0,"",ROUND(AVERAGE(G378:G392),1))</f>
        <v/>
      </c>
      <c r="H393" s="241">
        <f>IF(COUNTA(H378:H392)=0,"",ROUND(AVERAGE(H378:H392),1))</f>
        <v/>
      </c>
      <c r="I393" s="241">
        <f>IF(COUNTA(I378:I392)=0,"",ROUND(AVERAGE(I378:I392),1))</f>
        <v/>
      </c>
      <c r="J393" s="241">
        <f>IF(COUNTA(J378:J392)=0,"",ROUND(AVERAGE(J378:J392),1))</f>
        <v/>
      </c>
      <c r="K393" s="241">
        <f>IF(COUNTA(K378:K392)=0,"",ROUND(AVERAGE(K378:K392),1))</f>
        <v/>
      </c>
      <c r="L393" s="241">
        <f>IF(COUNTA(L378:L392)=0,"",ROUND(AVERAGE(L378:L392),1))</f>
        <v/>
      </c>
      <c r="M393" s="241">
        <f>IF(COUNTA(M378:M392)=0,"",ROUND(AVERAGE(M378:M392),1))</f>
        <v/>
      </c>
      <c r="N393" s="241">
        <f>IF(COUNTA(N378:N392)=0,"",ROUND(AVERAGE(N378:N392),1))</f>
        <v/>
      </c>
      <c r="O393" s="241">
        <f>IF(COUNTA(O378:O392)=0,"",ROUND(AVERAGE(O378:O392),1))</f>
        <v/>
      </c>
      <c r="P393" s="241">
        <f>IF(COUNTA(P378:P392)=0,"",ROUND(AVERAGE(P378:P392),1))</f>
        <v/>
      </c>
      <c r="Q393" s="241">
        <f>IF(COUNTA(Q378:Q392)=0,"",ROUND(AVERAGE(Q378:Q392),1))</f>
        <v/>
      </c>
      <c r="R393" s="235" t="n"/>
      <c r="S393" s="241">
        <f>IF(COUNTA(S378:S392)=0,"",ROUND(AVERAGE(S378:S392),1))</f>
        <v/>
      </c>
      <c r="T393" s="241">
        <f>IF(COUNTA(T378:T392)=0,"",ROUND(AVERAGE(T378:T392),1))</f>
        <v/>
      </c>
      <c r="U393" s="241">
        <f>IF(COUNTA(U378:U392)=0,"",ROUND(AVERAGE(U378:U392),1))</f>
        <v/>
      </c>
      <c r="V393" s="241">
        <f>IF(COUNTA(V378:V392)=0,"",ROUND(AVERAGE(V378:V392),1))</f>
        <v/>
      </c>
      <c r="W393" s="241">
        <f>IF(COUNTA(W378:W392)=0,"",ROUND(AVERAGE(W378:W392),1))</f>
        <v/>
      </c>
      <c r="X393" s="241">
        <f>IF(COUNTA(X378:X392)=0,"",ROUND(AVERAGE(X378:X392),1))</f>
        <v/>
      </c>
      <c r="Y393" s="241">
        <f>IF(COUNTA(Y378:Y392)=0,"",ROUND(AVERAGE(Y378:Y392),1))</f>
        <v/>
      </c>
      <c r="Z393" s="241">
        <f>IF(COUNTA(Z378:Z392)=0,"",ROUND(AVERAGE(Z378:Z392),1))</f>
        <v/>
      </c>
      <c r="AA393" s="241">
        <f>IF(COUNTA(AA378:AA392)=0,"",ROUND(AVERAGE(AA378:AA392),1))</f>
        <v/>
      </c>
      <c r="AB393" s="241">
        <f>IF(COUNTA(AB378:AB392)=0,"",ROUND(AVERAGE(AB378:AB392),1))</f>
        <v/>
      </c>
      <c r="AC393" s="241">
        <f>IF(COUNTA(AC378:AC392)=0,"",ROUND(AVERAGE(AC378:AC392),1))</f>
        <v/>
      </c>
      <c r="AD393" s="241">
        <f>IF(COUNTA(AD378:AD392)=0,"",ROUND(AVERAGE(AD378:AD392),1))</f>
        <v/>
      </c>
      <c r="AE393" s="241">
        <f>IF(COUNTA(AE378:AE392)=0,"",ROUND(AVERAGE(AE378:AE392),1))</f>
        <v/>
      </c>
      <c r="AF393" s="241">
        <f>IF(COUNTA(AF378:AF392)=0,"",ROUND(AVERAGE(AF378:AF392),1))</f>
        <v/>
      </c>
      <c r="AG393" s="235" t="n"/>
      <c r="AH393" s="241">
        <f>IF(COUNTA(AH378:AH392)=0,"",ROUND(AVERAGE(AH378:AH392),1))</f>
        <v/>
      </c>
      <c r="AI393" s="241">
        <f>IF(COUNTA(AI378:AI392)=0,"",ROUND(AVERAGE(AI378:AI392),1))</f>
        <v/>
      </c>
      <c r="AJ393" s="241">
        <f>IF(COUNTA(AJ378:AJ392)=0,"",ROUND(AVERAGE(AJ378:AJ392),1))</f>
        <v/>
      </c>
      <c r="AK393" s="241">
        <f>IF(COUNTA(AK378:AK392)=0,"",ROUND(AVERAGE(AK378:AK392),1))</f>
        <v/>
      </c>
      <c r="AL393" s="241">
        <f>IF(COUNTA(AL378:AL392)=0,"",ROUND(AVERAGE(AL378:AL392),1))</f>
        <v/>
      </c>
      <c r="AM393" s="241">
        <f>IF(COUNTA(AM378:AM392)=0,"",ROUND(AVERAGE(AM378:AM392),1))</f>
        <v/>
      </c>
      <c r="AN393" s="241">
        <f>IF(COUNTA(AN378:AN392)=0,"",ROUND(AVERAGE(AN378:AN392),1))</f>
        <v/>
      </c>
      <c r="AO393" s="241">
        <f>IF(COUNTA(AO378:AO392)=0,"",ROUND(AVERAGE(AO378:AO392),1))</f>
        <v/>
      </c>
      <c r="AP393" s="241">
        <f>IF(COUNTA(AP378:AP392)=0,"",ROUND(AVERAGE(AP378:AP392),1))</f>
        <v/>
      </c>
      <c r="AQ393" s="241">
        <f>IF(COUNTA(AQ378:AQ392)=0,"",ROUND(AVERAGE(AQ378:AQ392),1))</f>
        <v/>
      </c>
      <c r="AR393" s="241">
        <f>IF(COUNTA(AR378:AR392)=0,"",ROUND(AVERAGE(AR378:AR392),1))</f>
        <v/>
      </c>
      <c r="AS393" s="241">
        <f>IF(COUNTA(AS378:AS392)=0,"",ROUND(AVERAGE(AS378:AS392),1))</f>
        <v/>
      </c>
      <c r="AT393" s="241">
        <f>IF(COUNTA(AT378:AT392)=0,"",ROUND(AVERAGE(AT378:AT392),1))</f>
        <v/>
      </c>
      <c r="AU393" s="241">
        <f>IF(COUNTA(AU378:AU392)=0,"",ROUND(AVERAGE(AU378:AU392),1))</f>
        <v/>
      </c>
    </row>
    <row r="394" ht="30" customHeight="1" s="185">
      <c r="A394" s="244" t="inlineStr">
        <is>
          <t>N°</t>
        </is>
      </c>
      <c r="B394" s="245" t="inlineStr">
        <is>
          <t>📅 MERCREDI</t>
        </is>
      </c>
      <c r="C394" s="228" t="n"/>
      <c r="D394" s="229" t="inlineStr">
        <is>
          <t>Règles</t>
        </is>
      </c>
      <c r="E394" s="229" t="inlineStr">
        <is>
          <t>Coopér.</t>
        </is>
      </c>
      <c r="F394" s="229" t="inlineStr">
        <is>
          <t>Comm.</t>
        </is>
      </c>
      <c r="G394" s="229" t="inlineStr">
        <is>
          <t>Entraide</t>
        </is>
      </c>
      <c r="H394" s="230" t="inlineStr">
        <is>
          <t>Initiat.</t>
        </is>
      </c>
      <c r="I394" s="230" t="inlineStr">
        <is>
          <t>Gest.mat</t>
        </is>
      </c>
      <c r="J394" s="230" t="inlineStr">
        <is>
          <t>Orga.</t>
        </is>
      </c>
      <c r="K394" s="231" t="inlineStr">
        <is>
          <t>Imagin.</t>
        </is>
      </c>
      <c r="L394" s="231" t="inlineStr">
        <is>
          <t>Expr.art</t>
        </is>
      </c>
      <c r="M394" s="231" t="inlineStr">
        <is>
          <t>Expr.corp</t>
        </is>
      </c>
      <c r="N394" s="232" t="inlineStr">
        <is>
          <t>Coord.</t>
        </is>
      </c>
      <c r="O394" s="232" t="inlineStr">
        <is>
          <t>Endur.</t>
        </is>
      </c>
      <c r="P394" s="232" t="inlineStr">
        <is>
          <t>Esp.sport</t>
        </is>
      </c>
      <c r="Q394" s="233" t="inlineStr">
        <is>
          <t>MOY</t>
        </is>
      </c>
      <c r="R394" s="250" t="inlineStr">
        <is>
          <t>▼ Activité</t>
        </is>
      </c>
      <c r="S394" s="229" t="inlineStr">
        <is>
          <t>Règles</t>
        </is>
      </c>
      <c r="T394" s="229" t="inlineStr">
        <is>
          <t>Coopér.</t>
        </is>
      </c>
      <c r="U394" s="229" t="inlineStr">
        <is>
          <t>Comm.</t>
        </is>
      </c>
      <c r="V394" s="229" t="inlineStr">
        <is>
          <t>Entraide</t>
        </is>
      </c>
      <c r="W394" s="230" t="inlineStr">
        <is>
          <t>Initiat.</t>
        </is>
      </c>
      <c r="X394" s="230" t="inlineStr">
        <is>
          <t>Gest.mat</t>
        </is>
      </c>
      <c r="Y394" s="230" t="inlineStr">
        <is>
          <t>Orga.</t>
        </is>
      </c>
      <c r="Z394" s="231" t="inlineStr">
        <is>
          <t>Imagin.</t>
        </is>
      </c>
      <c r="AA394" s="231" t="inlineStr">
        <is>
          <t>Expr.art</t>
        </is>
      </c>
      <c r="AB394" s="231" t="inlineStr">
        <is>
          <t>Expr.corp</t>
        </is>
      </c>
      <c r="AC394" s="232" t="inlineStr">
        <is>
          <t>Coord.</t>
        </is>
      </c>
      <c r="AD394" s="232" t="inlineStr">
        <is>
          <t>Endur.</t>
        </is>
      </c>
      <c r="AE394" s="232" t="inlineStr">
        <is>
          <t>Esp.sport</t>
        </is>
      </c>
      <c r="AF394" s="233" t="inlineStr">
        <is>
          <t>MOY</t>
        </is>
      </c>
      <c r="AG394" s="228" t="n"/>
      <c r="AH394" s="229" t="inlineStr">
        <is>
          <t>Règles</t>
        </is>
      </c>
      <c r="AI394" s="229" t="inlineStr">
        <is>
          <t>Coopér.</t>
        </is>
      </c>
      <c r="AJ394" s="229" t="inlineStr">
        <is>
          <t>Comm.</t>
        </is>
      </c>
      <c r="AK394" s="229" t="inlineStr">
        <is>
          <t>Entraide</t>
        </is>
      </c>
      <c r="AL394" s="230" t="inlineStr">
        <is>
          <t>Initiat.</t>
        </is>
      </c>
      <c r="AM394" s="230" t="inlineStr">
        <is>
          <t>Gest.mat</t>
        </is>
      </c>
      <c r="AN394" s="230" t="inlineStr">
        <is>
          <t>Orga.</t>
        </is>
      </c>
      <c r="AO394" s="231" t="inlineStr">
        <is>
          <t>Imagin.</t>
        </is>
      </c>
      <c r="AP394" s="231" t="inlineStr">
        <is>
          <t>Expr.art</t>
        </is>
      </c>
      <c r="AQ394" s="231" t="inlineStr">
        <is>
          <t>Expr.corp</t>
        </is>
      </c>
      <c r="AR394" s="232" t="inlineStr">
        <is>
          <t>Coord.</t>
        </is>
      </c>
      <c r="AS394" s="232" t="inlineStr">
        <is>
          <t>Endur.</t>
        </is>
      </c>
      <c r="AT394" s="232" t="inlineStr">
        <is>
          <t>Esp.sport</t>
        </is>
      </c>
      <c r="AU394" s="233" t="inlineStr">
        <is>
          <t>MOY</t>
        </is>
      </c>
    </row>
    <row r="395" ht="14.4" customHeight="1" s="185">
      <c r="A395" s="213" t="n">
        <v>1</v>
      </c>
      <c r="B395" s="234">
        <f t="array" ref="B395:B395">IFERROR(INDEX(Liste_Enfants!B$4:B$53,SMALL(IF(Liste_Enfants!E$4:E$53="A",ROW(Liste_Enfants!E$4:E$53)-3),1))&amp;" "&amp;INDEX(Liste_Enfants!C$4:C$53,SMALL(IF(Liste_Enfants!E$4:E$53="A",ROW(Liste_Enfants!E$4:E$53)-3),1)),"")</f>
        <v/>
      </c>
      <c r="C395" s="235" t="n"/>
      <c r="D395" s="236" t="n"/>
      <c r="E395" s="236" t="n"/>
      <c r="F395" s="236" t="n"/>
      <c r="G395" s="236" t="n"/>
      <c r="H395" s="236" t="n"/>
      <c r="I395" s="236" t="n"/>
      <c r="J395" s="236" t="n"/>
      <c r="K395" s="236" t="n"/>
      <c r="L395" s="236" t="n"/>
      <c r="M395" s="236" t="n"/>
      <c r="N395" s="236" t="n"/>
      <c r="O395" s="236" t="n"/>
      <c r="P395" s="236" t="n"/>
      <c r="Q395" s="237">
        <f>IF(COUNTA(D395:P395)=0,"",ROUND(AVERAGE(D395:P395),1))</f>
        <v/>
      </c>
      <c r="R395" s="235" t="n"/>
      <c r="S395" s="236" t="n"/>
      <c r="T395" s="236" t="n"/>
      <c r="U395" s="236" t="n"/>
      <c r="V395" s="236" t="n"/>
      <c r="W395" s="236" t="n"/>
      <c r="X395" s="236" t="n"/>
      <c r="Y395" s="236" t="n"/>
      <c r="Z395" s="236" t="n"/>
      <c r="AA395" s="236" t="n"/>
      <c r="AB395" s="236" t="n"/>
      <c r="AC395" s="236" t="n"/>
      <c r="AD395" s="236" t="n"/>
      <c r="AE395" s="236" t="n"/>
      <c r="AF395" s="237">
        <f>IF(COUNTA(S395:AE395)=0,"",ROUND(AVERAGE(S395:AE395),1))</f>
        <v/>
      </c>
      <c r="AG395" s="235" t="n"/>
      <c r="AH395" s="236" t="n"/>
      <c r="AI395" s="236" t="n"/>
      <c r="AJ395" s="236" t="n"/>
      <c r="AK395" s="236" t="n"/>
      <c r="AL395" s="236" t="n"/>
      <c r="AM395" s="236" t="n"/>
      <c r="AN395" s="236" t="n"/>
      <c r="AO395" s="236" t="n"/>
      <c r="AP395" s="236" t="n"/>
      <c r="AQ395" s="236" t="n"/>
      <c r="AR395" s="236" t="n"/>
      <c r="AS395" s="236" t="n"/>
      <c r="AT395" s="236" t="n"/>
      <c r="AU395" s="237">
        <f>IF(COUNTA(AH395:AT395)=0,"",ROUND(AVERAGE(AH395:AT395),1))</f>
        <v/>
      </c>
    </row>
    <row r="396" ht="14.4" customHeight="1" s="185">
      <c r="A396" s="238" t="n">
        <v>2</v>
      </c>
      <c r="B396" s="239">
        <f t="array" ref="B396:B396">IFERROR(INDEX(Liste_Enfants!B$4:B$53,SMALL(IF(Liste_Enfants!E$4:E$53="A",ROW(Liste_Enfants!E$4:E$53)-3),2))&amp;" "&amp;INDEX(Liste_Enfants!C$4:C$53,SMALL(IF(Liste_Enfants!E$4:E$53="A",ROW(Liste_Enfants!E$4:E$53)-3),2)),"")</f>
        <v/>
      </c>
      <c r="C396" s="235" t="n"/>
      <c r="D396" s="236" t="n"/>
      <c r="E396" s="236" t="n"/>
      <c r="F396" s="236" t="n"/>
      <c r="G396" s="236" t="n"/>
      <c r="H396" s="236" t="n"/>
      <c r="I396" s="236" t="n"/>
      <c r="J396" s="236" t="n"/>
      <c r="K396" s="236" t="n"/>
      <c r="L396" s="236" t="n"/>
      <c r="M396" s="236" t="n"/>
      <c r="N396" s="236" t="n"/>
      <c r="O396" s="236" t="n"/>
      <c r="P396" s="236" t="n"/>
      <c r="Q396" s="237">
        <f>IF(COUNTA(D396:P396)=0,"",ROUND(AVERAGE(D396:P396),1))</f>
        <v/>
      </c>
      <c r="R396" s="235" t="n"/>
      <c r="S396" s="236" t="n"/>
      <c r="T396" s="236" t="n"/>
      <c r="U396" s="236" t="n"/>
      <c r="V396" s="236" t="n"/>
      <c r="W396" s="236" t="n"/>
      <c r="X396" s="236" t="n"/>
      <c r="Y396" s="236" t="n"/>
      <c r="Z396" s="236" t="n"/>
      <c r="AA396" s="236" t="n"/>
      <c r="AB396" s="236" t="n"/>
      <c r="AC396" s="236" t="n"/>
      <c r="AD396" s="236" t="n"/>
      <c r="AE396" s="236" t="n"/>
      <c r="AF396" s="237">
        <f>IF(COUNTA(S396:AE396)=0,"",ROUND(AVERAGE(S396:AE396),1))</f>
        <v/>
      </c>
      <c r="AG396" s="235" t="n"/>
      <c r="AH396" s="236" t="n"/>
      <c r="AI396" s="236" t="n"/>
      <c r="AJ396" s="236" t="n"/>
      <c r="AK396" s="236" t="n"/>
      <c r="AL396" s="236" t="n"/>
      <c r="AM396" s="236" t="n"/>
      <c r="AN396" s="236" t="n"/>
      <c r="AO396" s="236" t="n"/>
      <c r="AP396" s="236" t="n"/>
      <c r="AQ396" s="236" t="n"/>
      <c r="AR396" s="236" t="n"/>
      <c r="AS396" s="236" t="n"/>
      <c r="AT396" s="236" t="n"/>
      <c r="AU396" s="237">
        <f>IF(COUNTA(AH396:AT396)=0,"",ROUND(AVERAGE(AH396:AT396),1))</f>
        <v/>
      </c>
    </row>
    <row r="397" ht="14.4" customHeight="1" s="185">
      <c r="A397" s="213" t="n">
        <v>3</v>
      </c>
      <c r="B397" s="234">
        <f t="array" ref="B397:B397">IFERROR(INDEX(Liste_Enfants!B$4:B$53,SMALL(IF(Liste_Enfants!E$4:E$53="A",ROW(Liste_Enfants!E$4:E$53)-3),3))&amp;" "&amp;INDEX(Liste_Enfants!C$4:C$53,SMALL(IF(Liste_Enfants!E$4:E$53="A",ROW(Liste_Enfants!E$4:E$53)-3),3)),"")</f>
        <v/>
      </c>
      <c r="C397" s="235" t="n"/>
      <c r="D397" s="236" t="n"/>
      <c r="E397" s="236" t="n"/>
      <c r="F397" s="236" t="n"/>
      <c r="G397" s="236" t="n"/>
      <c r="H397" s="236" t="n"/>
      <c r="I397" s="236" t="n"/>
      <c r="J397" s="236" t="n"/>
      <c r="K397" s="236" t="n"/>
      <c r="L397" s="236" t="n"/>
      <c r="M397" s="236" t="n"/>
      <c r="N397" s="236" t="n"/>
      <c r="O397" s="236" t="n"/>
      <c r="P397" s="236" t="n"/>
      <c r="Q397" s="237">
        <f>IF(COUNTA(D397:P397)=0,"",ROUND(AVERAGE(D397:P397),1))</f>
        <v/>
      </c>
      <c r="R397" s="235" t="n"/>
      <c r="S397" s="236" t="n"/>
      <c r="T397" s="236" t="n"/>
      <c r="U397" s="236" t="n"/>
      <c r="V397" s="236" t="n"/>
      <c r="W397" s="236" t="n"/>
      <c r="X397" s="236" t="n"/>
      <c r="Y397" s="236" t="n"/>
      <c r="Z397" s="236" t="n"/>
      <c r="AA397" s="236" t="n"/>
      <c r="AB397" s="236" t="n"/>
      <c r="AC397" s="236" t="n"/>
      <c r="AD397" s="236" t="n"/>
      <c r="AE397" s="236" t="n"/>
      <c r="AF397" s="237">
        <f>IF(COUNTA(S397:AE397)=0,"",ROUND(AVERAGE(S397:AE397),1))</f>
        <v/>
      </c>
      <c r="AG397" s="235" t="n"/>
      <c r="AH397" s="236" t="n"/>
      <c r="AI397" s="236" t="n"/>
      <c r="AJ397" s="236" t="n"/>
      <c r="AK397" s="236" t="n"/>
      <c r="AL397" s="236" t="n"/>
      <c r="AM397" s="236" t="n"/>
      <c r="AN397" s="236" t="n"/>
      <c r="AO397" s="236" t="n"/>
      <c r="AP397" s="236" t="n"/>
      <c r="AQ397" s="236" t="n"/>
      <c r="AR397" s="236" t="n"/>
      <c r="AS397" s="236" t="n"/>
      <c r="AT397" s="236" t="n"/>
      <c r="AU397" s="237">
        <f>IF(COUNTA(AH397:AT397)=0,"",ROUND(AVERAGE(AH397:AT397),1))</f>
        <v/>
      </c>
    </row>
    <row r="398" ht="14.4" customHeight="1" s="185">
      <c r="A398" s="238" t="n">
        <v>4</v>
      </c>
      <c r="B398" s="239">
        <f t="array" ref="B398:B398">IFERROR(INDEX(Liste_Enfants!B$4:B$53,SMALL(IF(Liste_Enfants!E$4:E$53="A",ROW(Liste_Enfants!E$4:E$53)-3),4))&amp;" "&amp;INDEX(Liste_Enfants!C$4:C$53,SMALL(IF(Liste_Enfants!E$4:E$53="A",ROW(Liste_Enfants!E$4:E$53)-3),4)),"")</f>
        <v/>
      </c>
      <c r="C398" s="235" t="n"/>
      <c r="D398" s="236" t="n"/>
      <c r="E398" s="236" t="n"/>
      <c r="F398" s="236" t="n"/>
      <c r="G398" s="236" t="n"/>
      <c r="H398" s="236" t="n"/>
      <c r="I398" s="236" t="n"/>
      <c r="J398" s="236" t="n"/>
      <c r="K398" s="236" t="n"/>
      <c r="L398" s="236" t="n"/>
      <c r="M398" s="236" t="n"/>
      <c r="N398" s="236" t="n"/>
      <c r="O398" s="236" t="n"/>
      <c r="P398" s="236" t="n"/>
      <c r="Q398" s="237">
        <f>IF(COUNTA(D398:P398)=0,"",ROUND(AVERAGE(D398:P398),1))</f>
        <v/>
      </c>
      <c r="R398" s="235" t="n"/>
      <c r="S398" s="236" t="n"/>
      <c r="T398" s="236" t="n"/>
      <c r="U398" s="236" t="n"/>
      <c r="V398" s="236" t="n"/>
      <c r="W398" s="236" t="n"/>
      <c r="X398" s="236" t="n"/>
      <c r="Y398" s="236" t="n"/>
      <c r="Z398" s="236" t="n"/>
      <c r="AA398" s="236" t="n"/>
      <c r="AB398" s="236" t="n"/>
      <c r="AC398" s="236" t="n"/>
      <c r="AD398" s="236" t="n"/>
      <c r="AE398" s="236" t="n"/>
      <c r="AF398" s="237">
        <f>IF(COUNTA(S398:AE398)=0,"",ROUND(AVERAGE(S398:AE398),1))</f>
        <v/>
      </c>
      <c r="AG398" s="235" t="n"/>
      <c r="AH398" s="236" t="n"/>
      <c r="AI398" s="236" t="n"/>
      <c r="AJ398" s="236" t="n"/>
      <c r="AK398" s="236" t="n"/>
      <c r="AL398" s="236" t="n"/>
      <c r="AM398" s="236" t="n"/>
      <c r="AN398" s="236" t="n"/>
      <c r="AO398" s="236" t="n"/>
      <c r="AP398" s="236" t="n"/>
      <c r="AQ398" s="236" t="n"/>
      <c r="AR398" s="236" t="n"/>
      <c r="AS398" s="236" t="n"/>
      <c r="AT398" s="236" t="n"/>
      <c r="AU398" s="237">
        <f>IF(COUNTA(AH398:AT398)=0,"",ROUND(AVERAGE(AH398:AT398),1))</f>
        <v/>
      </c>
    </row>
    <row r="399" ht="14.4" customHeight="1" s="185">
      <c r="A399" s="213" t="n">
        <v>5</v>
      </c>
      <c r="B399" s="234">
        <f t="array" ref="B399:B399">IFERROR(INDEX(Liste_Enfants!B$4:B$53,SMALL(IF(Liste_Enfants!E$4:E$53="A",ROW(Liste_Enfants!E$4:E$53)-3),5))&amp;" "&amp;INDEX(Liste_Enfants!C$4:C$53,SMALL(IF(Liste_Enfants!E$4:E$53="A",ROW(Liste_Enfants!E$4:E$53)-3),5)),"")</f>
        <v/>
      </c>
      <c r="C399" s="235" t="n"/>
      <c r="D399" s="236" t="n"/>
      <c r="E399" s="236" t="n"/>
      <c r="F399" s="236" t="n"/>
      <c r="G399" s="236" t="n"/>
      <c r="H399" s="236" t="n"/>
      <c r="I399" s="236" t="n"/>
      <c r="J399" s="236" t="n"/>
      <c r="K399" s="236" t="n"/>
      <c r="L399" s="236" t="n"/>
      <c r="M399" s="236" t="n"/>
      <c r="N399" s="236" t="n"/>
      <c r="O399" s="236" t="n"/>
      <c r="P399" s="236" t="n"/>
      <c r="Q399" s="237">
        <f>IF(COUNTA(D399:P399)=0,"",ROUND(AVERAGE(D399:P399),1))</f>
        <v/>
      </c>
      <c r="R399" s="235" t="n"/>
      <c r="S399" s="236" t="n"/>
      <c r="T399" s="236" t="n"/>
      <c r="U399" s="236" t="n"/>
      <c r="V399" s="236" t="n"/>
      <c r="W399" s="236" t="n"/>
      <c r="X399" s="236" t="n"/>
      <c r="Y399" s="236" t="n"/>
      <c r="Z399" s="236" t="n"/>
      <c r="AA399" s="236" t="n"/>
      <c r="AB399" s="236" t="n"/>
      <c r="AC399" s="236" t="n"/>
      <c r="AD399" s="236" t="n"/>
      <c r="AE399" s="236" t="n"/>
      <c r="AF399" s="237">
        <f>IF(COUNTA(S399:AE399)=0,"",ROUND(AVERAGE(S399:AE399),1))</f>
        <v/>
      </c>
      <c r="AG399" s="235" t="n"/>
      <c r="AH399" s="236" t="n"/>
      <c r="AI399" s="236" t="n"/>
      <c r="AJ399" s="236" t="n"/>
      <c r="AK399" s="236" t="n"/>
      <c r="AL399" s="236" t="n"/>
      <c r="AM399" s="236" t="n"/>
      <c r="AN399" s="236" t="n"/>
      <c r="AO399" s="236" t="n"/>
      <c r="AP399" s="236" t="n"/>
      <c r="AQ399" s="236" t="n"/>
      <c r="AR399" s="236" t="n"/>
      <c r="AS399" s="236" t="n"/>
      <c r="AT399" s="236" t="n"/>
      <c r="AU399" s="237">
        <f>IF(COUNTA(AH399:AT399)=0,"",ROUND(AVERAGE(AH399:AT399),1))</f>
        <v/>
      </c>
    </row>
    <row r="400" ht="14.4" customHeight="1" s="185">
      <c r="A400" s="238" t="n">
        <v>6</v>
      </c>
      <c r="B400" s="239">
        <f t="array" ref="B400:B400">IFERROR(INDEX(Liste_Enfants!B$4:B$53,SMALL(IF(Liste_Enfants!E$4:E$53="A",ROW(Liste_Enfants!E$4:E$53)-3),6))&amp;" "&amp;INDEX(Liste_Enfants!C$4:C$53,SMALL(IF(Liste_Enfants!E$4:E$53="A",ROW(Liste_Enfants!E$4:E$53)-3),6)),"")</f>
        <v/>
      </c>
      <c r="C400" s="235" t="n"/>
      <c r="D400" s="236" t="n"/>
      <c r="E400" s="236" t="n"/>
      <c r="F400" s="236" t="n"/>
      <c r="G400" s="236" t="n"/>
      <c r="H400" s="236" t="n"/>
      <c r="I400" s="236" t="n"/>
      <c r="J400" s="236" t="n"/>
      <c r="K400" s="236" t="n"/>
      <c r="L400" s="236" t="n"/>
      <c r="M400" s="236" t="n"/>
      <c r="N400" s="236" t="n"/>
      <c r="O400" s="236" t="n"/>
      <c r="P400" s="236" t="n"/>
      <c r="Q400" s="237">
        <f>IF(COUNTA(D400:P400)=0,"",ROUND(AVERAGE(D400:P400),1))</f>
        <v/>
      </c>
      <c r="R400" s="235" t="n"/>
      <c r="S400" s="236" t="n"/>
      <c r="T400" s="236" t="n"/>
      <c r="U400" s="236" t="n"/>
      <c r="V400" s="236" t="n"/>
      <c r="W400" s="236" t="n"/>
      <c r="X400" s="236" t="n"/>
      <c r="Y400" s="236" t="n"/>
      <c r="Z400" s="236" t="n"/>
      <c r="AA400" s="236" t="n"/>
      <c r="AB400" s="236" t="n"/>
      <c r="AC400" s="236" t="n"/>
      <c r="AD400" s="236" t="n"/>
      <c r="AE400" s="236" t="n"/>
      <c r="AF400" s="237">
        <f>IF(COUNTA(S400:AE400)=0,"",ROUND(AVERAGE(S400:AE400),1))</f>
        <v/>
      </c>
      <c r="AG400" s="235" t="n"/>
      <c r="AH400" s="236" t="n"/>
      <c r="AI400" s="236" t="n"/>
      <c r="AJ400" s="236" t="n"/>
      <c r="AK400" s="236" t="n"/>
      <c r="AL400" s="236" t="n"/>
      <c r="AM400" s="236" t="n"/>
      <c r="AN400" s="236" t="n"/>
      <c r="AO400" s="236" t="n"/>
      <c r="AP400" s="236" t="n"/>
      <c r="AQ400" s="236" t="n"/>
      <c r="AR400" s="236" t="n"/>
      <c r="AS400" s="236" t="n"/>
      <c r="AT400" s="236" t="n"/>
      <c r="AU400" s="237">
        <f>IF(COUNTA(AH400:AT400)=0,"",ROUND(AVERAGE(AH400:AT400),1))</f>
        <v/>
      </c>
    </row>
    <row r="401" ht="14.4" customHeight="1" s="185">
      <c r="A401" s="213" t="n">
        <v>7</v>
      </c>
      <c r="B401" s="234">
        <f t="array" ref="B401:B401">IFERROR(INDEX(Liste_Enfants!B$4:B$53,SMALL(IF(Liste_Enfants!E$4:E$53="A",ROW(Liste_Enfants!E$4:E$53)-3),7))&amp;" "&amp;INDEX(Liste_Enfants!C$4:C$53,SMALL(IF(Liste_Enfants!E$4:E$53="A",ROW(Liste_Enfants!E$4:E$53)-3),7)),"")</f>
        <v/>
      </c>
      <c r="C401" s="235" t="n"/>
      <c r="D401" s="236" t="n"/>
      <c r="E401" s="236" t="n"/>
      <c r="F401" s="236" t="n"/>
      <c r="G401" s="236" t="n"/>
      <c r="H401" s="236" t="n"/>
      <c r="I401" s="236" t="n"/>
      <c r="J401" s="236" t="n"/>
      <c r="K401" s="236" t="n"/>
      <c r="L401" s="236" t="n"/>
      <c r="M401" s="236" t="n"/>
      <c r="N401" s="236" t="n"/>
      <c r="O401" s="236" t="n"/>
      <c r="P401" s="236" t="n"/>
      <c r="Q401" s="237">
        <f>IF(COUNTA(D401:P401)=0,"",ROUND(AVERAGE(D401:P401),1))</f>
        <v/>
      </c>
      <c r="R401" s="235" t="n"/>
      <c r="S401" s="236" t="n"/>
      <c r="T401" s="236" t="n"/>
      <c r="U401" s="236" t="n"/>
      <c r="V401" s="236" t="n"/>
      <c r="W401" s="236" t="n"/>
      <c r="X401" s="236" t="n"/>
      <c r="Y401" s="236" t="n"/>
      <c r="Z401" s="236" t="n"/>
      <c r="AA401" s="236" t="n"/>
      <c r="AB401" s="236" t="n"/>
      <c r="AC401" s="236" t="n"/>
      <c r="AD401" s="236" t="n"/>
      <c r="AE401" s="236" t="n"/>
      <c r="AF401" s="237">
        <f>IF(COUNTA(S401:AE401)=0,"",ROUND(AVERAGE(S401:AE401),1))</f>
        <v/>
      </c>
      <c r="AG401" s="235" t="n"/>
      <c r="AH401" s="236" t="n"/>
      <c r="AI401" s="236" t="n"/>
      <c r="AJ401" s="236" t="n"/>
      <c r="AK401" s="236" t="n"/>
      <c r="AL401" s="236" t="n"/>
      <c r="AM401" s="236" t="n"/>
      <c r="AN401" s="236" t="n"/>
      <c r="AO401" s="236" t="n"/>
      <c r="AP401" s="236" t="n"/>
      <c r="AQ401" s="236" t="n"/>
      <c r="AR401" s="236" t="n"/>
      <c r="AS401" s="236" t="n"/>
      <c r="AT401" s="236" t="n"/>
      <c r="AU401" s="237">
        <f>IF(COUNTA(AH401:AT401)=0,"",ROUND(AVERAGE(AH401:AT401),1))</f>
        <v/>
      </c>
    </row>
    <row r="402" ht="14.4" customHeight="1" s="185">
      <c r="A402" s="238" t="n">
        <v>8</v>
      </c>
      <c r="B402" s="239">
        <f t="array" ref="B402:B402">IFERROR(INDEX(Liste_Enfants!B$4:B$53,SMALL(IF(Liste_Enfants!E$4:E$53="A",ROW(Liste_Enfants!E$4:E$53)-3),8))&amp;" "&amp;INDEX(Liste_Enfants!C$4:C$53,SMALL(IF(Liste_Enfants!E$4:E$53="A",ROW(Liste_Enfants!E$4:E$53)-3),8)),"")</f>
        <v/>
      </c>
      <c r="C402" s="235" t="n"/>
      <c r="D402" s="236" t="n"/>
      <c r="E402" s="236" t="n"/>
      <c r="F402" s="236" t="n"/>
      <c r="G402" s="236" t="n"/>
      <c r="H402" s="236" t="n"/>
      <c r="I402" s="236" t="n"/>
      <c r="J402" s="236" t="n"/>
      <c r="K402" s="236" t="n"/>
      <c r="L402" s="236" t="n"/>
      <c r="M402" s="236" t="n"/>
      <c r="N402" s="236" t="n"/>
      <c r="O402" s="236" t="n"/>
      <c r="P402" s="236" t="n"/>
      <c r="Q402" s="237">
        <f>IF(COUNTA(D402:P402)=0,"",ROUND(AVERAGE(D402:P402),1))</f>
        <v/>
      </c>
      <c r="R402" s="235" t="n"/>
      <c r="S402" s="236" t="n"/>
      <c r="T402" s="236" t="n"/>
      <c r="U402" s="236" t="n"/>
      <c r="V402" s="236" t="n"/>
      <c r="W402" s="236" t="n"/>
      <c r="X402" s="236" t="n"/>
      <c r="Y402" s="236" t="n"/>
      <c r="Z402" s="236" t="n"/>
      <c r="AA402" s="236" t="n"/>
      <c r="AB402" s="236" t="n"/>
      <c r="AC402" s="236" t="n"/>
      <c r="AD402" s="236" t="n"/>
      <c r="AE402" s="236" t="n"/>
      <c r="AF402" s="237">
        <f>IF(COUNTA(S402:AE402)=0,"",ROUND(AVERAGE(S402:AE402),1))</f>
        <v/>
      </c>
      <c r="AG402" s="235" t="n"/>
      <c r="AH402" s="236" t="n"/>
      <c r="AI402" s="236" t="n"/>
      <c r="AJ402" s="236" t="n"/>
      <c r="AK402" s="236" t="n"/>
      <c r="AL402" s="236" t="n"/>
      <c r="AM402" s="236" t="n"/>
      <c r="AN402" s="236" t="n"/>
      <c r="AO402" s="236" t="n"/>
      <c r="AP402" s="236" t="n"/>
      <c r="AQ402" s="236" t="n"/>
      <c r="AR402" s="236" t="n"/>
      <c r="AS402" s="236" t="n"/>
      <c r="AT402" s="236" t="n"/>
      <c r="AU402" s="237">
        <f>IF(COUNTA(AH402:AT402)=0,"",ROUND(AVERAGE(AH402:AT402),1))</f>
        <v/>
      </c>
    </row>
    <row r="403" ht="14.4" customHeight="1" s="185">
      <c r="A403" s="213" t="n">
        <v>9</v>
      </c>
      <c r="B403" s="234">
        <f t="array" ref="B403:B403">IFERROR(INDEX(Liste_Enfants!B$4:B$53,SMALL(IF(Liste_Enfants!E$4:E$53="A",ROW(Liste_Enfants!E$4:E$53)-3),9))&amp;" "&amp;INDEX(Liste_Enfants!C$4:C$53,SMALL(IF(Liste_Enfants!E$4:E$53="A",ROW(Liste_Enfants!E$4:E$53)-3),9)),"")</f>
        <v/>
      </c>
      <c r="C403" s="235" t="n"/>
      <c r="D403" s="236" t="n"/>
      <c r="E403" s="236" t="n"/>
      <c r="F403" s="236" t="n"/>
      <c r="G403" s="236" t="n"/>
      <c r="H403" s="236" t="n"/>
      <c r="I403" s="236" t="n"/>
      <c r="J403" s="236" t="n"/>
      <c r="K403" s="236" t="n"/>
      <c r="L403" s="236" t="n"/>
      <c r="M403" s="236" t="n"/>
      <c r="N403" s="236" t="n"/>
      <c r="O403" s="236" t="n"/>
      <c r="P403" s="236" t="n"/>
      <c r="Q403" s="237">
        <f>IF(COUNTA(D403:P403)=0,"",ROUND(AVERAGE(D403:P403),1))</f>
        <v/>
      </c>
      <c r="R403" s="235" t="n"/>
      <c r="S403" s="236" t="n"/>
      <c r="T403" s="236" t="n"/>
      <c r="U403" s="236" t="n"/>
      <c r="V403" s="236" t="n"/>
      <c r="W403" s="236" t="n"/>
      <c r="X403" s="236" t="n"/>
      <c r="Y403" s="236" t="n"/>
      <c r="Z403" s="236" t="n"/>
      <c r="AA403" s="236" t="n"/>
      <c r="AB403" s="236" t="n"/>
      <c r="AC403" s="236" t="n"/>
      <c r="AD403" s="236" t="n"/>
      <c r="AE403" s="236" t="n"/>
      <c r="AF403" s="237">
        <f>IF(COUNTA(S403:AE403)=0,"",ROUND(AVERAGE(S403:AE403),1))</f>
        <v/>
      </c>
      <c r="AG403" s="235" t="n"/>
      <c r="AH403" s="236" t="n"/>
      <c r="AI403" s="236" t="n"/>
      <c r="AJ403" s="236" t="n"/>
      <c r="AK403" s="236" t="n"/>
      <c r="AL403" s="236" t="n"/>
      <c r="AM403" s="236" t="n"/>
      <c r="AN403" s="236" t="n"/>
      <c r="AO403" s="236" t="n"/>
      <c r="AP403" s="236" t="n"/>
      <c r="AQ403" s="236" t="n"/>
      <c r="AR403" s="236" t="n"/>
      <c r="AS403" s="236" t="n"/>
      <c r="AT403" s="236" t="n"/>
      <c r="AU403" s="237">
        <f>IF(COUNTA(AH403:AT403)=0,"",ROUND(AVERAGE(AH403:AT403),1))</f>
        <v/>
      </c>
    </row>
    <row r="404" ht="14.4" customHeight="1" s="185">
      <c r="A404" s="238" t="n">
        <v>10</v>
      </c>
      <c r="B404" s="239">
        <f t="array" ref="B404:B404">IFERROR(INDEX(Liste_Enfants!B$4:B$53,SMALL(IF(Liste_Enfants!E$4:E$53="A",ROW(Liste_Enfants!E$4:E$53)-3),10))&amp;" "&amp;INDEX(Liste_Enfants!C$4:C$53,SMALL(IF(Liste_Enfants!E$4:E$53="A",ROW(Liste_Enfants!E$4:E$53)-3),10)),"")</f>
        <v/>
      </c>
      <c r="C404" s="235" t="n"/>
      <c r="D404" s="236" t="n"/>
      <c r="E404" s="236" t="n"/>
      <c r="F404" s="236" t="n"/>
      <c r="G404" s="236" t="n"/>
      <c r="H404" s="236" t="n"/>
      <c r="I404" s="236" t="n"/>
      <c r="J404" s="236" t="n"/>
      <c r="K404" s="236" t="n"/>
      <c r="L404" s="236" t="n"/>
      <c r="M404" s="236" t="n"/>
      <c r="N404" s="236" t="n"/>
      <c r="O404" s="236" t="n"/>
      <c r="P404" s="236" t="n"/>
      <c r="Q404" s="237">
        <f>IF(COUNTA(D404:P404)=0,"",ROUND(AVERAGE(D404:P404),1))</f>
        <v/>
      </c>
      <c r="R404" s="235" t="n"/>
      <c r="S404" s="236" t="n"/>
      <c r="T404" s="236" t="n"/>
      <c r="U404" s="236" t="n"/>
      <c r="V404" s="236" t="n"/>
      <c r="W404" s="236" t="n"/>
      <c r="X404" s="236" t="n"/>
      <c r="Y404" s="236" t="n"/>
      <c r="Z404" s="236" t="n"/>
      <c r="AA404" s="236" t="n"/>
      <c r="AB404" s="236" t="n"/>
      <c r="AC404" s="236" t="n"/>
      <c r="AD404" s="236" t="n"/>
      <c r="AE404" s="236" t="n"/>
      <c r="AF404" s="237">
        <f>IF(COUNTA(S404:AE404)=0,"",ROUND(AVERAGE(S404:AE404),1))</f>
        <v/>
      </c>
      <c r="AG404" s="235" t="n"/>
      <c r="AH404" s="236" t="n"/>
      <c r="AI404" s="236" t="n"/>
      <c r="AJ404" s="236" t="n"/>
      <c r="AK404" s="236" t="n"/>
      <c r="AL404" s="236" t="n"/>
      <c r="AM404" s="236" t="n"/>
      <c r="AN404" s="236" t="n"/>
      <c r="AO404" s="236" t="n"/>
      <c r="AP404" s="236" t="n"/>
      <c r="AQ404" s="236" t="n"/>
      <c r="AR404" s="236" t="n"/>
      <c r="AS404" s="236" t="n"/>
      <c r="AT404" s="236" t="n"/>
      <c r="AU404" s="237">
        <f>IF(COUNTA(AH404:AT404)=0,"",ROUND(AVERAGE(AH404:AT404),1))</f>
        <v/>
      </c>
    </row>
    <row r="405" ht="14.4" customHeight="1" s="185">
      <c r="A405" s="213" t="n">
        <v>11</v>
      </c>
      <c r="B405" s="234">
        <f t="array" ref="B405:B405">IFERROR(INDEX(Liste_Enfants!B$4:B$53,SMALL(IF(Liste_Enfants!E$4:E$53="A",ROW(Liste_Enfants!E$4:E$53)-3),11))&amp;" "&amp;INDEX(Liste_Enfants!C$4:C$53,SMALL(IF(Liste_Enfants!E$4:E$53="A",ROW(Liste_Enfants!E$4:E$53)-3),11)),"")</f>
        <v/>
      </c>
      <c r="C405" s="235" t="n"/>
      <c r="D405" s="236" t="n"/>
      <c r="E405" s="236" t="n"/>
      <c r="F405" s="236" t="n"/>
      <c r="G405" s="236" t="n"/>
      <c r="H405" s="236" t="n"/>
      <c r="I405" s="236" t="n"/>
      <c r="J405" s="236" t="n"/>
      <c r="K405" s="236" t="n"/>
      <c r="L405" s="236" t="n"/>
      <c r="M405" s="236" t="n"/>
      <c r="N405" s="236" t="n"/>
      <c r="O405" s="236" t="n"/>
      <c r="P405" s="236" t="n"/>
      <c r="Q405" s="237">
        <f>IF(COUNTA(D405:P405)=0,"",ROUND(AVERAGE(D405:P405),1))</f>
        <v/>
      </c>
      <c r="R405" s="235" t="n"/>
      <c r="S405" s="236" t="n"/>
      <c r="T405" s="236" t="n"/>
      <c r="U405" s="236" t="n"/>
      <c r="V405" s="236" t="n"/>
      <c r="W405" s="236" t="n"/>
      <c r="X405" s="236" t="n"/>
      <c r="Y405" s="236" t="n"/>
      <c r="Z405" s="236" t="n"/>
      <c r="AA405" s="236" t="n"/>
      <c r="AB405" s="236" t="n"/>
      <c r="AC405" s="236" t="n"/>
      <c r="AD405" s="236" t="n"/>
      <c r="AE405" s="236" t="n"/>
      <c r="AF405" s="237">
        <f>IF(COUNTA(S405:AE405)=0,"",ROUND(AVERAGE(S405:AE405),1))</f>
        <v/>
      </c>
      <c r="AG405" s="235" t="n"/>
      <c r="AH405" s="236" t="n"/>
      <c r="AI405" s="236" t="n"/>
      <c r="AJ405" s="236" t="n"/>
      <c r="AK405" s="236" t="n"/>
      <c r="AL405" s="236" t="n"/>
      <c r="AM405" s="236" t="n"/>
      <c r="AN405" s="236" t="n"/>
      <c r="AO405" s="236" t="n"/>
      <c r="AP405" s="236" t="n"/>
      <c r="AQ405" s="236" t="n"/>
      <c r="AR405" s="236" t="n"/>
      <c r="AS405" s="236" t="n"/>
      <c r="AT405" s="236" t="n"/>
      <c r="AU405" s="237">
        <f>IF(COUNTA(AH405:AT405)=0,"",ROUND(AVERAGE(AH405:AT405),1))</f>
        <v/>
      </c>
    </row>
    <row r="406" ht="14.4" customHeight="1" s="185">
      <c r="A406" s="238" t="n">
        <v>12</v>
      </c>
      <c r="B406" s="239">
        <f t="array" ref="B406:B406">IFERROR(INDEX(Liste_Enfants!B$4:B$53,SMALL(IF(Liste_Enfants!E$4:E$53="A",ROW(Liste_Enfants!E$4:E$53)-3),12))&amp;" "&amp;INDEX(Liste_Enfants!C$4:C$53,SMALL(IF(Liste_Enfants!E$4:E$53="A",ROW(Liste_Enfants!E$4:E$53)-3),12)),"")</f>
        <v/>
      </c>
      <c r="C406" s="235" t="n"/>
      <c r="D406" s="236" t="n"/>
      <c r="E406" s="236" t="n"/>
      <c r="F406" s="236" t="n"/>
      <c r="G406" s="236" t="n"/>
      <c r="H406" s="236" t="n"/>
      <c r="I406" s="236" t="n"/>
      <c r="J406" s="236" t="n"/>
      <c r="K406" s="236" t="n"/>
      <c r="L406" s="236" t="n"/>
      <c r="M406" s="236" t="n"/>
      <c r="N406" s="236" t="n"/>
      <c r="O406" s="236" t="n"/>
      <c r="P406" s="236" t="n"/>
      <c r="Q406" s="237">
        <f>IF(COUNTA(D406:P406)=0,"",ROUND(AVERAGE(D406:P406),1))</f>
        <v/>
      </c>
      <c r="R406" s="235" t="n"/>
      <c r="S406" s="236" t="n"/>
      <c r="T406" s="236" t="n"/>
      <c r="U406" s="236" t="n"/>
      <c r="V406" s="236" t="n"/>
      <c r="W406" s="236" t="n"/>
      <c r="X406" s="236" t="n"/>
      <c r="Y406" s="236" t="n"/>
      <c r="Z406" s="236" t="n"/>
      <c r="AA406" s="236" t="n"/>
      <c r="AB406" s="236" t="n"/>
      <c r="AC406" s="236" t="n"/>
      <c r="AD406" s="236" t="n"/>
      <c r="AE406" s="236" t="n"/>
      <c r="AF406" s="237">
        <f>IF(COUNTA(S406:AE406)=0,"",ROUND(AVERAGE(S406:AE406),1))</f>
        <v/>
      </c>
      <c r="AG406" s="235" t="n"/>
      <c r="AH406" s="236" t="n"/>
      <c r="AI406" s="236" t="n"/>
      <c r="AJ406" s="236" t="n"/>
      <c r="AK406" s="236" t="n"/>
      <c r="AL406" s="236" t="n"/>
      <c r="AM406" s="236" t="n"/>
      <c r="AN406" s="236" t="n"/>
      <c r="AO406" s="236" t="n"/>
      <c r="AP406" s="236" t="n"/>
      <c r="AQ406" s="236" t="n"/>
      <c r="AR406" s="236" t="n"/>
      <c r="AS406" s="236" t="n"/>
      <c r="AT406" s="236" t="n"/>
      <c r="AU406" s="237">
        <f>IF(COUNTA(AH406:AT406)=0,"",ROUND(AVERAGE(AH406:AT406),1))</f>
        <v/>
      </c>
    </row>
    <row r="407" ht="14.4" customHeight="1" s="185">
      <c r="A407" s="213" t="n">
        <v>13</v>
      </c>
      <c r="B407" s="234">
        <f t="array" ref="B407:B407">IFERROR(INDEX(Liste_Enfants!B$4:B$53,SMALL(IF(Liste_Enfants!E$4:E$53="A",ROW(Liste_Enfants!E$4:E$53)-3),13))&amp;" "&amp;INDEX(Liste_Enfants!C$4:C$53,SMALL(IF(Liste_Enfants!E$4:E$53="A",ROW(Liste_Enfants!E$4:E$53)-3),13)),"")</f>
        <v/>
      </c>
      <c r="C407" s="235" t="n"/>
      <c r="D407" s="236" t="n"/>
      <c r="E407" s="236" t="n"/>
      <c r="F407" s="236" t="n"/>
      <c r="G407" s="236" t="n"/>
      <c r="H407" s="236" t="n"/>
      <c r="I407" s="236" t="n"/>
      <c r="J407" s="236" t="n"/>
      <c r="K407" s="236" t="n"/>
      <c r="L407" s="236" t="n"/>
      <c r="M407" s="236" t="n"/>
      <c r="N407" s="236" t="n"/>
      <c r="O407" s="236" t="n"/>
      <c r="P407" s="236" t="n"/>
      <c r="Q407" s="237">
        <f>IF(COUNTA(D407:P407)=0,"",ROUND(AVERAGE(D407:P407),1))</f>
        <v/>
      </c>
      <c r="R407" s="235" t="n"/>
      <c r="S407" s="236" t="n"/>
      <c r="T407" s="236" t="n"/>
      <c r="U407" s="236" t="n"/>
      <c r="V407" s="236" t="n"/>
      <c r="W407" s="236" t="n"/>
      <c r="X407" s="236" t="n"/>
      <c r="Y407" s="236" t="n"/>
      <c r="Z407" s="236" t="n"/>
      <c r="AA407" s="236" t="n"/>
      <c r="AB407" s="236" t="n"/>
      <c r="AC407" s="236" t="n"/>
      <c r="AD407" s="236" t="n"/>
      <c r="AE407" s="236" t="n"/>
      <c r="AF407" s="237">
        <f>IF(COUNTA(S407:AE407)=0,"",ROUND(AVERAGE(S407:AE407),1))</f>
        <v/>
      </c>
      <c r="AG407" s="235" t="n"/>
      <c r="AH407" s="236" t="n"/>
      <c r="AI407" s="236" t="n"/>
      <c r="AJ407" s="236" t="n"/>
      <c r="AK407" s="236" t="n"/>
      <c r="AL407" s="236" t="n"/>
      <c r="AM407" s="236" t="n"/>
      <c r="AN407" s="236" t="n"/>
      <c r="AO407" s="236" t="n"/>
      <c r="AP407" s="236" t="n"/>
      <c r="AQ407" s="236" t="n"/>
      <c r="AR407" s="236" t="n"/>
      <c r="AS407" s="236" t="n"/>
      <c r="AT407" s="236" t="n"/>
      <c r="AU407" s="237">
        <f>IF(COUNTA(AH407:AT407)=0,"",ROUND(AVERAGE(AH407:AT407),1))</f>
        <v/>
      </c>
    </row>
    <row r="408" ht="14.4" customHeight="1" s="185">
      <c r="A408" s="238" t="n">
        <v>14</v>
      </c>
      <c r="B408" s="239">
        <f t="array" ref="B408:B408">IFERROR(INDEX(Liste_Enfants!B$4:B$53,SMALL(IF(Liste_Enfants!E$4:E$53="A",ROW(Liste_Enfants!E$4:E$53)-3),14))&amp;" "&amp;INDEX(Liste_Enfants!C$4:C$53,SMALL(IF(Liste_Enfants!E$4:E$53="A",ROW(Liste_Enfants!E$4:E$53)-3),14)),"")</f>
        <v/>
      </c>
      <c r="C408" s="235" t="n"/>
      <c r="D408" s="236" t="n"/>
      <c r="E408" s="236" t="n"/>
      <c r="F408" s="236" t="n"/>
      <c r="G408" s="236" t="n"/>
      <c r="H408" s="236" t="n"/>
      <c r="I408" s="236" t="n"/>
      <c r="J408" s="236" t="n"/>
      <c r="K408" s="236" t="n"/>
      <c r="L408" s="236" t="n"/>
      <c r="M408" s="236" t="n"/>
      <c r="N408" s="236" t="n"/>
      <c r="O408" s="236" t="n"/>
      <c r="P408" s="236" t="n"/>
      <c r="Q408" s="237">
        <f>IF(COUNTA(D408:P408)=0,"",ROUND(AVERAGE(D408:P408),1))</f>
        <v/>
      </c>
      <c r="R408" s="235" t="n"/>
      <c r="S408" s="236" t="n"/>
      <c r="T408" s="236" t="n"/>
      <c r="U408" s="236" t="n"/>
      <c r="V408" s="236" t="n"/>
      <c r="W408" s="236" t="n"/>
      <c r="X408" s="236" t="n"/>
      <c r="Y408" s="236" t="n"/>
      <c r="Z408" s="236" t="n"/>
      <c r="AA408" s="236" t="n"/>
      <c r="AB408" s="236" t="n"/>
      <c r="AC408" s="236" t="n"/>
      <c r="AD408" s="236" t="n"/>
      <c r="AE408" s="236" t="n"/>
      <c r="AF408" s="237">
        <f>IF(COUNTA(S408:AE408)=0,"",ROUND(AVERAGE(S408:AE408),1))</f>
        <v/>
      </c>
      <c r="AG408" s="235" t="n"/>
      <c r="AH408" s="236" t="n"/>
      <c r="AI408" s="236" t="n"/>
      <c r="AJ408" s="236" t="n"/>
      <c r="AK408" s="236" t="n"/>
      <c r="AL408" s="236" t="n"/>
      <c r="AM408" s="236" t="n"/>
      <c r="AN408" s="236" t="n"/>
      <c r="AO408" s="236" t="n"/>
      <c r="AP408" s="236" t="n"/>
      <c r="AQ408" s="236" t="n"/>
      <c r="AR408" s="236" t="n"/>
      <c r="AS408" s="236" t="n"/>
      <c r="AT408" s="236" t="n"/>
      <c r="AU408" s="237">
        <f>IF(COUNTA(AH408:AT408)=0,"",ROUND(AVERAGE(AH408:AT408),1))</f>
        <v/>
      </c>
    </row>
    <row r="409" ht="14.4" customHeight="1" s="185">
      <c r="A409" s="213" t="n">
        <v>15</v>
      </c>
      <c r="B409" s="234">
        <f t="array" ref="B409:B409">IFERROR(INDEX(Liste_Enfants!B$4:B$53,SMALL(IF(Liste_Enfants!E$4:E$53="A",ROW(Liste_Enfants!E$4:E$53)-3),15))&amp;" "&amp;INDEX(Liste_Enfants!C$4:C$53,SMALL(IF(Liste_Enfants!E$4:E$53="A",ROW(Liste_Enfants!E$4:E$53)-3),15)),"")</f>
        <v/>
      </c>
      <c r="C409" s="235" t="n"/>
      <c r="D409" s="236" t="n"/>
      <c r="E409" s="236" t="n"/>
      <c r="F409" s="236" t="n"/>
      <c r="G409" s="236" t="n"/>
      <c r="H409" s="236" t="n"/>
      <c r="I409" s="236" t="n"/>
      <c r="J409" s="236" t="n"/>
      <c r="K409" s="236" t="n"/>
      <c r="L409" s="236" t="n"/>
      <c r="M409" s="236" t="n"/>
      <c r="N409" s="236" t="n"/>
      <c r="O409" s="236" t="n"/>
      <c r="P409" s="236" t="n"/>
      <c r="Q409" s="237">
        <f>IF(COUNTA(D409:P409)=0,"",ROUND(AVERAGE(D409:P409),1))</f>
        <v/>
      </c>
      <c r="R409" s="235" t="n"/>
      <c r="S409" s="236" t="n"/>
      <c r="T409" s="236" t="n"/>
      <c r="U409" s="236" t="n"/>
      <c r="V409" s="236" t="n"/>
      <c r="W409" s="236" t="n"/>
      <c r="X409" s="236" t="n"/>
      <c r="Y409" s="236" t="n"/>
      <c r="Z409" s="236" t="n"/>
      <c r="AA409" s="236" t="n"/>
      <c r="AB409" s="236" t="n"/>
      <c r="AC409" s="236" t="n"/>
      <c r="AD409" s="236" t="n"/>
      <c r="AE409" s="236" t="n"/>
      <c r="AF409" s="237">
        <f>IF(COUNTA(S409:AE409)=0,"",ROUND(AVERAGE(S409:AE409),1))</f>
        <v/>
      </c>
      <c r="AG409" s="235" t="n"/>
      <c r="AH409" s="236" t="n"/>
      <c r="AI409" s="236" t="n"/>
      <c r="AJ409" s="236" t="n"/>
      <c r="AK409" s="236" t="n"/>
      <c r="AL409" s="236" t="n"/>
      <c r="AM409" s="236" t="n"/>
      <c r="AN409" s="236" t="n"/>
      <c r="AO409" s="236" t="n"/>
      <c r="AP409" s="236" t="n"/>
      <c r="AQ409" s="236" t="n"/>
      <c r="AR409" s="236" t="n"/>
      <c r="AS409" s="236" t="n"/>
      <c r="AT409" s="236" t="n"/>
      <c r="AU409" s="237">
        <f>IF(COUNTA(AH409:AT409)=0,"",ROUND(AVERAGE(AH409:AT409),1))</f>
        <v/>
      </c>
    </row>
    <row r="410" ht="14.4" customHeight="1" s="185">
      <c r="A410" s="233" t="inlineStr">
        <is>
          <t>📊 MOY.</t>
        </is>
      </c>
      <c r="C410" s="251" t="n"/>
      <c r="D410" s="241">
        <f>IF(COUNTA(D395:D409)=0,"",ROUND(AVERAGE(D395:D409),1))</f>
        <v/>
      </c>
      <c r="E410" s="241">
        <f>IF(COUNTA(E395:E409)=0,"",ROUND(AVERAGE(E395:E409),1))</f>
        <v/>
      </c>
      <c r="F410" s="241">
        <f>IF(COUNTA(F395:F409)=0,"",ROUND(AVERAGE(F395:F409),1))</f>
        <v/>
      </c>
      <c r="G410" s="241">
        <f>IF(COUNTA(G395:G409)=0,"",ROUND(AVERAGE(G395:G409),1))</f>
        <v/>
      </c>
      <c r="H410" s="241">
        <f>IF(COUNTA(H395:H409)=0,"",ROUND(AVERAGE(H395:H409),1))</f>
        <v/>
      </c>
      <c r="I410" s="241">
        <f>IF(COUNTA(I395:I409)=0,"",ROUND(AVERAGE(I395:I409),1))</f>
        <v/>
      </c>
      <c r="J410" s="241">
        <f>IF(COUNTA(J395:J409)=0,"",ROUND(AVERAGE(J395:J409),1))</f>
        <v/>
      </c>
      <c r="K410" s="241">
        <f>IF(COUNTA(K395:K409)=0,"",ROUND(AVERAGE(K395:K409),1))</f>
        <v/>
      </c>
      <c r="L410" s="241">
        <f>IF(COUNTA(L395:L409)=0,"",ROUND(AVERAGE(L395:L409),1))</f>
        <v/>
      </c>
      <c r="M410" s="241">
        <f>IF(COUNTA(M395:M409)=0,"",ROUND(AVERAGE(M395:M409),1))</f>
        <v/>
      </c>
      <c r="N410" s="241">
        <f>IF(COUNTA(N395:N409)=0,"",ROUND(AVERAGE(N395:N409),1))</f>
        <v/>
      </c>
      <c r="O410" s="241">
        <f>IF(COUNTA(O395:O409)=0,"",ROUND(AVERAGE(O395:O409),1))</f>
        <v/>
      </c>
      <c r="P410" s="241">
        <f>IF(COUNTA(P395:P409)=0,"",ROUND(AVERAGE(P395:P409),1))</f>
        <v/>
      </c>
      <c r="Q410" s="241">
        <f>IF(COUNTA(Q395:Q409)=0,"",ROUND(AVERAGE(Q395:Q409),1))</f>
        <v/>
      </c>
      <c r="R410" s="235" t="n"/>
      <c r="S410" s="241">
        <f>IF(COUNTA(S395:S409)=0,"",ROUND(AVERAGE(S395:S409),1))</f>
        <v/>
      </c>
      <c r="T410" s="241">
        <f>IF(COUNTA(T395:T409)=0,"",ROUND(AVERAGE(T395:T409),1))</f>
        <v/>
      </c>
      <c r="U410" s="241">
        <f>IF(COUNTA(U395:U409)=0,"",ROUND(AVERAGE(U395:U409),1))</f>
        <v/>
      </c>
      <c r="V410" s="241">
        <f>IF(COUNTA(V395:V409)=0,"",ROUND(AVERAGE(V395:V409),1))</f>
        <v/>
      </c>
      <c r="W410" s="241">
        <f>IF(COUNTA(W395:W409)=0,"",ROUND(AVERAGE(W395:W409),1))</f>
        <v/>
      </c>
      <c r="X410" s="241">
        <f>IF(COUNTA(X395:X409)=0,"",ROUND(AVERAGE(X395:X409),1))</f>
        <v/>
      </c>
      <c r="Y410" s="241">
        <f>IF(COUNTA(Y395:Y409)=0,"",ROUND(AVERAGE(Y395:Y409),1))</f>
        <v/>
      </c>
      <c r="Z410" s="241">
        <f>IF(COUNTA(Z395:Z409)=0,"",ROUND(AVERAGE(Z395:Z409),1))</f>
        <v/>
      </c>
      <c r="AA410" s="241">
        <f>IF(COUNTA(AA395:AA409)=0,"",ROUND(AVERAGE(AA395:AA409),1))</f>
        <v/>
      </c>
      <c r="AB410" s="241">
        <f>IF(COUNTA(AB395:AB409)=0,"",ROUND(AVERAGE(AB395:AB409),1))</f>
        <v/>
      </c>
      <c r="AC410" s="241">
        <f>IF(COUNTA(AC395:AC409)=0,"",ROUND(AVERAGE(AC395:AC409),1))</f>
        <v/>
      </c>
      <c r="AD410" s="241">
        <f>IF(COUNTA(AD395:AD409)=0,"",ROUND(AVERAGE(AD395:AD409),1))</f>
        <v/>
      </c>
      <c r="AE410" s="241">
        <f>IF(COUNTA(AE395:AE409)=0,"",ROUND(AVERAGE(AE395:AE409),1))</f>
        <v/>
      </c>
      <c r="AF410" s="241">
        <f>IF(COUNTA(AF395:AF409)=0,"",ROUND(AVERAGE(AF395:AF409),1))</f>
        <v/>
      </c>
      <c r="AG410" s="235" t="n"/>
      <c r="AH410" s="241">
        <f>IF(COUNTA(AH395:AH409)=0,"",ROUND(AVERAGE(AH395:AH409),1))</f>
        <v/>
      </c>
      <c r="AI410" s="241">
        <f>IF(COUNTA(AI395:AI409)=0,"",ROUND(AVERAGE(AI395:AI409),1))</f>
        <v/>
      </c>
      <c r="AJ410" s="241">
        <f>IF(COUNTA(AJ395:AJ409)=0,"",ROUND(AVERAGE(AJ395:AJ409),1))</f>
        <v/>
      </c>
      <c r="AK410" s="241">
        <f>IF(COUNTA(AK395:AK409)=0,"",ROUND(AVERAGE(AK395:AK409),1))</f>
        <v/>
      </c>
      <c r="AL410" s="241">
        <f>IF(COUNTA(AL395:AL409)=0,"",ROUND(AVERAGE(AL395:AL409),1))</f>
        <v/>
      </c>
      <c r="AM410" s="241">
        <f>IF(COUNTA(AM395:AM409)=0,"",ROUND(AVERAGE(AM395:AM409),1))</f>
        <v/>
      </c>
      <c r="AN410" s="241">
        <f>IF(COUNTA(AN395:AN409)=0,"",ROUND(AVERAGE(AN395:AN409),1))</f>
        <v/>
      </c>
      <c r="AO410" s="241">
        <f>IF(COUNTA(AO395:AO409)=0,"",ROUND(AVERAGE(AO395:AO409),1))</f>
        <v/>
      </c>
      <c r="AP410" s="241">
        <f>IF(COUNTA(AP395:AP409)=0,"",ROUND(AVERAGE(AP395:AP409),1))</f>
        <v/>
      </c>
      <c r="AQ410" s="241">
        <f>IF(COUNTA(AQ395:AQ409)=0,"",ROUND(AVERAGE(AQ395:AQ409),1))</f>
        <v/>
      </c>
      <c r="AR410" s="241">
        <f>IF(COUNTA(AR395:AR409)=0,"",ROUND(AVERAGE(AR395:AR409),1))</f>
        <v/>
      </c>
      <c r="AS410" s="241">
        <f>IF(COUNTA(AS395:AS409)=0,"",ROUND(AVERAGE(AS395:AS409),1))</f>
        <v/>
      </c>
      <c r="AT410" s="241">
        <f>IF(COUNTA(AT395:AT409)=0,"",ROUND(AVERAGE(AT395:AT409),1))</f>
        <v/>
      </c>
      <c r="AU410" s="241">
        <f>IF(COUNTA(AU395:AU409)=0,"",ROUND(AVERAGE(AU395:AU409),1))</f>
        <v/>
      </c>
    </row>
    <row r="411" ht="30" customHeight="1" s="185">
      <c r="A411" s="246" t="inlineStr">
        <is>
          <t>N°</t>
        </is>
      </c>
      <c r="B411" s="247" t="inlineStr">
        <is>
          <t>📅 JEUDI</t>
        </is>
      </c>
      <c r="C411" s="228" t="n"/>
      <c r="D411" s="229" t="inlineStr">
        <is>
          <t>Règles</t>
        </is>
      </c>
      <c r="E411" s="229" t="inlineStr">
        <is>
          <t>Coopér.</t>
        </is>
      </c>
      <c r="F411" s="229" t="inlineStr">
        <is>
          <t>Comm.</t>
        </is>
      </c>
      <c r="G411" s="229" t="inlineStr">
        <is>
          <t>Entraide</t>
        </is>
      </c>
      <c r="H411" s="230" t="inlineStr">
        <is>
          <t>Initiat.</t>
        </is>
      </c>
      <c r="I411" s="230" t="inlineStr">
        <is>
          <t>Gest.mat</t>
        </is>
      </c>
      <c r="J411" s="230" t="inlineStr">
        <is>
          <t>Orga.</t>
        </is>
      </c>
      <c r="K411" s="231" t="inlineStr">
        <is>
          <t>Imagin.</t>
        </is>
      </c>
      <c r="L411" s="231" t="inlineStr">
        <is>
          <t>Expr.art</t>
        </is>
      </c>
      <c r="M411" s="231" t="inlineStr">
        <is>
          <t>Expr.corp</t>
        </is>
      </c>
      <c r="N411" s="232" t="inlineStr">
        <is>
          <t>Coord.</t>
        </is>
      </c>
      <c r="O411" s="232" t="inlineStr">
        <is>
          <t>Endur.</t>
        </is>
      </c>
      <c r="P411" s="232" t="inlineStr">
        <is>
          <t>Esp.sport</t>
        </is>
      </c>
      <c r="Q411" s="233" t="inlineStr">
        <is>
          <t>MOY</t>
        </is>
      </c>
      <c r="R411" s="250" t="inlineStr">
        <is>
          <t>▼ Activité</t>
        </is>
      </c>
      <c r="S411" s="229" t="inlineStr">
        <is>
          <t>Règles</t>
        </is>
      </c>
      <c r="T411" s="229" t="inlineStr">
        <is>
          <t>Coopér.</t>
        </is>
      </c>
      <c r="U411" s="229" t="inlineStr">
        <is>
          <t>Comm.</t>
        </is>
      </c>
      <c r="V411" s="229" t="inlineStr">
        <is>
          <t>Entraide</t>
        </is>
      </c>
      <c r="W411" s="230" t="inlineStr">
        <is>
          <t>Initiat.</t>
        </is>
      </c>
      <c r="X411" s="230" t="inlineStr">
        <is>
          <t>Gest.mat</t>
        </is>
      </c>
      <c r="Y411" s="230" t="inlineStr">
        <is>
          <t>Orga.</t>
        </is>
      </c>
      <c r="Z411" s="231" t="inlineStr">
        <is>
          <t>Imagin.</t>
        </is>
      </c>
      <c r="AA411" s="231" t="inlineStr">
        <is>
          <t>Expr.art</t>
        </is>
      </c>
      <c r="AB411" s="231" t="inlineStr">
        <is>
          <t>Expr.corp</t>
        </is>
      </c>
      <c r="AC411" s="232" t="inlineStr">
        <is>
          <t>Coord.</t>
        </is>
      </c>
      <c r="AD411" s="232" t="inlineStr">
        <is>
          <t>Endur.</t>
        </is>
      </c>
      <c r="AE411" s="232" t="inlineStr">
        <is>
          <t>Esp.sport</t>
        </is>
      </c>
      <c r="AF411" s="233" t="inlineStr">
        <is>
          <t>MOY</t>
        </is>
      </c>
      <c r="AG411" s="228" t="n"/>
      <c r="AH411" s="229" t="inlineStr">
        <is>
          <t>Règles</t>
        </is>
      </c>
      <c r="AI411" s="229" t="inlineStr">
        <is>
          <t>Coopér.</t>
        </is>
      </c>
      <c r="AJ411" s="229" t="inlineStr">
        <is>
          <t>Comm.</t>
        </is>
      </c>
      <c r="AK411" s="229" t="inlineStr">
        <is>
          <t>Entraide</t>
        </is>
      </c>
      <c r="AL411" s="230" t="inlineStr">
        <is>
          <t>Initiat.</t>
        </is>
      </c>
      <c r="AM411" s="230" t="inlineStr">
        <is>
          <t>Gest.mat</t>
        </is>
      </c>
      <c r="AN411" s="230" t="inlineStr">
        <is>
          <t>Orga.</t>
        </is>
      </c>
      <c r="AO411" s="231" t="inlineStr">
        <is>
          <t>Imagin.</t>
        </is>
      </c>
      <c r="AP411" s="231" t="inlineStr">
        <is>
          <t>Expr.art</t>
        </is>
      </c>
      <c r="AQ411" s="231" t="inlineStr">
        <is>
          <t>Expr.corp</t>
        </is>
      </c>
      <c r="AR411" s="232" t="inlineStr">
        <is>
          <t>Coord.</t>
        </is>
      </c>
      <c r="AS411" s="232" t="inlineStr">
        <is>
          <t>Endur.</t>
        </is>
      </c>
      <c r="AT411" s="232" t="inlineStr">
        <is>
          <t>Esp.sport</t>
        </is>
      </c>
      <c r="AU411" s="233" t="inlineStr">
        <is>
          <t>MOY</t>
        </is>
      </c>
    </row>
    <row r="412" ht="14.4" customHeight="1" s="185">
      <c r="A412" s="213" t="n">
        <v>1</v>
      </c>
      <c r="B412" s="234">
        <f t="array" ref="B412:B412">IFERROR(INDEX(Liste_Enfants!B$4:B$53,SMALL(IF(Liste_Enfants!E$4:E$53="A",ROW(Liste_Enfants!E$4:E$53)-3),1))&amp;" "&amp;INDEX(Liste_Enfants!C$4:C$53,SMALL(IF(Liste_Enfants!E$4:E$53="A",ROW(Liste_Enfants!E$4:E$53)-3),1)),"")</f>
        <v/>
      </c>
      <c r="C412" s="235" t="n"/>
      <c r="D412" s="236" t="n"/>
      <c r="E412" s="236" t="n"/>
      <c r="F412" s="236" t="n"/>
      <c r="G412" s="236" t="n"/>
      <c r="H412" s="236" t="n"/>
      <c r="I412" s="236" t="n"/>
      <c r="J412" s="236" t="n"/>
      <c r="K412" s="236" t="n"/>
      <c r="L412" s="236" t="n"/>
      <c r="M412" s="236" t="n"/>
      <c r="N412" s="236" t="n"/>
      <c r="O412" s="236" t="n"/>
      <c r="P412" s="236" t="n"/>
      <c r="Q412" s="237">
        <f>IF(COUNTA(D412:P412)=0,"",ROUND(AVERAGE(D412:P412),1))</f>
        <v/>
      </c>
      <c r="R412" s="235" t="n"/>
      <c r="S412" s="236" t="n"/>
      <c r="T412" s="236" t="n"/>
      <c r="U412" s="236" t="n"/>
      <c r="V412" s="236" t="n"/>
      <c r="W412" s="236" t="n"/>
      <c r="X412" s="236" t="n"/>
      <c r="Y412" s="236" t="n"/>
      <c r="Z412" s="236" t="n"/>
      <c r="AA412" s="236" t="n"/>
      <c r="AB412" s="236" t="n"/>
      <c r="AC412" s="236" t="n"/>
      <c r="AD412" s="236" t="n"/>
      <c r="AE412" s="236" t="n"/>
      <c r="AF412" s="237">
        <f>IF(COUNTA(S412:AE412)=0,"",ROUND(AVERAGE(S412:AE412),1))</f>
        <v/>
      </c>
      <c r="AG412" s="235" t="n"/>
      <c r="AH412" s="236" t="n"/>
      <c r="AI412" s="236" t="n"/>
      <c r="AJ412" s="236" t="n"/>
      <c r="AK412" s="236" t="n"/>
      <c r="AL412" s="236" t="n"/>
      <c r="AM412" s="236" t="n"/>
      <c r="AN412" s="236" t="n"/>
      <c r="AO412" s="236" t="n"/>
      <c r="AP412" s="236" t="n"/>
      <c r="AQ412" s="236" t="n"/>
      <c r="AR412" s="236" t="n"/>
      <c r="AS412" s="236" t="n"/>
      <c r="AT412" s="236" t="n"/>
      <c r="AU412" s="237">
        <f>IF(COUNTA(AH412:AT412)=0,"",ROUND(AVERAGE(AH412:AT412),1))</f>
        <v/>
      </c>
    </row>
    <row r="413" ht="14.4" customHeight="1" s="185">
      <c r="A413" s="238" t="n">
        <v>2</v>
      </c>
      <c r="B413" s="239">
        <f t="array" ref="B413:B413">IFERROR(INDEX(Liste_Enfants!B$4:B$53,SMALL(IF(Liste_Enfants!E$4:E$53="A",ROW(Liste_Enfants!E$4:E$53)-3),2))&amp;" "&amp;INDEX(Liste_Enfants!C$4:C$53,SMALL(IF(Liste_Enfants!E$4:E$53="A",ROW(Liste_Enfants!E$4:E$53)-3),2)),"")</f>
        <v/>
      </c>
      <c r="C413" s="235" t="n"/>
      <c r="D413" s="236" t="n"/>
      <c r="E413" s="236" t="n"/>
      <c r="F413" s="236" t="n"/>
      <c r="G413" s="236" t="n"/>
      <c r="H413" s="236" t="n"/>
      <c r="I413" s="236" t="n"/>
      <c r="J413" s="236" t="n"/>
      <c r="K413" s="236" t="n"/>
      <c r="L413" s="236" t="n"/>
      <c r="M413" s="236" t="n"/>
      <c r="N413" s="236" t="n"/>
      <c r="O413" s="236" t="n"/>
      <c r="P413" s="236" t="n"/>
      <c r="Q413" s="237">
        <f>IF(COUNTA(D413:P413)=0,"",ROUND(AVERAGE(D413:P413),1))</f>
        <v/>
      </c>
      <c r="R413" s="235" t="n"/>
      <c r="S413" s="236" t="n"/>
      <c r="T413" s="236" t="n"/>
      <c r="U413" s="236" t="n"/>
      <c r="V413" s="236" t="n"/>
      <c r="W413" s="236" t="n"/>
      <c r="X413" s="236" t="n"/>
      <c r="Y413" s="236" t="n"/>
      <c r="Z413" s="236" t="n"/>
      <c r="AA413" s="236" t="n"/>
      <c r="AB413" s="236" t="n"/>
      <c r="AC413" s="236" t="n"/>
      <c r="AD413" s="236" t="n"/>
      <c r="AE413" s="236" t="n"/>
      <c r="AF413" s="237">
        <f>IF(COUNTA(S413:AE413)=0,"",ROUND(AVERAGE(S413:AE413),1))</f>
        <v/>
      </c>
      <c r="AG413" s="235" t="n"/>
      <c r="AH413" s="236" t="n"/>
      <c r="AI413" s="236" t="n"/>
      <c r="AJ413" s="236" t="n"/>
      <c r="AK413" s="236" t="n"/>
      <c r="AL413" s="236" t="n"/>
      <c r="AM413" s="236" t="n"/>
      <c r="AN413" s="236" t="n"/>
      <c r="AO413" s="236" t="n"/>
      <c r="AP413" s="236" t="n"/>
      <c r="AQ413" s="236" t="n"/>
      <c r="AR413" s="236" t="n"/>
      <c r="AS413" s="236" t="n"/>
      <c r="AT413" s="236" t="n"/>
      <c r="AU413" s="237">
        <f>IF(COUNTA(AH413:AT413)=0,"",ROUND(AVERAGE(AH413:AT413),1))</f>
        <v/>
      </c>
    </row>
    <row r="414" ht="14.4" customHeight="1" s="185">
      <c r="A414" s="213" t="n">
        <v>3</v>
      </c>
      <c r="B414" s="234">
        <f t="array" ref="B414:B414">IFERROR(INDEX(Liste_Enfants!B$4:B$53,SMALL(IF(Liste_Enfants!E$4:E$53="A",ROW(Liste_Enfants!E$4:E$53)-3),3))&amp;" "&amp;INDEX(Liste_Enfants!C$4:C$53,SMALL(IF(Liste_Enfants!E$4:E$53="A",ROW(Liste_Enfants!E$4:E$53)-3),3)),"")</f>
        <v/>
      </c>
      <c r="C414" s="235" t="n"/>
      <c r="D414" s="236" t="n"/>
      <c r="E414" s="236" t="n"/>
      <c r="F414" s="236" t="n"/>
      <c r="G414" s="236" t="n"/>
      <c r="H414" s="236" t="n"/>
      <c r="I414" s="236" t="n"/>
      <c r="J414" s="236" t="n"/>
      <c r="K414" s="236" t="n"/>
      <c r="L414" s="236" t="n"/>
      <c r="M414" s="236" t="n"/>
      <c r="N414" s="236" t="n"/>
      <c r="O414" s="236" t="n"/>
      <c r="P414" s="236" t="n"/>
      <c r="Q414" s="237">
        <f>IF(COUNTA(D414:P414)=0,"",ROUND(AVERAGE(D414:P414),1))</f>
        <v/>
      </c>
      <c r="R414" s="235" t="n"/>
      <c r="S414" s="236" t="n"/>
      <c r="T414" s="236" t="n"/>
      <c r="U414" s="236" t="n"/>
      <c r="V414" s="236" t="n"/>
      <c r="W414" s="236" t="n"/>
      <c r="X414" s="236" t="n"/>
      <c r="Y414" s="236" t="n"/>
      <c r="Z414" s="236" t="n"/>
      <c r="AA414" s="236" t="n"/>
      <c r="AB414" s="236" t="n"/>
      <c r="AC414" s="236" t="n"/>
      <c r="AD414" s="236" t="n"/>
      <c r="AE414" s="236" t="n"/>
      <c r="AF414" s="237">
        <f>IF(COUNTA(S414:AE414)=0,"",ROUND(AVERAGE(S414:AE414),1))</f>
        <v/>
      </c>
      <c r="AG414" s="235" t="n"/>
      <c r="AH414" s="236" t="n"/>
      <c r="AI414" s="236" t="n"/>
      <c r="AJ414" s="236" t="n"/>
      <c r="AK414" s="236" t="n"/>
      <c r="AL414" s="236" t="n"/>
      <c r="AM414" s="236" t="n"/>
      <c r="AN414" s="236" t="n"/>
      <c r="AO414" s="236" t="n"/>
      <c r="AP414" s="236" t="n"/>
      <c r="AQ414" s="236" t="n"/>
      <c r="AR414" s="236" t="n"/>
      <c r="AS414" s="236" t="n"/>
      <c r="AT414" s="236" t="n"/>
      <c r="AU414" s="237">
        <f>IF(COUNTA(AH414:AT414)=0,"",ROUND(AVERAGE(AH414:AT414),1))</f>
        <v/>
      </c>
    </row>
    <row r="415" ht="14.4" customHeight="1" s="185">
      <c r="A415" s="238" t="n">
        <v>4</v>
      </c>
      <c r="B415" s="239">
        <f t="array" ref="B415:B415">IFERROR(INDEX(Liste_Enfants!B$4:B$53,SMALL(IF(Liste_Enfants!E$4:E$53="A",ROW(Liste_Enfants!E$4:E$53)-3),4))&amp;" "&amp;INDEX(Liste_Enfants!C$4:C$53,SMALL(IF(Liste_Enfants!E$4:E$53="A",ROW(Liste_Enfants!E$4:E$53)-3),4)),"")</f>
        <v/>
      </c>
      <c r="C415" s="235" t="n"/>
      <c r="D415" s="236" t="n"/>
      <c r="E415" s="236" t="n"/>
      <c r="F415" s="236" t="n"/>
      <c r="G415" s="236" t="n"/>
      <c r="H415" s="236" t="n"/>
      <c r="I415" s="236" t="n"/>
      <c r="J415" s="236" t="n"/>
      <c r="K415" s="236" t="n"/>
      <c r="L415" s="236" t="n"/>
      <c r="M415" s="236" t="n"/>
      <c r="N415" s="236" t="n"/>
      <c r="O415" s="236" t="n"/>
      <c r="P415" s="236" t="n"/>
      <c r="Q415" s="237">
        <f>IF(COUNTA(D415:P415)=0,"",ROUND(AVERAGE(D415:P415),1))</f>
        <v/>
      </c>
      <c r="R415" s="235" t="n"/>
      <c r="S415" s="236" t="n"/>
      <c r="T415" s="236" t="n"/>
      <c r="U415" s="236" t="n"/>
      <c r="V415" s="236" t="n"/>
      <c r="W415" s="236" t="n"/>
      <c r="X415" s="236" t="n"/>
      <c r="Y415" s="236" t="n"/>
      <c r="Z415" s="236" t="n"/>
      <c r="AA415" s="236" t="n"/>
      <c r="AB415" s="236" t="n"/>
      <c r="AC415" s="236" t="n"/>
      <c r="AD415" s="236" t="n"/>
      <c r="AE415" s="236" t="n"/>
      <c r="AF415" s="237">
        <f>IF(COUNTA(S415:AE415)=0,"",ROUND(AVERAGE(S415:AE415),1))</f>
        <v/>
      </c>
      <c r="AG415" s="235" t="n"/>
      <c r="AH415" s="236" t="n"/>
      <c r="AI415" s="236" t="n"/>
      <c r="AJ415" s="236" t="n"/>
      <c r="AK415" s="236" t="n"/>
      <c r="AL415" s="236" t="n"/>
      <c r="AM415" s="236" t="n"/>
      <c r="AN415" s="236" t="n"/>
      <c r="AO415" s="236" t="n"/>
      <c r="AP415" s="236" t="n"/>
      <c r="AQ415" s="236" t="n"/>
      <c r="AR415" s="236" t="n"/>
      <c r="AS415" s="236" t="n"/>
      <c r="AT415" s="236" t="n"/>
      <c r="AU415" s="237">
        <f>IF(COUNTA(AH415:AT415)=0,"",ROUND(AVERAGE(AH415:AT415),1))</f>
        <v/>
      </c>
    </row>
    <row r="416" ht="14.4" customHeight="1" s="185">
      <c r="A416" s="213" t="n">
        <v>5</v>
      </c>
      <c r="B416" s="234">
        <f t="array" ref="B416:B416">IFERROR(INDEX(Liste_Enfants!B$4:B$53,SMALL(IF(Liste_Enfants!E$4:E$53="A",ROW(Liste_Enfants!E$4:E$53)-3),5))&amp;" "&amp;INDEX(Liste_Enfants!C$4:C$53,SMALL(IF(Liste_Enfants!E$4:E$53="A",ROW(Liste_Enfants!E$4:E$53)-3),5)),"")</f>
        <v/>
      </c>
      <c r="C416" s="235" t="n"/>
      <c r="D416" s="236" t="n"/>
      <c r="E416" s="236" t="n"/>
      <c r="F416" s="236" t="n"/>
      <c r="G416" s="236" t="n"/>
      <c r="H416" s="236" t="n"/>
      <c r="I416" s="236" t="n"/>
      <c r="J416" s="236" t="n"/>
      <c r="K416" s="236" t="n"/>
      <c r="L416" s="236" t="n"/>
      <c r="M416" s="236" t="n"/>
      <c r="N416" s="236" t="n"/>
      <c r="O416" s="236" t="n"/>
      <c r="P416" s="236" t="n"/>
      <c r="Q416" s="237">
        <f>IF(COUNTA(D416:P416)=0,"",ROUND(AVERAGE(D416:P416),1))</f>
        <v/>
      </c>
      <c r="R416" s="235" t="n"/>
      <c r="S416" s="236" t="n"/>
      <c r="T416" s="236" t="n"/>
      <c r="U416" s="236" t="n"/>
      <c r="V416" s="236" t="n"/>
      <c r="W416" s="236" t="n"/>
      <c r="X416" s="236" t="n"/>
      <c r="Y416" s="236" t="n"/>
      <c r="Z416" s="236" t="n"/>
      <c r="AA416" s="236" t="n"/>
      <c r="AB416" s="236" t="n"/>
      <c r="AC416" s="236" t="n"/>
      <c r="AD416" s="236" t="n"/>
      <c r="AE416" s="236" t="n"/>
      <c r="AF416" s="237">
        <f>IF(COUNTA(S416:AE416)=0,"",ROUND(AVERAGE(S416:AE416),1))</f>
        <v/>
      </c>
      <c r="AG416" s="235" t="n"/>
      <c r="AH416" s="236" t="n"/>
      <c r="AI416" s="236" t="n"/>
      <c r="AJ416" s="236" t="n"/>
      <c r="AK416" s="236" t="n"/>
      <c r="AL416" s="236" t="n"/>
      <c r="AM416" s="236" t="n"/>
      <c r="AN416" s="236" t="n"/>
      <c r="AO416" s="236" t="n"/>
      <c r="AP416" s="236" t="n"/>
      <c r="AQ416" s="236" t="n"/>
      <c r="AR416" s="236" t="n"/>
      <c r="AS416" s="236" t="n"/>
      <c r="AT416" s="236" t="n"/>
      <c r="AU416" s="237">
        <f>IF(COUNTA(AH416:AT416)=0,"",ROUND(AVERAGE(AH416:AT416),1))</f>
        <v/>
      </c>
    </row>
    <row r="417" ht="14.4" customHeight="1" s="185">
      <c r="A417" s="238" t="n">
        <v>6</v>
      </c>
      <c r="B417" s="239">
        <f t="array" ref="B417:B417">IFERROR(INDEX(Liste_Enfants!B$4:B$53,SMALL(IF(Liste_Enfants!E$4:E$53="A",ROW(Liste_Enfants!E$4:E$53)-3),6))&amp;" "&amp;INDEX(Liste_Enfants!C$4:C$53,SMALL(IF(Liste_Enfants!E$4:E$53="A",ROW(Liste_Enfants!E$4:E$53)-3),6)),"")</f>
        <v/>
      </c>
      <c r="C417" s="235" t="n"/>
      <c r="D417" s="236" t="n"/>
      <c r="E417" s="236" t="n"/>
      <c r="F417" s="236" t="n"/>
      <c r="G417" s="236" t="n"/>
      <c r="H417" s="236" t="n"/>
      <c r="I417" s="236" t="n"/>
      <c r="J417" s="236" t="n"/>
      <c r="K417" s="236" t="n"/>
      <c r="L417" s="236" t="n"/>
      <c r="M417" s="236" t="n"/>
      <c r="N417" s="236" t="n"/>
      <c r="O417" s="236" t="n"/>
      <c r="P417" s="236" t="n"/>
      <c r="Q417" s="237">
        <f>IF(COUNTA(D417:P417)=0,"",ROUND(AVERAGE(D417:P417),1))</f>
        <v/>
      </c>
      <c r="R417" s="235" t="n"/>
      <c r="S417" s="236" t="n"/>
      <c r="T417" s="236" t="n"/>
      <c r="U417" s="236" t="n"/>
      <c r="V417" s="236" t="n"/>
      <c r="W417" s="236" t="n"/>
      <c r="X417" s="236" t="n"/>
      <c r="Y417" s="236" t="n"/>
      <c r="Z417" s="236" t="n"/>
      <c r="AA417" s="236" t="n"/>
      <c r="AB417" s="236" t="n"/>
      <c r="AC417" s="236" t="n"/>
      <c r="AD417" s="236" t="n"/>
      <c r="AE417" s="236" t="n"/>
      <c r="AF417" s="237">
        <f>IF(COUNTA(S417:AE417)=0,"",ROUND(AVERAGE(S417:AE417),1))</f>
        <v/>
      </c>
      <c r="AG417" s="235" t="n"/>
      <c r="AH417" s="236" t="n"/>
      <c r="AI417" s="236" t="n"/>
      <c r="AJ417" s="236" t="n"/>
      <c r="AK417" s="236" t="n"/>
      <c r="AL417" s="236" t="n"/>
      <c r="AM417" s="236" t="n"/>
      <c r="AN417" s="236" t="n"/>
      <c r="AO417" s="236" t="n"/>
      <c r="AP417" s="236" t="n"/>
      <c r="AQ417" s="236" t="n"/>
      <c r="AR417" s="236" t="n"/>
      <c r="AS417" s="236" t="n"/>
      <c r="AT417" s="236" t="n"/>
      <c r="AU417" s="237">
        <f>IF(COUNTA(AH417:AT417)=0,"",ROUND(AVERAGE(AH417:AT417),1))</f>
        <v/>
      </c>
    </row>
    <row r="418" ht="14.4" customHeight="1" s="185">
      <c r="A418" s="213" t="n">
        <v>7</v>
      </c>
      <c r="B418" s="234">
        <f t="array" ref="B418:B418">IFERROR(INDEX(Liste_Enfants!B$4:B$53,SMALL(IF(Liste_Enfants!E$4:E$53="A",ROW(Liste_Enfants!E$4:E$53)-3),7))&amp;" "&amp;INDEX(Liste_Enfants!C$4:C$53,SMALL(IF(Liste_Enfants!E$4:E$53="A",ROW(Liste_Enfants!E$4:E$53)-3),7)),"")</f>
        <v/>
      </c>
      <c r="C418" s="235" t="n"/>
      <c r="D418" s="236" t="n"/>
      <c r="E418" s="236" t="n"/>
      <c r="F418" s="236" t="n"/>
      <c r="G418" s="236" t="n"/>
      <c r="H418" s="236" t="n"/>
      <c r="I418" s="236" t="n"/>
      <c r="J418" s="236" t="n"/>
      <c r="K418" s="236" t="n"/>
      <c r="L418" s="236" t="n"/>
      <c r="M418" s="236" t="n"/>
      <c r="N418" s="236" t="n"/>
      <c r="O418" s="236" t="n"/>
      <c r="P418" s="236" t="n"/>
      <c r="Q418" s="237">
        <f>IF(COUNTA(D418:P418)=0,"",ROUND(AVERAGE(D418:P418),1))</f>
        <v/>
      </c>
      <c r="R418" s="235" t="n"/>
      <c r="S418" s="236" t="n"/>
      <c r="T418" s="236" t="n"/>
      <c r="U418" s="236" t="n"/>
      <c r="V418" s="236" t="n"/>
      <c r="W418" s="236" t="n"/>
      <c r="X418" s="236" t="n"/>
      <c r="Y418" s="236" t="n"/>
      <c r="Z418" s="236" t="n"/>
      <c r="AA418" s="236" t="n"/>
      <c r="AB418" s="236" t="n"/>
      <c r="AC418" s="236" t="n"/>
      <c r="AD418" s="236" t="n"/>
      <c r="AE418" s="236" t="n"/>
      <c r="AF418" s="237">
        <f>IF(COUNTA(S418:AE418)=0,"",ROUND(AVERAGE(S418:AE418),1))</f>
        <v/>
      </c>
      <c r="AG418" s="235" t="n"/>
      <c r="AH418" s="236" t="n"/>
      <c r="AI418" s="236" t="n"/>
      <c r="AJ418" s="236" t="n"/>
      <c r="AK418" s="236" t="n"/>
      <c r="AL418" s="236" t="n"/>
      <c r="AM418" s="236" t="n"/>
      <c r="AN418" s="236" t="n"/>
      <c r="AO418" s="236" t="n"/>
      <c r="AP418" s="236" t="n"/>
      <c r="AQ418" s="236" t="n"/>
      <c r="AR418" s="236" t="n"/>
      <c r="AS418" s="236" t="n"/>
      <c r="AT418" s="236" t="n"/>
      <c r="AU418" s="237">
        <f>IF(COUNTA(AH418:AT418)=0,"",ROUND(AVERAGE(AH418:AT418),1))</f>
        <v/>
      </c>
    </row>
    <row r="419" ht="14.4" customHeight="1" s="185">
      <c r="A419" s="238" t="n">
        <v>8</v>
      </c>
      <c r="B419" s="239">
        <f t="array" ref="B419:B419">IFERROR(INDEX(Liste_Enfants!B$4:B$53,SMALL(IF(Liste_Enfants!E$4:E$53="A",ROW(Liste_Enfants!E$4:E$53)-3),8))&amp;" "&amp;INDEX(Liste_Enfants!C$4:C$53,SMALL(IF(Liste_Enfants!E$4:E$53="A",ROW(Liste_Enfants!E$4:E$53)-3),8)),"")</f>
        <v/>
      </c>
      <c r="C419" s="235" t="n"/>
      <c r="D419" s="236" t="n"/>
      <c r="E419" s="236" t="n"/>
      <c r="F419" s="236" t="n"/>
      <c r="G419" s="236" t="n"/>
      <c r="H419" s="236" t="n"/>
      <c r="I419" s="236" t="n"/>
      <c r="J419" s="236" t="n"/>
      <c r="K419" s="236" t="n"/>
      <c r="L419" s="236" t="n"/>
      <c r="M419" s="236" t="n"/>
      <c r="N419" s="236" t="n"/>
      <c r="O419" s="236" t="n"/>
      <c r="P419" s="236" t="n"/>
      <c r="Q419" s="237">
        <f>IF(COUNTA(D419:P419)=0,"",ROUND(AVERAGE(D419:P419),1))</f>
        <v/>
      </c>
      <c r="R419" s="235" t="n"/>
      <c r="S419" s="236" t="n"/>
      <c r="T419" s="236" t="n"/>
      <c r="U419" s="236" t="n"/>
      <c r="V419" s="236" t="n"/>
      <c r="W419" s="236" t="n"/>
      <c r="X419" s="236" t="n"/>
      <c r="Y419" s="236" t="n"/>
      <c r="Z419" s="236" t="n"/>
      <c r="AA419" s="236" t="n"/>
      <c r="AB419" s="236" t="n"/>
      <c r="AC419" s="236" t="n"/>
      <c r="AD419" s="236" t="n"/>
      <c r="AE419" s="236" t="n"/>
      <c r="AF419" s="237">
        <f>IF(COUNTA(S419:AE419)=0,"",ROUND(AVERAGE(S419:AE419),1))</f>
        <v/>
      </c>
      <c r="AG419" s="235" t="n"/>
      <c r="AH419" s="236" t="n"/>
      <c r="AI419" s="236" t="n"/>
      <c r="AJ419" s="236" t="n"/>
      <c r="AK419" s="236" t="n"/>
      <c r="AL419" s="236" t="n"/>
      <c r="AM419" s="236" t="n"/>
      <c r="AN419" s="236" t="n"/>
      <c r="AO419" s="236" t="n"/>
      <c r="AP419" s="236" t="n"/>
      <c r="AQ419" s="236" t="n"/>
      <c r="AR419" s="236" t="n"/>
      <c r="AS419" s="236" t="n"/>
      <c r="AT419" s="236" t="n"/>
      <c r="AU419" s="237">
        <f>IF(COUNTA(AH419:AT419)=0,"",ROUND(AVERAGE(AH419:AT419),1))</f>
        <v/>
      </c>
    </row>
    <row r="420" ht="14.4" customHeight="1" s="185">
      <c r="A420" s="213" t="n">
        <v>9</v>
      </c>
      <c r="B420" s="234">
        <f t="array" ref="B420:B420">IFERROR(INDEX(Liste_Enfants!B$4:B$53,SMALL(IF(Liste_Enfants!E$4:E$53="A",ROW(Liste_Enfants!E$4:E$53)-3),9))&amp;" "&amp;INDEX(Liste_Enfants!C$4:C$53,SMALL(IF(Liste_Enfants!E$4:E$53="A",ROW(Liste_Enfants!E$4:E$53)-3),9)),"")</f>
        <v/>
      </c>
      <c r="C420" s="235" t="n"/>
      <c r="D420" s="236" t="n"/>
      <c r="E420" s="236" t="n"/>
      <c r="F420" s="236" t="n"/>
      <c r="G420" s="236" t="n"/>
      <c r="H420" s="236" t="n"/>
      <c r="I420" s="236" t="n"/>
      <c r="J420" s="236" t="n"/>
      <c r="K420" s="236" t="n"/>
      <c r="L420" s="236" t="n"/>
      <c r="M420" s="236" t="n"/>
      <c r="N420" s="236" t="n"/>
      <c r="O420" s="236" t="n"/>
      <c r="P420" s="236" t="n"/>
      <c r="Q420" s="237">
        <f>IF(COUNTA(D420:P420)=0,"",ROUND(AVERAGE(D420:P420),1))</f>
        <v/>
      </c>
      <c r="R420" s="235" t="n"/>
      <c r="S420" s="236" t="n"/>
      <c r="T420" s="236" t="n"/>
      <c r="U420" s="236" t="n"/>
      <c r="V420" s="236" t="n"/>
      <c r="W420" s="236" t="n"/>
      <c r="X420" s="236" t="n"/>
      <c r="Y420" s="236" t="n"/>
      <c r="Z420" s="236" t="n"/>
      <c r="AA420" s="236" t="n"/>
      <c r="AB420" s="236" t="n"/>
      <c r="AC420" s="236" t="n"/>
      <c r="AD420" s="236" t="n"/>
      <c r="AE420" s="236" t="n"/>
      <c r="AF420" s="237">
        <f>IF(COUNTA(S420:AE420)=0,"",ROUND(AVERAGE(S420:AE420),1))</f>
        <v/>
      </c>
      <c r="AG420" s="235" t="n"/>
      <c r="AH420" s="236" t="n"/>
      <c r="AI420" s="236" t="n"/>
      <c r="AJ420" s="236" t="n"/>
      <c r="AK420" s="236" t="n"/>
      <c r="AL420" s="236" t="n"/>
      <c r="AM420" s="236" t="n"/>
      <c r="AN420" s="236" t="n"/>
      <c r="AO420" s="236" t="n"/>
      <c r="AP420" s="236" t="n"/>
      <c r="AQ420" s="236" t="n"/>
      <c r="AR420" s="236" t="n"/>
      <c r="AS420" s="236" t="n"/>
      <c r="AT420" s="236" t="n"/>
      <c r="AU420" s="237">
        <f>IF(COUNTA(AH420:AT420)=0,"",ROUND(AVERAGE(AH420:AT420),1))</f>
        <v/>
      </c>
    </row>
    <row r="421" ht="14.4" customHeight="1" s="185">
      <c r="A421" s="238" t="n">
        <v>10</v>
      </c>
      <c r="B421" s="239">
        <f t="array" ref="B421:B421">IFERROR(INDEX(Liste_Enfants!B$4:B$53,SMALL(IF(Liste_Enfants!E$4:E$53="A",ROW(Liste_Enfants!E$4:E$53)-3),10))&amp;" "&amp;INDEX(Liste_Enfants!C$4:C$53,SMALL(IF(Liste_Enfants!E$4:E$53="A",ROW(Liste_Enfants!E$4:E$53)-3),10)),"")</f>
        <v/>
      </c>
      <c r="C421" s="235" t="n"/>
      <c r="D421" s="236" t="n"/>
      <c r="E421" s="236" t="n"/>
      <c r="F421" s="236" t="n"/>
      <c r="G421" s="236" t="n"/>
      <c r="H421" s="236" t="n"/>
      <c r="I421" s="236" t="n"/>
      <c r="J421" s="236" t="n"/>
      <c r="K421" s="236" t="n"/>
      <c r="L421" s="236" t="n"/>
      <c r="M421" s="236" t="n"/>
      <c r="N421" s="236" t="n"/>
      <c r="O421" s="236" t="n"/>
      <c r="P421" s="236" t="n"/>
      <c r="Q421" s="237">
        <f>IF(COUNTA(D421:P421)=0,"",ROUND(AVERAGE(D421:P421),1))</f>
        <v/>
      </c>
      <c r="R421" s="235" t="n"/>
      <c r="S421" s="236" t="n"/>
      <c r="T421" s="236" t="n"/>
      <c r="U421" s="236" t="n"/>
      <c r="V421" s="236" t="n"/>
      <c r="W421" s="236" t="n"/>
      <c r="X421" s="236" t="n"/>
      <c r="Y421" s="236" t="n"/>
      <c r="Z421" s="236" t="n"/>
      <c r="AA421" s="236" t="n"/>
      <c r="AB421" s="236" t="n"/>
      <c r="AC421" s="236" t="n"/>
      <c r="AD421" s="236" t="n"/>
      <c r="AE421" s="236" t="n"/>
      <c r="AF421" s="237">
        <f>IF(COUNTA(S421:AE421)=0,"",ROUND(AVERAGE(S421:AE421),1))</f>
        <v/>
      </c>
      <c r="AG421" s="235" t="n"/>
      <c r="AH421" s="236" t="n"/>
      <c r="AI421" s="236" t="n"/>
      <c r="AJ421" s="236" t="n"/>
      <c r="AK421" s="236" t="n"/>
      <c r="AL421" s="236" t="n"/>
      <c r="AM421" s="236" t="n"/>
      <c r="AN421" s="236" t="n"/>
      <c r="AO421" s="236" t="n"/>
      <c r="AP421" s="236" t="n"/>
      <c r="AQ421" s="236" t="n"/>
      <c r="AR421" s="236" t="n"/>
      <c r="AS421" s="236" t="n"/>
      <c r="AT421" s="236" t="n"/>
      <c r="AU421" s="237">
        <f>IF(COUNTA(AH421:AT421)=0,"",ROUND(AVERAGE(AH421:AT421),1))</f>
        <v/>
      </c>
    </row>
    <row r="422" ht="14.4" customHeight="1" s="185">
      <c r="A422" s="213" t="n">
        <v>11</v>
      </c>
      <c r="B422" s="234">
        <f t="array" ref="B422:B422">IFERROR(INDEX(Liste_Enfants!B$4:B$53,SMALL(IF(Liste_Enfants!E$4:E$53="A",ROW(Liste_Enfants!E$4:E$53)-3),11))&amp;" "&amp;INDEX(Liste_Enfants!C$4:C$53,SMALL(IF(Liste_Enfants!E$4:E$53="A",ROW(Liste_Enfants!E$4:E$53)-3),11)),"")</f>
        <v/>
      </c>
      <c r="C422" s="235" t="n"/>
      <c r="D422" s="236" t="n"/>
      <c r="E422" s="236" t="n"/>
      <c r="F422" s="236" t="n"/>
      <c r="G422" s="236" t="n"/>
      <c r="H422" s="236" t="n"/>
      <c r="I422" s="236" t="n"/>
      <c r="J422" s="236" t="n"/>
      <c r="K422" s="236" t="n"/>
      <c r="L422" s="236" t="n"/>
      <c r="M422" s="236" t="n"/>
      <c r="N422" s="236" t="n"/>
      <c r="O422" s="236" t="n"/>
      <c r="P422" s="236" t="n"/>
      <c r="Q422" s="237">
        <f>IF(COUNTA(D422:P422)=0,"",ROUND(AVERAGE(D422:P422),1))</f>
        <v/>
      </c>
      <c r="R422" s="235" t="n"/>
      <c r="S422" s="236" t="n"/>
      <c r="T422" s="236" t="n"/>
      <c r="U422" s="236" t="n"/>
      <c r="V422" s="236" t="n"/>
      <c r="W422" s="236" t="n"/>
      <c r="X422" s="236" t="n"/>
      <c r="Y422" s="236" t="n"/>
      <c r="Z422" s="236" t="n"/>
      <c r="AA422" s="236" t="n"/>
      <c r="AB422" s="236" t="n"/>
      <c r="AC422" s="236" t="n"/>
      <c r="AD422" s="236" t="n"/>
      <c r="AE422" s="236" t="n"/>
      <c r="AF422" s="237">
        <f>IF(COUNTA(S422:AE422)=0,"",ROUND(AVERAGE(S422:AE422),1))</f>
        <v/>
      </c>
      <c r="AG422" s="235" t="n"/>
      <c r="AH422" s="236" t="n"/>
      <c r="AI422" s="236" t="n"/>
      <c r="AJ422" s="236" t="n"/>
      <c r="AK422" s="236" t="n"/>
      <c r="AL422" s="236" t="n"/>
      <c r="AM422" s="236" t="n"/>
      <c r="AN422" s="236" t="n"/>
      <c r="AO422" s="236" t="n"/>
      <c r="AP422" s="236" t="n"/>
      <c r="AQ422" s="236" t="n"/>
      <c r="AR422" s="236" t="n"/>
      <c r="AS422" s="236" t="n"/>
      <c r="AT422" s="236" t="n"/>
      <c r="AU422" s="237">
        <f>IF(COUNTA(AH422:AT422)=0,"",ROUND(AVERAGE(AH422:AT422),1))</f>
        <v/>
      </c>
    </row>
    <row r="423" ht="14.4" customHeight="1" s="185">
      <c r="A423" s="238" t="n">
        <v>12</v>
      </c>
      <c r="B423" s="239">
        <f t="array" ref="B423:B423">IFERROR(INDEX(Liste_Enfants!B$4:B$53,SMALL(IF(Liste_Enfants!E$4:E$53="A",ROW(Liste_Enfants!E$4:E$53)-3),12))&amp;" "&amp;INDEX(Liste_Enfants!C$4:C$53,SMALL(IF(Liste_Enfants!E$4:E$53="A",ROW(Liste_Enfants!E$4:E$53)-3),12)),"")</f>
        <v/>
      </c>
      <c r="C423" s="235" t="n"/>
      <c r="D423" s="236" t="n"/>
      <c r="E423" s="236" t="n"/>
      <c r="F423" s="236" t="n"/>
      <c r="G423" s="236" t="n"/>
      <c r="H423" s="236" t="n"/>
      <c r="I423" s="236" t="n"/>
      <c r="J423" s="236" t="n"/>
      <c r="K423" s="236" t="n"/>
      <c r="L423" s="236" t="n"/>
      <c r="M423" s="236" t="n"/>
      <c r="N423" s="236" t="n"/>
      <c r="O423" s="236" t="n"/>
      <c r="P423" s="236" t="n"/>
      <c r="Q423" s="237">
        <f>IF(COUNTA(D423:P423)=0,"",ROUND(AVERAGE(D423:P423),1))</f>
        <v/>
      </c>
      <c r="R423" s="235" t="n"/>
      <c r="S423" s="236" t="n"/>
      <c r="T423" s="236" t="n"/>
      <c r="U423" s="236" t="n"/>
      <c r="V423" s="236" t="n"/>
      <c r="W423" s="236" t="n"/>
      <c r="X423" s="236" t="n"/>
      <c r="Y423" s="236" t="n"/>
      <c r="Z423" s="236" t="n"/>
      <c r="AA423" s="236" t="n"/>
      <c r="AB423" s="236" t="n"/>
      <c r="AC423" s="236" t="n"/>
      <c r="AD423" s="236" t="n"/>
      <c r="AE423" s="236" t="n"/>
      <c r="AF423" s="237">
        <f>IF(COUNTA(S423:AE423)=0,"",ROUND(AVERAGE(S423:AE423),1))</f>
        <v/>
      </c>
      <c r="AG423" s="235" t="n"/>
      <c r="AH423" s="236" t="n"/>
      <c r="AI423" s="236" t="n"/>
      <c r="AJ423" s="236" t="n"/>
      <c r="AK423" s="236" t="n"/>
      <c r="AL423" s="236" t="n"/>
      <c r="AM423" s="236" t="n"/>
      <c r="AN423" s="236" t="n"/>
      <c r="AO423" s="236" t="n"/>
      <c r="AP423" s="236" t="n"/>
      <c r="AQ423" s="236" t="n"/>
      <c r="AR423" s="236" t="n"/>
      <c r="AS423" s="236" t="n"/>
      <c r="AT423" s="236" t="n"/>
      <c r="AU423" s="237">
        <f>IF(COUNTA(AH423:AT423)=0,"",ROUND(AVERAGE(AH423:AT423),1))</f>
        <v/>
      </c>
    </row>
    <row r="424" ht="14.4" customHeight="1" s="185">
      <c r="A424" s="213" t="n">
        <v>13</v>
      </c>
      <c r="B424" s="234">
        <f t="array" ref="B424:B424">IFERROR(INDEX(Liste_Enfants!B$4:B$53,SMALL(IF(Liste_Enfants!E$4:E$53="A",ROW(Liste_Enfants!E$4:E$53)-3),13))&amp;" "&amp;INDEX(Liste_Enfants!C$4:C$53,SMALL(IF(Liste_Enfants!E$4:E$53="A",ROW(Liste_Enfants!E$4:E$53)-3),13)),"")</f>
        <v/>
      </c>
      <c r="C424" s="235" t="n"/>
      <c r="D424" s="236" t="n"/>
      <c r="E424" s="236" t="n"/>
      <c r="F424" s="236" t="n"/>
      <c r="G424" s="236" t="n"/>
      <c r="H424" s="236" t="n"/>
      <c r="I424" s="236" t="n"/>
      <c r="J424" s="236" t="n"/>
      <c r="K424" s="236" t="n"/>
      <c r="L424" s="236" t="n"/>
      <c r="M424" s="236" t="n"/>
      <c r="N424" s="236" t="n"/>
      <c r="O424" s="236" t="n"/>
      <c r="P424" s="236" t="n"/>
      <c r="Q424" s="237">
        <f>IF(COUNTA(D424:P424)=0,"",ROUND(AVERAGE(D424:P424),1))</f>
        <v/>
      </c>
      <c r="R424" s="235" t="n"/>
      <c r="S424" s="236" t="n"/>
      <c r="T424" s="236" t="n"/>
      <c r="U424" s="236" t="n"/>
      <c r="V424" s="236" t="n"/>
      <c r="W424" s="236" t="n"/>
      <c r="X424" s="236" t="n"/>
      <c r="Y424" s="236" t="n"/>
      <c r="Z424" s="236" t="n"/>
      <c r="AA424" s="236" t="n"/>
      <c r="AB424" s="236" t="n"/>
      <c r="AC424" s="236" t="n"/>
      <c r="AD424" s="236" t="n"/>
      <c r="AE424" s="236" t="n"/>
      <c r="AF424" s="237">
        <f>IF(COUNTA(S424:AE424)=0,"",ROUND(AVERAGE(S424:AE424),1))</f>
        <v/>
      </c>
      <c r="AG424" s="235" t="n"/>
      <c r="AH424" s="236" t="n"/>
      <c r="AI424" s="236" t="n"/>
      <c r="AJ424" s="236" t="n"/>
      <c r="AK424" s="236" t="n"/>
      <c r="AL424" s="236" t="n"/>
      <c r="AM424" s="236" t="n"/>
      <c r="AN424" s="236" t="n"/>
      <c r="AO424" s="236" t="n"/>
      <c r="AP424" s="236" t="n"/>
      <c r="AQ424" s="236" t="n"/>
      <c r="AR424" s="236" t="n"/>
      <c r="AS424" s="236" t="n"/>
      <c r="AT424" s="236" t="n"/>
      <c r="AU424" s="237">
        <f>IF(COUNTA(AH424:AT424)=0,"",ROUND(AVERAGE(AH424:AT424),1))</f>
        <v/>
      </c>
    </row>
    <row r="425" ht="14.4" customHeight="1" s="185">
      <c r="A425" s="238" t="n">
        <v>14</v>
      </c>
      <c r="B425" s="239">
        <f t="array" ref="B425:B425">IFERROR(INDEX(Liste_Enfants!B$4:B$53,SMALL(IF(Liste_Enfants!E$4:E$53="A",ROW(Liste_Enfants!E$4:E$53)-3),14))&amp;" "&amp;INDEX(Liste_Enfants!C$4:C$53,SMALL(IF(Liste_Enfants!E$4:E$53="A",ROW(Liste_Enfants!E$4:E$53)-3),14)),"")</f>
        <v/>
      </c>
      <c r="C425" s="235" t="n"/>
      <c r="D425" s="236" t="n"/>
      <c r="E425" s="236" t="n"/>
      <c r="F425" s="236" t="n"/>
      <c r="G425" s="236" t="n"/>
      <c r="H425" s="236" t="n"/>
      <c r="I425" s="236" t="n"/>
      <c r="J425" s="236" t="n"/>
      <c r="K425" s="236" t="n"/>
      <c r="L425" s="236" t="n"/>
      <c r="M425" s="236" t="n"/>
      <c r="N425" s="236" t="n"/>
      <c r="O425" s="236" t="n"/>
      <c r="P425" s="236" t="n"/>
      <c r="Q425" s="237">
        <f>IF(COUNTA(D425:P425)=0,"",ROUND(AVERAGE(D425:P425),1))</f>
        <v/>
      </c>
      <c r="R425" s="235" t="n"/>
      <c r="S425" s="236" t="n"/>
      <c r="T425" s="236" t="n"/>
      <c r="U425" s="236" t="n"/>
      <c r="V425" s="236" t="n"/>
      <c r="W425" s="236" t="n"/>
      <c r="X425" s="236" t="n"/>
      <c r="Y425" s="236" t="n"/>
      <c r="Z425" s="236" t="n"/>
      <c r="AA425" s="236" t="n"/>
      <c r="AB425" s="236" t="n"/>
      <c r="AC425" s="236" t="n"/>
      <c r="AD425" s="236" t="n"/>
      <c r="AE425" s="236" t="n"/>
      <c r="AF425" s="237">
        <f>IF(COUNTA(S425:AE425)=0,"",ROUND(AVERAGE(S425:AE425),1))</f>
        <v/>
      </c>
      <c r="AG425" s="235" t="n"/>
      <c r="AH425" s="236" t="n"/>
      <c r="AI425" s="236" t="n"/>
      <c r="AJ425" s="236" t="n"/>
      <c r="AK425" s="236" t="n"/>
      <c r="AL425" s="236" t="n"/>
      <c r="AM425" s="236" t="n"/>
      <c r="AN425" s="236" t="n"/>
      <c r="AO425" s="236" t="n"/>
      <c r="AP425" s="236" t="n"/>
      <c r="AQ425" s="236" t="n"/>
      <c r="AR425" s="236" t="n"/>
      <c r="AS425" s="236" t="n"/>
      <c r="AT425" s="236" t="n"/>
      <c r="AU425" s="237">
        <f>IF(COUNTA(AH425:AT425)=0,"",ROUND(AVERAGE(AH425:AT425),1))</f>
        <v/>
      </c>
    </row>
    <row r="426" ht="14.4" customHeight="1" s="185">
      <c r="A426" s="213" t="n">
        <v>15</v>
      </c>
      <c r="B426" s="234">
        <f t="array" ref="B426:B426">IFERROR(INDEX(Liste_Enfants!B$4:B$53,SMALL(IF(Liste_Enfants!E$4:E$53="A",ROW(Liste_Enfants!E$4:E$53)-3),15))&amp;" "&amp;INDEX(Liste_Enfants!C$4:C$53,SMALL(IF(Liste_Enfants!E$4:E$53="A",ROW(Liste_Enfants!E$4:E$53)-3),15)),"")</f>
        <v/>
      </c>
      <c r="C426" s="235" t="n"/>
      <c r="D426" s="236" t="n"/>
      <c r="E426" s="236" t="n"/>
      <c r="F426" s="236" t="n"/>
      <c r="G426" s="236" t="n"/>
      <c r="H426" s="236" t="n"/>
      <c r="I426" s="236" t="n"/>
      <c r="J426" s="236" t="n"/>
      <c r="K426" s="236" t="n"/>
      <c r="L426" s="236" t="n"/>
      <c r="M426" s="236" t="n"/>
      <c r="N426" s="236" t="n"/>
      <c r="O426" s="236" t="n"/>
      <c r="P426" s="236" t="n"/>
      <c r="Q426" s="237">
        <f>IF(COUNTA(D426:P426)=0,"",ROUND(AVERAGE(D426:P426),1))</f>
        <v/>
      </c>
      <c r="R426" s="235" t="n"/>
      <c r="S426" s="236" t="n"/>
      <c r="T426" s="236" t="n"/>
      <c r="U426" s="236" t="n"/>
      <c r="V426" s="236" t="n"/>
      <c r="W426" s="236" t="n"/>
      <c r="X426" s="236" t="n"/>
      <c r="Y426" s="236" t="n"/>
      <c r="Z426" s="236" t="n"/>
      <c r="AA426" s="236" t="n"/>
      <c r="AB426" s="236" t="n"/>
      <c r="AC426" s="236" t="n"/>
      <c r="AD426" s="236" t="n"/>
      <c r="AE426" s="236" t="n"/>
      <c r="AF426" s="237">
        <f>IF(COUNTA(S426:AE426)=0,"",ROUND(AVERAGE(S426:AE426),1))</f>
        <v/>
      </c>
      <c r="AG426" s="235" t="n"/>
      <c r="AH426" s="236" t="n"/>
      <c r="AI426" s="236" t="n"/>
      <c r="AJ426" s="236" t="n"/>
      <c r="AK426" s="236" t="n"/>
      <c r="AL426" s="236" t="n"/>
      <c r="AM426" s="236" t="n"/>
      <c r="AN426" s="236" t="n"/>
      <c r="AO426" s="236" t="n"/>
      <c r="AP426" s="236" t="n"/>
      <c r="AQ426" s="236" t="n"/>
      <c r="AR426" s="236" t="n"/>
      <c r="AS426" s="236" t="n"/>
      <c r="AT426" s="236" t="n"/>
      <c r="AU426" s="237">
        <f>IF(COUNTA(AH426:AT426)=0,"",ROUND(AVERAGE(AH426:AT426),1))</f>
        <v/>
      </c>
    </row>
    <row r="427" ht="14.4" customHeight="1" s="185">
      <c r="A427" s="233" t="inlineStr">
        <is>
          <t>📊 MOY.</t>
        </is>
      </c>
      <c r="C427" s="252" t="n"/>
      <c r="D427" s="241">
        <f>IF(COUNTA(D412:D426)=0,"",ROUND(AVERAGE(D412:D426),1))</f>
        <v/>
      </c>
      <c r="E427" s="241">
        <f>IF(COUNTA(E412:E426)=0,"",ROUND(AVERAGE(E412:E426),1))</f>
        <v/>
      </c>
      <c r="F427" s="241">
        <f>IF(COUNTA(F412:F426)=0,"",ROUND(AVERAGE(F412:F426),1))</f>
        <v/>
      </c>
      <c r="G427" s="241">
        <f>IF(COUNTA(G412:G426)=0,"",ROUND(AVERAGE(G412:G426),1))</f>
        <v/>
      </c>
      <c r="H427" s="241">
        <f>IF(COUNTA(H412:H426)=0,"",ROUND(AVERAGE(H412:H426),1))</f>
        <v/>
      </c>
      <c r="I427" s="241">
        <f>IF(COUNTA(I412:I426)=0,"",ROUND(AVERAGE(I412:I426),1))</f>
        <v/>
      </c>
      <c r="J427" s="241">
        <f>IF(COUNTA(J412:J426)=0,"",ROUND(AVERAGE(J412:J426),1))</f>
        <v/>
      </c>
      <c r="K427" s="241">
        <f>IF(COUNTA(K412:K426)=0,"",ROUND(AVERAGE(K412:K426),1))</f>
        <v/>
      </c>
      <c r="L427" s="241">
        <f>IF(COUNTA(L412:L426)=0,"",ROUND(AVERAGE(L412:L426),1))</f>
        <v/>
      </c>
      <c r="M427" s="241">
        <f>IF(COUNTA(M412:M426)=0,"",ROUND(AVERAGE(M412:M426),1))</f>
        <v/>
      </c>
      <c r="N427" s="241">
        <f>IF(COUNTA(N412:N426)=0,"",ROUND(AVERAGE(N412:N426),1))</f>
        <v/>
      </c>
      <c r="O427" s="241">
        <f>IF(COUNTA(O412:O426)=0,"",ROUND(AVERAGE(O412:O426),1))</f>
        <v/>
      </c>
      <c r="P427" s="241">
        <f>IF(COUNTA(P412:P426)=0,"",ROUND(AVERAGE(P412:P426),1))</f>
        <v/>
      </c>
      <c r="Q427" s="241">
        <f>IF(COUNTA(Q412:Q426)=0,"",ROUND(AVERAGE(Q412:Q426),1))</f>
        <v/>
      </c>
      <c r="R427" s="235" t="n"/>
      <c r="S427" s="241">
        <f>IF(COUNTA(S412:S426)=0,"",ROUND(AVERAGE(S412:S426),1))</f>
        <v/>
      </c>
      <c r="T427" s="241">
        <f>IF(COUNTA(T412:T426)=0,"",ROUND(AVERAGE(T412:T426),1))</f>
        <v/>
      </c>
      <c r="U427" s="241">
        <f>IF(COUNTA(U412:U426)=0,"",ROUND(AVERAGE(U412:U426),1))</f>
        <v/>
      </c>
      <c r="V427" s="241">
        <f>IF(COUNTA(V412:V426)=0,"",ROUND(AVERAGE(V412:V426),1))</f>
        <v/>
      </c>
      <c r="W427" s="241">
        <f>IF(COUNTA(W412:W426)=0,"",ROUND(AVERAGE(W412:W426),1))</f>
        <v/>
      </c>
      <c r="X427" s="241">
        <f>IF(COUNTA(X412:X426)=0,"",ROUND(AVERAGE(X412:X426),1))</f>
        <v/>
      </c>
      <c r="Y427" s="241">
        <f>IF(COUNTA(Y412:Y426)=0,"",ROUND(AVERAGE(Y412:Y426),1))</f>
        <v/>
      </c>
      <c r="Z427" s="241">
        <f>IF(COUNTA(Z412:Z426)=0,"",ROUND(AVERAGE(Z412:Z426),1))</f>
        <v/>
      </c>
      <c r="AA427" s="241">
        <f>IF(COUNTA(AA412:AA426)=0,"",ROUND(AVERAGE(AA412:AA426),1))</f>
        <v/>
      </c>
      <c r="AB427" s="241">
        <f>IF(COUNTA(AB412:AB426)=0,"",ROUND(AVERAGE(AB412:AB426),1))</f>
        <v/>
      </c>
      <c r="AC427" s="241">
        <f>IF(COUNTA(AC412:AC426)=0,"",ROUND(AVERAGE(AC412:AC426),1))</f>
        <v/>
      </c>
      <c r="AD427" s="241">
        <f>IF(COUNTA(AD412:AD426)=0,"",ROUND(AVERAGE(AD412:AD426),1))</f>
        <v/>
      </c>
      <c r="AE427" s="241">
        <f>IF(COUNTA(AE412:AE426)=0,"",ROUND(AVERAGE(AE412:AE426),1))</f>
        <v/>
      </c>
      <c r="AF427" s="241">
        <f>IF(COUNTA(AF412:AF426)=0,"",ROUND(AVERAGE(AF412:AF426),1))</f>
        <v/>
      </c>
      <c r="AG427" s="235" t="n"/>
      <c r="AH427" s="241">
        <f>IF(COUNTA(AH412:AH426)=0,"",ROUND(AVERAGE(AH412:AH426),1))</f>
        <v/>
      </c>
      <c r="AI427" s="241">
        <f>IF(COUNTA(AI412:AI426)=0,"",ROUND(AVERAGE(AI412:AI426),1))</f>
        <v/>
      </c>
      <c r="AJ427" s="241">
        <f>IF(COUNTA(AJ412:AJ426)=0,"",ROUND(AVERAGE(AJ412:AJ426),1))</f>
        <v/>
      </c>
      <c r="AK427" s="241">
        <f>IF(COUNTA(AK412:AK426)=0,"",ROUND(AVERAGE(AK412:AK426),1))</f>
        <v/>
      </c>
      <c r="AL427" s="241">
        <f>IF(COUNTA(AL412:AL426)=0,"",ROUND(AVERAGE(AL412:AL426),1))</f>
        <v/>
      </c>
      <c r="AM427" s="241">
        <f>IF(COUNTA(AM412:AM426)=0,"",ROUND(AVERAGE(AM412:AM426),1))</f>
        <v/>
      </c>
      <c r="AN427" s="241">
        <f>IF(COUNTA(AN412:AN426)=0,"",ROUND(AVERAGE(AN412:AN426),1))</f>
        <v/>
      </c>
      <c r="AO427" s="241">
        <f>IF(COUNTA(AO412:AO426)=0,"",ROUND(AVERAGE(AO412:AO426),1))</f>
        <v/>
      </c>
      <c r="AP427" s="241">
        <f>IF(COUNTA(AP412:AP426)=0,"",ROUND(AVERAGE(AP412:AP426),1))</f>
        <v/>
      </c>
      <c r="AQ427" s="241">
        <f>IF(COUNTA(AQ412:AQ426)=0,"",ROUND(AVERAGE(AQ412:AQ426),1))</f>
        <v/>
      </c>
      <c r="AR427" s="241">
        <f>IF(COUNTA(AR412:AR426)=0,"",ROUND(AVERAGE(AR412:AR426),1))</f>
        <v/>
      </c>
      <c r="AS427" s="241">
        <f>IF(COUNTA(AS412:AS426)=0,"",ROUND(AVERAGE(AS412:AS426),1))</f>
        <v/>
      </c>
      <c r="AT427" s="241">
        <f>IF(COUNTA(AT412:AT426)=0,"",ROUND(AVERAGE(AT412:AT426),1))</f>
        <v/>
      </c>
      <c r="AU427" s="241">
        <f>IF(COUNTA(AU412:AU426)=0,"",ROUND(AVERAGE(AU412:AU426),1))</f>
        <v/>
      </c>
    </row>
    <row r="428" ht="14.4" customHeight="1" s="185">
      <c r="A428" s="248" t="inlineStr">
        <is>
          <t>⭐ MOY. S6</t>
        </is>
      </c>
      <c r="C428" s="253" t="n"/>
      <c r="D428" s="249">
        <f>IF(COUNTA(D376,D393,D410,D427)=0,"",ROUND(AVERAGE(D376,D393,D410,D427),1))</f>
        <v/>
      </c>
      <c r="E428" s="249">
        <f>IF(COUNTA(E376,E393,E410,E427)=0,"",ROUND(AVERAGE(E376,E393,E410,E427),1))</f>
        <v/>
      </c>
      <c r="F428" s="249">
        <f>IF(COUNTA(F376,F393,F410,F427)=0,"",ROUND(AVERAGE(F376,F393,F410,F427),1))</f>
        <v/>
      </c>
      <c r="G428" s="249">
        <f>IF(COUNTA(G376,G393,G410,G427)=0,"",ROUND(AVERAGE(G376,G393,G410,G427),1))</f>
        <v/>
      </c>
      <c r="H428" s="249">
        <f>IF(COUNTA(H376,H393,H410,H427)=0,"",ROUND(AVERAGE(H376,H393,H410,H427),1))</f>
        <v/>
      </c>
      <c r="I428" s="249">
        <f>IF(COUNTA(I376,I393,I410,I427)=0,"",ROUND(AVERAGE(I376,I393,I410,I427),1))</f>
        <v/>
      </c>
      <c r="J428" s="249">
        <f>IF(COUNTA(J376,J393,J410,J427)=0,"",ROUND(AVERAGE(J376,J393,J410,J427),1))</f>
        <v/>
      </c>
      <c r="K428" s="249">
        <f>IF(COUNTA(K376,K393,K410,K427)=0,"",ROUND(AVERAGE(K376,K393,K410,K427),1))</f>
        <v/>
      </c>
      <c r="L428" s="249">
        <f>IF(COUNTA(L376,L393,L410,L427)=0,"",ROUND(AVERAGE(L376,L393,L410,L427),1))</f>
        <v/>
      </c>
      <c r="M428" s="249">
        <f>IF(COUNTA(M376,M393,M410,M427)=0,"",ROUND(AVERAGE(M376,M393,M410,M427),1))</f>
        <v/>
      </c>
      <c r="N428" s="249">
        <f>IF(COUNTA(N376,N393,N410,N427)=0,"",ROUND(AVERAGE(N376,N393,N410,N427),1))</f>
        <v/>
      </c>
      <c r="O428" s="249">
        <f>IF(COUNTA(O376,O393,O410,O427)=0,"",ROUND(AVERAGE(O376,O393,O410,O427),1))</f>
        <v/>
      </c>
      <c r="P428" s="249">
        <f>IF(COUNTA(P376,P393,P410,P427)=0,"",ROUND(AVERAGE(P376,P393,P410,P427),1))</f>
        <v/>
      </c>
      <c r="Q428" s="249">
        <f>IF(COUNTA(Q376,Q393,Q410,Q427)=0,"",ROUND(AVERAGE(Q376,Q393,Q410,Q427),1))</f>
        <v/>
      </c>
      <c r="R428" s="235" t="n"/>
      <c r="S428" s="249">
        <f>IF(COUNTA(S376,S393,S410,S427)=0,"",ROUND(AVERAGE(S376,S393,S410,S427),1))</f>
        <v/>
      </c>
      <c r="T428" s="249">
        <f>IF(COUNTA(T376,T393,T410,T427)=0,"",ROUND(AVERAGE(T376,T393,T410,T427),1))</f>
        <v/>
      </c>
      <c r="U428" s="249">
        <f>IF(COUNTA(U376,U393,U410,U427)=0,"",ROUND(AVERAGE(U376,U393,U410,U427),1))</f>
        <v/>
      </c>
      <c r="V428" s="249">
        <f>IF(COUNTA(V376,V393,V410,V427)=0,"",ROUND(AVERAGE(V376,V393,V410,V427),1))</f>
        <v/>
      </c>
      <c r="W428" s="249">
        <f>IF(COUNTA(W376,W393,W410,W427)=0,"",ROUND(AVERAGE(W376,W393,W410,W427),1))</f>
        <v/>
      </c>
      <c r="X428" s="249">
        <f>IF(COUNTA(X376,X393,X410,X427)=0,"",ROUND(AVERAGE(X376,X393,X410,X427),1))</f>
        <v/>
      </c>
      <c r="Y428" s="249">
        <f>IF(COUNTA(Y376,Y393,Y410,Y427)=0,"",ROUND(AVERAGE(Y376,Y393,Y410,Y427),1))</f>
        <v/>
      </c>
      <c r="Z428" s="249">
        <f>IF(COUNTA(Z376,Z393,Z410,Z427)=0,"",ROUND(AVERAGE(Z376,Z393,Z410,Z427),1))</f>
        <v/>
      </c>
      <c r="AA428" s="249">
        <f>IF(COUNTA(AA376,AA393,AA410,AA427)=0,"",ROUND(AVERAGE(AA376,AA393,AA410,AA427),1))</f>
        <v/>
      </c>
      <c r="AB428" s="249">
        <f>IF(COUNTA(AB376,AB393,AB410,AB427)=0,"",ROUND(AVERAGE(AB376,AB393,AB410,AB427),1))</f>
        <v/>
      </c>
      <c r="AC428" s="249">
        <f>IF(COUNTA(AC376,AC393,AC410,AC427)=0,"",ROUND(AVERAGE(AC376,AC393,AC410,AC427),1))</f>
        <v/>
      </c>
      <c r="AD428" s="249">
        <f>IF(COUNTA(AD376,AD393,AD410,AD427)=0,"",ROUND(AVERAGE(AD376,AD393,AD410,AD427),1))</f>
        <v/>
      </c>
      <c r="AE428" s="249">
        <f>IF(COUNTA(AE376,AE393,AE410,AE427)=0,"",ROUND(AVERAGE(AE376,AE393,AE410,AE427),1))</f>
        <v/>
      </c>
      <c r="AF428" s="249">
        <f>IF(COUNTA(AF376,AF393,AF410,AF427)=0,"",ROUND(AVERAGE(AF376,AF393,AF410,AF427),1))</f>
        <v/>
      </c>
      <c r="AG428" s="235" t="n"/>
      <c r="AH428" s="249">
        <f>IF(COUNTA(AH376,AH393,AH410,AH427)=0,"",ROUND(AVERAGE(AH376,AH393,AH410,AH427),1))</f>
        <v/>
      </c>
      <c r="AI428" s="249">
        <f>IF(COUNTA(AI376,AI393,AI410,AI427)=0,"",ROUND(AVERAGE(AI376,AI393,AI410,AI427),1))</f>
        <v/>
      </c>
      <c r="AJ428" s="249">
        <f>IF(COUNTA(AJ376,AJ393,AJ410,AJ427)=0,"",ROUND(AVERAGE(AJ376,AJ393,AJ410,AJ427),1))</f>
        <v/>
      </c>
      <c r="AK428" s="249">
        <f>IF(COUNTA(AK376,AK393,AK410,AK427)=0,"",ROUND(AVERAGE(AK376,AK393,AK410,AK427),1))</f>
        <v/>
      </c>
      <c r="AL428" s="249">
        <f>IF(COUNTA(AL376,AL393,AL410,AL427)=0,"",ROUND(AVERAGE(AL376,AL393,AL410,AL427),1))</f>
        <v/>
      </c>
      <c r="AM428" s="249">
        <f>IF(COUNTA(AM376,AM393,AM410,AM427)=0,"",ROUND(AVERAGE(AM376,AM393,AM410,AM427),1))</f>
        <v/>
      </c>
      <c r="AN428" s="249">
        <f>IF(COUNTA(AN376,AN393,AN410,AN427)=0,"",ROUND(AVERAGE(AN376,AN393,AN410,AN427),1))</f>
        <v/>
      </c>
      <c r="AO428" s="249">
        <f>IF(COUNTA(AO376,AO393,AO410,AO427)=0,"",ROUND(AVERAGE(AO376,AO393,AO410,AO427),1))</f>
        <v/>
      </c>
      <c r="AP428" s="249">
        <f>IF(COUNTA(AP376,AP393,AP410,AP427)=0,"",ROUND(AVERAGE(AP376,AP393,AP410,AP427),1))</f>
        <v/>
      </c>
      <c r="AQ428" s="249">
        <f>IF(COUNTA(AQ376,AQ393,AQ410,AQ427)=0,"",ROUND(AVERAGE(AQ376,AQ393,AQ410,AQ427),1))</f>
        <v/>
      </c>
      <c r="AR428" s="249">
        <f>IF(COUNTA(AR376,AR393,AR410,AR427)=0,"",ROUND(AVERAGE(AR376,AR393,AR410,AR427),1))</f>
        <v/>
      </c>
      <c r="AS428" s="249">
        <f>IF(COUNTA(AS376,AS393,AS410,AS427)=0,"",ROUND(AVERAGE(AS376,AS393,AS410,AS427),1))</f>
        <v/>
      </c>
      <c r="AT428" s="249">
        <f>IF(COUNTA(AT376,AT393,AT410,AT427)=0,"",ROUND(AVERAGE(AT376,AT393,AT410,AT427),1))</f>
        <v/>
      </c>
      <c r="AU428" s="249">
        <f>IF(COUNTA(AU376,AU393,AU410,AU427)=0,"",ROUND(AVERAGE(AU376,AU393,AU410,AU427),1))</f>
        <v/>
      </c>
    </row>
    <row r="429" ht="14.4" customHeight="1" s="185">
      <c r="C429" s="235" t="n"/>
      <c r="D429" s="194" t="n"/>
      <c r="E429" s="194" t="n"/>
      <c r="F429" s="194" t="n"/>
      <c r="G429" s="194" t="n"/>
      <c r="H429" s="194" t="n"/>
      <c r="I429" s="194" t="n"/>
      <c r="J429" s="194" t="n"/>
      <c r="K429" s="194" t="n"/>
      <c r="L429" s="194" t="n"/>
      <c r="M429" s="194" t="n"/>
      <c r="N429" s="194" t="n"/>
      <c r="O429" s="194" t="n"/>
      <c r="P429" s="194" t="n"/>
      <c r="Q429" s="194" t="n"/>
      <c r="R429" s="235" t="n"/>
      <c r="S429" s="194" t="n"/>
      <c r="T429" s="194" t="n"/>
      <c r="U429" s="194" t="n"/>
      <c r="V429" s="194" t="n"/>
      <c r="W429" s="194" t="n"/>
      <c r="X429" s="194" t="n"/>
      <c r="Y429" s="194" t="n"/>
      <c r="Z429" s="194" t="n"/>
      <c r="AA429" s="194" t="n"/>
      <c r="AB429" s="194" t="n"/>
      <c r="AC429" s="194" t="n"/>
      <c r="AD429" s="194" t="n"/>
      <c r="AE429" s="194" t="n"/>
      <c r="AF429" s="194" t="n"/>
      <c r="AG429" s="235" t="n"/>
      <c r="AH429" s="194" t="n"/>
      <c r="AI429" s="194" t="n"/>
      <c r="AJ429" s="194" t="n"/>
      <c r="AK429" s="194" t="n"/>
      <c r="AL429" s="194" t="n"/>
      <c r="AM429" s="194" t="n"/>
      <c r="AN429" s="194" t="n"/>
      <c r="AO429" s="194" t="n"/>
      <c r="AP429" s="194" t="n"/>
      <c r="AQ429" s="194" t="n"/>
      <c r="AR429" s="194" t="n"/>
      <c r="AS429" s="194" t="n"/>
      <c r="AT429" s="194" t="n"/>
      <c r="AU429" s="194" t="n"/>
    </row>
    <row r="430" ht="15.6" customHeight="1" s="185">
      <c r="A430" s="216" t="inlineStr">
        <is>
          <t>📋 T1 — 📆 SEMAINE 7</t>
        </is>
      </c>
      <c r="C430" s="240" t="n"/>
      <c r="D430" s="194" t="n"/>
      <c r="E430" s="194" t="n"/>
      <c r="F430" s="194" t="n"/>
      <c r="G430" s="194" t="n"/>
      <c r="H430" s="194" t="n"/>
      <c r="I430" s="194" t="n"/>
      <c r="J430" s="194" t="n"/>
      <c r="K430" s="194" t="n"/>
      <c r="L430" s="194" t="n"/>
      <c r="M430" s="194" t="n"/>
      <c r="N430" s="194" t="n"/>
      <c r="O430" s="194" t="n"/>
      <c r="P430" s="194" t="n"/>
      <c r="Q430" s="194" t="n"/>
      <c r="R430" s="235" t="n"/>
      <c r="S430" s="194" t="n"/>
      <c r="T430" s="194" t="n"/>
      <c r="U430" s="194" t="n"/>
      <c r="V430" s="194" t="n"/>
      <c r="W430" s="194" t="n"/>
      <c r="X430" s="194" t="n"/>
      <c r="Y430" s="194" t="n"/>
      <c r="Z430" s="194" t="n"/>
      <c r="AA430" s="194" t="n"/>
      <c r="AB430" s="194" t="n"/>
      <c r="AC430" s="194" t="n"/>
      <c r="AD430" s="194" t="n"/>
      <c r="AE430" s="194" t="n"/>
      <c r="AF430" s="194" t="n"/>
      <c r="AG430" s="235" t="n"/>
      <c r="AH430" s="194" t="n"/>
      <c r="AI430" s="194" t="n"/>
      <c r="AJ430" s="194" t="n"/>
      <c r="AK430" s="194" t="n"/>
      <c r="AL430" s="194" t="n"/>
      <c r="AM430" s="194" t="n"/>
      <c r="AN430" s="194" t="n"/>
      <c r="AO430" s="194" t="n"/>
      <c r="AP430" s="194" t="n"/>
      <c r="AQ430" s="194" t="n"/>
      <c r="AR430" s="194" t="n"/>
      <c r="AS430" s="194" t="n"/>
      <c r="AT430" s="194" t="n"/>
      <c r="AU430" s="194" t="n"/>
    </row>
    <row r="431" ht="30" customHeight="1" s="185">
      <c r="A431" s="254" t="inlineStr">
        <is>
          <t>N°</t>
        </is>
      </c>
      <c r="B431" s="227" t="inlineStr">
        <is>
          <t>📅 LUNDI</t>
        </is>
      </c>
      <c r="C431" s="228" t="n"/>
      <c r="D431" s="229" t="inlineStr">
        <is>
          <t>Règles</t>
        </is>
      </c>
      <c r="E431" s="229" t="inlineStr">
        <is>
          <t>Coopér.</t>
        </is>
      </c>
      <c r="F431" s="229" t="inlineStr">
        <is>
          <t>Comm.</t>
        </is>
      </c>
      <c r="G431" s="229" t="inlineStr">
        <is>
          <t>Entraide</t>
        </is>
      </c>
      <c r="H431" s="230" t="inlineStr">
        <is>
          <t>Initiat.</t>
        </is>
      </c>
      <c r="I431" s="230" t="inlineStr">
        <is>
          <t>Gest.mat</t>
        </is>
      </c>
      <c r="J431" s="230" t="inlineStr">
        <is>
          <t>Orga.</t>
        </is>
      </c>
      <c r="K431" s="231" t="inlineStr">
        <is>
          <t>Imagin.</t>
        </is>
      </c>
      <c r="L431" s="231" t="inlineStr">
        <is>
          <t>Expr.art</t>
        </is>
      </c>
      <c r="M431" s="231" t="inlineStr">
        <is>
          <t>Expr.corp</t>
        </is>
      </c>
      <c r="N431" s="232" t="inlineStr">
        <is>
          <t>Coord.</t>
        </is>
      </c>
      <c r="O431" s="232" t="inlineStr">
        <is>
          <t>Endur.</t>
        </is>
      </c>
      <c r="P431" s="232" t="inlineStr">
        <is>
          <t>Esp.sport</t>
        </is>
      </c>
      <c r="Q431" s="233" t="inlineStr">
        <is>
          <t>MOY</t>
        </is>
      </c>
      <c r="R431" s="250" t="inlineStr">
        <is>
          <t>▼ Activité</t>
        </is>
      </c>
      <c r="S431" s="229" t="inlineStr">
        <is>
          <t>Règles</t>
        </is>
      </c>
      <c r="T431" s="229" t="inlineStr">
        <is>
          <t>Coopér.</t>
        </is>
      </c>
      <c r="U431" s="229" t="inlineStr">
        <is>
          <t>Comm.</t>
        </is>
      </c>
      <c r="V431" s="229" t="inlineStr">
        <is>
          <t>Entraide</t>
        </is>
      </c>
      <c r="W431" s="230" t="inlineStr">
        <is>
          <t>Initiat.</t>
        </is>
      </c>
      <c r="X431" s="230" t="inlineStr">
        <is>
          <t>Gest.mat</t>
        </is>
      </c>
      <c r="Y431" s="230" t="inlineStr">
        <is>
          <t>Orga.</t>
        </is>
      </c>
      <c r="Z431" s="231" t="inlineStr">
        <is>
          <t>Imagin.</t>
        </is>
      </c>
      <c r="AA431" s="231" t="inlineStr">
        <is>
          <t>Expr.art</t>
        </is>
      </c>
      <c r="AB431" s="231" t="inlineStr">
        <is>
          <t>Expr.corp</t>
        </is>
      </c>
      <c r="AC431" s="232" t="inlineStr">
        <is>
          <t>Coord.</t>
        </is>
      </c>
      <c r="AD431" s="232" t="inlineStr">
        <is>
          <t>Endur.</t>
        </is>
      </c>
      <c r="AE431" s="232" t="inlineStr">
        <is>
          <t>Esp.sport</t>
        </is>
      </c>
      <c r="AF431" s="233" t="inlineStr">
        <is>
          <t>MOY</t>
        </is>
      </c>
      <c r="AG431" s="228" t="n"/>
      <c r="AH431" s="229" t="inlineStr">
        <is>
          <t>Règles</t>
        </is>
      </c>
      <c r="AI431" s="229" t="inlineStr">
        <is>
          <t>Coopér.</t>
        </is>
      </c>
      <c r="AJ431" s="229" t="inlineStr">
        <is>
          <t>Comm.</t>
        </is>
      </c>
      <c r="AK431" s="229" t="inlineStr">
        <is>
          <t>Entraide</t>
        </is>
      </c>
      <c r="AL431" s="230" t="inlineStr">
        <is>
          <t>Initiat.</t>
        </is>
      </c>
      <c r="AM431" s="230" t="inlineStr">
        <is>
          <t>Gest.mat</t>
        </is>
      </c>
      <c r="AN431" s="230" t="inlineStr">
        <is>
          <t>Orga.</t>
        </is>
      </c>
      <c r="AO431" s="231" t="inlineStr">
        <is>
          <t>Imagin.</t>
        </is>
      </c>
      <c r="AP431" s="231" t="inlineStr">
        <is>
          <t>Expr.art</t>
        </is>
      </c>
      <c r="AQ431" s="231" t="inlineStr">
        <is>
          <t>Expr.corp</t>
        </is>
      </c>
      <c r="AR431" s="232" t="inlineStr">
        <is>
          <t>Coord.</t>
        </is>
      </c>
      <c r="AS431" s="232" t="inlineStr">
        <is>
          <t>Endur.</t>
        </is>
      </c>
      <c r="AT431" s="232" t="inlineStr">
        <is>
          <t>Esp.sport</t>
        </is>
      </c>
      <c r="AU431" s="233" t="inlineStr">
        <is>
          <t>MOY</t>
        </is>
      </c>
    </row>
    <row r="432" ht="14.4" customHeight="1" s="185">
      <c r="A432" s="255" t="n">
        <v>1</v>
      </c>
      <c r="B432" s="194">
        <f t="array" ref="B432:B432">IFERROR(INDEX(Liste_Enfants!B$4:B$53,SMALL(IF(Liste_Enfants!E$4:E$53="A",ROW(Liste_Enfants!E$4:E$53)-3),1))&amp;" "&amp;INDEX(Liste_Enfants!C$4:C$53,SMALL(IF(Liste_Enfants!E$4:E$53="A",ROW(Liste_Enfants!E$4:E$53)-3),1)),"")</f>
        <v/>
      </c>
      <c r="C432" s="235" t="n"/>
      <c r="D432" s="256" t="n"/>
      <c r="E432" s="256" t="n"/>
      <c r="F432" s="256" t="n"/>
      <c r="G432" s="256" t="n"/>
      <c r="H432" s="256" t="n"/>
      <c r="I432" s="256" t="n"/>
      <c r="J432" s="256" t="n"/>
      <c r="K432" s="256" t="n"/>
      <c r="L432" s="256" t="n"/>
      <c r="M432" s="256" t="n"/>
      <c r="N432" s="256" t="n"/>
      <c r="O432" s="256" t="n"/>
      <c r="P432" s="256" t="n"/>
      <c r="Q432" s="237">
        <f>IF(COUNTA(D432:P432)=0,"",ROUND(AVERAGE(D432:P432),1))</f>
        <v/>
      </c>
      <c r="R432" s="235" t="n"/>
      <c r="S432" s="256" t="n"/>
      <c r="T432" s="256" t="n"/>
      <c r="U432" s="256" t="n"/>
      <c r="V432" s="256" t="n"/>
      <c r="W432" s="256" t="n"/>
      <c r="X432" s="256" t="n"/>
      <c r="Y432" s="256" t="n"/>
      <c r="Z432" s="256" t="n"/>
      <c r="AA432" s="256" t="n"/>
      <c r="AB432" s="256" t="n"/>
      <c r="AC432" s="256" t="n"/>
      <c r="AD432" s="256" t="n"/>
      <c r="AE432" s="256" t="n"/>
      <c r="AF432" s="237">
        <f>IF(COUNTA(S432:AE432)=0,"",ROUND(AVERAGE(S432:AE432),1))</f>
        <v/>
      </c>
      <c r="AG432" s="235" t="n"/>
      <c r="AH432" s="256" t="n"/>
      <c r="AI432" s="256" t="n"/>
      <c r="AJ432" s="256" t="n"/>
      <c r="AK432" s="256" t="n"/>
      <c r="AL432" s="256" t="n"/>
      <c r="AM432" s="256" t="n"/>
      <c r="AN432" s="256" t="n"/>
      <c r="AO432" s="256" t="n"/>
      <c r="AP432" s="256" t="n"/>
      <c r="AQ432" s="256" t="n"/>
      <c r="AR432" s="256" t="n"/>
      <c r="AS432" s="256" t="n"/>
      <c r="AT432" s="256" t="n"/>
      <c r="AU432" s="237">
        <f>IF(COUNTA(AH432:AT432)=0,"",ROUND(AVERAGE(AH432:AT432),1))</f>
        <v/>
      </c>
    </row>
    <row r="433" ht="14.4" customHeight="1" s="185">
      <c r="A433" s="255" t="n">
        <v>2</v>
      </c>
      <c r="B433" s="194">
        <f t="array" ref="B433:B433">IFERROR(INDEX(Liste_Enfants!B$4:B$53,SMALL(IF(Liste_Enfants!E$4:E$53="A",ROW(Liste_Enfants!E$4:E$53)-3),2))&amp;" "&amp;INDEX(Liste_Enfants!C$4:C$53,SMALL(IF(Liste_Enfants!E$4:E$53="A",ROW(Liste_Enfants!E$4:E$53)-3),2)),"")</f>
        <v/>
      </c>
      <c r="C433" s="235" t="n"/>
      <c r="D433" s="256" t="n"/>
      <c r="E433" s="256" t="n"/>
      <c r="F433" s="256" t="n"/>
      <c r="G433" s="256" t="n"/>
      <c r="H433" s="256" t="n"/>
      <c r="I433" s="256" t="n"/>
      <c r="J433" s="256" t="n"/>
      <c r="K433" s="256" t="n"/>
      <c r="L433" s="256" t="n"/>
      <c r="M433" s="256" t="n"/>
      <c r="N433" s="256" t="n"/>
      <c r="O433" s="256" t="n"/>
      <c r="P433" s="256" t="n"/>
      <c r="Q433" s="237">
        <f>IF(COUNTA(D433:P433)=0,"",ROUND(AVERAGE(D433:P433),1))</f>
        <v/>
      </c>
      <c r="R433" s="235" t="n"/>
      <c r="S433" s="256" t="n"/>
      <c r="T433" s="256" t="n"/>
      <c r="U433" s="256" t="n"/>
      <c r="V433" s="256" t="n"/>
      <c r="W433" s="256" t="n"/>
      <c r="X433" s="256" t="n"/>
      <c r="Y433" s="256" t="n"/>
      <c r="Z433" s="256" t="n"/>
      <c r="AA433" s="256" t="n"/>
      <c r="AB433" s="256" t="n"/>
      <c r="AC433" s="256" t="n"/>
      <c r="AD433" s="256" t="n"/>
      <c r="AE433" s="256" t="n"/>
      <c r="AF433" s="237">
        <f>IF(COUNTA(S433:AE433)=0,"",ROUND(AVERAGE(S433:AE433),1))</f>
        <v/>
      </c>
      <c r="AG433" s="235" t="n"/>
      <c r="AH433" s="256" t="n"/>
      <c r="AI433" s="256" t="n"/>
      <c r="AJ433" s="256" t="n"/>
      <c r="AK433" s="256" t="n"/>
      <c r="AL433" s="256" t="n"/>
      <c r="AM433" s="256" t="n"/>
      <c r="AN433" s="256" t="n"/>
      <c r="AO433" s="256" t="n"/>
      <c r="AP433" s="256" t="n"/>
      <c r="AQ433" s="256" t="n"/>
      <c r="AR433" s="256" t="n"/>
      <c r="AS433" s="256" t="n"/>
      <c r="AT433" s="256" t="n"/>
      <c r="AU433" s="237">
        <f>IF(COUNTA(AH433:AT433)=0,"",ROUND(AVERAGE(AH433:AT433),1))</f>
        <v/>
      </c>
    </row>
    <row r="434" ht="14.4" customHeight="1" s="185">
      <c r="A434" s="255" t="n">
        <v>3</v>
      </c>
      <c r="B434" s="194">
        <f t="array" ref="B434:B434">IFERROR(INDEX(Liste_Enfants!B$4:B$53,SMALL(IF(Liste_Enfants!E$4:E$53="A",ROW(Liste_Enfants!E$4:E$53)-3),3))&amp;" "&amp;INDEX(Liste_Enfants!C$4:C$53,SMALL(IF(Liste_Enfants!E$4:E$53="A",ROW(Liste_Enfants!E$4:E$53)-3),3)),"")</f>
        <v/>
      </c>
      <c r="C434" s="235" t="n"/>
      <c r="D434" s="256" t="n"/>
      <c r="E434" s="256" t="n"/>
      <c r="F434" s="256" t="n"/>
      <c r="G434" s="256" t="n"/>
      <c r="H434" s="256" t="n"/>
      <c r="I434" s="256" t="n"/>
      <c r="J434" s="256" t="n"/>
      <c r="K434" s="256" t="n"/>
      <c r="L434" s="256" t="n"/>
      <c r="M434" s="256" t="n"/>
      <c r="N434" s="256" t="n"/>
      <c r="O434" s="256" t="n"/>
      <c r="P434" s="256" t="n"/>
      <c r="Q434" s="237">
        <f>IF(COUNTA(D434:P434)=0,"",ROUND(AVERAGE(D434:P434),1))</f>
        <v/>
      </c>
      <c r="R434" s="235" t="n"/>
      <c r="S434" s="256" t="n"/>
      <c r="T434" s="256" t="n"/>
      <c r="U434" s="256" t="n"/>
      <c r="V434" s="256" t="n"/>
      <c r="W434" s="256" t="n"/>
      <c r="X434" s="256" t="n"/>
      <c r="Y434" s="256" t="n"/>
      <c r="Z434" s="256" t="n"/>
      <c r="AA434" s="256" t="n"/>
      <c r="AB434" s="256" t="n"/>
      <c r="AC434" s="256" t="n"/>
      <c r="AD434" s="256" t="n"/>
      <c r="AE434" s="256" t="n"/>
      <c r="AF434" s="237">
        <f>IF(COUNTA(S434:AE434)=0,"",ROUND(AVERAGE(S434:AE434),1))</f>
        <v/>
      </c>
      <c r="AG434" s="235" t="n"/>
      <c r="AH434" s="256" t="n"/>
      <c r="AI434" s="256" t="n"/>
      <c r="AJ434" s="256" t="n"/>
      <c r="AK434" s="256" t="n"/>
      <c r="AL434" s="256" t="n"/>
      <c r="AM434" s="256" t="n"/>
      <c r="AN434" s="256" t="n"/>
      <c r="AO434" s="256" t="n"/>
      <c r="AP434" s="256" t="n"/>
      <c r="AQ434" s="256" t="n"/>
      <c r="AR434" s="256" t="n"/>
      <c r="AS434" s="256" t="n"/>
      <c r="AT434" s="256" t="n"/>
      <c r="AU434" s="237">
        <f>IF(COUNTA(AH434:AT434)=0,"",ROUND(AVERAGE(AH434:AT434),1))</f>
        <v/>
      </c>
    </row>
    <row r="435" ht="14.4" customHeight="1" s="185">
      <c r="A435" s="255" t="n">
        <v>4</v>
      </c>
      <c r="B435" s="194">
        <f t="array" ref="B435:B435">IFERROR(INDEX(Liste_Enfants!B$4:B$53,SMALL(IF(Liste_Enfants!E$4:E$53="A",ROW(Liste_Enfants!E$4:E$53)-3),4))&amp;" "&amp;INDEX(Liste_Enfants!C$4:C$53,SMALL(IF(Liste_Enfants!E$4:E$53="A",ROW(Liste_Enfants!E$4:E$53)-3),4)),"")</f>
        <v/>
      </c>
      <c r="C435" s="235" t="n"/>
      <c r="D435" s="256" t="n"/>
      <c r="E435" s="256" t="n"/>
      <c r="F435" s="256" t="n"/>
      <c r="G435" s="256" t="n"/>
      <c r="H435" s="256" t="n"/>
      <c r="I435" s="256" t="n"/>
      <c r="J435" s="256" t="n"/>
      <c r="K435" s="256" t="n"/>
      <c r="L435" s="256" t="n"/>
      <c r="M435" s="256" t="n"/>
      <c r="N435" s="256" t="n"/>
      <c r="O435" s="256" t="n"/>
      <c r="P435" s="256" t="n"/>
      <c r="Q435" s="237">
        <f>IF(COUNTA(D435:P435)=0,"",ROUND(AVERAGE(D435:P435),1))</f>
        <v/>
      </c>
      <c r="R435" s="235" t="n"/>
      <c r="S435" s="256" t="n"/>
      <c r="T435" s="256" t="n"/>
      <c r="U435" s="256" t="n"/>
      <c r="V435" s="256" t="n"/>
      <c r="W435" s="256" t="n"/>
      <c r="X435" s="256" t="n"/>
      <c r="Y435" s="256" t="n"/>
      <c r="Z435" s="256" t="n"/>
      <c r="AA435" s="256" t="n"/>
      <c r="AB435" s="256" t="n"/>
      <c r="AC435" s="256" t="n"/>
      <c r="AD435" s="256" t="n"/>
      <c r="AE435" s="256" t="n"/>
      <c r="AF435" s="237">
        <f>IF(COUNTA(S435:AE435)=0,"",ROUND(AVERAGE(S435:AE435),1))</f>
        <v/>
      </c>
      <c r="AG435" s="235" t="n"/>
      <c r="AH435" s="256" t="n"/>
      <c r="AI435" s="256" t="n"/>
      <c r="AJ435" s="256" t="n"/>
      <c r="AK435" s="256" t="n"/>
      <c r="AL435" s="256" t="n"/>
      <c r="AM435" s="256" t="n"/>
      <c r="AN435" s="256" t="n"/>
      <c r="AO435" s="256" t="n"/>
      <c r="AP435" s="256" t="n"/>
      <c r="AQ435" s="256" t="n"/>
      <c r="AR435" s="256" t="n"/>
      <c r="AS435" s="256" t="n"/>
      <c r="AT435" s="256" t="n"/>
      <c r="AU435" s="237">
        <f>IF(COUNTA(AH435:AT435)=0,"",ROUND(AVERAGE(AH435:AT435),1))</f>
        <v/>
      </c>
    </row>
    <row r="436" ht="14.4" customHeight="1" s="185">
      <c r="A436" s="255" t="n">
        <v>5</v>
      </c>
      <c r="B436" s="194">
        <f t="array" ref="B436:B436">IFERROR(INDEX(Liste_Enfants!B$4:B$53,SMALL(IF(Liste_Enfants!E$4:E$53="A",ROW(Liste_Enfants!E$4:E$53)-3),5))&amp;" "&amp;INDEX(Liste_Enfants!C$4:C$53,SMALL(IF(Liste_Enfants!E$4:E$53="A",ROW(Liste_Enfants!E$4:E$53)-3),5)),"")</f>
        <v/>
      </c>
      <c r="C436" s="235" t="n"/>
      <c r="D436" s="256" t="n"/>
      <c r="E436" s="256" t="n"/>
      <c r="F436" s="256" t="n"/>
      <c r="G436" s="256" t="n"/>
      <c r="H436" s="256" t="n"/>
      <c r="I436" s="256" t="n"/>
      <c r="J436" s="256" t="n"/>
      <c r="K436" s="256" t="n"/>
      <c r="L436" s="256" t="n"/>
      <c r="M436" s="256" t="n"/>
      <c r="N436" s="256" t="n"/>
      <c r="O436" s="256" t="n"/>
      <c r="P436" s="256" t="n"/>
      <c r="Q436" s="237">
        <f>IF(COUNTA(D436:P436)=0,"",ROUND(AVERAGE(D436:P436),1))</f>
        <v/>
      </c>
      <c r="R436" s="235" t="n"/>
      <c r="S436" s="256" t="n"/>
      <c r="T436" s="256" t="n"/>
      <c r="U436" s="256" t="n"/>
      <c r="V436" s="256" t="n"/>
      <c r="W436" s="256" t="n"/>
      <c r="X436" s="256" t="n"/>
      <c r="Y436" s="256" t="n"/>
      <c r="Z436" s="256" t="n"/>
      <c r="AA436" s="256" t="n"/>
      <c r="AB436" s="256" t="n"/>
      <c r="AC436" s="256" t="n"/>
      <c r="AD436" s="256" t="n"/>
      <c r="AE436" s="256" t="n"/>
      <c r="AF436" s="237">
        <f>IF(COUNTA(S436:AE436)=0,"",ROUND(AVERAGE(S436:AE436),1))</f>
        <v/>
      </c>
      <c r="AG436" s="235" t="n"/>
      <c r="AH436" s="256" t="n"/>
      <c r="AI436" s="256" t="n"/>
      <c r="AJ436" s="256" t="n"/>
      <c r="AK436" s="256" t="n"/>
      <c r="AL436" s="256" t="n"/>
      <c r="AM436" s="256" t="n"/>
      <c r="AN436" s="256" t="n"/>
      <c r="AO436" s="256" t="n"/>
      <c r="AP436" s="256" t="n"/>
      <c r="AQ436" s="256" t="n"/>
      <c r="AR436" s="256" t="n"/>
      <c r="AS436" s="256" t="n"/>
      <c r="AT436" s="256" t="n"/>
      <c r="AU436" s="237">
        <f>IF(COUNTA(AH436:AT436)=0,"",ROUND(AVERAGE(AH436:AT436),1))</f>
        <v/>
      </c>
    </row>
    <row r="437" ht="14.4" customHeight="1" s="185">
      <c r="A437" s="255" t="n">
        <v>6</v>
      </c>
      <c r="B437" s="194">
        <f t="array" ref="B437:B437">IFERROR(INDEX(Liste_Enfants!B$4:B$53,SMALL(IF(Liste_Enfants!E$4:E$53="A",ROW(Liste_Enfants!E$4:E$53)-3),6))&amp;" "&amp;INDEX(Liste_Enfants!C$4:C$53,SMALL(IF(Liste_Enfants!E$4:E$53="A",ROW(Liste_Enfants!E$4:E$53)-3),6)),"")</f>
        <v/>
      </c>
      <c r="C437" s="235" t="n"/>
      <c r="D437" s="256" t="n"/>
      <c r="E437" s="256" t="n"/>
      <c r="F437" s="256" t="n"/>
      <c r="G437" s="256" t="n"/>
      <c r="H437" s="256" t="n"/>
      <c r="I437" s="256" t="n"/>
      <c r="J437" s="256" t="n"/>
      <c r="K437" s="256" t="n"/>
      <c r="L437" s="256" t="n"/>
      <c r="M437" s="256" t="n"/>
      <c r="N437" s="256" t="n"/>
      <c r="O437" s="256" t="n"/>
      <c r="P437" s="256" t="n"/>
      <c r="Q437" s="237">
        <f>IF(COUNTA(D437:P437)=0,"",ROUND(AVERAGE(D437:P437),1))</f>
        <v/>
      </c>
      <c r="R437" s="235" t="n"/>
      <c r="S437" s="256" t="n"/>
      <c r="T437" s="256" t="n"/>
      <c r="U437" s="256" t="n"/>
      <c r="V437" s="256" t="n"/>
      <c r="W437" s="256" t="n"/>
      <c r="X437" s="256" t="n"/>
      <c r="Y437" s="256" t="n"/>
      <c r="Z437" s="256" t="n"/>
      <c r="AA437" s="256" t="n"/>
      <c r="AB437" s="256" t="n"/>
      <c r="AC437" s="256" t="n"/>
      <c r="AD437" s="256" t="n"/>
      <c r="AE437" s="256" t="n"/>
      <c r="AF437" s="237">
        <f>IF(COUNTA(S437:AE437)=0,"",ROUND(AVERAGE(S437:AE437),1))</f>
        <v/>
      </c>
      <c r="AG437" s="235" t="n"/>
      <c r="AH437" s="256" t="n"/>
      <c r="AI437" s="256" t="n"/>
      <c r="AJ437" s="256" t="n"/>
      <c r="AK437" s="256" t="n"/>
      <c r="AL437" s="256" t="n"/>
      <c r="AM437" s="256" t="n"/>
      <c r="AN437" s="256" t="n"/>
      <c r="AO437" s="256" t="n"/>
      <c r="AP437" s="256" t="n"/>
      <c r="AQ437" s="256" t="n"/>
      <c r="AR437" s="256" t="n"/>
      <c r="AS437" s="256" t="n"/>
      <c r="AT437" s="256" t="n"/>
      <c r="AU437" s="237">
        <f>IF(COUNTA(AH437:AT437)=0,"",ROUND(AVERAGE(AH437:AT437),1))</f>
        <v/>
      </c>
    </row>
    <row r="438" ht="14.4" customHeight="1" s="185">
      <c r="A438" s="255" t="n">
        <v>7</v>
      </c>
      <c r="B438" s="194">
        <f t="array" ref="B438:B438">IFERROR(INDEX(Liste_Enfants!B$4:B$53,SMALL(IF(Liste_Enfants!E$4:E$53="A",ROW(Liste_Enfants!E$4:E$53)-3),7))&amp;" "&amp;INDEX(Liste_Enfants!C$4:C$53,SMALL(IF(Liste_Enfants!E$4:E$53="A",ROW(Liste_Enfants!E$4:E$53)-3),7)),"")</f>
        <v/>
      </c>
      <c r="C438" s="235" t="n"/>
      <c r="D438" s="256" t="n"/>
      <c r="E438" s="256" t="n"/>
      <c r="F438" s="256" t="n"/>
      <c r="G438" s="256" t="n"/>
      <c r="H438" s="256" t="n"/>
      <c r="I438" s="256" t="n"/>
      <c r="J438" s="256" t="n"/>
      <c r="K438" s="256" t="n"/>
      <c r="L438" s="256" t="n"/>
      <c r="M438" s="256" t="n"/>
      <c r="N438" s="256" t="n"/>
      <c r="O438" s="256" t="n"/>
      <c r="P438" s="256" t="n"/>
      <c r="Q438" s="237">
        <f>IF(COUNTA(D438:P438)=0,"",ROUND(AVERAGE(D438:P438),1))</f>
        <v/>
      </c>
      <c r="R438" s="235" t="n"/>
      <c r="S438" s="256" t="n"/>
      <c r="T438" s="256" t="n"/>
      <c r="U438" s="256" t="n"/>
      <c r="V438" s="256" t="n"/>
      <c r="W438" s="256" t="n"/>
      <c r="X438" s="256" t="n"/>
      <c r="Y438" s="256" t="n"/>
      <c r="Z438" s="256" t="n"/>
      <c r="AA438" s="256" t="n"/>
      <c r="AB438" s="256" t="n"/>
      <c r="AC438" s="256" t="n"/>
      <c r="AD438" s="256" t="n"/>
      <c r="AE438" s="256" t="n"/>
      <c r="AF438" s="237">
        <f>IF(COUNTA(S438:AE438)=0,"",ROUND(AVERAGE(S438:AE438),1))</f>
        <v/>
      </c>
      <c r="AG438" s="235" t="n"/>
      <c r="AH438" s="256" t="n"/>
      <c r="AI438" s="256" t="n"/>
      <c r="AJ438" s="256" t="n"/>
      <c r="AK438" s="256" t="n"/>
      <c r="AL438" s="256" t="n"/>
      <c r="AM438" s="256" t="n"/>
      <c r="AN438" s="256" t="n"/>
      <c r="AO438" s="256" t="n"/>
      <c r="AP438" s="256" t="n"/>
      <c r="AQ438" s="256" t="n"/>
      <c r="AR438" s="256" t="n"/>
      <c r="AS438" s="256" t="n"/>
      <c r="AT438" s="256" t="n"/>
      <c r="AU438" s="237">
        <f>IF(COUNTA(AH438:AT438)=0,"",ROUND(AVERAGE(AH438:AT438),1))</f>
        <v/>
      </c>
    </row>
    <row r="439" ht="14.4" customHeight="1" s="185">
      <c r="A439" s="255" t="n">
        <v>8</v>
      </c>
      <c r="B439" s="194">
        <f t="array" ref="B439:B439">IFERROR(INDEX(Liste_Enfants!B$4:B$53,SMALL(IF(Liste_Enfants!E$4:E$53="A",ROW(Liste_Enfants!E$4:E$53)-3),8))&amp;" "&amp;INDEX(Liste_Enfants!C$4:C$53,SMALL(IF(Liste_Enfants!E$4:E$53="A",ROW(Liste_Enfants!E$4:E$53)-3),8)),"")</f>
        <v/>
      </c>
      <c r="C439" s="235" t="n"/>
      <c r="D439" s="256" t="n"/>
      <c r="E439" s="256" t="n"/>
      <c r="F439" s="256" t="n"/>
      <c r="G439" s="256" t="n"/>
      <c r="H439" s="256" t="n"/>
      <c r="I439" s="256" t="n"/>
      <c r="J439" s="256" t="n"/>
      <c r="K439" s="256" t="n"/>
      <c r="L439" s="256" t="n"/>
      <c r="M439" s="256" t="n"/>
      <c r="N439" s="256" t="n"/>
      <c r="O439" s="256" t="n"/>
      <c r="P439" s="256" t="n"/>
      <c r="Q439" s="237">
        <f>IF(COUNTA(D439:P439)=0,"",ROUND(AVERAGE(D439:P439),1))</f>
        <v/>
      </c>
      <c r="R439" s="235" t="n"/>
      <c r="S439" s="256" t="n"/>
      <c r="T439" s="256" t="n"/>
      <c r="U439" s="256" t="n"/>
      <c r="V439" s="256" t="n"/>
      <c r="W439" s="256" t="n"/>
      <c r="X439" s="256" t="n"/>
      <c r="Y439" s="256" t="n"/>
      <c r="Z439" s="256" t="n"/>
      <c r="AA439" s="256" t="n"/>
      <c r="AB439" s="256" t="n"/>
      <c r="AC439" s="256" t="n"/>
      <c r="AD439" s="256" t="n"/>
      <c r="AE439" s="256" t="n"/>
      <c r="AF439" s="237">
        <f>IF(COUNTA(S439:AE439)=0,"",ROUND(AVERAGE(S439:AE439),1))</f>
        <v/>
      </c>
      <c r="AG439" s="235" t="n"/>
      <c r="AH439" s="256" t="n"/>
      <c r="AI439" s="256" t="n"/>
      <c r="AJ439" s="256" t="n"/>
      <c r="AK439" s="256" t="n"/>
      <c r="AL439" s="256" t="n"/>
      <c r="AM439" s="256" t="n"/>
      <c r="AN439" s="256" t="n"/>
      <c r="AO439" s="256" t="n"/>
      <c r="AP439" s="256" t="n"/>
      <c r="AQ439" s="256" t="n"/>
      <c r="AR439" s="256" t="n"/>
      <c r="AS439" s="256" t="n"/>
      <c r="AT439" s="256" t="n"/>
      <c r="AU439" s="237">
        <f>IF(COUNTA(AH439:AT439)=0,"",ROUND(AVERAGE(AH439:AT439),1))</f>
        <v/>
      </c>
    </row>
    <row r="440" ht="14.4" customHeight="1" s="185">
      <c r="A440" s="255" t="n">
        <v>9</v>
      </c>
      <c r="B440" s="194">
        <f t="array" ref="B440:B440">IFERROR(INDEX(Liste_Enfants!B$4:B$53,SMALL(IF(Liste_Enfants!E$4:E$53="A",ROW(Liste_Enfants!E$4:E$53)-3),9))&amp;" "&amp;INDEX(Liste_Enfants!C$4:C$53,SMALL(IF(Liste_Enfants!E$4:E$53="A",ROW(Liste_Enfants!E$4:E$53)-3),9)),"")</f>
        <v/>
      </c>
      <c r="C440" s="235" t="n"/>
      <c r="D440" s="256" t="n"/>
      <c r="E440" s="256" t="n"/>
      <c r="F440" s="256" t="n"/>
      <c r="G440" s="256" t="n"/>
      <c r="H440" s="256" t="n"/>
      <c r="I440" s="256" t="n"/>
      <c r="J440" s="256" t="n"/>
      <c r="K440" s="256" t="n"/>
      <c r="L440" s="256" t="n"/>
      <c r="M440" s="256" t="n"/>
      <c r="N440" s="256" t="n"/>
      <c r="O440" s="256" t="n"/>
      <c r="P440" s="256" t="n"/>
      <c r="Q440" s="237">
        <f>IF(COUNTA(D440:P440)=0,"",ROUND(AVERAGE(D440:P440),1))</f>
        <v/>
      </c>
      <c r="R440" s="235" t="n"/>
      <c r="S440" s="256" t="n"/>
      <c r="T440" s="256" t="n"/>
      <c r="U440" s="256" t="n"/>
      <c r="V440" s="256" t="n"/>
      <c r="W440" s="256" t="n"/>
      <c r="X440" s="256" t="n"/>
      <c r="Y440" s="256" t="n"/>
      <c r="Z440" s="256" t="n"/>
      <c r="AA440" s="256" t="n"/>
      <c r="AB440" s="256" t="n"/>
      <c r="AC440" s="256" t="n"/>
      <c r="AD440" s="256" t="n"/>
      <c r="AE440" s="256" t="n"/>
      <c r="AF440" s="237">
        <f>IF(COUNTA(S440:AE440)=0,"",ROUND(AVERAGE(S440:AE440),1))</f>
        <v/>
      </c>
      <c r="AG440" s="235" t="n"/>
      <c r="AH440" s="256" t="n"/>
      <c r="AI440" s="256" t="n"/>
      <c r="AJ440" s="256" t="n"/>
      <c r="AK440" s="256" t="n"/>
      <c r="AL440" s="256" t="n"/>
      <c r="AM440" s="256" t="n"/>
      <c r="AN440" s="256" t="n"/>
      <c r="AO440" s="256" t="n"/>
      <c r="AP440" s="256" t="n"/>
      <c r="AQ440" s="256" t="n"/>
      <c r="AR440" s="256" t="n"/>
      <c r="AS440" s="256" t="n"/>
      <c r="AT440" s="256" t="n"/>
      <c r="AU440" s="237">
        <f>IF(COUNTA(AH440:AT440)=0,"",ROUND(AVERAGE(AH440:AT440),1))</f>
        <v/>
      </c>
    </row>
    <row r="441" ht="14.4" customHeight="1" s="185">
      <c r="A441" s="255" t="n">
        <v>10</v>
      </c>
      <c r="B441" s="194">
        <f t="array" ref="B441:B441">IFERROR(INDEX(Liste_Enfants!B$4:B$53,SMALL(IF(Liste_Enfants!E$4:E$53="A",ROW(Liste_Enfants!E$4:E$53)-3),10))&amp;" "&amp;INDEX(Liste_Enfants!C$4:C$53,SMALL(IF(Liste_Enfants!E$4:E$53="A",ROW(Liste_Enfants!E$4:E$53)-3),10)),"")</f>
        <v/>
      </c>
      <c r="C441" s="235" t="n"/>
      <c r="D441" s="256" t="n"/>
      <c r="E441" s="256" t="n"/>
      <c r="F441" s="256" t="n"/>
      <c r="G441" s="256" t="n"/>
      <c r="H441" s="256" t="n"/>
      <c r="I441" s="256" t="n"/>
      <c r="J441" s="256" t="n"/>
      <c r="K441" s="256" t="n"/>
      <c r="L441" s="256" t="n"/>
      <c r="M441" s="256" t="n"/>
      <c r="N441" s="256" t="n"/>
      <c r="O441" s="256" t="n"/>
      <c r="P441" s="256" t="n"/>
      <c r="Q441" s="237">
        <f>IF(COUNTA(D441:P441)=0,"",ROUND(AVERAGE(D441:P441),1))</f>
        <v/>
      </c>
      <c r="R441" s="235" t="n"/>
      <c r="S441" s="256" t="n"/>
      <c r="T441" s="256" t="n"/>
      <c r="U441" s="256" t="n"/>
      <c r="V441" s="256" t="n"/>
      <c r="W441" s="256" t="n"/>
      <c r="X441" s="256" t="n"/>
      <c r="Y441" s="256" t="n"/>
      <c r="Z441" s="256" t="n"/>
      <c r="AA441" s="256" t="n"/>
      <c r="AB441" s="256" t="n"/>
      <c r="AC441" s="256" t="n"/>
      <c r="AD441" s="256" t="n"/>
      <c r="AE441" s="256" t="n"/>
      <c r="AF441" s="237">
        <f>IF(COUNTA(S441:AE441)=0,"",ROUND(AVERAGE(S441:AE441),1))</f>
        <v/>
      </c>
      <c r="AG441" s="235" t="n"/>
      <c r="AH441" s="256" t="n"/>
      <c r="AI441" s="256" t="n"/>
      <c r="AJ441" s="256" t="n"/>
      <c r="AK441" s="256" t="n"/>
      <c r="AL441" s="256" t="n"/>
      <c r="AM441" s="256" t="n"/>
      <c r="AN441" s="256" t="n"/>
      <c r="AO441" s="256" t="n"/>
      <c r="AP441" s="256" t="n"/>
      <c r="AQ441" s="256" t="n"/>
      <c r="AR441" s="256" t="n"/>
      <c r="AS441" s="256" t="n"/>
      <c r="AT441" s="256" t="n"/>
      <c r="AU441" s="237">
        <f>IF(COUNTA(AH441:AT441)=0,"",ROUND(AVERAGE(AH441:AT441),1))</f>
        <v/>
      </c>
    </row>
    <row r="442" ht="14.4" customHeight="1" s="185">
      <c r="A442" s="255" t="n">
        <v>11</v>
      </c>
      <c r="B442" s="194">
        <f t="array" ref="B442:B442">IFERROR(INDEX(Liste_Enfants!B$4:B$53,SMALL(IF(Liste_Enfants!E$4:E$53="A",ROW(Liste_Enfants!E$4:E$53)-3),11))&amp;" "&amp;INDEX(Liste_Enfants!C$4:C$53,SMALL(IF(Liste_Enfants!E$4:E$53="A",ROW(Liste_Enfants!E$4:E$53)-3),11)),"")</f>
        <v/>
      </c>
      <c r="C442" s="235" t="n"/>
      <c r="D442" s="256" t="n"/>
      <c r="E442" s="256" t="n"/>
      <c r="F442" s="256" t="n"/>
      <c r="G442" s="256" t="n"/>
      <c r="H442" s="256" t="n"/>
      <c r="I442" s="256" t="n"/>
      <c r="J442" s="256" t="n"/>
      <c r="K442" s="256" t="n"/>
      <c r="L442" s="256" t="n"/>
      <c r="M442" s="256" t="n"/>
      <c r="N442" s="256" t="n"/>
      <c r="O442" s="256" t="n"/>
      <c r="P442" s="256" t="n"/>
      <c r="Q442" s="237">
        <f>IF(COUNTA(D442:P442)=0,"",ROUND(AVERAGE(D442:P442),1))</f>
        <v/>
      </c>
      <c r="R442" s="235" t="n"/>
      <c r="S442" s="256" t="n"/>
      <c r="T442" s="256" t="n"/>
      <c r="U442" s="256" t="n"/>
      <c r="V442" s="256" t="n"/>
      <c r="W442" s="256" t="n"/>
      <c r="X442" s="256" t="n"/>
      <c r="Y442" s="256" t="n"/>
      <c r="Z442" s="256" t="n"/>
      <c r="AA442" s="256" t="n"/>
      <c r="AB442" s="256" t="n"/>
      <c r="AC442" s="256" t="n"/>
      <c r="AD442" s="256" t="n"/>
      <c r="AE442" s="256" t="n"/>
      <c r="AF442" s="237">
        <f>IF(COUNTA(S442:AE442)=0,"",ROUND(AVERAGE(S442:AE442),1))</f>
        <v/>
      </c>
      <c r="AG442" s="235" t="n"/>
      <c r="AH442" s="256" t="n"/>
      <c r="AI442" s="256" t="n"/>
      <c r="AJ442" s="256" t="n"/>
      <c r="AK442" s="256" t="n"/>
      <c r="AL442" s="256" t="n"/>
      <c r="AM442" s="256" t="n"/>
      <c r="AN442" s="256" t="n"/>
      <c r="AO442" s="256" t="n"/>
      <c r="AP442" s="256" t="n"/>
      <c r="AQ442" s="256" t="n"/>
      <c r="AR442" s="256" t="n"/>
      <c r="AS442" s="256" t="n"/>
      <c r="AT442" s="256" t="n"/>
      <c r="AU442" s="237">
        <f>IF(COUNTA(AH442:AT442)=0,"",ROUND(AVERAGE(AH442:AT442),1))</f>
        <v/>
      </c>
    </row>
    <row r="443" ht="14.4" customHeight="1" s="185">
      <c r="A443" s="255" t="n">
        <v>12</v>
      </c>
      <c r="B443" s="194">
        <f t="array" ref="B443:B443">IFERROR(INDEX(Liste_Enfants!B$4:B$53,SMALL(IF(Liste_Enfants!E$4:E$53="A",ROW(Liste_Enfants!E$4:E$53)-3),12))&amp;" "&amp;INDEX(Liste_Enfants!C$4:C$53,SMALL(IF(Liste_Enfants!E$4:E$53="A",ROW(Liste_Enfants!E$4:E$53)-3),12)),"")</f>
        <v/>
      </c>
      <c r="C443" s="235" t="n"/>
      <c r="D443" s="256" t="n"/>
      <c r="E443" s="256" t="n"/>
      <c r="F443" s="256" t="n"/>
      <c r="G443" s="256" t="n"/>
      <c r="H443" s="256" t="n"/>
      <c r="I443" s="256" t="n"/>
      <c r="J443" s="256" t="n"/>
      <c r="K443" s="256" t="n"/>
      <c r="L443" s="256" t="n"/>
      <c r="M443" s="256" t="n"/>
      <c r="N443" s="256" t="n"/>
      <c r="O443" s="256" t="n"/>
      <c r="P443" s="256" t="n"/>
      <c r="Q443" s="237">
        <f>IF(COUNTA(D443:P443)=0,"",ROUND(AVERAGE(D443:P443),1))</f>
        <v/>
      </c>
      <c r="R443" s="235" t="n"/>
      <c r="S443" s="256" t="n"/>
      <c r="T443" s="256" t="n"/>
      <c r="U443" s="256" t="n"/>
      <c r="V443" s="256" t="n"/>
      <c r="W443" s="256" t="n"/>
      <c r="X443" s="256" t="n"/>
      <c r="Y443" s="256" t="n"/>
      <c r="Z443" s="256" t="n"/>
      <c r="AA443" s="256" t="n"/>
      <c r="AB443" s="256" t="n"/>
      <c r="AC443" s="256" t="n"/>
      <c r="AD443" s="256" t="n"/>
      <c r="AE443" s="256" t="n"/>
      <c r="AF443" s="237">
        <f>IF(COUNTA(S443:AE443)=0,"",ROUND(AVERAGE(S443:AE443),1))</f>
        <v/>
      </c>
      <c r="AG443" s="235" t="n"/>
      <c r="AH443" s="256" t="n"/>
      <c r="AI443" s="256" t="n"/>
      <c r="AJ443" s="256" t="n"/>
      <c r="AK443" s="256" t="n"/>
      <c r="AL443" s="256" t="n"/>
      <c r="AM443" s="256" t="n"/>
      <c r="AN443" s="256" t="n"/>
      <c r="AO443" s="256" t="n"/>
      <c r="AP443" s="256" t="n"/>
      <c r="AQ443" s="256" t="n"/>
      <c r="AR443" s="256" t="n"/>
      <c r="AS443" s="256" t="n"/>
      <c r="AT443" s="256" t="n"/>
      <c r="AU443" s="237">
        <f>IF(COUNTA(AH443:AT443)=0,"",ROUND(AVERAGE(AH443:AT443),1))</f>
        <v/>
      </c>
    </row>
    <row r="444" ht="14.4" customHeight="1" s="185">
      <c r="A444" s="255" t="n">
        <v>13</v>
      </c>
      <c r="B444" s="194">
        <f t="array" ref="B444:B444">IFERROR(INDEX(Liste_Enfants!B$4:B$53,SMALL(IF(Liste_Enfants!E$4:E$53="A",ROW(Liste_Enfants!E$4:E$53)-3),13))&amp;" "&amp;INDEX(Liste_Enfants!C$4:C$53,SMALL(IF(Liste_Enfants!E$4:E$53="A",ROW(Liste_Enfants!E$4:E$53)-3),13)),"")</f>
        <v/>
      </c>
      <c r="C444" s="235" t="n"/>
      <c r="D444" s="256" t="n"/>
      <c r="E444" s="256" t="n"/>
      <c r="F444" s="256" t="n"/>
      <c r="G444" s="256" t="n"/>
      <c r="H444" s="256" t="n"/>
      <c r="I444" s="256" t="n"/>
      <c r="J444" s="256" t="n"/>
      <c r="K444" s="256" t="n"/>
      <c r="L444" s="256" t="n"/>
      <c r="M444" s="256" t="n"/>
      <c r="N444" s="256" t="n"/>
      <c r="O444" s="256" t="n"/>
      <c r="P444" s="256" t="n"/>
      <c r="Q444" s="237">
        <f>IF(COUNTA(D444:P444)=0,"",ROUND(AVERAGE(D444:P444),1))</f>
        <v/>
      </c>
      <c r="R444" s="235" t="n"/>
      <c r="S444" s="256" t="n"/>
      <c r="T444" s="256" t="n"/>
      <c r="U444" s="256" t="n"/>
      <c r="V444" s="256" t="n"/>
      <c r="W444" s="256" t="n"/>
      <c r="X444" s="256" t="n"/>
      <c r="Y444" s="256" t="n"/>
      <c r="Z444" s="256" t="n"/>
      <c r="AA444" s="256" t="n"/>
      <c r="AB444" s="256" t="n"/>
      <c r="AC444" s="256" t="n"/>
      <c r="AD444" s="256" t="n"/>
      <c r="AE444" s="256" t="n"/>
      <c r="AF444" s="237">
        <f>IF(COUNTA(S444:AE444)=0,"",ROUND(AVERAGE(S444:AE444),1))</f>
        <v/>
      </c>
      <c r="AG444" s="235" t="n"/>
      <c r="AH444" s="256" t="n"/>
      <c r="AI444" s="256" t="n"/>
      <c r="AJ444" s="256" t="n"/>
      <c r="AK444" s="256" t="n"/>
      <c r="AL444" s="256" t="n"/>
      <c r="AM444" s="256" t="n"/>
      <c r="AN444" s="256" t="n"/>
      <c r="AO444" s="256" t="n"/>
      <c r="AP444" s="256" t="n"/>
      <c r="AQ444" s="256" t="n"/>
      <c r="AR444" s="256" t="n"/>
      <c r="AS444" s="256" t="n"/>
      <c r="AT444" s="256" t="n"/>
      <c r="AU444" s="237">
        <f>IF(COUNTA(AH444:AT444)=0,"",ROUND(AVERAGE(AH444:AT444),1))</f>
        <v/>
      </c>
    </row>
    <row r="445" ht="14.4" customHeight="1" s="185">
      <c r="A445" s="255" t="n">
        <v>14</v>
      </c>
      <c r="B445" s="194">
        <f t="array" ref="B445:B445">IFERROR(INDEX(Liste_Enfants!B$4:B$53,SMALL(IF(Liste_Enfants!E$4:E$53="A",ROW(Liste_Enfants!E$4:E$53)-3),14))&amp;" "&amp;INDEX(Liste_Enfants!C$4:C$53,SMALL(IF(Liste_Enfants!E$4:E$53="A",ROW(Liste_Enfants!E$4:E$53)-3),14)),"")</f>
        <v/>
      </c>
      <c r="C445" s="235" t="n"/>
      <c r="D445" s="256" t="n"/>
      <c r="E445" s="256" t="n"/>
      <c r="F445" s="256" t="n"/>
      <c r="G445" s="256" t="n"/>
      <c r="H445" s="256" t="n"/>
      <c r="I445" s="256" t="n"/>
      <c r="J445" s="256" t="n"/>
      <c r="K445" s="256" t="n"/>
      <c r="L445" s="256" t="n"/>
      <c r="M445" s="256" t="n"/>
      <c r="N445" s="256" t="n"/>
      <c r="O445" s="256" t="n"/>
      <c r="P445" s="256" t="n"/>
      <c r="Q445" s="237">
        <f>IF(COUNTA(D445:P445)=0,"",ROUND(AVERAGE(D445:P445),1))</f>
        <v/>
      </c>
      <c r="R445" s="235" t="n"/>
      <c r="S445" s="256" t="n"/>
      <c r="T445" s="256" t="n"/>
      <c r="U445" s="256" t="n"/>
      <c r="V445" s="256" t="n"/>
      <c r="W445" s="256" t="n"/>
      <c r="X445" s="256" t="n"/>
      <c r="Y445" s="256" t="n"/>
      <c r="Z445" s="256" t="n"/>
      <c r="AA445" s="256" t="n"/>
      <c r="AB445" s="256" t="n"/>
      <c r="AC445" s="256" t="n"/>
      <c r="AD445" s="256" t="n"/>
      <c r="AE445" s="256" t="n"/>
      <c r="AF445" s="237">
        <f>IF(COUNTA(S445:AE445)=0,"",ROUND(AVERAGE(S445:AE445),1))</f>
        <v/>
      </c>
      <c r="AG445" s="235" t="n"/>
      <c r="AH445" s="256" t="n"/>
      <c r="AI445" s="256" t="n"/>
      <c r="AJ445" s="256" t="n"/>
      <c r="AK445" s="256" t="n"/>
      <c r="AL445" s="256" t="n"/>
      <c r="AM445" s="256" t="n"/>
      <c r="AN445" s="256" t="n"/>
      <c r="AO445" s="256" t="n"/>
      <c r="AP445" s="256" t="n"/>
      <c r="AQ445" s="256" t="n"/>
      <c r="AR445" s="256" t="n"/>
      <c r="AS445" s="256" t="n"/>
      <c r="AT445" s="256" t="n"/>
      <c r="AU445" s="237">
        <f>IF(COUNTA(AH445:AT445)=0,"",ROUND(AVERAGE(AH445:AT445),1))</f>
        <v/>
      </c>
    </row>
    <row r="446" ht="14.4" customHeight="1" s="185">
      <c r="A446" s="255" t="n">
        <v>15</v>
      </c>
      <c r="B446" s="194">
        <f t="array" ref="B446:B446">IFERROR(INDEX(Liste_Enfants!B$4:B$53,SMALL(IF(Liste_Enfants!E$4:E$53="A",ROW(Liste_Enfants!E$4:E$53)-3),15))&amp;" "&amp;INDEX(Liste_Enfants!C$4:C$53,SMALL(IF(Liste_Enfants!E$4:E$53="A",ROW(Liste_Enfants!E$4:E$53)-3),15)),"")</f>
        <v/>
      </c>
      <c r="C446" s="235" t="n"/>
      <c r="D446" s="256" t="n"/>
      <c r="E446" s="256" t="n"/>
      <c r="F446" s="256" t="n"/>
      <c r="G446" s="256" t="n"/>
      <c r="H446" s="256" t="n"/>
      <c r="I446" s="256" t="n"/>
      <c r="J446" s="256" t="n"/>
      <c r="K446" s="256" t="n"/>
      <c r="L446" s="256" t="n"/>
      <c r="M446" s="256" t="n"/>
      <c r="N446" s="256" t="n"/>
      <c r="O446" s="256" t="n"/>
      <c r="P446" s="256" t="n"/>
      <c r="Q446" s="237">
        <f>IF(COUNTA(D446:P446)=0,"",ROUND(AVERAGE(D446:P446),1))</f>
        <v/>
      </c>
      <c r="R446" s="235" t="n"/>
      <c r="S446" s="256" t="n"/>
      <c r="T446" s="256" t="n"/>
      <c r="U446" s="256" t="n"/>
      <c r="V446" s="256" t="n"/>
      <c r="W446" s="256" t="n"/>
      <c r="X446" s="256" t="n"/>
      <c r="Y446" s="256" t="n"/>
      <c r="Z446" s="256" t="n"/>
      <c r="AA446" s="256" t="n"/>
      <c r="AB446" s="256" t="n"/>
      <c r="AC446" s="256" t="n"/>
      <c r="AD446" s="256" t="n"/>
      <c r="AE446" s="256" t="n"/>
      <c r="AF446" s="237">
        <f>IF(COUNTA(S446:AE446)=0,"",ROUND(AVERAGE(S446:AE446),1))</f>
        <v/>
      </c>
      <c r="AG446" s="235" t="n"/>
      <c r="AH446" s="256" t="n"/>
      <c r="AI446" s="256" t="n"/>
      <c r="AJ446" s="256" t="n"/>
      <c r="AK446" s="256" t="n"/>
      <c r="AL446" s="256" t="n"/>
      <c r="AM446" s="256" t="n"/>
      <c r="AN446" s="256" t="n"/>
      <c r="AO446" s="256" t="n"/>
      <c r="AP446" s="256" t="n"/>
      <c r="AQ446" s="256" t="n"/>
      <c r="AR446" s="256" t="n"/>
      <c r="AS446" s="256" t="n"/>
      <c r="AT446" s="256" t="n"/>
      <c r="AU446" s="237">
        <f>IF(COUNTA(AH446:AT446)=0,"",ROUND(AVERAGE(AH446:AT446),1))</f>
        <v/>
      </c>
    </row>
    <row r="447" ht="14.4" customHeight="1" s="185">
      <c r="A447" s="257" t="inlineStr">
        <is>
          <t>📊 MOY.</t>
        </is>
      </c>
      <c r="C447" s="240" t="n"/>
      <c r="D447" s="258">
        <f>IF(COUNTA(D432:D446)=0,"",ROUND(AVERAGE(D432:D446),1))</f>
        <v/>
      </c>
      <c r="E447" s="258">
        <f>IF(COUNTA(E432:E446)=0,"",ROUND(AVERAGE(E432:E446),1))</f>
        <v/>
      </c>
      <c r="F447" s="258">
        <f>IF(COUNTA(F432:F446)=0,"",ROUND(AVERAGE(F432:F446),1))</f>
        <v/>
      </c>
      <c r="G447" s="258">
        <f>IF(COUNTA(G432:G446)=0,"",ROUND(AVERAGE(G432:G446),1))</f>
        <v/>
      </c>
      <c r="H447" s="258">
        <f>IF(COUNTA(H432:H446)=0,"",ROUND(AVERAGE(H432:H446),1))</f>
        <v/>
      </c>
      <c r="I447" s="258">
        <f>IF(COUNTA(I432:I446)=0,"",ROUND(AVERAGE(I432:I446),1))</f>
        <v/>
      </c>
      <c r="J447" s="258">
        <f>IF(COUNTA(J432:J446)=0,"",ROUND(AVERAGE(J432:J446),1))</f>
        <v/>
      </c>
      <c r="K447" s="258">
        <f>IF(COUNTA(K432:K446)=0,"",ROUND(AVERAGE(K432:K446),1))</f>
        <v/>
      </c>
      <c r="L447" s="258">
        <f>IF(COUNTA(L432:L446)=0,"",ROUND(AVERAGE(L432:L446),1))</f>
        <v/>
      </c>
      <c r="M447" s="258">
        <f>IF(COUNTA(M432:M446)=0,"",ROUND(AVERAGE(M432:M446),1))</f>
        <v/>
      </c>
      <c r="N447" s="258">
        <f>IF(COUNTA(N432:N446)=0,"",ROUND(AVERAGE(N432:N446),1))</f>
        <v/>
      </c>
      <c r="O447" s="258">
        <f>IF(COUNTA(O432:O446)=0,"",ROUND(AVERAGE(O432:O446),1))</f>
        <v/>
      </c>
      <c r="P447" s="258">
        <f>IF(COUNTA(P432:P446)=0,"",ROUND(AVERAGE(P432:P446),1))</f>
        <v/>
      </c>
      <c r="Q447" s="258">
        <f>IF(COUNTA(Q432:Q446)=0,"",ROUND(AVERAGE(Q432:Q446),1))</f>
        <v/>
      </c>
      <c r="R447" s="235" t="n"/>
      <c r="S447" s="258">
        <f>IF(COUNTA(S432:S446)=0,"",ROUND(AVERAGE(S432:S446),1))</f>
        <v/>
      </c>
      <c r="T447" s="258">
        <f>IF(COUNTA(T432:T446)=0,"",ROUND(AVERAGE(T432:T446),1))</f>
        <v/>
      </c>
      <c r="U447" s="258">
        <f>IF(COUNTA(U432:U446)=0,"",ROUND(AVERAGE(U432:U446),1))</f>
        <v/>
      </c>
      <c r="V447" s="258">
        <f>IF(COUNTA(V432:V446)=0,"",ROUND(AVERAGE(V432:V446),1))</f>
        <v/>
      </c>
      <c r="W447" s="258">
        <f>IF(COUNTA(W432:W446)=0,"",ROUND(AVERAGE(W432:W446),1))</f>
        <v/>
      </c>
      <c r="X447" s="258">
        <f>IF(COUNTA(X432:X446)=0,"",ROUND(AVERAGE(X432:X446),1))</f>
        <v/>
      </c>
      <c r="Y447" s="258">
        <f>IF(COUNTA(Y432:Y446)=0,"",ROUND(AVERAGE(Y432:Y446),1))</f>
        <v/>
      </c>
      <c r="Z447" s="258">
        <f>IF(COUNTA(Z432:Z446)=0,"",ROUND(AVERAGE(Z432:Z446),1))</f>
        <v/>
      </c>
      <c r="AA447" s="258">
        <f>IF(COUNTA(AA432:AA446)=0,"",ROUND(AVERAGE(AA432:AA446),1))</f>
        <v/>
      </c>
      <c r="AB447" s="258">
        <f>IF(COUNTA(AB432:AB446)=0,"",ROUND(AVERAGE(AB432:AB446),1))</f>
        <v/>
      </c>
      <c r="AC447" s="258">
        <f>IF(COUNTA(AC432:AC446)=0,"",ROUND(AVERAGE(AC432:AC446),1))</f>
        <v/>
      </c>
      <c r="AD447" s="258">
        <f>IF(COUNTA(AD432:AD446)=0,"",ROUND(AVERAGE(AD432:AD446),1))</f>
        <v/>
      </c>
      <c r="AE447" s="258">
        <f>IF(COUNTA(AE432:AE446)=0,"",ROUND(AVERAGE(AE432:AE446),1))</f>
        <v/>
      </c>
      <c r="AF447" s="258">
        <f>IF(COUNTA(AF432:AF446)=0,"",ROUND(AVERAGE(AF432:AF446),1))</f>
        <v/>
      </c>
      <c r="AG447" s="235" t="n"/>
      <c r="AH447" s="258">
        <f>IF(COUNTA(AH432:AH446)=0,"",ROUND(AVERAGE(AH432:AH446),1))</f>
        <v/>
      </c>
      <c r="AI447" s="258">
        <f>IF(COUNTA(AI432:AI446)=0,"",ROUND(AVERAGE(AI432:AI446),1))</f>
        <v/>
      </c>
      <c r="AJ447" s="258">
        <f>IF(COUNTA(AJ432:AJ446)=0,"",ROUND(AVERAGE(AJ432:AJ446),1))</f>
        <v/>
      </c>
      <c r="AK447" s="258">
        <f>IF(COUNTA(AK432:AK446)=0,"",ROUND(AVERAGE(AK432:AK446),1))</f>
        <v/>
      </c>
      <c r="AL447" s="258">
        <f>IF(COUNTA(AL432:AL446)=0,"",ROUND(AVERAGE(AL432:AL446),1))</f>
        <v/>
      </c>
      <c r="AM447" s="258">
        <f>IF(COUNTA(AM432:AM446)=0,"",ROUND(AVERAGE(AM432:AM446),1))</f>
        <v/>
      </c>
      <c r="AN447" s="258">
        <f>IF(COUNTA(AN432:AN446)=0,"",ROUND(AVERAGE(AN432:AN446),1))</f>
        <v/>
      </c>
      <c r="AO447" s="258">
        <f>IF(COUNTA(AO432:AO446)=0,"",ROUND(AVERAGE(AO432:AO446),1))</f>
        <v/>
      </c>
      <c r="AP447" s="258">
        <f>IF(COUNTA(AP432:AP446)=0,"",ROUND(AVERAGE(AP432:AP446),1))</f>
        <v/>
      </c>
      <c r="AQ447" s="258">
        <f>IF(COUNTA(AQ432:AQ446)=0,"",ROUND(AVERAGE(AQ432:AQ446),1))</f>
        <v/>
      </c>
      <c r="AR447" s="258">
        <f>IF(COUNTA(AR432:AR446)=0,"",ROUND(AVERAGE(AR432:AR446),1))</f>
        <v/>
      </c>
      <c r="AS447" s="258">
        <f>IF(COUNTA(AS432:AS446)=0,"",ROUND(AVERAGE(AS432:AS446),1))</f>
        <v/>
      </c>
      <c r="AT447" s="258">
        <f>IF(COUNTA(AT432:AT446)=0,"",ROUND(AVERAGE(AT432:AT446),1))</f>
        <v/>
      </c>
      <c r="AU447" s="258">
        <f>IF(COUNTA(AU432:AU446)=0,"",ROUND(AVERAGE(AU432:AU446),1))</f>
        <v/>
      </c>
    </row>
    <row r="448" ht="30" customHeight="1" s="185">
      <c r="A448" s="259" t="inlineStr">
        <is>
          <t>N°</t>
        </is>
      </c>
      <c r="B448" s="243" t="inlineStr">
        <is>
          <t>📅 MARDI</t>
        </is>
      </c>
      <c r="C448" s="228" t="n"/>
      <c r="D448" s="229" t="inlineStr">
        <is>
          <t>Règles</t>
        </is>
      </c>
      <c r="E448" s="229" t="inlineStr">
        <is>
          <t>Coopér.</t>
        </is>
      </c>
      <c r="F448" s="229" t="inlineStr">
        <is>
          <t>Comm.</t>
        </is>
      </c>
      <c r="G448" s="229" t="inlineStr">
        <is>
          <t>Entraide</t>
        </is>
      </c>
      <c r="H448" s="230" t="inlineStr">
        <is>
          <t>Initiat.</t>
        </is>
      </c>
      <c r="I448" s="230" t="inlineStr">
        <is>
          <t>Gest.mat</t>
        </is>
      </c>
      <c r="J448" s="230" t="inlineStr">
        <is>
          <t>Orga.</t>
        </is>
      </c>
      <c r="K448" s="231" t="inlineStr">
        <is>
          <t>Imagin.</t>
        </is>
      </c>
      <c r="L448" s="231" t="inlineStr">
        <is>
          <t>Expr.art</t>
        </is>
      </c>
      <c r="M448" s="231" t="inlineStr">
        <is>
          <t>Expr.corp</t>
        </is>
      </c>
      <c r="N448" s="232" t="inlineStr">
        <is>
          <t>Coord.</t>
        </is>
      </c>
      <c r="O448" s="232" t="inlineStr">
        <is>
          <t>Endur.</t>
        </is>
      </c>
      <c r="P448" s="232" t="inlineStr">
        <is>
          <t>Esp.sport</t>
        </is>
      </c>
      <c r="Q448" s="233" t="inlineStr">
        <is>
          <t>MOY</t>
        </is>
      </c>
      <c r="R448" s="250" t="inlineStr">
        <is>
          <t>▼ Activité</t>
        </is>
      </c>
      <c r="S448" s="229" t="inlineStr">
        <is>
          <t>Règles</t>
        </is>
      </c>
      <c r="T448" s="229" t="inlineStr">
        <is>
          <t>Coopér.</t>
        </is>
      </c>
      <c r="U448" s="229" t="inlineStr">
        <is>
          <t>Comm.</t>
        </is>
      </c>
      <c r="V448" s="229" t="inlineStr">
        <is>
          <t>Entraide</t>
        </is>
      </c>
      <c r="W448" s="230" t="inlineStr">
        <is>
          <t>Initiat.</t>
        </is>
      </c>
      <c r="X448" s="230" t="inlineStr">
        <is>
          <t>Gest.mat</t>
        </is>
      </c>
      <c r="Y448" s="230" t="inlineStr">
        <is>
          <t>Orga.</t>
        </is>
      </c>
      <c r="Z448" s="231" t="inlineStr">
        <is>
          <t>Imagin.</t>
        </is>
      </c>
      <c r="AA448" s="231" t="inlineStr">
        <is>
          <t>Expr.art</t>
        </is>
      </c>
      <c r="AB448" s="231" t="inlineStr">
        <is>
          <t>Expr.corp</t>
        </is>
      </c>
      <c r="AC448" s="232" t="inlineStr">
        <is>
          <t>Coord.</t>
        </is>
      </c>
      <c r="AD448" s="232" t="inlineStr">
        <is>
          <t>Endur.</t>
        </is>
      </c>
      <c r="AE448" s="232" t="inlineStr">
        <is>
          <t>Esp.sport</t>
        </is>
      </c>
      <c r="AF448" s="233" t="inlineStr">
        <is>
          <t>MOY</t>
        </is>
      </c>
      <c r="AG448" s="228" t="n"/>
      <c r="AH448" s="229" t="inlineStr">
        <is>
          <t>Règles</t>
        </is>
      </c>
      <c r="AI448" s="229" t="inlineStr">
        <is>
          <t>Coopér.</t>
        </is>
      </c>
      <c r="AJ448" s="229" t="inlineStr">
        <is>
          <t>Comm.</t>
        </is>
      </c>
      <c r="AK448" s="229" t="inlineStr">
        <is>
          <t>Entraide</t>
        </is>
      </c>
      <c r="AL448" s="230" t="inlineStr">
        <is>
          <t>Initiat.</t>
        </is>
      </c>
      <c r="AM448" s="230" t="inlineStr">
        <is>
          <t>Gest.mat</t>
        </is>
      </c>
      <c r="AN448" s="230" t="inlineStr">
        <is>
          <t>Orga.</t>
        </is>
      </c>
      <c r="AO448" s="231" t="inlineStr">
        <is>
          <t>Imagin.</t>
        </is>
      </c>
      <c r="AP448" s="231" t="inlineStr">
        <is>
          <t>Expr.art</t>
        </is>
      </c>
      <c r="AQ448" s="231" t="inlineStr">
        <is>
          <t>Expr.corp</t>
        </is>
      </c>
      <c r="AR448" s="232" t="inlineStr">
        <is>
          <t>Coord.</t>
        </is>
      </c>
      <c r="AS448" s="232" t="inlineStr">
        <is>
          <t>Endur.</t>
        </is>
      </c>
      <c r="AT448" s="232" t="inlineStr">
        <is>
          <t>Esp.sport</t>
        </is>
      </c>
      <c r="AU448" s="233" t="inlineStr">
        <is>
          <t>MOY</t>
        </is>
      </c>
    </row>
    <row r="449" ht="14.4" customHeight="1" s="185">
      <c r="A449" s="255" t="n">
        <v>1</v>
      </c>
      <c r="B449" s="194">
        <f t="array" ref="B449:B449">IFERROR(INDEX(Liste_Enfants!B$4:B$53,SMALL(IF(Liste_Enfants!E$4:E$53="A",ROW(Liste_Enfants!E$4:E$53)-3),1))&amp;" "&amp;INDEX(Liste_Enfants!C$4:C$53,SMALL(IF(Liste_Enfants!E$4:E$53="A",ROW(Liste_Enfants!E$4:E$53)-3),1)),"")</f>
        <v/>
      </c>
      <c r="C449" s="235" t="n"/>
      <c r="D449" s="256" t="n"/>
      <c r="E449" s="256" t="n"/>
      <c r="F449" s="256" t="n"/>
      <c r="G449" s="256" t="n"/>
      <c r="H449" s="256" t="n"/>
      <c r="I449" s="256" t="n"/>
      <c r="J449" s="256" t="n"/>
      <c r="K449" s="256" t="n"/>
      <c r="L449" s="256" t="n"/>
      <c r="M449" s="256" t="n"/>
      <c r="N449" s="256" t="n"/>
      <c r="O449" s="256" t="n"/>
      <c r="P449" s="256" t="n"/>
      <c r="Q449" s="237">
        <f>IF(COUNTA(D449:P449)=0,"",ROUND(AVERAGE(D449:P449),1))</f>
        <v/>
      </c>
      <c r="R449" s="235" t="n"/>
      <c r="S449" s="256" t="n"/>
      <c r="T449" s="256" t="n"/>
      <c r="U449" s="256" t="n"/>
      <c r="V449" s="256" t="n"/>
      <c r="W449" s="256" t="n"/>
      <c r="X449" s="256" t="n"/>
      <c r="Y449" s="256" t="n"/>
      <c r="Z449" s="256" t="n"/>
      <c r="AA449" s="256" t="n"/>
      <c r="AB449" s="256" t="n"/>
      <c r="AC449" s="256" t="n"/>
      <c r="AD449" s="256" t="n"/>
      <c r="AE449" s="256" t="n"/>
      <c r="AF449" s="237">
        <f>IF(COUNTA(S449:AE449)=0,"",ROUND(AVERAGE(S449:AE449),1))</f>
        <v/>
      </c>
      <c r="AG449" s="235" t="n"/>
      <c r="AH449" s="256" t="n"/>
      <c r="AI449" s="256" t="n"/>
      <c r="AJ449" s="256" t="n"/>
      <c r="AK449" s="256" t="n"/>
      <c r="AL449" s="256" t="n"/>
      <c r="AM449" s="256" t="n"/>
      <c r="AN449" s="256" t="n"/>
      <c r="AO449" s="256" t="n"/>
      <c r="AP449" s="256" t="n"/>
      <c r="AQ449" s="256" t="n"/>
      <c r="AR449" s="256" t="n"/>
      <c r="AS449" s="256" t="n"/>
      <c r="AT449" s="256" t="n"/>
      <c r="AU449" s="237">
        <f>IF(COUNTA(AH449:AT449)=0,"",ROUND(AVERAGE(AH449:AT449),1))</f>
        <v/>
      </c>
    </row>
    <row r="450" ht="14.4" customHeight="1" s="185">
      <c r="A450" s="255" t="n">
        <v>2</v>
      </c>
      <c r="B450" s="194">
        <f t="array" ref="B450:B450">IFERROR(INDEX(Liste_Enfants!B$4:B$53,SMALL(IF(Liste_Enfants!E$4:E$53="A",ROW(Liste_Enfants!E$4:E$53)-3),2))&amp;" "&amp;INDEX(Liste_Enfants!C$4:C$53,SMALL(IF(Liste_Enfants!E$4:E$53="A",ROW(Liste_Enfants!E$4:E$53)-3),2)),"")</f>
        <v/>
      </c>
      <c r="C450" s="235" t="n"/>
      <c r="D450" s="256" t="n"/>
      <c r="E450" s="256" t="n"/>
      <c r="F450" s="256" t="n"/>
      <c r="G450" s="256" t="n"/>
      <c r="H450" s="256" t="n"/>
      <c r="I450" s="256" t="n"/>
      <c r="J450" s="256" t="n"/>
      <c r="K450" s="256" t="n"/>
      <c r="L450" s="256" t="n"/>
      <c r="M450" s="256" t="n"/>
      <c r="N450" s="256" t="n"/>
      <c r="O450" s="256" t="n"/>
      <c r="P450" s="256" t="n"/>
      <c r="Q450" s="237">
        <f>IF(COUNTA(D450:P450)=0,"",ROUND(AVERAGE(D450:P450),1))</f>
        <v/>
      </c>
      <c r="R450" s="235" t="n"/>
      <c r="S450" s="256" t="n"/>
      <c r="T450" s="256" t="n"/>
      <c r="U450" s="256" t="n"/>
      <c r="V450" s="256" t="n"/>
      <c r="W450" s="256" t="n"/>
      <c r="X450" s="256" t="n"/>
      <c r="Y450" s="256" t="n"/>
      <c r="Z450" s="256" t="n"/>
      <c r="AA450" s="256" t="n"/>
      <c r="AB450" s="256" t="n"/>
      <c r="AC450" s="256" t="n"/>
      <c r="AD450" s="256" t="n"/>
      <c r="AE450" s="256" t="n"/>
      <c r="AF450" s="237">
        <f>IF(COUNTA(S450:AE450)=0,"",ROUND(AVERAGE(S450:AE450),1))</f>
        <v/>
      </c>
      <c r="AG450" s="235" t="n"/>
      <c r="AH450" s="256" t="n"/>
      <c r="AI450" s="256" t="n"/>
      <c r="AJ450" s="256" t="n"/>
      <c r="AK450" s="256" t="n"/>
      <c r="AL450" s="256" t="n"/>
      <c r="AM450" s="256" t="n"/>
      <c r="AN450" s="256" t="n"/>
      <c r="AO450" s="256" t="n"/>
      <c r="AP450" s="256" t="n"/>
      <c r="AQ450" s="256" t="n"/>
      <c r="AR450" s="256" t="n"/>
      <c r="AS450" s="256" t="n"/>
      <c r="AT450" s="256" t="n"/>
      <c r="AU450" s="237">
        <f>IF(COUNTA(AH450:AT450)=0,"",ROUND(AVERAGE(AH450:AT450),1))</f>
        <v/>
      </c>
    </row>
    <row r="451" ht="14.4" customHeight="1" s="185">
      <c r="A451" s="255" t="n">
        <v>3</v>
      </c>
      <c r="B451" s="194">
        <f t="array" ref="B451:B451">IFERROR(INDEX(Liste_Enfants!B$4:B$53,SMALL(IF(Liste_Enfants!E$4:E$53="A",ROW(Liste_Enfants!E$4:E$53)-3),3))&amp;" "&amp;INDEX(Liste_Enfants!C$4:C$53,SMALL(IF(Liste_Enfants!E$4:E$53="A",ROW(Liste_Enfants!E$4:E$53)-3),3)),"")</f>
        <v/>
      </c>
      <c r="C451" s="235" t="n"/>
      <c r="D451" s="256" t="n"/>
      <c r="E451" s="256" t="n"/>
      <c r="F451" s="256" t="n"/>
      <c r="G451" s="256" t="n"/>
      <c r="H451" s="256" t="n"/>
      <c r="I451" s="256" t="n"/>
      <c r="J451" s="256" t="n"/>
      <c r="K451" s="256" t="n"/>
      <c r="L451" s="256" t="n"/>
      <c r="M451" s="256" t="n"/>
      <c r="N451" s="256" t="n"/>
      <c r="O451" s="256" t="n"/>
      <c r="P451" s="256" t="n"/>
      <c r="Q451" s="237">
        <f>IF(COUNTA(D451:P451)=0,"",ROUND(AVERAGE(D451:P451),1))</f>
        <v/>
      </c>
      <c r="R451" s="235" t="n"/>
      <c r="S451" s="256" t="n"/>
      <c r="T451" s="256" t="n"/>
      <c r="U451" s="256" t="n"/>
      <c r="V451" s="256" t="n"/>
      <c r="W451" s="256" t="n"/>
      <c r="X451" s="256" t="n"/>
      <c r="Y451" s="256" t="n"/>
      <c r="Z451" s="256" t="n"/>
      <c r="AA451" s="256" t="n"/>
      <c r="AB451" s="256" t="n"/>
      <c r="AC451" s="256" t="n"/>
      <c r="AD451" s="256" t="n"/>
      <c r="AE451" s="256" t="n"/>
      <c r="AF451" s="237">
        <f>IF(COUNTA(S451:AE451)=0,"",ROUND(AVERAGE(S451:AE451),1))</f>
        <v/>
      </c>
      <c r="AG451" s="235" t="n"/>
      <c r="AH451" s="256" t="n"/>
      <c r="AI451" s="256" t="n"/>
      <c r="AJ451" s="256" t="n"/>
      <c r="AK451" s="256" t="n"/>
      <c r="AL451" s="256" t="n"/>
      <c r="AM451" s="256" t="n"/>
      <c r="AN451" s="256" t="n"/>
      <c r="AO451" s="256" t="n"/>
      <c r="AP451" s="256" t="n"/>
      <c r="AQ451" s="256" t="n"/>
      <c r="AR451" s="256" t="n"/>
      <c r="AS451" s="256" t="n"/>
      <c r="AT451" s="256" t="n"/>
      <c r="AU451" s="237">
        <f>IF(COUNTA(AH451:AT451)=0,"",ROUND(AVERAGE(AH451:AT451),1))</f>
        <v/>
      </c>
    </row>
    <row r="452" ht="14.4" customHeight="1" s="185">
      <c r="A452" s="255" t="n">
        <v>4</v>
      </c>
      <c r="B452" s="194">
        <f t="array" ref="B452:B452">IFERROR(INDEX(Liste_Enfants!B$4:B$53,SMALL(IF(Liste_Enfants!E$4:E$53="A",ROW(Liste_Enfants!E$4:E$53)-3),4))&amp;" "&amp;INDEX(Liste_Enfants!C$4:C$53,SMALL(IF(Liste_Enfants!E$4:E$53="A",ROW(Liste_Enfants!E$4:E$53)-3),4)),"")</f>
        <v/>
      </c>
      <c r="C452" s="235" t="n"/>
      <c r="D452" s="256" t="n"/>
      <c r="E452" s="256" t="n"/>
      <c r="F452" s="256" t="n"/>
      <c r="G452" s="256" t="n"/>
      <c r="H452" s="256" t="n"/>
      <c r="I452" s="256" t="n"/>
      <c r="J452" s="256" t="n"/>
      <c r="K452" s="256" t="n"/>
      <c r="L452" s="256" t="n"/>
      <c r="M452" s="256" t="n"/>
      <c r="N452" s="256" t="n"/>
      <c r="O452" s="256" t="n"/>
      <c r="P452" s="256" t="n"/>
      <c r="Q452" s="237">
        <f>IF(COUNTA(D452:P452)=0,"",ROUND(AVERAGE(D452:P452),1))</f>
        <v/>
      </c>
      <c r="R452" s="235" t="n"/>
      <c r="S452" s="256" t="n"/>
      <c r="T452" s="256" t="n"/>
      <c r="U452" s="256" t="n"/>
      <c r="V452" s="256" t="n"/>
      <c r="W452" s="256" t="n"/>
      <c r="X452" s="256" t="n"/>
      <c r="Y452" s="256" t="n"/>
      <c r="Z452" s="256" t="n"/>
      <c r="AA452" s="256" t="n"/>
      <c r="AB452" s="256" t="n"/>
      <c r="AC452" s="256" t="n"/>
      <c r="AD452" s="256" t="n"/>
      <c r="AE452" s="256" t="n"/>
      <c r="AF452" s="237">
        <f>IF(COUNTA(S452:AE452)=0,"",ROUND(AVERAGE(S452:AE452),1))</f>
        <v/>
      </c>
      <c r="AG452" s="235" t="n"/>
      <c r="AH452" s="256" t="n"/>
      <c r="AI452" s="256" t="n"/>
      <c r="AJ452" s="256" t="n"/>
      <c r="AK452" s="256" t="n"/>
      <c r="AL452" s="256" t="n"/>
      <c r="AM452" s="256" t="n"/>
      <c r="AN452" s="256" t="n"/>
      <c r="AO452" s="256" t="n"/>
      <c r="AP452" s="256" t="n"/>
      <c r="AQ452" s="256" t="n"/>
      <c r="AR452" s="256" t="n"/>
      <c r="AS452" s="256" t="n"/>
      <c r="AT452" s="256" t="n"/>
      <c r="AU452" s="237">
        <f>IF(COUNTA(AH452:AT452)=0,"",ROUND(AVERAGE(AH452:AT452),1))</f>
        <v/>
      </c>
    </row>
    <row r="453" ht="14.4" customHeight="1" s="185">
      <c r="A453" s="255" t="n">
        <v>5</v>
      </c>
      <c r="B453" s="194">
        <f t="array" ref="B453:B453">IFERROR(INDEX(Liste_Enfants!B$4:B$53,SMALL(IF(Liste_Enfants!E$4:E$53="A",ROW(Liste_Enfants!E$4:E$53)-3),5))&amp;" "&amp;INDEX(Liste_Enfants!C$4:C$53,SMALL(IF(Liste_Enfants!E$4:E$53="A",ROW(Liste_Enfants!E$4:E$53)-3),5)),"")</f>
        <v/>
      </c>
      <c r="C453" s="235" t="n"/>
      <c r="D453" s="256" t="n"/>
      <c r="E453" s="256" t="n"/>
      <c r="F453" s="256" t="n"/>
      <c r="G453" s="256" t="n"/>
      <c r="H453" s="256" t="n"/>
      <c r="I453" s="256" t="n"/>
      <c r="J453" s="256" t="n"/>
      <c r="K453" s="256" t="n"/>
      <c r="L453" s="256" t="n"/>
      <c r="M453" s="256" t="n"/>
      <c r="N453" s="256" t="n"/>
      <c r="O453" s="256" t="n"/>
      <c r="P453" s="256" t="n"/>
      <c r="Q453" s="237">
        <f>IF(COUNTA(D453:P453)=0,"",ROUND(AVERAGE(D453:P453),1))</f>
        <v/>
      </c>
      <c r="R453" s="235" t="n"/>
      <c r="S453" s="256" t="n"/>
      <c r="T453" s="256" t="n"/>
      <c r="U453" s="256" t="n"/>
      <c r="V453" s="256" t="n"/>
      <c r="W453" s="256" t="n"/>
      <c r="X453" s="256" t="n"/>
      <c r="Y453" s="256" t="n"/>
      <c r="Z453" s="256" t="n"/>
      <c r="AA453" s="256" t="n"/>
      <c r="AB453" s="256" t="n"/>
      <c r="AC453" s="256" t="n"/>
      <c r="AD453" s="256" t="n"/>
      <c r="AE453" s="256" t="n"/>
      <c r="AF453" s="237">
        <f>IF(COUNTA(S453:AE453)=0,"",ROUND(AVERAGE(S453:AE453),1))</f>
        <v/>
      </c>
      <c r="AG453" s="235" t="n"/>
      <c r="AH453" s="256" t="n"/>
      <c r="AI453" s="256" t="n"/>
      <c r="AJ453" s="256" t="n"/>
      <c r="AK453" s="256" t="n"/>
      <c r="AL453" s="256" t="n"/>
      <c r="AM453" s="256" t="n"/>
      <c r="AN453" s="256" t="n"/>
      <c r="AO453" s="256" t="n"/>
      <c r="AP453" s="256" t="n"/>
      <c r="AQ453" s="256" t="n"/>
      <c r="AR453" s="256" t="n"/>
      <c r="AS453" s="256" t="n"/>
      <c r="AT453" s="256" t="n"/>
      <c r="AU453" s="237">
        <f>IF(COUNTA(AH453:AT453)=0,"",ROUND(AVERAGE(AH453:AT453),1))</f>
        <v/>
      </c>
    </row>
    <row r="454" ht="14.4" customHeight="1" s="185">
      <c r="A454" s="255" t="n">
        <v>6</v>
      </c>
      <c r="B454" s="194">
        <f t="array" ref="B454:B454">IFERROR(INDEX(Liste_Enfants!B$4:B$53,SMALL(IF(Liste_Enfants!E$4:E$53="A",ROW(Liste_Enfants!E$4:E$53)-3),6))&amp;" "&amp;INDEX(Liste_Enfants!C$4:C$53,SMALL(IF(Liste_Enfants!E$4:E$53="A",ROW(Liste_Enfants!E$4:E$53)-3),6)),"")</f>
        <v/>
      </c>
      <c r="C454" s="235" t="n"/>
      <c r="D454" s="256" t="n"/>
      <c r="E454" s="256" t="n"/>
      <c r="F454" s="256" t="n"/>
      <c r="G454" s="256" t="n"/>
      <c r="H454" s="256" t="n"/>
      <c r="I454" s="256" t="n"/>
      <c r="J454" s="256" t="n"/>
      <c r="K454" s="256" t="n"/>
      <c r="L454" s="256" t="n"/>
      <c r="M454" s="256" t="n"/>
      <c r="N454" s="256" t="n"/>
      <c r="O454" s="256" t="n"/>
      <c r="P454" s="256" t="n"/>
      <c r="Q454" s="237">
        <f>IF(COUNTA(D454:P454)=0,"",ROUND(AVERAGE(D454:P454),1))</f>
        <v/>
      </c>
      <c r="R454" s="235" t="n"/>
      <c r="S454" s="256" t="n"/>
      <c r="T454" s="256" t="n"/>
      <c r="U454" s="256" t="n"/>
      <c r="V454" s="256" t="n"/>
      <c r="W454" s="256" t="n"/>
      <c r="X454" s="256" t="n"/>
      <c r="Y454" s="256" t="n"/>
      <c r="Z454" s="256" t="n"/>
      <c r="AA454" s="256" t="n"/>
      <c r="AB454" s="256" t="n"/>
      <c r="AC454" s="256" t="n"/>
      <c r="AD454" s="256" t="n"/>
      <c r="AE454" s="256" t="n"/>
      <c r="AF454" s="237">
        <f>IF(COUNTA(S454:AE454)=0,"",ROUND(AVERAGE(S454:AE454),1))</f>
        <v/>
      </c>
      <c r="AG454" s="235" t="n"/>
      <c r="AH454" s="256" t="n"/>
      <c r="AI454" s="256" t="n"/>
      <c r="AJ454" s="256" t="n"/>
      <c r="AK454" s="256" t="n"/>
      <c r="AL454" s="256" t="n"/>
      <c r="AM454" s="256" t="n"/>
      <c r="AN454" s="256" t="n"/>
      <c r="AO454" s="256" t="n"/>
      <c r="AP454" s="256" t="n"/>
      <c r="AQ454" s="256" t="n"/>
      <c r="AR454" s="256" t="n"/>
      <c r="AS454" s="256" t="n"/>
      <c r="AT454" s="256" t="n"/>
      <c r="AU454" s="237">
        <f>IF(COUNTA(AH454:AT454)=0,"",ROUND(AVERAGE(AH454:AT454),1))</f>
        <v/>
      </c>
    </row>
    <row r="455" ht="14.4" customHeight="1" s="185">
      <c r="A455" s="255" t="n">
        <v>7</v>
      </c>
      <c r="B455" s="194">
        <f t="array" ref="B455:B455">IFERROR(INDEX(Liste_Enfants!B$4:B$53,SMALL(IF(Liste_Enfants!E$4:E$53="A",ROW(Liste_Enfants!E$4:E$53)-3),7))&amp;" "&amp;INDEX(Liste_Enfants!C$4:C$53,SMALL(IF(Liste_Enfants!E$4:E$53="A",ROW(Liste_Enfants!E$4:E$53)-3),7)),"")</f>
        <v/>
      </c>
      <c r="C455" s="235" t="n"/>
      <c r="D455" s="256" t="n"/>
      <c r="E455" s="256" t="n"/>
      <c r="F455" s="256" t="n"/>
      <c r="G455" s="256" t="n"/>
      <c r="H455" s="256" t="n"/>
      <c r="I455" s="256" t="n"/>
      <c r="J455" s="256" t="n"/>
      <c r="K455" s="256" t="n"/>
      <c r="L455" s="256" t="n"/>
      <c r="M455" s="256" t="n"/>
      <c r="N455" s="256" t="n"/>
      <c r="O455" s="256" t="n"/>
      <c r="P455" s="256" t="n"/>
      <c r="Q455" s="237">
        <f>IF(COUNTA(D455:P455)=0,"",ROUND(AVERAGE(D455:P455),1))</f>
        <v/>
      </c>
      <c r="R455" s="235" t="n"/>
      <c r="S455" s="256" t="n"/>
      <c r="T455" s="256" t="n"/>
      <c r="U455" s="256" t="n"/>
      <c r="V455" s="256" t="n"/>
      <c r="W455" s="256" t="n"/>
      <c r="X455" s="256" t="n"/>
      <c r="Y455" s="256" t="n"/>
      <c r="Z455" s="256" t="n"/>
      <c r="AA455" s="256" t="n"/>
      <c r="AB455" s="256" t="n"/>
      <c r="AC455" s="256" t="n"/>
      <c r="AD455" s="256" t="n"/>
      <c r="AE455" s="256" t="n"/>
      <c r="AF455" s="237">
        <f>IF(COUNTA(S455:AE455)=0,"",ROUND(AVERAGE(S455:AE455),1))</f>
        <v/>
      </c>
      <c r="AG455" s="235" t="n"/>
      <c r="AH455" s="256" t="n"/>
      <c r="AI455" s="256" t="n"/>
      <c r="AJ455" s="256" t="n"/>
      <c r="AK455" s="256" t="n"/>
      <c r="AL455" s="256" t="n"/>
      <c r="AM455" s="256" t="n"/>
      <c r="AN455" s="256" t="n"/>
      <c r="AO455" s="256" t="n"/>
      <c r="AP455" s="256" t="n"/>
      <c r="AQ455" s="256" t="n"/>
      <c r="AR455" s="256" t="n"/>
      <c r="AS455" s="256" t="n"/>
      <c r="AT455" s="256" t="n"/>
      <c r="AU455" s="237">
        <f>IF(COUNTA(AH455:AT455)=0,"",ROUND(AVERAGE(AH455:AT455),1))</f>
        <v/>
      </c>
    </row>
    <row r="456" ht="14.4" customHeight="1" s="185">
      <c r="A456" s="255" t="n">
        <v>8</v>
      </c>
      <c r="B456" s="194">
        <f t="array" ref="B456:B456">IFERROR(INDEX(Liste_Enfants!B$4:B$53,SMALL(IF(Liste_Enfants!E$4:E$53="A",ROW(Liste_Enfants!E$4:E$53)-3),8))&amp;" "&amp;INDEX(Liste_Enfants!C$4:C$53,SMALL(IF(Liste_Enfants!E$4:E$53="A",ROW(Liste_Enfants!E$4:E$53)-3),8)),"")</f>
        <v/>
      </c>
      <c r="C456" s="235" t="n"/>
      <c r="D456" s="256" t="n"/>
      <c r="E456" s="256" t="n"/>
      <c r="F456" s="256" t="n"/>
      <c r="G456" s="256" t="n"/>
      <c r="H456" s="256" t="n"/>
      <c r="I456" s="256" t="n"/>
      <c r="J456" s="256" t="n"/>
      <c r="K456" s="256" t="n"/>
      <c r="L456" s="256" t="n"/>
      <c r="M456" s="256" t="n"/>
      <c r="N456" s="256" t="n"/>
      <c r="O456" s="256" t="n"/>
      <c r="P456" s="256" t="n"/>
      <c r="Q456" s="237">
        <f>IF(COUNTA(D456:P456)=0,"",ROUND(AVERAGE(D456:P456),1))</f>
        <v/>
      </c>
      <c r="R456" s="235" t="n"/>
      <c r="S456" s="256" t="n"/>
      <c r="T456" s="256" t="n"/>
      <c r="U456" s="256" t="n"/>
      <c r="V456" s="256" t="n"/>
      <c r="W456" s="256" t="n"/>
      <c r="X456" s="256" t="n"/>
      <c r="Y456" s="256" t="n"/>
      <c r="Z456" s="256" t="n"/>
      <c r="AA456" s="256" t="n"/>
      <c r="AB456" s="256" t="n"/>
      <c r="AC456" s="256" t="n"/>
      <c r="AD456" s="256" t="n"/>
      <c r="AE456" s="256" t="n"/>
      <c r="AF456" s="237">
        <f>IF(COUNTA(S456:AE456)=0,"",ROUND(AVERAGE(S456:AE456),1))</f>
        <v/>
      </c>
      <c r="AG456" s="235" t="n"/>
      <c r="AH456" s="256" t="n"/>
      <c r="AI456" s="256" t="n"/>
      <c r="AJ456" s="256" t="n"/>
      <c r="AK456" s="256" t="n"/>
      <c r="AL456" s="256" t="n"/>
      <c r="AM456" s="256" t="n"/>
      <c r="AN456" s="256" t="n"/>
      <c r="AO456" s="256" t="n"/>
      <c r="AP456" s="256" t="n"/>
      <c r="AQ456" s="256" t="n"/>
      <c r="AR456" s="256" t="n"/>
      <c r="AS456" s="256" t="n"/>
      <c r="AT456" s="256" t="n"/>
      <c r="AU456" s="237">
        <f>IF(COUNTA(AH456:AT456)=0,"",ROUND(AVERAGE(AH456:AT456),1))</f>
        <v/>
      </c>
    </row>
    <row r="457" ht="14.4" customHeight="1" s="185">
      <c r="A457" s="255" t="n">
        <v>9</v>
      </c>
      <c r="B457" s="194">
        <f t="array" ref="B457:B457">IFERROR(INDEX(Liste_Enfants!B$4:B$53,SMALL(IF(Liste_Enfants!E$4:E$53="A",ROW(Liste_Enfants!E$4:E$53)-3),9))&amp;" "&amp;INDEX(Liste_Enfants!C$4:C$53,SMALL(IF(Liste_Enfants!E$4:E$53="A",ROW(Liste_Enfants!E$4:E$53)-3),9)),"")</f>
        <v/>
      </c>
      <c r="C457" s="235" t="n"/>
      <c r="D457" s="256" t="n"/>
      <c r="E457" s="256" t="n"/>
      <c r="F457" s="256" t="n"/>
      <c r="G457" s="256" t="n"/>
      <c r="H457" s="256" t="n"/>
      <c r="I457" s="256" t="n"/>
      <c r="J457" s="256" t="n"/>
      <c r="K457" s="256" t="n"/>
      <c r="L457" s="256" t="n"/>
      <c r="M457" s="256" t="n"/>
      <c r="N457" s="256" t="n"/>
      <c r="O457" s="256" t="n"/>
      <c r="P457" s="256" t="n"/>
      <c r="Q457" s="237">
        <f>IF(COUNTA(D457:P457)=0,"",ROUND(AVERAGE(D457:P457),1))</f>
        <v/>
      </c>
      <c r="R457" s="235" t="n"/>
      <c r="S457" s="256" t="n"/>
      <c r="T457" s="256" t="n"/>
      <c r="U457" s="256" t="n"/>
      <c r="V457" s="256" t="n"/>
      <c r="W457" s="256" t="n"/>
      <c r="X457" s="256" t="n"/>
      <c r="Y457" s="256" t="n"/>
      <c r="Z457" s="256" t="n"/>
      <c r="AA457" s="256" t="n"/>
      <c r="AB457" s="256" t="n"/>
      <c r="AC457" s="256" t="n"/>
      <c r="AD457" s="256" t="n"/>
      <c r="AE457" s="256" t="n"/>
      <c r="AF457" s="237">
        <f>IF(COUNTA(S457:AE457)=0,"",ROUND(AVERAGE(S457:AE457),1))</f>
        <v/>
      </c>
      <c r="AG457" s="235" t="n"/>
      <c r="AH457" s="256" t="n"/>
      <c r="AI457" s="256" t="n"/>
      <c r="AJ457" s="256" t="n"/>
      <c r="AK457" s="256" t="n"/>
      <c r="AL457" s="256" t="n"/>
      <c r="AM457" s="256" t="n"/>
      <c r="AN457" s="256" t="n"/>
      <c r="AO457" s="256" t="n"/>
      <c r="AP457" s="256" t="n"/>
      <c r="AQ457" s="256" t="n"/>
      <c r="AR457" s="256" t="n"/>
      <c r="AS457" s="256" t="n"/>
      <c r="AT457" s="256" t="n"/>
      <c r="AU457" s="237">
        <f>IF(COUNTA(AH457:AT457)=0,"",ROUND(AVERAGE(AH457:AT457),1))</f>
        <v/>
      </c>
    </row>
    <row r="458" ht="14.4" customHeight="1" s="185">
      <c r="A458" s="255" t="n">
        <v>10</v>
      </c>
      <c r="B458" s="194">
        <f t="array" ref="B458:B458">IFERROR(INDEX(Liste_Enfants!B$4:B$53,SMALL(IF(Liste_Enfants!E$4:E$53="A",ROW(Liste_Enfants!E$4:E$53)-3),10))&amp;" "&amp;INDEX(Liste_Enfants!C$4:C$53,SMALL(IF(Liste_Enfants!E$4:E$53="A",ROW(Liste_Enfants!E$4:E$53)-3),10)),"")</f>
        <v/>
      </c>
      <c r="C458" s="235" t="n"/>
      <c r="D458" s="256" t="n"/>
      <c r="E458" s="256" t="n"/>
      <c r="F458" s="256" t="n"/>
      <c r="G458" s="256" t="n"/>
      <c r="H458" s="256" t="n"/>
      <c r="I458" s="256" t="n"/>
      <c r="J458" s="256" t="n"/>
      <c r="K458" s="256" t="n"/>
      <c r="L458" s="256" t="n"/>
      <c r="M458" s="256" t="n"/>
      <c r="N458" s="256" t="n"/>
      <c r="O458" s="256" t="n"/>
      <c r="P458" s="256" t="n"/>
      <c r="Q458" s="237">
        <f>IF(COUNTA(D458:P458)=0,"",ROUND(AVERAGE(D458:P458),1))</f>
        <v/>
      </c>
      <c r="R458" s="235" t="n"/>
      <c r="S458" s="256" t="n"/>
      <c r="T458" s="256" t="n"/>
      <c r="U458" s="256" t="n"/>
      <c r="V458" s="256" t="n"/>
      <c r="W458" s="256" t="n"/>
      <c r="X458" s="256" t="n"/>
      <c r="Y458" s="256" t="n"/>
      <c r="Z458" s="256" t="n"/>
      <c r="AA458" s="256" t="n"/>
      <c r="AB458" s="256" t="n"/>
      <c r="AC458" s="256" t="n"/>
      <c r="AD458" s="256" t="n"/>
      <c r="AE458" s="256" t="n"/>
      <c r="AF458" s="237">
        <f>IF(COUNTA(S458:AE458)=0,"",ROUND(AVERAGE(S458:AE458),1))</f>
        <v/>
      </c>
      <c r="AG458" s="235" t="n"/>
      <c r="AH458" s="256" t="n"/>
      <c r="AI458" s="256" t="n"/>
      <c r="AJ458" s="256" t="n"/>
      <c r="AK458" s="256" t="n"/>
      <c r="AL458" s="256" t="n"/>
      <c r="AM458" s="256" t="n"/>
      <c r="AN458" s="256" t="n"/>
      <c r="AO458" s="256" t="n"/>
      <c r="AP458" s="256" t="n"/>
      <c r="AQ458" s="256" t="n"/>
      <c r="AR458" s="256" t="n"/>
      <c r="AS458" s="256" t="n"/>
      <c r="AT458" s="256" t="n"/>
      <c r="AU458" s="237">
        <f>IF(COUNTA(AH458:AT458)=0,"",ROUND(AVERAGE(AH458:AT458),1))</f>
        <v/>
      </c>
    </row>
    <row r="459" ht="14.4" customHeight="1" s="185">
      <c r="A459" s="255" t="n">
        <v>11</v>
      </c>
      <c r="B459" s="194">
        <f t="array" ref="B459:B459">IFERROR(INDEX(Liste_Enfants!B$4:B$53,SMALL(IF(Liste_Enfants!E$4:E$53="A",ROW(Liste_Enfants!E$4:E$53)-3),11))&amp;" "&amp;INDEX(Liste_Enfants!C$4:C$53,SMALL(IF(Liste_Enfants!E$4:E$53="A",ROW(Liste_Enfants!E$4:E$53)-3),11)),"")</f>
        <v/>
      </c>
      <c r="C459" s="235" t="n"/>
      <c r="D459" s="256" t="n"/>
      <c r="E459" s="256" t="n"/>
      <c r="F459" s="256" t="n"/>
      <c r="G459" s="256" t="n"/>
      <c r="H459" s="256" t="n"/>
      <c r="I459" s="256" t="n"/>
      <c r="J459" s="256" t="n"/>
      <c r="K459" s="256" t="n"/>
      <c r="L459" s="256" t="n"/>
      <c r="M459" s="256" t="n"/>
      <c r="N459" s="256" t="n"/>
      <c r="O459" s="256" t="n"/>
      <c r="P459" s="256" t="n"/>
      <c r="Q459" s="237">
        <f>IF(COUNTA(D459:P459)=0,"",ROUND(AVERAGE(D459:P459),1))</f>
        <v/>
      </c>
      <c r="R459" s="235" t="n"/>
      <c r="S459" s="256" t="n"/>
      <c r="T459" s="256" t="n"/>
      <c r="U459" s="256" t="n"/>
      <c r="V459" s="256" t="n"/>
      <c r="W459" s="256" t="n"/>
      <c r="X459" s="256" t="n"/>
      <c r="Y459" s="256" t="n"/>
      <c r="Z459" s="256" t="n"/>
      <c r="AA459" s="256" t="n"/>
      <c r="AB459" s="256" t="n"/>
      <c r="AC459" s="256" t="n"/>
      <c r="AD459" s="256" t="n"/>
      <c r="AE459" s="256" t="n"/>
      <c r="AF459" s="237">
        <f>IF(COUNTA(S459:AE459)=0,"",ROUND(AVERAGE(S459:AE459),1))</f>
        <v/>
      </c>
      <c r="AG459" s="235" t="n"/>
      <c r="AH459" s="256" t="n"/>
      <c r="AI459" s="256" t="n"/>
      <c r="AJ459" s="256" t="n"/>
      <c r="AK459" s="256" t="n"/>
      <c r="AL459" s="256" t="n"/>
      <c r="AM459" s="256" t="n"/>
      <c r="AN459" s="256" t="n"/>
      <c r="AO459" s="256" t="n"/>
      <c r="AP459" s="256" t="n"/>
      <c r="AQ459" s="256" t="n"/>
      <c r="AR459" s="256" t="n"/>
      <c r="AS459" s="256" t="n"/>
      <c r="AT459" s="256" t="n"/>
      <c r="AU459" s="237">
        <f>IF(COUNTA(AH459:AT459)=0,"",ROUND(AVERAGE(AH459:AT459),1))</f>
        <v/>
      </c>
    </row>
    <row r="460" ht="14.4" customHeight="1" s="185">
      <c r="A460" s="255" t="n">
        <v>12</v>
      </c>
      <c r="B460" s="194">
        <f t="array" ref="B460:B460">IFERROR(INDEX(Liste_Enfants!B$4:B$53,SMALL(IF(Liste_Enfants!E$4:E$53="A",ROW(Liste_Enfants!E$4:E$53)-3),12))&amp;" "&amp;INDEX(Liste_Enfants!C$4:C$53,SMALL(IF(Liste_Enfants!E$4:E$53="A",ROW(Liste_Enfants!E$4:E$53)-3),12)),"")</f>
        <v/>
      </c>
      <c r="C460" s="235" t="n"/>
      <c r="D460" s="256" t="n"/>
      <c r="E460" s="256" t="n"/>
      <c r="F460" s="256" t="n"/>
      <c r="G460" s="256" t="n"/>
      <c r="H460" s="256" t="n"/>
      <c r="I460" s="256" t="n"/>
      <c r="J460" s="256" t="n"/>
      <c r="K460" s="256" t="n"/>
      <c r="L460" s="256" t="n"/>
      <c r="M460" s="256" t="n"/>
      <c r="N460" s="256" t="n"/>
      <c r="O460" s="256" t="n"/>
      <c r="P460" s="256" t="n"/>
      <c r="Q460" s="237">
        <f>IF(COUNTA(D460:P460)=0,"",ROUND(AVERAGE(D460:P460),1))</f>
        <v/>
      </c>
      <c r="R460" s="235" t="n"/>
      <c r="S460" s="256" t="n"/>
      <c r="T460" s="256" t="n"/>
      <c r="U460" s="256" t="n"/>
      <c r="V460" s="256" t="n"/>
      <c r="W460" s="256" t="n"/>
      <c r="X460" s="256" t="n"/>
      <c r="Y460" s="256" t="n"/>
      <c r="Z460" s="256" t="n"/>
      <c r="AA460" s="256" t="n"/>
      <c r="AB460" s="256" t="n"/>
      <c r="AC460" s="256" t="n"/>
      <c r="AD460" s="256" t="n"/>
      <c r="AE460" s="256" t="n"/>
      <c r="AF460" s="237">
        <f>IF(COUNTA(S460:AE460)=0,"",ROUND(AVERAGE(S460:AE460),1))</f>
        <v/>
      </c>
      <c r="AG460" s="235" t="n"/>
      <c r="AH460" s="256" t="n"/>
      <c r="AI460" s="256" t="n"/>
      <c r="AJ460" s="256" t="n"/>
      <c r="AK460" s="256" t="n"/>
      <c r="AL460" s="256" t="n"/>
      <c r="AM460" s="256" t="n"/>
      <c r="AN460" s="256" t="n"/>
      <c r="AO460" s="256" t="n"/>
      <c r="AP460" s="256" t="n"/>
      <c r="AQ460" s="256" t="n"/>
      <c r="AR460" s="256" t="n"/>
      <c r="AS460" s="256" t="n"/>
      <c r="AT460" s="256" t="n"/>
      <c r="AU460" s="237">
        <f>IF(COUNTA(AH460:AT460)=0,"",ROUND(AVERAGE(AH460:AT460),1))</f>
        <v/>
      </c>
    </row>
    <row r="461" ht="14.4" customHeight="1" s="185">
      <c r="A461" s="255" t="n">
        <v>13</v>
      </c>
      <c r="B461" s="194">
        <f t="array" ref="B461:B461">IFERROR(INDEX(Liste_Enfants!B$4:B$53,SMALL(IF(Liste_Enfants!E$4:E$53="A",ROW(Liste_Enfants!E$4:E$53)-3),13))&amp;" "&amp;INDEX(Liste_Enfants!C$4:C$53,SMALL(IF(Liste_Enfants!E$4:E$53="A",ROW(Liste_Enfants!E$4:E$53)-3),13)),"")</f>
        <v/>
      </c>
      <c r="C461" s="235" t="n"/>
      <c r="D461" s="256" t="n"/>
      <c r="E461" s="256" t="n"/>
      <c r="F461" s="256" t="n"/>
      <c r="G461" s="256" t="n"/>
      <c r="H461" s="256" t="n"/>
      <c r="I461" s="256" t="n"/>
      <c r="J461" s="256" t="n"/>
      <c r="K461" s="256" t="n"/>
      <c r="L461" s="256" t="n"/>
      <c r="M461" s="256" t="n"/>
      <c r="N461" s="256" t="n"/>
      <c r="O461" s="256" t="n"/>
      <c r="P461" s="256" t="n"/>
      <c r="Q461" s="237">
        <f>IF(COUNTA(D461:P461)=0,"",ROUND(AVERAGE(D461:P461),1))</f>
        <v/>
      </c>
      <c r="R461" s="235" t="n"/>
      <c r="S461" s="256" t="n"/>
      <c r="T461" s="256" t="n"/>
      <c r="U461" s="256" t="n"/>
      <c r="V461" s="256" t="n"/>
      <c r="W461" s="256" t="n"/>
      <c r="X461" s="256" t="n"/>
      <c r="Y461" s="256" t="n"/>
      <c r="Z461" s="256" t="n"/>
      <c r="AA461" s="256" t="n"/>
      <c r="AB461" s="256" t="n"/>
      <c r="AC461" s="256" t="n"/>
      <c r="AD461" s="256" t="n"/>
      <c r="AE461" s="256" t="n"/>
      <c r="AF461" s="237">
        <f>IF(COUNTA(S461:AE461)=0,"",ROUND(AVERAGE(S461:AE461),1))</f>
        <v/>
      </c>
      <c r="AG461" s="235" t="n"/>
      <c r="AH461" s="256" t="n"/>
      <c r="AI461" s="256" t="n"/>
      <c r="AJ461" s="256" t="n"/>
      <c r="AK461" s="256" t="n"/>
      <c r="AL461" s="256" t="n"/>
      <c r="AM461" s="256" t="n"/>
      <c r="AN461" s="256" t="n"/>
      <c r="AO461" s="256" t="n"/>
      <c r="AP461" s="256" t="n"/>
      <c r="AQ461" s="256" t="n"/>
      <c r="AR461" s="256" t="n"/>
      <c r="AS461" s="256" t="n"/>
      <c r="AT461" s="256" t="n"/>
      <c r="AU461" s="237">
        <f>IF(COUNTA(AH461:AT461)=0,"",ROUND(AVERAGE(AH461:AT461),1))</f>
        <v/>
      </c>
    </row>
    <row r="462" ht="14.4" customHeight="1" s="185">
      <c r="A462" s="255" t="n">
        <v>14</v>
      </c>
      <c r="B462" s="194">
        <f t="array" ref="B462:B462">IFERROR(INDEX(Liste_Enfants!B$4:B$53,SMALL(IF(Liste_Enfants!E$4:E$53="A",ROW(Liste_Enfants!E$4:E$53)-3),14))&amp;" "&amp;INDEX(Liste_Enfants!C$4:C$53,SMALL(IF(Liste_Enfants!E$4:E$53="A",ROW(Liste_Enfants!E$4:E$53)-3),14)),"")</f>
        <v/>
      </c>
      <c r="C462" s="235" t="n"/>
      <c r="D462" s="256" t="n"/>
      <c r="E462" s="256" t="n"/>
      <c r="F462" s="256" t="n"/>
      <c r="G462" s="256" t="n"/>
      <c r="H462" s="256" t="n"/>
      <c r="I462" s="256" t="n"/>
      <c r="J462" s="256" t="n"/>
      <c r="K462" s="256" t="n"/>
      <c r="L462" s="256" t="n"/>
      <c r="M462" s="256" t="n"/>
      <c r="N462" s="256" t="n"/>
      <c r="O462" s="256" t="n"/>
      <c r="P462" s="256" t="n"/>
      <c r="Q462" s="237">
        <f>IF(COUNTA(D462:P462)=0,"",ROUND(AVERAGE(D462:P462),1))</f>
        <v/>
      </c>
      <c r="R462" s="235" t="n"/>
      <c r="S462" s="256" t="n"/>
      <c r="T462" s="256" t="n"/>
      <c r="U462" s="256" t="n"/>
      <c r="V462" s="256" t="n"/>
      <c r="W462" s="256" t="n"/>
      <c r="X462" s="256" t="n"/>
      <c r="Y462" s="256" t="n"/>
      <c r="Z462" s="256" t="n"/>
      <c r="AA462" s="256" t="n"/>
      <c r="AB462" s="256" t="n"/>
      <c r="AC462" s="256" t="n"/>
      <c r="AD462" s="256" t="n"/>
      <c r="AE462" s="256" t="n"/>
      <c r="AF462" s="237">
        <f>IF(COUNTA(S462:AE462)=0,"",ROUND(AVERAGE(S462:AE462),1))</f>
        <v/>
      </c>
      <c r="AG462" s="235" t="n"/>
      <c r="AH462" s="256" t="n"/>
      <c r="AI462" s="256" t="n"/>
      <c r="AJ462" s="256" t="n"/>
      <c r="AK462" s="256" t="n"/>
      <c r="AL462" s="256" t="n"/>
      <c r="AM462" s="256" t="n"/>
      <c r="AN462" s="256" t="n"/>
      <c r="AO462" s="256" t="n"/>
      <c r="AP462" s="256" t="n"/>
      <c r="AQ462" s="256" t="n"/>
      <c r="AR462" s="256" t="n"/>
      <c r="AS462" s="256" t="n"/>
      <c r="AT462" s="256" t="n"/>
      <c r="AU462" s="237">
        <f>IF(COUNTA(AH462:AT462)=0,"",ROUND(AVERAGE(AH462:AT462),1))</f>
        <v/>
      </c>
    </row>
    <row r="463" ht="14.4" customHeight="1" s="185">
      <c r="A463" s="255" t="n">
        <v>15</v>
      </c>
      <c r="B463" s="194">
        <f t="array" ref="B463:B463">IFERROR(INDEX(Liste_Enfants!B$4:B$53,SMALL(IF(Liste_Enfants!E$4:E$53="A",ROW(Liste_Enfants!E$4:E$53)-3),15))&amp;" "&amp;INDEX(Liste_Enfants!C$4:C$53,SMALL(IF(Liste_Enfants!E$4:E$53="A",ROW(Liste_Enfants!E$4:E$53)-3),15)),"")</f>
        <v/>
      </c>
      <c r="C463" s="235" t="n"/>
      <c r="D463" s="256" t="n"/>
      <c r="E463" s="256" t="n"/>
      <c r="F463" s="256" t="n"/>
      <c r="G463" s="256" t="n"/>
      <c r="H463" s="256" t="n"/>
      <c r="I463" s="256" t="n"/>
      <c r="J463" s="256" t="n"/>
      <c r="K463" s="256" t="n"/>
      <c r="L463" s="256" t="n"/>
      <c r="M463" s="256" t="n"/>
      <c r="N463" s="256" t="n"/>
      <c r="O463" s="256" t="n"/>
      <c r="P463" s="256" t="n"/>
      <c r="Q463" s="237">
        <f>IF(COUNTA(D463:P463)=0,"",ROUND(AVERAGE(D463:P463),1))</f>
        <v/>
      </c>
      <c r="R463" s="235" t="n"/>
      <c r="S463" s="256" t="n"/>
      <c r="T463" s="256" t="n"/>
      <c r="U463" s="256" t="n"/>
      <c r="V463" s="256" t="n"/>
      <c r="W463" s="256" t="n"/>
      <c r="X463" s="256" t="n"/>
      <c r="Y463" s="256" t="n"/>
      <c r="Z463" s="256" t="n"/>
      <c r="AA463" s="256" t="n"/>
      <c r="AB463" s="256" t="n"/>
      <c r="AC463" s="256" t="n"/>
      <c r="AD463" s="256" t="n"/>
      <c r="AE463" s="256" t="n"/>
      <c r="AF463" s="237">
        <f>IF(COUNTA(S463:AE463)=0,"",ROUND(AVERAGE(S463:AE463),1))</f>
        <v/>
      </c>
      <c r="AG463" s="235" t="n"/>
      <c r="AH463" s="256" t="n"/>
      <c r="AI463" s="256" t="n"/>
      <c r="AJ463" s="256" t="n"/>
      <c r="AK463" s="256" t="n"/>
      <c r="AL463" s="256" t="n"/>
      <c r="AM463" s="256" t="n"/>
      <c r="AN463" s="256" t="n"/>
      <c r="AO463" s="256" t="n"/>
      <c r="AP463" s="256" t="n"/>
      <c r="AQ463" s="256" t="n"/>
      <c r="AR463" s="256" t="n"/>
      <c r="AS463" s="256" t="n"/>
      <c r="AT463" s="256" t="n"/>
      <c r="AU463" s="237">
        <f>IF(COUNTA(AH463:AT463)=0,"",ROUND(AVERAGE(AH463:AT463),1))</f>
        <v/>
      </c>
    </row>
    <row r="464" ht="14.4" customHeight="1" s="185">
      <c r="A464" s="257" t="inlineStr">
        <is>
          <t>📊 MOY.</t>
        </is>
      </c>
      <c r="C464" s="240" t="n"/>
      <c r="D464" s="258">
        <f>IF(COUNTA(D449:D463)=0,"",ROUND(AVERAGE(D449:D463),1))</f>
        <v/>
      </c>
      <c r="E464" s="258">
        <f>IF(COUNTA(E449:E463)=0,"",ROUND(AVERAGE(E449:E463),1))</f>
        <v/>
      </c>
      <c r="F464" s="258">
        <f>IF(COUNTA(F449:F463)=0,"",ROUND(AVERAGE(F449:F463),1))</f>
        <v/>
      </c>
      <c r="G464" s="258">
        <f>IF(COUNTA(G449:G463)=0,"",ROUND(AVERAGE(G449:G463),1))</f>
        <v/>
      </c>
      <c r="H464" s="258">
        <f>IF(COUNTA(H449:H463)=0,"",ROUND(AVERAGE(H449:H463),1))</f>
        <v/>
      </c>
      <c r="I464" s="258">
        <f>IF(COUNTA(I449:I463)=0,"",ROUND(AVERAGE(I449:I463),1))</f>
        <v/>
      </c>
      <c r="J464" s="258">
        <f>IF(COUNTA(J449:J463)=0,"",ROUND(AVERAGE(J449:J463),1))</f>
        <v/>
      </c>
      <c r="K464" s="258">
        <f>IF(COUNTA(K449:K463)=0,"",ROUND(AVERAGE(K449:K463),1))</f>
        <v/>
      </c>
      <c r="L464" s="258">
        <f>IF(COUNTA(L449:L463)=0,"",ROUND(AVERAGE(L449:L463),1))</f>
        <v/>
      </c>
      <c r="M464" s="258">
        <f>IF(COUNTA(M449:M463)=0,"",ROUND(AVERAGE(M449:M463),1))</f>
        <v/>
      </c>
      <c r="N464" s="258">
        <f>IF(COUNTA(N449:N463)=0,"",ROUND(AVERAGE(N449:N463),1))</f>
        <v/>
      </c>
      <c r="O464" s="258">
        <f>IF(COUNTA(O449:O463)=0,"",ROUND(AVERAGE(O449:O463),1))</f>
        <v/>
      </c>
      <c r="P464" s="258">
        <f>IF(COUNTA(P449:P463)=0,"",ROUND(AVERAGE(P449:P463),1))</f>
        <v/>
      </c>
      <c r="Q464" s="258">
        <f>IF(COUNTA(Q449:Q463)=0,"",ROUND(AVERAGE(Q449:Q463),1))</f>
        <v/>
      </c>
      <c r="R464" s="235" t="n"/>
      <c r="S464" s="258">
        <f>IF(COUNTA(S449:S463)=0,"",ROUND(AVERAGE(S449:S463),1))</f>
        <v/>
      </c>
      <c r="T464" s="258">
        <f>IF(COUNTA(T449:T463)=0,"",ROUND(AVERAGE(T449:T463),1))</f>
        <v/>
      </c>
      <c r="U464" s="258">
        <f>IF(COUNTA(U449:U463)=0,"",ROUND(AVERAGE(U449:U463),1))</f>
        <v/>
      </c>
      <c r="V464" s="258">
        <f>IF(COUNTA(V449:V463)=0,"",ROUND(AVERAGE(V449:V463),1))</f>
        <v/>
      </c>
      <c r="W464" s="258">
        <f>IF(COUNTA(W449:W463)=0,"",ROUND(AVERAGE(W449:W463),1))</f>
        <v/>
      </c>
      <c r="X464" s="258">
        <f>IF(COUNTA(X449:X463)=0,"",ROUND(AVERAGE(X449:X463),1))</f>
        <v/>
      </c>
      <c r="Y464" s="258">
        <f>IF(COUNTA(Y449:Y463)=0,"",ROUND(AVERAGE(Y449:Y463),1))</f>
        <v/>
      </c>
      <c r="Z464" s="258">
        <f>IF(COUNTA(Z449:Z463)=0,"",ROUND(AVERAGE(Z449:Z463),1))</f>
        <v/>
      </c>
      <c r="AA464" s="258">
        <f>IF(COUNTA(AA449:AA463)=0,"",ROUND(AVERAGE(AA449:AA463),1))</f>
        <v/>
      </c>
      <c r="AB464" s="258">
        <f>IF(COUNTA(AB449:AB463)=0,"",ROUND(AVERAGE(AB449:AB463),1))</f>
        <v/>
      </c>
      <c r="AC464" s="258">
        <f>IF(COUNTA(AC449:AC463)=0,"",ROUND(AVERAGE(AC449:AC463),1))</f>
        <v/>
      </c>
      <c r="AD464" s="258">
        <f>IF(COUNTA(AD449:AD463)=0,"",ROUND(AVERAGE(AD449:AD463),1))</f>
        <v/>
      </c>
      <c r="AE464" s="258">
        <f>IF(COUNTA(AE449:AE463)=0,"",ROUND(AVERAGE(AE449:AE463),1))</f>
        <v/>
      </c>
      <c r="AF464" s="258">
        <f>IF(COUNTA(AF449:AF463)=0,"",ROUND(AVERAGE(AF449:AF463),1))</f>
        <v/>
      </c>
      <c r="AG464" s="235" t="n"/>
      <c r="AH464" s="258">
        <f>IF(COUNTA(AH449:AH463)=0,"",ROUND(AVERAGE(AH449:AH463),1))</f>
        <v/>
      </c>
      <c r="AI464" s="258">
        <f>IF(COUNTA(AI449:AI463)=0,"",ROUND(AVERAGE(AI449:AI463),1))</f>
        <v/>
      </c>
      <c r="AJ464" s="258">
        <f>IF(COUNTA(AJ449:AJ463)=0,"",ROUND(AVERAGE(AJ449:AJ463),1))</f>
        <v/>
      </c>
      <c r="AK464" s="258">
        <f>IF(COUNTA(AK449:AK463)=0,"",ROUND(AVERAGE(AK449:AK463),1))</f>
        <v/>
      </c>
      <c r="AL464" s="258">
        <f>IF(COUNTA(AL449:AL463)=0,"",ROUND(AVERAGE(AL449:AL463),1))</f>
        <v/>
      </c>
      <c r="AM464" s="258">
        <f>IF(COUNTA(AM449:AM463)=0,"",ROUND(AVERAGE(AM449:AM463),1))</f>
        <v/>
      </c>
      <c r="AN464" s="258">
        <f>IF(COUNTA(AN449:AN463)=0,"",ROUND(AVERAGE(AN449:AN463),1))</f>
        <v/>
      </c>
      <c r="AO464" s="258">
        <f>IF(COUNTA(AO449:AO463)=0,"",ROUND(AVERAGE(AO449:AO463),1))</f>
        <v/>
      </c>
      <c r="AP464" s="258">
        <f>IF(COUNTA(AP449:AP463)=0,"",ROUND(AVERAGE(AP449:AP463),1))</f>
        <v/>
      </c>
      <c r="AQ464" s="258">
        <f>IF(COUNTA(AQ449:AQ463)=0,"",ROUND(AVERAGE(AQ449:AQ463),1))</f>
        <v/>
      </c>
      <c r="AR464" s="258">
        <f>IF(COUNTA(AR449:AR463)=0,"",ROUND(AVERAGE(AR449:AR463),1))</f>
        <v/>
      </c>
      <c r="AS464" s="258">
        <f>IF(COUNTA(AS449:AS463)=0,"",ROUND(AVERAGE(AS449:AS463),1))</f>
        <v/>
      </c>
      <c r="AT464" s="258">
        <f>IF(COUNTA(AT449:AT463)=0,"",ROUND(AVERAGE(AT449:AT463),1))</f>
        <v/>
      </c>
      <c r="AU464" s="258">
        <f>IF(COUNTA(AU449:AU463)=0,"",ROUND(AVERAGE(AU449:AU463),1))</f>
        <v/>
      </c>
    </row>
    <row r="465" ht="30" customHeight="1" s="185">
      <c r="A465" s="260" t="inlineStr">
        <is>
          <t>N°</t>
        </is>
      </c>
      <c r="B465" s="245" t="inlineStr">
        <is>
          <t>📅 MERCREDI</t>
        </is>
      </c>
      <c r="C465" s="228" t="n"/>
      <c r="D465" s="229" t="inlineStr">
        <is>
          <t>Règles</t>
        </is>
      </c>
      <c r="E465" s="229" t="inlineStr">
        <is>
          <t>Coopér.</t>
        </is>
      </c>
      <c r="F465" s="229" t="inlineStr">
        <is>
          <t>Comm.</t>
        </is>
      </c>
      <c r="G465" s="229" t="inlineStr">
        <is>
          <t>Entraide</t>
        </is>
      </c>
      <c r="H465" s="230" t="inlineStr">
        <is>
          <t>Initiat.</t>
        </is>
      </c>
      <c r="I465" s="230" t="inlineStr">
        <is>
          <t>Gest.mat</t>
        </is>
      </c>
      <c r="J465" s="230" t="inlineStr">
        <is>
          <t>Orga.</t>
        </is>
      </c>
      <c r="K465" s="231" t="inlineStr">
        <is>
          <t>Imagin.</t>
        </is>
      </c>
      <c r="L465" s="231" t="inlineStr">
        <is>
          <t>Expr.art</t>
        </is>
      </c>
      <c r="M465" s="231" t="inlineStr">
        <is>
          <t>Expr.corp</t>
        </is>
      </c>
      <c r="N465" s="232" t="inlineStr">
        <is>
          <t>Coord.</t>
        </is>
      </c>
      <c r="O465" s="232" t="inlineStr">
        <is>
          <t>Endur.</t>
        </is>
      </c>
      <c r="P465" s="232" t="inlineStr">
        <is>
          <t>Esp.sport</t>
        </is>
      </c>
      <c r="Q465" s="233" t="inlineStr">
        <is>
          <t>MOY</t>
        </is>
      </c>
      <c r="R465" s="250" t="inlineStr">
        <is>
          <t>▼ Activité</t>
        </is>
      </c>
      <c r="S465" s="229" t="inlineStr">
        <is>
          <t>Règles</t>
        </is>
      </c>
      <c r="T465" s="229" t="inlineStr">
        <is>
          <t>Coopér.</t>
        </is>
      </c>
      <c r="U465" s="229" t="inlineStr">
        <is>
          <t>Comm.</t>
        </is>
      </c>
      <c r="V465" s="229" t="inlineStr">
        <is>
          <t>Entraide</t>
        </is>
      </c>
      <c r="W465" s="230" t="inlineStr">
        <is>
          <t>Initiat.</t>
        </is>
      </c>
      <c r="X465" s="230" t="inlineStr">
        <is>
          <t>Gest.mat</t>
        </is>
      </c>
      <c r="Y465" s="230" t="inlineStr">
        <is>
          <t>Orga.</t>
        </is>
      </c>
      <c r="Z465" s="231" t="inlineStr">
        <is>
          <t>Imagin.</t>
        </is>
      </c>
      <c r="AA465" s="231" t="inlineStr">
        <is>
          <t>Expr.art</t>
        </is>
      </c>
      <c r="AB465" s="231" t="inlineStr">
        <is>
          <t>Expr.corp</t>
        </is>
      </c>
      <c r="AC465" s="232" t="inlineStr">
        <is>
          <t>Coord.</t>
        </is>
      </c>
      <c r="AD465" s="232" t="inlineStr">
        <is>
          <t>Endur.</t>
        </is>
      </c>
      <c r="AE465" s="232" t="inlineStr">
        <is>
          <t>Esp.sport</t>
        </is>
      </c>
      <c r="AF465" s="233" t="inlineStr">
        <is>
          <t>MOY</t>
        </is>
      </c>
      <c r="AG465" s="228" t="n"/>
      <c r="AH465" s="229" t="inlineStr">
        <is>
          <t>Règles</t>
        </is>
      </c>
      <c r="AI465" s="229" t="inlineStr">
        <is>
          <t>Coopér.</t>
        </is>
      </c>
      <c r="AJ465" s="229" t="inlineStr">
        <is>
          <t>Comm.</t>
        </is>
      </c>
      <c r="AK465" s="229" t="inlineStr">
        <is>
          <t>Entraide</t>
        </is>
      </c>
      <c r="AL465" s="230" t="inlineStr">
        <is>
          <t>Initiat.</t>
        </is>
      </c>
      <c r="AM465" s="230" t="inlineStr">
        <is>
          <t>Gest.mat</t>
        </is>
      </c>
      <c r="AN465" s="230" t="inlineStr">
        <is>
          <t>Orga.</t>
        </is>
      </c>
      <c r="AO465" s="231" t="inlineStr">
        <is>
          <t>Imagin.</t>
        </is>
      </c>
      <c r="AP465" s="231" t="inlineStr">
        <is>
          <t>Expr.art</t>
        </is>
      </c>
      <c r="AQ465" s="231" t="inlineStr">
        <is>
          <t>Expr.corp</t>
        </is>
      </c>
      <c r="AR465" s="232" t="inlineStr">
        <is>
          <t>Coord.</t>
        </is>
      </c>
      <c r="AS465" s="232" t="inlineStr">
        <is>
          <t>Endur.</t>
        </is>
      </c>
      <c r="AT465" s="232" t="inlineStr">
        <is>
          <t>Esp.sport</t>
        </is>
      </c>
      <c r="AU465" s="233" t="inlineStr">
        <is>
          <t>MOY</t>
        </is>
      </c>
    </row>
    <row r="466" ht="14.4" customHeight="1" s="185">
      <c r="A466" s="255" t="n">
        <v>1</v>
      </c>
      <c r="B466" s="194">
        <f t="array" ref="B466:B466">IFERROR(INDEX(Liste_Enfants!B$4:B$53,SMALL(IF(Liste_Enfants!E$4:E$53="A",ROW(Liste_Enfants!E$4:E$53)-3),1))&amp;" "&amp;INDEX(Liste_Enfants!C$4:C$53,SMALL(IF(Liste_Enfants!E$4:E$53="A",ROW(Liste_Enfants!E$4:E$53)-3),1)),"")</f>
        <v/>
      </c>
      <c r="C466" s="235" t="n"/>
      <c r="D466" s="256" t="n"/>
      <c r="E466" s="256" t="n"/>
      <c r="F466" s="256" t="n"/>
      <c r="G466" s="256" t="n"/>
      <c r="H466" s="256" t="n"/>
      <c r="I466" s="256" t="n"/>
      <c r="J466" s="256" t="n"/>
      <c r="K466" s="256" t="n"/>
      <c r="L466" s="256" t="n"/>
      <c r="M466" s="256" t="n"/>
      <c r="N466" s="256" t="n"/>
      <c r="O466" s="256" t="n"/>
      <c r="P466" s="256" t="n"/>
      <c r="Q466" s="237">
        <f>IF(COUNTA(D466:P466)=0,"",ROUND(AVERAGE(D466:P466),1))</f>
        <v/>
      </c>
      <c r="R466" s="235" t="n"/>
      <c r="S466" s="256" t="n"/>
      <c r="T466" s="256" t="n"/>
      <c r="U466" s="256" t="n"/>
      <c r="V466" s="256" t="n"/>
      <c r="W466" s="256" t="n"/>
      <c r="X466" s="256" t="n"/>
      <c r="Y466" s="256" t="n"/>
      <c r="Z466" s="256" t="n"/>
      <c r="AA466" s="256" t="n"/>
      <c r="AB466" s="256" t="n"/>
      <c r="AC466" s="256" t="n"/>
      <c r="AD466" s="256" t="n"/>
      <c r="AE466" s="256" t="n"/>
      <c r="AF466" s="237">
        <f>IF(COUNTA(S466:AE466)=0,"",ROUND(AVERAGE(S466:AE466),1))</f>
        <v/>
      </c>
      <c r="AG466" s="235" t="n"/>
      <c r="AH466" s="256" t="n"/>
      <c r="AI466" s="256" t="n"/>
      <c r="AJ466" s="256" t="n"/>
      <c r="AK466" s="256" t="n"/>
      <c r="AL466" s="256" t="n"/>
      <c r="AM466" s="256" t="n"/>
      <c r="AN466" s="256" t="n"/>
      <c r="AO466" s="256" t="n"/>
      <c r="AP466" s="256" t="n"/>
      <c r="AQ466" s="256" t="n"/>
      <c r="AR466" s="256" t="n"/>
      <c r="AS466" s="256" t="n"/>
      <c r="AT466" s="256" t="n"/>
      <c r="AU466" s="237">
        <f>IF(COUNTA(AH466:AT466)=0,"",ROUND(AVERAGE(AH466:AT466),1))</f>
        <v/>
      </c>
    </row>
    <row r="467" ht="14.4" customHeight="1" s="185">
      <c r="A467" s="255" t="n">
        <v>2</v>
      </c>
      <c r="B467" s="194">
        <f t="array" ref="B467:B467">IFERROR(INDEX(Liste_Enfants!B$4:B$53,SMALL(IF(Liste_Enfants!E$4:E$53="A",ROW(Liste_Enfants!E$4:E$53)-3),2))&amp;" "&amp;INDEX(Liste_Enfants!C$4:C$53,SMALL(IF(Liste_Enfants!E$4:E$53="A",ROW(Liste_Enfants!E$4:E$53)-3),2)),"")</f>
        <v/>
      </c>
      <c r="C467" s="235" t="n"/>
      <c r="D467" s="256" t="n"/>
      <c r="E467" s="256" t="n"/>
      <c r="F467" s="256" t="n"/>
      <c r="G467" s="256" t="n"/>
      <c r="H467" s="256" t="n"/>
      <c r="I467" s="256" t="n"/>
      <c r="J467" s="256" t="n"/>
      <c r="K467" s="256" t="n"/>
      <c r="L467" s="256" t="n"/>
      <c r="M467" s="256" t="n"/>
      <c r="N467" s="256" t="n"/>
      <c r="O467" s="256" t="n"/>
      <c r="P467" s="256" t="n"/>
      <c r="Q467" s="237">
        <f>IF(COUNTA(D467:P467)=0,"",ROUND(AVERAGE(D467:P467),1))</f>
        <v/>
      </c>
      <c r="R467" s="235" t="n"/>
      <c r="S467" s="256" t="n"/>
      <c r="T467" s="256" t="n"/>
      <c r="U467" s="256" t="n"/>
      <c r="V467" s="256" t="n"/>
      <c r="W467" s="256" t="n"/>
      <c r="X467" s="256" t="n"/>
      <c r="Y467" s="256" t="n"/>
      <c r="Z467" s="256" t="n"/>
      <c r="AA467" s="256" t="n"/>
      <c r="AB467" s="256" t="n"/>
      <c r="AC467" s="256" t="n"/>
      <c r="AD467" s="256" t="n"/>
      <c r="AE467" s="256" t="n"/>
      <c r="AF467" s="237">
        <f>IF(COUNTA(S467:AE467)=0,"",ROUND(AVERAGE(S467:AE467),1))</f>
        <v/>
      </c>
      <c r="AG467" s="235" t="n"/>
      <c r="AH467" s="256" t="n"/>
      <c r="AI467" s="256" t="n"/>
      <c r="AJ467" s="256" t="n"/>
      <c r="AK467" s="256" t="n"/>
      <c r="AL467" s="256" t="n"/>
      <c r="AM467" s="256" t="n"/>
      <c r="AN467" s="256" t="n"/>
      <c r="AO467" s="256" t="n"/>
      <c r="AP467" s="256" t="n"/>
      <c r="AQ467" s="256" t="n"/>
      <c r="AR467" s="256" t="n"/>
      <c r="AS467" s="256" t="n"/>
      <c r="AT467" s="256" t="n"/>
      <c r="AU467" s="237">
        <f>IF(COUNTA(AH467:AT467)=0,"",ROUND(AVERAGE(AH467:AT467),1))</f>
        <v/>
      </c>
    </row>
    <row r="468" ht="14.4" customHeight="1" s="185">
      <c r="A468" s="255" t="n">
        <v>3</v>
      </c>
      <c r="B468" s="194">
        <f t="array" ref="B468:B468">IFERROR(INDEX(Liste_Enfants!B$4:B$53,SMALL(IF(Liste_Enfants!E$4:E$53="A",ROW(Liste_Enfants!E$4:E$53)-3),3))&amp;" "&amp;INDEX(Liste_Enfants!C$4:C$53,SMALL(IF(Liste_Enfants!E$4:E$53="A",ROW(Liste_Enfants!E$4:E$53)-3),3)),"")</f>
        <v/>
      </c>
      <c r="C468" s="235" t="n"/>
      <c r="D468" s="256" t="n"/>
      <c r="E468" s="256" t="n"/>
      <c r="F468" s="256" t="n"/>
      <c r="G468" s="256" t="n"/>
      <c r="H468" s="256" t="n"/>
      <c r="I468" s="256" t="n"/>
      <c r="J468" s="256" t="n"/>
      <c r="K468" s="256" t="n"/>
      <c r="L468" s="256" t="n"/>
      <c r="M468" s="256" t="n"/>
      <c r="N468" s="256" t="n"/>
      <c r="O468" s="256" t="n"/>
      <c r="P468" s="256" t="n"/>
      <c r="Q468" s="237">
        <f>IF(COUNTA(D468:P468)=0,"",ROUND(AVERAGE(D468:P468),1))</f>
        <v/>
      </c>
      <c r="R468" s="235" t="n"/>
      <c r="S468" s="256" t="n"/>
      <c r="T468" s="256" t="n"/>
      <c r="U468" s="256" t="n"/>
      <c r="V468" s="256" t="n"/>
      <c r="W468" s="256" t="n"/>
      <c r="X468" s="256" t="n"/>
      <c r="Y468" s="256" t="n"/>
      <c r="Z468" s="256" t="n"/>
      <c r="AA468" s="256" t="n"/>
      <c r="AB468" s="256" t="n"/>
      <c r="AC468" s="256" t="n"/>
      <c r="AD468" s="256" t="n"/>
      <c r="AE468" s="256" t="n"/>
      <c r="AF468" s="237">
        <f>IF(COUNTA(S468:AE468)=0,"",ROUND(AVERAGE(S468:AE468),1))</f>
        <v/>
      </c>
      <c r="AG468" s="235" t="n"/>
      <c r="AH468" s="256" t="n"/>
      <c r="AI468" s="256" t="n"/>
      <c r="AJ468" s="256" t="n"/>
      <c r="AK468" s="256" t="n"/>
      <c r="AL468" s="256" t="n"/>
      <c r="AM468" s="256" t="n"/>
      <c r="AN468" s="256" t="n"/>
      <c r="AO468" s="256" t="n"/>
      <c r="AP468" s="256" t="n"/>
      <c r="AQ468" s="256" t="n"/>
      <c r="AR468" s="256" t="n"/>
      <c r="AS468" s="256" t="n"/>
      <c r="AT468" s="256" t="n"/>
      <c r="AU468" s="237">
        <f>IF(COUNTA(AH468:AT468)=0,"",ROUND(AVERAGE(AH468:AT468),1))</f>
        <v/>
      </c>
    </row>
    <row r="469" ht="14.4" customHeight="1" s="185">
      <c r="A469" s="255" t="n">
        <v>4</v>
      </c>
      <c r="B469" s="194">
        <f t="array" ref="B469:B469">IFERROR(INDEX(Liste_Enfants!B$4:B$53,SMALL(IF(Liste_Enfants!E$4:E$53="A",ROW(Liste_Enfants!E$4:E$53)-3),4))&amp;" "&amp;INDEX(Liste_Enfants!C$4:C$53,SMALL(IF(Liste_Enfants!E$4:E$53="A",ROW(Liste_Enfants!E$4:E$53)-3),4)),"")</f>
        <v/>
      </c>
      <c r="C469" s="235" t="n"/>
      <c r="D469" s="256" t="n"/>
      <c r="E469" s="256" t="n"/>
      <c r="F469" s="256" t="n"/>
      <c r="G469" s="256" t="n"/>
      <c r="H469" s="256" t="n"/>
      <c r="I469" s="256" t="n"/>
      <c r="J469" s="256" t="n"/>
      <c r="K469" s="256" t="n"/>
      <c r="L469" s="256" t="n"/>
      <c r="M469" s="256" t="n"/>
      <c r="N469" s="256" t="n"/>
      <c r="O469" s="256" t="n"/>
      <c r="P469" s="256" t="n"/>
      <c r="Q469" s="237">
        <f>IF(COUNTA(D469:P469)=0,"",ROUND(AVERAGE(D469:P469),1))</f>
        <v/>
      </c>
      <c r="R469" s="235" t="n"/>
      <c r="S469" s="256" t="n"/>
      <c r="T469" s="256" t="n"/>
      <c r="U469" s="256" t="n"/>
      <c r="V469" s="256" t="n"/>
      <c r="W469" s="256" t="n"/>
      <c r="X469" s="256" t="n"/>
      <c r="Y469" s="256" t="n"/>
      <c r="Z469" s="256" t="n"/>
      <c r="AA469" s="256" t="n"/>
      <c r="AB469" s="256" t="n"/>
      <c r="AC469" s="256" t="n"/>
      <c r="AD469" s="256" t="n"/>
      <c r="AE469" s="256" t="n"/>
      <c r="AF469" s="237">
        <f>IF(COUNTA(S469:AE469)=0,"",ROUND(AVERAGE(S469:AE469),1))</f>
        <v/>
      </c>
      <c r="AG469" s="235" t="n"/>
      <c r="AH469" s="256" t="n"/>
      <c r="AI469" s="256" t="n"/>
      <c r="AJ469" s="256" t="n"/>
      <c r="AK469" s="256" t="n"/>
      <c r="AL469" s="256" t="n"/>
      <c r="AM469" s="256" t="n"/>
      <c r="AN469" s="256" t="n"/>
      <c r="AO469" s="256" t="n"/>
      <c r="AP469" s="256" t="n"/>
      <c r="AQ469" s="256" t="n"/>
      <c r="AR469" s="256" t="n"/>
      <c r="AS469" s="256" t="n"/>
      <c r="AT469" s="256" t="n"/>
      <c r="AU469" s="237">
        <f>IF(COUNTA(AH469:AT469)=0,"",ROUND(AVERAGE(AH469:AT469),1))</f>
        <v/>
      </c>
    </row>
    <row r="470" ht="14.4" customHeight="1" s="185">
      <c r="A470" s="255" t="n">
        <v>5</v>
      </c>
      <c r="B470" s="194">
        <f t="array" ref="B470:B470">IFERROR(INDEX(Liste_Enfants!B$4:B$53,SMALL(IF(Liste_Enfants!E$4:E$53="A",ROW(Liste_Enfants!E$4:E$53)-3),5))&amp;" "&amp;INDEX(Liste_Enfants!C$4:C$53,SMALL(IF(Liste_Enfants!E$4:E$53="A",ROW(Liste_Enfants!E$4:E$53)-3),5)),"")</f>
        <v/>
      </c>
      <c r="C470" s="235" t="n"/>
      <c r="D470" s="256" t="n"/>
      <c r="E470" s="256" t="n"/>
      <c r="F470" s="256" t="n"/>
      <c r="G470" s="256" t="n"/>
      <c r="H470" s="256" t="n"/>
      <c r="I470" s="256" t="n"/>
      <c r="J470" s="256" t="n"/>
      <c r="K470" s="256" t="n"/>
      <c r="L470" s="256" t="n"/>
      <c r="M470" s="256" t="n"/>
      <c r="N470" s="256" t="n"/>
      <c r="O470" s="256" t="n"/>
      <c r="P470" s="256" t="n"/>
      <c r="Q470" s="237">
        <f>IF(COUNTA(D470:P470)=0,"",ROUND(AVERAGE(D470:P470),1))</f>
        <v/>
      </c>
      <c r="R470" s="235" t="n"/>
      <c r="S470" s="256" t="n"/>
      <c r="T470" s="256" t="n"/>
      <c r="U470" s="256" t="n"/>
      <c r="V470" s="256" t="n"/>
      <c r="W470" s="256" t="n"/>
      <c r="X470" s="256" t="n"/>
      <c r="Y470" s="256" t="n"/>
      <c r="Z470" s="256" t="n"/>
      <c r="AA470" s="256" t="n"/>
      <c r="AB470" s="256" t="n"/>
      <c r="AC470" s="256" t="n"/>
      <c r="AD470" s="256" t="n"/>
      <c r="AE470" s="256" t="n"/>
      <c r="AF470" s="237">
        <f>IF(COUNTA(S470:AE470)=0,"",ROUND(AVERAGE(S470:AE470),1))</f>
        <v/>
      </c>
      <c r="AG470" s="235" t="n"/>
      <c r="AH470" s="256" t="n"/>
      <c r="AI470" s="256" t="n"/>
      <c r="AJ470" s="256" t="n"/>
      <c r="AK470" s="256" t="n"/>
      <c r="AL470" s="256" t="n"/>
      <c r="AM470" s="256" t="n"/>
      <c r="AN470" s="256" t="n"/>
      <c r="AO470" s="256" t="n"/>
      <c r="AP470" s="256" t="n"/>
      <c r="AQ470" s="256" t="n"/>
      <c r="AR470" s="256" t="n"/>
      <c r="AS470" s="256" t="n"/>
      <c r="AT470" s="256" t="n"/>
      <c r="AU470" s="237">
        <f>IF(COUNTA(AH470:AT470)=0,"",ROUND(AVERAGE(AH470:AT470),1))</f>
        <v/>
      </c>
    </row>
    <row r="471" ht="14.4" customHeight="1" s="185">
      <c r="A471" s="255" t="n">
        <v>6</v>
      </c>
      <c r="B471" s="194">
        <f t="array" ref="B471:B471">IFERROR(INDEX(Liste_Enfants!B$4:B$53,SMALL(IF(Liste_Enfants!E$4:E$53="A",ROW(Liste_Enfants!E$4:E$53)-3),6))&amp;" "&amp;INDEX(Liste_Enfants!C$4:C$53,SMALL(IF(Liste_Enfants!E$4:E$53="A",ROW(Liste_Enfants!E$4:E$53)-3),6)),"")</f>
        <v/>
      </c>
      <c r="C471" s="235" t="n"/>
      <c r="D471" s="256" t="n"/>
      <c r="E471" s="256" t="n"/>
      <c r="F471" s="256" t="n"/>
      <c r="G471" s="256" t="n"/>
      <c r="H471" s="256" t="n"/>
      <c r="I471" s="256" t="n"/>
      <c r="J471" s="256" t="n"/>
      <c r="K471" s="256" t="n"/>
      <c r="L471" s="256" t="n"/>
      <c r="M471" s="256" t="n"/>
      <c r="N471" s="256" t="n"/>
      <c r="O471" s="256" t="n"/>
      <c r="P471" s="256" t="n"/>
      <c r="Q471" s="237">
        <f>IF(COUNTA(D471:P471)=0,"",ROUND(AVERAGE(D471:P471),1))</f>
        <v/>
      </c>
      <c r="R471" s="235" t="n"/>
      <c r="S471" s="256" t="n"/>
      <c r="T471" s="256" t="n"/>
      <c r="U471" s="256" t="n"/>
      <c r="V471" s="256" t="n"/>
      <c r="W471" s="256" t="n"/>
      <c r="X471" s="256" t="n"/>
      <c r="Y471" s="256" t="n"/>
      <c r="Z471" s="256" t="n"/>
      <c r="AA471" s="256" t="n"/>
      <c r="AB471" s="256" t="n"/>
      <c r="AC471" s="256" t="n"/>
      <c r="AD471" s="256" t="n"/>
      <c r="AE471" s="256" t="n"/>
      <c r="AF471" s="237">
        <f>IF(COUNTA(S471:AE471)=0,"",ROUND(AVERAGE(S471:AE471),1))</f>
        <v/>
      </c>
      <c r="AG471" s="235" t="n"/>
      <c r="AH471" s="256" t="n"/>
      <c r="AI471" s="256" t="n"/>
      <c r="AJ471" s="256" t="n"/>
      <c r="AK471" s="256" t="n"/>
      <c r="AL471" s="256" t="n"/>
      <c r="AM471" s="256" t="n"/>
      <c r="AN471" s="256" t="n"/>
      <c r="AO471" s="256" t="n"/>
      <c r="AP471" s="256" t="n"/>
      <c r="AQ471" s="256" t="n"/>
      <c r="AR471" s="256" t="n"/>
      <c r="AS471" s="256" t="n"/>
      <c r="AT471" s="256" t="n"/>
      <c r="AU471" s="237">
        <f>IF(COUNTA(AH471:AT471)=0,"",ROUND(AVERAGE(AH471:AT471),1))</f>
        <v/>
      </c>
    </row>
    <row r="472" ht="14.4" customHeight="1" s="185">
      <c r="A472" s="255" t="n">
        <v>7</v>
      </c>
      <c r="B472" s="194">
        <f t="array" ref="B472:B472">IFERROR(INDEX(Liste_Enfants!B$4:B$53,SMALL(IF(Liste_Enfants!E$4:E$53="A",ROW(Liste_Enfants!E$4:E$53)-3),7))&amp;" "&amp;INDEX(Liste_Enfants!C$4:C$53,SMALL(IF(Liste_Enfants!E$4:E$53="A",ROW(Liste_Enfants!E$4:E$53)-3),7)),"")</f>
        <v/>
      </c>
      <c r="C472" s="235" t="n"/>
      <c r="D472" s="256" t="n"/>
      <c r="E472" s="256" t="n"/>
      <c r="F472" s="256" t="n"/>
      <c r="G472" s="256" t="n"/>
      <c r="H472" s="256" t="n"/>
      <c r="I472" s="256" t="n"/>
      <c r="J472" s="256" t="n"/>
      <c r="K472" s="256" t="n"/>
      <c r="L472" s="256" t="n"/>
      <c r="M472" s="256" t="n"/>
      <c r="N472" s="256" t="n"/>
      <c r="O472" s="256" t="n"/>
      <c r="P472" s="256" t="n"/>
      <c r="Q472" s="237">
        <f>IF(COUNTA(D472:P472)=0,"",ROUND(AVERAGE(D472:P472),1))</f>
        <v/>
      </c>
      <c r="R472" s="235" t="n"/>
      <c r="S472" s="256" t="n"/>
      <c r="T472" s="256" t="n"/>
      <c r="U472" s="256" t="n"/>
      <c r="V472" s="256" t="n"/>
      <c r="W472" s="256" t="n"/>
      <c r="X472" s="256" t="n"/>
      <c r="Y472" s="256" t="n"/>
      <c r="Z472" s="256" t="n"/>
      <c r="AA472" s="256" t="n"/>
      <c r="AB472" s="256" t="n"/>
      <c r="AC472" s="256" t="n"/>
      <c r="AD472" s="256" t="n"/>
      <c r="AE472" s="256" t="n"/>
      <c r="AF472" s="237">
        <f>IF(COUNTA(S472:AE472)=0,"",ROUND(AVERAGE(S472:AE472),1))</f>
        <v/>
      </c>
      <c r="AG472" s="235" t="n"/>
      <c r="AH472" s="256" t="n"/>
      <c r="AI472" s="256" t="n"/>
      <c r="AJ472" s="256" t="n"/>
      <c r="AK472" s="256" t="n"/>
      <c r="AL472" s="256" t="n"/>
      <c r="AM472" s="256" t="n"/>
      <c r="AN472" s="256" t="n"/>
      <c r="AO472" s="256" t="n"/>
      <c r="AP472" s="256" t="n"/>
      <c r="AQ472" s="256" t="n"/>
      <c r="AR472" s="256" t="n"/>
      <c r="AS472" s="256" t="n"/>
      <c r="AT472" s="256" t="n"/>
      <c r="AU472" s="237">
        <f>IF(COUNTA(AH472:AT472)=0,"",ROUND(AVERAGE(AH472:AT472),1))</f>
        <v/>
      </c>
    </row>
    <row r="473" ht="14.4" customHeight="1" s="185">
      <c r="A473" s="255" t="n">
        <v>8</v>
      </c>
      <c r="B473" s="194">
        <f t="array" ref="B473:B473">IFERROR(INDEX(Liste_Enfants!B$4:B$53,SMALL(IF(Liste_Enfants!E$4:E$53="A",ROW(Liste_Enfants!E$4:E$53)-3),8))&amp;" "&amp;INDEX(Liste_Enfants!C$4:C$53,SMALL(IF(Liste_Enfants!E$4:E$53="A",ROW(Liste_Enfants!E$4:E$53)-3),8)),"")</f>
        <v/>
      </c>
      <c r="C473" s="235" t="n"/>
      <c r="D473" s="256" t="n"/>
      <c r="E473" s="256" t="n"/>
      <c r="F473" s="256" t="n"/>
      <c r="G473" s="256" t="n"/>
      <c r="H473" s="256" t="n"/>
      <c r="I473" s="256" t="n"/>
      <c r="J473" s="256" t="n"/>
      <c r="K473" s="256" t="n"/>
      <c r="L473" s="256" t="n"/>
      <c r="M473" s="256" t="n"/>
      <c r="N473" s="256" t="n"/>
      <c r="O473" s="256" t="n"/>
      <c r="P473" s="256" t="n"/>
      <c r="Q473" s="237">
        <f>IF(COUNTA(D473:P473)=0,"",ROUND(AVERAGE(D473:P473),1))</f>
        <v/>
      </c>
      <c r="R473" s="235" t="n"/>
      <c r="S473" s="256" t="n"/>
      <c r="T473" s="256" t="n"/>
      <c r="U473" s="256" t="n"/>
      <c r="V473" s="256" t="n"/>
      <c r="W473" s="256" t="n"/>
      <c r="X473" s="256" t="n"/>
      <c r="Y473" s="256" t="n"/>
      <c r="Z473" s="256" t="n"/>
      <c r="AA473" s="256" t="n"/>
      <c r="AB473" s="256" t="n"/>
      <c r="AC473" s="256" t="n"/>
      <c r="AD473" s="256" t="n"/>
      <c r="AE473" s="256" t="n"/>
      <c r="AF473" s="237">
        <f>IF(COUNTA(S473:AE473)=0,"",ROUND(AVERAGE(S473:AE473),1))</f>
        <v/>
      </c>
      <c r="AG473" s="235" t="n"/>
      <c r="AH473" s="256" t="n"/>
      <c r="AI473" s="256" t="n"/>
      <c r="AJ473" s="256" t="n"/>
      <c r="AK473" s="256" t="n"/>
      <c r="AL473" s="256" t="n"/>
      <c r="AM473" s="256" t="n"/>
      <c r="AN473" s="256" t="n"/>
      <c r="AO473" s="256" t="n"/>
      <c r="AP473" s="256" t="n"/>
      <c r="AQ473" s="256" t="n"/>
      <c r="AR473" s="256" t="n"/>
      <c r="AS473" s="256" t="n"/>
      <c r="AT473" s="256" t="n"/>
      <c r="AU473" s="237">
        <f>IF(COUNTA(AH473:AT473)=0,"",ROUND(AVERAGE(AH473:AT473),1))</f>
        <v/>
      </c>
    </row>
    <row r="474" ht="14.4" customHeight="1" s="185">
      <c r="A474" s="255" t="n">
        <v>9</v>
      </c>
      <c r="B474" s="194">
        <f t="array" ref="B474:B474">IFERROR(INDEX(Liste_Enfants!B$4:B$53,SMALL(IF(Liste_Enfants!E$4:E$53="A",ROW(Liste_Enfants!E$4:E$53)-3),9))&amp;" "&amp;INDEX(Liste_Enfants!C$4:C$53,SMALL(IF(Liste_Enfants!E$4:E$53="A",ROW(Liste_Enfants!E$4:E$53)-3),9)),"")</f>
        <v/>
      </c>
      <c r="C474" s="235" t="n"/>
      <c r="D474" s="256" t="n"/>
      <c r="E474" s="256" t="n"/>
      <c r="F474" s="256" t="n"/>
      <c r="G474" s="256" t="n"/>
      <c r="H474" s="256" t="n"/>
      <c r="I474" s="256" t="n"/>
      <c r="J474" s="256" t="n"/>
      <c r="K474" s="256" t="n"/>
      <c r="L474" s="256" t="n"/>
      <c r="M474" s="256" t="n"/>
      <c r="N474" s="256" t="n"/>
      <c r="O474" s="256" t="n"/>
      <c r="P474" s="256" t="n"/>
      <c r="Q474" s="237">
        <f>IF(COUNTA(D474:P474)=0,"",ROUND(AVERAGE(D474:P474),1))</f>
        <v/>
      </c>
      <c r="R474" s="235" t="n"/>
      <c r="S474" s="256" t="n"/>
      <c r="T474" s="256" t="n"/>
      <c r="U474" s="256" t="n"/>
      <c r="V474" s="256" t="n"/>
      <c r="W474" s="256" t="n"/>
      <c r="X474" s="256" t="n"/>
      <c r="Y474" s="256" t="n"/>
      <c r="Z474" s="256" t="n"/>
      <c r="AA474" s="256" t="n"/>
      <c r="AB474" s="256" t="n"/>
      <c r="AC474" s="256" t="n"/>
      <c r="AD474" s="256" t="n"/>
      <c r="AE474" s="256" t="n"/>
      <c r="AF474" s="237">
        <f>IF(COUNTA(S474:AE474)=0,"",ROUND(AVERAGE(S474:AE474),1))</f>
        <v/>
      </c>
      <c r="AG474" s="235" t="n"/>
      <c r="AH474" s="256" t="n"/>
      <c r="AI474" s="256" t="n"/>
      <c r="AJ474" s="256" t="n"/>
      <c r="AK474" s="256" t="n"/>
      <c r="AL474" s="256" t="n"/>
      <c r="AM474" s="256" t="n"/>
      <c r="AN474" s="256" t="n"/>
      <c r="AO474" s="256" t="n"/>
      <c r="AP474" s="256" t="n"/>
      <c r="AQ474" s="256" t="n"/>
      <c r="AR474" s="256" t="n"/>
      <c r="AS474" s="256" t="n"/>
      <c r="AT474" s="256" t="n"/>
      <c r="AU474" s="237">
        <f>IF(COUNTA(AH474:AT474)=0,"",ROUND(AVERAGE(AH474:AT474),1))</f>
        <v/>
      </c>
    </row>
    <row r="475" ht="14.4" customHeight="1" s="185">
      <c r="A475" s="255" t="n">
        <v>10</v>
      </c>
      <c r="B475" s="194">
        <f t="array" ref="B475:B475">IFERROR(INDEX(Liste_Enfants!B$4:B$53,SMALL(IF(Liste_Enfants!E$4:E$53="A",ROW(Liste_Enfants!E$4:E$53)-3),10))&amp;" "&amp;INDEX(Liste_Enfants!C$4:C$53,SMALL(IF(Liste_Enfants!E$4:E$53="A",ROW(Liste_Enfants!E$4:E$53)-3),10)),"")</f>
        <v/>
      </c>
      <c r="C475" s="235" t="n"/>
      <c r="D475" s="256" t="n"/>
      <c r="E475" s="256" t="n"/>
      <c r="F475" s="256" t="n"/>
      <c r="G475" s="256" t="n"/>
      <c r="H475" s="256" t="n"/>
      <c r="I475" s="256" t="n"/>
      <c r="J475" s="256" t="n"/>
      <c r="K475" s="256" t="n"/>
      <c r="L475" s="256" t="n"/>
      <c r="M475" s="256" t="n"/>
      <c r="N475" s="256" t="n"/>
      <c r="O475" s="256" t="n"/>
      <c r="P475" s="256" t="n"/>
      <c r="Q475" s="237">
        <f>IF(COUNTA(D475:P475)=0,"",ROUND(AVERAGE(D475:P475),1))</f>
        <v/>
      </c>
      <c r="R475" s="235" t="n"/>
      <c r="S475" s="256" t="n"/>
      <c r="T475" s="256" t="n"/>
      <c r="U475" s="256" t="n"/>
      <c r="V475" s="256" t="n"/>
      <c r="W475" s="256" t="n"/>
      <c r="X475" s="256" t="n"/>
      <c r="Y475" s="256" t="n"/>
      <c r="Z475" s="256" t="n"/>
      <c r="AA475" s="256" t="n"/>
      <c r="AB475" s="256" t="n"/>
      <c r="AC475" s="256" t="n"/>
      <c r="AD475" s="256" t="n"/>
      <c r="AE475" s="256" t="n"/>
      <c r="AF475" s="237">
        <f>IF(COUNTA(S475:AE475)=0,"",ROUND(AVERAGE(S475:AE475),1))</f>
        <v/>
      </c>
      <c r="AG475" s="235" t="n"/>
      <c r="AH475" s="256" t="n"/>
      <c r="AI475" s="256" t="n"/>
      <c r="AJ475" s="256" t="n"/>
      <c r="AK475" s="256" t="n"/>
      <c r="AL475" s="256" t="n"/>
      <c r="AM475" s="256" t="n"/>
      <c r="AN475" s="256" t="n"/>
      <c r="AO475" s="256" t="n"/>
      <c r="AP475" s="256" t="n"/>
      <c r="AQ475" s="256" t="n"/>
      <c r="AR475" s="256" t="n"/>
      <c r="AS475" s="256" t="n"/>
      <c r="AT475" s="256" t="n"/>
      <c r="AU475" s="237">
        <f>IF(COUNTA(AH475:AT475)=0,"",ROUND(AVERAGE(AH475:AT475),1))</f>
        <v/>
      </c>
    </row>
    <row r="476" ht="14.4" customHeight="1" s="185">
      <c r="A476" s="255" t="n">
        <v>11</v>
      </c>
      <c r="B476" s="194">
        <f t="array" ref="B476:B476">IFERROR(INDEX(Liste_Enfants!B$4:B$53,SMALL(IF(Liste_Enfants!E$4:E$53="A",ROW(Liste_Enfants!E$4:E$53)-3),11))&amp;" "&amp;INDEX(Liste_Enfants!C$4:C$53,SMALL(IF(Liste_Enfants!E$4:E$53="A",ROW(Liste_Enfants!E$4:E$53)-3),11)),"")</f>
        <v/>
      </c>
      <c r="C476" s="235" t="n"/>
      <c r="D476" s="256" t="n"/>
      <c r="E476" s="256" t="n"/>
      <c r="F476" s="256" t="n"/>
      <c r="G476" s="256" t="n"/>
      <c r="H476" s="256" t="n"/>
      <c r="I476" s="256" t="n"/>
      <c r="J476" s="256" t="n"/>
      <c r="K476" s="256" t="n"/>
      <c r="L476" s="256" t="n"/>
      <c r="M476" s="256" t="n"/>
      <c r="N476" s="256" t="n"/>
      <c r="O476" s="256" t="n"/>
      <c r="P476" s="256" t="n"/>
      <c r="Q476" s="237">
        <f>IF(COUNTA(D476:P476)=0,"",ROUND(AVERAGE(D476:P476),1))</f>
        <v/>
      </c>
      <c r="R476" s="235" t="n"/>
      <c r="S476" s="256" t="n"/>
      <c r="T476" s="256" t="n"/>
      <c r="U476" s="256" t="n"/>
      <c r="V476" s="256" t="n"/>
      <c r="W476" s="256" t="n"/>
      <c r="X476" s="256" t="n"/>
      <c r="Y476" s="256" t="n"/>
      <c r="Z476" s="256" t="n"/>
      <c r="AA476" s="256" t="n"/>
      <c r="AB476" s="256" t="n"/>
      <c r="AC476" s="256" t="n"/>
      <c r="AD476" s="256" t="n"/>
      <c r="AE476" s="256" t="n"/>
      <c r="AF476" s="237">
        <f>IF(COUNTA(S476:AE476)=0,"",ROUND(AVERAGE(S476:AE476),1))</f>
        <v/>
      </c>
      <c r="AG476" s="235" t="n"/>
      <c r="AH476" s="256" t="n"/>
      <c r="AI476" s="256" t="n"/>
      <c r="AJ476" s="256" t="n"/>
      <c r="AK476" s="256" t="n"/>
      <c r="AL476" s="256" t="n"/>
      <c r="AM476" s="256" t="n"/>
      <c r="AN476" s="256" t="n"/>
      <c r="AO476" s="256" t="n"/>
      <c r="AP476" s="256" t="n"/>
      <c r="AQ476" s="256" t="n"/>
      <c r="AR476" s="256" t="n"/>
      <c r="AS476" s="256" t="n"/>
      <c r="AT476" s="256" t="n"/>
      <c r="AU476" s="237">
        <f>IF(COUNTA(AH476:AT476)=0,"",ROUND(AVERAGE(AH476:AT476),1))</f>
        <v/>
      </c>
    </row>
    <row r="477" ht="14.4" customHeight="1" s="185">
      <c r="A477" s="255" t="n">
        <v>12</v>
      </c>
      <c r="B477" s="194">
        <f t="array" ref="B477:B477">IFERROR(INDEX(Liste_Enfants!B$4:B$53,SMALL(IF(Liste_Enfants!E$4:E$53="A",ROW(Liste_Enfants!E$4:E$53)-3),12))&amp;" "&amp;INDEX(Liste_Enfants!C$4:C$53,SMALL(IF(Liste_Enfants!E$4:E$53="A",ROW(Liste_Enfants!E$4:E$53)-3),12)),"")</f>
        <v/>
      </c>
      <c r="C477" s="235" t="n"/>
      <c r="D477" s="256" t="n"/>
      <c r="E477" s="256" t="n"/>
      <c r="F477" s="256" t="n"/>
      <c r="G477" s="256" t="n"/>
      <c r="H477" s="256" t="n"/>
      <c r="I477" s="256" t="n"/>
      <c r="J477" s="256" t="n"/>
      <c r="K477" s="256" t="n"/>
      <c r="L477" s="256" t="n"/>
      <c r="M477" s="256" t="n"/>
      <c r="N477" s="256" t="n"/>
      <c r="O477" s="256" t="n"/>
      <c r="P477" s="256" t="n"/>
      <c r="Q477" s="237">
        <f>IF(COUNTA(D477:P477)=0,"",ROUND(AVERAGE(D477:P477),1))</f>
        <v/>
      </c>
      <c r="R477" s="235" t="n"/>
      <c r="S477" s="256" t="n"/>
      <c r="T477" s="256" t="n"/>
      <c r="U477" s="256" t="n"/>
      <c r="V477" s="256" t="n"/>
      <c r="W477" s="256" t="n"/>
      <c r="X477" s="256" t="n"/>
      <c r="Y477" s="256" t="n"/>
      <c r="Z477" s="256" t="n"/>
      <c r="AA477" s="256" t="n"/>
      <c r="AB477" s="256" t="n"/>
      <c r="AC477" s="256" t="n"/>
      <c r="AD477" s="256" t="n"/>
      <c r="AE477" s="256" t="n"/>
      <c r="AF477" s="237">
        <f>IF(COUNTA(S477:AE477)=0,"",ROUND(AVERAGE(S477:AE477),1))</f>
        <v/>
      </c>
      <c r="AG477" s="235" t="n"/>
      <c r="AH477" s="256" t="n"/>
      <c r="AI477" s="256" t="n"/>
      <c r="AJ477" s="256" t="n"/>
      <c r="AK477" s="256" t="n"/>
      <c r="AL477" s="256" t="n"/>
      <c r="AM477" s="256" t="n"/>
      <c r="AN477" s="256" t="n"/>
      <c r="AO477" s="256" t="n"/>
      <c r="AP477" s="256" t="n"/>
      <c r="AQ477" s="256" t="n"/>
      <c r="AR477" s="256" t="n"/>
      <c r="AS477" s="256" t="n"/>
      <c r="AT477" s="256" t="n"/>
      <c r="AU477" s="237">
        <f>IF(COUNTA(AH477:AT477)=0,"",ROUND(AVERAGE(AH477:AT477),1))</f>
        <v/>
      </c>
    </row>
    <row r="478" ht="14.4" customHeight="1" s="185">
      <c r="A478" s="255" t="n">
        <v>13</v>
      </c>
      <c r="B478" s="194">
        <f t="array" ref="B478:B478">IFERROR(INDEX(Liste_Enfants!B$4:B$53,SMALL(IF(Liste_Enfants!E$4:E$53="A",ROW(Liste_Enfants!E$4:E$53)-3),13))&amp;" "&amp;INDEX(Liste_Enfants!C$4:C$53,SMALL(IF(Liste_Enfants!E$4:E$53="A",ROW(Liste_Enfants!E$4:E$53)-3),13)),"")</f>
        <v/>
      </c>
      <c r="C478" s="235" t="n"/>
      <c r="D478" s="256" t="n"/>
      <c r="E478" s="256" t="n"/>
      <c r="F478" s="256" t="n"/>
      <c r="G478" s="256" t="n"/>
      <c r="H478" s="256" t="n"/>
      <c r="I478" s="256" t="n"/>
      <c r="J478" s="256" t="n"/>
      <c r="K478" s="256" t="n"/>
      <c r="L478" s="256" t="n"/>
      <c r="M478" s="256" t="n"/>
      <c r="N478" s="256" t="n"/>
      <c r="O478" s="256" t="n"/>
      <c r="P478" s="256" t="n"/>
      <c r="Q478" s="237">
        <f>IF(COUNTA(D478:P478)=0,"",ROUND(AVERAGE(D478:P478),1))</f>
        <v/>
      </c>
      <c r="R478" s="235" t="n"/>
      <c r="S478" s="256" t="n"/>
      <c r="T478" s="256" t="n"/>
      <c r="U478" s="256" t="n"/>
      <c r="V478" s="256" t="n"/>
      <c r="W478" s="256" t="n"/>
      <c r="X478" s="256" t="n"/>
      <c r="Y478" s="256" t="n"/>
      <c r="Z478" s="256" t="n"/>
      <c r="AA478" s="256" t="n"/>
      <c r="AB478" s="256" t="n"/>
      <c r="AC478" s="256" t="n"/>
      <c r="AD478" s="256" t="n"/>
      <c r="AE478" s="256" t="n"/>
      <c r="AF478" s="237">
        <f>IF(COUNTA(S478:AE478)=0,"",ROUND(AVERAGE(S478:AE478),1))</f>
        <v/>
      </c>
      <c r="AG478" s="235" t="n"/>
      <c r="AH478" s="256" t="n"/>
      <c r="AI478" s="256" t="n"/>
      <c r="AJ478" s="256" t="n"/>
      <c r="AK478" s="256" t="n"/>
      <c r="AL478" s="256" t="n"/>
      <c r="AM478" s="256" t="n"/>
      <c r="AN478" s="256" t="n"/>
      <c r="AO478" s="256" t="n"/>
      <c r="AP478" s="256" t="n"/>
      <c r="AQ478" s="256" t="n"/>
      <c r="AR478" s="256" t="n"/>
      <c r="AS478" s="256" t="n"/>
      <c r="AT478" s="256" t="n"/>
      <c r="AU478" s="237">
        <f>IF(COUNTA(AH478:AT478)=0,"",ROUND(AVERAGE(AH478:AT478),1))</f>
        <v/>
      </c>
    </row>
    <row r="479" ht="14.4" customHeight="1" s="185">
      <c r="A479" s="255" t="n">
        <v>14</v>
      </c>
      <c r="B479" s="194">
        <f t="array" ref="B479:B479">IFERROR(INDEX(Liste_Enfants!B$4:B$53,SMALL(IF(Liste_Enfants!E$4:E$53="A",ROW(Liste_Enfants!E$4:E$53)-3),14))&amp;" "&amp;INDEX(Liste_Enfants!C$4:C$53,SMALL(IF(Liste_Enfants!E$4:E$53="A",ROW(Liste_Enfants!E$4:E$53)-3),14)),"")</f>
        <v/>
      </c>
      <c r="C479" s="235" t="n"/>
      <c r="D479" s="256" t="n"/>
      <c r="E479" s="256" t="n"/>
      <c r="F479" s="256" t="n"/>
      <c r="G479" s="256" t="n"/>
      <c r="H479" s="256" t="n"/>
      <c r="I479" s="256" t="n"/>
      <c r="J479" s="256" t="n"/>
      <c r="K479" s="256" t="n"/>
      <c r="L479" s="256" t="n"/>
      <c r="M479" s="256" t="n"/>
      <c r="N479" s="256" t="n"/>
      <c r="O479" s="256" t="n"/>
      <c r="P479" s="256" t="n"/>
      <c r="Q479" s="237">
        <f>IF(COUNTA(D479:P479)=0,"",ROUND(AVERAGE(D479:P479),1))</f>
        <v/>
      </c>
      <c r="R479" s="235" t="n"/>
      <c r="S479" s="256" t="n"/>
      <c r="T479" s="256" t="n"/>
      <c r="U479" s="256" t="n"/>
      <c r="V479" s="256" t="n"/>
      <c r="W479" s="256" t="n"/>
      <c r="X479" s="256" t="n"/>
      <c r="Y479" s="256" t="n"/>
      <c r="Z479" s="256" t="n"/>
      <c r="AA479" s="256" t="n"/>
      <c r="AB479" s="256" t="n"/>
      <c r="AC479" s="256" t="n"/>
      <c r="AD479" s="256" t="n"/>
      <c r="AE479" s="256" t="n"/>
      <c r="AF479" s="237">
        <f>IF(COUNTA(S479:AE479)=0,"",ROUND(AVERAGE(S479:AE479),1))</f>
        <v/>
      </c>
      <c r="AG479" s="235" t="n"/>
      <c r="AH479" s="256" t="n"/>
      <c r="AI479" s="256" t="n"/>
      <c r="AJ479" s="256" t="n"/>
      <c r="AK479" s="256" t="n"/>
      <c r="AL479" s="256" t="n"/>
      <c r="AM479" s="256" t="n"/>
      <c r="AN479" s="256" t="n"/>
      <c r="AO479" s="256" t="n"/>
      <c r="AP479" s="256" t="n"/>
      <c r="AQ479" s="256" t="n"/>
      <c r="AR479" s="256" t="n"/>
      <c r="AS479" s="256" t="n"/>
      <c r="AT479" s="256" t="n"/>
      <c r="AU479" s="237">
        <f>IF(COUNTA(AH479:AT479)=0,"",ROUND(AVERAGE(AH479:AT479),1))</f>
        <v/>
      </c>
    </row>
    <row r="480" ht="14.4" customHeight="1" s="185">
      <c r="A480" s="255" t="n">
        <v>15</v>
      </c>
      <c r="B480" s="194">
        <f t="array" ref="B480:B480">IFERROR(INDEX(Liste_Enfants!B$4:B$53,SMALL(IF(Liste_Enfants!E$4:E$53="A",ROW(Liste_Enfants!E$4:E$53)-3),15))&amp;" "&amp;INDEX(Liste_Enfants!C$4:C$53,SMALL(IF(Liste_Enfants!E$4:E$53="A",ROW(Liste_Enfants!E$4:E$53)-3),15)),"")</f>
        <v/>
      </c>
      <c r="C480" s="235" t="n"/>
      <c r="D480" s="256" t="n"/>
      <c r="E480" s="256" t="n"/>
      <c r="F480" s="256" t="n"/>
      <c r="G480" s="256" t="n"/>
      <c r="H480" s="256" t="n"/>
      <c r="I480" s="256" t="n"/>
      <c r="J480" s="256" t="n"/>
      <c r="K480" s="256" t="n"/>
      <c r="L480" s="256" t="n"/>
      <c r="M480" s="256" t="n"/>
      <c r="N480" s="256" t="n"/>
      <c r="O480" s="256" t="n"/>
      <c r="P480" s="256" t="n"/>
      <c r="Q480" s="237">
        <f>IF(COUNTA(D480:P480)=0,"",ROUND(AVERAGE(D480:P480),1))</f>
        <v/>
      </c>
      <c r="R480" s="235" t="n"/>
      <c r="S480" s="256" t="n"/>
      <c r="T480" s="256" t="n"/>
      <c r="U480" s="256" t="n"/>
      <c r="V480" s="256" t="n"/>
      <c r="W480" s="256" t="n"/>
      <c r="X480" s="256" t="n"/>
      <c r="Y480" s="256" t="n"/>
      <c r="Z480" s="256" t="n"/>
      <c r="AA480" s="256" t="n"/>
      <c r="AB480" s="256" t="n"/>
      <c r="AC480" s="256" t="n"/>
      <c r="AD480" s="256" t="n"/>
      <c r="AE480" s="256" t="n"/>
      <c r="AF480" s="237">
        <f>IF(COUNTA(S480:AE480)=0,"",ROUND(AVERAGE(S480:AE480),1))</f>
        <v/>
      </c>
      <c r="AG480" s="235" t="n"/>
      <c r="AH480" s="256" t="n"/>
      <c r="AI480" s="256" t="n"/>
      <c r="AJ480" s="256" t="n"/>
      <c r="AK480" s="256" t="n"/>
      <c r="AL480" s="256" t="n"/>
      <c r="AM480" s="256" t="n"/>
      <c r="AN480" s="256" t="n"/>
      <c r="AO480" s="256" t="n"/>
      <c r="AP480" s="256" t="n"/>
      <c r="AQ480" s="256" t="n"/>
      <c r="AR480" s="256" t="n"/>
      <c r="AS480" s="256" t="n"/>
      <c r="AT480" s="256" t="n"/>
      <c r="AU480" s="237">
        <f>IF(COUNTA(AH480:AT480)=0,"",ROUND(AVERAGE(AH480:AT480),1))</f>
        <v/>
      </c>
    </row>
    <row r="481" ht="14.4" customHeight="1" s="185">
      <c r="A481" s="257" t="inlineStr">
        <is>
          <t>📊 MOY.</t>
        </is>
      </c>
      <c r="C481" s="240" t="n"/>
      <c r="D481" s="258">
        <f>IF(COUNTA(D466:D480)=0,"",ROUND(AVERAGE(D466:D480),1))</f>
        <v/>
      </c>
      <c r="E481" s="258">
        <f>IF(COUNTA(E466:E480)=0,"",ROUND(AVERAGE(E466:E480),1))</f>
        <v/>
      </c>
      <c r="F481" s="258">
        <f>IF(COUNTA(F466:F480)=0,"",ROUND(AVERAGE(F466:F480),1))</f>
        <v/>
      </c>
      <c r="G481" s="258">
        <f>IF(COUNTA(G466:G480)=0,"",ROUND(AVERAGE(G466:G480),1))</f>
        <v/>
      </c>
      <c r="H481" s="258">
        <f>IF(COUNTA(H466:H480)=0,"",ROUND(AVERAGE(H466:H480),1))</f>
        <v/>
      </c>
      <c r="I481" s="258">
        <f>IF(COUNTA(I466:I480)=0,"",ROUND(AVERAGE(I466:I480),1))</f>
        <v/>
      </c>
      <c r="J481" s="258">
        <f>IF(COUNTA(J466:J480)=0,"",ROUND(AVERAGE(J466:J480),1))</f>
        <v/>
      </c>
      <c r="K481" s="258">
        <f>IF(COUNTA(K466:K480)=0,"",ROUND(AVERAGE(K466:K480),1))</f>
        <v/>
      </c>
      <c r="L481" s="258">
        <f>IF(COUNTA(L466:L480)=0,"",ROUND(AVERAGE(L466:L480),1))</f>
        <v/>
      </c>
      <c r="M481" s="258">
        <f>IF(COUNTA(M466:M480)=0,"",ROUND(AVERAGE(M466:M480),1))</f>
        <v/>
      </c>
      <c r="N481" s="258">
        <f>IF(COUNTA(N466:N480)=0,"",ROUND(AVERAGE(N466:N480),1))</f>
        <v/>
      </c>
      <c r="O481" s="258">
        <f>IF(COUNTA(O466:O480)=0,"",ROUND(AVERAGE(O466:O480),1))</f>
        <v/>
      </c>
      <c r="P481" s="258">
        <f>IF(COUNTA(P466:P480)=0,"",ROUND(AVERAGE(P466:P480),1))</f>
        <v/>
      </c>
      <c r="Q481" s="258">
        <f>IF(COUNTA(Q466:Q480)=0,"",ROUND(AVERAGE(Q466:Q480),1))</f>
        <v/>
      </c>
      <c r="R481" s="235" t="n"/>
      <c r="S481" s="258">
        <f>IF(COUNTA(S466:S480)=0,"",ROUND(AVERAGE(S466:S480),1))</f>
        <v/>
      </c>
      <c r="T481" s="258">
        <f>IF(COUNTA(T466:T480)=0,"",ROUND(AVERAGE(T466:T480),1))</f>
        <v/>
      </c>
      <c r="U481" s="258">
        <f>IF(COUNTA(U466:U480)=0,"",ROUND(AVERAGE(U466:U480),1))</f>
        <v/>
      </c>
      <c r="V481" s="258">
        <f>IF(COUNTA(V466:V480)=0,"",ROUND(AVERAGE(V466:V480),1))</f>
        <v/>
      </c>
      <c r="W481" s="258">
        <f>IF(COUNTA(W466:W480)=0,"",ROUND(AVERAGE(W466:W480),1))</f>
        <v/>
      </c>
      <c r="X481" s="258">
        <f>IF(COUNTA(X466:X480)=0,"",ROUND(AVERAGE(X466:X480),1))</f>
        <v/>
      </c>
      <c r="Y481" s="258">
        <f>IF(COUNTA(Y466:Y480)=0,"",ROUND(AVERAGE(Y466:Y480),1))</f>
        <v/>
      </c>
      <c r="Z481" s="258">
        <f>IF(COUNTA(Z466:Z480)=0,"",ROUND(AVERAGE(Z466:Z480),1))</f>
        <v/>
      </c>
      <c r="AA481" s="258">
        <f>IF(COUNTA(AA466:AA480)=0,"",ROUND(AVERAGE(AA466:AA480),1))</f>
        <v/>
      </c>
      <c r="AB481" s="258">
        <f>IF(COUNTA(AB466:AB480)=0,"",ROUND(AVERAGE(AB466:AB480),1))</f>
        <v/>
      </c>
      <c r="AC481" s="258">
        <f>IF(COUNTA(AC466:AC480)=0,"",ROUND(AVERAGE(AC466:AC480),1))</f>
        <v/>
      </c>
      <c r="AD481" s="258">
        <f>IF(COUNTA(AD466:AD480)=0,"",ROUND(AVERAGE(AD466:AD480),1))</f>
        <v/>
      </c>
      <c r="AE481" s="258">
        <f>IF(COUNTA(AE466:AE480)=0,"",ROUND(AVERAGE(AE466:AE480),1))</f>
        <v/>
      </c>
      <c r="AF481" s="258">
        <f>IF(COUNTA(AF466:AF480)=0,"",ROUND(AVERAGE(AF466:AF480),1))</f>
        <v/>
      </c>
      <c r="AG481" s="235" t="n"/>
      <c r="AH481" s="258">
        <f>IF(COUNTA(AH466:AH480)=0,"",ROUND(AVERAGE(AH466:AH480),1))</f>
        <v/>
      </c>
      <c r="AI481" s="258">
        <f>IF(COUNTA(AI466:AI480)=0,"",ROUND(AVERAGE(AI466:AI480),1))</f>
        <v/>
      </c>
      <c r="AJ481" s="258">
        <f>IF(COUNTA(AJ466:AJ480)=0,"",ROUND(AVERAGE(AJ466:AJ480),1))</f>
        <v/>
      </c>
      <c r="AK481" s="258">
        <f>IF(COUNTA(AK466:AK480)=0,"",ROUND(AVERAGE(AK466:AK480),1))</f>
        <v/>
      </c>
      <c r="AL481" s="258">
        <f>IF(COUNTA(AL466:AL480)=0,"",ROUND(AVERAGE(AL466:AL480),1))</f>
        <v/>
      </c>
      <c r="AM481" s="258">
        <f>IF(COUNTA(AM466:AM480)=0,"",ROUND(AVERAGE(AM466:AM480),1))</f>
        <v/>
      </c>
      <c r="AN481" s="258">
        <f>IF(COUNTA(AN466:AN480)=0,"",ROUND(AVERAGE(AN466:AN480),1))</f>
        <v/>
      </c>
      <c r="AO481" s="258">
        <f>IF(COUNTA(AO466:AO480)=0,"",ROUND(AVERAGE(AO466:AO480),1))</f>
        <v/>
      </c>
      <c r="AP481" s="258">
        <f>IF(COUNTA(AP466:AP480)=0,"",ROUND(AVERAGE(AP466:AP480),1))</f>
        <v/>
      </c>
      <c r="AQ481" s="258">
        <f>IF(COUNTA(AQ466:AQ480)=0,"",ROUND(AVERAGE(AQ466:AQ480),1))</f>
        <v/>
      </c>
      <c r="AR481" s="258">
        <f>IF(COUNTA(AR466:AR480)=0,"",ROUND(AVERAGE(AR466:AR480),1))</f>
        <v/>
      </c>
      <c r="AS481" s="258">
        <f>IF(COUNTA(AS466:AS480)=0,"",ROUND(AVERAGE(AS466:AS480),1))</f>
        <v/>
      </c>
      <c r="AT481" s="258">
        <f>IF(COUNTA(AT466:AT480)=0,"",ROUND(AVERAGE(AT466:AT480),1))</f>
        <v/>
      </c>
      <c r="AU481" s="258">
        <f>IF(COUNTA(AU466:AU480)=0,"",ROUND(AVERAGE(AU466:AU480),1))</f>
        <v/>
      </c>
    </row>
    <row r="482" ht="30" customHeight="1" s="185">
      <c r="A482" s="261" t="inlineStr">
        <is>
          <t>N°</t>
        </is>
      </c>
      <c r="B482" s="247" t="inlineStr">
        <is>
          <t>📅 JEUDI</t>
        </is>
      </c>
      <c r="C482" s="228" t="n"/>
      <c r="D482" s="229" t="inlineStr">
        <is>
          <t>Règles</t>
        </is>
      </c>
      <c r="E482" s="229" t="inlineStr">
        <is>
          <t>Coopér.</t>
        </is>
      </c>
      <c r="F482" s="229" t="inlineStr">
        <is>
          <t>Comm.</t>
        </is>
      </c>
      <c r="G482" s="229" t="inlineStr">
        <is>
          <t>Entraide</t>
        </is>
      </c>
      <c r="H482" s="230" t="inlineStr">
        <is>
          <t>Initiat.</t>
        </is>
      </c>
      <c r="I482" s="230" t="inlineStr">
        <is>
          <t>Gest.mat</t>
        </is>
      </c>
      <c r="J482" s="230" t="inlineStr">
        <is>
          <t>Orga.</t>
        </is>
      </c>
      <c r="K482" s="231" t="inlineStr">
        <is>
          <t>Imagin.</t>
        </is>
      </c>
      <c r="L482" s="231" t="inlineStr">
        <is>
          <t>Expr.art</t>
        </is>
      </c>
      <c r="M482" s="231" t="inlineStr">
        <is>
          <t>Expr.corp</t>
        </is>
      </c>
      <c r="N482" s="232" t="inlineStr">
        <is>
          <t>Coord.</t>
        </is>
      </c>
      <c r="O482" s="232" t="inlineStr">
        <is>
          <t>Endur.</t>
        </is>
      </c>
      <c r="P482" s="232" t="inlineStr">
        <is>
          <t>Esp.sport</t>
        </is>
      </c>
      <c r="Q482" s="233" t="inlineStr">
        <is>
          <t>MOY</t>
        </is>
      </c>
      <c r="R482" s="250" t="inlineStr">
        <is>
          <t>▼ Activité</t>
        </is>
      </c>
      <c r="S482" s="229" t="inlineStr">
        <is>
          <t>Règles</t>
        </is>
      </c>
      <c r="T482" s="229" t="inlineStr">
        <is>
          <t>Coopér.</t>
        </is>
      </c>
      <c r="U482" s="229" t="inlineStr">
        <is>
          <t>Comm.</t>
        </is>
      </c>
      <c r="V482" s="229" t="inlineStr">
        <is>
          <t>Entraide</t>
        </is>
      </c>
      <c r="W482" s="230" t="inlineStr">
        <is>
          <t>Initiat.</t>
        </is>
      </c>
      <c r="X482" s="230" t="inlineStr">
        <is>
          <t>Gest.mat</t>
        </is>
      </c>
      <c r="Y482" s="230" t="inlineStr">
        <is>
          <t>Orga.</t>
        </is>
      </c>
      <c r="Z482" s="231" t="inlineStr">
        <is>
          <t>Imagin.</t>
        </is>
      </c>
      <c r="AA482" s="231" t="inlineStr">
        <is>
          <t>Expr.art</t>
        </is>
      </c>
      <c r="AB482" s="231" t="inlineStr">
        <is>
          <t>Expr.corp</t>
        </is>
      </c>
      <c r="AC482" s="232" t="inlineStr">
        <is>
          <t>Coord.</t>
        </is>
      </c>
      <c r="AD482" s="232" t="inlineStr">
        <is>
          <t>Endur.</t>
        </is>
      </c>
      <c r="AE482" s="232" t="inlineStr">
        <is>
          <t>Esp.sport</t>
        </is>
      </c>
      <c r="AF482" s="233" t="inlineStr">
        <is>
          <t>MOY</t>
        </is>
      </c>
      <c r="AG482" s="228" t="n"/>
      <c r="AH482" s="229" t="inlineStr">
        <is>
          <t>Règles</t>
        </is>
      </c>
      <c r="AI482" s="229" t="inlineStr">
        <is>
          <t>Coopér.</t>
        </is>
      </c>
      <c r="AJ482" s="229" t="inlineStr">
        <is>
          <t>Comm.</t>
        </is>
      </c>
      <c r="AK482" s="229" t="inlineStr">
        <is>
          <t>Entraide</t>
        </is>
      </c>
      <c r="AL482" s="230" t="inlineStr">
        <is>
          <t>Initiat.</t>
        </is>
      </c>
      <c r="AM482" s="230" t="inlineStr">
        <is>
          <t>Gest.mat</t>
        </is>
      </c>
      <c r="AN482" s="230" t="inlineStr">
        <is>
          <t>Orga.</t>
        </is>
      </c>
      <c r="AO482" s="231" t="inlineStr">
        <is>
          <t>Imagin.</t>
        </is>
      </c>
      <c r="AP482" s="231" t="inlineStr">
        <is>
          <t>Expr.art</t>
        </is>
      </c>
      <c r="AQ482" s="231" t="inlineStr">
        <is>
          <t>Expr.corp</t>
        </is>
      </c>
      <c r="AR482" s="232" t="inlineStr">
        <is>
          <t>Coord.</t>
        </is>
      </c>
      <c r="AS482" s="232" t="inlineStr">
        <is>
          <t>Endur.</t>
        </is>
      </c>
      <c r="AT482" s="232" t="inlineStr">
        <is>
          <t>Esp.sport</t>
        </is>
      </c>
      <c r="AU482" s="233" t="inlineStr">
        <is>
          <t>MOY</t>
        </is>
      </c>
    </row>
    <row r="483" ht="14.4" customHeight="1" s="185">
      <c r="A483" s="255" t="n">
        <v>1</v>
      </c>
      <c r="B483" s="194">
        <f t="array" ref="B483:B483">IFERROR(INDEX(Liste_Enfants!B$4:B$53,SMALL(IF(Liste_Enfants!E$4:E$53="A",ROW(Liste_Enfants!E$4:E$53)-3),1))&amp;" "&amp;INDEX(Liste_Enfants!C$4:C$53,SMALL(IF(Liste_Enfants!E$4:E$53="A",ROW(Liste_Enfants!E$4:E$53)-3),1)),"")</f>
        <v/>
      </c>
      <c r="C483" s="235" t="n"/>
      <c r="D483" s="256" t="n"/>
      <c r="E483" s="256" t="n"/>
      <c r="F483" s="256" t="n"/>
      <c r="G483" s="256" t="n"/>
      <c r="H483" s="256" t="n"/>
      <c r="I483" s="256" t="n"/>
      <c r="J483" s="256" t="n"/>
      <c r="K483" s="256" t="n"/>
      <c r="L483" s="256" t="n"/>
      <c r="M483" s="256" t="n"/>
      <c r="N483" s="256" t="n"/>
      <c r="O483" s="256" t="n"/>
      <c r="P483" s="256" t="n"/>
      <c r="Q483" s="237">
        <f>IF(COUNTA(D483:P483)=0,"",ROUND(AVERAGE(D483:P483),1))</f>
        <v/>
      </c>
      <c r="R483" s="235" t="n"/>
      <c r="S483" s="256" t="n"/>
      <c r="T483" s="256" t="n"/>
      <c r="U483" s="256" t="n"/>
      <c r="V483" s="256" t="n"/>
      <c r="W483" s="256" t="n"/>
      <c r="X483" s="256" t="n"/>
      <c r="Y483" s="256" t="n"/>
      <c r="Z483" s="256" t="n"/>
      <c r="AA483" s="256" t="n"/>
      <c r="AB483" s="256" t="n"/>
      <c r="AC483" s="256" t="n"/>
      <c r="AD483" s="256" t="n"/>
      <c r="AE483" s="256" t="n"/>
      <c r="AF483" s="237">
        <f>IF(COUNTA(S483:AE483)=0,"",ROUND(AVERAGE(S483:AE483),1))</f>
        <v/>
      </c>
      <c r="AG483" s="235" t="n"/>
      <c r="AH483" s="256" t="n"/>
      <c r="AI483" s="256" t="n"/>
      <c r="AJ483" s="256" t="n"/>
      <c r="AK483" s="256" t="n"/>
      <c r="AL483" s="256" t="n"/>
      <c r="AM483" s="256" t="n"/>
      <c r="AN483" s="256" t="n"/>
      <c r="AO483" s="256" t="n"/>
      <c r="AP483" s="256" t="n"/>
      <c r="AQ483" s="256" t="n"/>
      <c r="AR483" s="256" t="n"/>
      <c r="AS483" s="256" t="n"/>
      <c r="AT483" s="256" t="n"/>
      <c r="AU483" s="237">
        <f>IF(COUNTA(AH483:AT483)=0,"",ROUND(AVERAGE(AH483:AT483),1))</f>
        <v/>
      </c>
    </row>
    <row r="484" ht="14.4" customHeight="1" s="185">
      <c r="A484" s="255" t="n">
        <v>2</v>
      </c>
      <c r="B484" s="194">
        <f t="array" ref="B484:B484">IFERROR(INDEX(Liste_Enfants!B$4:B$53,SMALL(IF(Liste_Enfants!E$4:E$53="A",ROW(Liste_Enfants!E$4:E$53)-3),2))&amp;" "&amp;INDEX(Liste_Enfants!C$4:C$53,SMALL(IF(Liste_Enfants!E$4:E$53="A",ROW(Liste_Enfants!E$4:E$53)-3),2)),"")</f>
        <v/>
      </c>
      <c r="C484" s="235" t="n"/>
      <c r="D484" s="256" t="n"/>
      <c r="E484" s="256" t="n"/>
      <c r="F484" s="256" t="n"/>
      <c r="G484" s="256" t="n"/>
      <c r="H484" s="256" t="n"/>
      <c r="I484" s="256" t="n"/>
      <c r="J484" s="256" t="n"/>
      <c r="K484" s="256" t="n"/>
      <c r="L484" s="256" t="n"/>
      <c r="M484" s="256" t="n"/>
      <c r="N484" s="256" t="n"/>
      <c r="O484" s="256" t="n"/>
      <c r="P484" s="256" t="n"/>
      <c r="Q484" s="237">
        <f>IF(COUNTA(D484:P484)=0,"",ROUND(AVERAGE(D484:P484),1))</f>
        <v/>
      </c>
      <c r="R484" s="235" t="n"/>
      <c r="S484" s="256" t="n"/>
      <c r="T484" s="256" t="n"/>
      <c r="U484" s="256" t="n"/>
      <c r="V484" s="256" t="n"/>
      <c r="W484" s="256" t="n"/>
      <c r="X484" s="256" t="n"/>
      <c r="Y484" s="256" t="n"/>
      <c r="Z484" s="256" t="n"/>
      <c r="AA484" s="256" t="n"/>
      <c r="AB484" s="256" t="n"/>
      <c r="AC484" s="256" t="n"/>
      <c r="AD484" s="256" t="n"/>
      <c r="AE484" s="256" t="n"/>
      <c r="AF484" s="237">
        <f>IF(COUNTA(S484:AE484)=0,"",ROUND(AVERAGE(S484:AE484),1))</f>
        <v/>
      </c>
      <c r="AG484" s="235" t="n"/>
      <c r="AH484" s="256" t="n"/>
      <c r="AI484" s="256" t="n"/>
      <c r="AJ484" s="256" t="n"/>
      <c r="AK484" s="256" t="n"/>
      <c r="AL484" s="256" t="n"/>
      <c r="AM484" s="256" t="n"/>
      <c r="AN484" s="256" t="n"/>
      <c r="AO484" s="256" t="n"/>
      <c r="AP484" s="256" t="n"/>
      <c r="AQ484" s="256" t="n"/>
      <c r="AR484" s="256" t="n"/>
      <c r="AS484" s="256" t="n"/>
      <c r="AT484" s="256" t="n"/>
      <c r="AU484" s="237">
        <f>IF(COUNTA(AH484:AT484)=0,"",ROUND(AVERAGE(AH484:AT484),1))</f>
        <v/>
      </c>
    </row>
    <row r="485" ht="14.4" customHeight="1" s="185">
      <c r="A485" s="255" t="n">
        <v>3</v>
      </c>
      <c r="B485" s="194">
        <f t="array" ref="B485:B485">IFERROR(INDEX(Liste_Enfants!B$4:B$53,SMALL(IF(Liste_Enfants!E$4:E$53="A",ROW(Liste_Enfants!E$4:E$53)-3),3))&amp;" "&amp;INDEX(Liste_Enfants!C$4:C$53,SMALL(IF(Liste_Enfants!E$4:E$53="A",ROW(Liste_Enfants!E$4:E$53)-3),3)),"")</f>
        <v/>
      </c>
      <c r="C485" s="235" t="n"/>
      <c r="D485" s="256" t="n"/>
      <c r="E485" s="256" t="n"/>
      <c r="F485" s="256" t="n"/>
      <c r="G485" s="256" t="n"/>
      <c r="H485" s="256" t="n"/>
      <c r="I485" s="256" t="n"/>
      <c r="J485" s="256" t="n"/>
      <c r="K485" s="256" t="n"/>
      <c r="L485" s="256" t="n"/>
      <c r="M485" s="256" t="n"/>
      <c r="N485" s="256" t="n"/>
      <c r="O485" s="256" t="n"/>
      <c r="P485" s="256" t="n"/>
      <c r="Q485" s="237">
        <f>IF(COUNTA(D485:P485)=0,"",ROUND(AVERAGE(D485:P485),1))</f>
        <v/>
      </c>
      <c r="R485" s="235" t="n"/>
      <c r="S485" s="256" t="n"/>
      <c r="T485" s="256" t="n"/>
      <c r="U485" s="256" t="n"/>
      <c r="V485" s="256" t="n"/>
      <c r="W485" s="256" t="n"/>
      <c r="X485" s="256" t="n"/>
      <c r="Y485" s="256" t="n"/>
      <c r="Z485" s="256" t="n"/>
      <c r="AA485" s="256" t="n"/>
      <c r="AB485" s="256" t="n"/>
      <c r="AC485" s="256" t="n"/>
      <c r="AD485" s="256" t="n"/>
      <c r="AE485" s="256" t="n"/>
      <c r="AF485" s="237">
        <f>IF(COUNTA(S485:AE485)=0,"",ROUND(AVERAGE(S485:AE485),1))</f>
        <v/>
      </c>
      <c r="AG485" s="235" t="n"/>
      <c r="AH485" s="256" t="n"/>
      <c r="AI485" s="256" t="n"/>
      <c r="AJ485" s="256" t="n"/>
      <c r="AK485" s="256" t="n"/>
      <c r="AL485" s="256" t="n"/>
      <c r="AM485" s="256" t="n"/>
      <c r="AN485" s="256" t="n"/>
      <c r="AO485" s="256" t="n"/>
      <c r="AP485" s="256" t="n"/>
      <c r="AQ485" s="256" t="n"/>
      <c r="AR485" s="256" t="n"/>
      <c r="AS485" s="256" t="n"/>
      <c r="AT485" s="256" t="n"/>
      <c r="AU485" s="237">
        <f>IF(COUNTA(AH485:AT485)=0,"",ROUND(AVERAGE(AH485:AT485),1))</f>
        <v/>
      </c>
    </row>
    <row r="486" ht="14.4" customHeight="1" s="185">
      <c r="A486" s="255" t="n">
        <v>4</v>
      </c>
      <c r="B486" s="194">
        <f t="array" ref="B486:B486">IFERROR(INDEX(Liste_Enfants!B$4:B$53,SMALL(IF(Liste_Enfants!E$4:E$53="A",ROW(Liste_Enfants!E$4:E$53)-3),4))&amp;" "&amp;INDEX(Liste_Enfants!C$4:C$53,SMALL(IF(Liste_Enfants!E$4:E$53="A",ROW(Liste_Enfants!E$4:E$53)-3),4)),"")</f>
        <v/>
      </c>
      <c r="C486" s="235" t="n"/>
      <c r="D486" s="256" t="n"/>
      <c r="E486" s="256" t="n"/>
      <c r="F486" s="256" t="n"/>
      <c r="G486" s="256" t="n"/>
      <c r="H486" s="256" t="n"/>
      <c r="I486" s="256" t="n"/>
      <c r="J486" s="256" t="n"/>
      <c r="K486" s="256" t="n"/>
      <c r="L486" s="256" t="n"/>
      <c r="M486" s="256" t="n"/>
      <c r="N486" s="256" t="n"/>
      <c r="O486" s="256" t="n"/>
      <c r="P486" s="256" t="n"/>
      <c r="Q486" s="237">
        <f>IF(COUNTA(D486:P486)=0,"",ROUND(AVERAGE(D486:P486),1))</f>
        <v/>
      </c>
      <c r="R486" s="235" t="n"/>
      <c r="S486" s="256" t="n"/>
      <c r="T486" s="256" t="n"/>
      <c r="U486" s="256" t="n"/>
      <c r="V486" s="256" t="n"/>
      <c r="W486" s="256" t="n"/>
      <c r="X486" s="256" t="n"/>
      <c r="Y486" s="256" t="n"/>
      <c r="Z486" s="256" t="n"/>
      <c r="AA486" s="256" t="n"/>
      <c r="AB486" s="256" t="n"/>
      <c r="AC486" s="256" t="n"/>
      <c r="AD486" s="256" t="n"/>
      <c r="AE486" s="256" t="n"/>
      <c r="AF486" s="237">
        <f>IF(COUNTA(S486:AE486)=0,"",ROUND(AVERAGE(S486:AE486),1))</f>
        <v/>
      </c>
      <c r="AG486" s="235" t="n"/>
      <c r="AH486" s="256" t="n"/>
      <c r="AI486" s="256" t="n"/>
      <c r="AJ486" s="256" t="n"/>
      <c r="AK486" s="256" t="n"/>
      <c r="AL486" s="256" t="n"/>
      <c r="AM486" s="256" t="n"/>
      <c r="AN486" s="256" t="n"/>
      <c r="AO486" s="256" t="n"/>
      <c r="AP486" s="256" t="n"/>
      <c r="AQ486" s="256" t="n"/>
      <c r="AR486" s="256" t="n"/>
      <c r="AS486" s="256" t="n"/>
      <c r="AT486" s="256" t="n"/>
      <c r="AU486" s="237">
        <f>IF(COUNTA(AH486:AT486)=0,"",ROUND(AVERAGE(AH486:AT486),1))</f>
        <v/>
      </c>
    </row>
    <row r="487" ht="14.4" customHeight="1" s="185">
      <c r="A487" s="255" t="n">
        <v>5</v>
      </c>
      <c r="B487" s="194">
        <f t="array" ref="B487:B487">IFERROR(INDEX(Liste_Enfants!B$4:B$53,SMALL(IF(Liste_Enfants!E$4:E$53="A",ROW(Liste_Enfants!E$4:E$53)-3),5))&amp;" "&amp;INDEX(Liste_Enfants!C$4:C$53,SMALL(IF(Liste_Enfants!E$4:E$53="A",ROW(Liste_Enfants!E$4:E$53)-3),5)),"")</f>
        <v/>
      </c>
      <c r="C487" s="235" t="n"/>
      <c r="D487" s="256" t="n"/>
      <c r="E487" s="256" t="n"/>
      <c r="F487" s="256" t="n"/>
      <c r="G487" s="256" t="n"/>
      <c r="H487" s="256" t="n"/>
      <c r="I487" s="256" t="n"/>
      <c r="J487" s="256" t="n"/>
      <c r="K487" s="256" t="n"/>
      <c r="L487" s="256" t="n"/>
      <c r="M487" s="256" t="n"/>
      <c r="N487" s="256" t="n"/>
      <c r="O487" s="256" t="n"/>
      <c r="P487" s="256" t="n"/>
      <c r="Q487" s="237">
        <f>IF(COUNTA(D487:P487)=0,"",ROUND(AVERAGE(D487:P487),1))</f>
        <v/>
      </c>
      <c r="R487" s="235" t="n"/>
      <c r="S487" s="256" t="n"/>
      <c r="T487" s="256" t="n"/>
      <c r="U487" s="256" t="n"/>
      <c r="V487" s="256" t="n"/>
      <c r="W487" s="256" t="n"/>
      <c r="X487" s="256" t="n"/>
      <c r="Y487" s="256" t="n"/>
      <c r="Z487" s="256" t="n"/>
      <c r="AA487" s="256" t="n"/>
      <c r="AB487" s="256" t="n"/>
      <c r="AC487" s="256" t="n"/>
      <c r="AD487" s="256" t="n"/>
      <c r="AE487" s="256" t="n"/>
      <c r="AF487" s="237">
        <f>IF(COUNTA(S487:AE487)=0,"",ROUND(AVERAGE(S487:AE487),1))</f>
        <v/>
      </c>
      <c r="AG487" s="235" t="n"/>
      <c r="AH487" s="256" t="n"/>
      <c r="AI487" s="256" t="n"/>
      <c r="AJ487" s="256" t="n"/>
      <c r="AK487" s="256" t="n"/>
      <c r="AL487" s="256" t="n"/>
      <c r="AM487" s="256" t="n"/>
      <c r="AN487" s="256" t="n"/>
      <c r="AO487" s="256" t="n"/>
      <c r="AP487" s="256" t="n"/>
      <c r="AQ487" s="256" t="n"/>
      <c r="AR487" s="256" t="n"/>
      <c r="AS487" s="256" t="n"/>
      <c r="AT487" s="256" t="n"/>
      <c r="AU487" s="237">
        <f>IF(COUNTA(AH487:AT487)=0,"",ROUND(AVERAGE(AH487:AT487),1))</f>
        <v/>
      </c>
    </row>
    <row r="488" ht="14.4" customHeight="1" s="185">
      <c r="A488" s="255" t="n">
        <v>6</v>
      </c>
      <c r="B488" s="194">
        <f t="array" ref="B488:B488">IFERROR(INDEX(Liste_Enfants!B$4:B$53,SMALL(IF(Liste_Enfants!E$4:E$53="A",ROW(Liste_Enfants!E$4:E$53)-3),6))&amp;" "&amp;INDEX(Liste_Enfants!C$4:C$53,SMALL(IF(Liste_Enfants!E$4:E$53="A",ROW(Liste_Enfants!E$4:E$53)-3),6)),"")</f>
        <v/>
      </c>
      <c r="C488" s="235" t="n"/>
      <c r="D488" s="256" t="n"/>
      <c r="E488" s="256" t="n"/>
      <c r="F488" s="256" t="n"/>
      <c r="G488" s="256" t="n"/>
      <c r="H488" s="256" t="n"/>
      <c r="I488" s="256" t="n"/>
      <c r="J488" s="256" t="n"/>
      <c r="K488" s="256" t="n"/>
      <c r="L488" s="256" t="n"/>
      <c r="M488" s="256" t="n"/>
      <c r="N488" s="256" t="n"/>
      <c r="O488" s="256" t="n"/>
      <c r="P488" s="256" t="n"/>
      <c r="Q488" s="237">
        <f>IF(COUNTA(D488:P488)=0,"",ROUND(AVERAGE(D488:P488),1))</f>
        <v/>
      </c>
      <c r="R488" s="235" t="n"/>
      <c r="S488" s="256" t="n"/>
      <c r="T488" s="256" t="n"/>
      <c r="U488" s="256" t="n"/>
      <c r="V488" s="256" t="n"/>
      <c r="W488" s="256" t="n"/>
      <c r="X488" s="256" t="n"/>
      <c r="Y488" s="256" t="n"/>
      <c r="Z488" s="256" t="n"/>
      <c r="AA488" s="256" t="n"/>
      <c r="AB488" s="256" t="n"/>
      <c r="AC488" s="256" t="n"/>
      <c r="AD488" s="256" t="n"/>
      <c r="AE488" s="256" t="n"/>
      <c r="AF488" s="237">
        <f>IF(COUNTA(S488:AE488)=0,"",ROUND(AVERAGE(S488:AE488),1))</f>
        <v/>
      </c>
      <c r="AG488" s="235" t="n"/>
      <c r="AH488" s="256" t="n"/>
      <c r="AI488" s="256" t="n"/>
      <c r="AJ488" s="256" t="n"/>
      <c r="AK488" s="256" t="n"/>
      <c r="AL488" s="256" t="n"/>
      <c r="AM488" s="256" t="n"/>
      <c r="AN488" s="256" t="n"/>
      <c r="AO488" s="256" t="n"/>
      <c r="AP488" s="256" t="n"/>
      <c r="AQ488" s="256" t="n"/>
      <c r="AR488" s="256" t="n"/>
      <c r="AS488" s="256" t="n"/>
      <c r="AT488" s="256" t="n"/>
      <c r="AU488" s="237">
        <f>IF(COUNTA(AH488:AT488)=0,"",ROUND(AVERAGE(AH488:AT488),1))</f>
        <v/>
      </c>
    </row>
    <row r="489" ht="14.4" customHeight="1" s="185">
      <c r="A489" s="255" t="n">
        <v>7</v>
      </c>
      <c r="B489" s="194">
        <f t="array" ref="B489:B489">IFERROR(INDEX(Liste_Enfants!B$4:B$53,SMALL(IF(Liste_Enfants!E$4:E$53="A",ROW(Liste_Enfants!E$4:E$53)-3),7))&amp;" "&amp;INDEX(Liste_Enfants!C$4:C$53,SMALL(IF(Liste_Enfants!E$4:E$53="A",ROW(Liste_Enfants!E$4:E$53)-3),7)),"")</f>
        <v/>
      </c>
      <c r="C489" s="235" t="n"/>
      <c r="D489" s="256" t="n"/>
      <c r="E489" s="256" t="n"/>
      <c r="F489" s="256" t="n"/>
      <c r="G489" s="256" t="n"/>
      <c r="H489" s="256" t="n"/>
      <c r="I489" s="256" t="n"/>
      <c r="J489" s="256" t="n"/>
      <c r="K489" s="256" t="n"/>
      <c r="L489" s="256" t="n"/>
      <c r="M489" s="256" t="n"/>
      <c r="N489" s="256" t="n"/>
      <c r="O489" s="256" t="n"/>
      <c r="P489" s="256" t="n"/>
      <c r="Q489" s="237">
        <f>IF(COUNTA(D489:P489)=0,"",ROUND(AVERAGE(D489:P489),1))</f>
        <v/>
      </c>
      <c r="R489" s="235" t="n"/>
      <c r="S489" s="256" t="n"/>
      <c r="T489" s="256" t="n"/>
      <c r="U489" s="256" t="n"/>
      <c r="V489" s="256" t="n"/>
      <c r="W489" s="256" t="n"/>
      <c r="X489" s="256" t="n"/>
      <c r="Y489" s="256" t="n"/>
      <c r="Z489" s="256" t="n"/>
      <c r="AA489" s="256" t="n"/>
      <c r="AB489" s="256" t="n"/>
      <c r="AC489" s="256" t="n"/>
      <c r="AD489" s="256" t="n"/>
      <c r="AE489" s="256" t="n"/>
      <c r="AF489" s="237">
        <f>IF(COUNTA(S489:AE489)=0,"",ROUND(AVERAGE(S489:AE489),1))</f>
        <v/>
      </c>
      <c r="AG489" s="235" t="n"/>
      <c r="AH489" s="256" t="n"/>
      <c r="AI489" s="256" t="n"/>
      <c r="AJ489" s="256" t="n"/>
      <c r="AK489" s="256" t="n"/>
      <c r="AL489" s="256" t="n"/>
      <c r="AM489" s="256" t="n"/>
      <c r="AN489" s="256" t="n"/>
      <c r="AO489" s="256" t="n"/>
      <c r="AP489" s="256" t="n"/>
      <c r="AQ489" s="256" t="n"/>
      <c r="AR489" s="256" t="n"/>
      <c r="AS489" s="256" t="n"/>
      <c r="AT489" s="256" t="n"/>
      <c r="AU489" s="237">
        <f>IF(COUNTA(AH489:AT489)=0,"",ROUND(AVERAGE(AH489:AT489),1))</f>
        <v/>
      </c>
    </row>
    <row r="490" ht="14.4" customHeight="1" s="185">
      <c r="A490" s="255" t="n">
        <v>8</v>
      </c>
      <c r="B490" s="194">
        <f t="array" ref="B490:B490">IFERROR(INDEX(Liste_Enfants!B$4:B$53,SMALL(IF(Liste_Enfants!E$4:E$53="A",ROW(Liste_Enfants!E$4:E$53)-3),8))&amp;" "&amp;INDEX(Liste_Enfants!C$4:C$53,SMALL(IF(Liste_Enfants!E$4:E$53="A",ROW(Liste_Enfants!E$4:E$53)-3),8)),"")</f>
        <v/>
      </c>
      <c r="C490" s="235" t="n"/>
      <c r="D490" s="256" t="n"/>
      <c r="E490" s="256" t="n"/>
      <c r="F490" s="256" t="n"/>
      <c r="G490" s="256" t="n"/>
      <c r="H490" s="256" t="n"/>
      <c r="I490" s="256" t="n"/>
      <c r="J490" s="256" t="n"/>
      <c r="K490" s="256" t="n"/>
      <c r="L490" s="256" t="n"/>
      <c r="M490" s="256" t="n"/>
      <c r="N490" s="256" t="n"/>
      <c r="O490" s="256" t="n"/>
      <c r="P490" s="256" t="n"/>
      <c r="Q490" s="237">
        <f>IF(COUNTA(D490:P490)=0,"",ROUND(AVERAGE(D490:P490),1))</f>
        <v/>
      </c>
      <c r="R490" s="235" t="n"/>
      <c r="S490" s="256" t="n"/>
      <c r="T490" s="256" t="n"/>
      <c r="U490" s="256" t="n"/>
      <c r="V490" s="256" t="n"/>
      <c r="W490" s="256" t="n"/>
      <c r="X490" s="256" t="n"/>
      <c r="Y490" s="256" t="n"/>
      <c r="Z490" s="256" t="n"/>
      <c r="AA490" s="256" t="n"/>
      <c r="AB490" s="256" t="n"/>
      <c r="AC490" s="256" t="n"/>
      <c r="AD490" s="256" t="n"/>
      <c r="AE490" s="256" t="n"/>
      <c r="AF490" s="237">
        <f>IF(COUNTA(S490:AE490)=0,"",ROUND(AVERAGE(S490:AE490),1))</f>
        <v/>
      </c>
      <c r="AG490" s="235" t="n"/>
      <c r="AH490" s="256" t="n"/>
      <c r="AI490" s="256" t="n"/>
      <c r="AJ490" s="256" t="n"/>
      <c r="AK490" s="256" t="n"/>
      <c r="AL490" s="256" t="n"/>
      <c r="AM490" s="256" t="n"/>
      <c r="AN490" s="256" t="n"/>
      <c r="AO490" s="256" t="n"/>
      <c r="AP490" s="256" t="n"/>
      <c r="AQ490" s="256" t="n"/>
      <c r="AR490" s="256" t="n"/>
      <c r="AS490" s="256" t="n"/>
      <c r="AT490" s="256" t="n"/>
      <c r="AU490" s="237">
        <f>IF(COUNTA(AH490:AT490)=0,"",ROUND(AVERAGE(AH490:AT490),1))</f>
        <v/>
      </c>
    </row>
    <row r="491" ht="14.4" customHeight="1" s="185">
      <c r="A491" s="255" t="n">
        <v>9</v>
      </c>
      <c r="B491" s="194">
        <f t="array" ref="B491:B491">IFERROR(INDEX(Liste_Enfants!B$4:B$53,SMALL(IF(Liste_Enfants!E$4:E$53="A",ROW(Liste_Enfants!E$4:E$53)-3),9))&amp;" "&amp;INDEX(Liste_Enfants!C$4:C$53,SMALL(IF(Liste_Enfants!E$4:E$53="A",ROW(Liste_Enfants!E$4:E$53)-3),9)),"")</f>
        <v/>
      </c>
      <c r="C491" s="235" t="n"/>
      <c r="D491" s="256" t="n"/>
      <c r="E491" s="256" t="n"/>
      <c r="F491" s="256" t="n"/>
      <c r="G491" s="256" t="n"/>
      <c r="H491" s="256" t="n"/>
      <c r="I491" s="256" t="n"/>
      <c r="J491" s="256" t="n"/>
      <c r="K491" s="256" t="n"/>
      <c r="L491" s="256" t="n"/>
      <c r="M491" s="256" t="n"/>
      <c r="N491" s="256" t="n"/>
      <c r="O491" s="256" t="n"/>
      <c r="P491" s="256" t="n"/>
      <c r="Q491" s="237">
        <f>IF(COUNTA(D491:P491)=0,"",ROUND(AVERAGE(D491:P491),1))</f>
        <v/>
      </c>
      <c r="R491" s="235" t="n"/>
      <c r="S491" s="256" t="n"/>
      <c r="T491" s="256" t="n"/>
      <c r="U491" s="256" t="n"/>
      <c r="V491" s="256" t="n"/>
      <c r="W491" s="256" t="n"/>
      <c r="X491" s="256" t="n"/>
      <c r="Y491" s="256" t="n"/>
      <c r="Z491" s="256" t="n"/>
      <c r="AA491" s="256" t="n"/>
      <c r="AB491" s="256" t="n"/>
      <c r="AC491" s="256" t="n"/>
      <c r="AD491" s="256" t="n"/>
      <c r="AE491" s="256" t="n"/>
      <c r="AF491" s="237">
        <f>IF(COUNTA(S491:AE491)=0,"",ROUND(AVERAGE(S491:AE491),1))</f>
        <v/>
      </c>
      <c r="AG491" s="235" t="n"/>
      <c r="AH491" s="256" t="n"/>
      <c r="AI491" s="256" t="n"/>
      <c r="AJ491" s="256" t="n"/>
      <c r="AK491" s="256" t="n"/>
      <c r="AL491" s="256" t="n"/>
      <c r="AM491" s="256" t="n"/>
      <c r="AN491" s="256" t="n"/>
      <c r="AO491" s="256" t="n"/>
      <c r="AP491" s="256" t="n"/>
      <c r="AQ491" s="256" t="n"/>
      <c r="AR491" s="256" t="n"/>
      <c r="AS491" s="256" t="n"/>
      <c r="AT491" s="256" t="n"/>
      <c r="AU491" s="237">
        <f>IF(COUNTA(AH491:AT491)=0,"",ROUND(AVERAGE(AH491:AT491),1))</f>
        <v/>
      </c>
    </row>
    <row r="492" ht="14.4" customHeight="1" s="185">
      <c r="A492" s="255" t="n">
        <v>10</v>
      </c>
      <c r="B492" s="194">
        <f t="array" ref="B492:B492">IFERROR(INDEX(Liste_Enfants!B$4:B$53,SMALL(IF(Liste_Enfants!E$4:E$53="A",ROW(Liste_Enfants!E$4:E$53)-3),10))&amp;" "&amp;INDEX(Liste_Enfants!C$4:C$53,SMALL(IF(Liste_Enfants!E$4:E$53="A",ROW(Liste_Enfants!E$4:E$53)-3),10)),"")</f>
        <v/>
      </c>
      <c r="C492" s="235" t="n"/>
      <c r="D492" s="256" t="n"/>
      <c r="E492" s="256" t="n"/>
      <c r="F492" s="256" t="n"/>
      <c r="G492" s="256" t="n"/>
      <c r="H492" s="256" t="n"/>
      <c r="I492" s="256" t="n"/>
      <c r="J492" s="256" t="n"/>
      <c r="K492" s="256" t="n"/>
      <c r="L492" s="256" t="n"/>
      <c r="M492" s="256" t="n"/>
      <c r="N492" s="256" t="n"/>
      <c r="O492" s="256" t="n"/>
      <c r="P492" s="256" t="n"/>
      <c r="Q492" s="237">
        <f>IF(COUNTA(D492:P492)=0,"",ROUND(AVERAGE(D492:P492),1))</f>
        <v/>
      </c>
      <c r="R492" s="235" t="n"/>
      <c r="S492" s="256" t="n"/>
      <c r="T492" s="256" t="n"/>
      <c r="U492" s="256" t="n"/>
      <c r="V492" s="256" t="n"/>
      <c r="W492" s="256" t="n"/>
      <c r="X492" s="256" t="n"/>
      <c r="Y492" s="256" t="n"/>
      <c r="Z492" s="256" t="n"/>
      <c r="AA492" s="256" t="n"/>
      <c r="AB492" s="256" t="n"/>
      <c r="AC492" s="256" t="n"/>
      <c r="AD492" s="256" t="n"/>
      <c r="AE492" s="256" t="n"/>
      <c r="AF492" s="237">
        <f>IF(COUNTA(S492:AE492)=0,"",ROUND(AVERAGE(S492:AE492),1))</f>
        <v/>
      </c>
      <c r="AG492" s="235" t="n"/>
      <c r="AH492" s="256" t="n"/>
      <c r="AI492" s="256" t="n"/>
      <c r="AJ492" s="256" t="n"/>
      <c r="AK492" s="256" t="n"/>
      <c r="AL492" s="256" t="n"/>
      <c r="AM492" s="256" t="n"/>
      <c r="AN492" s="256" t="n"/>
      <c r="AO492" s="256" t="n"/>
      <c r="AP492" s="256" t="n"/>
      <c r="AQ492" s="256" t="n"/>
      <c r="AR492" s="256" t="n"/>
      <c r="AS492" s="256" t="n"/>
      <c r="AT492" s="256" t="n"/>
      <c r="AU492" s="237">
        <f>IF(COUNTA(AH492:AT492)=0,"",ROUND(AVERAGE(AH492:AT492),1))</f>
        <v/>
      </c>
    </row>
    <row r="493" ht="14.4" customHeight="1" s="185">
      <c r="A493" s="255" t="n">
        <v>11</v>
      </c>
      <c r="B493" s="194">
        <f t="array" ref="B493:B493">IFERROR(INDEX(Liste_Enfants!B$4:B$53,SMALL(IF(Liste_Enfants!E$4:E$53="A",ROW(Liste_Enfants!E$4:E$53)-3),11))&amp;" "&amp;INDEX(Liste_Enfants!C$4:C$53,SMALL(IF(Liste_Enfants!E$4:E$53="A",ROW(Liste_Enfants!E$4:E$53)-3),11)),"")</f>
        <v/>
      </c>
      <c r="C493" s="235" t="n"/>
      <c r="D493" s="256" t="n"/>
      <c r="E493" s="256" t="n"/>
      <c r="F493" s="256" t="n"/>
      <c r="G493" s="256" t="n"/>
      <c r="H493" s="256" t="n"/>
      <c r="I493" s="256" t="n"/>
      <c r="J493" s="256" t="n"/>
      <c r="K493" s="256" t="n"/>
      <c r="L493" s="256" t="n"/>
      <c r="M493" s="256" t="n"/>
      <c r="N493" s="256" t="n"/>
      <c r="O493" s="256" t="n"/>
      <c r="P493" s="256" t="n"/>
      <c r="Q493" s="237">
        <f>IF(COUNTA(D493:P493)=0,"",ROUND(AVERAGE(D493:P493),1))</f>
        <v/>
      </c>
      <c r="R493" s="235" t="n"/>
      <c r="S493" s="256" t="n"/>
      <c r="T493" s="256" t="n"/>
      <c r="U493" s="256" t="n"/>
      <c r="V493" s="256" t="n"/>
      <c r="W493" s="256" t="n"/>
      <c r="X493" s="256" t="n"/>
      <c r="Y493" s="256" t="n"/>
      <c r="Z493" s="256" t="n"/>
      <c r="AA493" s="256" t="n"/>
      <c r="AB493" s="256" t="n"/>
      <c r="AC493" s="256" t="n"/>
      <c r="AD493" s="256" t="n"/>
      <c r="AE493" s="256" t="n"/>
      <c r="AF493" s="237">
        <f>IF(COUNTA(S493:AE493)=0,"",ROUND(AVERAGE(S493:AE493),1))</f>
        <v/>
      </c>
      <c r="AG493" s="235" t="n"/>
      <c r="AH493" s="256" t="n"/>
      <c r="AI493" s="256" t="n"/>
      <c r="AJ493" s="256" t="n"/>
      <c r="AK493" s="256" t="n"/>
      <c r="AL493" s="256" t="n"/>
      <c r="AM493" s="256" t="n"/>
      <c r="AN493" s="256" t="n"/>
      <c r="AO493" s="256" t="n"/>
      <c r="AP493" s="256" t="n"/>
      <c r="AQ493" s="256" t="n"/>
      <c r="AR493" s="256" t="n"/>
      <c r="AS493" s="256" t="n"/>
      <c r="AT493" s="256" t="n"/>
      <c r="AU493" s="237">
        <f>IF(COUNTA(AH493:AT493)=0,"",ROUND(AVERAGE(AH493:AT493),1))</f>
        <v/>
      </c>
    </row>
    <row r="494" ht="14.4" customHeight="1" s="185">
      <c r="A494" s="255" t="n">
        <v>12</v>
      </c>
      <c r="B494" s="194">
        <f t="array" ref="B494:B494">IFERROR(INDEX(Liste_Enfants!B$4:B$53,SMALL(IF(Liste_Enfants!E$4:E$53="A",ROW(Liste_Enfants!E$4:E$53)-3),12))&amp;" "&amp;INDEX(Liste_Enfants!C$4:C$53,SMALL(IF(Liste_Enfants!E$4:E$53="A",ROW(Liste_Enfants!E$4:E$53)-3),12)),"")</f>
        <v/>
      </c>
      <c r="C494" s="235" t="n"/>
      <c r="D494" s="256" t="n"/>
      <c r="E494" s="256" t="n"/>
      <c r="F494" s="256" t="n"/>
      <c r="G494" s="256" t="n"/>
      <c r="H494" s="256" t="n"/>
      <c r="I494" s="256" t="n"/>
      <c r="J494" s="256" t="n"/>
      <c r="K494" s="256" t="n"/>
      <c r="L494" s="256" t="n"/>
      <c r="M494" s="256" t="n"/>
      <c r="N494" s="256" t="n"/>
      <c r="O494" s="256" t="n"/>
      <c r="P494" s="256" t="n"/>
      <c r="Q494" s="237">
        <f>IF(COUNTA(D494:P494)=0,"",ROUND(AVERAGE(D494:P494),1))</f>
        <v/>
      </c>
      <c r="R494" s="235" t="n"/>
      <c r="S494" s="256" t="n"/>
      <c r="T494" s="256" t="n"/>
      <c r="U494" s="256" t="n"/>
      <c r="V494" s="256" t="n"/>
      <c r="W494" s="256" t="n"/>
      <c r="X494" s="256" t="n"/>
      <c r="Y494" s="256" t="n"/>
      <c r="Z494" s="256" t="n"/>
      <c r="AA494" s="256" t="n"/>
      <c r="AB494" s="256" t="n"/>
      <c r="AC494" s="256" t="n"/>
      <c r="AD494" s="256" t="n"/>
      <c r="AE494" s="256" t="n"/>
      <c r="AF494" s="237">
        <f>IF(COUNTA(S494:AE494)=0,"",ROUND(AVERAGE(S494:AE494),1))</f>
        <v/>
      </c>
      <c r="AG494" s="235" t="n"/>
      <c r="AH494" s="256" t="n"/>
      <c r="AI494" s="256" t="n"/>
      <c r="AJ494" s="256" t="n"/>
      <c r="AK494" s="256" t="n"/>
      <c r="AL494" s="256" t="n"/>
      <c r="AM494" s="256" t="n"/>
      <c r="AN494" s="256" t="n"/>
      <c r="AO494" s="256" t="n"/>
      <c r="AP494" s="256" t="n"/>
      <c r="AQ494" s="256" t="n"/>
      <c r="AR494" s="256" t="n"/>
      <c r="AS494" s="256" t="n"/>
      <c r="AT494" s="256" t="n"/>
      <c r="AU494" s="237">
        <f>IF(COUNTA(AH494:AT494)=0,"",ROUND(AVERAGE(AH494:AT494),1))</f>
        <v/>
      </c>
    </row>
    <row r="495" ht="14.4" customHeight="1" s="185">
      <c r="A495" s="255" t="n">
        <v>13</v>
      </c>
      <c r="B495" s="194">
        <f t="array" ref="B495:B495">IFERROR(INDEX(Liste_Enfants!B$4:B$53,SMALL(IF(Liste_Enfants!E$4:E$53="A",ROW(Liste_Enfants!E$4:E$53)-3),13))&amp;" "&amp;INDEX(Liste_Enfants!C$4:C$53,SMALL(IF(Liste_Enfants!E$4:E$53="A",ROW(Liste_Enfants!E$4:E$53)-3),13)),"")</f>
        <v/>
      </c>
      <c r="C495" s="235" t="n"/>
      <c r="D495" s="256" t="n"/>
      <c r="E495" s="256" t="n"/>
      <c r="F495" s="256" t="n"/>
      <c r="G495" s="256" t="n"/>
      <c r="H495" s="256" t="n"/>
      <c r="I495" s="256" t="n"/>
      <c r="J495" s="256" t="n"/>
      <c r="K495" s="256" t="n"/>
      <c r="L495" s="256" t="n"/>
      <c r="M495" s="256" t="n"/>
      <c r="N495" s="256" t="n"/>
      <c r="O495" s="256" t="n"/>
      <c r="P495" s="256" t="n"/>
      <c r="Q495" s="237">
        <f>IF(COUNTA(D495:P495)=0,"",ROUND(AVERAGE(D495:P495),1))</f>
        <v/>
      </c>
      <c r="R495" s="235" t="n"/>
      <c r="S495" s="256" t="n"/>
      <c r="T495" s="256" t="n"/>
      <c r="U495" s="256" t="n"/>
      <c r="V495" s="256" t="n"/>
      <c r="W495" s="256" t="n"/>
      <c r="X495" s="256" t="n"/>
      <c r="Y495" s="256" t="n"/>
      <c r="Z495" s="256" t="n"/>
      <c r="AA495" s="256" t="n"/>
      <c r="AB495" s="256" t="n"/>
      <c r="AC495" s="256" t="n"/>
      <c r="AD495" s="256" t="n"/>
      <c r="AE495" s="256" t="n"/>
      <c r="AF495" s="237">
        <f>IF(COUNTA(S495:AE495)=0,"",ROUND(AVERAGE(S495:AE495),1))</f>
        <v/>
      </c>
      <c r="AG495" s="235" t="n"/>
      <c r="AH495" s="256" t="n"/>
      <c r="AI495" s="256" t="n"/>
      <c r="AJ495" s="256" t="n"/>
      <c r="AK495" s="256" t="n"/>
      <c r="AL495" s="256" t="n"/>
      <c r="AM495" s="256" t="n"/>
      <c r="AN495" s="256" t="n"/>
      <c r="AO495" s="256" t="n"/>
      <c r="AP495" s="256" t="n"/>
      <c r="AQ495" s="256" t="n"/>
      <c r="AR495" s="256" t="n"/>
      <c r="AS495" s="256" t="n"/>
      <c r="AT495" s="256" t="n"/>
      <c r="AU495" s="237">
        <f>IF(COUNTA(AH495:AT495)=0,"",ROUND(AVERAGE(AH495:AT495),1))</f>
        <v/>
      </c>
    </row>
    <row r="496" ht="14.4" customHeight="1" s="185">
      <c r="A496" s="255" t="n">
        <v>14</v>
      </c>
      <c r="B496" s="194">
        <f t="array" ref="B496:B496">IFERROR(INDEX(Liste_Enfants!B$4:B$53,SMALL(IF(Liste_Enfants!E$4:E$53="A",ROW(Liste_Enfants!E$4:E$53)-3),14))&amp;" "&amp;INDEX(Liste_Enfants!C$4:C$53,SMALL(IF(Liste_Enfants!E$4:E$53="A",ROW(Liste_Enfants!E$4:E$53)-3),14)),"")</f>
        <v/>
      </c>
      <c r="C496" s="235" t="n"/>
      <c r="D496" s="256" t="n"/>
      <c r="E496" s="256" t="n"/>
      <c r="F496" s="256" t="n"/>
      <c r="G496" s="256" t="n"/>
      <c r="H496" s="256" t="n"/>
      <c r="I496" s="256" t="n"/>
      <c r="J496" s="256" t="n"/>
      <c r="K496" s="256" t="n"/>
      <c r="L496" s="256" t="n"/>
      <c r="M496" s="256" t="n"/>
      <c r="N496" s="256" t="n"/>
      <c r="O496" s="256" t="n"/>
      <c r="P496" s="256" t="n"/>
      <c r="Q496" s="237">
        <f>IF(COUNTA(D496:P496)=0,"",ROUND(AVERAGE(D496:P496),1))</f>
        <v/>
      </c>
      <c r="R496" s="235" t="n"/>
      <c r="S496" s="256" t="n"/>
      <c r="T496" s="256" t="n"/>
      <c r="U496" s="256" t="n"/>
      <c r="V496" s="256" t="n"/>
      <c r="W496" s="256" t="n"/>
      <c r="X496" s="256" t="n"/>
      <c r="Y496" s="256" t="n"/>
      <c r="Z496" s="256" t="n"/>
      <c r="AA496" s="256" t="n"/>
      <c r="AB496" s="256" t="n"/>
      <c r="AC496" s="256" t="n"/>
      <c r="AD496" s="256" t="n"/>
      <c r="AE496" s="256" t="n"/>
      <c r="AF496" s="237">
        <f>IF(COUNTA(S496:AE496)=0,"",ROUND(AVERAGE(S496:AE496),1))</f>
        <v/>
      </c>
      <c r="AG496" s="235" t="n"/>
      <c r="AH496" s="256" t="n"/>
      <c r="AI496" s="256" t="n"/>
      <c r="AJ496" s="256" t="n"/>
      <c r="AK496" s="256" t="n"/>
      <c r="AL496" s="256" t="n"/>
      <c r="AM496" s="256" t="n"/>
      <c r="AN496" s="256" t="n"/>
      <c r="AO496" s="256" t="n"/>
      <c r="AP496" s="256" t="n"/>
      <c r="AQ496" s="256" t="n"/>
      <c r="AR496" s="256" t="n"/>
      <c r="AS496" s="256" t="n"/>
      <c r="AT496" s="256" t="n"/>
      <c r="AU496" s="237">
        <f>IF(COUNTA(AH496:AT496)=0,"",ROUND(AVERAGE(AH496:AT496),1))</f>
        <v/>
      </c>
    </row>
    <row r="497" ht="14.4" customHeight="1" s="185">
      <c r="A497" s="255" t="n">
        <v>15</v>
      </c>
      <c r="B497" s="194">
        <f t="array" ref="B497:B497">IFERROR(INDEX(Liste_Enfants!B$4:B$53,SMALL(IF(Liste_Enfants!E$4:E$53="A",ROW(Liste_Enfants!E$4:E$53)-3),15))&amp;" "&amp;INDEX(Liste_Enfants!C$4:C$53,SMALL(IF(Liste_Enfants!E$4:E$53="A",ROW(Liste_Enfants!E$4:E$53)-3),15)),"")</f>
        <v/>
      </c>
      <c r="C497" s="235" t="n"/>
      <c r="D497" s="256" t="n"/>
      <c r="E497" s="256" t="n"/>
      <c r="F497" s="256" t="n"/>
      <c r="G497" s="256" t="n"/>
      <c r="H497" s="256" t="n"/>
      <c r="I497" s="256" t="n"/>
      <c r="J497" s="256" t="n"/>
      <c r="K497" s="256" t="n"/>
      <c r="L497" s="256" t="n"/>
      <c r="M497" s="256" t="n"/>
      <c r="N497" s="256" t="n"/>
      <c r="O497" s="256" t="n"/>
      <c r="P497" s="256" t="n"/>
      <c r="Q497" s="237">
        <f>IF(COUNTA(D497:P497)=0,"",ROUND(AVERAGE(D497:P497),1))</f>
        <v/>
      </c>
      <c r="R497" s="235" t="n"/>
      <c r="S497" s="256" t="n"/>
      <c r="T497" s="256" t="n"/>
      <c r="U497" s="256" t="n"/>
      <c r="V497" s="256" t="n"/>
      <c r="W497" s="256" t="n"/>
      <c r="X497" s="256" t="n"/>
      <c r="Y497" s="256" t="n"/>
      <c r="Z497" s="256" t="n"/>
      <c r="AA497" s="256" t="n"/>
      <c r="AB497" s="256" t="n"/>
      <c r="AC497" s="256" t="n"/>
      <c r="AD497" s="256" t="n"/>
      <c r="AE497" s="256" t="n"/>
      <c r="AF497" s="237">
        <f>IF(COUNTA(S497:AE497)=0,"",ROUND(AVERAGE(S497:AE497),1))</f>
        <v/>
      </c>
      <c r="AG497" s="235" t="n"/>
      <c r="AH497" s="256" t="n"/>
      <c r="AI497" s="256" t="n"/>
      <c r="AJ497" s="256" t="n"/>
      <c r="AK497" s="256" t="n"/>
      <c r="AL497" s="256" t="n"/>
      <c r="AM497" s="256" t="n"/>
      <c r="AN497" s="256" t="n"/>
      <c r="AO497" s="256" t="n"/>
      <c r="AP497" s="256" t="n"/>
      <c r="AQ497" s="256" t="n"/>
      <c r="AR497" s="256" t="n"/>
      <c r="AS497" s="256" t="n"/>
      <c r="AT497" s="256" t="n"/>
      <c r="AU497" s="237">
        <f>IF(COUNTA(AH497:AT497)=0,"",ROUND(AVERAGE(AH497:AT497),1))</f>
        <v/>
      </c>
    </row>
    <row r="498" ht="14.4" customHeight="1" s="185">
      <c r="A498" s="257" t="inlineStr">
        <is>
          <t>📊 MOY.</t>
        </is>
      </c>
      <c r="C498" s="235" t="n"/>
      <c r="D498" s="258">
        <f>IF(COUNTA(D483:D497)=0,"",ROUND(AVERAGE(D483:D497),1))</f>
        <v/>
      </c>
      <c r="E498" s="258">
        <f>IF(COUNTA(E483:E497)=0,"",ROUND(AVERAGE(E483:E497),1))</f>
        <v/>
      </c>
      <c r="F498" s="258">
        <f>IF(COUNTA(F483:F497)=0,"",ROUND(AVERAGE(F483:F497),1))</f>
        <v/>
      </c>
      <c r="G498" s="258">
        <f>IF(COUNTA(G483:G497)=0,"",ROUND(AVERAGE(G483:G497),1))</f>
        <v/>
      </c>
      <c r="H498" s="258">
        <f>IF(COUNTA(H483:H497)=0,"",ROUND(AVERAGE(H483:H497),1))</f>
        <v/>
      </c>
      <c r="I498" s="258">
        <f>IF(COUNTA(I483:I497)=0,"",ROUND(AVERAGE(I483:I497),1))</f>
        <v/>
      </c>
      <c r="J498" s="258">
        <f>IF(COUNTA(J483:J497)=0,"",ROUND(AVERAGE(J483:J497),1))</f>
        <v/>
      </c>
      <c r="K498" s="258">
        <f>IF(COUNTA(K483:K497)=0,"",ROUND(AVERAGE(K483:K497),1))</f>
        <v/>
      </c>
      <c r="L498" s="258">
        <f>IF(COUNTA(L483:L497)=0,"",ROUND(AVERAGE(L483:L497),1))</f>
        <v/>
      </c>
      <c r="M498" s="258">
        <f>IF(COUNTA(M483:M497)=0,"",ROUND(AVERAGE(M483:M497),1))</f>
        <v/>
      </c>
      <c r="N498" s="258">
        <f>IF(COUNTA(N483:N497)=0,"",ROUND(AVERAGE(N483:N497),1))</f>
        <v/>
      </c>
      <c r="O498" s="258">
        <f>IF(COUNTA(O483:O497)=0,"",ROUND(AVERAGE(O483:O497),1))</f>
        <v/>
      </c>
      <c r="P498" s="258">
        <f>IF(COUNTA(P483:P497)=0,"",ROUND(AVERAGE(P483:P497),1))</f>
        <v/>
      </c>
      <c r="Q498" s="258">
        <f>IF(COUNTA(Q483:Q497)=0,"",ROUND(AVERAGE(Q483:Q497),1))</f>
        <v/>
      </c>
      <c r="R498" s="235" t="n"/>
      <c r="S498" s="258">
        <f>IF(COUNTA(S483:S497)=0,"",ROUND(AVERAGE(S483:S497),1))</f>
        <v/>
      </c>
      <c r="T498" s="258">
        <f>IF(COUNTA(T483:T497)=0,"",ROUND(AVERAGE(T483:T497),1))</f>
        <v/>
      </c>
      <c r="U498" s="258">
        <f>IF(COUNTA(U483:U497)=0,"",ROUND(AVERAGE(U483:U497),1))</f>
        <v/>
      </c>
      <c r="V498" s="258">
        <f>IF(COUNTA(V483:V497)=0,"",ROUND(AVERAGE(V483:V497),1))</f>
        <v/>
      </c>
      <c r="W498" s="258">
        <f>IF(COUNTA(W483:W497)=0,"",ROUND(AVERAGE(W483:W497),1))</f>
        <v/>
      </c>
      <c r="X498" s="258">
        <f>IF(COUNTA(X483:X497)=0,"",ROUND(AVERAGE(X483:X497),1))</f>
        <v/>
      </c>
      <c r="Y498" s="258">
        <f>IF(COUNTA(Y483:Y497)=0,"",ROUND(AVERAGE(Y483:Y497),1))</f>
        <v/>
      </c>
      <c r="Z498" s="258">
        <f>IF(COUNTA(Z483:Z497)=0,"",ROUND(AVERAGE(Z483:Z497),1))</f>
        <v/>
      </c>
      <c r="AA498" s="258">
        <f>IF(COUNTA(AA483:AA497)=0,"",ROUND(AVERAGE(AA483:AA497),1))</f>
        <v/>
      </c>
      <c r="AB498" s="258">
        <f>IF(COUNTA(AB483:AB497)=0,"",ROUND(AVERAGE(AB483:AB497),1))</f>
        <v/>
      </c>
      <c r="AC498" s="258">
        <f>IF(COUNTA(AC483:AC497)=0,"",ROUND(AVERAGE(AC483:AC497),1))</f>
        <v/>
      </c>
      <c r="AD498" s="258">
        <f>IF(COUNTA(AD483:AD497)=0,"",ROUND(AVERAGE(AD483:AD497),1))</f>
        <v/>
      </c>
      <c r="AE498" s="258">
        <f>IF(COUNTA(AE483:AE497)=0,"",ROUND(AVERAGE(AE483:AE497),1))</f>
        <v/>
      </c>
      <c r="AF498" s="258">
        <f>IF(COUNTA(AF483:AF497)=0,"",ROUND(AVERAGE(AF483:AF497),1))</f>
        <v/>
      </c>
      <c r="AG498" s="235" t="n"/>
      <c r="AH498" s="258">
        <f>IF(COUNTA(AH483:AH497)=0,"",ROUND(AVERAGE(AH483:AH497),1))</f>
        <v/>
      </c>
      <c r="AI498" s="258">
        <f>IF(COUNTA(AI483:AI497)=0,"",ROUND(AVERAGE(AI483:AI497),1))</f>
        <v/>
      </c>
      <c r="AJ498" s="258">
        <f>IF(COUNTA(AJ483:AJ497)=0,"",ROUND(AVERAGE(AJ483:AJ497),1))</f>
        <v/>
      </c>
      <c r="AK498" s="258">
        <f>IF(COUNTA(AK483:AK497)=0,"",ROUND(AVERAGE(AK483:AK497),1))</f>
        <v/>
      </c>
      <c r="AL498" s="258">
        <f>IF(COUNTA(AL483:AL497)=0,"",ROUND(AVERAGE(AL483:AL497),1))</f>
        <v/>
      </c>
      <c r="AM498" s="258">
        <f>IF(COUNTA(AM483:AM497)=0,"",ROUND(AVERAGE(AM483:AM497),1))</f>
        <v/>
      </c>
      <c r="AN498" s="258">
        <f>IF(COUNTA(AN483:AN497)=0,"",ROUND(AVERAGE(AN483:AN497),1))</f>
        <v/>
      </c>
      <c r="AO498" s="258">
        <f>IF(COUNTA(AO483:AO497)=0,"",ROUND(AVERAGE(AO483:AO497),1))</f>
        <v/>
      </c>
      <c r="AP498" s="258">
        <f>IF(COUNTA(AP483:AP497)=0,"",ROUND(AVERAGE(AP483:AP497),1))</f>
        <v/>
      </c>
      <c r="AQ498" s="258">
        <f>IF(COUNTA(AQ483:AQ497)=0,"",ROUND(AVERAGE(AQ483:AQ497),1))</f>
        <v/>
      </c>
      <c r="AR498" s="258">
        <f>IF(COUNTA(AR483:AR497)=0,"",ROUND(AVERAGE(AR483:AR497),1))</f>
        <v/>
      </c>
      <c r="AS498" s="258">
        <f>IF(COUNTA(AS483:AS497)=0,"",ROUND(AVERAGE(AS483:AS497),1))</f>
        <v/>
      </c>
      <c r="AT498" s="258">
        <f>IF(COUNTA(AT483:AT497)=0,"",ROUND(AVERAGE(AT483:AT497),1))</f>
        <v/>
      </c>
      <c r="AU498" s="258">
        <f>IF(COUNTA(AU483:AU497)=0,"",ROUND(AVERAGE(AU483:AU497),1))</f>
        <v/>
      </c>
    </row>
    <row r="499" ht="14.4" customHeight="1" s="185">
      <c r="A499" s="262" t="inlineStr">
        <is>
          <t>⭐ MOY. S7</t>
        </is>
      </c>
      <c r="C499" s="235" t="n"/>
      <c r="D499" s="263">
        <f>IF(COUNTA(D447,D464,D481,D498)=0,"",ROUND(AVERAGE(D447,D464,D481,D498),1))</f>
        <v/>
      </c>
      <c r="E499" s="263">
        <f>IF(COUNTA(E447,E464,E481,E498)=0,"",ROUND(AVERAGE(E447,E464,E481,E498),1))</f>
        <v/>
      </c>
      <c r="F499" s="263">
        <f>IF(COUNTA(F447,F464,F481,F498)=0,"",ROUND(AVERAGE(F447,F464,F481,F498),1))</f>
        <v/>
      </c>
      <c r="G499" s="263">
        <f>IF(COUNTA(G447,G464,G481,G498)=0,"",ROUND(AVERAGE(G447,G464,G481,G498),1))</f>
        <v/>
      </c>
      <c r="H499" s="263">
        <f>IF(COUNTA(H447,H464,H481,H498)=0,"",ROUND(AVERAGE(H447,H464,H481,H498),1))</f>
        <v/>
      </c>
      <c r="I499" s="263">
        <f>IF(COUNTA(I447,I464,I481,I498)=0,"",ROUND(AVERAGE(I447,I464,I481,I498),1))</f>
        <v/>
      </c>
      <c r="J499" s="263">
        <f>IF(COUNTA(J447,J464,J481,J498)=0,"",ROUND(AVERAGE(J447,J464,J481,J498),1))</f>
        <v/>
      </c>
      <c r="K499" s="263">
        <f>IF(COUNTA(K447,K464,K481,K498)=0,"",ROUND(AVERAGE(K447,K464,K481,K498),1))</f>
        <v/>
      </c>
      <c r="L499" s="263">
        <f>IF(COUNTA(L447,L464,L481,L498)=0,"",ROUND(AVERAGE(L447,L464,L481,L498),1))</f>
        <v/>
      </c>
      <c r="M499" s="263">
        <f>IF(COUNTA(M447,M464,M481,M498)=0,"",ROUND(AVERAGE(M447,M464,M481,M498),1))</f>
        <v/>
      </c>
      <c r="N499" s="263">
        <f>IF(COUNTA(N447,N464,N481,N498)=0,"",ROUND(AVERAGE(N447,N464,N481,N498),1))</f>
        <v/>
      </c>
      <c r="O499" s="263">
        <f>IF(COUNTA(O447,O464,O481,O498)=0,"",ROUND(AVERAGE(O447,O464,O481,O498),1))</f>
        <v/>
      </c>
      <c r="P499" s="263">
        <f>IF(COUNTA(P447,P464,P481,P498)=0,"",ROUND(AVERAGE(P447,P464,P481,P498),1))</f>
        <v/>
      </c>
      <c r="Q499" s="263">
        <f>IF(COUNTA(Q447,Q464,Q481,Q498)=0,"",ROUND(AVERAGE(Q447,Q464,Q481,Q498),1))</f>
        <v/>
      </c>
      <c r="R499" s="235" t="n"/>
      <c r="S499" s="263">
        <f>IF(COUNTA(S447,S464,S481,S498)=0,"",ROUND(AVERAGE(S447,S464,S481,S498),1))</f>
        <v/>
      </c>
      <c r="T499" s="263">
        <f>IF(COUNTA(T447,T464,T481,T498)=0,"",ROUND(AVERAGE(T447,T464,T481,T498),1))</f>
        <v/>
      </c>
      <c r="U499" s="263">
        <f>IF(COUNTA(U447,U464,U481,U498)=0,"",ROUND(AVERAGE(U447,U464,U481,U498),1))</f>
        <v/>
      </c>
      <c r="V499" s="263">
        <f>IF(COUNTA(V447,V464,V481,V498)=0,"",ROUND(AVERAGE(V447,V464,V481,V498),1))</f>
        <v/>
      </c>
      <c r="W499" s="263">
        <f>IF(COUNTA(W447,W464,W481,W498)=0,"",ROUND(AVERAGE(W447,W464,W481,W498),1))</f>
        <v/>
      </c>
      <c r="X499" s="263">
        <f>IF(COUNTA(X447,X464,X481,X498)=0,"",ROUND(AVERAGE(X447,X464,X481,X498),1))</f>
        <v/>
      </c>
      <c r="Y499" s="263">
        <f>IF(COUNTA(Y447,Y464,Y481,Y498)=0,"",ROUND(AVERAGE(Y447,Y464,Y481,Y498),1))</f>
        <v/>
      </c>
      <c r="Z499" s="263">
        <f>IF(COUNTA(Z447,Z464,Z481,Z498)=0,"",ROUND(AVERAGE(Z447,Z464,Z481,Z498),1))</f>
        <v/>
      </c>
      <c r="AA499" s="263">
        <f>IF(COUNTA(AA447,AA464,AA481,AA498)=0,"",ROUND(AVERAGE(AA447,AA464,AA481,AA498),1))</f>
        <v/>
      </c>
      <c r="AB499" s="263">
        <f>IF(COUNTA(AB447,AB464,AB481,AB498)=0,"",ROUND(AVERAGE(AB447,AB464,AB481,AB498),1))</f>
        <v/>
      </c>
      <c r="AC499" s="263">
        <f>IF(COUNTA(AC447,AC464,AC481,AC498)=0,"",ROUND(AVERAGE(AC447,AC464,AC481,AC498),1))</f>
        <v/>
      </c>
      <c r="AD499" s="263">
        <f>IF(COUNTA(AD447,AD464,AD481,AD498)=0,"",ROUND(AVERAGE(AD447,AD464,AD481,AD498),1))</f>
        <v/>
      </c>
      <c r="AE499" s="263">
        <f>IF(COUNTA(AE447,AE464,AE481,AE498)=0,"",ROUND(AVERAGE(AE447,AE464,AE481,AE498),1))</f>
        <v/>
      </c>
      <c r="AF499" s="263">
        <f>IF(COUNTA(AF447,AF464,AF481,AF498)=0,"",ROUND(AVERAGE(AF447,AF464,AF481,AF498),1))</f>
        <v/>
      </c>
      <c r="AG499" s="235" t="n"/>
      <c r="AH499" s="263">
        <f>IF(COUNTA(AH447,AH464,AH481,AH498)=0,"",ROUND(AVERAGE(AH447,AH464,AH481,AH498),1))</f>
        <v/>
      </c>
      <c r="AI499" s="263">
        <f>IF(COUNTA(AI447,AI464,AI481,AI498)=0,"",ROUND(AVERAGE(AI447,AI464,AI481,AI498),1))</f>
        <v/>
      </c>
      <c r="AJ499" s="263">
        <f>IF(COUNTA(AJ447,AJ464,AJ481,AJ498)=0,"",ROUND(AVERAGE(AJ447,AJ464,AJ481,AJ498),1))</f>
        <v/>
      </c>
      <c r="AK499" s="263">
        <f>IF(COUNTA(AK447,AK464,AK481,AK498)=0,"",ROUND(AVERAGE(AK447,AK464,AK481,AK498),1))</f>
        <v/>
      </c>
      <c r="AL499" s="263">
        <f>IF(COUNTA(AL447,AL464,AL481,AL498)=0,"",ROUND(AVERAGE(AL447,AL464,AL481,AL498),1))</f>
        <v/>
      </c>
      <c r="AM499" s="263">
        <f>IF(COUNTA(AM447,AM464,AM481,AM498)=0,"",ROUND(AVERAGE(AM447,AM464,AM481,AM498),1))</f>
        <v/>
      </c>
      <c r="AN499" s="263">
        <f>IF(COUNTA(AN447,AN464,AN481,AN498)=0,"",ROUND(AVERAGE(AN447,AN464,AN481,AN498),1))</f>
        <v/>
      </c>
      <c r="AO499" s="263">
        <f>IF(COUNTA(AO447,AO464,AO481,AO498)=0,"",ROUND(AVERAGE(AO447,AO464,AO481,AO498),1))</f>
        <v/>
      </c>
      <c r="AP499" s="263">
        <f>IF(COUNTA(AP447,AP464,AP481,AP498)=0,"",ROUND(AVERAGE(AP447,AP464,AP481,AP498),1))</f>
        <v/>
      </c>
      <c r="AQ499" s="263">
        <f>IF(COUNTA(AQ447,AQ464,AQ481,AQ498)=0,"",ROUND(AVERAGE(AQ447,AQ464,AQ481,AQ498),1))</f>
        <v/>
      </c>
      <c r="AR499" s="263">
        <f>IF(COUNTA(AR447,AR464,AR481,AR498)=0,"",ROUND(AVERAGE(AR447,AR464,AR481,AR498),1))</f>
        <v/>
      </c>
      <c r="AS499" s="263">
        <f>IF(COUNTA(AS447,AS464,AS481,AS498)=0,"",ROUND(AVERAGE(AS447,AS464,AS481,AS498),1))</f>
        <v/>
      </c>
      <c r="AT499" s="263">
        <f>IF(COUNTA(AT447,AT464,AT481,AT498)=0,"",ROUND(AVERAGE(AT447,AT464,AT481,AT498),1))</f>
        <v/>
      </c>
      <c r="AU499" s="263">
        <f>IF(COUNTA(AU447,AU464,AU481,AU498)=0,"",ROUND(AVERAGE(AU447,AU464,AU481,AU498),1))</f>
        <v/>
      </c>
    </row>
    <row r="500" ht="14.4" customHeight="1" s="185">
      <c r="C500" s="235" t="n"/>
      <c r="D500" s="194" t="n"/>
      <c r="E500" s="194" t="n"/>
      <c r="F500" s="194" t="n"/>
      <c r="G500" s="194" t="n"/>
      <c r="H500" s="194" t="n"/>
      <c r="I500" s="194" t="n"/>
      <c r="J500" s="194" t="n"/>
      <c r="K500" s="194" t="n"/>
      <c r="L500" s="194" t="n"/>
      <c r="M500" s="194" t="n"/>
      <c r="N500" s="194" t="n"/>
      <c r="O500" s="194" t="n"/>
      <c r="P500" s="194" t="n"/>
      <c r="Q500" s="194" t="n"/>
      <c r="R500" s="235" t="n"/>
      <c r="S500" s="194" t="n"/>
      <c r="T500" s="194" t="n"/>
      <c r="U500" s="194" t="n"/>
      <c r="V500" s="194" t="n"/>
      <c r="W500" s="194" t="n"/>
      <c r="X500" s="194" t="n"/>
      <c r="Y500" s="194" t="n"/>
      <c r="Z500" s="194" t="n"/>
      <c r="AA500" s="194" t="n"/>
      <c r="AB500" s="194" t="n"/>
      <c r="AC500" s="194" t="n"/>
      <c r="AD500" s="194" t="n"/>
      <c r="AE500" s="194" t="n"/>
      <c r="AF500" s="194" t="n"/>
      <c r="AG500" s="235" t="n"/>
      <c r="AH500" s="194" t="n"/>
      <c r="AI500" s="194" t="n"/>
      <c r="AJ500" s="194" t="n"/>
      <c r="AK500" s="194" t="n"/>
      <c r="AL500" s="194" t="n"/>
      <c r="AM500" s="194" t="n"/>
      <c r="AN500" s="194" t="n"/>
      <c r="AO500" s="194" t="n"/>
      <c r="AP500" s="194" t="n"/>
      <c r="AQ500" s="194" t="n"/>
      <c r="AR500" s="194" t="n"/>
      <c r="AS500" s="194" t="n"/>
      <c r="AT500" s="194" t="n"/>
      <c r="AU500" s="194" t="n"/>
    </row>
    <row r="501" ht="15.6" customHeight="1" s="185">
      <c r="A501" s="216" t="inlineStr">
        <is>
          <t>📋 T1 — 📆 SEMAINE 8</t>
        </is>
      </c>
      <c r="C501" s="240" t="n"/>
      <c r="D501" s="194" t="n"/>
      <c r="E501" s="194" t="n"/>
      <c r="F501" s="194" t="n"/>
      <c r="G501" s="194" t="n"/>
      <c r="H501" s="194" t="n"/>
      <c r="I501" s="194" t="n"/>
      <c r="J501" s="194" t="n"/>
      <c r="K501" s="194" t="n"/>
      <c r="L501" s="194" t="n"/>
      <c r="M501" s="194" t="n"/>
      <c r="N501" s="194" t="n"/>
      <c r="O501" s="194" t="n"/>
      <c r="P501" s="194" t="n"/>
      <c r="Q501" s="194" t="n"/>
      <c r="R501" s="235" t="n"/>
      <c r="S501" s="194" t="n"/>
      <c r="T501" s="194" t="n"/>
      <c r="U501" s="194" t="n"/>
      <c r="V501" s="194" t="n"/>
      <c r="W501" s="194" t="n"/>
      <c r="X501" s="194" t="n"/>
      <c r="Y501" s="194" t="n"/>
      <c r="Z501" s="194" t="n"/>
      <c r="AA501" s="194" t="n"/>
      <c r="AB501" s="194" t="n"/>
      <c r="AC501" s="194" t="n"/>
      <c r="AD501" s="194" t="n"/>
      <c r="AE501" s="194" t="n"/>
      <c r="AF501" s="194" t="n"/>
      <c r="AG501" s="235" t="n"/>
      <c r="AH501" s="194" t="n"/>
      <c r="AI501" s="194" t="n"/>
      <c r="AJ501" s="194" t="n"/>
      <c r="AK501" s="194" t="n"/>
      <c r="AL501" s="194" t="n"/>
      <c r="AM501" s="194" t="n"/>
      <c r="AN501" s="194" t="n"/>
      <c r="AO501" s="194" t="n"/>
      <c r="AP501" s="194" t="n"/>
      <c r="AQ501" s="194" t="n"/>
      <c r="AR501" s="194" t="n"/>
      <c r="AS501" s="194" t="n"/>
      <c r="AT501" s="194" t="n"/>
      <c r="AU501" s="194" t="n"/>
    </row>
    <row r="502" ht="30" customHeight="1" s="185">
      <c r="A502" s="254" t="inlineStr">
        <is>
          <t>N°</t>
        </is>
      </c>
      <c r="B502" s="227" t="inlineStr">
        <is>
          <t>📅 LUNDI</t>
        </is>
      </c>
      <c r="C502" s="228" t="n"/>
      <c r="D502" s="229" t="inlineStr">
        <is>
          <t>Règles</t>
        </is>
      </c>
      <c r="E502" s="229" t="inlineStr">
        <is>
          <t>Coopér.</t>
        </is>
      </c>
      <c r="F502" s="229" t="inlineStr">
        <is>
          <t>Comm.</t>
        </is>
      </c>
      <c r="G502" s="229" t="inlineStr">
        <is>
          <t>Entraide</t>
        </is>
      </c>
      <c r="H502" s="230" t="inlineStr">
        <is>
          <t>Initiat.</t>
        </is>
      </c>
      <c r="I502" s="230" t="inlineStr">
        <is>
          <t>Gest.mat</t>
        </is>
      </c>
      <c r="J502" s="230" t="inlineStr">
        <is>
          <t>Orga.</t>
        </is>
      </c>
      <c r="K502" s="231" t="inlineStr">
        <is>
          <t>Imagin.</t>
        </is>
      </c>
      <c r="L502" s="231" t="inlineStr">
        <is>
          <t>Expr.art</t>
        </is>
      </c>
      <c r="M502" s="231" t="inlineStr">
        <is>
          <t>Expr.corp</t>
        </is>
      </c>
      <c r="N502" s="232" t="inlineStr">
        <is>
          <t>Coord.</t>
        </is>
      </c>
      <c r="O502" s="232" t="inlineStr">
        <is>
          <t>Endur.</t>
        </is>
      </c>
      <c r="P502" s="232" t="inlineStr">
        <is>
          <t>Esp.sport</t>
        </is>
      </c>
      <c r="Q502" s="233" t="inlineStr">
        <is>
          <t>MOY</t>
        </is>
      </c>
      <c r="R502" s="250" t="inlineStr">
        <is>
          <t>▼ Activité</t>
        </is>
      </c>
      <c r="S502" s="229" t="inlineStr">
        <is>
          <t>Règles</t>
        </is>
      </c>
      <c r="T502" s="229" t="inlineStr">
        <is>
          <t>Coopér.</t>
        </is>
      </c>
      <c r="U502" s="229" t="inlineStr">
        <is>
          <t>Comm.</t>
        </is>
      </c>
      <c r="V502" s="229" t="inlineStr">
        <is>
          <t>Entraide</t>
        </is>
      </c>
      <c r="W502" s="230" t="inlineStr">
        <is>
          <t>Initiat.</t>
        </is>
      </c>
      <c r="X502" s="230" t="inlineStr">
        <is>
          <t>Gest.mat</t>
        </is>
      </c>
      <c r="Y502" s="230" t="inlineStr">
        <is>
          <t>Orga.</t>
        </is>
      </c>
      <c r="Z502" s="231" t="inlineStr">
        <is>
          <t>Imagin.</t>
        </is>
      </c>
      <c r="AA502" s="231" t="inlineStr">
        <is>
          <t>Expr.art</t>
        </is>
      </c>
      <c r="AB502" s="231" t="inlineStr">
        <is>
          <t>Expr.corp</t>
        </is>
      </c>
      <c r="AC502" s="232" t="inlineStr">
        <is>
          <t>Coord.</t>
        </is>
      </c>
      <c r="AD502" s="232" t="inlineStr">
        <is>
          <t>Endur.</t>
        </is>
      </c>
      <c r="AE502" s="232" t="inlineStr">
        <is>
          <t>Esp.sport</t>
        </is>
      </c>
      <c r="AF502" s="233" t="inlineStr">
        <is>
          <t>MOY</t>
        </is>
      </c>
      <c r="AG502" s="228" t="n"/>
      <c r="AH502" s="229" t="inlineStr">
        <is>
          <t>Règles</t>
        </is>
      </c>
      <c r="AI502" s="229" t="inlineStr">
        <is>
          <t>Coopér.</t>
        </is>
      </c>
      <c r="AJ502" s="229" t="inlineStr">
        <is>
          <t>Comm.</t>
        </is>
      </c>
      <c r="AK502" s="229" t="inlineStr">
        <is>
          <t>Entraide</t>
        </is>
      </c>
      <c r="AL502" s="230" t="inlineStr">
        <is>
          <t>Initiat.</t>
        </is>
      </c>
      <c r="AM502" s="230" t="inlineStr">
        <is>
          <t>Gest.mat</t>
        </is>
      </c>
      <c r="AN502" s="230" t="inlineStr">
        <is>
          <t>Orga.</t>
        </is>
      </c>
      <c r="AO502" s="231" t="inlineStr">
        <is>
          <t>Imagin.</t>
        </is>
      </c>
      <c r="AP502" s="231" t="inlineStr">
        <is>
          <t>Expr.art</t>
        </is>
      </c>
      <c r="AQ502" s="231" t="inlineStr">
        <is>
          <t>Expr.corp</t>
        </is>
      </c>
      <c r="AR502" s="232" t="inlineStr">
        <is>
          <t>Coord.</t>
        </is>
      </c>
      <c r="AS502" s="232" t="inlineStr">
        <is>
          <t>Endur.</t>
        </is>
      </c>
      <c r="AT502" s="232" t="inlineStr">
        <is>
          <t>Esp.sport</t>
        </is>
      </c>
      <c r="AU502" s="233" t="inlineStr">
        <is>
          <t>MOY</t>
        </is>
      </c>
    </row>
    <row r="503" ht="14.4" customHeight="1" s="185">
      <c r="A503" s="255" t="n">
        <v>1</v>
      </c>
      <c r="B503" s="194">
        <f t="array" ref="B503:B503">IFERROR(INDEX(Liste_Enfants!B$4:B$53,SMALL(IF(Liste_Enfants!E$4:E$53="A",ROW(Liste_Enfants!E$4:E$53)-3),1))&amp;" "&amp;INDEX(Liste_Enfants!C$4:C$53,SMALL(IF(Liste_Enfants!E$4:E$53="A",ROW(Liste_Enfants!E$4:E$53)-3),1)),"")</f>
        <v/>
      </c>
      <c r="C503" s="235" t="n"/>
      <c r="D503" s="256" t="n"/>
      <c r="E503" s="256" t="n"/>
      <c r="F503" s="256" t="n"/>
      <c r="G503" s="256" t="n"/>
      <c r="H503" s="256" t="n"/>
      <c r="I503" s="256" t="n"/>
      <c r="J503" s="256" t="n"/>
      <c r="K503" s="256" t="n"/>
      <c r="L503" s="256" t="n"/>
      <c r="M503" s="256" t="n"/>
      <c r="N503" s="256" t="n"/>
      <c r="O503" s="256" t="n"/>
      <c r="P503" s="256" t="n"/>
      <c r="Q503" s="237">
        <f>IF(COUNTA(D503:P503)=0,"",ROUND(AVERAGE(D503:P503),1))</f>
        <v/>
      </c>
      <c r="R503" s="235" t="n"/>
      <c r="S503" s="256" t="n"/>
      <c r="T503" s="256" t="n"/>
      <c r="U503" s="256" t="n"/>
      <c r="V503" s="256" t="n"/>
      <c r="W503" s="256" t="n"/>
      <c r="X503" s="256" t="n"/>
      <c r="Y503" s="256" t="n"/>
      <c r="Z503" s="256" t="n"/>
      <c r="AA503" s="256" t="n"/>
      <c r="AB503" s="256" t="n"/>
      <c r="AC503" s="256" t="n"/>
      <c r="AD503" s="256" t="n"/>
      <c r="AE503" s="256" t="n"/>
      <c r="AF503" s="237">
        <f>IF(COUNTA(S503:AE503)=0,"",ROUND(AVERAGE(S503:AE503),1))</f>
        <v/>
      </c>
      <c r="AG503" s="235" t="n"/>
      <c r="AH503" s="256" t="n"/>
      <c r="AI503" s="256" t="n"/>
      <c r="AJ503" s="256" t="n"/>
      <c r="AK503" s="256" t="n"/>
      <c r="AL503" s="256" t="n"/>
      <c r="AM503" s="256" t="n"/>
      <c r="AN503" s="256" t="n"/>
      <c r="AO503" s="256" t="n"/>
      <c r="AP503" s="256" t="n"/>
      <c r="AQ503" s="256" t="n"/>
      <c r="AR503" s="256" t="n"/>
      <c r="AS503" s="256" t="n"/>
      <c r="AT503" s="256" t="n"/>
      <c r="AU503" s="237">
        <f>IF(COUNTA(AH503:AT503)=0,"",ROUND(AVERAGE(AH503:AT503),1))</f>
        <v/>
      </c>
    </row>
    <row r="504" ht="14.4" customHeight="1" s="185">
      <c r="A504" s="255" t="n">
        <v>2</v>
      </c>
      <c r="B504" s="194">
        <f t="array" ref="B504:B504">IFERROR(INDEX(Liste_Enfants!B$4:B$53,SMALL(IF(Liste_Enfants!E$4:E$53="A",ROW(Liste_Enfants!E$4:E$53)-3),2))&amp;" "&amp;INDEX(Liste_Enfants!C$4:C$53,SMALL(IF(Liste_Enfants!E$4:E$53="A",ROW(Liste_Enfants!E$4:E$53)-3),2)),"")</f>
        <v/>
      </c>
      <c r="C504" s="235" t="n"/>
      <c r="D504" s="256" t="n"/>
      <c r="E504" s="256" t="n"/>
      <c r="F504" s="256" t="n"/>
      <c r="G504" s="256" t="n"/>
      <c r="H504" s="256" t="n"/>
      <c r="I504" s="256" t="n"/>
      <c r="J504" s="256" t="n"/>
      <c r="K504" s="256" t="n"/>
      <c r="L504" s="256" t="n"/>
      <c r="M504" s="256" t="n"/>
      <c r="N504" s="256" t="n"/>
      <c r="O504" s="256" t="n"/>
      <c r="P504" s="256" t="n"/>
      <c r="Q504" s="237">
        <f>IF(COUNTA(D504:P504)=0,"",ROUND(AVERAGE(D504:P504),1))</f>
        <v/>
      </c>
      <c r="R504" s="235" t="n"/>
      <c r="S504" s="256" t="n"/>
      <c r="T504" s="256" t="n"/>
      <c r="U504" s="256" t="n"/>
      <c r="V504" s="256" t="n"/>
      <c r="W504" s="256" t="n"/>
      <c r="X504" s="256" t="n"/>
      <c r="Y504" s="256" t="n"/>
      <c r="Z504" s="256" t="n"/>
      <c r="AA504" s="256" t="n"/>
      <c r="AB504" s="256" t="n"/>
      <c r="AC504" s="256" t="n"/>
      <c r="AD504" s="256" t="n"/>
      <c r="AE504" s="256" t="n"/>
      <c r="AF504" s="237">
        <f>IF(COUNTA(S504:AE504)=0,"",ROUND(AVERAGE(S504:AE504),1))</f>
        <v/>
      </c>
      <c r="AG504" s="235" t="n"/>
      <c r="AH504" s="256" t="n"/>
      <c r="AI504" s="256" t="n"/>
      <c r="AJ504" s="256" t="n"/>
      <c r="AK504" s="256" t="n"/>
      <c r="AL504" s="256" t="n"/>
      <c r="AM504" s="256" t="n"/>
      <c r="AN504" s="256" t="n"/>
      <c r="AO504" s="256" t="n"/>
      <c r="AP504" s="256" t="n"/>
      <c r="AQ504" s="256" t="n"/>
      <c r="AR504" s="256" t="n"/>
      <c r="AS504" s="256" t="n"/>
      <c r="AT504" s="256" t="n"/>
      <c r="AU504" s="237">
        <f>IF(COUNTA(AH504:AT504)=0,"",ROUND(AVERAGE(AH504:AT504),1))</f>
        <v/>
      </c>
    </row>
    <row r="505" ht="14.4" customHeight="1" s="185">
      <c r="A505" s="255" t="n">
        <v>3</v>
      </c>
      <c r="B505" s="194">
        <f t="array" ref="B505:B505">IFERROR(INDEX(Liste_Enfants!B$4:B$53,SMALL(IF(Liste_Enfants!E$4:E$53="A",ROW(Liste_Enfants!E$4:E$53)-3),3))&amp;" "&amp;INDEX(Liste_Enfants!C$4:C$53,SMALL(IF(Liste_Enfants!E$4:E$53="A",ROW(Liste_Enfants!E$4:E$53)-3),3)),"")</f>
        <v/>
      </c>
      <c r="C505" s="235" t="n"/>
      <c r="D505" s="256" t="n"/>
      <c r="E505" s="256" t="n"/>
      <c r="F505" s="256" t="n"/>
      <c r="G505" s="256" t="n"/>
      <c r="H505" s="256" t="n"/>
      <c r="I505" s="256" t="n"/>
      <c r="J505" s="256" t="n"/>
      <c r="K505" s="256" t="n"/>
      <c r="L505" s="256" t="n"/>
      <c r="M505" s="256" t="n"/>
      <c r="N505" s="256" t="n"/>
      <c r="O505" s="256" t="n"/>
      <c r="P505" s="256" t="n"/>
      <c r="Q505" s="237">
        <f>IF(COUNTA(D505:P505)=0,"",ROUND(AVERAGE(D505:P505),1))</f>
        <v/>
      </c>
      <c r="R505" s="235" t="n"/>
      <c r="S505" s="256" t="n"/>
      <c r="T505" s="256" t="n"/>
      <c r="U505" s="256" t="n"/>
      <c r="V505" s="256" t="n"/>
      <c r="W505" s="256" t="n"/>
      <c r="X505" s="256" t="n"/>
      <c r="Y505" s="256" t="n"/>
      <c r="Z505" s="256" t="n"/>
      <c r="AA505" s="256" t="n"/>
      <c r="AB505" s="256" t="n"/>
      <c r="AC505" s="256" t="n"/>
      <c r="AD505" s="256" t="n"/>
      <c r="AE505" s="256" t="n"/>
      <c r="AF505" s="237">
        <f>IF(COUNTA(S505:AE505)=0,"",ROUND(AVERAGE(S505:AE505),1))</f>
        <v/>
      </c>
      <c r="AG505" s="235" t="n"/>
      <c r="AH505" s="256" t="n"/>
      <c r="AI505" s="256" t="n"/>
      <c r="AJ505" s="256" t="n"/>
      <c r="AK505" s="256" t="n"/>
      <c r="AL505" s="256" t="n"/>
      <c r="AM505" s="256" t="n"/>
      <c r="AN505" s="256" t="n"/>
      <c r="AO505" s="256" t="n"/>
      <c r="AP505" s="256" t="n"/>
      <c r="AQ505" s="256" t="n"/>
      <c r="AR505" s="256" t="n"/>
      <c r="AS505" s="256" t="n"/>
      <c r="AT505" s="256" t="n"/>
      <c r="AU505" s="237">
        <f>IF(COUNTA(AH505:AT505)=0,"",ROUND(AVERAGE(AH505:AT505),1))</f>
        <v/>
      </c>
    </row>
    <row r="506" ht="14.4" customHeight="1" s="185">
      <c r="A506" s="255" t="n">
        <v>4</v>
      </c>
      <c r="B506" s="194">
        <f t="array" ref="B506:B506">IFERROR(INDEX(Liste_Enfants!B$4:B$53,SMALL(IF(Liste_Enfants!E$4:E$53="A",ROW(Liste_Enfants!E$4:E$53)-3),4))&amp;" "&amp;INDEX(Liste_Enfants!C$4:C$53,SMALL(IF(Liste_Enfants!E$4:E$53="A",ROW(Liste_Enfants!E$4:E$53)-3),4)),"")</f>
        <v/>
      </c>
      <c r="C506" s="235" t="n"/>
      <c r="D506" s="256" t="n"/>
      <c r="E506" s="256" t="n"/>
      <c r="F506" s="256" t="n"/>
      <c r="G506" s="256" t="n"/>
      <c r="H506" s="256" t="n"/>
      <c r="I506" s="256" t="n"/>
      <c r="J506" s="256" t="n"/>
      <c r="K506" s="256" t="n"/>
      <c r="L506" s="256" t="n"/>
      <c r="M506" s="256" t="n"/>
      <c r="N506" s="256" t="n"/>
      <c r="O506" s="256" t="n"/>
      <c r="P506" s="256" t="n"/>
      <c r="Q506" s="237">
        <f>IF(COUNTA(D506:P506)=0,"",ROUND(AVERAGE(D506:P506),1))</f>
        <v/>
      </c>
      <c r="R506" s="235" t="n"/>
      <c r="S506" s="256" t="n"/>
      <c r="T506" s="256" t="n"/>
      <c r="U506" s="256" t="n"/>
      <c r="V506" s="256" t="n"/>
      <c r="W506" s="256" t="n"/>
      <c r="X506" s="256" t="n"/>
      <c r="Y506" s="256" t="n"/>
      <c r="Z506" s="256" t="n"/>
      <c r="AA506" s="256" t="n"/>
      <c r="AB506" s="256" t="n"/>
      <c r="AC506" s="256" t="n"/>
      <c r="AD506" s="256" t="n"/>
      <c r="AE506" s="256" t="n"/>
      <c r="AF506" s="237">
        <f>IF(COUNTA(S506:AE506)=0,"",ROUND(AVERAGE(S506:AE506),1))</f>
        <v/>
      </c>
      <c r="AG506" s="235" t="n"/>
      <c r="AH506" s="256" t="n"/>
      <c r="AI506" s="256" t="n"/>
      <c r="AJ506" s="256" t="n"/>
      <c r="AK506" s="256" t="n"/>
      <c r="AL506" s="256" t="n"/>
      <c r="AM506" s="256" t="n"/>
      <c r="AN506" s="256" t="n"/>
      <c r="AO506" s="256" t="n"/>
      <c r="AP506" s="256" t="n"/>
      <c r="AQ506" s="256" t="n"/>
      <c r="AR506" s="256" t="n"/>
      <c r="AS506" s="256" t="n"/>
      <c r="AT506" s="256" t="n"/>
      <c r="AU506" s="237">
        <f>IF(COUNTA(AH506:AT506)=0,"",ROUND(AVERAGE(AH506:AT506),1))</f>
        <v/>
      </c>
    </row>
    <row r="507" ht="14.4" customHeight="1" s="185">
      <c r="A507" s="255" t="n">
        <v>5</v>
      </c>
      <c r="B507" s="194">
        <f t="array" ref="B507:B507">IFERROR(INDEX(Liste_Enfants!B$4:B$53,SMALL(IF(Liste_Enfants!E$4:E$53="A",ROW(Liste_Enfants!E$4:E$53)-3),5))&amp;" "&amp;INDEX(Liste_Enfants!C$4:C$53,SMALL(IF(Liste_Enfants!E$4:E$53="A",ROW(Liste_Enfants!E$4:E$53)-3),5)),"")</f>
        <v/>
      </c>
      <c r="C507" s="235" t="n"/>
      <c r="D507" s="256" t="n"/>
      <c r="E507" s="256" t="n"/>
      <c r="F507" s="256" t="n"/>
      <c r="G507" s="256" t="n"/>
      <c r="H507" s="256" t="n"/>
      <c r="I507" s="256" t="n"/>
      <c r="J507" s="256" t="n"/>
      <c r="K507" s="256" t="n"/>
      <c r="L507" s="256" t="n"/>
      <c r="M507" s="256" t="n"/>
      <c r="N507" s="256" t="n"/>
      <c r="O507" s="256" t="n"/>
      <c r="P507" s="256" t="n"/>
      <c r="Q507" s="237">
        <f>IF(COUNTA(D507:P507)=0,"",ROUND(AVERAGE(D507:P507),1))</f>
        <v/>
      </c>
      <c r="R507" s="235" t="n"/>
      <c r="S507" s="256" t="n"/>
      <c r="T507" s="256" t="n"/>
      <c r="U507" s="256" t="n"/>
      <c r="V507" s="256" t="n"/>
      <c r="W507" s="256" t="n"/>
      <c r="X507" s="256" t="n"/>
      <c r="Y507" s="256" t="n"/>
      <c r="Z507" s="256" t="n"/>
      <c r="AA507" s="256" t="n"/>
      <c r="AB507" s="256" t="n"/>
      <c r="AC507" s="256" t="n"/>
      <c r="AD507" s="256" t="n"/>
      <c r="AE507" s="256" t="n"/>
      <c r="AF507" s="237">
        <f>IF(COUNTA(S507:AE507)=0,"",ROUND(AVERAGE(S507:AE507),1))</f>
        <v/>
      </c>
      <c r="AG507" s="235" t="n"/>
      <c r="AH507" s="256" t="n"/>
      <c r="AI507" s="256" t="n"/>
      <c r="AJ507" s="256" t="n"/>
      <c r="AK507" s="256" t="n"/>
      <c r="AL507" s="256" t="n"/>
      <c r="AM507" s="256" t="n"/>
      <c r="AN507" s="256" t="n"/>
      <c r="AO507" s="256" t="n"/>
      <c r="AP507" s="256" t="n"/>
      <c r="AQ507" s="256" t="n"/>
      <c r="AR507" s="256" t="n"/>
      <c r="AS507" s="256" t="n"/>
      <c r="AT507" s="256" t="n"/>
      <c r="AU507" s="237">
        <f>IF(COUNTA(AH507:AT507)=0,"",ROUND(AVERAGE(AH507:AT507),1))</f>
        <v/>
      </c>
    </row>
    <row r="508" ht="14.4" customHeight="1" s="185">
      <c r="A508" s="255" t="n">
        <v>6</v>
      </c>
      <c r="B508" s="194">
        <f t="array" ref="B508:B508">IFERROR(INDEX(Liste_Enfants!B$4:B$53,SMALL(IF(Liste_Enfants!E$4:E$53="A",ROW(Liste_Enfants!E$4:E$53)-3),6))&amp;" "&amp;INDEX(Liste_Enfants!C$4:C$53,SMALL(IF(Liste_Enfants!E$4:E$53="A",ROW(Liste_Enfants!E$4:E$53)-3),6)),"")</f>
        <v/>
      </c>
      <c r="C508" s="235" t="n"/>
      <c r="D508" s="256" t="n"/>
      <c r="E508" s="256" t="n"/>
      <c r="F508" s="256" t="n"/>
      <c r="G508" s="256" t="n"/>
      <c r="H508" s="256" t="n"/>
      <c r="I508" s="256" t="n"/>
      <c r="J508" s="256" t="n"/>
      <c r="K508" s="256" t="n"/>
      <c r="L508" s="256" t="n"/>
      <c r="M508" s="256" t="n"/>
      <c r="N508" s="256" t="n"/>
      <c r="O508" s="256" t="n"/>
      <c r="P508" s="256" t="n"/>
      <c r="Q508" s="237">
        <f>IF(COUNTA(D508:P508)=0,"",ROUND(AVERAGE(D508:P508),1))</f>
        <v/>
      </c>
      <c r="R508" s="235" t="n"/>
      <c r="S508" s="256" t="n"/>
      <c r="T508" s="256" t="n"/>
      <c r="U508" s="256" t="n"/>
      <c r="V508" s="256" t="n"/>
      <c r="W508" s="256" t="n"/>
      <c r="X508" s="256" t="n"/>
      <c r="Y508" s="256" t="n"/>
      <c r="Z508" s="256" t="n"/>
      <c r="AA508" s="256" t="n"/>
      <c r="AB508" s="256" t="n"/>
      <c r="AC508" s="256" t="n"/>
      <c r="AD508" s="256" t="n"/>
      <c r="AE508" s="256" t="n"/>
      <c r="AF508" s="237">
        <f>IF(COUNTA(S508:AE508)=0,"",ROUND(AVERAGE(S508:AE508),1))</f>
        <v/>
      </c>
      <c r="AG508" s="235" t="n"/>
      <c r="AH508" s="256" t="n"/>
      <c r="AI508" s="256" t="n"/>
      <c r="AJ508" s="256" t="n"/>
      <c r="AK508" s="256" t="n"/>
      <c r="AL508" s="256" t="n"/>
      <c r="AM508" s="256" t="n"/>
      <c r="AN508" s="256" t="n"/>
      <c r="AO508" s="256" t="n"/>
      <c r="AP508" s="256" t="n"/>
      <c r="AQ508" s="256" t="n"/>
      <c r="AR508" s="256" t="n"/>
      <c r="AS508" s="256" t="n"/>
      <c r="AT508" s="256" t="n"/>
      <c r="AU508" s="237">
        <f>IF(COUNTA(AH508:AT508)=0,"",ROUND(AVERAGE(AH508:AT508),1))</f>
        <v/>
      </c>
    </row>
    <row r="509" ht="14.4" customHeight="1" s="185">
      <c r="A509" s="255" t="n">
        <v>7</v>
      </c>
      <c r="B509" s="194">
        <f t="array" ref="B509:B509">IFERROR(INDEX(Liste_Enfants!B$4:B$53,SMALL(IF(Liste_Enfants!E$4:E$53="A",ROW(Liste_Enfants!E$4:E$53)-3),7))&amp;" "&amp;INDEX(Liste_Enfants!C$4:C$53,SMALL(IF(Liste_Enfants!E$4:E$53="A",ROW(Liste_Enfants!E$4:E$53)-3),7)),"")</f>
        <v/>
      </c>
      <c r="C509" s="235" t="n"/>
      <c r="D509" s="256" t="n"/>
      <c r="E509" s="256" t="n"/>
      <c r="F509" s="256" t="n"/>
      <c r="G509" s="256" t="n"/>
      <c r="H509" s="256" t="n"/>
      <c r="I509" s="256" t="n"/>
      <c r="J509" s="256" t="n"/>
      <c r="K509" s="256" t="n"/>
      <c r="L509" s="256" t="n"/>
      <c r="M509" s="256" t="n"/>
      <c r="N509" s="256" t="n"/>
      <c r="O509" s="256" t="n"/>
      <c r="P509" s="256" t="n"/>
      <c r="Q509" s="237">
        <f>IF(COUNTA(D509:P509)=0,"",ROUND(AVERAGE(D509:P509),1))</f>
        <v/>
      </c>
      <c r="R509" s="235" t="n"/>
      <c r="S509" s="256" t="n"/>
      <c r="T509" s="256" t="n"/>
      <c r="U509" s="256" t="n"/>
      <c r="V509" s="256" t="n"/>
      <c r="W509" s="256" t="n"/>
      <c r="X509" s="256" t="n"/>
      <c r="Y509" s="256" t="n"/>
      <c r="Z509" s="256" t="n"/>
      <c r="AA509" s="256" t="n"/>
      <c r="AB509" s="256" t="n"/>
      <c r="AC509" s="256" t="n"/>
      <c r="AD509" s="256" t="n"/>
      <c r="AE509" s="256" t="n"/>
      <c r="AF509" s="237">
        <f>IF(COUNTA(S509:AE509)=0,"",ROUND(AVERAGE(S509:AE509),1))</f>
        <v/>
      </c>
      <c r="AG509" s="235" t="n"/>
      <c r="AH509" s="256" t="n"/>
      <c r="AI509" s="256" t="n"/>
      <c r="AJ509" s="256" t="n"/>
      <c r="AK509" s="256" t="n"/>
      <c r="AL509" s="256" t="n"/>
      <c r="AM509" s="256" t="n"/>
      <c r="AN509" s="256" t="n"/>
      <c r="AO509" s="256" t="n"/>
      <c r="AP509" s="256" t="n"/>
      <c r="AQ509" s="256" t="n"/>
      <c r="AR509" s="256" t="n"/>
      <c r="AS509" s="256" t="n"/>
      <c r="AT509" s="256" t="n"/>
      <c r="AU509" s="237">
        <f>IF(COUNTA(AH509:AT509)=0,"",ROUND(AVERAGE(AH509:AT509),1))</f>
        <v/>
      </c>
    </row>
    <row r="510" ht="14.4" customHeight="1" s="185">
      <c r="A510" s="255" t="n">
        <v>8</v>
      </c>
      <c r="B510" s="194">
        <f t="array" ref="B510:B510">IFERROR(INDEX(Liste_Enfants!B$4:B$53,SMALL(IF(Liste_Enfants!E$4:E$53="A",ROW(Liste_Enfants!E$4:E$53)-3),8))&amp;" "&amp;INDEX(Liste_Enfants!C$4:C$53,SMALL(IF(Liste_Enfants!E$4:E$53="A",ROW(Liste_Enfants!E$4:E$53)-3),8)),"")</f>
        <v/>
      </c>
      <c r="C510" s="235" t="n"/>
      <c r="D510" s="256" t="n"/>
      <c r="E510" s="256" t="n"/>
      <c r="F510" s="256" t="n"/>
      <c r="G510" s="256" t="n"/>
      <c r="H510" s="256" t="n"/>
      <c r="I510" s="256" t="n"/>
      <c r="J510" s="256" t="n"/>
      <c r="K510" s="256" t="n"/>
      <c r="L510" s="256" t="n"/>
      <c r="M510" s="256" t="n"/>
      <c r="N510" s="256" t="n"/>
      <c r="O510" s="256" t="n"/>
      <c r="P510" s="256" t="n"/>
      <c r="Q510" s="237">
        <f>IF(COUNTA(D510:P510)=0,"",ROUND(AVERAGE(D510:P510),1))</f>
        <v/>
      </c>
      <c r="R510" s="235" t="n"/>
      <c r="S510" s="256" t="n"/>
      <c r="T510" s="256" t="n"/>
      <c r="U510" s="256" t="n"/>
      <c r="V510" s="256" t="n"/>
      <c r="W510" s="256" t="n"/>
      <c r="X510" s="256" t="n"/>
      <c r="Y510" s="256" t="n"/>
      <c r="Z510" s="256" t="n"/>
      <c r="AA510" s="256" t="n"/>
      <c r="AB510" s="256" t="n"/>
      <c r="AC510" s="256" t="n"/>
      <c r="AD510" s="256" t="n"/>
      <c r="AE510" s="256" t="n"/>
      <c r="AF510" s="237">
        <f>IF(COUNTA(S510:AE510)=0,"",ROUND(AVERAGE(S510:AE510),1))</f>
        <v/>
      </c>
      <c r="AG510" s="235" t="n"/>
      <c r="AH510" s="256" t="n"/>
      <c r="AI510" s="256" t="n"/>
      <c r="AJ510" s="256" t="n"/>
      <c r="AK510" s="256" t="n"/>
      <c r="AL510" s="256" t="n"/>
      <c r="AM510" s="256" t="n"/>
      <c r="AN510" s="256" t="n"/>
      <c r="AO510" s="256" t="n"/>
      <c r="AP510" s="256" t="n"/>
      <c r="AQ510" s="256" t="n"/>
      <c r="AR510" s="256" t="n"/>
      <c r="AS510" s="256" t="n"/>
      <c r="AT510" s="256" t="n"/>
      <c r="AU510" s="237">
        <f>IF(COUNTA(AH510:AT510)=0,"",ROUND(AVERAGE(AH510:AT510),1))</f>
        <v/>
      </c>
    </row>
    <row r="511" ht="14.4" customHeight="1" s="185">
      <c r="A511" s="255" t="n">
        <v>9</v>
      </c>
      <c r="B511" s="194">
        <f t="array" ref="B511:B511">IFERROR(INDEX(Liste_Enfants!B$4:B$53,SMALL(IF(Liste_Enfants!E$4:E$53="A",ROW(Liste_Enfants!E$4:E$53)-3),9))&amp;" "&amp;INDEX(Liste_Enfants!C$4:C$53,SMALL(IF(Liste_Enfants!E$4:E$53="A",ROW(Liste_Enfants!E$4:E$53)-3),9)),"")</f>
        <v/>
      </c>
      <c r="C511" s="235" t="n"/>
      <c r="D511" s="256" t="n"/>
      <c r="E511" s="256" t="n"/>
      <c r="F511" s="256" t="n"/>
      <c r="G511" s="256" t="n"/>
      <c r="H511" s="256" t="n"/>
      <c r="I511" s="256" t="n"/>
      <c r="J511" s="256" t="n"/>
      <c r="K511" s="256" t="n"/>
      <c r="L511" s="256" t="n"/>
      <c r="M511" s="256" t="n"/>
      <c r="N511" s="256" t="n"/>
      <c r="O511" s="256" t="n"/>
      <c r="P511" s="256" t="n"/>
      <c r="Q511" s="237">
        <f>IF(COUNTA(D511:P511)=0,"",ROUND(AVERAGE(D511:P511),1))</f>
        <v/>
      </c>
      <c r="R511" s="235" t="n"/>
      <c r="S511" s="256" t="n"/>
      <c r="T511" s="256" t="n"/>
      <c r="U511" s="256" t="n"/>
      <c r="V511" s="256" t="n"/>
      <c r="W511" s="256" t="n"/>
      <c r="X511" s="256" t="n"/>
      <c r="Y511" s="256" t="n"/>
      <c r="Z511" s="256" t="n"/>
      <c r="AA511" s="256" t="n"/>
      <c r="AB511" s="256" t="n"/>
      <c r="AC511" s="256" t="n"/>
      <c r="AD511" s="256" t="n"/>
      <c r="AE511" s="256" t="n"/>
      <c r="AF511" s="237">
        <f>IF(COUNTA(S511:AE511)=0,"",ROUND(AVERAGE(S511:AE511),1))</f>
        <v/>
      </c>
      <c r="AG511" s="235" t="n"/>
      <c r="AH511" s="256" t="n"/>
      <c r="AI511" s="256" t="n"/>
      <c r="AJ511" s="256" t="n"/>
      <c r="AK511" s="256" t="n"/>
      <c r="AL511" s="256" t="n"/>
      <c r="AM511" s="256" t="n"/>
      <c r="AN511" s="256" t="n"/>
      <c r="AO511" s="256" t="n"/>
      <c r="AP511" s="256" t="n"/>
      <c r="AQ511" s="256" t="n"/>
      <c r="AR511" s="256" t="n"/>
      <c r="AS511" s="256" t="n"/>
      <c r="AT511" s="256" t="n"/>
      <c r="AU511" s="237">
        <f>IF(COUNTA(AH511:AT511)=0,"",ROUND(AVERAGE(AH511:AT511),1))</f>
        <v/>
      </c>
    </row>
    <row r="512" ht="14.4" customHeight="1" s="185">
      <c r="A512" s="255" t="n">
        <v>10</v>
      </c>
      <c r="B512" s="194">
        <f t="array" ref="B512:B512">IFERROR(INDEX(Liste_Enfants!B$4:B$53,SMALL(IF(Liste_Enfants!E$4:E$53="A",ROW(Liste_Enfants!E$4:E$53)-3),10))&amp;" "&amp;INDEX(Liste_Enfants!C$4:C$53,SMALL(IF(Liste_Enfants!E$4:E$53="A",ROW(Liste_Enfants!E$4:E$53)-3),10)),"")</f>
        <v/>
      </c>
      <c r="C512" s="235" t="n"/>
      <c r="D512" s="256" t="n"/>
      <c r="E512" s="256" t="n"/>
      <c r="F512" s="256" t="n"/>
      <c r="G512" s="256" t="n"/>
      <c r="H512" s="256" t="n"/>
      <c r="I512" s="256" t="n"/>
      <c r="J512" s="256" t="n"/>
      <c r="K512" s="256" t="n"/>
      <c r="L512" s="256" t="n"/>
      <c r="M512" s="256" t="n"/>
      <c r="N512" s="256" t="n"/>
      <c r="O512" s="256" t="n"/>
      <c r="P512" s="256" t="n"/>
      <c r="Q512" s="237">
        <f>IF(COUNTA(D512:P512)=0,"",ROUND(AVERAGE(D512:P512),1))</f>
        <v/>
      </c>
      <c r="R512" s="235" t="n"/>
      <c r="S512" s="256" t="n"/>
      <c r="T512" s="256" t="n"/>
      <c r="U512" s="256" t="n"/>
      <c r="V512" s="256" t="n"/>
      <c r="W512" s="256" t="n"/>
      <c r="X512" s="256" t="n"/>
      <c r="Y512" s="256" t="n"/>
      <c r="Z512" s="256" t="n"/>
      <c r="AA512" s="256" t="n"/>
      <c r="AB512" s="256" t="n"/>
      <c r="AC512" s="256" t="n"/>
      <c r="AD512" s="256" t="n"/>
      <c r="AE512" s="256" t="n"/>
      <c r="AF512" s="237">
        <f>IF(COUNTA(S512:AE512)=0,"",ROUND(AVERAGE(S512:AE512),1))</f>
        <v/>
      </c>
      <c r="AG512" s="235" t="n"/>
      <c r="AH512" s="256" t="n"/>
      <c r="AI512" s="256" t="n"/>
      <c r="AJ512" s="256" t="n"/>
      <c r="AK512" s="256" t="n"/>
      <c r="AL512" s="256" t="n"/>
      <c r="AM512" s="256" t="n"/>
      <c r="AN512" s="256" t="n"/>
      <c r="AO512" s="256" t="n"/>
      <c r="AP512" s="256" t="n"/>
      <c r="AQ512" s="256" t="n"/>
      <c r="AR512" s="256" t="n"/>
      <c r="AS512" s="256" t="n"/>
      <c r="AT512" s="256" t="n"/>
      <c r="AU512" s="237">
        <f>IF(COUNTA(AH512:AT512)=0,"",ROUND(AVERAGE(AH512:AT512),1))</f>
        <v/>
      </c>
    </row>
    <row r="513" ht="14.4" customHeight="1" s="185">
      <c r="A513" s="255" t="n">
        <v>11</v>
      </c>
      <c r="B513" s="194">
        <f t="array" ref="B513:B513">IFERROR(INDEX(Liste_Enfants!B$4:B$53,SMALL(IF(Liste_Enfants!E$4:E$53="A",ROW(Liste_Enfants!E$4:E$53)-3),11))&amp;" "&amp;INDEX(Liste_Enfants!C$4:C$53,SMALL(IF(Liste_Enfants!E$4:E$53="A",ROW(Liste_Enfants!E$4:E$53)-3),11)),"")</f>
        <v/>
      </c>
      <c r="C513" s="235" t="n"/>
      <c r="D513" s="256" t="n"/>
      <c r="E513" s="256" t="n"/>
      <c r="F513" s="256" t="n"/>
      <c r="G513" s="256" t="n"/>
      <c r="H513" s="256" t="n"/>
      <c r="I513" s="256" t="n"/>
      <c r="J513" s="256" t="n"/>
      <c r="K513" s="256" t="n"/>
      <c r="L513" s="256" t="n"/>
      <c r="M513" s="256" t="n"/>
      <c r="N513" s="256" t="n"/>
      <c r="O513" s="256" t="n"/>
      <c r="P513" s="256" t="n"/>
      <c r="Q513" s="237">
        <f>IF(COUNTA(D513:P513)=0,"",ROUND(AVERAGE(D513:P513),1))</f>
        <v/>
      </c>
      <c r="R513" s="235" t="n"/>
      <c r="S513" s="256" t="n"/>
      <c r="T513" s="256" t="n"/>
      <c r="U513" s="256" t="n"/>
      <c r="V513" s="256" t="n"/>
      <c r="W513" s="256" t="n"/>
      <c r="X513" s="256" t="n"/>
      <c r="Y513" s="256" t="n"/>
      <c r="Z513" s="256" t="n"/>
      <c r="AA513" s="256" t="n"/>
      <c r="AB513" s="256" t="n"/>
      <c r="AC513" s="256" t="n"/>
      <c r="AD513" s="256" t="n"/>
      <c r="AE513" s="256" t="n"/>
      <c r="AF513" s="237">
        <f>IF(COUNTA(S513:AE513)=0,"",ROUND(AVERAGE(S513:AE513),1))</f>
        <v/>
      </c>
      <c r="AG513" s="235" t="n"/>
      <c r="AH513" s="256" t="n"/>
      <c r="AI513" s="256" t="n"/>
      <c r="AJ513" s="256" t="n"/>
      <c r="AK513" s="256" t="n"/>
      <c r="AL513" s="256" t="n"/>
      <c r="AM513" s="256" t="n"/>
      <c r="AN513" s="256" t="n"/>
      <c r="AO513" s="256" t="n"/>
      <c r="AP513" s="256" t="n"/>
      <c r="AQ513" s="256" t="n"/>
      <c r="AR513" s="256" t="n"/>
      <c r="AS513" s="256" t="n"/>
      <c r="AT513" s="256" t="n"/>
      <c r="AU513" s="237">
        <f>IF(COUNTA(AH513:AT513)=0,"",ROUND(AVERAGE(AH513:AT513),1))</f>
        <v/>
      </c>
    </row>
    <row r="514" ht="14.4" customHeight="1" s="185">
      <c r="A514" s="255" t="n">
        <v>12</v>
      </c>
      <c r="B514" s="194">
        <f t="array" ref="B514:B514">IFERROR(INDEX(Liste_Enfants!B$4:B$53,SMALL(IF(Liste_Enfants!E$4:E$53="A",ROW(Liste_Enfants!E$4:E$53)-3),12))&amp;" "&amp;INDEX(Liste_Enfants!C$4:C$53,SMALL(IF(Liste_Enfants!E$4:E$53="A",ROW(Liste_Enfants!E$4:E$53)-3),12)),"")</f>
        <v/>
      </c>
      <c r="C514" s="235" t="n"/>
      <c r="D514" s="256" t="n"/>
      <c r="E514" s="256" t="n"/>
      <c r="F514" s="256" t="n"/>
      <c r="G514" s="256" t="n"/>
      <c r="H514" s="256" t="n"/>
      <c r="I514" s="256" t="n"/>
      <c r="J514" s="256" t="n"/>
      <c r="K514" s="256" t="n"/>
      <c r="L514" s="256" t="n"/>
      <c r="M514" s="256" t="n"/>
      <c r="N514" s="256" t="n"/>
      <c r="O514" s="256" t="n"/>
      <c r="P514" s="256" t="n"/>
      <c r="Q514" s="237">
        <f>IF(COUNTA(D514:P514)=0,"",ROUND(AVERAGE(D514:P514),1))</f>
        <v/>
      </c>
      <c r="R514" s="235" t="n"/>
      <c r="S514" s="256" t="n"/>
      <c r="T514" s="256" t="n"/>
      <c r="U514" s="256" t="n"/>
      <c r="V514" s="256" t="n"/>
      <c r="W514" s="256" t="n"/>
      <c r="X514" s="256" t="n"/>
      <c r="Y514" s="256" t="n"/>
      <c r="Z514" s="256" t="n"/>
      <c r="AA514" s="256" t="n"/>
      <c r="AB514" s="256" t="n"/>
      <c r="AC514" s="256" t="n"/>
      <c r="AD514" s="256" t="n"/>
      <c r="AE514" s="256" t="n"/>
      <c r="AF514" s="237">
        <f>IF(COUNTA(S514:AE514)=0,"",ROUND(AVERAGE(S514:AE514),1))</f>
        <v/>
      </c>
      <c r="AG514" s="235" t="n"/>
      <c r="AH514" s="256" t="n"/>
      <c r="AI514" s="256" t="n"/>
      <c r="AJ514" s="256" t="n"/>
      <c r="AK514" s="256" t="n"/>
      <c r="AL514" s="256" t="n"/>
      <c r="AM514" s="256" t="n"/>
      <c r="AN514" s="256" t="n"/>
      <c r="AO514" s="256" t="n"/>
      <c r="AP514" s="256" t="n"/>
      <c r="AQ514" s="256" t="n"/>
      <c r="AR514" s="256" t="n"/>
      <c r="AS514" s="256" t="n"/>
      <c r="AT514" s="256" t="n"/>
      <c r="AU514" s="237">
        <f>IF(COUNTA(AH514:AT514)=0,"",ROUND(AVERAGE(AH514:AT514),1))</f>
        <v/>
      </c>
    </row>
    <row r="515" ht="14.4" customHeight="1" s="185">
      <c r="A515" s="255" t="n">
        <v>13</v>
      </c>
      <c r="B515" s="194">
        <f t="array" ref="B515:B515">IFERROR(INDEX(Liste_Enfants!B$4:B$53,SMALL(IF(Liste_Enfants!E$4:E$53="A",ROW(Liste_Enfants!E$4:E$53)-3),13))&amp;" "&amp;INDEX(Liste_Enfants!C$4:C$53,SMALL(IF(Liste_Enfants!E$4:E$53="A",ROW(Liste_Enfants!E$4:E$53)-3),13)),"")</f>
        <v/>
      </c>
      <c r="C515" s="235" t="n"/>
      <c r="D515" s="256" t="n"/>
      <c r="E515" s="256" t="n"/>
      <c r="F515" s="256" t="n"/>
      <c r="G515" s="256" t="n"/>
      <c r="H515" s="256" t="n"/>
      <c r="I515" s="256" t="n"/>
      <c r="J515" s="256" t="n"/>
      <c r="K515" s="256" t="n"/>
      <c r="L515" s="256" t="n"/>
      <c r="M515" s="256" t="n"/>
      <c r="N515" s="256" t="n"/>
      <c r="O515" s="256" t="n"/>
      <c r="P515" s="256" t="n"/>
      <c r="Q515" s="237">
        <f>IF(COUNTA(D515:P515)=0,"",ROUND(AVERAGE(D515:P515),1))</f>
        <v/>
      </c>
      <c r="R515" s="235" t="n"/>
      <c r="S515" s="256" t="n"/>
      <c r="T515" s="256" t="n"/>
      <c r="U515" s="256" t="n"/>
      <c r="V515" s="256" t="n"/>
      <c r="W515" s="256" t="n"/>
      <c r="X515" s="256" t="n"/>
      <c r="Y515" s="256" t="n"/>
      <c r="Z515" s="256" t="n"/>
      <c r="AA515" s="256" t="n"/>
      <c r="AB515" s="256" t="n"/>
      <c r="AC515" s="256" t="n"/>
      <c r="AD515" s="256" t="n"/>
      <c r="AE515" s="256" t="n"/>
      <c r="AF515" s="237">
        <f>IF(COUNTA(S515:AE515)=0,"",ROUND(AVERAGE(S515:AE515),1))</f>
        <v/>
      </c>
      <c r="AG515" s="235" t="n"/>
      <c r="AH515" s="256" t="n"/>
      <c r="AI515" s="256" t="n"/>
      <c r="AJ515" s="256" t="n"/>
      <c r="AK515" s="256" t="n"/>
      <c r="AL515" s="256" t="n"/>
      <c r="AM515" s="256" t="n"/>
      <c r="AN515" s="256" t="n"/>
      <c r="AO515" s="256" t="n"/>
      <c r="AP515" s="256" t="n"/>
      <c r="AQ515" s="256" t="n"/>
      <c r="AR515" s="256" t="n"/>
      <c r="AS515" s="256" t="n"/>
      <c r="AT515" s="256" t="n"/>
      <c r="AU515" s="237">
        <f>IF(COUNTA(AH515:AT515)=0,"",ROUND(AVERAGE(AH515:AT515),1))</f>
        <v/>
      </c>
    </row>
    <row r="516" ht="14.4" customHeight="1" s="185">
      <c r="A516" s="255" t="n">
        <v>14</v>
      </c>
      <c r="B516" s="194">
        <f t="array" ref="B516:B516">IFERROR(INDEX(Liste_Enfants!B$4:B$53,SMALL(IF(Liste_Enfants!E$4:E$53="A",ROW(Liste_Enfants!E$4:E$53)-3),14))&amp;" "&amp;INDEX(Liste_Enfants!C$4:C$53,SMALL(IF(Liste_Enfants!E$4:E$53="A",ROW(Liste_Enfants!E$4:E$53)-3),14)),"")</f>
        <v/>
      </c>
      <c r="C516" s="235" t="n"/>
      <c r="D516" s="256" t="n"/>
      <c r="E516" s="256" t="n"/>
      <c r="F516" s="256" t="n"/>
      <c r="G516" s="256" t="n"/>
      <c r="H516" s="256" t="n"/>
      <c r="I516" s="256" t="n"/>
      <c r="J516" s="256" t="n"/>
      <c r="K516" s="256" t="n"/>
      <c r="L516" s="256" t="n"/>
      <c r="M516" s="256" t="n"/>
      <c r="N516" s="256" t="n"/>
      <c r="O516" s="256" t="n"/>
      <c r="P516" s="256" t="n"/>
      <c r="Q516" s="237">
        <f>IF(COUNTA(D516:P516)=0,"",ROUND(AVERAGE(D516:P516),1))</f>
        <v/>
      </c>
      <c r="R516" s="235" t="n"/>
      <c r="S516" s="256" t="n"/>
      <c r="T516" s="256" t="n"/>
      <c r="U516" s="256" t="n"/>
      <c r="V516" s="256" t="n"/>
      <c r="W516" s="256" t="n"/>
      <c r="X516" s="256" t="n"/>
      <c r="Y516" s="256" t="n"/>
      <c r="Z516" s="256" t="n"/>
      <c r="AA516" s="256" t="n"/>
      <c r="AB516" s="256" t="n"/>
      <c r="AC516" s="256" t="n"/>
      <c r="AD516" s="256" t="n"/>
      <c r="AE516" s="256" t="n"/>
      <c r="AF516" s="237">
        <f>IF(COUNTA(S516:AE516)=0,"",ROUND(AVERAGE(S516:AE516),1))</f>
        <v/>
      </c>
      <c r="AG516" s="235" t="n"/>
      <c r="AH516" s="256" t="n"/>
      <c r="AI516" s="256" t="n"/>
      <c r="AJ516" s="256" t="n"/>
      <c r="AK516" s="256" t="n"/>
      <c r="AL516" s="256" t="n"/>
      <c r="AM516" s="256" t="n"/>
      <c r="AN516" s="256" t="n"/>
      <c r="AO516" s="256" t="n"/>
      <c r="AP516" s="256" t="n"/>
      <c r="AQ516" s="256" t="n"/>
      <c r="AR516" s="256" t="n"/>
      <c r="AS516" s="256" t="n"/>
      <c r="AT516" s="256" t="n"/>
      <c r="AU516" s="237">
        <f>IF(COUNTA(AH516:AT516)=0,"",ROUND(AVERAGE(AH516:AT516),1))</f>
        <v/>
      </c>
    </row>
    <row r="517" ht="14.4" customHeight="1" s="185">
      <c r="A517" s="255" t="n">
        <v>15</v>
      </c>
      <c r="B517" s="194">
        <f t="array" ref="B517:B517">IFERROR(INDEX(Liste_Enfants!B$4:B$53,SMALL(IF(Liste_Enfants!E$4:E$53="A",ROW(Liste_Enfants!E$4:E$53)-3),15))&amp;" "&amp;INDEX(Liste_Enfants!C$4:C$53,SMALL(IF(Liste_Enfants!E$4:E$53="A",ROW(Liste_Enfants!E$4:E$53)-3),15)),"")</f>
        <v/>
      </c>
      <c r="C517" s="235" t="n"/>
      <c r="D517" s="256" t="n"/>
      <c r="E517" s="256" t="n"/>
      <c r="F517" s="256" t="n"/>
      <c r="G517" s="256" t="n"/>
      <c r="H517" s="256" t="n"/>
      <c r="I517" s="256" t="n"/>
      <c r="J517" s="256" t="n"/>
      <c r="K517" s="256" t="n"/>
      <c r="L517" s="256" t="n"/>
      <c r="M517" s="256" t="n"/>
      <c r="N517" s="256" t="n"/>
      <c r="O517" s="256" t="n"/>
      <c r="P517" s="256" t="n"/>
      <c r="Q517" s="237">
        <f>IF(COUNTA(D517:P517)=0,"",ROUND(AVERAGE(D517:P517),1))</f>
        <v/>
      </c>
      <c r="R517" s="235" t="n"/>
      <c r="S517" s="256" t="n"/>
      <c r="T517" s="256" t="n"/>
      <c r="U517" s="256" t="n"/>
      <c r="V517" s="256" t="n"/>
      <c r="W517" s="256" t="n"/>
      <c r="X517" s="256" t="n"/>
      <c r="Y517" s="256" t="n"/>
      <c r="Z517" s="256" t="n"/>
      <c r="AA517" s="256" t="n"/>
      <c r="AB517" s="256" t="n"/>
      <c r="AC517" s="256" t="n"/>
      <c r="AD517" s="256" t="n"/>
      <c r="AE517" s="256" t="n"/>
      <c r="AF517" s="237">
        <f>IF(COUNTA(S517:AE517)=0,"",ROUND(AVERAGE(S517:AE517),1))</f>
        <v/>
      </c>
      <c r="AG517" s="235" t="n"/>
      <c r="AH517" s="256" t="n"/>
      <c r="AI517" s="256" t="n"/>
      <c r="AJ517" s="256" t="n"/>
      <c r="AK517" s="256" t="n"/>
      <c r="AL517" s="256" t="n"/>
      <c r="AM517" s="256" t="n"/>
      <c r="AN517" s="256" t="n"/>
      <c r="AO517" s="256" t="n"/>
      <c r="AP517" s="256" t="n"/>
      <c r="AQ517" s="256" t="n"/>
      <c r="AR517" s="256" t="n"/>
      <c r="AS517" s="256" t="n"/>
      <c r="AT517" s="256" t="n"/>
      <c r="AU517" s="237">
        <f>IF(COUNTA(AH517:AT517)=0,"",ROUND(AVERAGE(AH517:AT517),1))</f>
        <v/>
      </c>
    </row>
    <row r="518" ht="14.4" customHeight="1" s="185">
      <c r="A518" s="257" t="inlineStr">
        <is>
          <t>📊 MOY.</t>
        </is>
      </c>
      <c r="C518" s="240" t="n"/>
      <c r="D518" s="258">
        <f>IF(COUNTA(D503:D517)=0,"",ROUND(AVERAGE(D503:D517),1))</f>
        <v/>
      </c>
      <c r="E518" s="258">
        <f>IF(COUNTA(E503:E517)=0,"",ROUND(AVERAGE(E503:E517),1))</f>
        <v/>
      </c>
      <c r="F518" s="258">
        <f>IF(COUNTA(F503:F517)=0,"",ROUND(AVERAGE(F503:F517),1))</f>
        <v/>
      </c>
      <c r="G518" s="258">
        <f>IF(COUNTA(G503:G517)=0,"",ROUND(AVERAGE(G503:G517),1))</f>
        <v/>
      </c>
      <c r="H518" s="258">
        <f>IF(COUNTA(H503:H517)=0,"",ROUND(AVERAGE(H503:H517),1))</f>
        <v/>
      </c>
      <c r="I518" s="258">
        <f>IF(COUNTA(I503:I517)=0,"",ROUND(AVERAGE(I503:I517),1))</f>
        <v/>
      </c>
      <c r="J518" s="258">
        <f>IF(COUNTA(J503:J517)=0,"",ROUND(AVERAGE(J503:J517),1))</f>
        <v/>
      </c>
      <c r="K518" s="258">
        <f>IF(COUNTA(K503:K517)=0,"",ROUND(AVERAGE(K503:K517),1))</f>
        <v/>
      </c>
      <c r="L518" s="258">
        <f>IF(COUNTA(L503:L517)=0,"",ROUND(AVERAGE(L503:L517),1))</f>
        <v/>
      </c>
      <c r="M518" s="258">
        <f>IF(COUNTA(M503:M517)=0,"",ROUND(AVERAGE(M503:M517),1))</f>
        <v/>
      </c>
      <c r="N518" s="258">
        <f>IF(COUNTA(N503:N517)=0,"",ROUND(AVERAGE(N503:N517),1))</f>
        <v/>
      </c>
      <c r="O518" s="258">
        <f>IF(COUNTA(O503:O517)=0,"",ROUND(AVERAGE(O503:O517),1))</f>
        <v/>
      </c>
      <c r="P518" s="258">
        <f>IF(COUNTA(P503:P517)=0,"",ROUND(AVERAGE(P503:P517),1))</f>
        <v/>
      </c>
      <c r="Q518" s="258">
        <f>IF(COUNTA(Q503:Q517)=0,"",ROUND(AVERAGE(Q503:Q517),1))</f>
        <v/>
      </c>
      <c r="R518" s="235" t="n"/>
      <c r="S518" s="258">
        <f>IF(COUNTA(S503:S517)=0,"",ROUND(AVERAGE(S503:S517),1))</f>
        <v/>
      </c>
      <c r="T518" s="258">
        <f>IF(COUNTA(T503:T517)=0,"",ROUND(AVERAGE(T503:T517),1))</f>
        <v/>
      </c>
      <c r="U518" s="258">
        <f>IF(COUNTA(U503:U517)=0,"",ROUND(AVERAGE(U503:U517),1))</f>
        <v/>
      </c>
      <c r="V518" s="258">
        <f>IF(COUNTA(V503:V517)=0,"",ROUND(AVERAGE(V503:V517),1))</f>
        <v/>
      </c>
      <c r="W518" s="258">
        <f>IF(COUNTA(W503:W517)=0,"",ROUND(AVERAGE(W503:W517),1))</f>
        <v/>
      </c>
      <c r="X518" s="258">
        <f>IF(COUNTA(X503:X517)=0,"",ROUND(AVERAGE(X503:X517),1))</f>
        <v/>
      </c>
      <c r="Y518" s="258">
        <f>IF(COUNTA(Y503:Y517)=0,"",ROUND(AVERAGE(Y503:Y517),1))</f>
        <v/>
      </c>
      <c r="Z518" s="258">
        <f>IF(COUNTA(Z503:Z517)=0,"",ROUND(AVERAGE(Z503:Z517),1))</f>
        <v/>
      </c>
      <c r="AA518" s="258">
        <f>IF(COUNTA(AA503:AA517)=0,"",ROUND(AVERAGE(AA503:AA517),1))</f>
        <v/>
      </c>
      <c r="AB518" s="258">
        <f>IF(COUNTA(AB503:AB517)=0,"",ROUND(AVERAGE(AB503:AB517),1))</f>
        <v/>
      </c>
      <c r="AC518" s="258">
        <f>IF(COUNTA(AC503:AC517)=0,"",ROUND(AVERAGE(AC503:AC517),1))</f>
        <v/>
      </c>
      <c r="AD518" s="258">
        <f>IF(COUNTA(AD503:AD517)=0,"",ROUND(AVERAGE(AD503:AD517),1))</f>
        <v/>
      </c>
      <c r="AE518" s="258">
        <f>IF(COUNTA(AE503:AE517)=0,"",ROUND(AVERAGE(AE503:AE517),1))</f>
        <v/>
      </c>
      <c r="AF518" s="258">
        <f>IF(COUNTA(AF503:AF517)=0,"",ROUND(AVERAGE(AF503:AF517),1))</f>
        <v/>
      </c>
      <c r="AG518" s="235" t="n"/>
      <c r="AH518" s="258">
        <f>IF(COUNTA(AH503:AH517)=0,"",ROUND(AVERAGE(AH503:AH517),1))</f>
        <v/>
      </c>
      <c r="AI518" s="258">
        <f>IF(COUNTA(AI503:AI517)=0,"",ROUND(AVERAGE(AI503:AI517),1))</f>
        <v/>
      </c>
      <c r="AJ518" s="258">
        <f>IF(COUNTA(AJ503:AJ517)=0,"",ROUND(AVERAGE(AJ503:AJ517),1))</f>
        <v/>
      </c>
      <c r="AK518" s="258">
        <f>IF(COUNTA(AK503:AK517)=0,"",ROUND(AVERAGE(AK503:AK517),1))</f>
        <v/>
      </c>
      <c r="AL518" s="258">
        <f>IF(COUNTA(AL503:AL517)=0,"",ROUND(AVERAGE(AL503:AL517),1))</f>
        <v/>
      </c>
      <c r="AM518" s="258">
        <f>IF(COUNTA(AM503:AM517)=0,"",ROUND(AVERAGE(AM503:AM517),1))</f>
        <v/>
      </c>
      <c r="AN518" s="258">
        <f>IF(COUNTA(AN503:AN517)=0,"",ROUND(AVERAGE(AN503:AN517),1))</f>
        <v/>
      </c>
      <c r="AO518" s="258">
        <f>IF(COUNTA(AO503:AO517)=0,"",ROUND(AVERAGE(AO503:AO517),1))</f>
        <v/>
      </c>
      <c r="AP518" s="258">
        <f>IF(COUNTA(AP503:AP517)=0,"",ROUND(AVERAGE(AP503:AP517),1))</f>
        <v/>
      </c>
      <c r="AQ518" s="258">
        <f>IF(COUNTA(AQ503:AQ517)=0,"",ROUND(AVERAGE(AQ503:AQ517),1))</f>
        <v/>
      </c>
      <c r="AR518" s="258">
        <f>IF(COUNTA(AR503:AR517)=0,"",ROUND(AVERAGE(AR503:AR517),1))</f>
        <v/>
      </c>
      <c r="AS518" s="258">
        <f>IF(COUNTA(AS503:AS517)=0,"",ROUND(AVERAGE(AS503:AS517),1))</f>
        <v/>
      </c>
      <c r="AT518" s="258">
        <f>IF(COUNTA(AT503:AT517)=0,"",ROUND(AVERAGE(AT503:AT517),1))</f>
        <v/>
      </c>
      <c r="AU518" s="258">
        <f>IF(COUNTA(AU503:AU517)=0,"",ROUND(AVERAGE(AU503:AU517),1))</f>
        <v/>
      </c>
    </row>
    <row r="519" ht="30" customHeight="1" s="185">
      <c r="A519" s="259" t="inlineStr">
        <is>
          <t>N°</t>
        </is>
      </c>
      <c r="B519" s="243" t="inlineStr">
        <is>
          <t>📅 MARDI</t>
        </is>
      </c>
      <c r="C519" s="228" t="n"/>
      <c r="D519" s="229" t="inlineStr">
        <is>
          <t>Règles</t>
        </is>
      </c>
      <c r="E519" s="229" t="inlineStr">
        <is>
          <t>Coopér.</t>
        </is>
      </c>
      <c r="F519" s="229" t="inlineStr">
        <is>
          <t>Comm.</t>
        </is>
      </c>
      <c r="G519" s="229" t="inlineStr">
        <is>
          <t>Entraide</t>
        </is>
      </c>
      <c r="H519" s="230" t="inlineStr">
        <is>
          <t>Initiat.</t>
        </is>
      </c>
      <c r="I519" s="230" t="inlineStr">
        <is>
          <t>Gest.mat</t>
        </is>
      </c>
      <c r="J519" s="230" t="inlineStr">
        <is>
          <t>Orga.</t>
        </is>
      </c>
      <c r="K519" s="231" t="inlineStr">
        <is>
          <t>Imagin.</t>
        </is>
      </c>
      <c r="L519" s="231" t="inlineStr">
        <is>
          <t>Expr.art</t>
        </is>
      </c>
      <c r="M519" s="231" t="inlineStr">
        <is>
          <t>Expr.corp</t>
        </is>
      </c>
      <c r="N519" s="232" t="inlineStr">
        <is>
          <t>Coord.</t>
        </is>
      </c>
      <c r="O519" s="232" t="inlineStr">
        <is>
          <t>Endur.</t>
        </is>
      </c>
      <c r="P519" s="232" t="inlineStr">
        <is>
          <t>Esp.sport</t>
        </is>
      </c>
      <c r="Q519" s="233" t="inlineStr">
        <is>
          <t>MOY</t>
        </is>
      </c>
      <c r="R519" s="250" t="inlineStr">
        <is>
          <t>▼ Activité</t>
        </is>
      </c>
      <c r="S519" s="229" t="inlineStr">
        <is>
          <t>Règles</t>
        </is>
      </c>
      <c r="T519" s="229" t="inlineStr">
        <is>
          <t>Coopér.</t>
        </is>
      </c>
      <c r="U519" s="229" t="inlineStr">
        <is>
          <t>Comm.</t>
        </is>
      </c>
      <c r="V519" s="229" t="inlineStr">
        <is>
          <t>Entraide</t>
        </is>
      </c>
      <c r="W519" s="230" t="inlineStr">
        <is>
          <t>Initiat.</t>
        </is>
      </c>
      <c r="X519" s="230" t="inlineStr">
        <is>
          <t>Gest.mat</t>
        </is>
      </c>
      <c r="Y519" s="230" t="inlineStr">
        <is>
          <t>Orga.</t>
        </is>
      </c>
      <c r="Z519" s="231" t="inlineStr">
        <is>
          <t>Imagin.</t>
        </is>
      </c>
      <c r="AA519" s="231" t="inlineStr">
        <is>
          <t>Expr.art</t>
        </is>
      </c>
      <c r="AB519" s="231" t="inlineStr">
        <is>
          <t>Expr.corp</t>
        </is>
      </c>
      <c r="AC519" s="232" t="inlineStr">
        <is>
          <t>Coord.</t>
        </is>
      </c>
      <c r="AD519" s="232" t="inlineStr">
        <is>
          <t>Endur.</t>
        </is>
      </c>
      <c r="AE519" s="232" t="inlineStr">
        <is>
          <t>Esp.sport</t>
        </is>
      </c>
      <c r="AF519" s="233" t="inlineStr">
        <is>
          <t>MOY</t>
        </is>
      </c>
      <c r="AG519" s="228" t="n"/>
      <c r="AH519" s="229" t="inlineStr">
        <is>
          <t>Règles</t>
        </is>
      </c>
      <c r="AI519" s="229" t="inlineStr">
        <is>
          <t>Coopér.</t>
        </is>
      </c>
      <c r="AJ519" s="229" t="inlineStr">
        <is>
          <t>Comm.</t>
        </is>
      </c>
      <c r="AK519" s="229" t="inlineStr">
        <is>
          <t>Entraide</t>
        </is>
      </c>
      <c r="AL519" s="230" t="inlineStr">
        <is>
          <t>Initiat.</t>
        </is>
      </c>
      <c r="AM519" s="230" t="inlineStr">
        <is>
          <t>Gest.mat</t>
        </is>
      </c>
      <c r="AN519" s="230" t="inlineStr">
        <is>
          <t>Orga.</t>
        </is>
      </c>
      <c r="AO519" s="231" t="inlineStr">
        <is>
          <t>Imagin.</t>
        </is>
      </c>
      <c r="AP519" s="231" t="inlineStr">
        <is>
          <t>Expr.art</t>
        </is>
      </c>
      <c r="AQ519" s="231" t="inlineStr">
        <is>
          <t>Expr.corp</t>
        </is>
      </c>
      <c r="AR519" s="232" t="inlineStr">
        <is>
          <t>Coord.</t>
        </is>
      </c>
      <c r="AS519" s="232" t="inlineStr">
        <is>
          <t>Endur.</t>
        </is>
      </c>
      <c r="AT519" s="232" t="inlineStr">
        <is>
          <t>Esp.sport</t>
        </is>
      </c>
      <c r="AU519" s="233" t="inlineStr">
        <is>
          <t>MOY</t>
        </is>
      </c>
    </row>
    <row r="520" ht="14.4" customHeight="1" s="185">
      <c r="A520" s="255" t="n">
        <v>1</v>
      </c>
      <c r="B520" s="194">
        <f t="array" ref="B520:B520">IFERROR(INDEX(Liste_Enfants!B$4:B$53,SMALL(IF(Liste_Enfants!E$4:E$53="A",ROW(Liste_Enfants!E$4:E$53)-3),1))&amp;" "&amp;INDEX(Liste_Enfants!C$4:C$53,SMALL(IF(Liste_Enfants!E$4:E$53="A",ROW(Liste_Enfants!E$4:E$53)-3),1)),"")</f>
        <v/>
      </c>
      <c r="C520" s="235" t="n"/>
      <c r="D520" s="256" t="n"/>
      <c r="E520" s="256" t="n"/>
      <c r="F520" s="256" t="n"/>
      <c r="G520" s="256" t="n"/>
      <c r="H520" s="256" t="n"/>
      <c r="I520" s="256" t="n"/>
      <c r="J520" s="256" t="n"/>
      <c r="K520" s="256" t="n"/>
      <c r="L520" s="256" t="n"/>
      <c r="M520" s="256" t="n"/>
      <c r="N520" s="256" t="n"/>
      <c r="O520" s="256" t="n"/>
      <c r="P520" s="256" t="n"/>
      <c r="Q520" s="237">
        <f>IF(COUNTA(D520:P520)=0,"",ROUND(AVERAGE(D520:P520),1))</f>
        <v/>
      </c>
      <c r="R520" s="235" t="n"/>
      <c r="S520" s="256" t="n"/>
      <c r="T520" s="256" t="n"/>
      <c r="U520" s="256" t="n"/>
      <c r="V520" s="256" t="n"/>
      <c r="W520" s="256" t="n"/>
      <c r="X520" s="256" t="n"/>
      <c r="Y520" s="256" t="n"/>
      <c r="Z520" s="256" t="n"/>
      <c r="AA520" s="256" t="n"/>
      <c r="AB520" s="256" t="n"/>
      <c r="AC520" s="256" t="n"/>
      <c r="AD520" s="256" t="n"/>
      <c r="AE520" s="256" t="n"/>
      <c r="AF520" s="237">
        <f>IF(COUNTA(S520:AE520)=0,"",ROUND(AVERAGE(S520:AE520),1))</f>
        <v/>
      </c>
      <c r="AG520" s="235" t="n"/>
      <c r="AH520" s="256" t="n"/>
      <c r="AI520" s="256" t="n"/>
      <c r="AJ520" s="256" t="n"/>
      <c r="AK520" s="256" t="n"/>
      <c r="AL520" s="256" t="n"/>
      <c r="AM520" s="256" t="n"/>
      <c r="AN520" s="256" t="n"/>
      <c r="AO520" s="256" t="n"/>
      <c r="AP520" s="256" t="n"/>
      <c r="AQ520" s="256" t="n"/>
      <c r="AR520" s="256" t="n"/>
      <c r="AS520" s="256" t="n"/>
      <c r="AT520" s="256" t="n"/>
      <c r="AU520" s="237">
        <f>IF(COUNTA(AH520:AT520)=0,"",ROUND(AVERAGE(AH520:AT520),1))</f>
        <v/>
      </c>
    </row>
    <row r="521" ht="14.4" customHeight="1" s="185">
      <c r="A521" s="255" t="n">
        <v>2</v>
      </c>
      <c r="B521" s="194">
        <f t="array" ref="B521:B521">IFERROR(INDEX(Liste_Enfants!B$4:B$53,SMALL(IF(Liste_Enfants!E$4:E$53="A",ROW(Liste_Enfants!E$4:E$53)-3),2))&amp;" "&amp;INDEX(Liste_Enfants!C$4:C$53,SMALL(IF(Liste_Enfants!E$4:E$53="A",ROW(Liste_Enfants!E$4:E$53)-3),2)),"")</f>
        <v/>
      </c>
      <c r="C521" s="235" t="n"/>
      <c r="D521" s="256" t="n"/>
      <c r="E521" s="256" t="n"/>
      <c r="F521" s="256" t="n"/>
      <c r="G521" s="256" t="n"/>
      <c r="H521" s="256" t="n"/>
      <c r="I521" s="256" t="n"/>
      <c r="J521" s="256" t="n"/>
      <c r="K521" s="256" t="n"/>
      <c r="L521" s="256" t="n"/>
      <c r="M521" s="256" t="n"/>
      <c r="N521" s="256" t="n"/>
      <c r="O521" s="256" t="n"/>
      <c r="P521" s="256" t="n"/>
      <c r="Q521" s="237">
        <f>IF(COUNTA(D521:P521)=0,"",ROUND(AVERAGE(D521:P521),1))</f>
        <v/>
      </c>
      <c r="R521" s="235" t="n"/>
      <c r="S521" s="256" t="n"/>
      <c r="T521" s="256" t="n"/>
      <c r="U521" s="256" t="n"/>
      <c r="V521" s="256" t="n"/>
      <c r="W521" s="256" t="n"/>
      <c r="X521" s="256" t="n"/>
      <c r="Y521" s="256" t="n"/>
      <c r="Z521" s="256" t="n"/>
      <c r="AA521" s="256" t="n"/>
      <c r="AB521" s="256" t="n"/>
      <c r="AC521" s="256" t="n"/>
      <c r="AD521" s="256" t="n"/>
      <c r="AE521" s="256" t="n"/>
      <c r="AF521" s="237">
        <f>IF(COUNTA(S521:AE521)=0,"",ROUND(AVERAGE(S521:AE521),1))</f>
        <v/>
      </c>
      <c r="AG521" s="235" t="n"/>
      <c r="AH521" s="256" t="n"/>
      <c r="AI521" s="256" t="n"/>
      <c r="AJ521" s="256" t="n"/>
      <c r="AK521" s="256" t="n"/>
      <c r="AL521" s="256" t="n"/>
      <c r="AM521" s="256" t="n"/>
      <c r="AN521" s="256" t="n"/>
      <c r="AO521" s="256" t="n"/>
      <c r="AP521" s="256" t="n"/>
      <c r="AQ521" s="256" t="n"/>
      <c r="AR521" s="256" t="n"/>
      <c r="AS521" s="256" t="n"/>
      <c r="AT521" s="256" t="n"/>
      <c r="AU521" s="237">
        <f>IF(COUNTA(AH521:AT521)=0,"",ROUND(AVERAGE(AH521:AT521),1))</f>
        <v/>
      </c>
    </row>
    <row r="522" ht="14.4" customHeight="1" s="185">
      <c r="A522" s="255" t="n">
        <v>3</v>
      </c>
      <c r="B522" s="194">
        <f t="array" ref="B522:B522">IFERROR(INDEX(Liste_Enfants!B$4:B$53,SMALL(IF(Liste_Enfants!E$4:E$53="A",ROW(Liste_Enfants!E$4:E$53)-3),3))&amp;" "&amp;INDEX(Liste_Enfants!C$4:C$53,SMALL(IF(Liste_Enfants!E$4:E$53="A",ROW(Liste_Enfants!E$4:E$53)-3),3)),"")</f>
        <v/>
      </c>
      <c r="C522" s="235" t="n"/>
      <c r="D522" s="256" t="n"/>
      <c r="E522" s="256" t="n"/>
      <c r="F522" s="256" t="n"/>
      <c r="G522" s="256" t="n"/>
      <c r="H522" s="256" t="n"/>
      <c r="I522" s="256" t="n"/>
      <c r="J522" s="256" t="n"/>
      <c r="K522" s="256" t="n"/>
      <c r="L522" s="256" t="n"/>
      <c r="M522" s="256" t="n"/>
      <c r="N522" s="256" t="n"/>
      <c r="O522" s="256" t="n"/>
      <c r="P522" s="256" t="n"/>
      <c r="Q522" s="237">
        <f>IF(COUNTA(D522:P522)=0,"",ROUND(AVERAGE(D522:P522),1))</f>
        <v/>
      </c>
      <c r="R522" s="235" t="n"/>
      <c r="S522" s="256" t="n"/>
      <c r="T522" s="256" t="n"/>
      <c r="U522" s="256" t="n"/>
      <c r="V522" s="256" t="n"/>
      <c r="W522" s="256" t="n"/>
      <c r="X522" s="256" t="n"/>
      <c r="Y522" s="256" t="n"/>
      <c r="Z522" s="256" t="n"/>
      <c r="AA522" s="256" t="n"/>
      <c r="AB522" s="256" t="n"/>
      <c r="AC522" s="256" t="n"/>
      <c r="AD522" s="256" t="n"/>
      <c r="AE522" s="256" t="n"/>
      <c r="AF522" s="237">
        <f>IF(COUNTA(S522:AE522)=0,"",ROUND(AVERAGE(S522:AE522),1))</f>
        <v/>
      </c>
      <c r="AG522" s="235" t="n"/>
      <c r="AH522" s="256" t="n"/>
      <c r="AI522" s="256" t="n"/>
      <c r="AJ522" s="256" t="n"/>
      <c r="AK522" s="256" t="n"/>
      <c r="AL522" s="256" t="n"/>
      <c r="AM522" s="256" t="n"/>
      <c r="AN522" s="256" t="n"/>
      <c r="AO522" s="256" t="n"/>
      <c r="AP522" s="256" t="n"/>
      <c r="AQ522" s="256" t="n"/>
      <c r="AR522" s="256" t="n"/>
      <c r="AS522" s="256" t="n"/>
      <c r="AT522" s="256" t="n"/>
      <c r="AU522" s="237">
        <f>IF(COUNTA(AH522:AT522)=0,"",ROUND(AVERAGE(AH522:AT522),1))</f>
        <v/>
      </c>
    </row>
    <row r="523" ht="14.4" customHeight="1" s="185">
      <c r="A523" s="255" t="n">
        <v>4</v>
      </c>
      <c r="B523" s="194">
        <f t="array" ref="B523:B523">IFERROR(INDEX(Liste_Enfants!B$4:B$53,SMALL(IF(Liste_Enfants!E$4:E$53="A",ROW(Liste_Enfants!E$4:E$53)-3),4))&amp;" "&amp;INDEX(Liste_Enfants!C$4:C$53,SMALL(IF(Liste_Enfants!E$4:E$53="A",ROW(Liste_Enfants!E$4:E$53)-3),4)),"")</f>
        <v/>
      </c>
      <c r="C523" s="235" t="n"/>
      <c r="D523" s="256" t="n"/>
      <c r="E523" s="256" t="n"/>
      <c r="F523" s="256" t="n"/>
      <c r="G523" s="256" t="n"/>
      <c r="H523" s="256" t="n"/>
      <c r="I523" s="256" t="n"/>
      <c r="J523" s="256" t="n"/>
      <c r="K523" s="256" t="n"/>
      <c r="L523" s="256" t="n"/>
      <c r="M523" s="256" t="n"/>
      <c r="N523" s="256" t="n"/>
      <c r="O523" s="256" t="n"/>
      <c r="P523" s="256" t="n"/>
      <c r="Q523" s="237">
        <f>IF(COUNTA(D523:P523)=0,"",ROUND(AVERAGE(D523:P523),1))</f>
        <v/>
      </c>
      <c r="R523" s="235" t="n"/>
      <c r="S523" s="256" t="n"/>
      <c r="T523" s="256" t="n"/>
      <c r="U523" s="256" t="n"/>
      <c r="V523" s="256" t="n"/>
      <c r="W523" s="256" t="n"/>
      <c r="X523" s="256" t="n"/>
      <c r="Y523" s="256" t="n"/>
      <c r="Z523" s="256" t="n"/>
      <c r="AA523" s="256" t="n"/>
      <c r="AB523" s="256" t="n"/>
      <c r="AC523" s="256" t="n"/>
      <c r="AD523" s="256" t="n"/>
      <c r="AE523" s="256" t="n"/>
      <c r="AF523" s="237">
        <f>IF(COUNTA(S523:AE523)=0,"",ROUND(AVERAGE(S523:AE523),1))</f>
        <v/>
      </c>
      <c r="AG523" s="235" t="n"/>
      <c r="AH523" s="256" t="n"/>
      <c r="AI523" s="256" t="n"/>
      <c r="AJ523" s="256" t="n"/>
      <c r="AK523" s="256" t="n"/>
      <c r="AL523" s="256" t="n"/>
      <c r="AM523" s="256" t="n"/>
      <c r="AN523" s="256" t="n"/>
      <c r="AO523" s="256" t="n"/>
      <c r="AP523" s="256" t="n"/>
      <c r="AQ523" s="256" t="n"/>
      <c r="AR523" s="256" t="n"/>
      <c r="AS523" s="256" t="n"/>
      <c r="AT523" s="256" t="n"/>
      <c r="AU523" s="237">
        <f>IF(COUNTA(AH523:AT523)=0,"",ROUND(AVERAGE(AH523:AT523),1))</f>
        <v/>
      </c>
    </row>
    <row r="524" ht="14.4" customHeight="1" s="185">
      <c r="A524" s="255" t="n">
        <v>5</v>
      </c>
      <c r="B524" s="194">
        <f t="array" ref="B524:B524">IFERROR(INDEX(Liste_Enfants!B$4:B$53,SMALL(IF(Liste_Enfants!E$4:E$53="A",ROW(Liste_Enfants!E$4:E$53)-3),5))&amp;" "&amp;INDEX(Liste_Enfants!C$4:C$53,SMALL(IF(Liste_Enfants!E$4:E$53="A",ROW(Liste_Enfants!E$4:E$53)-3),5)),"")</f>
        <v/>
      </c>
      <c r="C524" s="235" t="n"/>
      <c r="D524" s="256" t="n"/>
      <c r="E524" s="256" t="n"/>
      <c r="F524" s="256" t="n"/>
      <c r="G524" s="256" t="n"/>
      <c r="H524" s="256" t="n"/>
      <c r="I524" s="256" t="n"/>
      <c r="J524" s="256" t="n"/>
      <c r="K524" s="256" t="n"/>
      <c r="L524" s="256" t="n"/>
      <c r="M524" s="256" t="n"/>
      <c r="N524" s="256" t="n"/>
      <c r="O524" s="256" t="n"/>
      <c r="P524" s="256" t="n"/>
      <c r="Q524" s="237">
        <f>IF(COUNTA(D524:P524)=0,"",ROUND(AVERAGE(D524:P524),1))</f>
        <v/>
      </c>
      <c r="R524" s="235" t="n"/>
      <c r="S524" s="256" t="n"/>
      <c r="T524" s="256" t="n"/>
      <c r="U524" s="256" t="n"/>
      <c r="V524" s="256" t="n"/>
      <c r="W524" s="256" t="n"/>
      <c r="X524" s="256" t="n"/>
      <c r="Y524" s="256" t="n"/>
      <c r="Z524" s="256" t="n"/>
      <c r="AA524" s="256" t="n"/>
      <c r="AB524" s="256" t="n"/>
      <c r="AC524" s="256" t="n"/>
      <c r="AD524" s="256" t="n"/>
      <c r="AE524" s="256" t="n"/>
      <c r="AF524" s="237">
        <f>IF(COUNTA(S524:AE524)=0,"",ROUND(AVERAGE(S524:AE524),1))</f>
        <v/>
      </c>
      <c r="AG524" s="235" t="n"/>
      <c r="AH524" s="256" t="n"/>
      <c r="AI524" s="256" t="n"/>
      <c r="AJ524" s="256" t="n"/>
      <c r="AK524" s="256" t="n"/>
      <c r="AL524" s="256" t="n"/>
      <c r="AM524" s="256" t="n"/>
      <c r="AN524" s="256" t="n"/>
      <c r="AO524" s="256" t="n"/>
      <c r="AP524" s="256" t="n"/>
      <c r="AQ524" s="256" t="n"/>
      <c r="AR524" s="256" t="n"/>
      <c r="AS524" s="256" t="n"/>
      <c r="AT524" s="256" t="n"/>
      <c r="AU524" s="237">
        <f>IF(COUNTA(AH524:AT524)=0,"",ROUND(AVERAGE(AH524:AT524),1))</f>
        <v/>
      </c>
    </row>
    <row r="525" ht="14.4" customHeight="1" s="185">
      <c r="A525" s="255" t="n">
        <v>6</v>
      </c>
      <c r="B525" s="194">
        <f t="array" ref="B525:B525">IFERROR(INDEX(Liste_Enfants!B$4:B$53,SMALL(IF(Liste_Enfants!E$4:E$53="A",ROW(Liste_Enfants!E$4:E$53)-3),6))&amp;" "&amp;INDEX(Liste_Enfants!C$4:C$53,SMALL(IF(Liste_Enfants!E$4:E$53="A",ROW(Liste_Enfants!E$4:E$53)-3),6)),"")</f>
        <v/>
      </c>
      <c r="C525" s="235" t="n"/>
      <c r="D525" s="256" t="n"/>
      <c r="E525" s="256" t="n"/>
      <c r="F525" s="256" t="n"/>
      <c r="G525" s="256" t="n"/>
      <c r="H525" s="256" t="n"/>
      <c r="I525" s="256" t="n"/>
      <c r="J525" s="256" t="n"/>
      <c r="K525" s="256" t="n"/>
      <c r="L525" s="256" t="n"/>
      <c r="M525" s="256" t="n"/>
      <c r="N525" s="256" t="n"/>
      <c r="O525" s="256" t="n"/>
      <c r="P525" s="256" t="n"/>
      <c r="Q525" s="237">
        <f>IF(COUNTA(D525:P525)=0,"",ROUND(AVERAGE(D525:P525),1))</f>
        <v/>
      </c>
      <c r="R525" s="235" t="n"/>
      <c r="S525" s="256" t="n"/>
      <c r="T525" s="256" t="n"/>
      <c r="U525" s="256" t="n"/>
      <c r="V525" s="256" t="n"/>
      <c r="W525" s="256" t="n"/>
      <c r="X525" s="256" t="n"/>
      <c r="Y525" s="256" t="n"/>
      <c r="Z525" s="256" t="n"/>
      <c r="AA525" s="256" t="n"/>
      <c r="AB525" s="256" t="n"/>
      <c r="AC525" s="256" t="n"/>
      <c r="AD525" s="256" t="n"/>
      <c r="AE525" s="256" t="n"/>
      <c r="AF525" s="237">
        <f>IF(COUNTA(S525:AE525)=0,"",ROUND(AVERAGE(S525:AE525),1))</f>
        <v/>
      </c>
      <c r="AG525" s="235" t="n"/>
      <c r="AH525" s="256" t="n"/>
      <c r="AI525" s="256" t="n"/>
      <c r="AJ525" s="256" t="n"/>
      <c r="AK525" s="256" t="n"/>
      <c r="AL525" s="256" t="n"/>
      <c r="AM525" s="256" t="n"/>
      <c r="AN525" s="256" t="n"/>
      <c r="AO525" s="256" t="n"/>
      <c r="AP525" s="256" t="n"/>
      <c r="AQ525" s="256" t="n"/>
      <c r="AR525" s="256" t="n"/>
      <c r="AS525" s="256" t="n"/>
      <c r="AT525" s="256" t="n"/>
      <c r="AU525" s="237">
        <f>IF(COUNTA(AH525:AT525)=0,"",ROUND(AVERAGE(AH525:AT525),1))</f>
        <v/>
      </c>
    </row>
    <row r="526" ht="14.4" customHeight="1" s="185">
      <c r="A526" s="255" t="n">
        <v>7</v>
      </c>
      <c r="B526" s="194">
        <f t="array" ref="B526:B526">IFERROR(INDEX(Liste_Enfants!B$4:B$53,SMALL(IF(Liste_Enfants!E$4:E$53="A",ROW(Liste_Enfants!E$4:E$53)-3),7))&amp;" "&amp;INDEX(Liste_Enfants!C$4:C$53,SMALL(IF(Liste_Enfants!E$4:E$53="A",ROW(Liste_Enfants!E$4:E$53)-3),7)),"")</f>
        <v/>
      </c>
      <c r="C526" s="235" t="n"/>
      <c r="D526" s="256" t="n"/>
      <c r="E526" s="256" t="n"/>
      <c r="F526" s="256" t="n"/>
      <c r="G526" s="256" t="n"/>
      <c r="H526" s="256" t="n"/>
      <c r="I526" s="256" t="n"/>
      <c r="J526" s="256" t="n"/>
      <c r="K526" s="256" t="n"/>
      <c r="L526" s="256" t="n"/>
      <c r="M526" s="256" t="n"/>
      <c r="N526" s="256" t="n"/>
      <c r="O526" s="256" t="n"/>
      <c r="P526" s="256" t="n"/>
      <c r="Q526" s="237">
        <f>IF(COUNTA(D526:P526)=0,"",ROUND(AVERAGE(D526:P526),1))</f>
        <v/>
      </c>
      <c r="R526" s="235" t="n"/>
      <c r="S526" s="256" t="n"/>
      <c r="T526" s="256" t="n"/>
      <c r="U526" s="256" t="n"/>
      <c r="V526" s="256" t="n"/>
      <c r="W526" s="256" t="n"/>
      <c r="X526" s="256" t="n"/>
      <c r="Y526" s="256" t="n"/>
      <c r="Z526" s="256" t="n"/>
      <c r="AA526" s="256" t="n"/>
      <c r="AB526" s="256" t="n"/>
      <c r="AC526" s="256" t="n"/>
      <c r="AD526" s="256" t="n"/>
      <c r="AE526" s="256" t="n"/>
      <c r="AF526" s="237">
        <f>IF(COUNTA(S526:AE526)=0,"",ROUND(AVERAGE(S526:AE526),1))</f>
        <v/>
      </c>
      <c r="AG526" s="235" t="n"/>
      <c r="AH526" s="256" t="n"/>
      <c r="AI526" s="256" t="n"/>
      <c r="AJ526" s="256" t="n"/>
      <c r="AK526" s="256" t="n"/>
      <c r="AL526" s="256" t="n"/>
      <c r="AM526" s="256" t="n"/>
      <c r="AN526" s="256" t="n"/>
      <c r="AO526" s="256" t="n"/>
      <c r="AP526" s="256" t="n"/>
      <c r="AQ526" s="256" t="n"/>
      <c r="AR526" s="256" t="n"/>
      <c r="AS526" s="256" t="n"/>
      <c r="AT526" s="256" t="n"/>
      <c r="AU526" s="237">
        <f>IF(COUNTA(AH526:AT526)=0,"",ROUND(AVERAGE(AH526:AT526),1))</f>
        <v/>
      </c>
    </row>
    <row r="527" ht="14.4" customHeight="1" s="185">
      <c r="A527" s="255" t="n">
        <v>8</v>
      </c>
      <c r="B527" s="194">
        <f t="array" ref="B527:B527">IFERROR(INDEX(Liste_Enfants!B$4:B$53,SMALL(IF(Liste_Enfants!E$4:E$53="A",ROW(Liste_Enfants!E$4:E$53)-3),8))&amp;" "&amp;INDEX(Liste_Enfants!C$4:C$53,SMALL(IF(Liste_Enfants!E$4:E$53="A",ROW(Liste_Enfants!E$4:E$53)-3),8)),"")</f>
        <v/>
      </c>
      <c r="C527" s="235" t="n"/>
      <c r="D527" s="256" t="n"/>
      <c r="E527" s="256" t="n"/>
      <c r="F527" s="256" t="n"/>
      <c r="G527" s="256" t="n"/>
      <c r="H527" s="256" t="n"/>
      <c r="I527" s="256" t="n"/>
      <c r="J527" s="256" t="n"/>
      <c r="K527" s="256" t="n"/>
      <c r="L527" s="256" t="n"/>
      <c r="M527" s="256" t="n"/>
      <c r="N527" s="256" t="n"/>
      <c r="O527" s="256" t="n"/>
      <c r="P527" s="256" t="n"/>
      <c r="Q527" s="237">
        <f>IF(COUNTA(D527:P527)=0,"",ROUND(AVERAGE(D527:P527),1))</f>
        <v/>
      </c>
      <c r="R527" s="235" t="n"/>
      <c r="S527" s="256" t="n"/>
      <c r="T527" s="256" t="n"/>
      <c r="U527" s="256" t="n"/>
      <c r="V527" s="256" t="n"/>
      <c r="W527" s="256" t="n"/>
      <c r="X527" s="256" t="n"/>
      <c r="Y527" s="256" t="n"/>
      <c r="Z527" s="256" t="n"/>
      <c r="AA527" s="256" t="n"/>
      <c r="AB527" s="256" t="n"/>
      <c r="AC527" s="256" t="n"/>
      <c r="AD527" s="256" t="n"/>
      <c r="AE527" s="256" t="n"/>
      <c r="AF527" s="237">
        <f>IF(COUNTA(S527:AE527)=0,"",ROUND(AVERAGE(S527:AE527),1))</f>
        <v/>
      </c>
      <c r="AG527" s="235" t="n"/>
      <c r="AH527" s="256" t="n"/>
      <c r="AI527" s="256" t="n"/>
      <c r="AJ527" s="256" t="n"/>
      <c r="AK527" s="256" t="n"/>
      <c r="AL527" s="256" t="n"/>
      <c r="AM527" s="256" t="n"/>
      <c r="AN527" s="256" t="n"/>
      <c r="AO527" s="256" t="n"/>
      <c r="AP527" s="256" t="n"/>
      <c r="AQ527" s="256" t="n"/>
      <c r="AR527" s="256" t="n"/>
      <c r="AS527" s="256" t="n"/>
      <c r="AT527" s="256" t="n"/>
      <c r="AU527" s="237">
        <f>IF(COUNTA(AH527:AT527)=0,"",ROUND(AVERAGE(AH527:AT527),1))</f>
        <v/>
      </c>
    </row>
    <row r="528" ht="14.4" customHeight="1" s="185">
      <c r="A528" s="255" t="n">
        <v>9</v>
      </c>
      <c r="B528" s="194">
        <f t="array" ref="B528:B528">IFERROR(INDEX(Liste_Enfants!B$4:B$53,SMALL(IF(Liste_Enfants!E$4:E$53="A",ROW(Liste_Enfants!E$4:E$53)-3),9))&amp;" "&amp;INDEX(Liste_Enfants!C$4:C$53,SMALL(IF(Liste_Enfants!E$4:E$53="A",ROW(Liste_Enfants!E$4:E$53)-3),9)),"")</f>
        <v/>
      </c>
      <c r="C528" s="235" t="n"/>
      <c r="D528" s="256" t="n"/>
      <c r="E528" s="256" t="n"/>
      <c r="F528" s="256" t="n"/>
      <c r="G528" s="256" t="n"/>
      <c r="H528" s="256" t="n"/>
      <c r="I528" s="256" t="n"/>
      <c r="J528" s="256" t="n"/>
      <c r="K528" s="256" t="n"/>
      <c r="L528" s="256" t="n"/>
      <c r="M528" s="256" t="n"/>
      <c r="N528" s="256" t="n"/>
      <c r="O528" s="256" t="n"/>
      <c r="P528" s="256" t="n"/>
      <c r="Q528" s="237">
        <f>IF(COUNTA(D528:P528)=0,"",ROUND(AVERAGE(D528:P528),1))</f>
        <v/>
      </c>
      <c r="R528" s="235" t="n"/>
      <c r="S528" s="256" t="n"/>
      <c r="T528" s="256" t="n"/>
      <c r="U528" s="256" t="n"/>
      <c r="V528" s="256" t="n"/>
      <c r="W528" s="256" t="n"/>
      <c r="X528" s="256" t="n"/>
      <c r="Y528" s="256" t="n"/>
      <c r="Z528" s="256" t="n"/>
      <c r="AA528" s="256" t="n"/>
      <c r="AB528" s="256" t="n"/>
      <c r="AC528" s="256" t="n"/>
      <c r="AD528" s="256" t="n"/>
      <c r="AE528" s="256" t="n"/>
      <c r="AF528" s="237">
        <f>IF(COUNTA(S528:AE528)=0,"",ROUND(AVERAGE(S528:AE528),1))</f>
        <v/>
      </c>
      <c r="AG528" s="235" t="n"/>
      <c r="AH528" s="256" t="n"/>
      <c r="AI528" s="256" t="n"/>
      <c r="AJ528" s="256" t="n"/>
      <c r="AK528" s="256" t="n"/>
      <c r="AL528" s="256" t="n"/>
      <c r="AM528" s="256" t="n"/>
      <c r="AN528" s="256" t="n"/>
      <c r="AO528" s="256" t="n"/>
      <c r="AP528" s="256" t="n"/>
      <c r="AQ528" s="256" t="n"/>
      <c r="AR528" s="256" t="n"/>
      <c r="AS528" s="256" t="n"/>
      <c r="AT528" s="256" t="n"/>
      <c r="AU528" s="237">
        <f>IF(COUNTA(AH528:AT528)=0,"",ROUND(AVERAGE(AH528:AT528),1))</f>
        <v/>
      </c>
    </row>
    <row r="529" ht="14.4" customHeight="1" s="185">
      <c r="A529" s="255" t="n">
        <v>10</v>
      </c>
      <c r="B529" s="194">
        <f t="array" ref="B529:B529">IFERROR(INDEX(Liste_Enfants!B$4:B$53,SMALL(IF(Liste_Enfants!E$4:E$53="A",ROW(Liste_Enfants!E$4:E$53)-3),10))&amp;" "&amp;INDEX(Liste_Enfants!C$4:C$53,SMALL(IF(Liste_Enfants!E$4:E$53="A",ROW(Liste_Enfants!E$4:E$53)-3),10)),"")</f>
        <v/>
      </c>
      <c r="C529" s="235" t="n"/>
      <c r="D529" s="256" t="n"/>
      <c r="E529" s="256" t="n"/>
      <c r="F529" s="256" t="n"/>
      <c r="G529" s="256" t="n"/>
      <c r="H529" s="256" t="n"/>
      <c r="I529" s="256" t="n"/>
      <c r="J529" s="256" t="n"/>
      <c r="K529" s="256" t="n"/>
      <c r="L529" s="256" t="n"/>
      <c r="M529" s="256" t="n"/>
      <c r="N529" s="256" t="n"/>
      <c r="O529" s="256" t="n"/>
      <c r="P529" s="256" t="n"/>
      <c r="Q529" s="237">
        <f>IF(COUNTA(D529:P529)=0,"",ROUND(AVERAGE(D529:P529),1))</f>
        <v/>
      </c>
      <c r="R529" s="235" t="n"/>
      <c r="S529" s="256" t="n"/>
      <c r="T529" s="256" t="n"/>
      <c r="U529" s="256" t="n"/>
      <c r="V529" s="256" t="n"/>
      <c r="W529" s="256" t="n"/>
      <c r="X529" s="256" t="n"/>
      <c r="Y529" s="256" t="n"/>
      <c r="Z529" s="256" t="n"/>
      <c r="AA529" s="256" t="n"/>
      <c r="AB529" s="256" t="n"/>
      <c r="AC529" s="256" t="n"/>
      <c r="AD529" s="256" t="n"/>
      <c r="AE529" s="256" t="n"/>
      <c r="AF529" s="237">
        <f>IF(COUNTA(S529:AE529)=0,"",ROUND(AVERAGE(S529:AE529),1))</f>
        <v/>
      </c>
      <c r="AG529" s="235" t="n"/>
      <c r="AH529" s="256" t="n"/>
      <c r="AI529" s="256" t="n"/>
      <c r="AJ529" s="256" t="n"/>
      <c r="AK529" s="256" t="n"/>
      <c r="AL529" s="256" t="n"/>
      <c r="AM529" s="256" t="n"/>
      <c r="AN529" s="256" t="n"/>
      <c r="AO529" s="256" t="n"/>
      <c r="AP529" s="256" t="n"/>
      <c r="AQ529" s="256" t="n"/>
      <c r="AR529" s="256" t="n"/>
      <c r="AS529" s="256" t="n"/>
      <c r="AT529" s="256" t="n"/>
      <c r="AU529" s="237">
        <f>IF(COUNTA(AH529:AT529)=0,"",ROUND(AVERAGE(AH529:AT529),1))</f>
        <v/>
      </c>
    </row>
    <row r="530" ht="14.4" customHeight="1" s="185">
      <c r="A530" s="255" t="n">
        <v>11</v>
      </c>
      <c r="B530" s="194">
        <f t="array" ref="B530:B530">IFERROR(INDEX(Liste_Enfants!B$4:B$53,SMALL(IF(Liste_Enfants!E$4:E$53="A",ROW(Liste_Enfants!E$4:E$53)-3),11))&amp;" "&amp;INDEX(Liste_Enfants!C$4:C$53,SMALL(IF(Liste_Enfants!E$4:E$53="A",ROW(Liste_Enfants!E$4:E$53)-3),11)),"")</f>
        <v/>
      </c>
      <c r="C530" s="235" t="n"/>
      <c r="D530" s="256" t="n"/>
      <c r="E530" s="256" t="n"/>
      <c r="F530" s="256" t="n"/>
      <c r="G530" s="256" t="n"/>
      <c r="H530" s="256" t="n"/>
      <c r="I530" s="256" t="n"/>
      <c r="J530" s="256" t="n"/>
      <c r="K530" s="256" t="n"/>
      <c r="L530" s="256" t="n"/>
      <c r="M530" s="256" t="n"/>
      <c r="N530" s="256" t="n"/>
      <c r="O530" s="256" t="n"/>
      <c r="P530" s="256" t="n"/>
      <c r="Q530" s="237">
        <f>IF(COUNTA(D530:P530)=0,"",ROUND(AVERAGE(D530:P530),1))</f>
        <v/>
      </c>
      <c r="R530" s="235" t="n"/>
      <c r="S530" s="256" t="n"/>
      <c r="T530" s="256" t="n"/>
      <c r="U530" s="256" t="n"/>
      <c r="V530" s="256" t="n"/>
      <c r="W530" s="256" t="n"/>
      <c r="X530" s="256" t="n"/>
      <c r="Y530" s="256" t="n"/>
      <c r="Z530" s="256" t="n"/>
      <c r="AA530" s="256" t="n"/>
      <c r="AB530" s="256" t="n"/>
      <c r="AC530" s="256" t="n"/>
      <c r="AD530" s="256" t="n"/>
      <c r="AE530" s="256" t="n"/>
      <c r="AF530" s="237">
        <f>IF(COUNTA(S530:AE530)=0,"",ROUND(AVERAGE(S530:AE530),1))</f>
        <v/>
      </c>
      <c r="AG530" s="235" t="n"/>
      <c r="AH530" s="256" t="n"/>
      <c r="AI530" s="256" t="n"/>
      <c r="AJ530" s="256" t="n"/>
      <c r="AK530" s="256" t="n"/>
      <c r="AL530" s="256" t="n"/>
      <c r="AM530" s="256" t="n"/>
      <c r="AN530" s="256" t="n"/>
      <c r="AO530" s="256" t="n"/>
      <c r="AP530" s="256" t="n"/>
      <c r="AQ530" s="256" t="n"/>
      <c r="AR530" s="256" t="n"/>
      <c r="AS530" s="256" t="n"/>
      <c r="AT530" s="256" t="n"/>
      <c r="AU530" s="237">
        <f>IF(COUNTA(AH530:AT530)=0,"",ROUND(AVERAGE(AH530:AT530),1))</f>
        <v/>
      </c>
    </row>
    <row r="531" ht="14.4" customHeight="1" s="185">
      <c r="A531" s="255" t="n">
        <v>12</v>
      </c>
      <c r="B531" s="194">
        <f t="array" ref="B531:B531">IFERROR(INDEX(Liste_Enfants!B$4:B$53,SMALL(IF(Liste_Enfants!E$4:E$53="A",ROW(Liste_Enfants!E$4:E$53)-3),12))&amp;" "&amp;INDEX(Liste_Enfants!C$4:C$53,SMALL(IF(Liste_Enfants!E$4:E$53="A",ROW(Liste_Enfants!E$4:E$53)-3),12)),"")</f>
        <v/>
      </c>
      <c r="C531" s="235" t="n"/>
      <c r="D531" s="256" t="n"/>
      <c r="E531" s="256" t="n"/>
      <c r="F531" s="256" t="n"/>
      <c r="G531" s="256" t="n"/>
      <c r="H531" s="256" t="n"/>
      <c r="I531" s="256" t="n"/>
      <c r="J531" s="256" t="n"/>
      <c r="K531" s="256" t="n"/>
      <c r="L531" s="256" t="n"/>
      <c r="M531" s="256" t="n"/>
      <c r="N531" s="256" t="n"/>
      <c r="O531" s="256" t="n"/>
      <c r="P531" s="256" t="n"/>
      <c r="Q531" s="237">
        <f>IF(COUNTA(D531:P531)=0,"",ROUND(AVERAGE(D531:P531),1))</f>
        <v/>
      </c>
      <c r="R531" s="235" t="n"/>
      <c r="S531" s="256" t="n"/>
      <c r="T531" s="256" t="n"/>
      <c r="U531" s="256" t="n"/>
      <c r="V531" s="256" t="n"/>
      <c r="W531" s="256" t="n"/>
      <c r="X531" s="256" t="n"/>
      <c r="Y531" s="256" t="n"/>
      <c r="Z531" s="256" t="n"/>
      <c r="AA531" s="256" t="n"/>
      <c r="AB531" s="256" t="n"/>
      <c r="AC531" s="256" t="n"/>
      <c r="AD531" s="256" t="n"/>
      <c r="AE531" s="256" t="n"/>
      <c r="AF531" s="237">
        <f>IF(COUNTA(S531:AE531)=0,"",ROUND(AVERAGE(S531:AE531),1))</f>
        <v/>
      </c>
      <c r="AG531" s="235" t="n"/>
      <c r="AH531" s="256" t="n"/>
      <c r="AI531" s="256" t="n"/>
      <c r="AJ531" s="256" t="n"/>
      <c r="AK531" s="256" t="n"/>
      <c r="AL531" s="256" t="n"/>
      <c r="AM531" s="256" t="n"/>
      <c r="AN531" s="256" t="n"/>
      <c r="AO531" s="256" t="n"/>
      <c r="AP531" s="256" t="n"/>
      <c r="AQ531" s="256" t="n"/>
      <c r="AR531" s="256" t="n"/>
      <c r="AS531" s="256" t="n"/>
      <c r="AT531" s="256" t="n"/>
      <c r="AU531" s="237">
        <f>IF(COUNTA(AH531:AT531)=0,"",ROUND(AVERAGE(AH531:AT531),1))</f>
        <v/>
      </c>
    </row>
    <row r="532" ht="14.4" customHeight="1" s="185">
      <c r="A532" s="255" t="n">
        <v>13</v>
      </c>
      <c r="B532" s="194">
        <f t="array" ref="B532:B532">IFERROR(INDEX(Liste_Enfants!B$4:B$53,SMALL(IF(Liste_Enfants!E$4:E$53="A",ROW(Liste_Enfants!E$4:E$53)-3),13))&amp;" "&amp;INDEX(Liste_Enfants!C$4:C$53,SMALL(IF(Liste_Enfants!E$4:E$53="A",ROW(Liste_Enfants!E$4:E$53)-3),13)),"")</f>
        <v/>
      </c>
      <c r="C532" s="235" t="n"/>
      <c r="D532" s="256" t="n"/>
      <c r="E532" s="256" t="n"/>
      <c r="F532" s="256" t="n"/>
      <c r="G532" s="256" t="n"/>
      <c r="H532" s="256" t="n"/>
      <c r="I532" s="256" t="n"/>
      <c r="J532" s="256" t="n"/>
      <c r="K532" s="256" t="n"/>
      <c r="L532" s="256" t="n"/>
      <c r="M532" s="256" t="n"/>
      <c r="N532" s="256" t="n"/>
      <c r="O532" s="256" t="n"/>
      <c r="P532" s="256" t="n"/>
      <c r="Q532" s="237">
        <f>IF(COUNTA(D532:P532)=0,"",ROUND(AVERAGE(D532:P532),1))</f>
        <v/>
      </c>
      <c r="R532" s="235" t="n"/>
      <c r="S532" s="256" t="n"/>
      <c r="T532" s="256" t="n"/>
      <c r="U532" s="256" t="n"/>
      <c r="V532" s="256" t="n"/>
      <c r="W532" s="256" t="n"/>
      <c r="X532" s="256" t="n"/>
      <c r="Y532" s="256" t="n"/>
      <c r="Z532" s="256" t="n"/>
      <c r="AA532" s="256" t="n"/>
      <c r="AB532" s="256" t="n"/>
      <c r="AC532" s="256" t="n"/>
      <c r="AD532" s="256" t="n"/>
      <c r="AE532" s="256" t="n"/>
      <c r="AF532" s="237">
        <f>IF(COUNTA(S532:AE532)=0,"",ROUND(AVERAGE(S532:AE532),1))</f>
        <v/>
      </c>
      <c r="AG532" s="235" t="n"/>
      <c r="AH532" s="256" t="n"/>
      <c r="AI532" s="256" t="n"/>
      <c r="AJ532" s="256" t="n"/>
      <c r="AK532" s="256" t="n"/>
      <c r="AL532" s="256" t="n"/>
      <c r="AM532" s="256" t="n"/>
      <c r="AN532" s="256" t="n"/>
      <c r="AO532" s="256" t="n"/>
      <c r="AP532" s="256" t="n"/>
      <c r="AQ532" s="256" t="n"/>
      <c r="AR532" s="256" t="n"/>
      <c r="AS532" s="256" t="n"/>
      <c r="AT532" s="256" t="n"/>
      <c r="AU532" s="237">
        <f>IF(COUNTA(AH532:AT532)=0,"",ROUND(AVERAGE(AH532:AT532),1))</f>
        <v/>
      </c>
    </row>
    <row r="533" ht="14.4" customHeight="1" s="185">
      <c r="A533" s="255" t="n">
        <v>14</v>
      </c>
      <c r="B533" s="194">
        <f t="array" ref="B533:B533">IFERROR(INDEX(Liste_Enfants!B$4:B$53,SMALL(IF(Liste_Enfants!E$4:E$53="A",ROW(Liste_Enfants!E$4:E$53)-3),14))&amp;" "&amp;INDEX(Liste_Enfants!C$4:C$53,SMALL(IF(Liste_Enfants!E$4:E$53="A",ROW(Liste_Enfants!E$4:E$53)-3),14)),"")</f>
        <v/>
      </c>
      <c r="C533" s="235" t="n"/>
      <c r="D533" s="256" t="n"/>
      <c r="E533" s="256" t="n"/>
      <c r="F533" s="256" t="n"/>
      <c r="G533" s="256" t="n"/>
      <c r="H533" s="256" t="n"/>
      <c r="I533" s="256" t="n"/>
      <c r="J533" s="256" t="n"/>
      <c r="K533" s="256" t="n"/>
      <c r="L533" s="256" t="n"/>
      <c r="M533" s="256" t="n"/>
      <c r="N533" s="256" t="n"/>
      <c r="O533" s="256" t="n"/>
      <c r="P533" s="256" t="n"/>
      <c r="Q533" s="237">
        <f>IF(COUNTA(D533:P533)=0,"",ROUND(AVERAGE(D533:P533),1))</f>
        <v/>
      </c>
      <c r="R533" s="235" t="n"/>
      <c r="S533" s="256" t="n"/>
      <c r="T533" s="256" t="n"/>
      <c r="U533" s="256" t="n"/>
      <c r="V533" s="256" t="n"/>
      <c r="W533" s="256" t="n"/>
      <c r="X533" s="256" t="n"/>
      <c r="Y533" s="256" t="n"/>
      <c r="Z533" s="256" t="n"/>
      <c r="AA533" s="256" t="n"/>
      <c r="AB533" s="256" t="n"/>
      <c r="AC533" s="256" t="n"/>
      <c r="AD533" s="256" t="n"/>
      <c r="AE533" s="256" t="n"/>
      <c r="AF533" s="237">
        <f>IF(COUNTA(S533:AE533)=0,"",ROUND(AVERAGE(S533:AE533),1))</f>
        <v/>
      </c>
      <c r="AG533" s="235" t="n"/>
      <c r="AH533" s="256" t="n"/>
      <c r="AI533" s="256" t="n"/>
      <c r="AJ533" s="256" t="n"/>
      <c r="AK533" s="256" t="n"/>
      <c r="AL533" s="256" t="n"/>
      <c r="AM533" s="256" t="n"/>
      <c r="AN533" s="256" t="n"/>
      <c r="AO533" s="256" t="n"/>
      <c r="AP533" s="256" t="n"/>
      <c r="AQ533" s="256" t="n"/>
      <c r="AR533" s="256" t="n"/>
      <c r="AS533" s="256" t="n"/>
      <c r="AT533" s="256" t="n"/>
      <c r="AU533" s="237">
        <f>IF(COUNTA(AH533:AT533)=0,"",ROUND(AVERAGE(AH533:AT533),1))</f>
        <v/>
      </c>
    </row>
    <row r="534" ht="14.4" customHeight="1" s="185">
      <c r="A534" s="255" t="n">
        <v>15</v>
      </c>
      <c r="B534" s="194">
        <f t="array" ref="B534:B534">IFERROR(INDEX(Liste_Enfants!B$4:B$53,SMALL(IF(Liste_Enfants!E$4:E$53="A",ROW(Liste_Enfants!E$4:E$53)-3),15))&amp;" "&amp;INDEX(Liste_Enfants!C$4:C$53,SMALL(IF(Liste_Enfants!E$4:E$53="A",ROW(Liste_Enfants!E$4:E$53)-3),15)),"")</f>
        <v/>
      </c>
      <c r="C534" s="235" t="n"/>
      <c r="D534" s="256" t="n"/>
      <c r="E534" s="256" t="n"/>
      <c r="F534" s="256" t="n"/>
      <c r="G534" s="256" t="n"/>
      <c r="H534" s="256" t="n"/>
      <c r="I534" s="256" t="n"/>
      <c r="J534" s="256" t="n"/>
      <c r="K534" s="256" t="n"/>
      <c r="L534" s="256" t="n"/>
      <c r="M534" s="256" t="n"/>
      <c r="N534" s="256" t="n"/>
      <c r="O534" s="256" t="n"/>
      <c r="P534" s="256" t="n"/>
      <c r="Q534" s="237">
        <f>IF(COUNTA(D534:P534)=0,"",ROUND(AVERAGE(D534:P534),1))</f>
        <v/>
      </c>
      <c r="R534" s="235" t="n"/>
      <c r="S534" s="256" t="n"/>
      <c r="T534" s="256" t="n"/>
      <c r="U534" s="256" t="n"/>
      <c r="V534" s="256" t="n"/>
      <c r="W534" s="256" t="n"/>
      <c r="X534" s="256" t="n"/>
      <c r="Y534" s="256" t="n"/>
      <c r="Z534" s="256" t="n"/>
      <c r="AA534" s="256" t="n"/>
      <c r="AB534" s="256" t="n"/>
      <c r="AC534" s="256" t="n"/>
      <c r="AD534" s="256" t="n"/>
      <c r="AE534" s="256" t="n"/>
      <c r="AF534" s="237">
        <f>IF(COUNTA(S534:AE534)=0,"",ROUND(AVERAGE(S534:AE534),1))</f>
        <v/>
      </c>
      <c r="AG534" s="235" t="n"/>
      <c r="AH534" s="256" t="n"/>
      <c r="AI534" s="256" t="n"/>
      <c r="AJ534" s="256" t="n"/>
      <c r="AK534" s="256" t="n"/>
      <c r="AL534" s="256" t="n"/>
      <c r="AM534" s="256" t="n"/>
      <c r="AN534" s="256" t="n"/>
      <c r="AO534" s="256" t="n"/>
      <c r="AP534" s="256" t="n"/>
      <c r="AQ534" s="256" t="n"/>
      <c r="AR534" s="256" t="n"/>
      <c r="AS534" s="256" t="n"/>
      <c r="AT534" s="256" t="n"/>
      <c r="AU534" s="237">
        <f>IF(COUNTA(AH534:AT534)=0,"",ROUND(AVERAGE(AH534:AT534),1))</f>
        <v/>
      </c>
    </row>
    <row r="535" ht="14.4" customHeight="1" s="185">
      <c r="A535" s="257" t="inlineStr">
        <is>
          <t>📊 MOY.</t>
        </is>
      </c>
      <c r="C535" s="240" t="n"/>
      <c r="D535" s="258">
        <f>IF(COUNTA(D520:D534)=0,"",ROUND(AVERAGE(D520:D534),1))</f>
        <v/>
      </c>
      <c r="E535" s="258">
        <f>IF(COUNTA(E520:E534)=0,"",ROUND(AVERAGE(E520:E534),1))</f>
        <v/>
      </c>
      <c r="F535" s="258">
        <f>IF(COUNTA(F520:F534)=0,"",ROUND(AVERAGE(F520:F534),1))</f>
        <v/>
      </c>
      <c r="G535" s="258">
        <f>IF(COUNTA(G520:G534)=0,"",ROUND(AVERAGE(G520:G534),1))</f>
        <v/>
      </c>
      <c r="H535" s="258">
        <f>IF(COUNTA(H520:H534)=0,"",ROUND(AVERAGE(H520:H534),1))</f>
        <v/>
      </c>
      <c r="I535" s="258">
        <f>IF(COUNTA(I520:I534)=0,"",ROUND(AVERAGE(I520:I534),1))</f>
        <v/>
      </c>
      <c r="J535" s="258">
        <f>IF(COUNTA(J520:J534)=0,"",ROUND(AVERAGE(J520:J534),1))</f>
        <v/>
      </c>
      <c r="K535" s="258">
        <f>IF(COUNTA(K520:K534)=0,"",ROUND(AVERAGE(K520:K534),1))</f>
        <v/>
      </c>
      <c r="L535" s="258">
        <f>IF(COUNTA(L520:L534)=0,"",ROUND(AVERAGE(L520:L534),1))</f>
        <v/>
      </c>
      <c r="M535" s="258">
        <f>IF(COUNTA(M520:M534)=0,"",ROUND(AVERAGE(M520:M534),1))</f>
        <v/>
      </c>
      <c r="N535" s="258">
        <f>IF(COUNTA(N520:N534)=0,"",ROUND(AVERAGE(N520:N534),1))</f>
        <v/>
      </c>
      <c r="O535" s="258">
        <f>IF(COUNTA(O520:O534)=0,"",ROUND(AVERAGE(O520:O534),1))</f>
        <v/>
      </c>
      <c r="P535" s="258">
        <f>IF(COUNTA(P520:P534)=0,"",ROUND(AVERAGE(P520:P534),1))</f>
        <v/>
      </c>
      <c r="Q535" s="258">
        <f>IF(COUNTA(Q520:Q534)=0,"",ROUND(AVERAGE(Q520:Q534),1))</f>
        <v/>
      </c>
      <c r="R535" s="235" t="n"/>
      <c r="S535" s="258">
        <f>IF(COUNTA(S520:S534)=0,"",ROUND(AVERAGE(S520:S534),1))</f>
        <v/>
      </c>
      <c r="T535" s="258">
        <f>IF(COUNTA(T520:T534)=0,"",ROUND(AVERAGE(T520:T534),1))</f>
        <v/>
      </c>
      <c r="U535" s="258">
        <f>IF(COUNTA(U520:U534)=0,"",ROUND(AVERAGE(U520:U534),1))</f>
        <v/>
      </c>
      <c r="V535" s="258">
        <f>IF(COUNTA(V520:V534)=0,"",ROUND(AVERAGE(V520:V534),1))</f>
        <v/>
      </c>
      <c r="W535" s="258">
        <f>IF(COUNTA(W520:W534)=0,"",ROUND(AVERAGE(W520:W534),1))</f>
        <v/>
      </c>
      <c r="X535" s="258">
        <f>IF(COUNTA(X520:X534)=0,"",ROUND(AVERAGE(X520:X534),1))</f>
        <v/>
      </c>
      <c r="Y535" s="258">
        <f>IF(COUNTA(Y520:Y534)=0,"",ROUND(AVERAGE(Y520:Y534),1))</f>
        <v/>
      </c>
      <c r="Z535" s="258">
        <f>IF(COUNTA(Z520:Z534)=0,"",ROUND(AVERAGE(Z520:Z534),1))</f>
        <v/>
      </c>
      <c r="AA535" s="258">
        <f>IF(COUNTA(AA520:AA534)=0,"",ROUND(AVERAGE(AA520:AA534),1))</f>
        <v/>
      </c>
      <c r="AB535" s="258">
        <f>IF(COUNTA(AB520:AB534)=0,"",ROUND(AVERAGE(AB520:AB534),1))</f>
        <v/>
      </c>
      <c r="AC535" s="258">
        <f>IF(COUNTA(AC520:AC534)=0,"",ROUND(AVERAGE(AC520:AC534),1))</f>
        <v/>
      </c>
      <c r="AD535" s="258">
        <f>IF(COUNTA(AD520:AD534)=0,"",ROUND(AVERAGE(AD520:AD534),1))</f>
        <v/>
      </c>
      <c r="AE535" s="258">
        <f>IF(COUNTA(AE520:AE534)=0,"",ROUND(AVERAGE(AE520:AE534),1))</f>
        <v/>
      </c>
      <c r="AF535" s="258">
        <f>IF(COUNTA(AF520:AF534)=0,"",ROUND(AVERAGE(AF520:AF534),1))</f>
        <v/>
      </c>
      <c r="AG535" s="235" t="n"/>
      <c r="AH535" s="258">
        <f>IF(COUNTA(AH520:AH534)=0,"",ROUND(AVERAGE(AH520:AH534),1))</f>
        <v/>
      </c>
      <c r="AI535" s="258">
        <f>IF(COUNTA(AI520:AI534)=0,"",ROUND(AVERAGE(AI520:AI534),1))</f>
        <v/>
      </c>
      <c r="AJ535" s="258">
        <f>IF(COUNTA(AJ520:AJ534)=0,"",ROUND(AVERAGE(AJ520:AJ534),1))</f>
        <v/>
      </c>
      <c r="AK535" s="258">
        <f>IF(COUNTA(AK520:AK534)=0,"",ROUND(AVERAGE(AK520:AK534),1))</f>
        <v/>
      </c>
      <c r="AL535" s="258">
        <f>IF(COUNTA(AL520:AL534)=0,"",ROUND(AVERAGE(AL520:AL534),1))</f>
        <v/>
      </c>
      <c r="AM535" s="258">
        <f>IF(COUNTA(AM520:AM534)=0,"",ROUND(AVERAGE(AM520:AM534),1))</f>
        <v/>
      </c>
      <c r="AN535" s="258">
        <f>IF(COUNTA(AN520:AN534)=0,"",ROUND(AVERAGE(AN520:AN534),1))</f>
        <v/>
      </c>
      <c r="AO535" s="258">
        <f>IF(COUNTA(AO520:AO534)=0,"",ROUND(AVERAGE(AO520:AO534),1))</f>
        <v/>
      </c>
      <c r="AP535" s="258">
        <f>IF(COUNTA(AP520:AP534)=0,"",ROUND(AVERAGE(AP520:AP534),1))</f>
        <v/>
      </c>
      <c r="AQ535" s="258">
        <f>IF(COUNTA(AQ520:AQ534)=0,"",ROUND(AVERAGE(AQ520:AQ534),1))</f>
        <v/>
      </c>
      <c r="AR535" s="258">
        <f>IF(COUNTA(AR520:AR534)=0,"",ROUND(AVERAGE(AR520:AR534),1))</f>
        <v/>
      </c>
      <c r="AS535" s="258">
        <f>IF(COUNTA(AS520:AS534)=0,"",ROUND(AVERAGE(AS520:AS534),1))</f>
        <v/>
      </c>
      <c r="AT535" s="258">
        <f>IF(COUNTA(AT520:AT534)=0,"",ROUND(AVERAGE(AT520:AT534),1))</f>
        <v/>
      </c>
      <c r="AU535" s="258">
        <f>IF(COUNTA(AU520:AU534)=0,"",ROUND(AVERAGE(AU520:AU534),1))</f>
        <v/>
      </c>
    </row>
    <row r="536" ht="30" customHeight="1" s="185">
      <c r="A536" s="260" t="inlineStr">
        <is>
          <t>N°</t>
        </is>
      </c>
      <c r="B536" s="245" t="inlineStr">
        <is>
          <t>📅 MERCREDI</t>
        </is>
      </c>
      <c r="C536" s="228" t="n"/>
      <c r="D536" s="229" t="inlineStr">
        <is>
          <t>Règles</t>
        </is>
      </c>
      <c r="E536" s="229" t="inlineStr">
        <is>
          <t>Coopér.</t>
        </is>
      </c>
      <c r="F536" s="229" t="inlineStr">
        <is>
          <t>Comm.</t>
        </is>
      </c>
      <c r="G536" s="229" t="inlineStr">
        <is>
          <t>Entraide</t>
        </is>
      </c>
      <c r="H536" s="230" t="inlineStr">
        <is>
          <t>Initiat.</t>
        </is>
      </c>
      <c r="I536" s="230" t="inlineStr">
        <is>
          <t>Gest.mat</t>
        </is>
      </c>
      <c r="J536" s="230" t="inlineStr">
        <is>
          <t>Orga.</t>
        </is>
      </c>
      <c r="K536" s="231" t="inlineStr">
        <is>
          <t>Imagin.</t>
        </is>
      </c>
      <c r="L536" s="231" t="inlineStr">
        <is>
          <t>Expr.art</t>
        </is>
      </c>
      <c r="M536" s="231" t="inlineStr">
        <is>
          <t>Expr.corp</t>
        </is>
      </c>
      <c r="N536" s="232" t="inlineStr">
        <is>
          <t>Coord.</t>
        </is>
      </c>
      <c r="O536" s="232" t="inlineStr">
        <is>
          <t>Endur.</t>
        </is>
      </c>
      <c r="P536" s="232" t="inlineStr">
        <is>
          <t>Esp.sport</t>
        </is>
      </c>
      <c r="Q536" s="233" t="inlineStr">
        <is>
          <t>MOY</t>
        </is>
      </c>
      <c r="R536" s="250" t="inlineStr">
        <is>
          <t>▼ Activité</t>
        </is>
      </c>
      <c r="S536" s="229" t="inlineStr">
        <is>
          <t>Règles</t>
        </is>
      </c>
      <c r="T536" s="229" t="inlineStr">
        <is>
          <t>Coopér.</t>
        </is>
      </c>
      <c r="U536" s="229" t="inlineStr">
        <is>
          <t>Comm.</t>
        </is>
      </c>
      <c r="V536" s="229" t="inlineStr">
        <is>
          <t>Entraide</t>
        </is>
      </c>
      <c r="W536" s="230" t="inlineStr">
        <is>
          <t>Initiat.</t>
        </is>
      </c>
      <c r="X536" s="230" t="inlineStr">
        <is>
          <t>Gest.mat</t>
        </is>
      </c>
      <c r="Y536" s="230" t="inlineStr">
        <is>
          <t>Orga.</t>
        </is>
      </c>
      <c r="Z536" s="231" t="inlineStr">
        <is>
          <t>Imagin.</t>
        </is>
      </c>
      <c r="AA536" s="231" t="inlineStr">
        <is>
          <t>Expr.art</t>
        </is>
      </c>
      <c r="AB536" s="231" t="inlineStr">
        <is>
          <t>Expr.corp</t>
        </is>
      </c>
      <c r="AC536" s="232" t="inlineStr">
        <is>
          <t>Coord.</t>
        </is>
      </c>
      <c r="AD536" s="232" t="inlineStr">
        <is>
          <t>Endur.</t>
        </is>
      </c>
      <c r="AE536" s="232" t="inlineStr">
        <is>
          <t>Esp.sport</t>
        </is>
      </c>
      <c r="AF536" s="233" t="inlineStr">
        <is>
          <t>MOY</t>
        </is>
      </c>
      <c r="AG536" s="228" t="n"/>
      <c r="AH536" s="229" t="inlineStr">
        <is>
          <t>Règles</t>
        </is>
      </c>
      <c r="AI536" s="229" t="inlineStr">
        <is>
          <t>Coopér.</t>
        </is>
      </c>
      <c r="AJ536" s="229" t="inlineStr">
        <is>
          <t>Comm.</t>
        </is>
      </c>
      <c r="AK536" s="229" t="inlineStr">
        <is>
          <t>Entraide</t>
        </is>
      </c>
      <c r="AL536" s="230" t="inlineStr">
        <is>
          <t>Initiat.</t>
        </is>
      </c>
      <c r="AM536" s="230" t="inlineStr">
        <is>
          <t>Gest.mat</t>
        </is>
      </c>
      <c r="AN536" s="230" t="inlineStr">
        <is>
          <t>Orga.</t>
        </is>
      </c>
      <c r="AO536" s="231" t="inlineStr">
        <is>
          <t>Imagin.</t>
        </is>
      </c>
      <c r="AP536" s="231" t="inlineStr">
        <is>
          <t>Expr.art</t>
        </is>
      </c>
      <c r="AQ536" s="231" t="inlineStr">
        <is>
          <t>Expr.corp</t>
        </is>
      </c>
      <c r="AR536" s="232" t="inlineStr">
        <is>
          <t>Coord.</t>
        </is>
      </c>
      <c r="AS536" s="232" t="inlineStr">
        <is>
          <t>Endur.</t>
        </is>
      </c>
      <c r="AT536" s="232" t="inlineStr">
        <is>
          <t>Esp.sport</t>
        </is>
      </c>
      <c r="AU536" s="233" t="inlineStr">
        <is>
          <t>MOY</t>
        </is>
      </c>
    </row>
    <row r="537" ht="14.4" customHeight="1" s="185">
      <c r="A537" s="255" t="n">
        <v>1</v>
      </c>
      <c r="B537" s="194">
        <f t="array" ref="B537:B537">IFERROR(INDEX(Liste_Enfants!B$4:B$53,SMALL(IF(Liste_Enfants!E$4:E$53="A",ROW(Liste_Enfants!E$4:E$53)-3),1))&amp;" "&amp;INDEX(Liste_Enfants!C$4:C$53,SMALL(IF(Liste_Enfants!E$4:E$53="A",ROW(Liste_Enfants!E$4:E$53)-3),1)),"")</f>
        <v/>
      </c>
      <c r="C537" s="235" t="n"/>
      <c r="D537" s="256" t="n"/>
      <c r="E537" s="256" t="n"/>
      <c r="F537" s="256" t="n"/>
      <c r="G537" s="256" t="n"/>
      <c r="H537" s="256" t="n"/>
      <c r="I537" s="256" t="n"/>
      <c r="J537" s="256" t="n"/>
      <c r="K537" s="256" t="n"/>
      <c r="L537" s="256" t="n"/>
      <c r="M537" s="256" t="n"/>
      <c r="N537" s="256" t="n"/>
      <c r="O537" s="256" t="n"/>
      <c r="P537" s="256" t="n"/>
      <c r="Q537" s="237">
        <f>IF(COUNTA(D537:P537)=0,"",ROUND(AVERAGE(D537:P537),1))</f>
        <v/>
      </c>
      <c r="R537" s="235" t="n"/>
      <c r="S537" s="256" t="n"/>
      <c r="T537" s="256" t="n"/>
      <c r="U537" s="256" t="n"/>
      <c r="V537" s="256" t="n"/>
      <c r="W537" s="256" t="n"/>
      <c r="X537" s="256" t="n"/>
      <c r="Y537" s="256" t="n"/>
      <c r="Z537" s="256" t="n"/>
      <c r="AA537" s="256" t="n"/>
      <c r="AB537" s="256" t="n"/>
      <c r="AC537" s="256" t="n"/>
      <c r="AD537" s="256" t="n"/>
      <c r="AE537" s="256" t="n"/>
      <c r="AF537" s="237">
        <f>IF(COUNTA(S537:AE537)=0,"",ROUND(AVERAGE(S537:AE537),1))</f>
        <v/>
      </c>
      <c r="AG537" s="235" t="n"/>
      <c r="AH537" s="256" t="n"/>
      <c r="AI537" s="256" t="n"/>
      <c r="AJ537" s="256" t="n"/>
      <c r="AK537" s="256" t="n"/>
      <c r="AL537" s="256" t="n"/>
      <c r="AM537" s="256" t="n"/>
      <c r="AN537" s="256" t="n"/>
      <c r="AO537" s="256" t="n"/>
      <c r="AP537" s="256" t="n"/>
      <c r="AQ537" s="256" t="n"/>
      <c r="AR537" s="256" t="n"/>
      <c r="AS537" s="256" t="n"/>
      <c r="AT537" s="256" t="n"/>
      <c r="AU537" s="237">
        <f>IF(COUNTA(AH537:AT537)=0,"",ROUND(AVERAGE(AH537:AT537),1))</f>
        <v/>
      </c>
    </row>
    <row r="538" ht="14.4" customHeight="1" s="185">
      <c r="A538" s="255" t="n">
        <v>2</v>
      </c>
      <c r="B538" s="194">
        <f t="array" ref="B538:B538">IFERROR(INDEX(Liste_Enfants!B$4:B$53,SMALL(IF(Liste_Enfants!E$4:E$53="A",ROW(Liste_Enfants!E$4:E$53)-3),2))&amp;" "&amp;INDEX(Liste_Enfants!C$4:C$53,SMALL(IF(Liste_Enfants!E$4:E$53="A",ROW(Liste_Enfants!E$4:E$53)-3),2)),"")</f>
        <v/>
      </c>
      <c r="C538" s="235" t="n"/>
      <c r="D538" s="256" t="n"/>
      <c r="E538" s="256" t="n"/>
      <c r="F538" s="256" t="n"/>
      <c r="G538" s="256" t="n"/>
      <c r="H538" s="256" t="n"/>
      <c r="I538" s="256" t="n"/>
      <c r="J538" s="256" t="n"/>
      <c r="K538" s="256" t="n"/>
      <c r="L538" s="256" t="n"/>
      <c r="M538" s="256" t="n"/>
      <c r="N538" s="256" t="n"/>
      <c r="O538" s="256" t="n"/>
      <c r="P538" s="256" t="n"/>
      <c r="Q538" s="237">
        <f>IF(COUNTA(D538:P538)=0,"",ROUND(AVERAGE(D538:P538),1))</f>
        <v/>
      </c>
      <c r="R538" s="235" t="n"/>
      <c r="S538" s="256" t="n"/>
      <c r="T538" s="256" t="n"/>
      <c r="U538" s="256" t="n"/>
      <c r="V538" s="256" t="n"/>
      <c r="W538" s="256" t="n"/>
      <c r="X538" s="256" t="n"/>
      <c r="Y538" s="256" t="n"/>
      <c r="Z538" s="256" t="n"/>
      <c r="AA538" s="256" t="n"/>
      <c r="AB538" s="256" t="n"/>
      <c r="AC538" s="256" t="n"/>
      <c r="AD538" s="256" t="n"/>
      <c r="AE538" s="256" t="n"/>
      <c r="AF538" s="237">
        <f>IF(COUNTA(S538:AE538)=0,"",ROUND(AVERAGE(S538:AE538),1))</f>
        <v/>
      </c>
      <c r="AG538" s="235" t="n"/>
      <c r="AH538" s="256" t="n"/>
      <c r="AI538" s="256" t="n"/>
      <c r="AJ538" s="256" t="n"/>
      <c r="AK538" s="256" t="n"/>
      <c r="AL538" s="256" t="n"/>
      <c r="AM538" s="256" t="n"/>
      <c r="AN538" s="256" t="n"/>
      <c r="AO538" s="256" t="n"/>
      <c r="AP538" s="256" t="n"/>
      <c r="AQ538" s="256" t="n"/>
      <c r="AR538" s="256" t="n"/>
      <c r="AS538" s="256" t="n"/>
      <c r="AT538" s="256" t="n"/>
      <c r="AU538" s="237">
        <f>IF(COUNTA(AH538:AT538)=0,"",ROUND(AVERAGE(AH538:AT538),1))</f>
        <v/>
      </c>
    </row>
    <row r="539" ht="14.4" customHeight="1" s="185">
      <c r="A539" s="255" t="n">
        <v>3</v>
      </c>
      <c r="B539" s="194">
        <f t="array" ref="B539:B539">IFERROR(INDEX(Liste_Enfants!B$4:B$53,SMALL(IF(Liste_Enfants!E$4:E$53="A",ROW(Liste_Enfants!E$4:E$53)-3),3))&amp;" "&amp;INDEX(Liste_Enfants!C$4:C$53,SMALL(IF(Liste_Enfants!E$4:E$53="A",ROW(Liste_Enfants!E$4:E$53)-3),3)),"")</f>
        <v/>
      </c>
      <c r="C539" s="235" t="n"/>
      <c r="D539" s="256" t="n"/>
      <c r="E539" s="256" t="n"/>
      <c r="F539" s="256" t="n"/>
      <c r="G539" s="256" t="n"/>
      <c r="H539" s="256" t="n"/>
      <c r="I539" s="256" t="n"/>
      <c r="J539" s="256" t="n"/>
      <c r="K539" s="256" t="n"/>
      <c r="L539" s="256" t="n"/>
      <c r="M539" s="256" t="n"/>
      <c r="N539" s="256" t="n"/>
      <c r="O539" s="256" t="n"/>
      <c r="P539" s="256" t="n"/>
      <c r="Q539" s="237">
        <f>IF(COUNTA(D539:P539)=0,"",ROUND(AVERAGE(D539:P539),1))</f>
        <v/>
      </c>
      <c r="R539" s="235" t="n"/>
      <c r="S539" s="256" t="n"/>
      <c r="T539" s="256" t="n"/>
      <c r="U539" s="256" t="n"/>
      <c r="V539" s="256" t="n"/>
      <c r="W539" s="256" t="n"/>
      <c r="X539" s="256" t="n"/>
      <c r="Y539" s="256" t="n"/>
      <c r="Z539" s="256" t="n"/>
      <c r="AA539" s="256" t="n"/>
      <c r="AB539" s="256" t="n"/>
      <c r="AC539" s="256" t="n"/>
      <c r="AD539" s="256" t="n"/>
      <c r="AE539" s="256" t="n"/>
      <c r="AF539" s="237">
        <f>IF(COUNTA(S539:AE539)=0,"",ROUND(AVERAGE(S539:AE539),1))</f>
        <v/>
      </c>
      <c r="AG539" s="235" t="n"/>
      <c r="AH539" s="256" t="n"/>
      <c r="AI539" s="256" t="n"/>
      <c r="AJ539" s="256" t="n"/>
      <c r="AK539" s="256" t="n"/>
      <c r="AL539" s="256" t="n"/>
      <c r="AM539" s="256" t="n"/>
      <c r="AN539" s="256" t="n"/>
      <c r="AO539" s="256" t="n"/>
      <c r="AP539" s="256" t="n"/>
      <c r="AQ539" s="256" t="n"/>
      <c r="AR539" s="256" t="n"/>
      <c r="AS539" s="256" t="n"/>
      <c r="AT539" s="256" t="n"/>
      <c r="AU539" s="237">
        <f>IF(COUNTA(AH539:AT539)=0,"",ROUND(AVERAGE(AH539:AT539),1))</f>
        <v/>
      </c>
    </row>
    <row r="540" ht="14.4" customHeight="1" s="185">
      <c r="A540" s="255" t="n">
        <v>4</v>
      </c>
      <c r="B540" s="194">
        <f t="array" ref="B540:B540">IFERROR(INDEX(Liste_Enfants!B$4:B$53,SMALL(IF(Liste_Enfants!E$4:E$53="A",ROW(Liste_Enfants!E$4:E$53)-3),4))&amp;" "&amp;INDEX(Liste_Enfants!C$4:C$53,SMALL(IF(Liste_Enfants!E$4:E$53="A",ROW(Liste_Enfants!E$4:E$53)-3),4)),"")</f>
        <v/>
      </c>
      <c r="C540" s="235" t="n"/>
      <c r="D540" s="256" t="n"/>
      <c r="E540" s="256" t="n"/>
      <c r="F540" s="256" t="n"/>
      <c r="G540" s="256" t="n"/>
      <c r="H540" s="256" t="n"/>
      <c r="I540" s="256" t="n"/>
      <c r="J540" s="256" t="n"/>
      <c r="K540" s="256" t="n"/>
      <c r="L540" s="256" t="n"/>
      <c r="M540" s="256" t="n"/>
      <c r="N540" s="256" t="n"/>
      <c r="O540" s="256" t="n"/>
      <c r="P540" s="256" t="n"/>
      <c r="Q540" s="237">
        <f>IF(COUNTA(D540:P540)=0,"",ROUND(AVERAGE(D540:P540),1))</f>
        <v/>
      </c>
      <c r="R540" s="235" t="n"/>
      <c r="S540" s="256" t="n"/>
      <c r="T540" s="256" t="n"/>
      <c r="U540" s="256" t="n"/>
      <c r="V540" s="256" t="n"/>
      <c r="W540" s="256" t="n"/>
      <c r="X540" s="256" t="n"/>
      <c r="Y540" s="256" t="n"/>
      <c r="Z540" s="256" t="n"/>
      <c r="AA540" s="256" t="n"/>
      <c r="AB540" s="256" t="n"/>
      <c r="AC540" s="256" t="n"/>
      <c r="AD540" s="256" t="n"/>
      <c r="AE540" s="256" t="n"/>
      <c r="AF540" s="237">
        <f>IF(COUNTA(S540:AE540)=0,"",ROUND(AVERAGE(S540:AE540),1))</f>
        <v/>
      </c>
      <c r="AG540" s="235" t="n"/>
      <c r="AH540" s="256" t="n"/>
      <c r="AI540" s="256" t="n"/>
      <c r="AJ540" s="256" t="n"/>
      <c r="AK540" s="256" t="n"/>
      <c r="AL540" s="256" t="n"/>
      <c r="AM540" s="256" t="n"/>
      <c r="AN540" s="256" t="n"/>
      <c r="AO540" s="256" t="n"/>
      <c r="AP540" s="256" t="n"/>
      <c r="AQ540" s="256" t="n"/>
      <c r="AR540" s="256" t="n"/>
      <c r="AS540" s="256" t="n"/>
      <c r="AT540" s="256" t="n"/>
      <c r="AU540" s="237">
        <f>IF(COUNTA(AH540:AT540)=0,"",ROUND(AVERAGE(AH540:AT540),1))</f>
        <v/>
      </c>
    </row>
    <row r="541" ht="14.4" customHeight="1" s="185">
      <c r="A541" s="255" t="n">
        <v>5</v>
      </c>
      <c r="B541" s="194">
        <f t="array" ref="B541:B541">IFERROR(INDEX(Liste_Enfants!B$4:B$53,SMALL(IF(Liste_Enfants!E$4:E$53="A",ROW(Liste_Enfants!E$4:E$53)-3),5))&amp;" "&amp;INDEX(Liste_Enfants!C$4:C$53,SMALL(IF(Liste_Enfants!E$4:E$53="A",ROW(Liste_Enfants!E$4:E$53)-3),5)),"")</f>
        <v/>
      </c>
      <c r="C541" s="235" t="n"/>
      <c r="D541" s="256" t="n"/>
      <c r="E541" s="256" t="n"/>
      <c r="F541" s="256" t="n"/>
      <c r="G541" s="256" t="n"/>
      <c r="H541" s="256" t="n"/>
      <c r="I541" s="256" t="n"/>
      <c r="J541" s="256" t="n"/>
      <c r="K541" s="256" t="n"/>
      <c r="L541" s="256" t="n"/>
      <c r="M541" s="256" t="n"/>
      <c r="N541" s="256" t="n"/>
      <c r="O541" s="256" t="n"/>
      <c r="P541" s="256" t="n"/>
      <c r="Q541" s="237">
        <f>IF(COUNTA(D541:P541)=0,"",ROUND(AVERAGE(D541:P541),1))</f>
        <v/>
      </c>
      <c r="R541" s="235" t="n"/>
      <c r="S541" s="256" t="n"/>
      <c r="T541" s="256" t="n"/>
      <c r="U541" s="256" t="n"/>
      <c r="V541" s="256" t="n"/>
      <c r="W541" s="256" t="n"/>
      <c r="X541" s="256" t="n"/>
      <c r="Y541" s="256" t="n"/>
      <c r="Z541" s="256" t="n"/>
      <c r="AA541" s="256" t="n"/>
      <c r="AB541" s="256" t="n"/>
      <c r="AC541" s="256" t="n"/>
      <c r="AD541" s="256" t="n"/>
      <c r="AE541" s="256" t="n"/>
      <c r="AF541" s="237">
        <f>IF(COUNTA(S541:AE541)=0,"",ROUND(AVERAGE(S541:AE541),1))</f>
        <v/>
      </c>
      <c r="AG541" s="235" t="n"/>
      <c r="AH541" s="256" t="n"/>
      <c r="AI541" s="256" t="n"/>
      <c r="AJ541" s="256" t="n"/>
      <c r="AK541" s="256" t="n"/>
      <c r="AL541" s="256" t="n"/>
      <c r="AM541" s="256" t="n"/>
      <c r="AN541" s="256" t="n"/>
      <c r="AO541" s="256" t="n"/>
      <c r="AP541" s="256" t="n"/>
      <c r="AQ541" s="256" t="n"/>
      <c r="AR541" s="256" t="n"/>
      <c r="AS541" s="256" t="n"/>
      <c r="AT541" s="256" t="n"/>
      <c r="AU541" s="237">
        <f>IF(COUNTA(AH541:AT541)=0,"",ROUND(AVERAGE(AH541:AT541),1))</f>
        <v/>
      </c>
    </row>
    <row r="542" ht="14.4" customHeight="1" s="185">
      <c r="A542" s="255" t="n">
        <v>6</v>
      </c>
      <c r="B542" s="194">
        <f t="array" ref="B542:B542">IFERROR(INDEX(Liste_Enfants!B$4:B$53,SMALL(IF(Liste_Enfants!E$4:E$53="A",ROW(Liste_Enfants!E$4:E$53)-3),6))&amp;" "&amp;INDEX(Liste_Enfants!C$4:C$53,SMALL(IF(Liste_Enfants!E$4:E$53="A",ROW(Liste_Enfants!E$4:E$53)-3),6)),"")</f>
        <v/>
      </c>
      <c r="C542" s="235" t="n"/>
      <c r="D542" s="256" t="n"/>
      <c r="E542" s="256" t="n"/>
      <c r="F542" s="256" t="n"/>
      <c r="G542" s="256" t="n"/>
      <c r="H542" s="256" t="n"/>
      <c r="I542" s="256" t="n"/>
      <c r="J542" s="256" t="n"/>
      <c r="K542" s="256" t="n"/>
      <c r="L542" s="256" t="n"/>
      <c r="M542" s="256" t="n"/>
      <c r="N542" s="256" t="n"/>
      <c r="O542" s="256" t="n"/>
      <c r="P542" s="256" t="n"/>
      <c r="Q542" s="237">
        <f>IF(COUNTA(D542:P542)=0,"",ROUND(AVERAGE(D542:P542),1))</f>
        <v/>
      </c>
      <c r="R542" s="235" t="n"/>
      <c r="S542" s="256" t="n"/>
      <c r="T542" s="256" t="n"/>
      <c r="U542" s="256" t="n"/>
      <c r="V542" s="256" t="n"/>
      <c r="W542" s="256" t="n"/>
      <c r="X542" s="256" t="n"/>
      <c r="Y542" s="256" t="n"/>
      <c r="Z542" s="256" t="n"/>
      <c r="AA542" s="256" t="n"/>
      <c r="AB542" s="256" t="n"/>
      <c r="AC542" s="256" t="n"/>
      <c r="AD542" s="256" t="n"/>
      <c r="AE542" s="256" t="n"/>
      <c r="AF542" s="237">
        <f>IF(COUNTA(S542:AE542)=0,"",ROUND(AVERAGE(S542:AE542),1))</f>
        <v/>
      </c>
      <c r="AG542" s="235" t="n"/>
      <c r="AH542" s="256" t="n"/>
      <c r="AI542" s="256" t="n"/>
      <c r="AJ542" s="256" t="n"/>
      <c r="AK542" s="256" t="n"/>
      <c r="AL542" s="256" t="n"/>
      <c r="AM542" s="256" t="n"/>
      <c r="AN542" s="256" t="n"/>
      <c r="AO542" s="256" t="n"/>
      <c r="AP542" s="256" t="n"/>
      <c r="AQ542" s="256" t="n"/>
      <c r="AR542" s="256" t="n"/>
      <c r="AS542" s="256" t="n"/>
      <c r="AT542" s="256" t="n"/>
      <c r="AU542" s="237">
        <f>IF(COUNTA(AH542:AT542)=0,"",ROUND(AVERAGE(AH542:AT542),1))</f>
        <v/>
      </c>
    </row>
    <row r="543" ht="14.4" customHeight="1" s="185">
      <c r="A543" s="255" t="n">
        <v>7</v>
      </c>
      <c r="B543" s="194">
        <f t="array" ref="B543:B543">IFERROR(INDEX(Liste_Enfants!B$4:B$53,SMALL(IF(Liste_Enfants!E$4:E$53="A",ROW(Liste_Enfants!E$4:E$53)-3),7))&amp;" "&amp;INDEX(Liste_Enfants!C$4:C$53,SMALL(IF(Liste_Enfants!E$4:E$53="A",ROW(Liste_Enfants!E$4:E$53)-3),7)),"")</f>
        <v/>
      </c>
      <c r="C543" s="235" t="n"/>
      <c r="D543" s="256" t="n"/>
      <c r="E543" s="256" t="n"/>
      <c r="F543" s="256" t="n"/>
      <c r="G543" s="256" t="n"/>
      <c r="H543" s="256" t="n"/>
      <c r="I543" s="256" t="n"/>
      <c r="J543" s="256" t="n"/>
      <c r="K543" s="256" t="n"/>
      <c r="L543" s="256" t="n"/>
      <c r="M543" s="256" t="n"/>
      <c r="N543" s="256" t="n"/>
      <c r="O543" s="256" t="n"/>
      <c r="P543" s="256" t="n"/>
      <c r="Q543" s="237">
        <f>IF(COUNTA(D543:P543)=0,"",ROUND(AVERAGE(D543:P543),1))</f>
        <v/>
      </c>
      <c r="R543" s="235" t="n"/>
      <c r="S543" s="256" t="n"/>
      <c r="T543" s="256" t="n"/>
      <c r="U543" s="256" t="n"/>
      <c r="V543" s="256" t="n"/>
      <c r="W543" s="256" t="n"/>
      <c r="X543" s="256" t="n"/>
      <c r="Y543" s="256" t="n"/>
      <c r="Z543" s="256" t="n"/>
      <c r="AA543" s="256" t="n"/>
      <c r="AB543" s="256" t="n"/>
      <c r="AC543" s="256" t="n"/>
      <c r="AD543" s="256" t="n"/>
      <c r="AE543" s="256" t="n"/>
      <c r="AF543" s="237">
        <f>IF(COUNTA(S543:AE543)=0,"",ROUND(AVERAGE(S543:AE543),1))</f>
        <v/>
      </c>
      <c r="AG543" s="235" t="n"/>
      <c r="AH543" s="256" t="n"/>
      <c r="AI543" s="256" t="n"/>
      <c r="AJ543" s="256" t="n"/>
      <c r="AK543" s="256" t="n"/>
      <c r="AL543" s="256" t="n"/>
      <c r="AM543" s="256" t="n"/>
      <c r="AN543" s="256" t="n"/>
      <c r="AO543" s="256" t="n"/>
      <c r="AP543" s="256" t="n"/>
      <c r="AQ543" s="256" t="n"/>
      <c r="AR543" s="256" t="n"/>
      <c r="AS543" s="256" t="n"/>
      <c r="AT543" s="256" t="n"/>
      <c r="AU543" s="237">
        <f>IF(COUNTA(AH543:AT543)=0,"",ROUND(AVERAGE(AH543:AT543),1))</f>
        <v/>
      </c>
    </row>
    <row r="544" ht="14.4" customHeight="1" s="185">
      <c r="A544" s="255" t="n">
        <v>8</v>
      </c>
      <c r="B544" s="194">
        <f t="array" ref="B544:B544">IFERROR(INDEX(Liste_Enfants!B$4:B$53,SMALL(IF(Liste_Enfants!E$4:E$53="A",ROW(Liste_Enfants!E$4:E$53)-3),8))&amp;" "&amp;INDEX(Liste_Enfants!C$4:C$53,SMALL(IF(Liste_Enfants!E$4:E$53="A",ROW(Liste_Enfants!E$4:E$53)-3),8)),"")</f>
        <v/>
      </c>
      <c r="C544" s="235" t="n"/>
      <c r="D544" s="256" t="n"/>
      <c r="E544" s="256" t="n"/>
      <c r="F544" s="256" t="n"/>
      <c r="G544" s="256" t="n"/>
      <c r="H544" s="256" t="n"/>
      <c r="I544" s="256" t="n"/>
      <c r="J544" s="256" t="n"/>
      <c r="K544" s="256" t="n"/>
      <c r="L544" s="256" t="n"/>
      <c r="M544" s="256" t="n"/>
      <c r="N544" s="256" t="n"/>
      <c r="O544" s="256" t="n"/>
      <c r="P544" s="256" t="n"/>
      <c r="Q544" s="237">
        <f>IF(COUNTA(D544:P544)=0,"",ROUND(AVERAGE(D544:P544),1))</f>
        <v/>
      </c>
      <c r="R544" s="235" t="n"/>
      <c r="S544" s="256" t="n"/>
      <c r="T544" s="256" t="n"/>
      <c r="U544" s="256" t="n"/>
      <c r="V544" s="256" t="n"/>
      <c r="W544" s="256" t="n"/>
      <c r="X544" s="256" t="n"/>
      <c r="Y544" s="256" t="n"/>
      <c r="Z544" s="256" t="n"/>
      <c r="AA544" s="256" t="n"/>
      <c r="AB544" s="256" t="n"/>
      <c r="AC544" s="256" t="n"/>
      <c r="AD544" s="256" t="n"/>
      <c r="AE544" s="256" t="n"/>
      <c r="AF544" s="237">
        <f>IF(COUNTA(S544:AE544)=0,"",ROUND(AVERAGE(S544:AE544),1))</f>
        <v/>
      </c>
      <c r="AG544" s="235" t="n"/>
      <c r="AH544" s="256" t="n"/>
      <c r="AI544" s="256" t="n"/>
      <c r="AJ544" s="256" t="n"/>
      <c r="AK544" s="256" t="n"/>
      <c r="AL544" s="256" t="n"/>
      <c r="AM544" s="256" t="n"/>
      <c r="AN544" s="256" t="n"/>
      <c r="AO544" s="256" t="n"/>
      <c r="AP544" s="256" t="n"/>
      <c r="AQ544" s="256" t="n"/>
      <c r="AR544" s="256" t="n"/>
      <c r="AS544" s="256" t="n"/>
      <c r="AT544" s="256" t="n"/>
      <c r="AU544" s="237">
        <f>IF(COUNTA(AH544:AT544)=0,"",ROUND(AVERAGE(AH544:AT544),1))</f>
        <v/>
      </c>
    </row>
    <row r="545" ht="14.4" customHeight="1" s="185">
      <c r="A545" s="255" t="n">
        <v>9</v>
      </c>
      <c r="B545" s="194">
        <f t="array" ref="B545:B545">IFERROR(INDEX(Liste_Enfants!B$4:B$53,SMALL(IF(Liste_Enfants!E$4:E$53="A",ROW(Liste_Enfants!E$4:E$53)-3),9))&amp;" "&amp;INDEX(Liste_Enfants!C$4:C$53,SMALL(IF(Liste_Enfants!E$4:E$53="A",ROW(Liste_Enfants!E$4:E$53)-3),9)),"")</f>
        <v/>
      </c>
      <c r="C545" s="235" t="n"/>
      <c r="D545" s="256" t="n"/>
      <c r="E545" s="256" t="n"/>
      <c r="F545" s="256" t="n"/>
      <c r="G545" s="256" t="n"/>
      <c r="H545" s="256" t="n"/>
      <c r="I545" s="256" t="n"/>
      <c r="J545" s="256" t="n"/>
      <c r="K545" s="256" t="n"/>
      <c r="L545" s="256" t="n"/>
      <c r="M545" s="256" t="n"/>
      <c r="N545" s="256" t="n"/>
      <c r="O545" s="256" t="n"/>
      <c r="P545" s="256" t="n"/>
      <c r="Q545" s="237">
        <f>IF(COUNTA(D545:P545)=0,"",ROUND(AVERAGE(D545:P545),1))</f>
        <v/>
      </c>
      <c r="R545" s="235" t="n"/>
      <c r="S545" s="256" t="n"/>
      <c r="T545" s="256" t="n"/>
      <c r="U545" s="256" t="n"/>
      <c r="V545" s="256" t="n"/>
      <c r="W545" s="256" t="n"/>
      <c r="X545" s="256" t="n"/>
      <c r="Y545" s="256" t="n"/>
      <c r="Z545" s="256" t="n"/>
      <c r="AA545" s="256" t="n"/>
      <c r="AB545" s="256" t="n"/>
      <c r="AC545" s="256" t="n"/>
      <c r="AD545" s="256" t="n"/>
      <c r="AE545" s="256" t="n"/>
      <c r="AF545" s="237">
        <f>IF(COUNTA(S545:AE545)=0,"",ROUND(AVERAGE(S545:AE545),1))</f>
        <v/>
      </c>
      <c r="AG545" s="235" t="n"/>
      <c r="AH545" s="256" t="n"/>
      <c r="AI545" s="256" t="n"/>
      <c r="AJ545" s="256" t="n"/>
      <c r="AK545" s="256" t="n"/>
      <c r="AL545" s="256" t="n"/>
      <c r="AM545" s="256" t="n"/>
      <c r="AN545" s="256" t="n"/>
      <c r="AO545" s="256" t="n"/>
      <c r="AP545" s="256" t="n"/>
      <c r="AQ545" s="256" t="n"/>
      <c r="AR545" s="256" t="n"/>
      <c r="AS545" s="256" t="n"/>
      <c r="AT545" s="256" t="n"/>
      <c r="AU545" s="237">
        <f>IF(COUNTA(AH545:AT545)=0,"",ROUND(AVERAGE(AH545:AT545),1))</f>
        <v/>
      </c>
    </row>
    <row r="546" ht="14.4" customHeight="1" s="185">
      <c r="A546" s="255" t="n">
        <v>10</v>
      </c>
      <c r="B546" s="194">
        <f t="array" ref="B546:B546">IFERROR(INDEX(Liste_Enfants!B$4:B$53,SMALL(IF(Liste_Enfants!E$4:E$53="A",ROW(Liste_Enfants!E$4:E$53)-3),10))&amp;" "&amp;INDEX(Liste_Enfants!C$4:C$53,SMALL(IF(Liste_Enfants!E$4:E$53="A",ROW(Liste_Enfants!E$4:E$53)-3),10)),"")</f>
        <v/>
      </c>
      <c r="C546" s="235" t="n"/>
      <c r="D546" s="256" t="n"/>
      <c r="E546" s="256" t="n"/>
      <c r="F546" s="256" t="n"/>
      <c r="G546" s="256" t="n"/>
      <c r="H546" s="256" t="n"/>
      <c r="I546" s="256" t="n"/>
      <c r="J546" s="256" t="n"/>
      <c r="K546" s="256" t="n"/>
      <c r="L546" s="256" t="n"/>
      <c r="M546" s="256" t="n"/>
      <c r="N546" s="256" t="n"/>
      <c r="O546" s="256" t="n"/>
      <c r="P546" s="256" t="n"/>
      <c r="Q546" s="237">
        <f>IF(COUNTA(D546:P546)=0,"",ROUND(AVERAGE(D546:P546),1))</f>
        <v/>
      </c>
      <c r="R546" s="235" t="n"/>
      <c r="S546" s="256" t="n"/>
      <c r="T546" s="256" t="n"/>
      <c r="U546" s="256" t="n"/>
      <c r="V546" s="256" t="n"/>
      <c r="W546" s="256" t="n"/>
      <c r="X546" s="256" t="n"/>
      <c r="Y546" s="256" t="n"/>
      <c r="Z546" s="256" t="n"/>
      <c r="AA546" s="256" t="n"/>
      <c r="AB546" s="256" t="n"/>
      <c r="AC546" s="256" t="n"/>
      <c r="AD546" s="256" t="n"/>
      <c r="AE546" s="256" t="n"/>
      <c r="AF546" s="237">
        <f>IF(COUNTA(S546:AE546)=0,"",ROUND(AVERAGE(S546:AE546),1))</f>
        <v/>
      </c>
      <c r="AG546" s="235" t="n"/>
      <c r="AH546" s="256" t="n"/>
      <c r="AI546" s="256" t="n"/>
      <c r="AJ546" s="256" t="n"/>
      <c r="AK546" s="256" t="n"/>
      <c r="AL546" s="256" t="n"/>
      <c r="AM546" s="256" t="n"/>
      <c r="AN546" s="256" t="n"/>
      <c r="AO546" s="256" t="n"/>
      <c r="AP546" s="256" t="n"/>
      <c r="AQ546" s="256" t="n"/>
      <c r="AR546" s="256" t="n"/>
      <c r="AS546" s="256" t="n"/>
      <c r="AT546" s="256" t="n"/>
      <c r="AU546" s="237">
        <f>IF(COUNTA(AH546:AT546)=0,"",ROUND(AVERAGE(AH546:AT546),1))</f>
        <v/>
      </c>
    </row>
    <row r="547" ht="14.4" customHeight="1" s="185">
      <c r="A547" s="255" t="n">
        <v>11</v>
      </c>
      <c r="B547" s="194">
        <f t="array" ref="B547:B547">IFERROR(INDEX(Liste_Enfants!B$4:B$53,SMALL(IF(Liste_Enfants!E$4:E$53="A",ROW(Liste_Enfants!E$4:E$53)-3),11))&amp;" "&amp;INDEX(Liste_Enfants!C$4:C$53,SMALL(IF(Liste_Enfants!E$4:E$53="A",ROW(Liste_Enfants!E$4:E$53)-3),11)),"")</f>
        <v/>
      </c>
      <c r="C547" s="235" t="n"/>
      <c r="D547" s="256" t="n"/>
      <c r="E547" s="256" t="n"/>
      <c r="F547" s="256" t="n"/>
      <c r="G547" s="256" t="n"/>
      <c r="H547" s="256" t="n"/>
      <c r="I547" s="256" t="n"/>
      <c r="J547" s="256" t="n"/>
      <c r="K547" s="256" t="n"/>
      <c r="L547" s="256" t="n"/>
      <c r="M547" s="256" t="n"/>
      <c r="N547" s="256" t="n"/>
      <c r="O547" s="256" t="n"/>
      <c r="P547" s="256" t="n"/>
      <c r="Q547" s="237">
        <f>IF(COUNTA(D547:P547)=0,"",ROUND(AVERAGE(D547:P547),1))</f>
        <v/>
      </c>
      <c r="R547" s="235" t="n"/>
      <c r="S547" s="256" t="n"/>
      <c r="T547" s="256" t="n"/>
      <c r="U547" s="256" t="n"/>
      <c r="V547" s="256" t="n"/>
      <c r="W547" s="256" t="n"/>
      <c r="X547" s="256" t="n"/>
      <c r="Y547" s="256" t="n"/>
      <c r="Z547" s="256" t="n"/>
      <c r="AA547" s="256" t="n"/>
      <c r="AB547" s="256" t="n"/>
      <c r="AC547" s="256" t="n"/>
      <c r="AD547" s="256" t="n"/>
      <c r="AE547" s="256" t="n"/>
      <c r="AF547" s="237">
        <f>IF(COUNTA(S547:AE547)=0,"",ROUND(AVERAGE(S547:AE547),1))</f>
        <v/>
      </c>
      <c r="AG547" s="235" t="n"/>
      <c r="AH547" s="256" t="n"/>
      <c r="AI547" s="256" t="n"/>
      <c r="AJ547" s="256" t="n"/>
      <c r="AK547" s="256" t="n"/>
      <c r="AL547" s="256" t="n"/>
      <c r="AM547" s="256" t="n"/>
      <c r="AN547" s="256" t="n"/>
      <c r="AO547" s="256" t="n"/>
      <c r="AP547" s="256" t="n"/>
      <c r="AQ547" s="256" t="n"/>
      <c r="AR547" s="256" t="n"/>
      <c r="AS547" s="256" t="n"/>
      <c r="AT547" s="256" t="n"/>
      <c r="AU547" s="237">
        <f>IF(COUNTA(AH547:AT547)=0,"",ROUND(AVERAGE(AH547:AT547),1))</f>
        <v/>
      </c>
    </row>
    <row r="548" ht="14.4" customHeight="1" s="185">
      <c r="A548" s="255" t="n">
        <v>12</v>
      </c>
      <c r="B548" s="194">
        <f t="array" ref="B548:B548">IFERROR(INDEX(Liste_Enfants!B$4:B$53,SMALL(IF(Liste_Enfants!E$4:E$53="A",ROW(Liste_Enfants!E$4:E$53)-3),12))&amp;" "&amp;INDEX(Liste_Enfants!C$4:C$53,SMALL(IF(Liste_Enfants!E$4:E$53="A",ROW(Liste_Enfants!E$4:E$53)-3),12)),"")</f>
        <v/>
      </c>
      <c r="C548" s="235" t="n"/>
      <c r="D548" s="256" t="n"/>
      <c r="E548" s="256" t="n"/>
      <c r="F548" s="256" t="n"/>
      <c r="G548" s="256" t="n"/>
      <c r="H548" s="256" t="n"/>
      <c r="I548" s="256" t="n"/>
      <c r="J548" s="256" t="n"/>
      <c r="K548" s="256" t="n"/>
      <c r="L548" s="256" t="n"/>
      <c r="M548" s="256" t="n"/>
      <c r="N548" s="256" t="n"/>
      <c r="O548" s="256" t="n"/>
      <c r="P548" s="256" t="n"/>
      <c r="Q548" s="237">
        <f>IF(COUNTA(D548:P548)=0,"",ROUND(AVERAGE(D548:P548),1))</f>
        <v/>
      </c>
      <c r="R548" s="235" t="n"/>
      <c r="S548" s="256" t="n"/>
      <c r="T548" s="256" t="n"/>
      <c r="U548" s="256" t="n"/>
      <c r="V548" s="256" t="n"/>
      <c r="W548" s="256" t="n"/>
      <c r="X548" s="256" t="n"/>
      <c r="Y548" s="256" t="n"/>
      <c r="Z548" s="256" t="n"/>
      <c r="AA548" s="256" t="n"/>
      <c r="AB548" s="256" t="n"/>
      <c r="AC548" s="256" t="n"/>
      <c r="AD548" s="256" t="n"/>
      <c r="AE548" s="256" t="n"/>
      <c r="AF548" s="237">
        <f>IF(COUNTA(S548:AE548)=0,"",ROUND(AVERAGE(S548:AE548),1))</f>
        <v/>
      </c>
      <c r="AG548" s="235" t="n"/>
      <c r="AH548" s="256" t="n"/>
      <c r="AI548" s="256" t="n"/>
      <c r="AJ548" s="256" t="n"/>
      <c r="AK548" s="256" t="n"/>
      <c r="AL548" s="256" t="n"/>
      <c r="AM548" s="256" t="n"/>
      <c r="AN548" s="256" t="n"/>
      <c r="AO548" s="256" t="n"/>
      <c r="AP548" s="256" t="n"/>
      <c r="AQ548" s="256" t="n"/>
      <c r="AR548" s="256" t="n"/>
      <c r="AS548" s="256" t="n"/>
      <c r="AT548" s="256" t="n"/>
      <c r="AU548" s="237">
        <f>IF(COUNTA(AH548:AT548)=0,"",ROUND(AVERAGE(AH548:AT548),1))</f>
        <v/>
      </c>
    </row>
    <row r="549" ht="14.4" customHeight="1" s="185">
      <c r="A549" s="255" t="n">
        <v>13</v>
      </c>
      <c r="B549" s="194">
        <f t="array" ref="B549:B549">IFERROR(INDEX(Liste_Enfants!B$4:B$53,SMALL(IF(Liste_Enfants!E$4:E$53="A",ROW(Liste_Enfants!E$4:E$53)-3),13))&amp;" "&amp;INDEX(Liste_Enfants!C$4:C$53,SMALL(IF(Liste_Enfants!E$4:E$53="A",ROW(Liste_Enfants!E$4:E$53)-3),13)),"")</f>
        <v/>
      </c>
      <c r="C549" s="235" t="n"/>
      <c r="D549" s="256" t="n"/>
      <c r="E549" s="256" t="n"/>
      <c r="F549" s="256" t="n"/>
      <c r="G549" s="256" t="n"/>
      <c r="H549" s="256" t="n"/>
      <c r="I549" s="256" t="n"/>
      <c r="J549" s="256" t="n"/>
      <c r="K549" s="256" t="n"/>
      <c r="L549" s="256" t="n"/>
      <c r="M549" s="256" t="n"/>
      <c r="N549" s="256" t="n"/>
      <c r="O549" s="256" t="n"/>
      <c r="P549" s="256" t="n"/>
      <c r="Q549" s="237">
        <f>IF(COUNTA(D549:P549)=0,"",ROUND(AVERAGE(D549:P549),1))</f>
        <v/>
      </c>
      <c r="R549" s="235" t="n"/>
      <c r="S549" s="256" t="n"/>
      <c r="T549" s="256" t="n"/>
      <c r="U549" s="256" t="n"/>
      <c r="V549" s="256" t="n"/>
      <c r="W549" s="256" t="n"/>
      <c r="X549" s="256" t="n"/>
      <c r="Y549" s="256" t="n"/>
      <c r="Z549" s="256" t="n"/>
      <c r="AA549" s="256" t="n"/>
      <c r="AB549" s="256" t="n"/>
      <c r="AC549" s="256" t="n"/>
      <c r="AD549" s="256" t="n"/>
      <c r="AE549" s="256" t="n"/>
      <c r="AF549" s="237">
        <f>IF(COUNTA(S549:AE549)=0,"",ROUND(AVERAGE(S549:AE549),1))</f>
        <v/>
      </c>
      <c r="AG549" s="235" t="n"/>
      <c r="AH549" s="256" t="n"/>
      <c r="AI549" s="256" t="n"/>
      <c r="AJ549" s="256" t="n"/>
      <c r="AK549" s="256" t="n"/>
      <c r="AL549" s="256" t="n"/>
      <c r="AM549" s="256" t="n"/>
      <c r="AN549" s="256" t="n"/>
      <c r="AO549" s="256" t="n"/>
      <c r="AP549" s="256" t="n"/>
      <c r="AQ549" s="256" t="n"/>
      <c r="AR549" s="256" t="n"/>
      <c r="AS549" s="256" t="n"/>
      <c r="AT549" s="256" t="n"/>
      <c r="AU549" s="237">
        <f>IF(COUNTA(AH549:AT549)=0,"",ROUND(AVERAGE(AH549:AT549),1))</f>
        <v/>
      </c>
    </row>
    <row r="550" ht="14.4" customHeight="1" s="185">
      <c r="A550" s="255" t="n">
        <v>14</v>
      </c>
      <c r="B550" s="194">
        <f t="array" ref="B550:B550">IFERROR(INDEX(Liste_Enfants!B$4:B$53,SMALL(IF(Liste_Enfants!E$4:E$53="A",ROW(Liste_Enfants!E$4:E$53)-3),14))&amp;" "&amp;INDEX(Liste_Enfants!C$4:C$53,SMALL(IF(Liste_Enfants!E$4:E$53="A",ROW(Liste_Enfants!E$4:E$53)-3),14)),"")</f>
        <v/>
      </c>
      <c r="C550" s="235" t="n"/>
      <c r="D550" s="256" t="n"/>
      <c r="E550" s="256" t="n"/>
      <c r="F550" s="256" t="n"/>
      <c r="G550" s="256" t="n"/>
      <c r="H550" s="256" t="n"/>
      <c r="I550" s="256" t="n"/>
      <c r="J550" s="256" t="n"/>
      <c r="K550" s="256" t="n"/>
      <c r="L550" s="256" t="n"/>
      <c r="M550" s="256" t="n"/>
      <c r="N550" s="256" t="n"/>
      <c r="O550" s="256" t="n"/>
      <c r="P550" s="256" t="n"/>
      <c r="Q550" s="237">
        <f>IF(COUNTA(D550:P550)=0,"",ROUND(AVERAGE(D550:P550),1))</f>
        <v/>
      </c>
      <c r="R550" s="235" t="n"/>
      <c r="S550" s="256" t="n"/>
      <c r="T550" s="256" t="n"/>
      <c r="U550" s="256" t="n"/>
      <c r="V550" s="256" t="n"/>
      <c r="W550" s="256" t="n"/>
      <c r="X550" s="256" t="n"/>
      <c r="Y550" s="256" t="n"/>
      <c r="Z550" s="256" t="n"/>
      <c r="AA550" s="256" t="n"/>
      <c r="AB550" s="256" t="n"/>
      <c r="AC550" s="256" t="n"/>
      <c r="AD550" s="256" t="n"/>
      <c r="AE550" s="256" t="n"/>
      <c r="AF550" s="237">
        <f>IF(COUNTA(S550:AE550)=0,"",ROUND(AVERAGE(S550:AE550),1))</f>
        <v/>
      </c>
      <c r="AG550" s="235" t="n"/>
      <c r="AH550" s="256" t="n"/>
      <c r="AI550" s="256" t="n"/>
      <c r="AJ550" s="256" t="n"/>
      <c r="AK550" s="256" t="n"/>
      <c r="AL550" s="256" t="n"/>
      <c r="AM550" s="256" t="n"/>
      <c r="AN550" s="256" t="n"/>
      <c r="AO550" s="256" t="n"/>
      <c r="AP550" s="256" t="n"/>
      <c r="AQ550" s="256" t="n"/>
      <c r="AR550" s="256" t="n"/>
      <c r="AS550" s="256" t="n"/>
      <c r="AT550" s="256" t="n"/>
      <c r="AU550" s="237">
        <f>IF(COUNTA(AH550:AT550)=0,"",ROUND(AVERAGE(AH550:AT550),1))</f>
        <v/>
      </c>
    </row>
    <row r="551" ht="14.4" customHeight="1" s="185">
      <c r="A551" s="255" t="n">
        <v>15</v>
      </c>
      <c r="B551" s="194">
        <f t="array" ref="B551:B551">IFERROR(INDEX(Liste_Enfants!B$4:B$53,SMALL(IF(Liste_Enfants!E$4:E$53="A",ROW(Liste_Enfants!E$4:E$53)-3),15))&amp;" "&amp;INDEX(Liste_Enfants!C$4:C$53,SMALL(IF(Liste_Enfants!E$4:E$53="A",ROW(Liste_Enfants!E$4:E$53)-3),15)),"")</f>
        <v/>
      </c>
      <c r="C551" s="235" t="n"/>
      <c r="D551" s="256" t="n"/>
      <c r="E551" s="256" t="n"/>
      <c r="F551" s="256" t="n"/>
      <c r="G551" s="256" t="n"/>
      <c r="H551" s="256" t="n"/>
      <c r="I551" s="256" t="n"/>
      <c r="J551" s="256" t="n"/>
      <c r="K551" s="256" t="n"/>
      <c r="L551" s="256" t="n"/>
      <c r="M551" s="256" t="n"/>
      <c r="N551" s="256" t="n"/>
      <c r="O551" s="256" t="n"/>
      <c r="P551" s="256" t="n"/>
      <c r="Q551" s="237">
        <f>IF(COUNTA(D551:P551)=0,"",ROUND(AVERAGE(D551:P551),1))</f>
        <v/>
      </c>
      <c r="R551" s="235" t="n"/>
      <c r="S551" s="256" t="n"/>
      <c r="T551" s="256" t="n"/>
      <c r="U551" s="256" t="n"/>
      <c r="V551" s="256" t="n"/>
      <c r="W551" s="256" t="n"/>
      <c r="X551" s="256" t="n"/>
      <c r="Y551" s="256" t="n"/>
      <c r="Z551" s="256" t="n"/>
      <c r="AA551" s="256" t="n"/>
      <c r="AB551" s="256" t="n"/>
      <c r="AC551" s="256" t="n"/>
      <c r="AD551" s="256" t="n"/>
      <c r="AE551" s="256" t="n"/>
      <c r="AF551" s="237">
        <f>IF(COUNTA(S551:AE551)=0,"",ROUND(AVERAGE(S551:AE551),1))</f>
        <v/>
      </c>
      <c r="AG551" s="235" t="n"/>
      <c r="AH551" s="256" t="n"/>
      <c r="AI551" s="256" t="n"/>
      <c r="AJ551" s="256" t="n"/>
      <c r="AK551" s="256" t="n"/>
      <c r="AL551" s="256" t="n"/>
      <c r="AM551" s="256" t="n"/>
      <c r="AN551" s="256" t="n"/>
      <c r="AO551" s="256" t="n"/>
      <c r="AP551" s="256" t="n"/>
      <c r="AQ551" s="256" t="n"/>
      <c r="AR551" s="256" t="n"/>
      <c r="AS551" s="256" t="n"/>
      <c r="AT551" s="256" t="n"/>
      <c r="AU551" s="237">
        <f>IF(COUNTA(AH551:AT551)=0,"",ROUND(AVERAGE(AH551:AT551),1))</f>
        <v/>
      </c>
    </row>
    <row r="552" ht="14.4" customHeight="1" s="185">
      <c r="A552" s="257" t="inlineStr">
        <is>
          <t>📊 MOY.</t>
        </is>
      </c>
      <c r="C552" s="240" t="n"/>
      <c r="D552" s="258">
        <f>IF(COUNTA(D537:D551)=0,"",ROUND(AVERAGE(D537:D551),1))</f>
        <v/>
      </c>
      <c r="E552" s="258">
        <f>IF(COUNTA(E537:E551)=0,"",ROUND(AVERAGE(E537:E551),1))</f>
        <v/>
      </c>
      <c r="F552" s="258">
        <f>IF(COUNTA(F537:F551)=0,"",ROUND(AVERAGE(F537:F551),1))</f>
        <v/>
      </c>
      <c r="G552" s="258">
        <f>IF(COUNTA(G537:G551)=0,"",ROUND(AVERAGE(G537:G551),1))</f>
        <v/>
      </c>
      <c r="H552" s="258">
        <f>IF(COUNTA(H537:H551)=0,"",ROUND(AVERAGE(H537:H551),1))</f>
        <v/>
      </c>
      <c r="I552" s="258">
        <f>IF(COUNTA(I537:I551)=0,"",ROUND(AVERAGE(I537:I551),1))</f>
        <v/>
      </c>
      <c r="J552" s="258">
        <f>IF(COUNTA(J537:J551)=0,"",ROUND(AVERAGE(J537:J551),1))</f>
        <v/>
      </c>
      <c r="K552" s="258">
        <f>IF(COUNTA(K537:K551)=0,"",ROUND(AVERAGE(K537:K551),1))</f>
        <v/>
      </c>
      <c r="L552" s="258">
        <f>IF(COUNTA(L537:L551)=0,"",ROUND(AVERAGE(L537:L551),1))</f>
        <v/>
      </c>
      <c r="M552" s="258">
        <f>IF(COUNTA(M537:M551)=0,"",ROUND(AVERAGE(M537:M551),1))</f>
        <v/>
      </c>
      <c r="N552" s="258">
        <f>IF(COUNTA(N537:N551)=0,"",ROUND(AVERAGE(N537:N551),1))</f>
        <v/>
      </c>
      <c r="O552" s="258">
        <f>IF(COUNTA(O537:O551)=0,"",ROUND(AVERAGE(O537:O551),1))</f>
        <v/>
      </c>
      <c r="P552" s="258">
        <f>IF(COUNTA(P537:P551)=0,"",ROUND(AVERAGE(P537:P551),1))</f>
        <v/>
      </c>
      <c r="Q552" s="258">
        <f>IF(COUNTA(Q537:Q551)=0,"",ROUND(AVERAGE(Q537:Q551),1))</f>
        <v/>
      </c>
      <c r="R552" s="235" t="n"/>
      <c r="S552" s="258">
        <f>IF(COUNTA(S537:S551)=0,"",ROUND(AVERAGE(S537:S551),1))</f>
        <v/>
      </c>
      <c r="T552" s="258">
        <f>IF(COUNTA(T537:T551)=0,"",ROUND(AVERAGE(T537:T551),1))</f>
        <v/>
      </c>
      <c r="U552" s="258">
        <f>IF(COUNTA(U537:U551)=0,"",ROUND(AVERAGE(U537:U551),1))</f>
        <v/>
      </c>
      <c r="V552" s="258">
        <f>IF(COUNTA(V537:V551)=0,"",ROUND(AVERAGE(V537:V551),1))</f>
        <v/>
      </c>
      <c r="W552" s="258">
        <f>IF(COUNTA(W537:W551)=0,"",ROUND(AVERAGE(W537:W551),1))</f>
        <v/>
      </c>
      <c r="X552" s="258">
        <f>IF(COUNTA(X537:X551)=0,"",ROUND(AVERAGE(X537:X551),1))</f>
        <v/>
      </c>
      <c r="Y552" s="258">
        <f>IF(COUNTA(Y537:Y551)=0,"",ROUND(AVERAGE(Y537:Y551),1))</f>
        <v/>
      </c>
      <c r="Z552" s="258">
        <f>IF(COUNTA(Z537:Z551)=0,"",ROUND(AVERAGE(Z537:Z551),1))</f>
        <v/>
      </c>
      <c r="AA552" s="258">
        <f>IF(COUNTA(AA537:AA551)=0,"",ROUND(AVERAGE(AA537:AA551),1))</f>
        <v/>
      </c>
      <c r="AB552" s="258">
        <f>IF(COUNTA(AB537:AB551)=0,"",ROUND(AVERAGE(AB537:AB551),1))</f>
        <v/>
      </c>
      <c r="AC552" s="258">
        <f>IF(COUNTA(AC537:AC551)=0,"",ROUND(AVERAGE(AC537:AC551),1))</f>
        <v/>
      </c>
      <c r="AD552" s="258">
        <f>IF(COUNTA(AD537:AD551)=0,"",ROUND(AVERAGE(AD537:AD551),1))</f>
        <v/>
      </c>
      <c r="AE552" s="258">
        <f>IF(COUNTA(AE537:AE551)=0,"",ROUND(AVERAGE(AE537:AE551),1))</f>
        <v/>
      </c>
      <c r="AF552" s="258">
        <f>IF(COUNTA(AF537:AF551)=0,"",ROUND(AVERAGE(AF537:AF551),1))</f>
        <v/>
      </c>
      <c r="AG552" s="235" t="n"/>
      <c r="AH552" s="258">
        <f>IF(COUNTA(AH537:AH551)=0,"",ROUND(AVERAGE(AH537:AH551),1))</f>
        <v/>
      </c>
      <c r="AI552" s="258">
        <f>IF(COUNTA(AI537:AI551)=0,"",ROUND(AVERAGE(AI537:AI551),1))</f>
        <v/>
      </c>
      <c r="AJ552" s="258">
        <f>IF(COUNTA(AJ537:AJ551)=0,"",ROUND(AVERAGE(AJ537:AJ551),1))</f>
        <v/>
      </c>
      <c r="AK552" s="258">
        <f>IF(COUNTA(AK537:AK551)=0,"",ROUND(AVERAGE(AK537:AK551),1))</f>
        <v/>
      </c>
      <c r="AL552" s="258">
        <f>IF(COUNTA(AL537:AL551)=0,"",ROUND(AVERAGE(AL537:AL551),1))</f>
        <v/>
      </c>
      <c r="AM552" s="258">
        <f>IF(COUNTA(AM537:AM551)=0,"",ROUND(AVERAGE(AM537:AM551),1))</f>
        <v/>
      </c>
      <c r="AN552" s="258">
        <f>IF(COUNTA(AN537:AN551)=0,"",ROUND(AVERAGE(AN537:AN551),1))</f>
        <v/>
      </c>
      <c r="AO552" s="258">
        <f>IF(COUNTA(AO537:AO551)=0,"",ROUND(AVERAGE(AO537:AO551),1))</f>
        <v/>
      </c>
      <c r="AP552" s="258">
        <f>IF(COUNTA(AP537:AP551)=0,"",ROUND(AVERAGE(AP537:AP551),1))</f>
        <v/>
      </c>
      <c r="AQ552" s="258">
        <f>IF(COUNTA(AQ537:AQ551)=0,"",ROUND(AVERAGE(AQ537:AQ551),1))</f>
        <v/>
      </c>
      <c r="AR552" s="258">
        <f>IF(COUNTA(AR537:AR551)=0,"",ROUND(AVERAGE(AR537:AR551),1))</f>
        <v/>
      </c>
      <c r="AS552" s="258">
        <f>IF(COUNTA(AS537:AS551)=0,"",ROUND(AVERAGE(AS537:AS551),1))</f>
        <v/>
      </c>
      <c r="AT552" s="258">
        <f>IF(COUNTA(AT537:AT551)=0,"",ROUND(AVERAGE(AT537:AT551),1))</f>
        <v/>
      </c>
      <c r="AU552" s="258">
        <f>IF(COUNTA(AU537:AU551)=0,"",ROUND(AVERAGE(AU537:AU551),1))</f>
        <v/>
      </c>
    </row>
    <row r="553" ht="30" customHeight="1" s="185">
      <c r="A553" s="261" t="inlineStr">
        <is>
          <t>N°</t>
        </is>
      </c>
      <c r="B553" s="247" t="inlineStr">
        <is>
          <t>📅 JEUDI</t>
        </is>
      </c>
      <c r="C553" s="228" t="n"/>
      <c r="D553" s="229" t="inlineStr">
        <is>
          <t>Règles</t>
        </is>
      </c>
      <c r="E553" s="229" t="inlineStr">
        <is>
          <t>Coopér.</t>
        </is>
      </c>
      <c r="F553" s="229" t="inlineStr">
        <is>
          <t>Comm.</t>
        </is>
      </c>
      <c r="G553" s="229" t="inlineStr">
        <is>
          <t>Entraide</t>
        </is>
      </c>
      <c r="H553" s="230" t="inlineStr">
        <is>
          <t>Initiat.</t>
        </is>
      </c>
      <c r="I553" s="230" t="inlineStr">
        <is>
          <t>Gest.mat</t>
        </is>
      </c>
      <c r="J553" s="230" t="inlineStr">
        <is>
          <t>Orga.</t>
        </is>
      </c>
      <c r="K553" s="231" t="inlineStr">
        <is>
          <t>Imagin.</t>
        </is>
      </c>
      <c r="L553" s="231" t="inlineStr">
        <is>
          <t>Expr.art</t>
        </is>
      </c>
      <c r="M553" s="231" t="inlineStr">
        <is>
          <t>Expr.corp</t>
        </is>
      </c>
      <c r="N553" s="232" t="inlineStr">
        <is>
          <t>Coord.</t>
        </is>
      </c>
      <c r="O553" s="232" t="inlineStr">
        <is>
          <t>Endur.</t>
        </is>
      </c>
      <c r="P553" s="232" t="inlineStr">
        <is>
          <t>Esp.sport</t>
        </is>
      </c>
      <c r="Q553" s="233" t="inlineStr">
        <is>
          <t>MOY</t>
        </is>
      </c>
      <c r="R553" s="250" t="inlineStr">
        <is>
          <t>▼ Activité</t>
        </is>
      </c>
      <c r="S553" s="229" t="inlineStr">
        <is>
          <t>Règles</t>
        </is>
      </c>
      <c r="T553" s="229" t="inlineStr">
        <is>
          <t>Coopér.</t>
        </is>
      </c>
      <c r="U553" s="229" t="inlineStr">
        <is>
          <t>Comm.</t>
        </is>
      </c>
      <c r="V553" s="229" t="inlineStr">
        <is>
          <t>Entraide</t>
        </is>
      </c>
      <c r="W553" s="230" t="inlineStr">
        <is>
          <t>Initiat.</t>
        </is>
      </c>
      <c r="X553" s="230" t="inlineStr">
        <is>
          <t>Gest.mat</t>
        </is>
      </c>
      <c r="Y553" s="230" t="inlineStr">
        <is>
          <t>Orga.</t>
        </is>
      </c>
      <c r="Z553" s="231" t="inlineStr">
        <is>
          <t>Imagin.</t>
        </is>
      </c>
      <c r="AA553" s="231" t="inlineStr">
        <is>
          <t>Expr.art</t>
        </is>
      </c>
      <c r="AB553" s="231" t="inlineStr">
        <is>
          <t>Expr.corp</t>
        </is>
      </c>
      <c r="AC553" s="232" t="inlineStr">
        <is>
          <t>Coord.</t>
        </is>
      </c>
      <c r="AD553" s="232" t="inlineStr">
        <is>
          <t>Endur.</t>
        </is>
      </c>
      <c r="AE553" s="232" t="inlineStr">
        <is>
          <t>Esp.sport</t>
        </is>
      </c>
      <c r="AF553" s="233" t="inlineStr">
        <is>
          <t>MOY</t>
        </is>
      </c>
      <c r="AG553" s="228" t="n"/>
      <c r="AH553" s="229" t="inlineStr">
        <is>
          <t>Règles</t>
        </is>
      </c>
      <c r="AI553" s="229" t="inlineStr">
        <is>
          <t>Coopér.</t>
        </is>
      </c>
      <c r="AJ553" s="229" t="inlineStr">
        <is>
          <t>Comm.</t>
        </is>
      </c>
      <c r="AK553" s="229" t="inlineStr">
        <is>
          <t>Entraide</t>
        </is>
      </c>
      <c r="AL553" s="230" t="inlineStr">
        <is>
          <t>Initiat.</t>
        </is>
      </c>
      <c r="AM553" s="230" t="inlineStr">
        <is>
          <t>Gest.mat</t>
        </is>
      </c>
      <c r="AN553" s="230" t="inlineStr">
        <is>
          <t>Orga.</t>
        </is>
      </c>
      <c r="AO553" s="231" t="inlineStr">
        <is>
          <t>Imagin.</t>
        </is>
      </c>
      <c r="AP553" s="231" t="inlineStr">
        <is>
          <t>Expr.art</t>
        </is>
      </c>
      <c r="AQ553" s="231" t="inlineStr">
        <is>
          <t>Expr.corp</t>
        </is>
      </c>
      <c r="AR553" s="232" t="inlineStr">
        <is>
          <t>Coord.</t>
        </is>
      </c>
      <c r="AS553" s="232" t="inlineStr">
        <is>
          <t>Endur.</t>
        </is>
      </c>
      <c r="AT553" s="232" t="inlineStr">
        <is>
          <t>Esp.sport</t>
        </is>
      </c>
      <c r="AU553" s="233" t="inlineStr">
        <is>
          <t>MOY</t>
        </is>
      </c>
    </row>
    <row r="554" ht="14.4" customHeight="1" s="185">
      <c r="A554" s="255" t="n">
        <v>1</v>
      </c>
      <c r="B554" s="194">
        <f t="array" ref="B554:B554">IFERROR(INDEX(Liste_Enfants!B$4:B$53,SMALL(IF(Liste_Enfants!E$4:E$53="A",ROW(Liste_Enfants!E$4:E$53)-3),1))&amp;" "&amp;INDEX(Liste_Enfants!C$4:C$53,SMALL(IF(Liste_Enfants!E$4:E$53="A",ROW(Liste_Enfants!E$4:E$53)-3),1)),"")</f>
        <v/>
      </c>
      <c r="C554" s="235" t="n"/>
      <c r="D554" s="256" t="n"/>
      <c r="E554" s="256" t="n"/>
      <c r="F554" s="256" t="n"/>
      <c r="G554" s="256" t="n"/>
      <c r="H554" s="256" t="n"/>
      <c r="I554" s="256" t="n"/>
      <c r="J554" s="256" t="n"/>
      <c r="K554" s="256" t="n"/>
      <c r="L554" s="256" t="n"/>
      <c r="M554" s="256" t="n"/>
      <c r="N554" s="256" t="n"/>
      <c r="O554" s="256" t="n"/>
      <c r="P554" s="256" t="n"/>
      <c r="Q554" s="237">
        <f>IF(COUNTA(D554:P554)=0,"",ROUND(AVERAGE(D554:P554),1))</f>
        <v/>
      </c>
      <c r="R554" s="235" t="n"/>
      <c r="S554" s="256" t="n"/>
      <c r="T554" s="256" t="n"/>
      <c r="U554" s="256" t="n"/>
      <c r="V554" s="256" t="n"/>
      <c r="W554" s="256" t="n"/>
      <c r="X554" s="256" t="n"/>
      <c r="Y554" s="256" t="n"/>
      <c r="Z554" s="256" t="n"/>
      <c r="AA554" s="256" t="n"/>
      <c r="AB554" s="256" t="n"/>
      <c r="AC554" s="256" t="n"/>
      <c r="AD554" s="256" t="n"/>
      <c r="AE554" s="256" t="n"/>
      <c r="AF554" s="237">
        <f>IF(COUNTA(S554:AE554)=0,"",ROUND(AVERAGE(S554:AE554),1))</f>
        <v/>
      </c>
      <c r="AG554" s="235" t="n"/>
      <c r="AH554" s="256" t="n"/>
      <c r="AI554" s="256" t="n"/>
      <c r="AJ554" s="256" t="n"/>
      <c r="AK554" s="256" t="n"/>
      <c r="AL554" s="256" t="n"/>
      <c r="AM554" s="256" t="n"/>
      <c r="AN554" s="256" t="n"/>
      <c r="AO554" s="256" t="n"/>
      <c r="AP554" s="256" t="n"/>
      <c r="AQ554" s="256" t="n"/>
      <c r="AR554" s="256" t="n"/>
      <c r="AS554" s="256" t="n"/>
      <c r="AT554" s="256" t="n"/>
      <c r="AU554" s="237">
        <f>IF(COUNTA(AH554:AT554)=0,"",ROUND(AVERAGE(AH554:AT554),1))</f>
        <v/>
      </c>
    </row>
    <row r="555" ht="14.4" customHeight="1" s="185">
      <c r="A555" s="255" t="n">
        <v>2</v>
      </c>
      <c r="B555" s="194">
        <f t="array" ref="B555:B555">IFERROR(INDEX(Liste_Enfants!B$4:B$53,SMALL(IF(Liste_Enfants!E$4:E$53="A",ROW(Liste_Enfants!E$4:E$53)-3),2))&amp;" "&amp;INDEX(Liste_Enfants!C$4:C$53,SMALL(IF(Liste_Enfants!E$4:E$53="A",ROW(Liste_Enfants!E$4:E$53)-3),2)),"")</f>
        <v/>
      </c>
      <c r="C555" s="235" t="n"/>
      <c r="D555" s="256" t="n"/>
      <c r="E555" s="256" t="n"/>
      <c r="F555" s="256" t="n"/>
      <c r="G555" s="256" t="n"/>
      <c r="H555" s="256" t="n"/>
      <c r="I555" s="256" t="n"/>
      <c r="J555" s="256" t="n"/>
      <c r="K555" s="256" t="n"/>
      <c r="L555" s="256" t="n"/>
      <c r="M555" s="256" t="n"/>
      <c r="N555" s="256" t="n"/>
      <c r="O555" s="256" t="n"/>
      <c r="P555" s="256" t="n"/>
      <c r="Q555" s="237">
        <f>IF(COUNTA(D555:P555)=0,"",ROUND(AVERAGE(D555:P555),1))</f>
        <v/>
      </c>
      <c r="R555" s="235" t="n"/>
      <c r="S555" s="256" t="n"/>
      <c r="T555" s="256" t="n"/>
      <c r="U555" s="256" t="n"/>
      <c r="V555" s="256" t="n"/>
      <c r="W555" s="256" t="n"/>
      <c r="X555" s="256" t="n"/>
      <c r="Y555" s="256" t="n"/>
      <c r="Z555" s="256" t="n"/>
      <c r="AA555" s="256" t="n"/>
      <c r="AB555" s="256" t="n"/>
      <c r="AC555" s="256" t="n"/>
      <c r="AD555" s="256" t="n"/>
      <c r="AE555" s="256" t="n"/>
      <c r="AF555" s="237">
        <f>IF(COUNTA(S555:AE555)=0,"",ROUND(AVERAGE(S555:AE555),1))</f>
        <v/>
      </c>
      <c r="AG555" s="235" t="n"/>
      <c r="AH555" s="256" t="n"/>
      <c r="AI555" s="256" t="n"/>
      <c r="AJ555" s="256" t="n"/>
      <c r="AK555" s="256" t="n"/>
      <c r="AL555" s="256" t="n"/>
      <c r="AM555" s="256" t="n"/>
      <c r="AN555" s="256" t="n"/>
      <c r="AO555" s="256" t="n"/>
      <c r="AP555" s="256" t="n"/>
      <c r="AQ555" s="256" t="n"/>
      <c r="AR555" s="256" t="n"/>
      <c r="AS555" s="256" t="n"/>
      <c r="AT555" s="256" t="n"/>
      <c r="AU555" s="237">
        <f>IF(COUNTA(AH555:AT555)=0,"",ROUND(AVERAGE(AH555:AT555),1))</f>
        <v/>
      </c>
    </row>
    <row r="556" ht="14.4" customHeight="1" s="185">
      <c r="A556" s="255" t="n">
        <v>3</v>
      </c>
      <c r="B556" s="194">
        <f t="array" ref="B556:B556">IFERROR(INDEX(Liste_Enfants!B$4:B$53,SMALL(IF(Liste_Enfants!E$4:E$53="A",ROW(Liste_Enfants!E$4:E$53)-3),3))&amp;" "&amp;INDEX(Liste_Enfants!C$4:C$53,SMALL(IF(Liste_Enfants!E$4:E$53="A",ROW(Liste_Enfants!E$4:E$53)-3),3)),"")</f>
        <v/>
      </c>
      <c r="C556" s="235" t="n"/>
      <c r="D556" s="256" t="n"/>
      <c r="E556" s="256" t="n"/>
      <c r="F556" s="256" t="n"/>
      <c r="G556" s="256" t="n"/>
      <c r="H556" s="256" t="n"/>
      <c r="I556" s="256" t="n"/>
      <c r="J556" s="256" t="n"/>
      <c r="K556" s="256" t="n"/>
      <c r="L556" s="256" t="n"/>
      <c r="M556" s="256" t="n"/>
      <c r="N556" s="256" t="n"/>
      <c r="O556" s="256" t="n"/>
      <c r="P556" s="256" t="n"/>
      <c r="Q556" s="237">
        <f>IF(COUNTA(D556:P556)=0,"",ROUND(AVERAGE(D556:P556),1))</f>
        <v/>
      </c>
      <c r="R556" s="235" t="n"/>
      <c r="S556" s="256" t="n"/>
      <c r="T556" s="256" t="n"/>
      <c r="U556" s="256" t="n"/>
      <c r="V556" s="256" t="n"/>
      <c r="W556" s="256" t="n"/>
      <c r="X556" s="256" t="n"/>
      <c r="Y556" s="256" t="n"/>
      <c r="Z556" s="256" t="n"/>
      <c r="AA556" s="256" t="n"/>
      <c r="AB556" s="256" t="n"/>
      <c r="AC556" s="256" t="n"/>
      <c r="AD556" s="256" t="n"/>
      <c r="AE556" s="256" t="n"/>
      <c r="AF556" s="237">
        <f>IF(COUNTA(S556:AE556)=0,"",ROUND(AVERAGE(S556:AE556),1))</f>
        <v/>
      </c>
      <c r="AG556" s="235" t="n"/>
      <c r="AH556" s="256" t="n"/>
      <c r="AI556" s="256" t="n"/>
      <c r="AJ556" s="256" t="n"/>
      <c r="AK556" s="256" t="n"/>
      <c r="AL556" s="256" t="n"/>
      <c r="AM556" s="256" t="n"/>
      <c r="AN556" s="256" t="n"/>
      <c r="AO556" s="256" t="n"/>
      <c r="AP556" s="256" t="n"/>
      <c r="AQ556" s="256" t="n"/>
      <c r="AR556" s="256" t="n"/>
      <c r="AS556" s="256" t="n"/>
      <c r="AT556" s="256" t="n"/>
      <c r="AU556" s="237">
        <f>IF(COUNTA(AH556:AT556)=0,"",ROUND(AVERAGE(AH556:AT556),1))</f>
        <v/>
      </c>
    </row>
    <row r="557" ht="14.4" customHeight="1" s="185">
      <c r="A557" s="255" t="n">
        <v>4</v>
      </c>
      <c r="B557" s="194">
        <f t="array" ref="B557:B557">IFERROR(INDEX(Liste_Enfants!B$4:B$53,SMALL(IF(Liste_Enfants!E$4:E$53="A",ROW(Liste_Enfants!E$4:E$53)-3),4))&amp;" "&amp;INDEX(Liste_Enfants!C$4:C$53,SMALL(IF(Liste_Enfants!E$4:E$53="A",ROW(Liste_Enfants!E$4:E$53)-3),4)),"")</f>
        <v/>
      </c>
      <c r="C557" s="235" t="n"/>
      <c r="D557" s="256" t="n"/>
      <c r="E557" s="256" t="n"/>
      <c r="F557" s="256" t="n"/>
      <c r="G557" s="256" t="n"/>
      <c r="H557" s="256" t="n"/>
      <c r="I557" s="256" t="n"/>
      <c r="J557" s="256" t="n"/>
      <c r="K557" s="256" t="n"/>
      <c r="L557" s="256" t="n"/>
      <c r="M557" s="256" t="n"/>
      <c r="N557" s="256" t="n"/>
      <c r="O557" s="256" t="n"/>
      <c r="P557" s="256" t="n"/>
      <c r="Q557" s="237">
        <f>IF(COUNTA(D557:P557)=0,"",ROUND(AVERAGE(D557:P557),1))</f>
        <v/>
      </c>
      <c r="R557" s="235" t="n"/>
      <c r="S557" s="256" t="n"/>
      <c r="T557" s="256" t="n"/>
      <c r="U557" s="256" t="n"/>
      <c r="V557" s="256" t="n"/>
      <c r="W557" s="256" t="n"/>
      <c r="X557" s="256" t="n"/>
      <c r="Y557" s="256" t="n"/>
      <c r="Z557" s="256" t="n"/>
      <c r="AA557" s="256" t="n"/>
      <c r="AB557" s="256" t="n"/>
      <c r="AC557" s="256" t="n"/>
      <c r="AD557" s="256" t="n"/>
      <c r="AE557" s="256" t="n"/>
      <c r="AF557" s="237">
        <f>IF(COUNTA(S557:AE557)=0,"",ROUND(AVERAGE(S557:AE557),1))</f>
        <v/>
      </c>
      <c r="AG557" s="235" t="n"/>
      <c r="AH557" s="256" t="n"/>
      <c r="AI557" s="256" t="n"/>
      <c r="AJ557" s="256" t="n"/>
      <c r="AK557" s="256" t="n"/>
      <c r="AL557" s="256" t="n"/>
      <c r="AM557" s="256" t="n"/>
      <c r="AN557" s="256" t="n"/>
      <c r="AO557" s="256" t="n"/>
      <c r="AP557" s="256" t="n"/>
      <c r="AQ557" s="256" t="n"/>
      <c r="AR557" s="256" t="n"/>
      <c r="AS557" s="256" t="n"/>
      <c r="AT557" s="256" t="n"/>
      <c r="AU557" s="237">
        <f>IF(COUNTA(AH557:AT557)=0,"",ROUND(AVERAGE(AH557:AT557),1))</f>
        <v/>
      </c>
    </row>
    <row r="558" ht="14.4" customHeight="1" s="185">
      <c r="A558" s="255" t="n">
        <v>5</v>
      </c>
      <c r="B558" s="194">
        <f t="array" ref="B558:B558">IFERROR(INDEX(Liste_Enfants!B$4:B$53,SMALL(IF(Liste_Enfants!E$4:E$53="A",ROW(Liste_Enfants!E$4:E$53)-3),5))&amp;" "&amp;INDEX(Liste_Enfants!C$4:C$53,SMALL(IF(Liste_Enfants!E$4:E$53="A",ROW(Liste_Enfants!E$4:E$53)-3),5)),"")</f>
        <v/>
      </c>
      <c r="C558" s="235" t="n"/>
      <c r="D558" s="256" t="n"/>
      <c r="E558" s="256" t="n"/>
      <c r="F558" s="256" t="n"/>
      <c r="G558" s="256" t="n"/>
      <c r="H558" s="256" t="n"/>
      <c r="I558" s="256" t="n"/>
      <c r="J558" s="256" t="n"/>
      <c r="K558" s="256" t="n"/>
      <c r="L558" s="256" t="n"/>
      <c r="M558" s="256" t="n"/>
      <c r="N558" s="256" t="n"/>
      <c r="O558" s="256" t="n"/>
      <c r="P558" s="256" t="n"/>
      <c r="Q558" s="237">
        <f>IF(COUNTA(D558:P558)=0,"",ROUND(AVERAGE(D558:P558),1))</f>
        <v/>
      </c>
      <c r="R558" s="235" t="n"/>
      <c r="S558" s="256" t="n"/>
      <c r="T558" s="256" t="n"/>
      <c r="U558" s="256" t="n"/>
      <c r="V558" s="256" t="n"/>
      <c r="W558" s="256" t="n"/>
      <c r="X558" s="256" t="n"/>
      <c r="Y558" s="256" t="n"/>
      <c r="Z558" s="256" t="n"/>
      <c r="AA558" s="256" t="n"/>
      <c r="AB558" s="256" t="n"/>
      <c r="AC558" s="256" t="n"/>
      <c r="AD558" s="256" t="n"/>
      <c r="AE558" s="256" t="n"/>
      <c r="AF558" s="237">
        <f>IF(COUNTA(S558:AE558)=0,"",ROUND(AVERAGE(S558:AE558),1))</f>
        <v/>
      </c>
      <c r="AG558" s="235" t="n"/>
      <c r="AH558" s="256" t="n"/>
      <c r="AI558" s="256" t="n"/>
      <c r="AJ558" s="256" t="n"/>
      <c r="AK558" s="256" t="n"/>
      <c r="AL558" s="256" t="n"/>
      <c r="AM558" s="256" t="n"/>
      <c r="AN558" s="256" t="n"/>
      <c r="AO558" s="256" t="n"/>
      <c r="AP558" s="256" t="n"/>
      <c r="AQ558" s="256" t="n"/>
      <c r="AR558" s="256" t="n"/>
      <c r="AS558" s="256" t="n"/>
      <c r="AT558" s="256" t="n"/>
      <c r="AU558" s="237">
        <f>IF(COUNTA(AH558:AT558)=0,"",ROUND(AVERAGE(AH558:AT558),1))</f>
        <v/>
      </c>
    </row>
    <row r="559" ht="14.4" customHeight="1" s="185">
      <c r="A559" s="255" t="n">
        <v>6</v>
      </c>
      <c r="B559" s="194">
        <f t="array" ref="B559:B559">IFERROR(INDEX(Liste_Enfants!B$4:B$53,SMALL(IF(Liste_Enfants!E$4:E$53="A",ROW(Liste_Enfants!E$4:E$53)-3),6))&amp;" "&amp;INDEX(Liste_Enfants!C$4:C$53,SMALL(IF(Liste_Enfants!E$4:E$53="A",ROW(Liste_Enfants!E$4:E$53)-3),6)),"")</f>
        <v/>
      </c>
      <c r="C559" s="235" t="n"/>
      <c r="D559" s="256" t="n"/>
      <c r="E559" s="256" t="n"/>
      <c r="F559" s="256" t="n"/>
      <c r="G559" s="256" t="n"/>
      <c r="H559" s="256" t="n"/>
      <c r="I559" s="256" t="n"/>
      <c r="J559" s="256" t="n"/>
      <c r="K559" s="256" t="n"/>
      <c r="L559" s="256" t="n"/>
      <c r="M559" s="256" t="n"/>
      <c r="N559" s="256" t="n"/>
      <c r="O559" s="256" t="n"/>
      <c r="P559" s="256" t="n"/>
      <c r="Q559" s="237">
        <f>IF(COUNTA(D559:P559)=0,"",ROUND(AVERAGE(D559:P559),1))</f>
        <v/>
      </c>
      <c r="R559" s="235" t="n"/>
      <c r="S559" s="256" t="n"/>
      <c r="T559" s="256" t="n"/>
      <c r="U559" s="256" t="n"/>
      <c r="V559" s="256" t="n"/>
      <c r="W559" s="256" t="n"/>
      <c r="X559" s="256" t="n"/>
      <c r="Y559" s="256" t="n"/>
      <c r="Z559" s="256" t="n"/>
      <c r="AA559" s="256" t="n"/>
      <c r="AB559" s="256" t="n"/>
      <c r="AC559" s="256" t="n"/>
      <c r="AD559" s="256" t="n"/>
      <c r="AE559" s="256" t="n"/>
      <c r="AF559" s="237">
        <f>IF(COUNTA(S559:AE559)=0,"",ROUND(AVERAGE(S559:AE559),1))</f>
        <v/>
      </c>
      <c r="AG559" s="235" t="n"/>
      <c r="AH559" s="256" t="n"/>
      <c r="AI559" s="256" t="n"/>
      <c r="AJ559" s="256" t="n"/>
      <c r="AK559" s="256" t="n"/>
      <c r="AL559" s="256" t="n"/>
      <c r="AM559" s="256" t="n"/>
      <c r="AN559" s="256" t="n"/>
      <c r="AO559" s="256" t="n"/>
      <c r="AP559" s="256" t="n"/>
      <c r="AQ559" s="256" t="n"/>
      <c r="AR559" s="256" t="n"/>
      <c r="AS559" s="256" t="n"/>
      <c r="AT559" s="256" t="n"/>
      <c r="AU559" s="237">
        <f>IF(COUNTA(AH559:AT559)=0,"",ROUND(AVERAGE(AH559:AT559),1))</f>
        <v/>
      </c>
    </row>
    <row r="560" ht="14.4" customHeight="1" s="185">
      <c r="A560" s="255" t="n">
        <v>7</v>
      </c>
      <c r="B560" s="194">
        <f t="array" ref="B560:B560">IFERROR(INDEX(Liste_Enfants!B$4:B$53,SMALL(IF(Liste_Enfants!E$4:E$53="A",ROW(Liste_Enfants!E$4:E$53)-3),7))&amp;" "&amp;INDEX(Liste_Enfants!C$4:C$53,SMALL(IF(Liste_Enfants!E$4:E$53="A",ROW(Liste_Enfants!E$4:E$53)-3),7)),"")</f>
        <v/>
      </c>
      <c r="C560" s="235" t="n"/>
      <c r="D560" s="256" t="n"/>
      <c r="E560" s="256" t="n"/>
      <c r="F560" s="256" t="n"/>
      <c r="G560" s="256" t="n"/>
      <c r="H560" s="256" t="n"/>
      <c r="I560" s="256" t="n"/>
      <c r="J560" s="256" t="n"/>
      <c r="K560" s="256" t="n"/>
      <c r="L560" s="256" t="n"/>
      <c r="M560" s="256" t="n"/>
      <c r="N560" s="256" t="n"/>
      <c r="O560" s="256" t="n"/>
      <c r="P560" s="256" t="n"/>
      <c r="Q560" s="237">
        <f>IF(COUNTA(D560:P560)=0,"",ROUND(AVERAGE(D560:P560),1))</f>
        <v/>
      </c>
      <c r="R560" s="235" t="n"/>
      <c r="S560" s="256" t="n"/>
      <c r="T560" s="256" t="n"/>
      <c r="U560" s="256" t="n"/>
      <c r="V560" s="256" t="n"/>
      <c r="W560" s="256" t="n"/>
      <c r="X560" s="256" t="n"/>
      <c r="Y560" s="256" t="n"/>
      <c r="Z560" s="256" t="n"/>
      <c r="AA560" s="256" t="n"/>
      <c r="AB560" s="256" t="n"/>
      <c r="AC560" s="256" t="n"/>
      <c r="AD560" s="256" t="n"/>
      <c r="AE560" s="256" t="n"/>
      <c r="AF560" s="237">
        <f>IF(COUNTA(S560:AE560)=0,"",ROUND(AVERAGE(S560:AE560),1))</f>
        <v/>
      </c>
      <c r="AG560" s="235" t="n"/>
      <c r="AH560" s="256" t="n"/>
      <c r="AI560" s="256" t="n"/>
      <c r="AJ560" s="256" t="n"/>
      <c r="AK560" s="256" t="n"/>
      <c r="AL560" s="256" t="n"/>
      <c r="AM560" s="256" t="n"/>
      <c r="AN560" s="256" t="n"/>
      <c r="AO560" s="256" t="n"/>
      <c r="AP560" s="256" t="n"/>
      <c r="AQ560" s="256" t="n"/>
      <c r="AR560" s="256" t="n"/>
      <c r="AS560" s="256" t="n"/>
      <c r="AT560" s="256" t="n"/>
      <c r="AU560" s="237">
        <f>IF(COUNTA(AH560:AT560)=0,"",ROUND(AVERAGE(AH560:AT560),1))</f>
        <v/>
      </c>
    </row>
    <row r="561" ht="14.4" customHeight="1" s="185">
      <c r="A561" s="255" t="n">
        <v>8</v>
      </c>
      <c r="B561" s="194">
        <f t="array" ref="B561:B561">IFERROR(INDEX(Liste_Enfants!B$4:B$53,SMALL(IF(Liste_Enfants!E$4:E$53="A",ROW(Liste_Enfants!E$4:E$53)-3),8))&amp;" "&amp;INDEX(Liste_Enfants!C$4:C$53,SMALL(IF(Liste_Enfants!E$4:E$53="A",ROW(Liste_Enfants!E$4:E$53)-3),8)),"")</f>
        <v/>
      </c>
      <c r="C561" s="235" t="n"/>
      <c r="D561" s="256" t="n"/>
      <c r="E561" s="256" t="n"/>
      <c r="F561" s="256" t="n"/>
      <c r="G561" s="256" t="n"/>
      <c r="H561" s="256" t="n"/>
      <c r="I561" s="256" t="n"/>
      <c r="J561" s="256" t="n"/>
      <c r="K561" s="256" t="n"/>
      <c r="L561" s="256" t="n"/>
      <c r="M561" s="256" t="n"/>
      <c r="N561" s="256" t="n"/>
      <c r="O561" s="256" t="n"/>
      <c r="P561" s="256" t="n"/>
      <c r="Q561" s="237">
        <f>IF(COUNTA(D561:P561)=0,"",ROUND(AVERAGE(D561:P561),1))</f>
        <v/>
      </c>
      <c r="R561" s="235" t="n"/>
      <c r="S561" s="256" t="n"/>
      <c r="T561" s="256" t="n"/>
      <c r="U561" s="256" t="n"/>
      <c r="V561" s="256" t="n"/>
      <c r="W561" s="256" t="n"/>
      <c r="X561" s="256" t="n"/>
      <c r="Y561" s="256" t="n"/>
      <c r="Z561" s="256" t="n"/>
      <c r="AA561" s="256" t="n"/>
      <c r="AB561" s="256" t="n"/>
      <c r="AC561" s="256" t="n"/>
      <c r="AD561" s="256" t="n"/>
      <c r="AE561" s="256" t="n"/>
      <c r="AF561" s="237">
        <f>IF(COUNTA(S561:AE561)=0,"",ROUND(AVERAGE(S561:AE561),1))</f>
        <v/>
      </c>
      <c r="AG561" s="235" t="n"/>
      <c r="AH561" s="256" t="n"/>
      <c r="AI561" s="256" t="n"/>
      <c r="AJ561" s="256" t="n"/>
      <c r="AK561" s="256" t="n"/>
      <c r="AL561" s="256" t="n"/>
      <c r="AM561" s="256" t="n"/>
      <c r="AN561" s="256" t="n"/>
      <c r="AO561" s="256" t="n"/>
      <c r="AP561" s="256" t="n"/>
      <c r="AQ561" s="256" t="n"/>
      <c r="AR561" s="256" t="n"/>
      <c r="AS561" s="256" t="n"/>
      <c r="AT561" s="256" t="n"/>
      <c r="AU561" s="237">
        <f>IF(COUNTA(AH561:AT561)=0,"",ROUND(AVERAGE(AH561:AT561),1))</f>
        <v/>
      </c>
    </row>
    <row r="562" ht="14.4" customHeight="1" s="185">
      <c r="A562" s="255" t="n">
        <v>9</v>
      </c>
      <c r="B562" s="194">
        <f t="array" ref="B562:B562">IFERROR(INDEX(Liste_Enfants!B$4:B$53,SMALL(IF(Liste_Enfants!E$4:E$53="A",ROW(Liste_Enfants!E$4:E$53)-3),9))&amp;" "&amp;INDEX(Liste_Enfants!C$4:C$53,SMALL(IF(Liste_Enfants!E$4:E$53="A",ROW(Liste_Enfants!E$4:E$53)-3),9)),"")</f>
        <v/>
      </c>
      <c r="C562" s="235" t="n"/>
      <c r="D562" s="256" t="n"/>
      <c r="E562" s="256" t="n"/>
      <c r="F562" s="256" t="n"/>
      <c r="G562" s="256" t="n"/>
      <c r="H562" s="256" t="n"/>
      <c r="I562" s="256" t="n"/>
      <c r="J562" s="256" t="n"/>
      <c r="K562" s="256" t="n"/>
      <c r="L562" s="256" t="n"/>
      <c r="M562" s="256" t="n"/>
      <c r="N562" s="256" t="n"/>
      <c r="O562" s="256" t="n"/>
      <c r="P562" s="256" t="n"/>
      <c r="Q562" s="237">
        <f>IF(COUNTA(D562:P562)=0,"",ROUND(AVERAGE(D562:P562),1))</f>
        <v/>
      </c>
      <c r="R562" s="235" t="n"/>
      <c r="S562" s="256" t="n"/>
      <c r="T562" s="256" t="n"/>
      <c r="U562" s="256" t="n"/>
      <c r="V562" s="256" t="n"/>
      <c r="W562" s="256" t="n"/>
      <c r="X562" s="256" t="n"/>
      <c r="Y562" s="256" t="n"/>
      <c r="Z562" s="256" t="n"/>
      <c r="AA562" s="256" t="n"/>
      <c r="AB562" s="256" t="n"/>
      <c r="AC562" s="256" t="n"/>
      <c r="AD562" s="256" t="n"/>
      <c r="AE562" s="256" t="n"/>
      <c r="AF562" s="237">
        <f>IF(COUNTA(S562:AE562)=0,"",ROUND(AVERAGE(S562:AE562),1))</f>
        <v/>
      </c>
      <c r="AG562" s="235" t="n"/>
      <c r="AH562" s="256" t="n"/>
      <c r="AI562" s="256" t="n"/>
      <c r="AJ562" s="256" t="n"/>
      <c r="AK562" s="256" t="n"/>
      <c r="AL562" s="256" t="n"/>
      <c r="AM562" s="256" t="n"/>
      <c r="AN562" s="256" t="n"/>
      <c r="AO562" s="256" t="n"/>
      <c r="AP562" s="256" t="n"/>
      <c r="AQ562" s="256" t="n"/>
      <c r="AR562" s="256" t="n"/>
      <c r="AS562" s="256" t="n"/>
      <c r="AT562" s="256" t="n"/>
      <c r="AU562" s="237">
        <f>IF(COUNTA(AH562:AT562)=0,"",ROUND(AVERAGE(AH562:AT562),1))</f>
        <v/>
      </c>
    </row>
    <row r="563" ht="14.4" customHeight="1" s="185">
      <c r="A563" s="255" t="n">
        <v>10</v>
      </c>
      <c r="B563" s="194">
        <f t="array" ref="B563:B563">IFERROR(INDEX(Liste_Enfants!B$4:B$53,SMALL(IF(Liste_Enfants!E$4:E$53="A",ROW(Liste_Enfants!E$4:E$53)-3),10))&amp;" "&amp;INDEX(Liste_Enfants!C$4:C$53,SMALL(IF(Liste_Enfants!E$4:E$53="A",ROW(Liste_Enfants!E$4:E$53)-3),10)),"")</f>
        <v/>
      </c>
      <c r="C563" s="235" t="n"/>
      <c r="D563" s="256" t="n"/>
      <c r="E563" s="256" t="n"/>
      <c r="F563" s="256" t="n"/>
      <c r="G563" s="256" t="n"/>
      <c r="H563" s="256" t="n"/>
      <c r="I563" s="256" t="n"/>
      <c r="J563" s="256" t="n"/>
      <c r="K563" s="256" t="n"/>
      <c r="L563" s="256" t="n"/>
      <c r="M563" s="256" t="n"/>
      <c r="N563" s="256" t="n"/>
      <c r="O563" s="256" t="n"/>
      <c r="P563" s="256" t="n"/>
      <c r="Q563" s="237">
        <f>IF(COUNTA(D563:P563)=0,"",ROUND(AVERAGE(D563:P563),1))</f>
        <v/>
      </c>
      <c r="R563" s="235" t="n"/>
      <c r="S563" s="256" t="n"/>
      <c r="T563" s="256" t="n"/>
      <c r="U563" s="256" t="n"/>
      <c r="V563" s="256" t="n"/>
      <c r="W563" s="256" t="n"/>
      <c r="X563" s="256" t="n"/>
      <c r="Y563" s="256" t="n"/>
      <c r="Z563" s="256" t="n"/>
      <c r="AA563" s="256" t="n"/>
      <c r="AB563" s="256" t="n"/>
      <c r="AC563" s="256" t="n"/>
      <c r="AD563" s="256" t="n"/>
      <c r="AE563" s="256" t="n"/>
      <c r="AF563" s="237">
        <f>IF(COUNTA(S563:AE563)=0,"",ROUND(AVERAGE(S563:AE563),1))</f>
        <v/>
      </c>
      <c r="AG563" s="235" t="n"/>
      <c r="AH563" s="256" t="n"/>
      <c r="AI563" s="256" t="n"/>
      <c r="AJ563" s="256" t="n"/>
      <c r="AK563" s="256" t="n"/>
      <c r="AL563" s="256" t="n"/>
      <c r="AM563" s="256" t="n"/>
      <c r="AN563" s="256" t="n"/>
      <c r="AO563" s="256" t="n"/>
      <c r="AP563" s="256" t="n"/>
      <c r="AQ563" s="256" t="n"/>
      <c r="AR563" s="256" t="n"/>
      <c r="AS563" s="256" t="n"/>
      <c r="AT563" s="256" t="n"/>
      <c r="AU563" s="237">
        <f>IF(COUNTA(AH563:AT563)=0,"",ROUND(AVERAGE(AH563:AT563),1))</f>
        <v/>
      </c>
    </row>
    <row r="564" ht="14.4" customHeight="1" s="185">
      <c r="A564" s="255" t="n">
        <v>11</v>
      </c>
      <c r="B564" s="194">
        <f t="array" ref="B564:B564">IFERROR(INDEX(Liste_Enfants!B$4:B$53,SMALL(IF(Liste_Enfants!E$4:E$53="A",ROW(Liste_Enfants!E$4:E$53)-3),11))&amp;" "&amp;INDEX(Liste_Enfants!C$4:C$53,SMALL(IF(Liste_Enfants!E$4:E$53="A",ROW(Liste_Enfants!E$4:E$53)-3),11)),"")</f>
        <v/>
      </c>
      <c r="C564" s="235" t="n"/>
      <c r="D564" s="256" t="n"/>
      <c r="E564" s="256" t="n"/>
      <c r="F564" s="256" t="n"/>
      <c r="G564" s="256" t="n"/>
      <c r="H564" s="256" t="n"/>
      <c r="I564" s="256" t="n"/>
      <c r="J564" s="256" t="n"/>
      <c r="K564" s="256" t="n"/>
      <c r="L564" s="256" t="n"/>
      <c r="M564" s="256" t="n"/>
      <c r="N564" s="256" t="n"/>
      <c r="O564" s="256" t="n"/>
      <c r="P564" s="256" t="n"/>
      <c r="Q564" s="237">
        <f>IF(COUNTA(D564:P564)=0,"",ROUND(AVERAGE(D564:P564),1))</f>
        <v/>
      </c>
      <c r="R564" s="235" t="n"/>
      <c r="S564" s="256" t="n"/>
      <c r="T564" s="256" t="n"/>
      <c r="U564" s="256" t="n"/>
      <c r="V564" s="256" t="n"/>
      <c r="W564" s="256" t="n"/>
      <c r="X564" s="256" t="n"/>
      <c r="Y564" s="256" t="n"/>
      <c r="Z564" s="256" t="n"/>
      <c r="AA564" s="256" t="n"/>
      <c r="AB564" s="256" t="n"/>
      <c r="AC564" s="256" t="n"/>
      <c r="AD564" s="256" t="n"/>
      <c r="AE564" s="256" t="n"/>
      <c r="AF564" s="237">
        <f>IF(COUNTA(S564:AE564)=0,"",ROUND(AVERAGE(S564:AE564),1))</f>
        <v/>
      </c>
      <c r="AG564" s="235" t="n"/>
      <c r="AH564" s="256" t="n"/>
      <c r="AI564" s="256" t="n"/>
      <c r="AJ564" s="256" t="n"/>
      <c r="AK564" s="256" t="n"/>
      <c r="AL564" s="256" t="n"/>
      <c r="AM564" s="256" t="n"/>
      <c r="AN564" s="256" t="n"/>
      <c r="AO564" s="256" t="n"/>
      <c r="AP564" s="256" t="n"/>
      <c r="AQ564" s="256" t="n"/>
      <c r="AR564" s="256" t="n"/>
      <c r="AS564" s="256" t="n"/>
      <c r="AT564" s="256" t="n"/>
      <c r="AU564" s="237">
        <f>IF(COUNTA(AH564:AT564)=0,"",ROUND(AVERAGE(AH564:AT564),1))</f>
        <v/>
      </c>
    </row>
    <row r="565" ht="14.4" customHeight="1" s="185">
      <c r="A565" s="255" t="n">
        <v>12</v>
      </c>
      <c r="B565" s="194">
        <f t="array" ref="B565:B565">IFERROR(INDEX(Liste_Enfants!B$4:B$53,SMALL(IF(Liste_Enfants!E$4:E$53="A",ROW(Liste_Enfants!E$4:E$53)-3),12))&amp;" "&amp;INDEX(Liste_Enfants!C$4:C$53,SMALL(IF(Liste_Enfants!E$4:E$53="A",ROW(Liste_Enfants!E$4:E$53)-3),12)),"")</f>
        <v/>
      </c>
      <c r="C565" s="235" t="n"/>
      <c r="D565" s="256" t="n"/>
      <c r="E565" s="256" t="n"/>
      <c r="F565" s="256" t="n"/>
      <c r="G565" s="256" t="n"/>
      <c r="H565" s="256" t="n"/>
      <c r="I565" s="256" t="n"/>
      <c r="J565" s="256" t="n"/>
      <c r="K565" s="256" t="n"/>
      <c r="L565" s="256" t="n"/>
      <c r="M565" s="256" t="n"/>
      <c r="N565" s="256" t="n"/>
      <c r="O565" s="256" t="n"/>
      <c r="P565" s="256" t="n"/>
      <c r="Q565" s="237">
        <f>IF(COUNTA(D565:P565)=0,"",ROUND(AVERAGE(D565:P565),1))</f>
        <v/>
      </c>
      <c r="R565" s="235" t="n"/>
      <c r="S565" s="256" t="n"/>
      <c r="T565" s="256" t="n"/>
      <c r="U565" s="256" t="n"/>
      <c r="V565" s="256" t="n"/>
      <c r="W565" s="256" t="n"/>
      <c r="X565" s="256" t="n"/>
      <c r="Y565" s="256" t="n"/>
      <c r="Z565" s="256" t="n"/>
      <c r="AA565" s="256" t="n"/>
      <c r="AB565" s="256" t="n"/>
      <c r="AC565" s="256" t="n"/>
      <c r="AD565" s="256" t="n"/>
      <c r="AE565" s="256" t="n"/>
      <c r="AF565" s="237">
        <f>IF(COUNTA(S565:AE565)=0,"",ROUND(AVERAGE(S565:AE565),1))</f>
        <v/>
      </c>
      <c r="AG565" s="235" t="n"/>
      <c r="AH565" s="256" t="n"/>
      <c r="AI565" s="256" t="n"/>
      <c r="AJ565" s="256" t="n"/>
      <c r="AK565" s="256" t="n"/>
      <c r="AL565" s="256" t="n"/>
      <c r="AM565" s="256" t="n"/>
      <c r="AN565" s="256" t="n"/>
      <c r="AO565" s="256" t="n"/>
      <c r="AP565" s="256" t="n"/>
      <c r="AQ565" s="256" t="n"/>
      <c r="AR565" s="256" t="n"/>
      <c r="AS565" s="256" t="n"/>
      <c r="AT565" s="256" t="n"/>
      <c r="AU565" s="237">
        <f>IF(COUNTA(AH565:AT565)=0,"",ROUND(AVERAGE(AH565:AT565),1))</f>
        <v/>
      </c>
    </row>
    <row r="566" ht="14.4" customHeight="1" s="185">
      <c r="A566" s="255" t="n">
        <v>13</v>
      </c>
      <c r="B566" s="194">
        <f t="array" ref="B566:B566">IFERROR(INDEX(Liste_Enfants!B$4:B$53,SMALL(IF(Liste_Enfants!E$4:E$53="A",ROW(Liste_Enfants!E$4:E$53)-3),13))&amp;" "&amp;INDEX(Liste_Enfants!C$4:C$53,SMALL(IF(Liste_Enfants!E$4:E$53="A",ROW(Liste_Enfants!E$4:E$53)-3),13)),"")</f>
        <v/>
      </c>
      <c r="C566" s="235" t="n"/>
      <c r="D566" s="256" t="n"/>
      <c r="E566" s="256" t="n"/>
      <c r="F566" s="256" t="n"/>
      <c r="G566" s="256" t="n"/>
      <c r="H566" s="256" t="n"/>
      <c r="I566" s="256" t="n"/>
      <c r="J566" s="256" t="n"/>
      <c r="K566" s="256" t="n"/>
      <c r="L566" s="256" t="n"/>
      <c r="M566" s="256" t="n"/>
      <c r="N566" s="256" t="n"/>
      <c r="O566" s="256" t="n"/>
      <c r="P566" s="256" t="n"/>
      <c r="Q566" s="237">
        <f>IF(COUNTA(D566:P566)=0,"",ROUND(AVERAGE(D566:P566),1))</f>
        <v/>
      </c>
      <c r="R566" s="235" t="n"/>
      <c r="S566" s="256" t="n"/>
      <c r="T566" s="256" t="n"/>
      <c r="U566" s="256" t="n"/>
      <c r="V566" s="256" t="n"/>
      <c r="W566" s="256" t="n"/>
      <c r="X566" s="256" t="n"/>
      <c r="Y566" s="256" t="n"/>
      <c r="Z566" s="256" t="n"/>
      <c r="AA566" s="256" t="n"/>
      <c r="AB566" s="256" t="n"/>
      <c r="AC566" s="256" t="n"/>
      <c r="AD566" s="256" t="n"/>
      <c r="AE566" s="256" t="n"/>
      <c r="AF566" s="237">
        <f>IF(COUNTA(S566:AE566)=0,"",ROUND(AVERAGE(S566:AE566),1))</f>
        <v/>
      </c>
      <c r="AG566" s="235" t="n"/>
      <c r="AH566" s="256" t="n"/>
      <c r="AI566" s="256" t="n"/>
      <c r="AJ566" s="256" t="n"/>
      <c r="AK566" s="256" t="n"/>
      <c r="AL566" s="256" t="n"/>
      <c r="AM566" s="256" t="n"/>
      <c r="AN566" s="256" t="n"/>
      <c r="AO566" s="256" t="n"/>
      <c r="AP566" s="256" t="n"/>
      <c r="AQ566" s="256" t="n"/>
      <c r="AR566" s="256" t="n"/>
      <c r="AS566" s="256" t="n"/>
      <c r="AT566" s="256" t="n"/>
      <c r="AU566" s="237">
        <f>IF(COUNTA(AH566:AT566)=0,"",ROUND(AVERAGE(AH566:AT566),1))</f>
        <v/>
      </c>
    </row>
    <row r="567" ht="14.4" customHeight="1" s="185">
      <c r="A567" s="255" t="n">
        <v>14</v>
      </c>
      <c r="B567" s="194">
        <f t="array" ref="B567:B567">IFERROR(INDEX(Liste_Enfants!B$4:B$53,SMALL(IF(Liste_Enfants!E$4:E$53="A",ROW(Liste_Enfants!E$4:E$53)-3),14))&amp;" "&amp;INDEX(Liste_Enfants!C$4:C$53,SMALL(IF(Liste_Enfants!E$4:E$53="A",ROW(Liste_Enfants!E$4:E$53)-3),14)),"")</f>
        <v/>
      </c>
      <c r="C567" s="235" t="n"/>
      <c r="D567" s="256" t="n"/>
      <c r="E567" s="256" t="n"/>
      <c r="F567" s="256" t="n"/>
      <c r="G567" s="256" t="n"/>
      <c r="H567" s="256" t="n"/>
      <c r="I567" s="256" t="n"/>
      <c r="J567" s="256" t="n"/>
      <c r="K567" s="256" t="n"/>
      <c r="L567" s="256" t="n"/>
      <c r="M567" s="256" t="n"/>
      <c r="N567" s="256" t="n"/>
      <c r="O567" s="256" t="n"/>
      <c r="P567" s="256" t="n"/>
      <c r="Q567" s="237">
        <f>IF(COUNTA(D567:P567)=0,"",ROUND(AVERAGE(D567:P567),1))</f>
        <v/>
      </c>
      <c r="R567" s="235" t="n"/>
      <c r="S567" s="256" t="n"/>
      <c r="T567" s="256" t="n"/>
      <c r="U567" s="256" t="n"/>
      <c r="V567" s="256" t="n"/>
      <c r="W567" s="256" t="n"/>
      <c r="X567" s="256" t="n"/>
      <c r="Y567" s="256" t="n"/>
      <c r="Z567" s="256" t="n"/>
      <c r="AA567" s="256" t="n"/>
      <c r="AB567" s="256" t="n"/>
      <c r="AC567" s="256" t="n"/>
      <c r="AD567" s="256" t="n"/>
      <c r="AE567" s="256" t="n"/>
      <c r="AF567" s="237">
        <f>IF(COUNTA(S567:AE567)=0,"",ROUND(AVERAGE(S567:AE567),1))</f>
        <v/>
      </c>
      <c r="AG567" s="235" t="n"/>
      <c r="AH567" s="256" t="n"/>
      <c r="AI567" s="256" t="n"/>
      <c r="AJ567" s="256" t="n"/>
      <c r="AK567" s="256" t="n"/>
      <c r="AL567" s="256" t="n"/>
      <c r="AM567" s="256" t="n"/>
      <c r="AN567" s="256" t="n"/>
      <c r="AO567" s="256" t="n"/>
      <c r="AP567" s="256" t="n"/>
      <c r="AQ567" s="256" t="n"/>
      <c r="AR567" s="256" t="n"/>
      <c r="AS567" s="256" t="n"/>
      <c r="AT567" s="256" t="n"/>
      <c r="AU567" s="237">
        <f>IF(COUNTA(AH567:AT567)=0,"",ROUND(AVERAGE(AH567:AT567),1))</f>
        <v/>
      </c>
    </row>
    <row r="568" ht="14.4" customHeight="1" s="185">
      <c r="A568" s="255" t="n">
        <v>15</v>
      </c>
      <c r="B568" s="194">
        <f t="array" ref="B568:B568">IFERROR(INDEX(Liste_Enfants!B$4:B$53,SMALL(IF(Liste_Enfants!E$4:E$53="A",ROW(Liste_Enfants!E$4:E$53)-3),15))&amp;" "&amp;INDEX(Liste_Enfants!C$4:C$53,SMALL(IF(Liste_Enfants!E$4:E$53="A",ROW(Liste_Enfants!E$4:E$53)-3),15)),"")</f>
        <v/>
      </c>
      <c r="C568" s="235" t="n"/>
      <c r="D568" s="256" t="n"/>
      <c r="E568" s="256" t="n"/>
      <c r="F568" s="256" t="n"/>
      <c r="G568" s="256" t="n"/>
      <c r="H568" s="256" t="n"/>
      <c r="I568" s="256" t="n"/>
      <c r="J568" s="256" t="n"/>
      <c r="K568" s="256" t="n"/>
      <c r="L568" s="256" t="n"/>
      <c r="M568" s="256" t="n"/>
      <c r="N568" s="256" t="n"/>
      <c r="O568" s="256" t="n"/>
      <c r="P568" s="256" t="n"/>
      <c r="Q568" s="237">
        <f>IF(COUNTA(D568:P568)=0,"",ROUND(AVERAGE(D568:P568),1))</f>
        <v/>
      </c>
      <c r="R568" s="235" t="n"/>
      <c r="S568" s="256" t="n"/>
      <c r="T568" s="256" t="n"/>
      <c r="U568" s="256" t="n"/>
      <c r="V568" s="256" t="n"/>
      <c r="W568" s="256" t="n"/>
      <c r="X568" s="256" t="n"/>
      <c r="Y568" s="256" t="n"/>
      <c r="Z568" s="256" t="n"/>
      <c r="AA568" s="256" t="n"/>
      <c r="AB568" s="256" t="n"/>
      <c r="AC568" s="256" t="n"/>
      <c r="AD568" s="256" t="n"/>
      <c r="AE568" s="256" t="n"/>
      <c r="AF568" s="237">
        <f>IF(COUNTA(S568:AE568)=0,"",ROUND(AVERAGE(S568:AE568),1))</f>
        <v/>
      </c>
      <c r="AG568" s="235" t="n"/>
      <c r="AH568" s="256" t="n"/>
      <c r="AI568" s="256" t="n"/>
      <c r="AJ568" s="256" t="n"/>
      <c r="AK568" s="256" t="n"/>
      <c r="AL568" s="256" t="n"/>
      <c r="AM568" s="256" t="n"/>
      <c r="AN568" s="256" t="n"/>
      <c r="AO568" s="256" t="n"/>
      <c r="AP568" s="256" t="n"/>
      <c r="AQ568" s="256" t="n"/>
      <c r="AR568" s="256" t="n"/>
      <c r="AS568" s="256" t="n"/>
      <c r="AT568" s="256" t="n"/>
      <c r="AU568" s="237">
        <f>IF(COUNTA(AH568:AT568)=0,"",ROUND(AVERAGE(AH568:AT568),1))</f>
        <v/>
      </c>
    </row>
    <row r="569" ht="14.4" customHeight="1" s="185">
      <c r="A569" s="257" t="inlineStr">
        <is>
          <t>📊 MOY.</t>
        </is>
      </c>
      <c r="C569" s="235" t="n"/>
      <c r="D569" s="258">
        <f>IF(COUNTA(D554:D568)=0,"",ROUND(AVERAGE(D554:D568),1))</f>
        <v/>
      </c>
      <c r="E569" s="258">
        <f>IF(COUNTA(E554:E568)=0,"",ROUND(AVERAGE(E554:E568),1))</f>
        <v/>
      </c>
      <c r="F569" s="258">
        <f>IF(COUNTA(F554:F568)=0,"",ROUND(AVERAGE(F554:F568),1))</f>
        <v/>
      </c>
      <c r="G569" s="258">
        <f>IF(COUNTA(G554:G568)=0,"",ROUND(AVERAGE(G554:G568),1))</f>
        <v/>
      </c>
      <c r="H569" s="258">
        <f>IF(COUNTA(H554:H568)=0,"",ROUND(AVERAGE(H554:H568),1))</f>
        <v/>
      </c>
      <c r="I569" s="258">
        <f>IF(COUNTA(I554:I568)=0,"",ROUND(AVERAGE(I554:I568),1))</f>
        <v/>
      </c>
      <c r="J569" s="258">
        <f>IF(COUNTA(J554:J568)=0,"",ROUND(AVERAGE(J554:J568),1))</f>
        <v/>
      </c>
      <c r="K569" s="258">
        <f>IF(COUNTA(K554:K568)=0,"",ROUND(AVERAGE(K554:K568),1))</f>
        <v/>
      </c>
      <c r="L569" s="258">
        <f>IF(COUNTA(L554:L568)=0,"",ROUND(AVERAGE(L554:L568),1))</f>
        <v/>
      </c>
      <c r="M569" s="258">
        <f>IF(COUNTA(M554:M568)=0,"",ROUND(AVERAGE(M554:M568),1))</f>
        <v/>
      </c>
      <c r="N569" s="258">
        <f>IF(COUNTA(N554:N568)=0,"",ROUND(AVERAGE(N554:N568),1))</f>
        <v/>
      </c>
      <c r="O569" s="258">
        <f>IF(COUNTA(O554:O568)=0,"",ROUND(AVERAGE(O554:O568),1))</f>
        <v/>
      </c>
      <c r="P569" s="258">
        <f>IF(COUNTA(P554:P568)=0,"",ROUND(AVERAGE(P554:P568),1))</f>
        <v/>
      </c>
      <c r="Q569" s="258">
        <f>IF(COUNTA(Q554:Q568)=0,"",ROUND(AVERAGE(Q554:Q568),1))</f>
        <v/>
      </c>
      <c r="R569" s="235" t="n"/>
      <c r="S569" s="258">
        <f>IF(COUNTA(S554:S568)=0,"",ROUND(AVERAGE(S554:S568),1))</f>
        <v/>
      </c>
      <c r="T569" s="258">
        <f>IF(COUNTA(T554:T568)=0,"",ROUND(AVERAGE(T554:T568),1))</f>
        <v/>
      </c>
      <c r="U569" s="258">
        <f>IF(COUNTA(U554:U568)=0,"",ROUND(AVERAGE(U554:U568),1))</f>
        <v/>
      </c>
      <c r="V569" s="258">
        <f>IF(COUNTA(V554:V568)=0,"",ROUND(AVERAGE(V554:V568),1))</f>
        <v/>
      </c>
      <c r="W569" s="258">
        <f>IF(COUNTA(W554:W568)=0,"",ROUND(AVERAGE(W554:W568),1))</f>
        <v/>
      </c>
      <c r="X569" s="258">
        <f>IF(COUNTA(X554:X568)=0,"",ROUND(AVERAGE(X554:X568),1))</f>
        <v/>
      </c>
      <c r="Y569" s="258">
        <f>IF(COUNTA(Y554:Y568)=0,"",ROUND(AVERAGE(Y554:Y568),1))</f>
        <v/>
      </c>
      <c r="Z569" s="258">
        <f>IF(COUNTA(Z554:Z568)=0,"",ROUND(AVERAGE(Z554:Z568),1))</f>
        <v/>
      </c>
      <c r="AA569" s="258">
        <f>IF(COUNTA(AA554:AA568)=0,"",ROUND(AVERAGE(AA554:AA568),1))</f>
        <v/>
      </c>
      <c r="AB569" s="258">
        <f>IF(COUNTA(AB554:AB568)=0,"",ROUND(AVERAGE(AB554:AB568),1))</f>
        <v/>
      </c>
      <c r="AC569" s="258">
        <f>IF(COUNTA(AC554:AC568)=0,"",ROUND(AVERAGE(AC554:AC568),1))</f>
        <v/>
      </c>
      <c r="AD569" s="258">
        <f>IF(COUNTA(AD554:AD568)=0,"",ROUND(AVERAGE(AD554:AD568),1))</f>
        <v/>
      </c>
      <c r="AE569" s="258">
        <f>IF(COUNTA(AE554:AE568)=0,"",ROUND(AVERAGE(AE554:AE568),1))</f>
        <v/>
      </c>
      <c r="AF569" s="258">
        <f>IF(COUNTA(AF554:AF568)=0,"",ROUND(AVERAGE(AF554:AF568),1))</f>
        <v/>
      </c>
      <c r="AG569" s="235" t="n"/>
      <c r="AH569" s="258">
        <f>IF(COUNTA(AH554:AH568)=0,"",ROUND(AVERAGE(AH554:AH568),1))</f>
        <v/>
      </c>
      <c r="AI569" s="258">
        <f>IF(COUNTA(AI554:AI568)=0,"",ROUND(AVERAGE(AI554:AI568),1))</f>
        <v/>
      </c>
      <c r="AJ569" s="258">
        <f>IF(COUNTA(AJ554:AJ568)=0,"",ROUND(AVERAGE(AJ554:AJ568),1))</f>
        <v/>
      </c>
      <c r="AK569" s="258">
        <f>IF(COUNTA(AK554:AK568)=0,"",ROUND(AVERAGE(AK554:AK568),1))</f>
        <v/>
      </c>
      <c r="AL569" s="258">
        <f>IF(COUNTA(AL554:AL568)=0,"",ROUND(AVERAGE(AL554:AL568),1))</f>
        <v/>
      </c>
      <c r="AM569" s="258">
        <f>IF(COUNTA(AM554:AM568)=0,"",ROUND(AVERAGE(AM554:AM568),1))</f>
        <v/>
      </c>
      <c r="AN569" s="258">
        <f>IF(COUNTA(AN554:AN568)=0,"",ROUND(AVERAGE(AN554:AN568),1))</f>
        <v/>
      </c>
      <c r="AO569" s="258">
        <f>IF(COUNTA(AO554:AO568)=0,"",ROUND(AVERAGE(AO554:AO568),1))</f>
        <v/>
      </c>
      <c r="AP569" s="258">
        <f>IF(COUNTA(AP554:AP568)=0,"",ROUND(AVERAGE(AP554:AP568),1))</f>
        <v/>
      </c>
      <c r="AQ569" s="258">
        <f>IF(COUNTA(AQ554:AQ568)=0,"",ROUND(AVERAGE(AQ554:AQ568),1))</f>
        <v/>
      </c>
      <c r="AR569" s="258">
        <f>IF(COUNTA(AR554:AR568)=0,"",ROUND(AVERAGE(AR554:AR568),1))</f>
        <v/>
      </c>
      <c r="AS569" s="258">
        <f>IF(COUNTA(AS554:AS568)=0,"",ROUND(AVERAGE(AS554:AS568),1))</f>
        <v/>
      </c>
      <c r="AT569" s="258">
        <f>IF(COUNTA(AT554:AT568)=0,"",ROUND(AVERAGE(AT554:AT568),1))</f>
        <v/>
      </c>
      <c r="AU569" s="258">
        <f>IF(COUNTA(AU554:AU568)=0,"",ROUND(AVERAGE(AU554:AU568),1))</f>
        <v/>
      </c>
    </row>
    <row r="570" ht="14.4" customHeight="1" s="185">
      <c r="A570" s="262" t="inlineStr">
        <is>
          <t>⭐ MOY. S8</t>
        </is>
      </c>
      <c r="C570" s="235" t="n"/>
      <c r="D570" s="263">
        <f>IF(COUNTA(D518,D535,D552,D569)=0,"",ROUND(AVERAGE(D518,D535,D552,D569),1))</f>
        <v/>
      </c>
      <c r="E570" s="263">
        <f>IF(COUNTA(E518,E535,E552,E569)=0,"",ROUND(AVERAGE(E518,E535,E552,E569),1))</f>
        <v/>
      </c>
      <c r="F570" s="263">
        <f>IF(COUNTA(F518,F535,F552,F569)=0,"",ROUND(AVERAGE(F518,F535,F552,F569),1))</f>
        <v/>
      </c>
      <c r="G570" s="263">
        <f>IF(COUNTA(G518,G535,G552,G569)=0,"",ROUND(AVERAGE(G518,G535,G552,G569),1))</f>
        <v/>
      </c>
      <c r="H570" s="263">
        <f>IF(COUNTA(H518,H535,H552,H569)=0,"",ROUND(AVERAGE(H518,H535,H552,H569),1))</f>
        <v/>
      </c>
      <c r="I570" s="263">
        <f>IF(COUNTA(I518,I535,I552,I569)=0,"",ROUND(AVERAGE(I518,I535,I552,I569),1))</f>
        <v/>
      </c>
      <c r="J570" s="263">
        <f>IF(COUNTA(J518,J535,J552,J569)=0,"",ROUND(AVERAGE(J518,J535,J552,J569),1))</f>
        <v/>
      </c>
      <c r="K570" s="263">
        <f>IF(COUNTA(K518,K535,K552,K569)=0,"",ROUND(AVERAGE(K518,K535,K552,K569),1))</f>
        <v/>
      </c>
      <c r="L570" s="263">
        <f>IF(COUNTA(L518,L535,L552,L569)=0,"",ROUND(AVERAGE(L518,L535,L552,L569),1))</f>
        <v/>
      </c>
      <c r="M570" s="263">
        <f>IF(COUNTA(M518,M535,M552,M569)=0,"",ROUND(AVERAGE(M518,M535,M552,M569),1))</f>
        <v/>
      </c>
      <c r="N570" s="263">
        <f>IF(COUNTA(N518,N535,N552,N569)=0,"",ROUND(AVERAGE(N518,N535,N552,N569),1))</f>
        <v/>
      </c>
      <c r="O570" s="263">
        <f>IF(COUNTA(O518,O535,O552,O569)=0,"",ROUND(AVERAGE(O518,O535,O552,O569),1))</f>
        <v/>
      </c>
      <c r="P570" s="263">
        <f>IF(COUNTA(P518,P535,P552,P569)=0,"",ROUND(AVERAGE(P518,P535,P552,P569),1))</f>
        <v/>
      </c>
      <c r="Q570" s="263">
        <f>IF(COUNTA(Q518,Q535,Q552,Q569)=0,"",ROUND(AVERAGE(Q518,Q535,Q552,Q569),1))</f>
        <v/>
      </c>
      <c r="R570" s="235" t="n"/>
      <c r="S570" s="263">
        <f>IF(COUNTA(S518,S535,S552,S569)=0,"",ROUND(AVERAGE(S518,S535,S552,S569),1))</f>
        <v/>
      </c>
      <c r="T570" s="263">
        <f>IF(COUNTA(T518,T535,T552,T569)=0,"",ROUND(AVERAGE(T518,T535,T552,T569),1))</f>
        <v/>
      </c>
      <c r="U570" s="263">
        <f>IF(COUNTA(U518,U535,U552,U569)=0,"",ROUND(AVERAGE(U518,U535,U552,U569),1))</f>
        <v/>
      </c>
      <c r="V570" s="263">
        <f>IF(COUNTA(V518,V535,V552,V569)=0,"",ROUND(AVERAGE(V518,V535,V552,V569),1))</f>
        <v/>
      </c>
      <c r="W570" s="263">
        <f>IF(COUNTA(W518,W535,W552,W569)=0,"",ROUND(AVERAGE(W518,W535,W552,W569),1))</f>
        <v/>
      </c>
      <c r="X570" s="263">
        <f>IF(COUNTA(X518,X535,X552,X569)=0,"",ROUND(AVERAGE(X518,X535,X552,X569),1))</f>
        <v/>
      </c>
      <c r="Y570" s="263">
        <f>IF(COUNTA(Y518,Y535,Y552,Y569)=0,"",ROUND(AVERAGE(Y518,Y535,Y552,Y569),1))</f>
        <v/>
      </c>
      <c r="Z570" s="263">
        <f>IF(COUNTA(Z518,Z535,Z552,Z569)=0,"",ROUND(AVERAGE(Z518,Z535,Z552,Z569),1))</f>
        <v/>
      </c>
      <c r="AA570" s="263">
        <f>IF(COUNTA(AA518,AA535,AA552,AA569)=0,"",ROUND(AVERAGE(AA518,AA535,AA552,AA569),1))</f>
        <v/>
      </c>
      <c r="AB570" s="263">
        <f>IF(COUNTA(AB518,AB535,AB552,AB569)=0,"",ROUND(AVERAGE(AB518,AB535,AB552,AB569),1))</f>
        <v/>
      </c>
      <c r="AC570" s="263">
        <f>IF(COUNTA(AC518,AC535,AC552,AC569)=0,"",ROUND(AVERAGE(AC518,AC535,AC552,AC569),1))</f>
        <v/>
      </c>
      <c r="AD570" s="263">
        <f>IF(COUNTA(AD518,AD535,AD552,AD569)=0,"",ROUND(AVERAGE(AD518,AD535,AD552,AD569),1))</f>
        <v/>
      </c>
      <c r="AE570" s="263">
        <f>IF(COUNTA(AE518,AE535,AE552,AE569)=0,"",ROUND(AVERAGE(AE518,AE535,AE552,AE569),1))</f>
        <v/>
      </c>
      <c r="AF570" s="263">
        <f>IF(COUNTA(AF518,AF535,AF552,AF569)=0,"",ROUND(AVERAGE(AF518,AF535,AF552,AF569),1))</f>
        <v/>
      </c>
      <c r="AG570" s="235" t="n"/>
      <c r="AH570" s="263">
        <f>IF(COUNTA(AH518,AH535,AH552,AH569)=0,"",ROUND(AVERAGE(AH518,AH535,AH552,AH569),1))</f>
        <v/>
      </c>
      <c r="AI570" s="263">
        <f>IF(COUNTA(AI518,AI535,AI552,AI569)=0,"",ROUND(AVERAGE(AI518,AI535,AI552,AI569),1))</f>
        <v/>
      </c>
      <c r="AJ570" s="263">
        <f>IF(COUNTA(AJ518,AJ535,AJ552,AJ569)=0,"",ROUND(AVERAGE(AJ518,AJ535,AJ552,AJ569),1))</f>
        <v/>
      </c>
      <c r="AK570" s="263">
        <f>IF(COUNTA(AK518,AK535,AK552,AK569)=0,"",ROUND(AVERAGE(AK518,AK535,AK552,AK569),1))</f>
        <v/>
      </c>
      <c r="AL570" s="263">
        <f>IF(COUNTA(AL518,AL535,AL552,AL569)=0,"",ROUND(AVERAGE(AL518,AL535,AL552,AL569),1))</f>
        <v/>
      </c>
      <c r="AM570" s="263">
        <f>IF(COUNTA(AM518,AM535,AM552,AM569)=0,"",ROUND(AVERAGE(AM518,AM535,AM552,AM569),1))</f>
        <v/>
      </c>
      <c r="AN570" s="263">
        <f>IF(COUNTA(AN518,AN535,AN552,AN569)=0,"",ROUND(AVERAGE(AN518,AN535,AN552,AN569),1))</f>
        <v/>
      </c>
      <c r="AO570" s="263">
        <f>IF(COUNTA(AO518,AO535,AO552,AO569)=0,"",ROUND(AVERAGE(AO518,AO535,AO552,AO569),1))</f>
        <v/>
      </c>
      <c r="AP570" s="263">
        <f>IF(COUNTA(AP518,AP535,AP552,AP569)=0,"",ROUND(AVERAGE(AP518,AP535,AP552,AP569),1))</f>
        <v/>
      </c>
      <c r="AQ570" s="263">
        <f>IF(COUNTA(AQ518,AQ535,AQ552,AQ569)=0,"",ROUND(AVERAGE(AQ518,AQ535,AQ552,AQ569),1))</f>
        <v/>
      </c>
      <c r="AR570" s="263">
        <f>IF(COUNTA(AR518,AR535,AR552,AR569)=0,"",ROUND(AVERAGE(AR518,AR535,AR552,AR569),1))</f>
        <v/>
      </c>
      <c r="AS570" s="263">
        <f>IF(COUNTA(AS518,AS535,AS552,AS569)=0,"",ROUND(AVERAGE(AS518,AS535,AS552,AS569),1))</f>
        <v/>
      </c>
      <c r="AT570" s="263">
        <f>IF(COUNTA(AT518,AT535,AT552,AT569)=0,"",ROUND(AVERAGE(AT518,AT535,AT552,AT569),1))</f>
        <v/>
      </c>
      <c r="AU570" s="263">
        <f>IF(COUNTA(AU518,AU535,AU552,AU569)=0,"",ROUND(AVERAGE(AU518,AU535,AU552,AU569),1))</f>
        <v/>
      </c>
    </row>
    <row r="571" ht="14.4" customHeight="1" s="185">
      <c r="C571" s="235" t="n"/>
      <c r="D571" s="194" t="n"/>
      <c r="E571" s="194" t="n"/>
      <c r="F571" s="194" t="n"/>
      <c r="G571" s="194" t="n"/>
      <c r="H571" s="194" t="n"/>
      <c r="I571" s="194" t="n"/>
      <c r="J571" s="194" t="n"/>
      <c r="K571" s="194" t="n"/>
      <c r="L571" s="194" t="n"/>
      <c r="M571" s="194" t="n"/>
      <c r="N571" s="194" t="n"/>
      <c r="O571" s="194" t="n"/>
      <c r="P571" s="194" t="n"/>
      <c r="Q571" s="194" t="n"/>
      <c r="R571" s="235" t="n"/>
      <c r="S571" s="194" t="n"/>
      <c r="T571" s="194" t="n"/>
      <c r="U571" s="194" t="n"/>
      <c r="V571" s="194" t="n"/>
      <c r="W571" s="194" t="n"/>
      <c r="X571" s="194" t="n"/>
      <c r="Y571" s="194" t="n"/>
      <c r="Z571" s="194" t="n"/>
      <c r="AA571" s="194" t="n"/>
      <c r="AB571" s="194" t="n"/>
      <c r="AC571" s="194" t="n"/>
      <c r="AD571" s="194" t="n"/>
      <c r="AE571" s="194" t="n"/>
      <c r="AF571" s="194" t="n"/>
      <c r="AG571" s="235" t="n"/>
      <c r="AH571" s="194" t="n"/>
      <c r="AI571" s="194" t="n"/>
      <c r="AJ571" s="194" t="n"/>
      <c r="AK571" s="194" t="n"/>
      <c r="AL571" s="194" t="n"/>
      <c r="AM571" s="194" t="n"/>
      <c r="AN571" s="194" t="n"/>
      <c r="AO571" s="194" t="n"/>
      <c r="AP571" s="194" t="n"/>
      <c r="AQ571" s="194" t="n"/>
      <c r="AR571" s="194" t="n"/>
      <c r="AS571" s="194" t="n"/>
      <c r="AT571" s="194" t="n"/>
      <c r="AU571" s="194" t="n"/>
    </row>
    <row r="572" ht="15.6" customHeight="1" s="185">
      <c r="A572" s="216" t="inlineStr">
        <is>
          <t>📋 T1 — 📆 SEMAINE 9</t>
        </is>
      </c>
      <c r="C572" s="240" t="n"/>
      <c r="D572" s="194" t="n"/>
      <c r="E572" s="194" t="n"/>
      <c r="F572" s="194" t="n"/>
      <c r="G572" s="194" t="n"/>
      <c r="H572" s="194" t="n"/>
      <c r="I572" s="194" t="n"/>
      <c r="J572" s="194" t="n"/>
      <c r="K572" s="194" t="n"/>
      <c r="L572" s="194" t="n"/>
      <c r="M572" s="194" t="n"/>
      <c r="N572" s="194" t="n"/>
      <c r="O572" s="194" t="n"/>
      <c r="P572" s="194" t="n"/>
      <c r="Q572" s="194" t="n"/>
      <c r="R572" s="235" t="n"/>
      <c r="S572" s="194" t="n"/>
      <c r="T572" s="194" t="n"/>
      <c r="U572" s="194" t="n"/>
      <c r="V572" s="194" t="n"/>
      <c r="W572" s="194" t="n"/>
      <c r="X572" s="194" t="n"/>
      <c r="Y572" s="194" t="n"/>
      <c r="Z572" s="194" t="n"/>
      <c r="AA572" s="194" t="n"/>
      <c r="AB572" s="194" t="n"/>
      <c r="AC572" s="194" t="n"/>
      <c r="AD572" s="194" t="n"/>
      <c r="AE572" s="194" t="n"/>
      <c r="AF572" s="194" t="n"/>
      <c r="AG572" s="235" t="n"/>
      <c r="AH572" s="194" t="n"/>
      <c r="AI572" s="194" t="n"/>
      <c r="AJ572" s="194" t="n"/>
      <c r="AK572" s="194" t="n"/>
      <c r="AL572" s="194" t="n"/>
      <c r="AM572" s="194" t="n"/>
      <c r="AN572" s="194" t="n"/>
      <c r="AO572" s="194" t="n"/>
      <c r="AP572" s="194" t="n"/>
      <c r="AQ572" s="194" t="n"/>
      <c r="AR572" s="194" t="n"/>
      <c r="AS572" s="194" t="n"/>
      <c r="AT572" s="194" t="n"/>
      <c r="AU572" s="194" t="n"/>
    </row>
    <row r="573" ht="30" customHeight="1" s="185">
      <c r="A573" s="254" t="inlineStr">
        <is>
          <t>N°</t>
        </is>
      </c>
      <c r="B573" s="227" t="inlineStr">
        <is>
          <t>📅 LUNDI</t>
        </is>
      </c>
      <c r="C573" s="228" t="n"/>
      <c r="D573" s="229" t="inlineStr">
        <is>
          <t>Règles</t>
        </is>
      </c>
      <c r="E573" s="229" t="inlineStr">
        <is>
          <t>Coopér.</t>
        </is>
      </c>
      <c r="F573" s="229" t="inlineStr">
        <is>
          <t>Comm.</t>
        </is>
      </c>
      <c r="G573" s="229" t="inlineStr">
        <is>
          <t>Entraide</t>
        </is>
      </c>
      <c r="H573" s="230" t="inlineStr">
        <is>
          <t>Initiat.</t>
        </is>
      </c>
      <c r="I573" s="230" t="inlineStr">
        <is>
          <t>Gest.mat</t>
        </is>
      </c>
      <c r="J573" s="230" t="inlineStr">
        <is>
          <t>Orga.</t>
        </is>
      </c>
      <c r="K573" s="231" t="inlineStr">
        <is>
          <t>Imagin.</t>
        </is>
      </c>
      <c r="L573" s="231" t="inlineStr">
        <is>
          <t>Expr.art</t>
        </is>
      </c>
      <c r="M573" s="231" t="inlineStr">
        <is>
          <t>Expr.corp</t>
        </is>
      </c>
      <c r="N573" s="232" t="inlineStr">
        <is>
          <t>Coord.</t>
        </is>
      </c>
      <c r="O573" s="232" t="inlineStr">
        <is>
          <t>Endur.</t>
        </is>
      </c>
      <c r="P573" s="232" t="inlineStr">
        <is>
          <t>Esp.sport</t>
        </is>
      </c>
      <c r="Q573" s="233" t="inlineStr">
        <is>
          <t>MOY</t>
        </is>
      </c>
      <c r="R573" s="250" t="inlineStr">
        <is>
          <t>▼ Activité</t>
        </is>
      </c>
      <c r="S573" s="229" t="inlineStr">
        <is>
          <t>Règles</t>
        </is>
      </c>
      <c r="T573" s="229" t="inlineStr">
        <is>
          <t>Coopér.</t>
        </is>
      </c>
      <c r="U573" s="229" t="inlineStr">
        <is>
          <t>Comm.</t>
        </is>
      </c>
      <c r="V573" s="229" t="inlineStr">
        <is>
          <t>Entraide</t>
        </is>
      </c>
      <c r="W573" s="230" t="inlineStr">
        <is>
          <t>Initiat.</t>
        </is>
      </c>
      <c r="X573" s="230" t="inlineStr">
        <is>
          <t>Gest.mat</t>
        </is>
      </c>
      <c r="Y573" s="230" t="inlineStr">
        <is>
          <t>Orga.</t>
        </is>
      </c>
      <c r="Z573" s="231" t="inlineStr">
        <is>
          <t>Imagin.</t>
        </is>
      </c>
      <c r="AA573" s="231" t="inlineStr">
        <is>
          <t>Expr.art</t>
        </is>
      </c>
      <c r="AB573" s="231" t="inlineStr">
        <is>
          <t>Expr.corp</t>
        </is>
      </c>
      <c r="AC573" s="232" t="inlineStr">
        <is>
          <t>Coord.</t>
        </is>
      </c>
      <c r="AD573" s="232" t="inlineStr">
        <is>
          <t>Endur.</t>
        </is>
      </c>
      <c r="AE573" s="232" t="inlineStr">
        <is>
          <t>Esp.sport</t>
        </is>
      </c>
      <c r="AF573" s="233" t="inlineStr">
        <is>
          <t>MOY</t>
        </is>
      </c>
      <c r="AG573" s="228" t="n"/>
      <c r="AH573" s="229" t="inlineStr">
        <is>
          <t>Règles</t>
        </is>
      </c>
      <c r="AI573" s="229" t="inlineStr">
        <is>
          <t>Coopér.</t>
        </is>
      </c>
      <c r="AJ573" s="229" t="inlineStr">
        <is>
          <t>Comm.</t>
        </is>
      </c>
      <c r="AK573" s="229" t="inlineStr">
        <is>
          <t>Entraide</t>
        </is>
      </c>
      <c r="AL573" s="230" t="inlineStr">
        <is>
          <t>Initiat.</t>
        </is>
      </c>
      <c r="AM573" s="230" t="inlineStr">
        <is>
          <t>Gest.mat</t>
        </is>
      </c>
      <c r="AN573" s="230" t="inlineStr">
        <is>
          <t>Orga.</t>
        </is>
      </c>
      <c r="AO573" s="231" t="inlineStr">
        <is>
          <t>Imagin.</t>
        </is>
      </c>
      <c r="AP573" s="231" t="inlineStr">
        <is>
          <t>Expr.art</t>
        </is>
      </c>
      <c r="AQ573" s="231" t="inlineStr">
        <is>
          <t>Expr.corp</t>
        </is>
      </c>
      <c r="AR573" s="232" t="inlineStr">
        <is>
          <t>Coord.</t>
        </is>
      </c>
      <c r="AS573" s="232" t="inlineStr">
        <is>
          <t>Endur.</t>
        </is>
      </c>
      <c r="AT573" s="232" t="inlineStr">
        <is>
          <t>Esp.sport</t>
        </is>
      </c>
      <c r="AU573" s="233" t="inlineStr">
        <is>
          <t>MOY</t>
        </is>
      </c>
    </row>
    <row r="574" ht="14.4" customHeight="1" s="185">
      <c r="A574" s="255" t="n">
        <v>1</v>
      </c>
      <c r="B574" s="194">
        <f t="array" ref="B574:B574">IFERROR(INDEX(Liste_Enfants!B$4:B$53,SMALL(IF(Liste_Enfants!E$4:E$53="A",ROW(Liste_Enfants!E$4:E$53)-3),1))&amp;" "&amp;INDEX(Liste_Enfants!C$4:C$53,SMALL(IF(Liste_Enfants!E$4:E$53="A",ROW(Liste_Enfants!E$4:E$53)-3),1)),"")</f>
        <v/>
      </c>
      <c r="C574" s="235" t="n"/>
      <c r="D574" s="256" t="n"/>
      <c r="E574" s="256" t="n"/>
      <c r="F574" s="256" t="n"/>
      <c r="G574" s="256" t="n"/>
      <c r="H574" s="256" t="n"/>
      <c r="I574" s="256" t="n"/>
      <c r="J574" s="256" t="n"/>
      <c r="K574" s="256" t="n"/>
      <c r="L574" s="256" t="n"/>
      <c r="M574" s="256" t="n"/>
      <c r="N574" s="256" t="n"/>
      <c r="O574" s="256" t="n"/>
      <c r="P574" s="256" t="n"/>
      <c r="Q574" s="237">
        <f>IF(COUNTA(D574:P574)=0,"",ROUND(AVERAGE(D574:P574),1))</f>
        <v/>
      </c>
      <c r="R574" s="235" t="n"/>
      <c r="S574" s="256" t="n"/>
      <c r="T574" s="256" t="n"/>
      <c r="U574" s="256" t="n"/>
      <c r="V574" s="256" t="n"/>
      <c r="W574" s="256" t="n"/>
      <c r="X574" s="256" t="n"/>
      <c r="Y574" s="256" t="n"/>
      <c r="Z574" s="256" t="n"/>
      <c r="AA574" s="256" t="n"/>
      <c r="AB574" s="256" t="n"/>
      <c r="AC574" s="256" t="n"/>
      <c r="AD574" s="256" t="n"/>
      <c r="AE574" s="256" t="n"/>
      <c r="AF574" s="237">
        <f>IF(COUNTA(S574:AE574)=0,"",ROUND(AVERAGE(S574:AE574),1))</f>
        <v/>
      </c>
      <c r="AG574" s="235" t="n"/>
      <c r="AH574" s="256" t="n"/>
      <c r="AI574" s="256" t="n"/>
      <c r="AJ574" s="256" t="n"/>
      <c r="AK574" s="256" t="n"/>
      <c r="AL574" s="256" t="n"/>
      <c r="AM574" s="256" t="n"/>
      <c r="AN574" s="256" t="n"/>
      <c r="AO574" s="256" t="n"/>
      <c r="AP574" s="256" t="n"/>
      <c r="AQ574" s="256" t="n"/>
      <c r="AR574" s="256" t="n"/>
      <c r="AS574" s="256" t="n"/>
      <c r="AT574" s="256" t="n"/>
      <c r="AU574" s="237">
        <f>IF(COUNTA(AH574:AT574)=0,"",ROUND(AVERAGE(AH574:AT574),1))</f>
        <v/>
      </c>
    </row>
    <row r="575" ht="14.4" customHeight="1" s="185">
      <c r="A575" s="255" t="n">
        <v>2</v>
      </c>
      <c r="B575" s="194">
        <f t="array" ref="B575:B575">IFERROR(INDEX(Liste_Enfants!B$4:B$53,SMALL(IF(Liste_Enfants!E$4:E$53="A",ROW(Liste_Enfants!E$4:E$53)-3),2))&amp;" "&amp;INDEX(Liste_Enfants!C$4:C$53,SMALL(IF(Liste_Enfants!E$4:E$53="A",ROW(Liste_Enfants!E$4:E$53)-3),2)),"")</f>
        <v/>
      </c>
      <c r="C575" s="235" t="n"/>
      <c r="D575" s="256" t="n"/>
      <c r="E575" s="256" t="n"/>
      <c r="F575" s="256" t="n"/>
      <c r="G575" s="256" t="n"/>
      <c r="H575" s="256" t="n"/>
      <c r="I575" s="256" t="n"/>
      <c r="J575" s="256" t="n"/>
      <c r="K575" s="256" t="n"/>
      <c r="L575" s="256" t="n"/>
      <c r="M575" s="256" t="n"/>
      <c r="N575" s="256" t="n"/>
      <c r="O575" s="256" t="n"/>
      <c r="P575" s="256" t="n"/>
      <c r="Q575" s="237">
        <f>IF(COUNTA(D575:P575)=0,"",ROUND(AVERAGE(D575:P575),1))</f>
        <v/>
      </c>
      <c r="R575" s="235" t="n"/>
      <c r="S575" s="256" t="n"/>
      <c r="T575" s="256" t="n"/>
      <c r="U575" s="256" t="n"/>
      <c r="V575" s="256" t="n"/>
      <c r="W575" s="256" t="n"/>
      <c r="X575" s="256" t="n"/>
      <c r="Y575" s="256" t="n"/>
      <c r="Z575" s="256" t="n"/>
      <c r="AA575" s="256" t="n"/>
      <c r="AB575" s="256" t="n"/>
      <c r="AC575" s="256" t="n"/>
      <c r="AD575" s="256" t="n"/>
      <c r="AE575" s="256" t="n"/>
      <c r="AF575" s="237">
        <f>IF(COUNTA(S575:AE575)=0,"",ROUND(AVERAGE(S575:AE575),1))</f>
        <v/>
      </c>
      <c r="AG575" s="235" t="n"/>
      <c r="AH575" s="256" t="n"/>
      <c r="AI575" s="256" t="n"/>
      <c r="AJ575" s="256" t="n"/>
      <c r="AK575" s="256" t="n"/>
      <c r="AL575" s="256" t="n"/>
      <c r="AM575" s="256" t="n"/>
      <c r="AN575" s="256" t="n"/>
      <c r="AO575" s="256" t="n"/>
      <c r="AP575" s="256" t="n"/>
      <c r="AQ575" s="256" t="n"/>
      <c r="AR575" s="256" t="n"/>
      <c r="AS575" s="256" t="n"/>
      <c r="AT575" s="256" t="n"/>
      <c r="AU575" s="237">
        <f>IF(COUNTA(AH575:AT575)=0,"",ROUND(AVERAGE(AH575:AT575),1))</f>
        <v/>
      </c>
    </row>
    <row r="576" ht="14.4" customHeight="1" s="185">
      <c r="A576" s="255" t="n">
        <v>3</v>
      </c>
      <c r="B576" s="194">
        <f t="array" ref="B576:B576">IFERROR(INDEX(Liste_Enfants!B$4:B$53,SMALL(IF(Liste_Enfants!E$4:E$53="A",ROW(Liste_Enfants!E$4:E$53)-3),3))&amp;" "&amp;INDEX(Liste_Enfants!C$4:C$53,SMALL(IF(Liste_Enfants!E$4:E$53="A",ROW(Liste_Enfants!E$4:E$53)-3),3)),"")</f>
        <v/>
      </c>
      <c r="C576" s="235" t="n"/>
      <c r="D576" s="256" t="n"/>
      <c r="E576" s="256" t="n"/>
      <c r="F576" s="256" t="n"/>
      <c r="G576" s="256" t="n"/>
      <c r="H576" s="256" t="n"/>
      <c r="I576" s="256" t="n"/>
      <c r="J576" s="256" t="n"/>
      <c r="K576" s="256" t="n"/>
      <c r="L576" s="256" t="n"/>
      <c r="M576" s="256" t="n"/>
      <c r="N576" s="256" t="n"/>
      <c r="O576" s="256" t="n"/>
      <c r="P576" s="256" t="n"/>
      <c r="Q576" s="237">
        <f>IF(COUNTA(D576:P576)=0,"",ROUND(AVERAGE(D576:P576),1))</f>
        <v/>
      </c>
      <c r="R576" s="235" t="n"/>
      <c r="S576" s="256" t="n"/>
      <c r="T576" s="256" t="n"/>
      <c r="U576" s="256" t="n"/>
      <c r="V576" s="256" t="n"/>
      <c r="W576" s="256" t="n"/>
      <c r="X576" s="256" t="n"/>
      <c r="Y576" s="256" t="n"/>
      <c r="Z576" s="256" t="n"/>
      <c r="AA576" s="256" t="n"/>
      <c r="AB576" s="256" t="n"/>
      <c r="AC576" s="256" t="n"/>
      <c r="AD576" s="256" t="n"/>
      <c r="AE576" s="256" t="n"/>
      <c r="AF576" s="237">
        <f>IF(COUNTA(S576:AE576)=0,"",ROUND(AVERAGE(S576:AE576),1))</f>
        <v/>
      </c>
      <c r="AG576" s="235" t="n"/>
      <c r="AH576" s="256" t="n"/>
      <c r="AI576" s="256" t="n"/>
      <c r="AJ576" s="256" t="n"/>
      <c r="AK576" s="256" t="n"/>
      <c r="AL576" s="256" t="n"/>
      <c r="AM576" s="256" t="n"/>
      <c r="AN576" s="256" t="n"/>
      <c r="AO576" s="256" t="n"/>
      <c r="AP576" s="256" t="n"/>
      <c r="AQ576" s="256" t="n"/>
      <c r="AR576" s="256" t="n"/>
      <c r="AS576" s="256" t="n"/>
      <c r="AT576" s="256" t="n"/>
      <c r="AU576" s="237">
        <f>IF(COUNTA(AH576:AT576)=0,"",ROUND(AVERAGE(AH576:AT576),1))</f>
        <v/>
      </c>
    </row>
    <row r="577" ht="14.4" customHeight="1" s="185">
      <c r="A577" s="255" t="n">
        <v>4</v>
      </c>
      <c r="B577" s="194">
        <f t="array" ref="B577:B577">IFERROR(INDEX(Liste_Enfants!B$4:B$53,SMALL(IF(Liste_Enfants!E$4:E$53="A",ROW(Liste_Enfants!E$4:E$53)-3),4))&amp;" "&amp;INDEX(Liste_Enfants!C$4:C$53,SMALL(IF(Liste_Enfants!E$4:E$53="A",ROW(Liste_Enfants!E$4:E$53)-3),4)),"")</f>
        <v/>
      </c>
      <c r="C577" s="235" t="n"/>
      <c r="D577" s="256" t="n"/>
      <c r="E577" s="256" t="n"/>
      <c r="F577" s="256" t="n"/>
      <c r="G577" s="256" t="n"/>
      <c r="H577" s="256" t="n"/>
      <c r="I577" s="256" t="n"/>
      <c r="J577" s="256" t="n"/>
      <c r="K577" s="256" t="n"/>
      <c r="L577" s="256" t="n"/>
      <c r="M577" s="256" t="n"/>
      <c r="N577" s="256" t="n"/>
      <c r="O577" s="256" t="n"/>
      <c r="P577" s="256" t="n"/>
      <c r="Q577" s="237">
        <f>IF(COUNTA(D577:P577)=0,"",ROUND(AVERAGE(D577:P577),1))</f>
        <v/>
      </c>
      <c r="R577" s="235" t="n"/>
      <c r="S577" s="256" t="n"/>
      <c r="T577" s="256" t="n"/>
      <c r="U577" s="256" t="n"/>
      <c r="V577" s="256" t="n"/>
      <c r="W577" s="256" t="n"/>
      <c r="X577" s="256" t="n"/>
      <c r="Y577" s="256" t="n"/>
      <c r="Z577" s="256" t="n"/>
      <c r="AA577" s="256" t="n"/>
      <c r="AB577" s="256" t="n"/>
      <c r="AC577" s="256" t="n"/>
      <c r="AD577" s="256" t="n"/>
      <c r="AE577" s="256" t="n"/>
      <c r="AF577" s="237">
        <f>IF(COUNTA(S577:AE577)=0,"",ROUND(AVERAGE(S577:AE577),1))</f>
        <v/>
      </c>
      <c r="AG577" s="235" t="n"/>
      <c r="AH577" s="256" t="n"/>
      <c r="AI577" s="256" t="n"/>
      <c r="AJ577" s="256" t="n"/>
      <c r="AK577" s="256" t="n"/>
      <c r="AL577" s="256" t="n"/>
      <c r="AM577" s="256" t="n"/>
      <c r="AN577" s="256" t="n"/>
      <c r="AO577" s="256" t="n"/>
      <c r="AP577" s="256" t="n"/>
      <c r="AQ577" s="256" t="n"/>
      <c r="AR577" s="256" t="n"/>
      <c r="AS577" s="256" t="n"/>
      <c r="AT577" s="256" t="n"/>
      <c r="AU577" s="237">
        <f>IF(COUNTA(AH577:AT577)=0,"",ROUND(AVERAGE(AH577:AT577),1))</f>
        <v/>
      </c>
    </row>
    <row r="578" ht="14.4" customHeight="1" s="185">
      <c r="A578" s="255" t="n">
        <v>5</v>
      </c>
      <c r="B578" s="194">
        <f t="array" ref="B578:B578">IFERROR(INDEX(Liste_Enfants!B$4:B$53,SMALL(IF(Liste_Enfants!E$4:E$53="A",ROW(Liste_Enfants!E$4:E$53)-3),5))&amp;" "&amp;INDEX(Liste_Enfants!C$4:C$53,SMALL(IF(Liste_Enfants!E$4:E$53="A",ROW(Liste_Enfants!E$4:E$53)-3),5)),"")</f>
        <v/>
      </c>
      <c r="C578" s="235" t="n"/>
      <c r="D578" s="256" t="n"/>
      <c r="E578" s="256" t="n"/>
      <c r="F578" s="256" t="n"/>
      <c r="G578" s="256" t="n"/>
      <c r="H578" s="256" t="n"/>
      <c r="I578" s="256" t="n"/>
      <c r="J578" s="256" t="n"/>
      <c r="K578" s="256" t="n"/>
      <c r="L578" s="256" t="n"/>
      <c r="M578" s="256" t="n"/>
      <c r="N578" s="256" t="n"/>
      <c r="O578" s="256" t="n"/>
      <c r="P578" s="256" t="n"/>
      <c r="Q578" s="237">
        <f>IF(COUNTA(D578:P578)=0,"",ROUND(AVERAGE(D578:P578),1))</f>
        <v/>
      </c>
      <c r="R578" s="235" t="n"/>
      <c r="S578" s="256" t="n"/>
      <c r="T578" s="256" t="n"/>
      <c r="U578" s="256" t="n"/>
      <c r="V578" s="256" t="n"/>
      <c r="W578" s="256" t="n"/>
      <c r="X578" s="256" t="n"/>
      <c r="Y578" s="256" t="n"/>
      <c r="Z578" s="256" t="n"/>
      <c r="AA578" s="256" t="n"/>
      <c r="AB578" s="256" t="n"/>
      <c r="AC578" s="256" t="n"/>
      <c r="AD578" s="256" t="n"/>
      <c r="AE578" s="256" t="n"/>
      <c r="AF578" s="237">
        <f>IF(COUNTA(S578:AE578)=0,"",ROUND(AVERAGE(S578:AE578),1))</f>
        <v/>
      </c>
      <c r="AG578" s="235" t="n"/>
      <c r="AH578" s="256" t="n"/>
      <c r="AI578" s="256" t="n"/>
      <c r="AJ578" s="256" t="n"/>
      <c r="AK578" s="256" t="n"/>
      <c r="AL578" s="256" t="n"/>
      <c r="AM578" s="256" t="n"/>
      <c r="AN578" s="256" t="n"/>
      <c r="AO578" s="256" t="n"/>
      <c r="AP578" s="256" t="n"/>
      <c r="AQ578" s="256" t="n"/>
      <c r="AR578" s="256" t="n"/>
      <c r="AS578" s="256" t="n"/>
      <c r="AT578" s="256" t="n"/>
      <c r="AU578" s="237">
        <f>IF(COUNTA(AH578:AT578)=0,"",ROUND(AVERAGE(AH578:AT578),1))</f>
        <v/>
      </c>
    </row>
    <row r="579" ht="14.4" customHeight="1" s="185">
      <c r="A579" s="255" t="n">
        <v>6</v>
      </c>
      <c r="B579" s="194">
        <f t="array" ref="B579:B579">IFERROR(INDEX(Liste_Enfants!B$4:B$53,SMALL(IF(Liste_Enfants!E$4:E$53="A",ROW(Liste_Enfants!E$4:E$53)-3),6))&amp;" "&amp;INDEX(Liste_Enfants!C$4:C$53,SMALL(IF(Liste_Enfants!E$4:E$53="A",ROW(Liste_Enfants!E$4:E$53)-3),6)),"")</f>
        <v/>
      </c>
      <c r="C579" s="235" t="n"/>
      <c r="D579" s="256" t="n"/>
      <c r="E579" s="256" t="n"/>
      <c r="F579" s="256" t="n"/>
      <c r="G579" s="256" t="n"/>
      <c r="H579" s="256" t="n"/>
      <c r="I579" s="256" t="n"/>
      <c r="J579" s="256" t="n"/>
      <c r="K579" s="256" t="n"/>
      <c r="L579" s="256" t="n"/>
      <c r="M579" s="256" t="n"/>
      <c r="N579" s="256" t="n"/>
      <c r="O579" s="256" t="n"/>
      <c r="P579" s="256" t="n"/>
      <c r="Q579" s="237">
        <f>IF(COUNTA(D579:P579)=0,"",ROUND(AVERAGE(D579:P579),1))</f>
        <v/>
      </c>
      <c r="R579" s="235" t="n"/>
      <c r="S579" s="256" t="n"/>
      <c r="T579" s="256" t="n"/>
      <c r="U579" s="256" t="n"/>
      <c r="V579" s="256" t="n"/>
      <c r="W579" s="256" t="n"/>
      <c r="X579" s="256" t="n"/>
      <c r="Y579" s="256" t="n"/>
      <c r="Z579" s="256" t="n"/>
      <c r="AA579" s="256" t="n"/>
      <c r="AB579" s="256" t="n"/>
      <c r="AC579" s="256" t="n"/>
      <c r="AD579" s="256" t="n"/>
      <c r="AE579" s="256" t="n"/>
      <c r="AF579" s="237">
        <f>IF(COUNTA(S579:AE579)=0,"",ROUND(AVERAGE(S579:AE579),1))</f>
        <v/>
      </c>
      <c r="AG579" s="235" t="n"/>
      <c r="AH579" s="256" t="n"/>
      <c r="AI579" s="256" t="n"/>
      <c r="AJ579" s="256" t="n"/>
      <c r="AK579" s="256" t="n"/>
      <c r="AL579" s="256" t="n"/>
      <c r="AM579" s="256" t="n"/>
      <c r="AN579" s="256" t="n"/>
      <c r="AO579" s="256" t="n"/>
      <c r="AP579" s="256" t="n"/>
      <c r="AQ579" s="256" t="n"/>
      <c r="AR579" s="256" t="n"/>
      <c r="AS579" s="256" t="n"/>
      <c r="AT579" s="256" t="n"/>
      <c r="AU579" s="237">
        <f>IF(COUNTA(AH579:AT579)=0,"",ROUND(AVERAGE(AH579:AT579),1))</f>
        <v/>
      </c>
    </row>
    <row r="580" ht="14.4" customHeight="1" s="185">
      <c r="A580" s="255" t="n">
        <v>7</v>
      </c>
      <c r="B580" s="194">
        <f t="array" ref="B580:B580">IFERROR(INDEX(Liste_Enfants!B$4:B$53,SMALL(IF(Liste_Enfants!E$4:E$53="A",ROW(Liste_Enfants!E$4:E$53)-3),7))&amp;" "&amp;INDEX(Liste_Enfants!C$4:C$53,SMALL(IF(Liste_Enfants!E$4:E$53="A",ROW(Liste_Enfants!E$4:E$53)-3),7)),"")</f>
        <v/>
      </c>
      <c r="C580" s="235" t="n"/>
      <c r="D580" s="256" t="n"/>
      <c r="E580" s="256" t="n"/>
      <c r="F580" s="256" t="n"/>
      <c r="G580" s="256" t="n"/>
      <c r="H580" s="256" t="n"/>
      <c r="I580" s="256" t="n"/>
      <c r="J580" s="256" t="n"/>
      <c r="K580" s="256" t="n"/>
      <c r="L580" s="256" t="n"/>
      <c r="M580" s="256" t="n"/>
      <c r="N580" s="256" t="n"/>
      <c r="O580" s="256" t="n"/>
      <c r="P580" s="256" t="n"/>
      <c r="Q580" s="237">
        <f>IF(COUNTA(D580:P580)=0,"",ROUND(AVERAGE(D580:P580),1))</f>
        <v/>
      </c>
      <c r="R580" s="235" t="n"/>
      <c r="S580" s="256" t="n"/>
      <c r="T580" s="256" t="n"/>
      <c r="U580" s="256" t="n"/>
      <c r="V580" s="256" t="n"/>
      <c r="W580" s="256" t="n"/>
      <c r="X580" s="256" t="n"/>
      <c r="Y580" s="256" t="n"/>
      <c r="Z580" s="256" t="n"/>
      <c r="AA580" s="256" t="n"/>
      <c r="AB580" s="256" t="n"/>
      <c r="AC580" s="256" t="n"/>
      <c r="AD580" s="256" t="n"/>
      <c r="AE580" s="256" t="n"/>
      <c r="AF580" s="237">
        <f>IF(COUNTA(S580:AE580)=0,"",ROUND(AVERAGE(S580:AE580),1))</f>
        <v/>
      </c>
      <c r="AG580" s="235" t="n"/>
      <c r="AH580" s="256" t="n"/>
      <c r="AI580" s="256" t="n"/>
      <c r="AJ580" s="256" t="n"/>
      <c r="AK580" s="256" t="n"/>
      <c r="AL580" s="256" t="n"/>
      <c r="AM580" s="256" t="n"/>
      <c r="AN580" s="256" t="n"/>
      <c r="AO580" s="256" t="n"/>
      <c r="AP580" s="256" t="n"/>
      <c r="AQ580" s="256" t="n"/>
      <c r="AR580" s="256" t="n"/>
      <c r="AS580" s="256" t="n"/>
      <c r="AT580" s="256" t="n"/>
      <c r="AU580" s="237">
        <f>IF(COUNTA(AH580:AT580)=0,"",ROUND(AVERAGE(AH580:AT580),1))</f>
        <v/>
      </c>
    </row>
    <row r="581" ht="14.4" customHeight="1" s="185">
      <c r="A581" s="255" t="n">
        <v>8</v>
      </c>
      <c r="B581" s="194">
        <f t="array" ref="B581:B581">IFERROR(INDEX(Liste_Enfants!B$4:B$53,SMALL(IF(Liste_Enfants!E$4:E$53="A",ROW(Liste_Enfants!E$4:E$53)-3),8))&amp;" "&amp;INDEX(Liste_Enfants!C$4:C$53,SMALL(IF(Liste_Enfants!E$4:E$53="A",ROW(Liste_Enfants!E$4:E$53)-3),8)),"")</f>
        <v/>
      </c>
      <c r="C581" s="235" t="n"/>
      <c r="D581" s="256" t="n"/>
      <c r="E581" s="256" t="n"/>
      <c r="F581" s="256" t="n"/>
      <c r="G581" s="256" t="n"/>
      <c r="H581" s="256" t="n"/>
      <c r="I581" s="256" t="n"/>
      <c r="J581" s="256" t="n"/>
      <c r="K581" s="256" t="n"/>
      <c r="L581" s="256" t="n"/>
      <c r="M581" s="256" t="n"/>
      <c r="N581" s="256" t="n"/>
      <c r="O581" s="256" t="n"/>
      <c r="P581" s="256" t="n"/>
      <c r="Q581" s="237">
        <f>IF(COUNTA(D581:P581)=0,"",ROUND(AVERAGE(D581:P581),1))</f>
        <v/>
      </c>
      <c r="R581" s="235" t="n"/>
      <c r="S581" s="256" t="n"/>
      <c r="T581" s="256" t="n"/>
      <c r="U581" s="256" t="n"/>
      <c r="V581" s="256" t="n"/>
      <c r="W581" s="256" t="n"/>
      <c r="X581" s="256" t="n"/>
      <c r="Y581" s="256" t="n"/>
      <c r="Z581" s="256" t="n"/>
      <c r="AA581" s="256" t="n"/>
      <c r="AB581" s="256" t="n"/>
      <c r="AC581" s="256" t="n"/>
      <c r="AD581" s="256" t="n"/>
      <c r="AE581" s="256" t="n"/>
      <c r="AF581" s="237">
        <f>IF(COUNTA(S581:AE581)=0,"",ROUND(AVERAGE(S581:AE581),1))</f>
        <v/>
      </c>
      <c r="AG581" s="235" t="n"/>
      <c r="AH581" s="256" t="n"/>
      <c r="AI581" s="256" t="n"/>
      <c r="AJ581" s="256" t="n"/>
      <c r="AK581" s="256" t="n"/>
      <c r="AL581" s="256" t="n"/>
      <c r="AM581" s="256" t="n"/>
      <c r="AN581" s="256" t="n"/>
      <c r="AO581" s="256" t="n"/>
      <c r="AP581" s="256" t="n"/>
      <c r="AQ581" s="256" t="n"/>
      <c r="AR581" s="256" t="n"/>
      <c r="AS581" s="256" t="n"/>
      <c r="AT581" s="256" t="n"/>
      <c r="AU581" s="237">
        <f>IF(COUNTA(AH581:AT581)=0,"",ROUND(AVERAGE(AH581:AT581),1))</f>
        <v/>
      </c>
    </row>
    <row r="582" ht="14.4" customHeight="1" s="185">
      <c r="A582" s="255" t="n">
        <v>9</v>
      </c>
      <c r="B582" s="194">
        <f t="array" ref="B582:B582">IFERROR(INDEX(Liste_Enfants!B$4:B$53,SMALL(IF(Liste_Enfants!E$4:E$53="A",ROW(Liste_Enfants!E$4:E$53)-3),9))&amp;" "&amp;INDEX(Liste_Enfants!C$4:C$53,SMALL(IF(Liste_Enfants!E$4:E$53="A",ROW(Liste_Enfants!E$4:E$53)-3),9)),"")</f>
        <v/>
      </c>
      <c r="C582" s="235" t="n"/>
      <c r="D582" s="256" t="n"/>
      <c r="E582" s="256" t="n"/>
      <c r="F582" s="256" t="n"/>
      <c r="G582" s="256" t="n"/>
      <c r="H582" s="256" t="n"/>
      <c r="I582" s="256" t="n"/>
      <c r="J582" s="256" t="n"/>
      <c r="K582" s="256" t="n"/>
      <c r="L582" s="256" t="n"/>
      <c r="M582" s="256" t="n"/>
      <c r="N582" s="256" t="n"/>
      <c r="O582" s="256" t="n"/>
      <c r="P582" s="256" t="n"/>
      <c r="Q582" s="237">
        <f>IF(COUNTA(D582:P582)=0,"",ROUND(AVERAGE(D582:P582),1))</f>
        <v/>
      </c>
      <c r="R582" s="235" t="n"/>
      <c r="S582" s="256" t="n"/>
      <c r="T582" s="256" t="n"/>
      <c r="U582" s="256" t="n"/>
      <c r="V582" s="256" t="n"/>
      <c r="W582" s="256" t="n"/>
      <c r="X582" s="256" t="n"/>
      <c r="Y582" s="256" t="n"/>
      <c r="Z582" s="256" t="n"/>
      <c r="AA582" s="256" t="n"/>
      <c r="AB582" s="256" t="n"/>
      <c r="AC582" s="256" t="n"/>
      <c r="AD582" s="256" t="n"/>
      <c r="AE582" s="256" t="n"/>
      <c r="AF582" s="237">
        <f>IF(COUNTA(S582:AE582)=0,"",ROUND(AVERAGE(S582:AE582),1))</f>
        <v/>
      </c>
      <c r="AG582" s="235" t="n"/>
      <c r="AH582" s="256" t="n"/>
      <c r="AI582" s="256" t="n"/>
      <c r="AJ582" s="256" t="n"/>
      <c r="AK582" s="256" t="n"/>
      <c r="AL582" s="256" t="n"/>
      <c r="AM582" s="256" t="n"/>
      <c r="AN582" s="256" t="n"/>
      <c r="AO582" s="256" t="n"/>
      <c r="AP582" s="256" t="n"/>
      <c r="AQ582" s="256" t="n"/>
      <c r="AR582" s="256" t="n"/>
      <c r="AS582" s="256" t="n"/>
      <c r="AT582" s="256" t="n"/>
      <c r="AU582" s="237">
        <f>IF(COUNTA(AH582:AT582)=0,"",ROUND(AVERAGE(AH582:AT582),1))</f>
        <v/>
      </c>
    </row>
    <row r="583" ht="14.4" customHeight="1" s="185">
      <c r="A583" s="255" t="n">
        <v>10</v>
      </c>
      <c r="B583" s="194">
        <f t="array" ref="B583:B583">IFERROR(INDEX(Liste_Enfants!B$4:B$53,SMALL(IF(Liste_Enfants!E$4:E$53="A",ROW(Liste_Enfants!E$4:E$53)-3),10))&amp;" "&amp;INDEX(Liste_Enfants!C$4:C$53,SMALL(IF(Liste_Enfants!E$4:E$53="A",ROW(Liste_Enfants!E$4:E$53)-3),10)),"")</f>
        <v/>
      </c>
      <c r="C583" s="235" t="n"/>
      <c r="D583" s="256" t="n"/>
      <c r="E583" s="256" t="n"/>
      <c r="F583" s="256" t="n"/>
      <c r="G583" s="256" t="n"/>
      <c r="H583" s="256" t="n"/>
      <c r="I583" s="256" t="n"/>
      <c r="J583" s="256" t="n"/>
      <c r="K583" s="256" t="n"/>
      <c r="L583" s="256" t="n"/>
      <c r="M583" s="256" t="n"/>
      <c r="N583" s="256" t="n"/>
      <c r="O583" s="256" t="n"/>
      <c r="P583" s="256" t="n"/>
      <c r="Q583" s="237">
        <f>IF(COUNTA(D583:P583)=0,"",ROUND(AVERAGE(D583:P583),1))</f>
        <v/>
      </c>
      <c r="R583" s="235" t="n"/>
      <c r="S583" s="256" t="n"/>
      <c r="T583" s="256" t="n"/>
      <c r="U583" s="256" t="n"/>
      <c r="V583" s="256" t="n"/>
      <c r="W583" s="256" t="n"/>
      <c r="X583" s="256" t="n"/>
      <c r="Y583" s="256" t="n"/>
      <c r="Z583" s="256" t="n"/>
      <c r="AA583" s="256" t="n"/>
      <c r="AB583" s="256" t="n"/>
      <c r="AC583" s="256" t="n"/>
      <c r="AD583" s="256" t="n"/>
      <c r="AE583" s="256" t="n"/>
      <c r="AF583" s="237">
        <f>IF(COUNTA(S583:AE583)=0,"",ROUND(AVERAGE(S583:AE583),1))</f>
        <v/>
      </c>
      <c r="AG583" s="235" t="n"/>
      <c r="AH583" s="256" t="n"/>
      <c r="AI583" s="256" t="n"/>
      <c r="AJ583" s="256" t="n"/>
      <c r="AK583" s="256" t="n"/>
      <c r="AL583" s="256" t="n"/>
      <c r="AM583" s="256" t="n"/>
      <c r="AN583" s="256" t="n"/>
      <c r="AO583" s="256" t="n"/>
      <c r="AP583" s="256" t="n"/>
      <c r="AQ583" s="256" t="n"/>
      <c r="AR583" s="256" t="n"/>
      <c r="AS583" s="256" t="n"/>
      <c r="AT583" s="256" t="n"/>
      <c r="AU583" s="237">
        <f>IF(COUNTA(AH583:AT583)=0,"",ROUND(AVERAGE(AH583:AT583),1))</f>
        <v/>
      </c>
    </row>
    <row r="584" ht="14.4" customHeight="1" s="185">
      <c r="A584" s="255" t="n">
        <v>11</v>
      </c>
      <c r="B584" s="194">
        <f t="array" ref="B584:B584">IFERROR(INDEX(Liste_Enfants!B$4:B$53,SMALL(IF(Liste_Enfants!E$4:E$53="A",ROW(Liste_Enfants!E$4:E$53)-3),11))&amp;" "&amp;INDEX(Liste_Enfants!C$4:C$53,SMALL(IF(Liste_Enfants!E$4:E$53="A",ROW(Liste_Enfants!E$4:E$53)-3),11)),"")</f>
        <v/>
      </c>
      <c r="C584" s="235" t="n"/>
      <c r="D584" s="256" t="n"/>
      <c r="E584" s="256" t="n"/>
      <c r="F584" s="256" t="n"/>
      <c r="G584" s="256" t="n"/>
      <c r="H584" s="256" t="n"/>
      <c r="I584" s="256" t="n"/>
      <c r="J584" s="256" t="n"/>
      <c r="K584" s="256" t="n"/>
      <c r="L584" s="256" t="n"/>
      <c r="M584" s="256" t="n"/>
      <c r="N584" s="256" t="n"/>
      <c r="O584" s="256" t="n"/>
      <c r="P584" s="256" t="n"/>
      <c r="Q584" s="237">
        <f>IF(COUNTA(D584:P584)=0,"",ROUND(AVERAGE(D584:P584),1))</f>
        <v/>
      </c>
      <c r="R584" s="235" t="n"/>
      <c r="S584" s="256" t="n"/>
      <c r="T584" s="256" t="n"/>
      <c r="U584" s="256" t="n"/>
      <c r="V584" s="256" t="n"/>
      <c r="W584" s="256" t="n"/>
      <c r="X584" s="256" t="n"/>
      <c r="Y584" s="256" t="n"/>
      <c r="Z584" s="256" t="n"/>
      <c r="AA584" s="256" t="n"/>
      <c r="AB584" s="256" t="n"/>
      <c r="AC584" s="256" t="n"/>
      <c r="AD584" s="256" t="n"/>
      <c r="AE584" s="256" t="n"/>
      <c r="AF584" s="237">
        <f>IF(COUNTA(S584:AE584)=0,"",ROUND(AVERAGE(S584:AE584),1))</f>
        <v/>
      </c>
      <c r="AG584" s="235" t="n"/>
      <c r="AH584" s="256" t="n"/>
      <c r="AI584" s="256" t="n"/>
      <c r="AJ584" s="256" t="n"/>
      <c r="AK584" s="256" t="n"/>
      <c r="AL584" s="256" t="n"/>
      <c r="AM584" s="256" t="n"/>
      <c r="AN584" s="256" t="n"/>
      <c r="AO584" s="256" t="n"/>
      <c r="AP584" s="256" t="n"/>
      <c r="AQ584" s="256" t="n"/>
      <c r="AR584" s="256" t="n"/>
      <c r="AS584" s="256" t="n"/>
      <c r="AT584" s="256" t="n"/>
      <c r="AU584" s="237">
        <f>IF(COUNTA(AH584:AT584)=0,"",ROUND(AVERAGE(AH584:AT584),1))</f>
        <v/>
      </c>
    </row>
    <row r="585" ht="14.4" customHeight="1" s="185">
      <c r="A585" s="255" t="n">
        <v>12</v>
      </c>
      <c r="B585" s="194">
        <f t="array" ref="B585:B585">IFERROR(INDEX(Liste_Enfants!B$4:B$53,SMALL(IF(Liste_Enfants!E$4:E$53="A",ROW(Liste_Enfants!E$4:E$53)-3),12))&amp;" "&amp;INDEX(Liste_Enfants!C$4:C$53,SMALL(IF(Liste_Enfants!E$4:E$53="A",ROW(Liste_Enfants!E$4:E$53)-3),12)),"")</f>
        <v/>
      </c>
      <c r="C585" s="235" t="n"/>
      <c r="D585" s="256" t="n"/>
      <c r="E585" s="256" t="n"/>
      <c r="F585" s="256" t="n"/>
      <c r="G585" s="256" t="n"/>
      <c r="H585" s="256" t="n"/>
      <c r="I585" s="256" t="n"/>
      <c r="J585" s="256" t="n"/>
      <c r="K585" s="256" t="n"/>
      <c r="L585" s="256" t="n"/>
      <c r="M585" s="256" t="n"/>
      <c r="N585" s="256" t="n"/>
      <c r="O585" s="256" t="n"/>
      <c r="P585" s="256" t="n"/>
      <c r="Q585" s="237">
        <f>IF(COUNTA(D585:P585)=0,"",ROUND(AVERAGE(D585:P585),1))</f>
        <v/>
      </c>
      <c r="R585" s="235" t="n"/>
      <c r="S585" s="256" t="n"/>
      <c r="T585" s="256" t="n"/>
      <c r="U585" s="256" t="n"/>
      <c r="V585" s="256" t="n"/>
      <c r="W585" s="256" t="n"/>
      <c r="X585" s="256" t="n"/>
      <c r="Y585" s="256" t="n"/>
      <c r="Z585" s="256" t="n"/>
      <c r="AA585" s="256" t="n"/>
      <c r="AB585" s="256" t="n"/>
      <c r="AC585" s="256" t="n"/>
      <c r="AD585" s="256" t="n"/>
      <c r="AE585" s="256" t="n"/>
      <c r="AF585" s="237">
        <f>IF(COUNTA(S585:AE585)=0,"",ROUND(AVERAGE(S585:AE585),1))</f>
        <v/>
      </c>
      <c r="AG585" s="235" t="n"/>
      <c r="AH585" s="256" t="n"/>
      <c r="AI585" s="256" t="n"/>
      <c r="AJ585" s="256" t="n"/>
      <c r="AK585" s="256" t="n"/>
      <c r="AL585" s="256" t="n"/>
      <c r="AM585" s="256" t="n"/>
      <c r="AN585" s="256" t="n"/>
      <c r="AO585" s="256" t="n"/>
      <c r="AP585" s="256" t="n"/>
      <c r="AQ585" s="256" t="n"/>
      <c r="AR585" s="256" t="n"/>
      <c r="AS585" s="256" t="n"/>
      <c r="AT585" s="256" t="n"/>
      <c r="AU585" s="237">
        <f>IF(COUNTA(AH585:AT585)=0,"",ROUND(AVERAGE(AH585:AT585),1))</f>
        <v/>
      </c>
    </row>
    <row r="586" ht="14.4" customHeight="1" s="185">
      <c r="A586" s="255" t="n">
        <v>13</v>
      </c>
      <c r="B586" s="194">
        <f t="array" ref="B586:B586">IFERROR(INDEX(Liste_Enfants!B$4:B$53,SMALL(IF(Liste_Enfants!E$4:E$53="A",ROW(Liste_Enfants!E$4:E$53)-3),13))&amp;" "&amp;INDEX(Liste_Enfants!C$4:C$53,SMALL(IF(Liste_Enfants!E$4:E$53="A",ROW(Liste_Enfants!E$4:E$53)-3),13)),"")</f>
        <v/>
      </c>
      <c r="C586" s="235" t="n"/>
      <c r="D586" s="256" t="n"/>
      <c r="E586" s="256" t="n"/>
      <c r="F586" s="256" t="n"/>
      <c r="G586" s="256" t="n"/>
      <c r="H586" s="256" t="n"/>
      <c r="I586" s="256" t="n"/>
      <c r="J586" s="256" t="n"/>
      <c r="K586" s="256" t="n"/>
      <c r="L586" s="256" t="n"/>
      <c r="M586" s="256" t="n"/>
      <c r="N586" s="256" t="n"/>
      <c r="O586" s="256" t="n"/>
      <c r="P586" s="256" t="n"/>
      <c r="Q586" s="237">
        <f>IF(COUNTA(D586:P586)=0,"",ROUND(AVERAGE(D586:P586),1))</f>
        <v/>
      </c>
      <c r="R586" s="235" t="n"/>
      <c r="S586" s="256" t="n"/>
      <c r="T586" s="256" t="n"/>
      <c r="U586" s="256" t="n"/>
      <c r="V586" s="256" t="n"/>
      <c r="W586" s="256" t="n"/>
      <c r="X586" s="256" t="n"/>
      <c r="Y586" s="256" t="n"/>
      <c r="Z586" s="256" t="n"/>
      <c r="AA586" s="256" t="n"/>
      <c r="AB586" s="256" t="n"/>
      <c r="AC586" s="256" t="n"/>
      <c r="AD586" s="256" t="n"/>
      <c r="AE586" s="256" t="n"/>
      <c r="AF586" s="237">
        <f>IF(COUNTA(S586:AE586)=0,"",ROUND(AVERAGE(S586:AE586),1))</f>
        <v/>
      </c>
      <c r="AG586" s="235" t="n"/>
      <c r="AH586" s="256" t="n"/>
      <c r="AI586" s="256" t="n"/>
      <c r="AJ586" s="256" t="n"/>
      <c r="AK586" s="256" t="n"/>
      <c r="AL586" s="256" t="n"/>
      <c r="AM586" s="256" t="n"/>
      <c r="AN586" s="256" t="n"/>
      <c r="AO586" s="256" t="n"/>
      <c r="AP586" s="256" t="n"/>
      <c r="AQ586" s="256" t="n"/>
      <c r="AR586" s="256" t="n"/>
      <c r="AS586" s="256" t="n"/>
      <c r="AT586" s="256" t="n"/>
      <c r="AU586" s="237">
        <f>IF(COUNTA(AH586:AT586)=0,"",ROUND(AVERAGE(AH586:AT586),1))</f>
        <v/>
      </c>
    </row>
    <row r="587" ht="14.4" customHeight="1" s="185">
      <c r="A587" s="255" t="n">
        <v>14</v>
      </c>
      <c r="B587" s="194">
        <f t="array" ref="B587:B587">IFERROR(INDEX(Liste_Enfants!B$4:B$53,SMALL(IF(Liste_Enfants!E$4:E$53="A",ROW(Liste_Enfants!E$4:E$53)-3),14))&amp;" "&amp;INDEX(Liste_Enfants!C$4:C$53,SMALL(IF(Liste_Enfants!E$4:E$53="A",ROW(Liste_Enfants!E$4:E$53)-3),14)),"")</f>
        <v/>
      </c>
      <c r="C587" s="235" t="n"/>
      <c r="D587" s="256" t="n"/>
      <c r="E587" s="256" t="n"/>
      <c r="F587" s="256" t="n"/>
      <c r="G587" s="256" t="n"/>
      <c r="H587" s="256" t="n"/>
      <c r="I587" s="256" t="n"/>
      <c r="J587" s="256" t="n"/>
      <c r="K587" s="256" t="n"/>
      <c r="L587" s="256" t="n"/>
      <c r="M587" s="256" t="n"/>
      <c r="N587" s="256" t="n"/>
      <c r="O587" s="256" t="n"/>
      <c r="P587" s="256" t="n"/>
      <c r="Q587" s="237">
        <f>IF(COUNTA(D587:P587)=0,"",ROUND(AVERAGE(D587:P587),1))</f>
        <v/>
      </c>
      <c r="R587" s="235" t="n"/>
      <c r="S587" s="256" t="n"/>
      <c r="T587" s="256" t="n"/>
      <c r="U587" s="256" t="n"/>
      <c r="V587" s="256" t="n"/>
      <c r="W587" s="256" t="n"/>
      <c r="X587" s="256" t="n"/>
      <c r="Y587" s="256" t="n"/>
      <c r="Z587" s="256" t="n"/>
      <c r="AA587" s="256" t="n"/>
      <c r="AB587" s="256" t="n"/>
      <c r="AC587" s="256" t="n"/>
      <c r="AD587" s="256" t="n"/>
      <c r="AE587" s="256" t="n"/>
      <c r="AF587" s="237">
        <f>IF(COUNTA(S587:AE587)=0,"",ROUND(AVERAGE(S587:AE587),1))</f>
        <v/>
      </c>
      <c r="AG587" s="235" t="n"/>
      <c r="AH587" s="256" t="n"/>
      <c r="AI587" s="256" t="n"/>
      <c r="AJ587" s="256" t="n"/>
      <c r="AK587" s="256" t="n"/>
      <c r="AL587" s="256" t="n"/>
      <c r="AM587" s="256" t="n"/>
      <c r="AN587" s="256" t="n"/>
      <c r="AO587" s="256" t="n"/>
      <c r="AP587" s="256" t="n"/>
      <c r="AQ587" s="256" t="n"/>
      <c r="AR587" s="256" t="n"/>
      <c r="AS587" s="256" t="n"/>
      <c r="AT587" s="256" t="n"/>
      <c r="AU587" s="237">
        <f>IF(COUNTA(AH587:AT587)=0,"",ROUND(AVERAGE(AH587:AT587),1))</f>
        <v/>
      </c>
    </row>
    <row r="588" ht="14.4" customHeight="1" s="185">
      <c r="A588" s="255" t="n">
        <v>15</v>
      </c>
      <c r="B588" s="194">
        <f t="array" ref="B588:B588">IFERROR(INDEX(Liste_Enfants!B$4:B$53,SMALL(IF(Liste_Enfants!E$4:E$53="A",ROW(Liste_Enfants!E$4:E$53)-3),15))&amp;" "&amp;INDEX(Liste_Enfants!C$4:C$53,SMALL(IF(Liste_Enfants!E$4:E$53="A",ROW(Liste_Enfants!E$4:E$53)-3),15)),"")</f>
        <v/>
      </c>
      <c r="C588" s="235" t="n"/>
      <c r="D588" s="256" t="n"/>
      <c r="E588" s="256" t="n"/>
      <c r="F588" s="256" t="n"/>
      <c r="G588" s="256" t="n"/>
      <c r="H588" s="256" t="n"/>
      <c r="I588" s="256" t="n"/>
      <c r="J588" s="256" t="n"/>
      <c r="K588" s="256" t="n"/>
      <c r="L588" s="256" t="n"/>
      <c r="M588" s="256" t="n"/>
      <c r="N588" s="256" t="n"/>
      <c r="O588" s="256" t="n"/>
      <c r="P588" s="256" t="n"/>
      <c r="Q588" s="237">
        <f>IF(COUNTA(D588:P588)=0,"",ROUND(AVERAGE(D588:P588),1))</f>
        <v/>
      </c>
      <c r="R588" s="235" t="n"/>
      <c r="S588" s="256" t="n"/>
      <c r="T588" s="256" t="n"/>
      <c r="U588" s="256" t="n"/>
      <c r="V588" s="256" t="n"/>
      <c r="W588" s="256" t="n"/>
      <c r="X588" s="256" t="n"/>
      <c r="Y588" s="256" t="n"/>
      <c r="Z588" s="256" t="n"/>
      <c r="AA588" s="256" t="n"/>
      <c r="AB588" s="256" t="n"/>
      <c r="AC588" s="256" t="n"/>
      <c r="AD588" s="256" t="n"/>
      <c r="AE588" s="256" t="n"/>
      <c r="AF588" s="237">
        <f>IF(COUNTA(S588:AE588)=0,"",ROUND(AVERAGE(S588:AE588),1))</f>
        <v/>
      </c>
      <c r="AG588" s="235" t="n"/>
      <c r="AH588" s="256" t="n"/>
      <c r="AI588" s="256" t="n"/>
      <c r="AJ588" s="256" t="n"/>
      <c r="AK588" s="256" t="n"/>
      <c r="AL588" s="256" t="n"/>
      <c r="AM588" s="256" t="n"/>
      <c r="AN588" s="256" t="n"/>
      <c r="AO588" s="256" t="n"/>
      <c r="AP588" s="256" t="n"/>
      <c r="AQ588" s="256" t="n"/>
      <c r="AR588" s="256" t="n"/>
      <c r="AS588" s="256" t="n"/>
      <c r="AT588" s="256" t="n"/>
      <c r="AU588" s="237">
        <f>IF(COUNTA(AH588:AT588)=0,"",ROUND(AVERAGE(AH588:AT588),1))</f>
        <v/>
      </c>
    </row>
    <row r="589" ht="14.4" customHeight="1" s="185">
      <c r="A589" s="257" t="inlineStr">
        <is>
          <t>📊 MOY.</t>
        </is>
      </c>
      <c r="C589" s="240" t="n"/>
      <c r="D589" s="258">
        <f>IF(COUNTA(D574:D588)=0,"",ROUND(AVERAGE(D574:D588),1))</f>
        <v/>
      </c>
      <c r="E589" s="258">
        <f>IF(COUNTA(E574:E588)=0,"",ROUND(AVERAGE(E574:E588),1))</f>
        <v/>
      </c>
      <c r="F589" s="258">
        <f>IF(COUNTA(F574:F588)=0,"",ROUND(AVERAGE(F574:F588),1))</f>
        <v/>
      </c>
      <c r="G589" s="258">
        <f>IF(COUNTA(G574:G588)=0,"",ROUND(AVERAGE(G574:G588),1))</f>
        <v/>
      </c>
      <c r="H589" s="258">
        <f>IF(COUNTA(H574:H588)=0,"",ROUND(AVERAGE(H574:H588),1))</f>
        <v/>
      </c>
      <c r="I589" s="258">
        <f>IF(COUNTA(I574:I588)=0,"",ROUND(AVERAGE(I574:I588),1))</f>
        <v/>
      </c>
      <c r="J589" s="258">
        <f>IF(COUNTA(J574:J588)=0,"",ROUND(AVERAGE(J574:J588),1))</f>
        <v/>
      </c>
      <c r="K589" s="258">
        <f>IF(COUNTA(K574:K588)=0,"",ROUND(AVERAGE(K574:K588),1))</f>
        <v/>
      </c>
      <c r="L589" s="258">
        <f>IF(COUNTA(L574:L588)=0,"",ROUND(AVERAGE(L574:L588),1))</f>
        <v/>
      </c>
      <c r="M589" s="258">
        <f>IF(COUNTA(M574:M588)=0,"",ROUND(AVERAGE(M574:M588),1))</f>
        <v/>
      </c>
      <c r="N589" s="258">
        <f>IF(COUNTA(N574:N588)=0,"",ROUND(AVERAGE(N574:N588),1))</f>
        <v/>
      </c>
      <c r="O589" s="258">
        <f>IF(COUNTA(O574:O588)=0,"",ROUND(AVERAGE(O574:O588),1))</f>
        <v/>
      </c>
      <c r="P589" s="258">
        <f>IF(COUNTA(P574:P588)=0,"",ROUND(AVERAGE(P574:P588),1))</f>
        <v/>
      </c>
      <c r="Q589" s="258">
        <f>IF(COUNTA(Q574:Q588)=0,"",ROUND(AVERAGE(Q574:Q588),1))</f>
        <v/>
      </c>
      <c r="R589" s="235" t="n"/>
      <c r="S589" s="258">
        <f>IF(COUNTA(S574:S588)=0,"",ROUND(AVERAGE(S574:S588),1))</f>
        <v/>
      </c>
      <c r="T589" s="258">
        <f>IF(COUNTA(T574:T588)=0,"",ROUND(AVERAGE(T574:T588),1))</f>
        <v/>
      </c>
      <c r="U589" s="258">
        <f>IF(COUNTA(U574:U588)=0,"",ROUND(AVERAGE(U574:U588),1))</f>
        <v/>
      </c>
      <c r="V589" s="258">
        <f>IF(COUNTA(V574:V588)=0,"",ROUND(AVERAGE(V574:V588),1))</f>
        <v/>
      </c>
      <c r="W589" s="258">
        <f>IF(COUNTA(W574:W588)=0,"",ROUND(AVERAGE(W574:W588),1))</f>
        <v/>
      </c>
      <c r="X589" s="258">
        <f>IF(COUNTA(X574:X588)=0,"",ROUND(AVERAGE(X574:X588),1))</f>
        <v/>
      </c>
      <c r="Y589" s="258">
        <f>IF(COUNTA(Y574:Y588)=0,"",ROUND(AVERAGE(Y574:Y588),1))</f>
        <v/>
      </c>
      <c r="Z589" s="258">
        <f>IF(COUNTA(Z574:Z588)=0,"",ROUND(AVERAGE(Z574:Z588),1))</f>
        <v/>
      </c>
      <c r="AA589" s="258">
        <f>IF(COUNTA(AA574:AA588)=0,"",ROUND(AVERAGE(AA574:AA588),1))</f>
        <v/>
      </c>
      <c r="AB589" s="258">
        <f>IF(COUNTA(AB574:AB588)=0,"",ROUND(AVERAGE(AB574:AB588),1))</f>
        <v/>
      </c>
      <c r="AC589" s="258">
        <f>IF(COUNTA(AC574:AC588)=0,"",ROUND(AVERAGE(AC574:AC588),1))</f>
        <v/>
      </c>
      <c r="AD589" s="258">
        <f>IF(COUNTA(AD574:AD588)=0,"",ROUND(AVERAGE(AD574:AD588),1))</f>
        <v/>
      </c>
      <c r="AE589" s="258">
        <f>IF(COUNTA(AE574:AE588)=0,"",ROUND(AVERAGE(AE574:AE588),1))</f>
        <v/>
      </c>
      <c r="AF589" s="258">
        <f>IF(COUNTA(AF574:AF588)=0,"",ROUND(AVERAGE(AF574:AF588),1))</f>
        <v/>
      </c>
      <c r="AG589" s="235" t="n"/>
      <c r="AH589" s="258">
        <f>IF(COUNTA(AH574:AH588)=0,"",ROUND(AVERAGE(AH574:AH588),1))</f>
        <v/>
      </c>
      <c r="AI589" s="258">
        <f>IF(COUNTA(AI574:AI588)=0,"",ROUND(AVERAGE(AI574:AI588),1))</f>
        <v/>
      </c>
      <c r="AJ589" s="258">
        <f>IF(COUNTA(AJ574:AJ588)=0,"",ROUND(AVERAGE(AJ574:AJ588),1))</f>
        <v/>
      </c>
      <c r="AK589" s="258">
        <f>IF(COUNTA(AK574:AK588)=0,"",ROUND(AVERAGE(AK574:AK588),1))</f>
        <v/>
      </c>
      <c r="AL589" s="258">
        <f>IF(COUNTA(AL574:AL588)=0,"",ROUND(AVERAGE(AL574:AL588),1))</f>
        <v/>
      </c>
      <c r="AM589" s="258">
        <f>IF(COUNTA(AM574:AM588)=0,"",ROUND(AVERAGE(AM574:AM588),1))</f>
        <v/>
      </c>
      <c r="AN589" s="258">
        <f>IF(COUNTA(AN574:AN588)=0,"",ROUND(AVERAGE(AN574:AN588),1))</f>
        <v/>
      </c>
      <c r="AO589" s="258">
        <f>IF(COUNTA(AO574:AO588)=0,"",ROUND(AVERAGE(AO574:AO588),1))</f>
        <v/>
      </c>
      <c r="AP589" s="258">
        <f>IF(COUNTA(AP574:AP588)=0,"",ROUND(AVERAGE(AP574:AP588),1))</f>
        <v/>
      </c>
      <c r="AQ589" s="258">
        <f>IF(COUNTA(AQ574:AQ588)=0,"",ROUND(AVERAGE(AQ574:AQ588),1))</f>
        <v/>
      </c>
      <c r="AR589" s="258">
        <f>IF(COUNTA(AR574:AR588)=0,"",ROUND(AVERAGE(AR574:AR588),1))</f>
        <v/>
      </c>
      <c r="AS589" s="258">
        <f>IF(COUNTA(AS574:AS588)=0,"",ROUND(AVERAGE(AS574:AS588),1))</f>
        <v/>
      </c>
      <c r="AT589" s="258">
        <f>IF(COUNTA(AT574:AT588)=0,"",ROUND(AVERAGE(AT574:AT588),1))</f>
        <v/>
      </c>
      <c r="AU589" s="258">
        <f>IF(COUNTA(AU574:AU588)=0,"",ROUND(AVERAGE(AU574:AU588),1))</f>
        <v/>
      </c>
    </row>
    <row r="590" ht="30" customHeight="1" s="185">
      <c r="A590" s="259" t="inlineStr">
        <is>
          <t>N°</t>
        </is>
      </c>
      <c r="B590" s="243" t="inlineStr">
        <is>
          <t>📅 MARDI</t>
        </is>
      </c>
      <c r="C590" s="228" t="n"/>
      <c r="D590" s="229" t="inlineStr">
        <is>
          <t>Règles</t>
        </is>
      </c>
      <c r="E590" s="229" t="inlineStr">
        <is>
          <t>Coopér.</t>
        </is>
      </c>
      <c r="F590" s="229" t="inlineStr">
        <is>
          <t>Comm.</t>
        </is>
      </c>
      <c r="G590" s="229" t="inlineStr">
        <is>
          <t>Entraide</t>
        </is>
      </c>
      <c r="H590" s="230" t="inlineStr">
        <is>
          <t>Initiat.</t>
        </is>
      </c>
      <c r="I590" s="230" t="inlineStr">
        <is>
          <t>Gest.mat</t>
        </is>
      </c>
      <c r="J590" s="230" t="inlineStr">
        <is>
          <t>Orga.</t>
        </is>
      </c>
      <c r="K590" s="231" t="inlineStr">
        <is>
          <t>Imagin.</t>
        </is>
      </c>
      <c r="L590" s="231" t="inlineStr">
        <is>
          <t>Expr.art</t>
        </is>
      </c>
      <c r="M590" s="231" t="inlineStr">
        <is>
          <t>Expr.corp</t>
        </is>
      </c>
      <c r="N590" s="232" t="inlineStr">
        <is>
          <t>Coord.</t>
        </is>
      </c>
      <c r="O590" s="232" t="inlineStr">
        <is>
          <t>Endur.</t>
        </is>
      </c>
      <c r="P590" s="232" t="inlineStr">
        <is>
          <t>Esp.sport</t>
        </is>
      </c>
      <c r="Q590" s="233" t="inlineStr">
        <is>
          <t>MOY</t>
        </is>
      </c>
      <c r="R590" s="250" t="inlineStr">
        <is>
          <t>▼ Activité</t>
        </is>
      </c>
      <c r="S590" s="229" t="inlineStr">
        <is>
          <t>Règles</t>
        </is>
      </c>
      <c r="T590" s="229" t="inlineStr">
        <is>
          <t>Coopér.</t>
        </is>
      </c>
      <c r="U590" s="229" t="inlineStr">
        <is>
          <t>Comm.</t>
        </is>
      </c>
      <c r="V590" s="229" t="inlineStr">
        <is>
          <t>Entraide</t>
        </is>
      </c>
      <c r="W590" s="230" t="inlineStr">
        <is>
          <t>Initiat.</t>
        </is>
      </c>
      <c r="X590" s="230" t="inlineStr">
        <is>
          <t>Gest.mat</t>
        </is>
      </c>
      <c r="Y590" s="230" t="inlineStr">
        <is>
          <t>Orga.</t>
        </is>
      </c>
      <c r="Z590" s="231" t="inlineStr">
        <is>
          <t>Imagin.</t>
        </is>
      </c>
      <c r="AA590" s="231" t="inlineStr">
        <is>
          <t>Expr.art</t>
        </is>
      </c>
      <c r="AB590" s="231" t="inlineStr">
        <is>
          <t>Expr.corp</t>
        </is>
      </c>
      <c r="AC590" s="232" t="inlineStr">
        <is>
          <t>Coord.</t>
        </is>
      </c>
      <c r="AD590" s="232" t="inlineStr">
        <is>
          <t>Endur.</t>
        </is>
      </c>
      <c r="AE590" s="232" t="inlineStr">
        <is>
          <t>Esp.sport</t>
        </is>
      </c>
      <c r="AF590" s="233" t="inlineStr">
        <is>
          <t>MOY</t>
        </is>
      </c>
      <c r="AG590" s="228" t="n"/>
      <c r="AH590" s="229" t="inlineStr">
        <is>
          <t>Règles</t>
        </is>
      </c>
      <c r="AI590" s="229" t="inlineStr">
        <is>
          <t>Coopér.</t>
        </is>
      </c>
      <c r="AJ590" s="229" t="inlineStr">
        <is>
          <t>Comm.</t>
        </is>
      </c>
      <c r="AK590" s="229" t="inlineStr">
        <is>
          <t>Entraide</t>
        </is>
      </c>
      <c r="AL590" s="230" t="inlineStr">
        <is>
          <t>Initiat.</t>
        </is>
      </c>
      <c r="AM590" s="230" t="inlineStr">
        <is>
          <t>Gest.mat</t>
        </is>
      </c>
      <c r="AN590" s="230" t="inlineStr">
        <is>
          <t>Orga.</t>
        </is>
      </c>
      <c r="AO590" s="231" t="inlineStr">
        <is>
          <t>Imagin.</t>
        </is>
      </c>
      <c r="AP590" s="231" t="inlineStr">
        <is>
          <t>Expr.art</t>
        </is>
      </c>
      <c r="AQ590" s="231" t="inlineStr">
        <is>
          <t>Expr.corp</t>
        </is>
      </c>
      <c r="AR590" s="232" t="inlineStr">
        <is>
          <t>Coord.</t>
        </is>
      </c>
      <c r="AS590" s="232" t="inlineStr">
        <is>
          <t>Endur.</t>
        </is>
      </c>
      <c r="AT590" s="232" t="inlineStr">
        <is>
          <t>Esp.sport</t>
        </is>
      </c>
      <c r="AU590" s="233" t="inlineStr">
        <is>
          <t>MOY</t>
        </is>
      </c>
    </row>
    <row r="591" ht="14.4" customHeight="1" s="185">
      <c r="A591" s="255" t="n">
        <v>1</v>
      </c>
      <c r="B591" s="194">
        <f t="array" ref="B591:B591">IFERROR(INDEX(Liste_Enfants!B$4:B$53,SMALL(IF(Liste_Enfants!E$4:E$53="A",ROW(Liste_Enfants!E$4:E$53)-3),1))&amp;" "&amp;INDEX(Liste_Enfants!C$4:C$53,SMALL(IF(Liste_Enfants!E$4:E$53="A",ROW(Liste_Enfants!E$4:E$53)-3),1)),"")</f>
        <v/>
      </c>
      <c r="C591" s="235" t="n"/>
      <c r="D591" s="256" t="n"/>
      <c r="E591" s="256" t="n"/>
      <c r="F591" s="256" t="n"/>
      <c r="G591" s="256" t="n"/>
      <c r="H591" s="256" t="n"/>
      <c r="I591" s="256" t="n"/>
      <c r="J591" s="256" t="n"/>
      <c r="K591" s="256" t="n"/>
      <c r="L591" s="256" t="n"/>
      <c r="M591" s="256" t="n"/>
      <c r="N591" s="256" t="n"/>
      <c r="O591" s="256" t="n"/>
      <c r="P591" s="256" t="n"/>
      <c r="Q591" s="237">
        <f>IF(COUNTA(D591:P591)=0,"",ROUND(AVERAGE(D591:P591),1))</f>
        <v/>
      </c>
      <c r="R591" s="235" t="n"/>
      <c r="S591" s="256" t="n"/>
      <c r="T591" s="256" t="n"/>
      <c r="U591" s="256" t="n"/>
      <c r="V591" s="256" t="n"/>
      <c r="W591" s="256" t="n"/>
      <c r="X591" s="256" t="n"/>
      <c r="Y591" s="256" t="n"/>
      <c r="Z591" s="256" t="n"/>
      <c r="AA591" s="256" t="n"/>
      <c r="AB591" s="256" t="n"/>
      <c r="AC591" s="256" t="n"/>
      <c r="AD591" s="256" t="n"/>
      <c r="AE591" s="256" t="n"/>
      <c r="AF591" s="237">
        <f>IF(COUNTA(S591:AE591)=0,"",ROUND(AVERAGE(S591:AE591),1))</f>
        <v/>
      </c>
      <c r="AG591" s="235" t="n"/>
      <c r="AH591" s="256" t="n"/>
      <c r="AI591" s="256" t="n"/>
      <c r="AJ591" s="256" t="n"/>
      <c r="AK591" s="256" t="n"/>
      <c r="AL591" s="256" t="n"/>
      <c r="AM591" s="256" t="n"/>
      <c r="AN591" s="256" t="n"/>
      <c r="AO591" s="256" t="n"/>
      <c r="AP591" s="256" t="n"/>
      <c r="AQ591" s="256" t="n"/>
      <c r="AR591" s="256" t="n"/>
      <c r="AS591" s="256" t="n"/>
      <c r="AT591" s="256" t="n"/>
      <c r="AU591" s="237">
        <f>IF(COUNTA(AH591:AT591)=0,"",ROUND(AVERAGE(AH591:AT591),1))</f>
        <v/>
      </c>
    </row>
    <row r="592" ht="14.4" customHeight="1" s="185">
      <c r="A592" s="255" t="n">
        <v>2</v>
      </c>
      <c r="B592" s="194">
        <f t="array" ref="B592:B592">IFERROR(INDEX(Liste_Enfants!B$4:B$53,SMALL(IF(Liste_Enfants!E$4:E$53="A",ROW(Liste_Enfants!E$4:E$53)-3),2))&amp;" "&amp;INDEX(Liste_Enfants!C$4:C$53,SMALL(IF(Liste_Enfants!E$4:E$53="A",ROW(Liste_Enfants!E$4:E$53)-3),2)),"")</f>
        <v/>
      </c>
      <c r="C592" s="235" t="n"/>
      <c r="D592" s="256" t="n"/>
      <c r="E592" s="256" t="n"/>
      <c r="F592" s="256" t="n"/>
      <c r="G592" s="256" t="n"/>
      <c r="H592" s="256" t="n"/>
      <c r="I592" s="256" t="n"/>
      <c r="J592" s="256" t="n"/>
      <c r="K592" s="256" t="n"/>
      <c r="L592" s="256" t="n"/>
      <c r="M592" s="256" t="n"/>
      <c r="N592" s="256" t="n"/>
      <c r="O592" s="256" t="n"/>
      <c r="P592" s="256" t="n"/>
      <c r="Q592" s="237">
        <f>IF(COUNTA(D592:P592)=0,"",ROUND(AVERAGE(D592:P592),1))</f>
        <v/>
      </c>
      <c r="R592" s="235" t="n"/>
      <c r="S592" s="256" t="n"/>
      <c r="T592" s="256" t="n"/>
      <c r="U592" s="256" t="n"/>
      <c r="V592" s="256" t="n"/>
      <c r="W592" s="256" t="n"/>
      <c r="X592" s="256" t="n"/>
      <c r="Y592" s="256" t="n"/>
      <c r="Z592" s="256" t="n"/>
      <c r="AA592" s="256" t="n"/>
      <c r="AB592" s="256" t="n"/>
      <c r="AC592" s="256" t="n"/>
      <c r="AD592" s="256" t="n"/>
      <c r="AE592" s="256" t="n"/>
      <c r="AF592" s="237">
        <f>IF(COUNTA(S592:AE592)=0,"",ROUND(AVERAGE(S592:AE592),1))</f>
        <v/>
      </c>
      <c r="AG592" s="235" t="n"/>
      <c r="AH592" s="256" t="n"/>
      <c r="AI592" s="256" t="n"/>
      <c r="AJ592" s="256" t="n"/>
      <c r="AK592" s="256" t="n"/>
      <c r="AL592" s="256" t="n"/>
      <c r="AM592" s="256" t="n"/>
      <c r="AN592" s="256" t="n"/>
      <c r="AO592" s="256" t="n"/>
      <c r="AP592" s="256" t="n"/>
      <c r="AQ592" s="256" t="n"/>
      <c r="AR592" s="256" t="n"/>
      <c r="AS592" s="256" t="n"/>
      <c r="AT592" s="256" t="n"/>
      <c r="AU592" s="237">
        <f>IF(COUNTA(AH592:AT592)=0,"",ROUND(AVERAGE(AH592:AT592),1))</f>
        <v/>
      </c>
    </row>
    <row r="593" ht="14.4" customHeight="1" s="185">
      <c r="A593" s="255" t="n">
        <v>3</v>
      </c>
      <c r="B593" s="194">
        <f t="array" ref="B593:B593">IFERROR(INDEX(Liste_Enfants!B$4:B$53,SMALL(IF(Liste_Enfants!E$4:E$53="A",ROW(Liste_Enfants!E$4:E$53)-3),3))&amp;" "&amp;INDEX(Liste_Enfants!C$4:C$53,SMALL(IF(Liste_Enfants!E$4:E$53="A",ROW(Liste_Enfants!E$4:E$53)-3),3)),"")</f>
        <v/>
      </c>
      <c r="C593" s="235" t="n"/>
      <c r="D593" s="256" t="n"/>
      <c r="E593" s="256" t="n"/>
      <c r="F593" s="256" t="n"/>
      <c r="G593" s="256" t="n"/>
      <c r="H593" s="256" t="n"/>
      <c r="I593" s="256" t="n"/>
      <c r="J593" s="256" t="n"/>
      <c r="K593" s="256" t="n"/>
      <c r="L593" s="256" t="n"/>
      <c r="M593" s="256" t="n"/>
      <c r="N593" s="256" t="n"/>
      <c r="O593" s="256" t="n"/>
      <c r="P593" s="256" t="n"/>
      <c r="Q593" s="237">
        <f>IF(COUNTA(D593:P593)=0,"",ROUND(AVERAGE(D593:P593),1))</f>
        <v/>
      </c>
      <c r="R593" s="235" t="n"/>
      <c r="S593" s="256" t="n"/>
      <c r="T593" s="256" t="n"/>
      <c r="U593" s="256" t="n"/>
      <c r="V593" s="256" t="n"/>
      <c r="W593" s="256" t="n"/>
      <c r="X593" s="256" t="n"/>
      <c r="Y593" s="256" t="n"/>
      <c r="Z593" s="256" t="n"/>
      <c r="AA593" s="256" t="n"/>
      <c r="AB593" s="256" t="n"/>
      <c r="AC593" s="256" t="n"/>
      <c r="AD593" s="256" t="n"/>
      <c r="AE593" s="256" t="n"/>
      <c r="AF593" s="237">
        <f>IF(COUNTA(S593:AE593)=0,"",ROUND(AVERAGE(S593:AE593),1))</f>
        <v/>
      </c>
      <c r="AG593" s="235" t="n"/>
      <c r="AH593" s="256" t="n"/>
      <c r="AI593" s="256" t="n"/>
      <c r="AJ593" s="256" t="n"/>
      <c r="AK593" s="256" t="n"/>
      <c r="AL593" s="256" t="n"/>
      <c r="AM593" s="256" t="n"/>
      <c r="AN593" s="256" t="n"/>
      <c r="AO593" s="256" t="n"/>
      <c r="AP593" s="256" t="n"/>
      <c r="AQ593" s="256" t="n"/>
      <c r="AR593" s="256" t="n"/>
      <c r="AS593" s="256" t="n"/>
      <c r="AT593" s="256" t="n"/>
      <c r="AU593" s="237">
        <f>IF(COUNTA(AH593:AT593)=0,"",ROUND(AVERAGE(AH593:AT593),1))</f>
        <v/>
      </c>
    </row>
    <row r="594" ht="14.4" customHeight="1" s="185">
      <c r="A594" s="255" t="n">
        <v>4</v>
      </c>
      <c r="B594" s="194">
        <f t="array" ref="B594:B594">IFERROR(INDEX(Liste_Enfants!B$4:B$53,SMALL(IF(Liste_Enfants!E$4:E$53="A",ROW(Liste_Enfants!E$4:E$53)-3),4))&amp;" "&amp;INDEX(Liste_Enfants!C$4:C$53,SMALL(IF(Liste_Enfants!E$4:E$53="A",ROW(Liste_Enfants!E$4:E$53)-3),4)),"")</f>
        <v/>
      </c>
      <c r="C594" s="235" t="n"/>
      <c r="D594" s="256" t="n"/>
      <c r="E594" s="256" t="n"/>
      <c r="F594" s="256" t="n"/>
      <c r="G594" s="256" t="n"/>
      <c r="H594" s="256" t="n"/>
      <c r="I594" s="256" t="n"/>
      <c r="J594" s="256" t="n"/>
      <c r="K594" s="256" t="n"/>
      <c r="L594" s="256" t="n"/>
      <c r="M594" s="256" t="n"/>
      <c r="N594" s="256" t="n"/>
      <c r="O594" s="256" t="n"/>
      <c r="P594" s="256" t="n"/>
      <c r="Q594" s="237">
        <f>IF(COUNTA(D594:P594)=0,"",ROUND(AVERAGE(D594:P594),1))</f>
        <v/>
      </c>
      <c r="R594" s="235" t="n"/>
      <c r="S594" s="256" t="n"/>
      <c r="T594" s="256" t="n"/>
      <c r="U594" s="256" t="n"/>
      <c r="V594" s="256" t="n"/>
      <c r="W594" s="256" t="n"/>
      <c r="X594" s="256" t="n"/>
      <c r="Y594" s="256" t="n"/>
      <c r="Z594" s="256" t="n"/>
      <c r="AA594" s="256" t="n"/>
      <c r="AB594" s="256" t="n"/>
      <c r="AC594" s="256" t="n"/>
      <c r="AD594" s="256" t="n"/>
      <c r="AE594" s="256" t="n"/>
      <c r="AF594" s="237">
        <f>IF(COUNTA(S594:AE594)=0,"",ROUND(AVERAGE(S594:AE594),1))</f>
        <v/>
      </c>
      <c r="AG594" s="235" t="n"/>
      <c r="AH594" s="256" t="n"/>
      <c r="AI594" s="256" t="n"/>
      <c r="AJ594" s="256" t="n"/>
      <c r="AK594" s="256" t="n"/>
      <c r="AL594" s="256" t="n"/>
      <c r="AM594" s="256" t="n"/>
      <c r="AN594" s="256" t="n"/>
      <c r="AO594" s="256" t="n"/>
      <c r="AP594" s="256" t="n"/>
      <c r="AQ594" s="256" t="n"/>
      <c r="AR594" s="256" t="n"/>
      <c r="AS594" s="256" t="n"/>
      <c r="AT594" s="256" t="n"/>
      <c r="AU594" s="237">
        <f>IF(COUNTA(AH594:AT594)=0,"",ROUND(AVERAGE(AH594:AT594),1))</f>
        <v/>
      </c>
    </row>
    <row r="595" ht="14.4" customHeight="1" s="185">
      <c r="A595" s="255" t="n">
        <v>5</v>
      </c>
      <c r="B595" s="194">
        <f t="array" ref="B595:B595">IFERROR(INDEX(Liste_Enfants!B$4:B$53,SMALL(IF(Liste_Enfants!E$4:E$53="A",ROW(Liste_Enfants!E$4:E$53)-3),5))&amp;" "&amp;INDEX(Liste_Enfants!C$4:C$53,SMALL(IF(Liste_Enfants!E$4:E$53="A",ROW(Liste_Enfants!E$4:E$53)-3),5)),"")</f>
        <v/>
      </c>
      <c r="C595" s="235" t="n"/>
      <c r="D595" s="256" t="n"/>
      <c r="E595" s="256" t="n"/>
      <c r="F595" s="256" t="n"/>
      <c r="G595" s="256" t="n"/>
      <c r="H595" s="256" t="n"/>
      <c r="I595" s="256" t="n"/>
      <c r="J595" s="256" t="n"/>
      <c r="K595" s="256" t="n"/>
      <c r="L595" s="256" t="n"/>
      <c r="M595" s="256" t="n"/>
      <c r="N595" s="256" t="n"/>
      <c r="O595" s="256" t="n"/>
      <c r="P595" s="256" t="n"/>
      <c r="Q595" s="237">
        <f>IF(COUNTA(D595:P595)=0,"",ROUND(AVERAGE(D595:P595),1))</f>
        <v/>
      </c>
      <c r="R595" s="235" t="n"/>
      <c r="S595" s="256" t="n"/>
      <c r="T595" s="256" t="n"/>
      <c r="U595" s="256" t="n"/>
      <c r="V595" s="256" t="n"/>
      <c r="W595" s="256" t="n"/>
      <c r="X595" s="256" t="n"/>
      <c r="Y595" s="256" t="n"/>
      <c r="Z595" s="256" t="n"/>
      <c r="AA595" s="256" t="n"/>
      <c r="AB595" s="256" t="n"/>
      <c r="AC595" s="256" t="n"/>
      <c r="AD595" s="256" t="n"/>
      <c r="AE595" s="256" t="n"/>
      <c r="AF595" s="237">
        <f>IF(COUNTA(S595:AE595)=0,"",ROUND(AVERAGE(S595:AE595),1))</f>
        <v/>
      </c>
      <c r="AG595" s="235" t="n"/>
      <c r="AH595" s="256" t="n"/>
      <c r="AI595" s="256" t="n"/>
      <c r="AJ595" s="256" t="n"/>
      <c r="AK595" s="256" t="n"/>
      <c r="AL595" s="256" t="n"/>
      <c r="AM595" s="256" t="n"/>
      <c r="AN595" s="256" t="n"/>
      <c r="AO595" s="256" t="n"/>
      <c r="AP595" s="256" t="n"/>
      <c r="AQ595" s="256" t="n"/>
      <c r="AR595" s="256" t="n"/>
      <c r="AS595" s="256" t="n"/>
      <c r="AT595" s="256" t="n"/>
      <c r="AU595" s="237">
        <f>IF(COUNTA(AH595:AT595)=0,"",ROUND(AVERAGE(AH595:AT595),1))</f>
        <v/>
      </c>
    </row>
    <row r="596" ht="14.4" customHeight="1" s="185">
      <c r="A596" s="255" t="n">
        <v>6</v>
      </c>
      <c r="B596" s="194">
        <f t="array" ref="B596:B596">IFERROR(INDEX(Liste_Enfants!B$4:B$53,SMALL(IF(Liste_Enfants!E$4:E$53="A",ROW(Liste_Enfants!E$4:E$53)-3),6))&amp;" "&amp;INDEX(Liste_Enfants!C$4:C$53,SMALL(IF(Liste_Enfants!E$4:E$53="A",ROW(Liste_Enfants!E$4:E$53)-3),6)),"")</f>
        <v/>
      </c>
      <c r="C596" s="235" t="n"/>
      <c r="D596" s="256" t="n"/>
      <c r="E596" s="256" t="n"/>
      <c r="F596" s="256" t="n"/>
      <c r="G596" s="256" t="n"/>
      <c r="H596" s="256" t="n"/>
      <c r="I596" s="256" t="n"/>
      <c r="J596" s="256" t="n"/>
      <c r="K596" s="256" t="n"/>
      <c r="L596" s="256" t="n"/>
      <c r="M596" s="256" t="n"/>
      <c r="N596" s="256" t="n"/>
      <c r="O596" s="256" t="n"/>
      <c r="P596" s="256" t="n"/>
      <c r="Q596" s="237">
        <f>IF(COUNTA(D596:P596)=0,"",ROUND(AVERAGE(D596:P596),1))</f>
        <v/>
      </c>
      <c r="R596" s="235" t="n"/>
      <c r="S596" s="256" t="n"/>
      <c r="T596" s="256" t="n"/>
      <c r="U596" s="256" t="n"/>
      <c r="V596" s="256" t="n"/>
      <c r="W596" s="256" t="n"/>
      <c r="X596" s="256" t="n"/>
      <c r="Y596" s="256" t="n"/>
      <c r="Z596" s="256" t="n"/>
      <c r="AA596" s="256" t="n"/>
      <c r="AB596" s="256" t="n"/>
      <c r="AC596" s="256" t="n"/>
      <c r="AD596" s="256" t="n"/>
      <c r="AE596" s="256" t="n"/>
      <c r="AF596" s="237">
        <f>IF(COUNTA(S596:AE596)=0,"",ROUND(AVERAGE(S596:AE596),1))</f>
        <v/>
      </c>
      <c r="AG596" s="235" t="n"/>
      <c r="AH596" s="256" t="n"/>
      <c r="AI596" s="256" t="n"/>
      <c r="AJ596" s="256" t="n"/>
      <c r="AK596" s="256" t="n"/>
      <c r="AL596" s="256" t="n"/>
      <c r="AM596" s="256" t="n"/>
      <c r="AN596" s="256" t="n"/>
      <c r="AO596" s="256" t="n"/>
      <c r="AP596" s="256" t="n"/>
      <c r="AQ596" s="256" t="n"/>
      <c r="AR596" s="256" t="n"/>
      <c r="AS596" s="256" t="n"/>
      <c r="AT596" s="256" t="n"/>
      <c r="AU596" s="237">
        <f>IF(COUNTA(AH596:AT596)=0,"",ROUND(AVERAGE(AH596:AT596),1))</f>
        <v/>
      </c>
    </row>
    <row r="597" ht="14.4" customHeight="1" s="185">
      <c r="A597" s="255" t="n">
        <v>7</v>
      </c>
      <c r="B597" s="194">
        <f t="array" ref="B597:B597">IFERROR(INDEX(Liste_Enfants!B$4:B$53,SMALL(IF(Liste_Enfants!E$4:E$53="A",ROW(Liste_Enfants!E$4:E$53)-3),7))&amp;" "&amp;INDEX(Liste_Enfants!C$4:C$53,SMALL(IF(Liste_Enfants!E$4:E$53="A",ROW(Liste_Enfants!E$4:E$53)-3),7)),"")</f>
        <v/>
      </c>
      <c r="C597" s="235" t="n"/>
      <c r="D597" s="256" t="n"/>
      <c r="E597" s="256" t="n"/>
      <c r="F597" s="256" t="n"/>
      <c r="G597" s="256" t="n"/>
      <c r="H597" s="256" t="n"/>
      <c r="I597" s="256" t="n"/>
      <c r="J597" s="256" t="n"/>
      <c r="K597" s="256" t="n"/>
      <c r="L597" s="256" t="n"/>
      <c r="M597" s="256" t="n"/>
      <c r="N597" s="256" t="n"/>
      <c r="O597" s="256" t="n"/>
      <c r="P597" s="256" t="n"/>
      <c r="Q597" s="237">
        <f>IF(COUNTA(D597:P597)=0,"",ROUND(AVERAGE(D597:P597),1))</f>
        <v/>
      </c>
      <c r="R597" s="235" t="n"/>
      <c r="S597" s="256" t="n"/>
      <c r="T597" s="256" t="n"/>
      <c r="U597" s="256" t="n"/>
      <c r="V597" s="256" t="n"/>
      <c r="W597" s="256" t="n"/>
      <c r="X597" s="256" t="n"/>
      <c r="Y597" s="256" t="n"/>
      <c r="Z597" s="256" t="n"/>
      <c r="AA597" s="256" t="n"/>
      <c r="AB597" s="256" t="n"/>
      <c r="AC597" s="256" t="n"/>
      <c r="AD597" s="256" t="n"/>
      <c r="AE597" s="256" t="n"/>
      <c r="AF597" s="237">
        <f>IF(COUNTA(S597:AE597)=0,"",ROUND(AVERAGE(S597:AE597),1))</f>
        <v/>
      </c>
      <c r="AG597" s="235" t="n"/>
      <c r="AH597" s="256" t="n"/>
      <c r="AI597" s="256" t="n"/>
      <c r="AJ597" s="256" t="n"/>
      <c r="AK597" s="256" t="n"/>
      <c r="AL597" s="256" t="n"/>
      <c r="AM597" s="256" t="n"/>
      <c r="AN597" s="256" t="n"/>
      <c r="AO597" s="256" t="n"/>
      <c r="AP597" s="256" t="n"/>
      <c r="AQ597" s="256" t="n"/>
      <c r="AR597" s="256" t="n"/>
      <c r="AS597" s="256" t="n"/>
      <c r="AT597" s="256" t="n"/>
      <c r="AU597" s="237">
        <f>IF(COUNTA(AH597:AT597)=0,"",ROUND(AVERAGE(AH597:AT597),1))</f>
        <v/>
      </c>
    </row>
    <row r="598" ht="14.4" customHeight="1" s="185">
      <c r="A598" s="255" t="n">
        <v>8</v>
      </c>
      <c r="B598" s="194">
        <f t="array" ref="B598:B598">IFERROR(INDEX(Liste_Enfants!B$4:B$53,SMALL(IF(Liste_Enfants!E$4:E$53="A",ROW(Liste_Enfants!E$4:E$53)-3),8))&amp;" "&amp;INDEX(Liste_Enfants!C$4:C$53,SMALL(IF(Liste_Enfants!E$4:E$53="A",ROW(Liste_Enfants!E$4:E$53)-3),8)),"")</f>
        <v/>
      </c>
      <c r="C598" s="235" t="n"/>
      <c r="D598" s="256" t="n"/>
      <c r="E598" s="256" t="n"/>
      <c r="F598" s="256" t="n"/>
      <c r="G598" s="256" t="n"/>
      <c r="H598" s="256" t="n"/>
      <c r="I598" s="256" t="n"/>
      <c r="J598" s="256" t="n"/>
      <c r="K598" s="256" t="n"/>
      <c r="L598" s="256" t="n"/>
      <c r="M598" s="256" t="n"/>
      <c r="N598" s="256" t="n"/>
      <c r="O598" s="256" t="n"/>
      <c r="P598" s="256" t="n"/>
      <c r="Q598" s="237">
        <f>IF(COUNTA(D598:P598)=0,"",ROUND(AVERAGE(D598:P598),1))</f>
        <v/>
      </c>
      <c r="R598" s="235" t="n"/>
      <c r="S598" s="256" t="n"/>
      <c r="T598" s="256" t="n"/>
      <c r="U598" s="256" t="n"/>
      <c r="V598" s="256" t="n"/>
      <c r="W598" s="256" t="n"/>
      <c r="X598" s="256" t="n"/>
      <c r="Y598" s="256" t="n"/>
      <c r="Z598" s="256" t="n"/>
      <c r="AA598" s="256" t="n"/>
      <c r="AB598" s="256" t="n"/>
      <c r="AC598" s="256" t="n"/>
      <c r="AD598" s="256" t="n"/>
      <c r="AE598" s="256" t="n"/>
      <c r="AF598" s="237">
        <f>IF(COUNTA(S598:AE598)=0,"",ROUND(AVERAGE(S598:AE598),1))</f>
        <v/>
      </c>
      <c r="AG598" s="235" t="n"/>
      <c r="AH598" s="256" t="n"/>
      <c r="AI598" s="256" t="n"/>
      <c r="AJ598" s="256" t="n"/>
      <c r="AK598" s="256" t="n"/>
      <c r="AL598" s="256" t="n"/>
      <c r="AM598" s="256" t="n"/>
      <c r="AN598" s="256" t="n"/>
      <c r="AO598" s="256" t="n"/>
      <c r="AP598" s="256" t="n"/>
      <c r="AQ598" s="256" t="n"/>
      <c r="AR598" s="256" t="n"/>
      <c r="AS598" s="256" t="n"/>
      <c r="AT598" s="256" t="n"/>
      <c r="AU598" s="237">
        <f>IF(COUNTA(AH598:AT598)=0,"",ROUND(AVERAGE(AH598:AT598),1))</f>
        <v/>
      </c>
    </row>
    <row r="599" ht="14.4" customHeight="1" s="185">
      <c r="A599" s="255" t="n">
        <v>9</v>
      </c>
      <c r="B599" s="194">
        <f t="array" ref="B599:B599">IFERROR(INDEX(Liste_Enfants!B$4:B$53,SMALL(IF(Liste_Enfants!E$4:E$53="A",ROW(Liste_Enfants!E$4:E$53)-3),9))&amp;" "&amp;INDEX(Liste_Enfants!C$4:C$53,SMALL(IF(Liste_Enfants!E$4:E$53="A",ROW(Liste_Enfants!E$4:E$53)-3),9)),"")</f>
        <v/>
      </c>
      <c r="C599" s="235" t="n"/>
      <c r="D599" s="256" t="n"/>
      <c r="E599" s="256" t="n"/>
      <c r="F599" s="256" t="n"/>
      <c r="G599" s="256" t="n"/>
      <c r="H599" s="256" t="n"/>
      <c r="I599" s="256" t="n"/>
      <c r="J599" s="256" t="n"/>
      <c r="K599" s="256" t="n"/>
      <c r="L599" s="256" t="n"/>
      <c r="M599" s="256" t="n"/>
      <c r="N599" s="256" t="n"/>
      <c r="O599" s="256" t="n"/>
      <c r="P599" s="256" t="n"/>
      <c r="Q599" s="237">
        <f>IF(COUNTA(D599:P599)=0,"",ROUND(AVERAGE(D599:P599),1))</f>
        <v/>
      </c>
      <c r="R599" s="235" t="n"/>
      <c r="S599" s="256" t="n"/>
      <c r="T599" s="256" t="n"/>
      <c r="U599" s="256" t="n"/>
      <c r="V599" s="256" t="n"/>
      <c r="W599" s="256" t="n"/>
      <c r="X599" s="256" t="n"/>
      <c r="Y599" s="256" t="n"/>
      <c r="Z599" s="256" t="n"/>
      <c r="AA599" s="256" t="n"/>
      <c r="AB599" s="256" t="n"/>
      <c r="AC599" s="256" t="n"/>
      <c r="AD599" s="256" t="n"/>
      <c r="AE599" s="256" t="n"/>
      <c r="AF599" s="237">
        <f>IF(COUNTA(S599:AE599)=0,"",ROUND(AVERAGE(S599:AE599),1))</f>
        <v/>
      </c>
      <c r="AG599" s="235" t="n"/>
      <c r="AH599" s="256" t="n"/>
      <c r="AI599" s="256" t="n"/>
      <c r="AJ599" s="256" t="n"/>
      <c r="AK599" s="256" t="n"/>
      <c r="AL599" s="256" t="n"/>
      <c r="AM599" s="256" t="n"/>
      <c r="AN599" s="256" t="n"/>
      <c r="AO599" s="256" t="n"/>
      <c r="AP599" s="256" t="n"/>
      <c r="AQ599" s="256" t="n"/>
      <c r="AR599" s="256" t="n"/>
      <c r="AS599" s="256" t="n"/>
      <c r="AT599" s="256" t="n"/>
      <c r="AU599" s="237">
        <f>IF(COUNTA(AH599:AT599)=0,"",ROUND(AVERAGE(AH599:AT599),1))</f>
        <v/>
      </c>
    </row>
    <row r="600" ht="14.4" customHeight="1" s="185">
      <c r="A600" s="255" t="n">
        <v>10</v>
      </c>
      <c r="B600" s="194">
        <f t="array" ref="B600:B600">IFERROR(INDEX(Liste_Enfants!B$4:B$53,SMALL(IF(Liste_Enfants!E$4:E$53="A",ROW(Liste_Enfants!E$4:E$53)-3),10))&amp;" "&amp;INDEX(Liste_Enfants!C$4:C$53,SMALL(IF(Liste_Enfants!E$4:E$53="A",ROW(Liste_Enfants!E$4:E$53)-3),10)),"")</f>
        <v/>
      </c>
      <c r="C600" s="235" t="n"/>
      <c r="D600" s="256" t="n"/>
      <c r="E600" s="256" t="n"/>
      <c r="F600" s="256" t="n"/>
      <c r="G600" s="256" t="n"/>
      <c r="H600" s="256" t="n"/>
      <c r="I600" s="256" t="n"/>
      <c r="J600" s="256" t="n"/>
      <c r="K600" s="256" t="n"/>
      <c r="L600" s="256" t="n"/>
      <c r="M600" s="256" t="n"/>
      <c r="N600" s="256" t="n"/>
      <c r="O600" s="256" t="n"/>
      <c r="P600" s="256" t="n"/>
      <c r="Q600" s="237">
        <f>IF(COUNTA(D600:P600)=0,"",ROUND(AVERAGE(D600:P600),1))</f>
        <v/>
      </c>
      <c r="R600" s="235" t="n"/>
      <c r="S600" s="256" t="n"/>
      <c r="T600" s="256" t="n"/>
      <c r="U600" s="256" t="n"/>
      <c r="V600" s="256" t="n"/>
      <c r="W600" s="256" t="n"/>
      <c r="X600" s="256" t="n"/>
      <c r="Y600" s="256" t="n"/>
      <c r="Z600" s="256" t="n"/>
      <c r="AA600" s="256" t="n"/>
      <c r="AB600" s="256" t="n"/>
      <c r="AC600" s="256" t="n"/>
      <c r="AD600" s="256" t="n"/>
      <c r="AE600" s="256" t="n"/>
      <c r="AF600" s="237">
        <f>IF(COUNTA(S600:AE600)=0,"",ROUND(AVERAGE(S600:AE600),1))</f>
        <v/>
      </c>
      <c r="AG600" s="235" t="n"/>
      <c r="AH600" s="256" t="n"/>
      <c r="AI600" s="256" t="n"/>
      <c r="AJ600" s="256" t="n"/>
      <c r="AK600" s="256" t="n"/>
      <c r="AL600" s="256" t="n"/>
      <c r="AM600" s="256" t="n"/>
      <c r="AN600" s="256" t="n"/>
      <c r="AO600" s="256" t="n"/>
      <c r="AP600" s="256" t="n"/>
      <c r="AQ600" s="256" t="n"/>
      <c r="AR600" s="256" t="n"/>
      <c r="AS600" s="256" t="n"/>
      <c r="AT600" s="256" t="n"/>
      <c r="AU600" s="237">
        <f>IF(COUNTA(AH600:AT600)=0,"",ROUND(AVERAGE(AH600:AT600),1))</f>
        <v/>
      </c>
    </row>
    <row r="601" ht="14.4" customHeight="1" s="185">
      <c r="A601" s="255" t="n">
        <v>11</v>
      </c>
      <c r="B601" s="194">
        <f t="array" ref="B601:B601">IFERROR(INDEX(Liste_Enfants!B$4:B$53,SMALL(IF(Liste_Enfants!E$4:E$53="A",ROW(Liste_Enfants!E$4:E$53)-3),11))&amp;" "&amp;INDEX(Liste_Enfants!C$4:C$53,SMALL(IF(Liste_Enfants!E$4:E$53="A",ROW(Liste_Enfants!E$4:E$53)-3),11)),"")</f>
        <v/>
      </c>
      <c r="C601" s="235" t="n"/>
      <c r="D601" s="256" t="n"/>
      <c r="E601" s="256" t="n"/>
      <c r="F601" s="256" t="n"/>
      <c r="G601" s="256" t="n"/>
      <c r="H601" s="256" t="n"/>
      <c r="I601" s="256" t="n"/>
      <c r="J601" s="256" t="n"/>
      <c r="K601" s="256" t="n"/>
      <c r="L601" s="256" t="n"/>
      <c r="M601" s="256" t="n"/>
      <c r="N601" s="256" t="n"/>
      <c r="O601" s="256" t="n"/>
      <c r="P601" s="256" t="n"/>
      <c r="Q601" s="237">
        <f>IF(COUNTA(D601:P601)=0,"",ROUND(AVERAGE(D601:P601),1))</f>
        <v/>
      </c>
      <c r="R601" s="235" t="n"/>
      <c r="S601" s="256" t="n"/>
      <c r="T601" s="256" t="n"/>
      <c r="U601" s="256" t="n"/>
      <c r="V601" s="256" t="n"/>
      <c r="W601" s="256" t="n"/>
      <c r="X601" s="256" t="n"/>
      <c r="Y601" s="256" t="n"/>
      <c r="Z601" s="256" t="n"/>
      <c r="AA601" s="256" t="n"/>
      <c r="AB601" s="256" t="n"/>
      <c r="AC601" s="256" t="n"/>
      <c r="AD601" s="256" t="n"/>
      <c r="AE601" s="256" t="n"/>
      <c r="AF601" s="237">
        <f>IF(COUNTA(S601:AE601)=0,"",ROUND(AVERAGE(S601:AE601),1))</f>
        <v/>
      </c>
      <c r="AG601" s="235" t="n"/>
      <c r="AH601" s="256" t="n"/>
      <c r="AI601" s="256" t="n"/>
      <c r="AJ601" s="256" t="n"/>
      <c r="AK601" s="256" t="n"/>
      <c r="AL601" s="256" t="n"/>
      <c r="AM601" s="256" t="n"/>
      <c r="AN601" s="256" t="n"/>
      <c r="AO601" s="256" t="n"/>
      <c r="AP601" s="256" t="n"/>
      <c r="AQ601" s="256" t="n"/>
      <c r="AR601" s="256" t="n"/>
      <c r="AS601" s="256" t="n"/>
      <c r="AT601" s="256" t="n"/>
      <c r="AU601" s="237">
        <f>IF(COUNTA(AH601:AT601)=0,"",ROUND(AVERAGE(AH601:AT601),1))</f>
        <v/>
      </c>
    </row>
    <row r="602" ht="14.4" customHeight="1" s="185">
      <c r="A602" s="255" t="n">
        <v>12</v>
      </c>
      <c r="B602" s="194">
        <f t="array" ref="B602:B602">IFERROR(INDEX(Liste_Enfants!B$4:B$53,SMALL(IF(Liste_Enfants!E$4:E$53="A",ROW(Liste_Enfants!E$4:E$53)-3),12))&amp;" "&amp;INDEX(Liste_Enfants!C$4:C$53,SMALL(IF(Liste_Enfants!E$4:E$53="A",ROW(Liste_Enfants!E$4:E$53)-3),12)),"")</f>
        <v/>
      </c>
      <c r="C602" s="235" t="n"/>
      <c r="D602" s="256" t="n"/>
      <c r="E602" s="256" t="n"/>
      <c r="F602" s="256" t="n"/>
      <c r="G602" s="256" t="n"/>
      <c r="H602" s="256" t="n"/>
      <c r="I602" s="256" t="n"/>
      <c r="J602" s="256" t="n"/>
      <c r="K602" s="256" t="n"/>
      <c r="L602" s="256" t="n"/>
      <c r="M602" s="256" t="n"/>
      <c r="N602" s="256" t="n"/>
      <c r="O602" s="256" t="n"/>
      <c r="P602" s="256" t="n"/>
      <c r="Q602" s="237">
        <f>IF(COUNTA(D602:P602)=0,"",ROUND(AVERAGE(D602:P602),1))</f>
        <v/>
      </c>
      <c r="R602" s="235" t="n"/>
      <c r="S602" s="256" t="n"/>
      <c r="T602" s="256" t="n"/>
      <c r="U602" s="256" t="n"/>
      <c r="V602" s="256" t="n"/>
      <c r="W602" s="256" t="n"/>
      <c r="X602" s="256" t="n"/>
      <c r="Y602" s="256" t="n"/>
      <c r="Z602" s="256" t="n"/>
      <c r="AA602" s="256" t="n"/>
      <c r="AB602" s="256" t="n"/>
      <c r="AC602" s="256" t="n"/>
      <c r="AD602" s="256" t="n"/>
      <c r="AE602" s="256" t="n"/>
      <c r="AF602" s="237">
        <f>IF(COUNTA(S602:AE602)=0,"",ROUND(AVERAGE(S602:AE602),1))</f>
        <v/>
      </c>
      <c r="AG602" s="235" t="n"/>
      <c r="AH602" s="256" t="n"/>
      <c r="AI602" s="256" t="n"/>
      <c r="AJ602" s="256" t="n"/>
      <c r="AK602" s="256" t="n"/>
      <c r="AL602" s="256" t="n"/>
      <c r="AM602" s="256" t="n"/>
      <c r="AN602" s="256" t="n"/>
      <c r="AO602" s="256" t="n"/>
      <c r="AP602" s="256" t="n"/>
      <c r="AQ602" s="256" t="n"/>
      <c r="AR602" s="256" t="n"/>
      <c r="AS602" s="256" t="n"/>
      <c r="AT602" s="256" t="n"/>
      <c r="AU602" s="237">
        <f>IF(COUNTA(AH602:AT602)=0,"",ROUND(AVERAGE(AH602:AT602),1))</f>
        <v/>
      </c>
    </row>
    <row r="603" ht="14.4" customHeight="1" s="185">
      <c r="A603" s="255" t="n">
        <v>13</v>
      </c>
      <c r="B603" s="194">
        <f t="array" ref="B603:B603">IFERROR(INDEX(Liste_Enfants!B$4:B$53,SMALL(IF(Liste_Enfants!E$4:E$53="A",ROW(Liste_Enfants!E$4:E$53)-3),13))&amp;" "&amp;INDEX(Liste_Enfants!C$4:C$53,SMALL(IF(Liste_Enfants!E$4:E$53="A",ROW(Liste_Enfants!E$4:E$53)-3),13)),"")</f>
        <v/>
      </c>
      <c r="C603" s="235" t="n"/>
      <c r="D603" s="256" t="n"/>
      <c r="E603" s="256" t="n"/>
      <c r="F603" s="256" t="n"/>
      <c r="G603" s="256" t="n"/>
      <c r="H603" s="256" t="n"/>
      <c r="I603" s="256" t="n"/>
      <c r="J603" s="256" t="n"/>
      <c r="K603" s="256" t="n"/>
      <c r="L603" s="256" t="n"/>
      <c r="M603" s="256" t="n"/>
      <c r="N603" s="256" t="n"/>
      <c r="O603" s="256" t="n"/>
      <c r="P603" s="256" t="n"/>
      <c r="Q603" s="237">
        <f>IF(COUNTA(D603:P603)=0,"",ROUND(AVERAGE(D603:P603),1))</f>
        <v/>
      </c>
      <c r="R603" s="235" t="n"/>
      <c r="S603" s="256" t="n"/>
      <c r="T603" s="256" t="n"/>
      <c r="U603" s="256" t="n"/>
      <c r="V603" s="256" t="n"/>
      <c r="W603" s="256" t="n"/>
      <c r="X603" s="256" t="n"/>
      <c r="Y603" s="256" t="n"/>
      <c r="Z603" s="256" t="n"/>
      <c r="AA603" s="256" t="n"/>
      <c r="AB603" s="256" t="n"/>
      <c r="AC603" s="256" t="n"/>
      <c r="AD603" s="256" t="n"/>
      <c r="AE603" s="256" t="n"/>
      <c r="AF603" s="237">
        <f>IF(COUNTA(S603:AE603)=0,"",ROUND(AVERAGE(S603:AE603),1))</f>
        <v/>
      </c>
      <c r="AG603" s="235" t="n"/>
      <c r="AH603" s="256" t="n"/>
      <c r="AI603" s="256" t="n"/>
      <c r="AJ603" s="256" t="n"/>
      <c r="AK603" s="256" t="n"/>
      <c r="AL603" s="256" t="n"/>
      <c r="AM603" s="256" t="n"/>
      <c r="AN603" s="256" t="n"/>
      <c r="AO603" s="256" t="n"/>
      <c r="AP603" s="256" t="n"/>
      <c r="AQ603" s="256" t="n"/>
      <c r="AR603" s="256" t="n"/>
      <c r="AS603" s="256" t="n"/>
      <c r="AT603" s="256" t="n"/>
      <c r="AU603" s="237">
        <f>IF(COUNTA(AH603:AT603)=0,"",ROUND(AVERAGE(AH603:AT603),1))</f>
        <v/>
      </c>
    </row>
    <row r="604" ht="14.4" customHeight="1" s="185">
      <c r="A604" s="255" t="n">
        <v>14</v>
      </c>
      <c r="B604" s="194">
        <f t="array" ref="B604:B604">IFERROR(INDEX(Liste_Enfants!B$4:B$53,SMALL(IF(Liste_Enfants!E$4:E$53="A",ROW(Liste_Enfants!E$4:E$53)-3),14))&amp;" "&amp;INDEX(Liste_Enfants!C$4:C$53,SMALL(IF(Liste_Enfants!E$4:E$53="A",ROW(Liste_Enfants!E$4:E$53)-3),14)),"")</f>
        <v/>
      </c>
      <c r="C604" s="235" t="n"/>
      <c r="D604" s="256" t="n"/>
      <c r="E604" s="256" t="n"/>
      <c r="F604" s="256" t="n"/>
      <c r="G604" s="256" t="n"/>
      <c r="H604" s="256" t="n"/>
      <c r="I604" s="256" t="n"/>
      <c r="J604" s="256" t="n"/>
      <c r="K604" s="256" t="n"/>
      <c r="L604" s="256" t="n"/>
      <c r="M604" s="256" t="n"/>
      <c r="N604" s="256" t="n"/>
      <c r="O604" s="256" t="n"/>
      <c r="P604" s="256" t="n"/>
      <c r="Q604" s="237">
        <f>IF(COUNTA(D604:P604)=0,"",ROUND(AVERAGE(D604:P604),1))</f>
        <v/>
      </c>
      <c r="R604" s="235" t="n"/>
      <c r="S604" s="256" t="n"/>
      <c r="T604" s="256" t="n"/>
      <c r="U604" s="256" t="n"/>
      <c r="V604" s="256" t="n"/>
      <c r="W604" s="256" t="n"/>
      <c r="X604" s="256" t="n"/>
      <c r="Y604" s="256" t="n"/>
      <c r="Z604" s="256" t="n"/>
      <c r="AA604" s="256" t="n"/>
      <c r="AB604" s="256" t="n"/>
      <c r="AC604" s="256" t="n"/>
      <c r="AD604" s="256" t="n"/>
      <c r="AE604" s="256" t="n"/>
      <c r="AF604" s="237">
        <f>IF(COUNTA(S604:AE604)=0,"",ROUND(AVERAGE(S604:AE604),1))</f>
        <v/>
      </c>
      <c r="AG604" s="235" t="n"/>
      <c r="AH604" s="256" t="n"/>
      <c r="AI604" s="256" t="n"/>
      <c r="AJ604" s="256" t="n"/>
      <c r="AK604" s="256" t="n"/>
      <c r="AL604" s="256" t="n"/>
      <c r="AM604" s="256" t="n"/>
      <c r="AN604" s="256" t="n"/>
      <c r="AO604" s="256" t="n"/>
      <c r="AP604" s="256" t="n"/>
      <c r="AQ604" s="256" t="n"/>
      <c r="AR604" s="256" t="n"/>
      <c r="AS604" s="256" t="n"/>
      <c r="AT604" s="256" t="n"/>
      <c r="AU604" s="237">
        <f>IF(COUNTA(AH604:AT604)=0,"",ROUND(AVERAGE(AH604:AT604),1))</f>
        <v/>
      </c>
    </row>
    <row r="605" ht="14.4" customHeight="1" s="185">
      <c r="A605" s="255" t="n">
        <v>15</v>
      </c>
      <c r="B605" s="194">
        <f t="array" ref="B605:B605">IFERROR(INDEX(Liste_Enfants!B$4:B$53,SMALL(IF(Liste_Enfants!E$4:E$53="A",ROW(Liste_Enfants!E$4:E$53)-3),15))&amp;" "&amp;INDEX(Liste_Enfants!C$4:C$53,SMALL(IF(Liste_Enfants!E$4:E$53="A",ROW(Liste_Enfants!E$4:E$53)-3),15)),"")</f>
        <v/>
      </c>
      <c r="C605" s="235" t="n"/>
      <c r="D605" s="256" t="n"/>
      <c r="E605" s="256" t="n"/>
      <c r="F605" s="256" t="n"/>
      <c r="G605" s="256" t="n"/>
      <c r="H605" s="256" t="n"/>
      <c r="I605" s="256" t="n"/>
      <c r="J605" s="256" t="n"/>
      <c r="K605" s="256" t="n"/>
      <c r="L605" s="256" t="n"/>
      <c r="M605" s="256" t="n"/>
      <c r="N605" s="256" t="n"/>
      <c r="O605" s="256" t="n"/>
      <c r="P605" s="256" t="n"/>
      <c r="Q605" s="237">
        <f>IF(COUNTA(D605:P605)=0,"",ROUND(AVERAGE(D605:P605),1))</f>
        <v/>
      </c>
      <c r="R605" s="235" t="n"/>
      <c r="S605" s="256" t="n"/>
      <c r="T605" s="256" t="n"/>
      <c r="U605" s="256" t="n"/>
      <c r="V605" s="256" t="n"/>
      <c r="W605" s="256" t="n"/>
      <c r="X605" s="256" t="n"/>
      <c r="Y605" s="256" t="n"/>
      <c r="Z605" s="256" t="n"/>
      <c r="AA605" s="256" t="n"/>
      <c r="AB605" s="256" t="n"/>
      <c r="AC605" s="256" t="n"/>
      <c r="AD605" s="256" t="n"/>
      <c r="AE605" s="256" t="n"/>
      <c r="AF605" s="237">
        <f>IF(COUNTA(S605:AE605)=0,"",ROUND(AVERAGE(S605:AE605),1))</f>
        <v/>
      </c>
      <c r="AG605" s="235" t="n"/>
      <c r="AH605" s="256" t="n"/>
      <c r="AI605" s="256" t="n"/>
      <c r="AJ605" s="256" t="n"/>
      <c r="AK605" s="256" t="n"/>
      <c r="AL605" s="256" t="n"/>
      <c r="AM605" s="256" t="n"/>
      <c r="AN605" s="256" t="n"/>
      <c r="AO605" s="256" t="n"/>
      <c r="AP605" s="256" t="n"/>
      <c r="AQ605" s="256" t="n"/>
      <c r="AR605" s="256" t="n"/>
      <c r="AS605" s="256" t="n"/>
      <c r="AT605" s="256" t="n"/>
      <c r="AU605" s="237">
        <f>IF(COUNTA(AH605:AT605)=0,"",ROUND(AVERAGE(AH605:AT605),1))</f>
        <v/>
      </c>
    </row>
    <row r="606" ht="14.4" customHeight="1" s="185">
      <c r="A606" s="257" t="inlineStr">
        <is>
          <t>📊 MOY.</t>
        </is>
      </c>
      <c r="C606" s="240" t="n"/>
      <c r="D606" s="258">
        <f>IF(COUNTA(D591:D605)=0,"",ROUND(AVERAGE(D591:D605),1))</f>
        <v/>
      </c>
      <c r="E606" s="258">
        <f>IF(COUNTA(E591:E605)=0,"",ROUND(AVERAGE(E591:E605),1))</f>
        <v/>
      </c>
      <c r="F606" s="258">
        <f>IF(COUNTA(F591:F605)=0,"",ROUND(AVERAGE(F591:F605),1))</f>
        <v/>
      </c>
      <c r="G606" s="258">
        <f>IF(COUNTA(G591:G605)=0,"",ROUND(AVERAGE(G591:G605),1))</f>
        <v/>
      </c>
      <c r="H606" s="258">
        <f>IF(COUNTA(H591:H605)=0,"",ROUND(AVERAGE(H591:H605),1))</f>
        <v/>
      </c>
      <c r="I606" s="258">
        <f>IF(COUNTA(I591:I605)=0,"",ROUND(AVERAGE(I591:I605),1))</f>
        <v/>
      </c>
      <c r="J606" s="258">
        <f>IF(COUNTA(J591:J605)=0,"",ROUND(AVERAGE(J591:J605),1))</f>
        <v/>
      </c>
      <c r="K606" s="258">
        <f>IF(COUNTA(K591:K605)=0,"",ROUND(AVERAGE(K591:K605),1))</f>
        <v/>
      </c>
      <c r="L606" s="258">
        <f>IF(COUNTA(L591:L605)=0,"",ROUND(AVERAGE(L591:L605),1))</f>
        <v/>
      </c>
      <c r="M606" s="258">
        <f>IF(COUNTA(M591:M605)=0,"",ROUND(AVERAGE(M591:M605),1))</f>
        <v/>
      </c>
      <c r="N606" s="258">
        <f>IF(COUNTA(N591:N605)=0,"",ROUND(AVERAGE(N591:N605),1))</f>
        <v/>
      </c>
      <c r="O606" s="258">
        <f>IF(COUNTA(O591:O605)=0,"",ROUND(AVERAGE(O591:O605),1))</f>
        <v/>
      </c>
      <c r="P606" s="258">
        <f>IF(COUNTA(P591:P605)=0,"",ROUND(AVERAGE(P591:P605),1))</f>
        <v/>
      </c>
      <c r="Q606" s="258">
        <f>IF(COUNTA(Q591:Q605)=0,"",ROUND(AVERAGE(Q591:Q605),1))</f>
        <v/>
      </c>
      <c r="R606" s="235" t="n"/>
      <c r="S606" s="258">
        <f>IF(COUNTA(S591:S605)=0,"",ROUND(AVERAGE(S591:S605),1))</f>
        <v/>
      </c>
      <c r="T606" s="258">
        <f>IF(COUNTA(T591:T605)=0,"",ROUND(AVERAGE(T591:T605),1))</f>
        <v/>
      </c>
      <c r="U606" s="258">
        <f>IF(COUNTA(U591:U605)=0,"",ROUND(AVERAGE(U591:U605),1))</f>
        <v/>
      </c>
      <c r="V606" s="258">
        <f>IF(COUNTA(V591:V605)=0,"",ROUND(AVERAGE(V591:V605),1))</f>
        <v/>
      </c>
      <c r="W606" s="258">
        <f>IF(COUNTA(W591:W605)=0,"",ROUND(AVERAGE(W591:W605),1))</f>
        <v/>
      </c>
      <c r="X606" s="258">
        <f>IF(COUNTA(X591:X605)=0,"",ROUND(AVERAGE(X591:X605),1))</f>
        <v/>
      </c>
      <c r="Y606" s="258">
        <f>IF(COUNTA(Y591:Y605)=0,"",ROUND(AVERAGE(Y591:Y605),1))</f>
        <v/>
      </c>
      <c r="Z606" s="258">
        <f>IF(COUNTA(Z591:Z605)=0,"",ROUND(AVERAGE(Z591:Z605),1))</f>
        <v/>
      </c>
      <c r="AA606" s="258">
        <f>IF(COUNTA(AA591:AA605)=0,"",ROUND(AVERAGE(AA591:AA605),1))</f>
        <v/>
      </c>
      <c r="AB606" s="258">
        <f>IF(COUNTA(AB591:AB605)=0,"",ROUND(AVERAGE(AB591:AB605),1))</f>
        <v/>
      </c>
      <c r="AC606" s="258">
        <f>IF(COUNTA(AC591:AC605)=0,"",ROUND(AVERAGE(AC591:AC605),1))</f>
        <v/>
      </c>
      <c r="AD606" s="258">
        <f>IF(COUNTA(AD591:AD605)=0,"",ROUND(AVERAGE(AD591:AD605),1))</f>
        <v/>
      </c>
      <c r="AE606" s="258">
        <f>IF(COUNTA(AE591:AE605)=0,"",ROUND(AVERAGE(AE591:AE605),1))</f>
        <v/>
      </c>
      <c r="AF606" s="258">
        <f>IF(COUNTA(AF591:AF605)=0,"",ROUND(AVERAGE(AF591:AF605),1))</f>
        <v/>
      </c>
      <c r="AG606" s="235" t="n"/>
      <c r="AH606" s="258">
        <f>IF(COUNTA(AH591:AH605)=0,"",ROUND(AVERAGE(AH591:AH605),1))</f>
        <v/>
      </c>
      <c r="AI606" s="258">
        <f>IF(COUNTA(AI591:AI605)=0,"",ROUND(AVERAGE(AI591:AI605),1))</f>
        <v/>
      </c>
      <c r="AJ606" s="258">
        <f>IF(COUNTA(AJ591:AJ605)=0,"",ROUND(AVERAGE(AJ591:AJ605),1))</f>
        <v/>
      </c>
      <c r="AK606" s="258">
        <f>IF(COUNTA(AK591:AK605)=0,"",ROUND(AVERAGE(AK591:AK605),1))</f>
        <v/>
      </c>
      <c r="AL606" s="258">
        <f>IF(COUNTA(AL591:AL605)=0,"",ROUND(AVERAGE(AL591:AL605),1))</f>
        <v/>
      </c>
      <c r="AM606" s="258">
        <f>IF(COUNTA(AM591:AM605)=0,"",ROUND(AVERAGE(AM591:AM605),1))</f>
        <v/>
      </c>
      <c r="AN606" s="258">
        <f>IF(COUNTA(AN591:AN605)=0,"",ROUND(AVERAGE(AN591:AN605),1))</f>
        <v/>
      </c>
      <c r="AO606" s="258">
        <f>IF(COUNTA(AO591:AO605)=0,"",ROUND(AVERAGE(AO591:AO605),1))</f>
        <v/>
      </c>
      <c r="AP606" s="258">
        <f>IF(COUNTA(AP591:AP605)=0,"",ROUND(AVERAGE(AP591:AP605),1))</f>
        <v/>
      </c>
      <c r="AQ606" s="258">
        <f>IF(COUNTA(AQ591:AQ605)=0,"",ROUND(AVERAGE(AQ591:AQ605),1))</f>
        <v/>
      </c>
      <c r="AR606" s="258">
        <f>IF(COUNTA(AR591:AR605)=0,"",ROUND(AVERAGE(AR591:AR605),1))</f>
        <v/>
      </c>
      <c r="AS606" s="258">
        <f>IF(COUNTA(AS591:AS605)=0,"",ROUND(AVERAGE(AS591:AS605),1))</f>
        <v/>
      </c>
      <c r="AT606" s="258">
        <f>IF(COUNTA(AT591:AT605)=0,"",ROUND(AVERAGE(AT591:AT605),1))</f>
        <v/>
      </c>
      <c r="AU606" s="258">
        <f>IF(COUNTA(AU591:AU605)=0,"",ROUND(AVERAGE(AU591:AU605),1))</f>
        <v/>
      </c>
    </row>
    <row r="607" ht="30" customHeight="1" s="185">
      <c r="A607" s="260" t="inlineStr">
        <is>
          <t>N°</t>
        </is>
      </c>
      <c r="B607" s="245" t="inlineStr">
        <is>
          <t>📅 MERCREDI</t>
        </is>
      </c>
      <c r="C607" s="228" t="n"/>
      <c r="D607" s="229" t="inlineStr">
        <is>
          <t>Règles</t>
        </is>
      </c>
      <c r="E607" s="229" t="inlineStr">
        <is>
          <t>Coopér.</t>
        </is>
      </c>
      <c r="F607" s="229" t="inlineStr">
        <is>
          <t>Comm.</t>
        </is>
      </c>
      <c r="G607" s="229" t="inlineStr">
        <is>
          <t>Entraide</t>
        </is>
      </c>
      <c r="H607" s="230" t="inlineStr">
        <is>
          <t>Initiat.</t>
        </is>
      </c>
      <c r="I607" s="230" t="inlineStr">
        <is>
          <t>Gest.mat</t>
        </is>
      </c>
      <c r="J607" s="230" t="inlineStr">
        <is>
          <t>Orga.</t>
        </is>
      </c>
      <c r="K607" s="231" t="inlineStr">
        <is>
          <t>Imagin.</t>
        </is>
      </c>
      <c r="L607" s="231" t="inlineStr">
        <is>
          <t>Expr.art</t>
        </is>
      </c>
      <c r="M607" s="231" t="inlineStr">
        <is>
          <t>Expr.corp</t>
        </is>
      </c>
      <c r="N607" s="232" t="inlineStr">
        <is>
          <t>Coord.</t>
        </is>
      </c>
      <c r="O607" s="232" t="inlineStr">
        <is>
          <t>Endur.</t>
        </is>
      </c>
      <c r="P607" s="232" t="inlineStr">
        <is>
          <t>Esp.sport</t>
        </is>
      </c>
      <c r="Q607" s="233" t="inlineStr">
        <is>
          <t>MOY</t>
        </is>
      </c>
      <c r="R607" s="250" t="inlineStr">
        <is>
          <t>▼ Activité</t>
        </is>
      </c>
      <c r="S607" s="229" t="inlineStr">
        <is>
          <t>Règles</t>
        </is>
      </c>
      <c r="T607" s="229" t="inlineStr">
        <is>
          <t>Coopér.</t>
        </is>
      </c>
      <c r="U607" s="229" t="inlineStr">
        <is>
          <t>Comm.</t>
        </is>
      </c>
      <c r="V607" s="229" t="inlineStr">
        <is>
          <t>Entraide</t>
        </is>
      </c>
      <c r="W607" s="230" t="inlineStr">
        <is>
          <t>Initiat.</t>
        </is>
      </c>
      <c r="X607" s="230" t="inlineStr">
        <is>
          <t>Gest.mat</t>
        </is>
      </c>
      <c r="Y607" s="230" t="inlineStr">
        <is>
          <t>Orga.</t>
        </is>
      </c>
      <c r="Z607" s="231" t="inlineStr">
        <is>
          <t>Imagin.</t>
        </is>
      </c>
      <c r="AA607" s="231" t="inlineStr">
        <is>
          <t>Expr.art</t>
        </is>
      </c>
      <c r="AB607" s="231" t="inlineStr">
        <is>
          <t>Expr.corp</t>
        </is>
      </c>
      <c r="AC607" s="232" t="inlineStr">
        <is>
          <t>Coord.</t>
        </is>
      </c>
      <c r="AD607" s="232" t="inlineStr">
        <is>
          <t>Endur.</t>
        </is>
      </c>
      <c r="AE607" s="232" t="inlineStr">
        <is>
          <t>Esp.sport</t>
        </is>
      </c>
      <c r="AF607" s="233" t="inlineStr">
        <is>
          <t>MOY</t>
        </is>
      </c>
      <c r="AG607" s="228" t="n"/>
      <c r="AH607" s="229" t="inlineStr">
        <is>
          <t>Règles</t>
        </is>
      </c>
      <c r="AI607" s="229" t="inlineStr">
        <is>
          <t>Coopér.</t>
        </is>
      </c>
      <c r="AJ607" s="229" t="inlineStr">
        <is>
          <t>Comm.</t>
        </is>
      </c>
      <c r="AK607" s="229" t="inlineStr">
        <is>
          <t>Entraide</t>
        </is>
      </c>
      <c r="AL607" s="230" t="inlineStr">
        <is>
          <t>Initiat.</t>
        </is>
      </c>
      <c r="AM607" s="230" t="inlineStr">
        <is>
          <t>Gest.mat</t>
        </is>
      </c>
      <c r="AN607" s="230" t="inlineStr">
        <is>
          <t>Orga.</t>
        </is>
      </c>
      <c r="AO607" s="231" t="inlineStr">
        <is>
          <t>Imagin.</t>
        </is>
      </c>
      <c r="AP607" s="231" t="inlineStr">
        <is>
          <t>Expr.art</t>
        </is>
      </c>
      <c r="AQ607" s="231" t="inlineStr">
        <is>
          <t>Expr.corp</t>
        </is>
      </c>
      <c r="AR607" s="232" t="inlineStr">
        <is>
          <t>Coord.</t>
        </is>
      </c>
      <c r="AS607" s="232" t="inlineStr">
        <is>
          <t>Endur.</t>
        </is>
      </c>
      <c r="AT607" s="232" t="inlineStr">
        <is>
          <t>Esp.sport</t>
        </is>
      </c>
      <c r="AU607" s="233" t="inlineStr">
        <is>
          <t>MOY</t>
        </is>
      </c>
    </row>
    <row r="608" ht="14.4" customHeight="1" s="185">
      <c r="A608" s="255" t="n">
        <v>1</v>
      </c>
      <c r="B608" s="194">
        <f t="array" ref="B608:B608">IFERROR(INDEX(Liste_Enfants!B$4:B$53,SMALL(IF(Liste_Enfants!E$4:E$53="A",ROW(Liste_Enfants!E$4:E$53)-3),1))&amp;" "&amp;INDEX(Liste_Enfants!C$4:C$53,SMALL(IF(Liste_Enfants!E$4:E$53="A",ROW(Liste_Enfants!E$4:E$53)-3),1)),"")</f>
        <v/>
      </c>
      <c r="C608" s="235" t="n"/>
      <c r="D608" s="256" t="n"/>
      <c r="E608" s="256" t="n"/>
      <c r="F608" s="256" t="n"/>
      <c r="G608" s="256" t="n"/>
      <c r="H608" s="256" t="n"/>
      <c r="I608" s="256" t="n"/>
      <c r="J608" s="256" t="n"/>
      <c r="K608" s="256" t="n"/>
      <c r="L608" s="256" t="n"/>
      <c r="M608" s="256" t="n"/>
      <c r="N608" s="256" t="n"/>
      <c r="O608" s="256" t="n"/>
      <c r="P608" s="256" t="n"/>
      <c r="Q608" s="237">
        <f>IF(COUNTA(D608:P608)=0,"",ROUND(AVERAGE(D608:P608),1))</f>
        <v/>
      </c>
      <c r="R608" s="235" t="n"/>
      <c r="S608" s="256" t="n"/>
      <c r="T608" s="256" t="n"/>
      <c r="U608" s="256" t="n"/>
      <c r="V608" s="256" t="n"/>
      <c r="W608" s="256" t="n"/>
      <c r="X608" s="256" t="n"/>
      <c r="Y608" s="256" t="n"/>
      <c r="Z608" s="256" t="n"/>
      <c r="AA608" s="256" t="n"/>
      <c r="AB608" s="256" t="n"/>
      <c r="AC608" s="256" t="n"/>
      <c r="AD608" s="256" t="n"/>
      <c r="AE608" s="256" t="n"/>
      <c r="AF608" s="237">
        <f>IF(COUNTA(S608:AE608)=0,"",ROUND(AVERAGE(S608:AE608),1))</f>
        <v/>
      </c>
      <c r="AG608" s="235" t="n"/>
      <c r="AH608" s="256" t="n"/>
      <c r="AI608" s="256" t="n"/>
      <c r="AJ608" s="256" t="n"/>
      <c r="AK608" s="256" t="n"/>
      <c r="AL608" s="256" t="n"/>
      <c r="AM608" s="256" t="n"/>
      <c r="AN608" s="256" t="n"/>
      <c r="AO608" s="256" t="n"/>
      <c r="AP608" s="256" t="n"/>
      <c r="AQ608" s="256" t="n"/>
      <c r="AR608" s="256" t="n"/>
      <c r="AS608" s="256" t="n"/>
      <c r="AT608" s="256" t="n"/>
      <c r="AU608" s="237">
        <f>IF(COUNTA(AH608:AT608)=0,"",ROUND(AVERAGE(AH608:AT608),1))</f>
        <v/>
      </c>
    </row>
    <row r="609" ht="14.4" customHeight="1" s="185">
      <c r="A609" s="255" t="n">
        <v>2</v>
      </c>
      <c r="B609" s="194">
        <f t="array" ref="B609:B609">IFERROR(INDEX(Liste_Enfants!B$4:B$53,SMALL(IF(Liste_Enfants!E$4:E$53="A",ROW(Liste_Enfants!E$4:E$53)-3),2))&amp;" "&amp;INDEX(Liste_Enfants!C$4:C$53,SMALL(IF(Liste_Enfants!E$4:E$53="A",ROW(Liste_Enfants!E$4:E$53)-3),2)),"")</f>
        <v/>
      </c>
      <c r="C609" s="235" t="n"/>
      <c r="D609" s="256" t="n"/>
      <c r="E609" s="256" t="n"/>
      <c r="F609" s="256" t="n"/>
      <c r="G609" s="256" t="n"/>
      <c r="H609" s="256" t="n"/>
      <c r="I609" s="256" t="n"/>
      <c r="J609" s="256" t="n"/>
      <c r="K609" s="256" t="n"/>
      <c r="L609" s="256" t="n"/>
      <c r="M609" s="256" t="n"/>
      <c r="N609" s="256" t="n"/>
      <c r="O609" s="256" t="n"/>
      <c r="P609" s="256" t="n"/>
      <c r="Q609" s="237">
        <f>IF(COUNTA(D609:P609)=0,"",ROUND(AVERAGE(D609:P609),1))</f>
        <v/>
      </c>
      <c r="R609" s="235" t="n"/>
      <c r="S609" s="256" t="n"/>
      <c r="T609" s="256" t="n"/>
      <c r="U609" s="256" t="n"/>
      <c r="V609" s="256" t="n"/>
      <c r="W609" s="256" t="n"/>
      <c r="X609" s="256" t="n"/>
      <c r="Y609" s="256" t="n"/>
      <c r="Z609" s="256" t="n"/>
      <c r="AA609" s="256" t="n"/>
      <c r="AB609" s="256" t="n"/>
      <c r="AC609" s="256" t="n"/>
      <c r="AD609" s="256" t="n"/>
      <c r="AE609" s="256" t="n"/>
      <c r="AF609" s="237">
        <f>IF(COUNTA(S609:AE609)=0,"",ROUND(AVERAGE(S609:AE609),1))</f>
        <v/>
      </c>
      <c r="AG609" s="235" t="n"/>
      <c r="AH609" s="256" t="n"/>
      <c r="AI609" s="256" t="n"/>
      <c r="AJ609" s="256" t="n"/>
      <c r="AK609" s="256" t="n"/>
      <c r="AL609" s="256" t="n"/>
      <c r="AM609" s="256" t="n"/>
      <c r="AN609" s="256" t="n"/>
      <c r="AO609" s="256" t="n"/>
      <c r="AP609" s="256" t="n"/>
      <c r="AQ609" s="256" t="n"/>
      <c r="AR609" s="256" t="n"/>
      <c r="AS609" s="256" t="n"/>
      <c r="AT609" s="256" t="n"/>
      <c r="AU609" s="237">
        <f>IF(COUNTA(AH609:AT609)=0,"",ROUND(AVERAGE(AH609:AT609),1))</f>
        <v/>
      </c>
    </row>
    <row r="610" ht="14.4" customHeight="1" s="185">
      <c r="A610" s="255" t="n">
        <v>3</v>
      </c>
      <c r="B610" s="194">
        <f t="array" ref="B610:B610">IFERROR(INDEX(Liste_Enfants!B$4:B$53,SMALL(IF(Liste_Enfants!E$4:E$53="A",ROW(Liste_Enfants!E$4:E$53)-3),3))&amp;" "&amp;INDEX(Liste_Enfants!C$4:C$53,SMALL(IF(Liste_Enfants!E$4:E$53="A",ROW(Liste_Enfants!E$4:E$53)-3),3)),"")</f>
        <v/>
      </c>
      <c r="C610" s="235" t="n"/>
      <c r="D610" s="256" t="n"/>
      <c r="E610" s="256" t="n"/>
      <c r="F610" s="256" t="n"/>
      <c r="G610" s="256" t="n"/>
      <c r="H610" s="256" t="n"/>
      <c r="I610" s="256" t="n"/>
      <c r="J610" s="256" t="n"/>
      <c r="K610" s="256" t="n"/>
      <c r="L610" s="256" t="n"/>
      <c r="M610" s="256" t="n"/>
      <c r="N610" s="256" t="n"/>
      <c r="O610" s="256" t="n"/>
      <c r="P610" s="256" t="n"/>
      <c r="Q610" s="237">
        <f>IF(COUNTA(D610:P610)=0,"",ROUND(AVERAGE(D610:P610),1))</f>
        <v/>
      </c>
      <c r="R610" s="235" t="n"/>
      <c r="S610" s="256" t="n"/>
      <c r="T610" s="256" t="n"/>
      <c r="U610" s="256" t="n"/>
      <c r="V610" s="256" t="n"/>
      <c r="W610" s="256" t="n"/>
      <c r="X610" s="256" t="n"/>
      <c r="Y610" s="256" t="n"/>
      <c r="Z610" s="256" t="n"/>
      <c r="AA610" s="256" t="n"/>
      <c r="AB610" s="256" t="n"/>
      <c r="AC610" s="256" t="n"/>
      <c r="AD610" s="256" t="n"/>
      <c r="AE610" s="256" t="n"/>
      <c r="AF610" s="237">
        <f>IF(COUNTA(S610:AE610)=0,"",ROUND(AVERAGE(S610:AE610),1))</f>
        <v/>
      </c>
      <c r="AG610" s="235" t="n"/>
      <c r="AH610" s="256" t="n"/>
      <c r="AI610" s="256" t="n"/>
      <c r="AJ610" s="256" t="n"/>
      <c r="AK610" s="256" t="n"/>
      <c r="AL610" s="256" t="n"/>
      <c r="AM610" s="256" t="n"/>
      <c r="AN610" s="256" t="n"/>
      <c r="AO610" s="256" t="n"/>
      <c r="AP610" s="256" t="n"/>
      <c r="AQ610" s="256" t="n"/>
      <c r="AR610" s="256" t="n"/>
      <c r="AS610" s="256" t="n"/>
      <c r="AT610" s="256" t="n"/>
      <c r="AU610" s="237">
        <f>IF(COUNTA(AH610:AT610)=0,"",ROUND(AVERAGE(AH610:AT610),1))</f>
        <v/>
      </c>
    </row>
    <row r="611" ht="14.4" customHeight="1" s="185">
      <c r="A611" s="255" t="n">
        <v>4</v>
      </c>
      <c r="B611" s="194">
        <f t="array" ref="B611:B611">IFERROR(INDEX(Liste_Enfants!B$4:B$53,SMALL(IF(Liste_Enfants!E$4:E$53="A",ROW(Liste_Enfants!E$4:E$53)-3),4))&amp;" "&amp;INDEX(Liste_Enfants!C$4:C$53,SMALL(IF(Liste_Enfants!E$4:E$53="A",ROW(Liste_Enfants!E$4:E$53)-3),4)),"")</f>
        <v/>
      </c>
      <c r="C611" s="235" t="n"/>
      <c r="D611" s="256" t="n"/>
      <c r="E611" s="256" t="n"/>
      <c r="F611" s="256" t="n"/>
      <c r="G611" s="256" t="n"/>
      <c r="H611" s="256" t="n"/>
      <c r="I611" s="256" t="n"/>
      <c r="J611" s="256" t="n"/>
      <c r="K611" s="256" t="n"/>
      <c r="L611" s="256" t="n"/>
      <c r="M611" s="256" t="n"/>
      <c r="N611" s="256" t="n"/>
      <c r="O611" s="256" t="n"/>
      <c r="P611" s="256" t="n"/>
      <c r="Q611" s="237">
        <f>IF(COUNTA(D611:P611)=0,"",ROUND(AVERAGE(D611:P611),1))</f>
        <v/>
      </c>
      <c r="R611" s="235" t="n"/>
      <c r="S611" s="256" t="n"/>
      <c r="T611" s="256" t="n"/>
      <c r="U611" s="256" t="n"/>
      <c r="V611" s="256" t="n"/>
      <c r="W611" s="256" t="n"/>
      <c r="X611" s="256" t="n"/>
      <c r="Y611" s="256" t="n"/>
      <c r="Z611" s="256" t="n"/>
      <c r="AA611" s="256" t="n"/>
      <c r="AB611" s="256" t="n"/>
      <c r="AC611" s="256" t="n"/>
      <c r="AD611" s="256" t="n"/>
      <c r="AE611" s="256" t="n"/>
      <c r="AF611" s="237">
        <f>IF(COUNTA(S611:AE611)=0,"",ROUND(AVERAGE(S611:AE611),1))</f>
        <v/>
      </c>
      <c r="AG611" s="235" t="n"/>
      <c r="AH611" s="256" t="n"/>
      <c r="AI611" s="256" t="n"/>
      <c r="AJ611" s="256" t="n"/>
      <c r="AK611" s="256" t="n"/>
      <c r="AL611" s="256" t="n"/>
      <c r="AM611" s="256" t="n"/>
      <c r="AN611" s="256" t="n"/>
      <c r="AO611" s="256" t="n"/>
      <c r="AP611" s="256" t="n"/>
      <c r="AQ611" s="256" t="n"/>
      <c r="AR611" s="256" t="n"/>
      <c r="AS611" s="256" t="n"/>
      <c r="AT611" s="256" t="n"/>
      <c r="AU611" s="237">
        <f>IF(COUNTA(AH611:AT611)=0,"",ROUND(AVERAGE(AH611:AT611),1))</f>
        <v/>
      </c>
    </row>
    <row r="612" ht="14.4" customHeight="1" s="185">
      <c r="A612" s="255" t="n">
        <v>5</v>
      </c>
      <c r="B612" s="194">
        <f t="array" ref="B612:B612">IFERROR(INDEX(Liste_Enfants!B$4:B$53,SMALL(IF(Liste_Enfants!E$4:E$53="A",ROW(Liste_Enfants!E$4:E$53)-3),5))&amp;" "&amp;INDEX(Liste_Enfants!C$4:C$53,SMALL(IF(Liste_Enfants!E$4:E$53="A",ROW(Liste_Enfants!E$4:E$53)-3),5)),"")</f>
        <v/>
      </c>
      <c r="C612" s="235" t="n"/>
      <c r="D612" s="256" t="n"/>
      <c r="E612" s="256" t="n"/>
      <c r="F612" s="256" t="n"/>
      <c r="G612" s="256" t="n"/>
      <c r="H612" s="256" t="n"/>
      <c r="I612" s="256" t="n"/>
      <c r="J612" s="256" t="n"/>
      <c r="K612" s="256" t="n"/>
      <c r="L612" s="256" t="n"/>
      <c r="M612" s="256" t="n"/>
      <c r="N612" s="256" t="n"/>
      <c r="O612" s="256" t="n"/>
      <c r="P612" s="256" t="n"/>
      <c r="Q612" s="237">
        <f>IF(COUNTA(D612:P612)=0,"",ROUND(AVERAGE(D612:P612),1))</f>
        <v/>
      </c>
      <c r="R612" s="235" t="n"/>
      <c r="S612" s="256" t="n"/>
      <c r="T612" s="256" t="n"/>
      <c r="U612" s="256" t="n"/>
      <c r="V612" s="256" t="n"/>
      <c r="W612" s="256" t="n"/>
      <c r="X612" s="256" t="n"/>
      <c r="Y612" s="256" t="n"/>
      <c r="Z612" s="256" t="n"/>
      <c r="AA612" s="256" t="n"/>
      <c r="AB612" s="256" t="n"/>
      <c r="AC612" s="256" t="n"/>
      <c r="AD612" s="256" t="n"/>
      <c r="AE612" s="256" t="n"/>
      <c r="AF612" s="237">
        <f>IF(COUNTA(S612:AE612)=0,"",ROUND(AVERAGE(S612:AE612),1))</f>
        <v/>
      </c>
      <c r="AG612" s="235" t="n"/>
      <c r="AH612" s="256" t="n"/>
      <c r="AI612" s="256" t="n"/>
      <c r="AJ612" s="256" t="n"/>
      <c r="AK612" s="256" t="n"/>
      <c r="AL612" s="256" t="n"/>
      <c r="AM612" s="256" t="n"/>
      <c r="AN612" s="256" t="n"/>
      <c r="AO612" s="256" t="n"/>
      <c r="AP612" s="256" t="n"/>
      <c r="AQ612" s="256" t="n"/>
      <c r="AR612" s="256" t="n"/>
      <c r="AS612" s="256" t="n"/>
      <c r="AT612" s="256" t="n"/>
      <c r="AU612" s="237">
        <f>IF(COUNTA(AH612:AT612)=0,"",ROUND(AVERAGE(AH612:AT612),1))</f>
        <v/>
      </c>
    </row>
    <row r="613" ht="14.4" customHeight="1" s="185">
      <c r="A613" s="255" t="n">
        <v>6</v>
      </c>
      <c r="B613" s="194">
        <f t="array" ref="B613:B613">IFERROR(INDEX(Liste_Enfants!B$4:B$53,SMALL(IF(Liste_Enfants!E$4:E$53="A",ROW(Liste_Enfants!E$4:E$53)-3),6))&amp;" "&amp;INDEX(Liste_Enfants!C$4:C$53,SMALL(IF(Liste_Enfants!E$4:E$53="A",ROW(Liste_Enfants!E$4:E$53)-3),6)),"")</f>
        <v/>
      </c>
      <c r="C613" s="235" t="n"/>
      <c r="D613" s="256" t="n"/>
      <c r="E613" s="256" t="n"/>
      <c r="F613" s="256" t="n"/>
      <c r="G613" s="256" t="n"/>
      <c r="H613" s="256" t="n"/>
      <c r="I613" s="256" t="n"/>
      <c r="J613" s="256" t="n"/>
      <c r="K613" s="256" t="n"/>
      <c r="L613" s="256" t="n"/>
      <c r="M613" s="256" t="n"/>
      <c r="N613" s="256" t="n"/>
      <c r="O613" s="256" t="n"/>
      <c r="P613" s="256" t="n"/>
      <c r="Q613" s="237">
        <f>IF(COUNTA(D613:P613)=0,"",ROUND(AVERAGE(D613:P613),1))</f>
        <v/>
      </c>
      <c r="R613" s="235" t="n"/>
      <c r="S613" s="256" t="n"/>
      <c r="T613" s="256" t="n"/>
      <c r="U613" s="256" t="n"/>
      <c r="V613" s="256" t="n"/>
      <c r="W613" s="256" t="n"/>
      <c r="X613" s="256" t="n"/>
      <c r="Y613" s="256" t="n"/>
      <c r="Z613" s="256" t="n"/>
      <c r="AA613" s="256" t="n"/>
      <c r="AB613" s="256" t="n"/>
      <c r="AC613" s="256" t="n"/>
      <c r="AD613" s="256" t="n"/>
      <c r="AE613" s="256" t="n"/>
      <c r="AF613" s="237">
        <f>IF(COUNTA(S613:AE613)=0,"",ROUND(AVERAGE(S613:AE613),1))</f>
        <v/>
      </c>
      <c r="AG613" s="235" t="n"/>
      <c r="AH613" s="256" t="n"/>
      <c r="AI613" s="256" t="n"/>
      <c r="AJ613" s="256" t="n"/>
      <c r="AK613" s="256" t="n"/>
      <c r="AL613" s="256" t="n"/>
      <c r="AM613" s="256" t="n"/>
      <c r="AN613" s="256" t="n"/>
      <c r="AO613" s="256" t="n"/>
      <c r="AP613" s="256" t="n"/>
      <c r="AQ613" s="256" t="n"/>
      <c r="AR613" s="256" t="n"/>
      <c r="AS613" s="256" t="n"/>
      <c r="AT613" s="256" t="n"/>
      <c r="AU613" s="237">
        <f>IF(COUNTA(AH613:AT613)=0,"",ROUND(AVERAGE(AH613:AT613),1))</f>
        <v/>
      </c>
    </row>
    <row r="614" ht="14.4" customHeight="1" s="185">
      <c r="A614" s="255" t="n">
        <v>7</v>
      </c>
      <c r="B614" s="194">
        <f t="array" ref="B614:B614">IFERROR(INDEX(Liste_Enfants!B$4:B$53,SMALL(IF(Liste_Enfants!E$4:E$53="A",ROW(Liste_Enfants!E$4:E$53)-3),7))&amp;" "&amp;INDEX(Liste_Enfants!C$4:C$53,SMALL(IF(Liste_Enfants!E$4:E$53="A",ROW(Liste_Enfants!E$4:E$53)-3),7)),"")</f>
        <v/>
      </c>
      <c r="C614" s="235" t="n"/>
      <c r="D614" s="256" t="n"/>
      <c r="E614" s="256" t="n"/>
      <c r="F614" s="256" t="n"/>
      <c r="G614" s="256" t="n"/>
      <c r="H614" s="256" t="n"/>
      <c r="I614" s="256" t="n"/>
      <c r="J614" s="256" t="n"/>
      <c r="K614" s="256" t="n"/>
      <c r="L614" s="256" t="n"/>
      <c r="M614" s="256" t="n"/>
      <c r="N614" s="256" t="n"/>
      <c r="O614" s="256" t="n"/>
      <c r="P614" s="256" t="n"/>
      <c r="Q614" s="237">
        <f>IF(COUNTA(D614:P614)=0,"",ROUND(AVERAGE(D614:P614),1))</f>
        <v/>
      </c>
      <c r="R614" s="235" t="n"/>
      <c r="S614" s="256" t="n"/>
      <c r="T614" s="256" t="n"/>
      <c r="U614" s="256" t="n"/>
      <c r="V614" s="256" t="n"/>
      <c r="W614" s="256" t="n"/>
      <c r="X614" s="256" t="n"/>
      <c r="Y614" s="256" t="n"/>
      <c r="Z614" s="256" t="n"/>
      <c r="AA614" s="256" t="n"/>
      <c r="AB614" s="256" t="n"/>
      <c r="AC614" s="256" t="n"/>
      <c r="AD614" s="256" t="n"/>
      <c r="AE614" s="256" t="n"/>
      <c r="AF614" s="237">
        <f>IF(COUNTA(S614:AE614)=0,"",ROUND(AVERAGE(S614:AE614),1))</f>
        <v/>
      </c>
      <c r="AG614" s="235" t="n"/>
      <c r="AH614" s="256" t="n"/>
      <c r="AI614" s="256" t="n"/>
      <c r="AJ614" s="256" t="n"/>
      <c r="AK614" s="256" t="n"/>
      <c r="AL614" s="256" t="n"/>
      <c r="AM614" s="256" t="n"/>
      <c r="AN614" s="256" t="n"/>
      <c r="AO614" s="256" t="n"/>
      <c r="AP614" s="256" t="n"/>
      <c r="AQ614" s="256" t="n"/>
      <c r="AR614" s="256" t="n"/>
      <c r="AS614" s="256" t="n"/>
      <c r="AT614" s="256" t="n"/>
      <c r="AU614" s="237">
        <f>IF(COUNTA(AH614:AT614)=0,"",ROUND(AVERAGE(AH614:AT614),1))</f>
        <v/>
      </c>
    </row>
    <row r="615" ht="14.4" customHeight="1" s="185">
      <c r="A615" s="255" t="n">
        <v>8</v>
      </c>
      <c r="B615" s="194">
        <f t="array" ref="B615:B615">IFERROR(INDEX(Liste_Enfants!B$4:B$53,SMALL(IF(Liste_Enfants!E$4:E$53="A",ROW(Liste_Enfants!E$4:E$53)-3),8))&amp;" "&amp;INDEX(Liste_Enfants!C$4:C$53,SMALL(IF(Liste_Enfants!E$4:E$53="A",ROW(Liste_Enfants!E$4:E$53)-3),8)),"")</f>
        <v/>
      </c>
      <c r="C615" s="235" t="n"/>
      <c r="D615" s="256" t="n"/>
      <c r="E615" s="256" t="n"/>
      <c r="F615" s="256" t="n"/>
      <c r="G615" s="256" t="n"/>
      <c r="H615" s="256" t="n"/>
      <c r="I615" s="256" t="n"/>
      <c r="J615" s="256" t="n"/>
      <c r="K615" s="256" t="n"/>
      <c r="L615" s="256" t="n"/>
      <c r="M615" s="256" t="n"/>
      <c r="N615" s="256" t="n"/>
      <c r="O615" s="256" t="n"/>
      <c r="P615" s="256" t="n"/>
      <c r="Q615" s="237">
        <f>IF(COUNTA(D615:P615)=0,"",ROUND(AVERAGE(D615:P615),1))</f>
        <v/>
      </c>
      <c r="R615" s="235" t="n"/>
      <c r="S615" s="256" t="n"/>
      <c r="T615" s="256" t="n"/>
      <c r="U615" s="256" t="n"/>
      <c r="V615" s="256" t="n"/>
      <c r="W615" s="256" t="n"/>
      <c r="X615" s="256" t="n"/>
      <c r="Y615" s="256" t="n"/>
      <c r="Z615" s="256" t="n"/>
      <c r="AA615" s="256" t="n"/>
      <c r="AB615" s="256" t="n"/>
      <c r="AC615" s="256" t="n"/>
      <c r="AD615" s="256" t="n"/>
      <c r="AE615" s="256" t="n"/>
      <c r="AF615" s="237">
        <f>IF(COUNTA(S615:AE615)=0,"",ROUND(AVERAGE(S615:AE615),1))</f>
        <v/>
      </c>
      <c r="AG615" s="235" t="n"/>
      <c r="AH615" s="256" t="n"/>
      <c r="AI615" s="256" t="n"/>
      <c r="AJ615" s="256" t="n"/>
      <c r="AK615" s="256" t="n"/>
      <c r="AL615" s="256" t="n"/>
      <c r="AM615" s="256" t="n"/>
      <c r="AN615" s="256" t="n"/>
      <c r="AO615" s="256" t="n"/>
      <c r="AP615" s="256" t="n"/>
      <c r="AQ615" s="256" t="n"/>
      <c r="AR615" s="256" t="n"/>
      <c r="AS615" s="256" t="n"/>
      <c r="AT615" s="256" t="n"/>
      <c r="AU615" s="237">
        <f>IF(COUNTA(AH615:AT615)=0,"",ROUND(AVERAGE(AH615:AT615),1))</f>
        <v/>
      </c>
    </row>
    <row r="616" ht="14.4" customHeight="1" s="185">
      <c r="A616" s="255" t="n">
        <v>9</v>
      </c>
      <c r="B616" s="194">
        <f t="array" ref="B616:B616">IFERROR(INDEX(Liste_Enfants!B$4:B$53,SMALL(IF(Liste_Enfants!E$4:E$53="A",ROW(Liste_Enfants!E$4:E$53)-3),9))&amp;" "&amp;INDEX(Liste_Enfants!C$4:C$53,SMALL(IF(Liste_Enfants!E$4:E$53="A",ROW(Liste_Enfants!E$4:E$53)-3),9)),"")</f>
        <v/>
      </c>
      <c r="C616" s="235" t="n"/>
      <c r="D616" s="256" t="n"/>
      <c r="E616" s="256" t="n"/>
      <c r="F616" s="256" t="n"/>
      <c r="G616" s="256" t="n"/>
      <c r="H616" s="256" t="n"/>
      <c r="I616" s="256" t="n"/>
      <c r="J616" s="256" t="n"/>
      <c r="K616" s="256" t="n"/>
      <c r="L616" s="256" t="n"/>
      <c r="M616" s="256" t="n"/>
      <c r="N616" s="256" t="n"/>
      <c r="O616" s="256" t="n"/>
      <c r="P616" s="256" t="n"/>
      <c r="Q616" s="237">
        <f>IF(COUNTA(D616:P616)=0,"",ROUND(AVERAGE(D616:P616),1))</f>
        <v/>
      </c>
      <c r="R616" s="235" t="n"/>
      <c r="S616" s="256" t="n"/>
      <c r="T616" s="256" t="n"/>
      <c r="U616" s="256" t="n"/>
      <c r="V616" s="256" t="n"/>
      <c r="W616" s="256" t="n"/>
      <c r="X616" s="256" t="n"/>
      <c r="Y616" s="256" t="n"/>
      <c r="Z616" s="256" t="n"/>
      <c r="AA616" s="256" t="n"/>
      <c r="AB616" s="256" t="n"/>
      <c r="AC616" s="256" t="n"/>
      <c r="AD616" s="256" t="n"/>
      <c r="AE616" s="256" t="n"/>
      <c r="AF616" s="237">
        <f>IF(COUNTA(S616:AE616)=0,"",ROUND(AVERAGE(S616:AE616),1))</f>
        <v/>
      </c>
      <c r="AG616" s="235" t="n"/>
      <c r="AH616" s="256" t="n"/>
      <c r="AI616" s="256" t="n"/>
      <c r="AJ616" s="256" t="n"/>
      <c r="AK616" s="256" t="n"/>
      <c r="AL616" s="256" t="n"/>
      <c r="AM616" s="256" t="n"/>
      <c r="AN616" s="256" t="n"/>
      <c r="AO616" s="256" t="n"/>
      <c r="AP616" s="256" t="n"/>
      <c r="AQ616" s="256" t="n"/>
      <c r="AR616" s="256" t="n"/>
      <c r="AS616" s="256" t="n"/>
      <c r="AT616" s="256" t="n"/>
      <c r="AU616" s="237">
        <f>IF(COUNTA(AH616:AT616)=0,"",ROUND(AVERAGE(AH616:AT616),1))</f>
        <v/>
      </c>
    </row>
    <row r="617" ht="14.4" customHeight="1" s="185">
      <c r="A617" s="255" t="n">
        <v>10</v>
      </c>
      <c r="B617" s="194">
        <f t="array" ref="B617:B617">IFERROR(INDEX(Liste_Enfants!B$4:B$53,SMALL(IF(Liste_Enfants!E$4:E$53="A",ROW(Liste_Enfants!E$4:E$53)-3),10))&amp;" "&amp;INDEX(Liste_Enfants!C$4:C$53,SMALL(IF(Liste_Enfants!E$4:E$53="A",ROW(Liste_Enfants!E$4:E$53)-3),10)),"")</f>
        <v/>
      </c>
      <c r="C617" s="235" t="n"/>
      <c r="D617" s="256" t="n"/>
      <c r="E617" s="256" t="n"/>
      <c r="F617" s="256" t="n"/>
      <c r="G617" s="256" t="n"/>
      <c r="H617" s="256" t="n"/>
      <c r="I617" s="256" t="n"/>
      <c r="J617" s="256" t="n"/>
      <c r="K617" s="256" t="n"/>
      <c r="L617" s="256" t="n"/>
      <c r="M617" s="256" t="n"/>
      <c r="N617" s="256" t="n"/>
      <c r="O617" s="256" t="n"/>
      <c r="P617" s="256" t="n"/>
      <c r="Q617" s="237">
        <f>IF(COUNTA(D617:P617)=0,"",ROUND(AVERAGE(D617:P617),1))</f>
        <v/>
      </c>
      <c r="R617" s="235" t="n"/>
      <c r="S617" s="256" t="n"/>
      <c r="T617" s="256" t="n"/>
      <c r="U617" s="256" t="n"/>
      <c r="V617" s="256" t="n"/>
      <c r="W617" s="256" t="n"/>
      <c r="X617" s="256" t="n"/>
      <c r="Y617" s="256" t="n"/>
      <c r="Z617" s="256" t="n"/>
      <c r="AA617" s="256" t="n"/>
      <c r="AB617" s="256" t="n"/>
      <c r="AC617" s="256" t="n"/>
      <c r="AD617" s="256" t="n"/>
      <c r="AE617" s="256" t="n"/>
      <c r="AF617" s="237">
        <f>IF(COUNTA(S617:AE617)=0,"",ROUND(AVERAGE(S617:AE617),1))</f>
        <v/>
      </c>
      <c r="AG617" s="235" t="n"/>
      <c r="AH617" s="256" t="n"/>
      <c r="AI617" s="256" t="n"/>
      <c r="AJ617" s="256" t="n"/>
      <c r="AK617" s="256" t="n"/>
      <c r="AL617" s="256" t="n"/>
      <c r="AM617" s="256" t="n"/>
      <c r="AN617" s="256" t="n"/>
      <c r="AO617" s="256" t="n"/>
      <c r="AP617" s="256" t="n"/>
      <c r="AQ617" s="256" t="n"/>
      <c r="AR617" s="256" t="n"/>
      <c r="AS617" s="256" t="n"/>
      <c r="AT617" s="256" t="n"/>
      <c r="AU617" s="237">
        <f>IF(COUNTA(AH617:AT617)=0,"",ROUND(AVERAGE(AH617:AT617),1))</f>
        <v/>
      </c>
    </row>
    <row r="618" ht="14.4" customHeight="1" s="185">
      <c r="A618" s="255" t="n">
        <v>11</v>
      </c>
      <c r="B618" s="194">
        <f t="array" ref="B618:B618">IFERROR(INDEX(Liste_Enfants!B$4:B$53,SMALL(IF(Liste_Enfants!E$4:E$53="A",ROW(Liste_Enfants!E$4:E$53)-3),11))&amp;" "&amp;INDEX(Liste_Enfants!C$4:C$53,SMALL(IF(Liste_Enfants!E$4:E$53="A",ROW(Liste_Enfants!E$4:E$53)-3),11)),"")</f>
        <v/>
      </c>
      <c r="C618" s="235" t="n"/>
      <c r="D618" s="256" t="n"/>
      <c r="E618" s="256" t="n"/>
      <c r="F618" s="256" t="n"/>
      <c r="G618" s="256" t="n"/>
      <c r="H618" s="256" t="n"/>
      <c r="I618" s="256" t="n"/>
      <c r="J618" s="256" t="n"/>
      <c r="K618" s="256" t="n"/>
      <c r="L618" s="256" t="n"/>
      <c r="M618" s="256" t="n"/>
      <c r="N618" s="256" t="n"/>
      <c r="O618" s="256" t="n"/>
      <c r="P618" s="256" t="n"/>
      <c r="Q618" s="237">
        <f>IF(COUNTA(D618:P618)=0,"",ROUND(AVERAGE(D618:P618),1))</f>
        <v/>
      </c>
      <c r="R618" s="235" t="n"/>
      <c r="S618" s="256" t="n"/>
      <c r="T618" s="256" t="n"/>
      <c r="U618" s="256" t="n"/>
      <c r="V618" s="256" t="n"/>
      <c r="W618" s="256" t="n"/>
      <c r="X618" s="256" t="n"/>
      <c r="Y618" s="256" t="n"/>
      <c r="Z618" s="256" t="n"/>
      <c r="AA618" s="256" t="n"/>
      <c r="AB618" s="256" t="n"/>
      <c r="AC618" s="256" t="n"/>
      <c r="AD618" s="256" t="n"/>
      <c r="AE618" s="256" t="n"/>
      <c r="AF618" s="237">
        <f>IF(COUNTA(S618:AE618)=0,"",ROUND(AVERAGE(S618:AE618),1))</f>
        <v/>
      </c>
      <c r="AG618" s="235" t="n"/>
      <c r="AH618" s="256" t="n"/>
      <c r="AI618" s="256" t="n"/>
      <c r="AJ618" s="256" t="n"/>
      <c r="AK618" s="256" t="n"/>
      <c r="AL618" s="256" t="n"/>
      <c r="AM618" s="256" t="n"/>
      <c r="AN618" s="256" t="n"/>
      <c r="AO618" s="256" t="n"/>
      <c r="AP618" s="256" t="n"/>
      <c r="AQ618" s="256" t="n"/>
      <c r="AR618" s="256" t="n"/>
      <c r="AS618" s="256" t="n"/>
      <c r="AT618" s="256" t="n"/>
      <c r="AU618" s="237">
        <f>IF(COUNTA(AH618:AT618)=0,"",ROUND(AVERAGE(AH618:AT618),1))</f>
        <v/>
      </c>
    </row>
    <row r="619" ht="14.4" customHeight="1" s="185">
      <c r="A619" s="255" t="n">
        <v>12</v>
      </c>
      <c r="B619" s="194">
        <f t="array" ref="B619:B619">IFERROR(INDEX(Liste_Enfants!B$4:B$53,SMALL(IF(Liste_Enfants!E$4:E$53="A",ROW(Liste_Enfants!E$4:E$53)-3),12))&amp;" "&amp;INDEX(Liste_Enfants!C$4:C$53,SMALL(IF(Liste_Enfants!E$4:E$53="A",ROW(Liste_Enfants!E$4:E$53)-3),12)),"")</f>
        <v/>
      </c>
      <c r="C619" s="235" t="n"/>
      <c r="D619" s="256" t="n"/>
      <c r="E619" s="256" t="n"/>
      <c r="F619" s="256" t="n"/>
      <c r="G619" s="256" t="n"/>
      <c r="H619" s="256" t="n"/>
      <c r="I619" s="256" t="n"/>
      <c r="J619" s="256" t="n"/>
      <c r="K619" s="256" t="n"/>
      <c r="L619" s="256" t="n"/>
      <c r="M619" s="256" t="n"/>
      <c r="N619" s="256" t="n"/>
      <c r="O619" s="256" t="n"/>
      <c r="P619" s="256" t="n"/>
      <c r="Q619" s="237">
        <f>IF(COUNTA(D619:P619)=0,"",ROUND(AVERAGE(D619:P619),1))</f>
        <v/>
      </c>
      <c r="R619" s="235" t="n"/>
      <c r="S619" s="256" t="n"/>
      <c r="T619" s="256" t="n"/>
      <c r="U619" s="256" t="n"/>
      <c r="V619" s="256" t="n"/>
      <c r="W619" s="256" t="n"/>
      <c r="X619" s="256" t="n"/>
      <c r="Y619" s="256" t="n"/>
      <c r="Z619" s="256" t="n"/>
      <c r="AA619" s="256" t="n"/>
      <c r="AB619" s="256" t="n"/>
      <c r="AC619" s="256" t="n"/>
      <c r="AD619" s="256" t="n"/>
      <c r="AE619" s="256" t="n"/>
      <c r="AF619" s="237">
        <f>IF(COUNTA(S619:AE619)=0,"",ROUND(AVERAGE(S619:AE619),1))</f>
        <v/>
      </c>
      <c r="AG619" s="235" t="n"/>
      <c r="AH619" s="256" t="n"/>
      <c r="AI619" s="256" t="n"/>
      <c r="AJ619" s="256" t="n"/>
      <c r="AK619" s="256" t="n"/>
      <c r="AL619" s="256" t="n"/>
      <c r="AM619" s="256" t="n"/>
      <c r="AN619" s="256" t="n"/>
      <c r="AO619" s="256" t="n"/>
      <c r="AP619" s="256" t="n"/>
      <c r="AQ619" s="256" t="n"/>
      <c r="AR619" s="256" t="n"/>
      <c r="AS619" s="256" t="n"/>
      <c r="AT619" s="256" t="n"/>
      <c r="AU619" s="237">
        <f>IF(COUNTA(AH619:AT619)=0,"",ROUND(AVERAGE(AH619:AT619),1))</f>
        <v/>
      </c>
    </row>
    <row r="620" ht="14.4" customHeight="1" s="185">
      <c r="A620" s="255" t="n">
        <v>13</v>
      </c>
      <c r="B620" s="194">
        <f t="array" ref="B620:B620">IFERROR(INDEX(Liste_Enfants!B$4:B$53,SMALL(IF(Liste_Enfants!E$4:E$53="A",ROW(Liste_Enfants!E$4:E$53)-3),13))&amp;" "&amp;INDEX(Liste_Enfants!C$4:C$53,SMALL(IF(Liste_Enfants!E$4:E$53="A",ROW(Liste_Enfants!E$4:E$53)-3),13)),"")</f>
        <v/>
      </c>
      <c r="C620" s="235" t="n"/>
      <c r="D620" s="256" t="n"/>
      <c r="E620" s="256" t="n"/>
      <c r="F620" s="256" t="n"/>
      <c r="G620" s="256" t="n"/>
      <c r="H620" s="256" t="n"/>
      <c r="I620" s="256" t="n"/>
      <c r="J620" s="256" t="n"/>
      <c r="K620" s="256" t="n"/>
      <c r="L620" s="256" t="n"/>
      <c r="M620" s="256" t="n"/>
      <c r="N620" s="256" t="n"/>
      <c r="O620" s="256" t="n"/>
      <c r="P620" s="256" t="n"/>
      <c r="Q620" s="237">
        <f>IF(COUNTA(D620:P620)=0,"",ROUND(AVERAGE(D620:P620),1))</f>
        <v/>
      </c>
      <c r="R620" s="235" t="n"/>
      <c r="S620" s="256" t="n"/>
      <c r="T620" s="256" t="n"/>
      <c r="U620" s="256" t="n"/>
      <c r="V620" s="256" t="n"/>
      <c r="W620" s="256" t="n"/>
      <c r="X620" s="256" t="n"/>
      <c r="Y620" s="256" t="n"/>
      <c r="Z620" s="256" t="n"/>
      <c r="AA620" s="256" t="n"/>
      <c r="AB620" s="256" t="n"/>
      <c r="AC620" s="256" t="n"/>
      <c r="AD620" s="256" t="n"/>
      <c r="AE620" s="256" t="n"/>
      <c r="AF620" s="237">
        <f>IF(COUNTA(S620:AE620)=0,"",ROUND(AVERAGE(S620:AE620),1))</f>
        <v/>
      </c>
      <c r="AG620" s="235" t="n"/>
      <c r="AH620" s="256" t="n"/>
      <c r="AI620" s="256" t="n"/>
      <c r="AJ620" s="256" t="n"/>
      <c r="AK620" s="256" t="n"/>
      <c r="AL620" s="256" t="n"/>
      <c r="AM620" s="256" t="n"/>
      <c r="AN620" s="256" t="n"/>
      <c r="AO620" s="256" t="n"/>
      <c r="AP620" s="256" t="n"/>
      <c r="AQ620" s="256" t="n"/>
      <c r="AR620" s="256" t="n"/>
      <c r="AS620" s="256" t="n"/>
      <c r="AT620" s="256" t="n"/>
      <c r="AU620" s="237">
        <f>IF(COUNTA(AH620:AT620)=0,"",ROUND(AVERAGE(AH620:AT620),1))</f>
        <v/>
      </c>
    </row>
    <row r="621" ht="14.4" customHeight="1" s="185">
      <c r="A621" s="255" t="n">
        <v>14</v>
      </c>
      <c r="B621" s="194">
        <f t="array" ref="B621:B621">IFERROR(INDEX(Liste_Enfants!B$4:B$53,SMALL(IF(Liste_Enfants!E$4:E$53="A",ROW(Liste_Enfants!E$4:E$53)-3),14))&amp;" "&amp;INDEX(Liste_Enfants!C$4:C$53,SMALL(IF(Liste_Enfants!E$4:E$53="A",ROW(Liste_Enfants!E$4:E$53)-3),14)),"")</f>
        <v/>
      </c>
      <c r="C621" s="235" t="n"/>
      <c r="D621" s="256" t="n"/>
      <c r="E621" s="256" t="n"/>
      <c r="F621" s="256" t="n"/>
      <c r="G621" s="256" t="n"/>
      <c r="H621" s="256" t="n"/>
      <c r="I621" s="256" t="n"/>
      <c r="J621" s="256" t="n"/>
      <c r="K621" s="256" t="n"/>
      <c r="L621" s="256" t="n"/>
      <c r="M621" s="256" t="n"/>
      <c r="N621" s="256" t="n"/>
      <c r="O621" s="256" t="n"/>
      <c r="P621" s="256" t="n"/>
      <c r="Q621" s="237">
        <f>IF(COUNTA(D621:P621)=0,"",ROUND(AVERAGE(D621:P621),1))</f>
        <v/>
      </c>
      <c r="R621" s="235" t="n"/>
      <c r="S621" s="256" t="n"/>
      <c r="T621" s="256" t="n"/>
      <c r="U621" s="256" t="n"/>
      <c r="V621" s="256" t="n"/>
      <c r="W621" s="256" t="n"/>
      <c r="X621" s="256" t="n"/>
      <c r="Y621" s="256" t="n"/>
      <c r="Z621" s="256" t="n"/>
      <c r="AA621" s="256" t="n"/>
      <c r="AB621" s="256" t="n"/>
      <c r="AC621" s="256" t="n"/>
      <c r="AD621" s="256" t="n"/>
      <c r="AE621" s="256" t="n"/>
      <c r="AF621" s="237">
        <f>IF(COUNTA(S621:AE621)=0,"",ROUND(AVERAGE(S621:AE621),1))</f>
        <v/>
      </c>
      <c r="AG621" s="235" t="n"/>
      <c r="AH621" s="256" t="n"/>
      <c r="AI621" s="256" t="n"/>
      <c r="AJ621" s="256" t="n"/>
      <c r="AK621" s="256" t="n"/>
      <c r="AL621" s="256" t="n"/>
      <c r="AM621" s="256" t="n"/>
      <c r="AN621" s="256" t="n"/>
      <c r="AO621" s="256" t="n"/>
      <c r="AP621" s="256" t="n"/>
      <c r="AQ621" s="256" t="n"/>
      <c r="AR621" s="256" t="n"/>
      <c r="AS621" s="256" t="n"/>
      <c r="AT621" s="256" t="n"/>
      <c r="AU621" s="237">
        <f>IF(COUNTA(AH621:AT621)=0,"",ROUND(AVERAGE(AH621:AT621),1))</f>
        <v/>
      </c>
    </row>
    <row r="622" ht="14.4" customHeight="1" s="185">
      <c r="A622" s="255" t="n">
        <v>15</v>
      </c>
      <c r="B622" s="194">
        <f t="array" ref="B622:B622">IFERROR(INDEX(Liste_Enfants!B$4:B$53,SMALL(IF(Liste_Enfants!E$4:E$53="A",ROW(Liste_Enfants!E$4:E$53)-3),15))&amp;" "&amp;INDEX(Liste_Enfants!C$4:C$53,SMALL(IF(Liste_Enfants!E$4:E$53="A",ROW(Liste_Enfants!E$4:E$53)-3),15)),"")</f>
        <v/>
      </c>
      <c r="C622" s="235" t="n"/>
      <c r="D622" s="256" t="n"/>
      <c r="E622" s="256" t="n"/>
      <c r="F622" s="256" t="n"/>
      <c r="G622" s="256" t="n"/>
      <c r="H622" s="256" t="n"/>
      <c r="I622" s="256" t="n"/>
      <c r="J622" s="256" t="n"/>
      <c r="K622" s="256" t="n"/>
      <c r="L622" s="256" t="n"/>
      <c r="M622" s="256" t="n"/>
      <c r="N622" s="256" t="n"/>
      <c r="O622" s="256" t="n"/>
      <c r="P622" s="256" t="n"/>
      <c r="Q622" s="237">
        <f>IF(COUNTA(D622:P622)=0,"",ROUND(AVERAGE(D622:P622),1))</f>
        <v/>
      </c>
      <c r="R622" s="235" t="n"/>
      <c r="S622" s="256" t="n"/>
      <c r="T622" s="256" t="n"/>
      <c r="U622" s="256" t="n"/>
      <c r="V622" s="256" t="n"/>
      <c r="W622" s="256" t="n"/>
      <c r="X622" s="256" t="n"/>
      <c r="Y622" s="256" t="n"/>
      <c r="Z622" s="256" t="n"/>
      <c r="AA622" s="256" t="n"/>
      <c r="AB622" s="256" t="n"/>
      <c r="AC622" s="256" t="n"/>
      <c r="AD622" s="256" t="n"/>
      <c r="AE622" s="256" t="n"/>
      <c r="AF622" s="237">
        <f>IF(COUNTA(S622:AE622)=0,"",ROUND(AVERAGE(S622:AE622),1))</f>
        <v/>
      </c>
      <c r="AG622" s="235" t="n"/>
      <c r="AH622" s="256" t="n"/>
      <c r="AI622" s="256" t="n"/>
      <c r="AJ622" s="256" t="n"/>
      <c r="AK622" s="256" t="n"/>
      <c r="AL622" s="256" t="n"/>
      <c r="AM622" s="256" t="n"/>
      <c r="AN622" s="256" t="n"/>
      <c r="AO622" s="256" t="n"/>
      <c r="AP622" s="256" t="n"/>
      <c r="AQ622" s="256" t="n"/>
      <c r="AR622" s="256" t="n"/>
      <c r="AS622" s="256" t="n"/>
      <c r="AT622" s="256" t="n"/>
      <c r="AU622" s="237">
        <f>IF(COUNTA(AH622:AT622)=0,"",ROUND(AVERAGE(AH622:AT622),1))</f>
        <v/>
      </c>
    </row>
    <row r="623" ht="14.4" customHeight="1" s="185">
      <c r="A623" s="257" t="inlineStr">
        <is>
          <t>📊 MOY.</t>
        </is>
      </c>
      <c r="C623" s="240" t="n"/>
      <c r="D623" s="258">
        <f>IF(COUNTA(D608:D622)=0,"",ROUND(AVERAGE(D608:D622),1))</f>
        <v/>
      </c>
      <c r="E623" s="258">
        <f>IF(COUNTA(E608:E622)=0,"",ROUND(AVERAGE(E608:E622),1))</f>
        <v/>
      </c>
      <c r="F623" s="258">
        <f>IF(COUNTA(F608:F622)=0,"",ROUND(AVERAGE(F608:F622),1))</f>
        <v/>
      </c>
      <c r="G623" s="258">
        <f>IF(COUNTA(G608:G622)=0,"",ROUND(AVERAGE(G608:G622),1))</f>
        <v/>
      </c>
      <c r="H623" s="258">
        <f>IF(COUNTA(H608:H622)=0,"",ROUND(AVERAGE(H608:H622),1))</f>
        <v/>
      </c>
      <c r="I623" s="258">
        <f>IF(COUNTA(I608:I622)=0,"",ROUND(AVERAGE(I608:I622),1))</f>
        <v/>
      </c>
      <c r="J623" s="258">
        <f>IF(COUNTA(J608:J622)=0,"",ROUND(AVERAGE(J608:J622),1))</f>
        <v/>
      </c>
      <c r="K623" s="258">
        <f>IF(COUNTA(K608:K622)=0,"",ROUND(AVERAGE(K608:K622),1))</f>
        <v/>
      </c>
      <c r="L623" s="258">
        <f>IF(COUNTA(L608:L622)=0,"",ROUND(AVERAGE(L608:L622),1))</f>
        <v/>
      </c>
      <c r="M623" s="258">
        <f>IF(COUNTA(M608:M622)=0,"",ROUND(AVERAGE(M608:M622),1))</f>
        <v/>
      </c>
      <c r="N623" s="258">
        <f>IF(COUNTA(N608:N622)=0,"",ROUND(AVERAGE(N608:N622),1))</f>
        <v/>
      </c>
      <c r="O623" s="258">
        <f>IF(COUNTA(O608:O622)=0,"",ROUND(AVERAGE(O608:O622),1))</f>
        <v/>
      </c>
      <c r="P623" s="258">
        <f>IF(COUNTA(P608:P622)=0,"",ROUND(AVERAGE(P608:P622),1))</f>
        <v/>
      </c>
      <c r="Q623" s="258">
        <f>IF(COUNTA(Q608:Q622)=0,"",ROUND(AVERAGE(Q608:Q622),1))</f>
        <v/>
      </c>
      <c r="R623" s="235" t="n"/>
      <c r="S623" s="258">
        <f>IF(COUNTA(S608:S622)=0,"",ROUND(AVERAGE(S608:S622),1))</f>
        <v/>
      </c>
      <c r="T623" s="258">
        <f>IF(COUNTA(T608:T622)=0,"",ROUND(AVERAGE(T608:T622),1))</f>
        <v/>
      </c>
      <c r="U623" s="258">
        <f>IF(COUNTA(U608:U622)=0,"",ROUND(AVERAGE(U608:U622),1))</f>
        <v/>
      </c>
      <c r="V623" s="258">
        <f>IF(COUNTA(V608:V622)=0,"",ROUND(AVERAGE(V608:V622),1))</f>
        <v/>
      </c>
      <c r="W623" s="258">
        <f>IF(COUNTA(W608:W622)=0,"",ROUND(AVERAGE(W608:W622),1))</f>
        <v/>
      </c>
      <c r="X623" s="258">
        <f>IF(COUNTA(X608:X622)=0,"",ROUND(AVERAGE(X608:X622),1))</f>
        <v/>
      </c>
      <c r="Y623" s="258">
        <f>IF(COUNTA(Y608:Y622)=0,"",ROUND(AVERAGE(Y608:Y622),1))</f>
        <v/>
      </c>
      <c r="Z623" s="258">
        <f>IF(COUNTA(Z608:Z622)=0,"",ROUND(AVERAGE(Z608:Z622),1))</f>
        <v/>
      </c>
      <c r="AA623" s="258">
        <f>IF(COUNTA(AA608:AA622)=0,"",ROUND(AVERAGE(AA608:AA622),1))</f>
        <v/>
      </c>
      <c r="AB623" s="258">
        <f>IF(COUNTA(AB608:AB622)=0,"",ROUND(AVERAGE(AB608:AB622),1))</f>
        <v/>
      </c>
      <c r="AC623" s="258">
        <f>IF(COUNTA(AC608:AC622)=0,"",ROUND(AVERAGE(AC608:AC622),1))</f>
        <v/>
      </c>
      <c r="AD623" s="258">
        <f>IF(COUNTA(AD608:AD622)=0,"",ROUND(AVERAGE(AD608:AD622),1))</f>
        <v/>
      </c>
      <c r="AE623" s="258">
        <f>IF(COUNTA(AE608:AE622)=0,"",ROUND(AVERAGE(AE608:AE622),1))</f>
        <v/>
      </c>
      <c r="AF623" s="258">
        <f>IF(COUNTA(AF608:AF622)=0,"",ROUND(AVERAGE(AF608:AF622),1))</f>
        <v/>
      </c>
      <c r="AG623" s="235" t="n"/>
      <c r="AH623" s="258">
        <f>IF(COUNTA(AH608:AH622)=0,"",ROUND(AVERAGE(AH608:AH622),1))</f>
        <v/>
      </c>
      <c r="AI623" s="258">
        <f>IF(COUNTA(AI608:AI622)=0,"",ROUND(AVERAGE(AI608:AI622),1))</f>
        <v/>
      </c>
      <c r="AJ623" s="258">
        <f>IF(COUNTA(AJ608:AJ622)=0,"",ROUND(AVERAGE(AJ608:AJ622),1))</f>
        <v/>
      </c>
      <c r="AK623" s="258">
        <f>IF(COUNTA(AK608:AK622)=0,"",ROUND(AVERAGE(AK608:AK622),1))</f>
        <v/>
      </c>
      <c r="AL623" s="258">
        <f>IF(COUNTA(AL608:AL622)=0,"",ROUND(AVERAGE(AL608:AL622),1))</f>
        <v/>
      </c>
      <c r="AM623" s="258">
        <f>IF(COUNTA(AM608:AM622)=0,"",ROUND(AVERAGE(AM608:AM622),1))</f>
        <v/>
      </c>
      <c r="AN623" s="258">
        <f>IF(COUNTA(AN608:AN622)=0,"",ROUND(AVERAGE(AN608:AN622),1))</f>
        <v/>
      </c>
      <c r="AO623" s="258">
        <f>IF(COUNTA(AO608:AO622)=0,"",ROUND(AVERAGE(AO608:AO622),1))</f>
        <v/>
      </c>
      <c r="AP623" s="258">
        <f>IF(COUNTA(AP608:AP622)=0,"",ROUND(AVERAGE(AP608:AP622),1))</f>
        <v/>
      </c>
      <c r="AQ623" s="258">
        <f>IF(COUNTA(AQ608:AQ622)=0,"",ROUND(AVERAGE(AQ608:AQ622),1))</f>
        <v/>
      </c>
      <c r="AR623" s="258">
        <f>IF(COUNTA(AR608:AR622)=0,"",ROUND(AVERAGE(AR608:AR622),1))</f>
        <v/>
      </c>
      <c r="AS623" s="258">
        <f>IF(COUNTA(AS608:AS622)=0,"",ROUND(AVERAGE(AS608:AS622),1))</f>
        <v/>
      </c>
      <c r="AT623" s="258">
        <f>IF(COUNTA(AT608:AT622)=0,"",ROUND(AVERAGE(AT608:AT622),1))</f>
        <v/>
      </c>
      <c r="AU623" s="258">
        <f>IF(COUNTA(AU608:AU622)=0,"",ROUND(AVERAGE(AU608:AU622),1))</f>
        <v/>
      </c>
    </row>
    <row r="624" ht="30" customHeight="1" s="185">
      <c r="A624" s="261" t="inlineStr">
        <is>
          <t>N°</t>
        </is>
      </c>
      <c r="B624" s="247" t="inlineStr">
        <is>
          <t>📅 JEUDI</t>
        </is>
      </c>
      <c r="C624" s="228" t="n"/>
      <c r="D624" s="229" t="inlineStr">
        <is>
          <t>Règles</t>
        </is>
      </c>
      <c r="E624" s="229" t="inlineStr">
        <is>
          <t>Coopér.</t>
        </is>
      </c>
      <c r="F624" s="229" t="inlineStr">
        <is>
          <t>Comm.</t>
        </is>
      </c>
      <c r="G624" s="229" t="inlineStr">
        <is>
          <t>Entraide</t>
        </is>
      </c>
      <c r="H624" s="230" t="inlineStr">
        <is>
          <t>Initiat.</t>
        </is>
      </c>
      <c r="I624" s="230" t="inlineStr">
        <is>
          <t>Gest.mat</t>
        </is>
      </c>
      <c r="J624" s="230" t="inlineStr">
        <is>
          <t>Orga.</t>
        </is>
      </c>
      <c r="K624" s="231" t="inlineStr">
        <is>
          <t>Imagin.</t>
        </is>
      </c>
      <c r="L624" s="231" t="inlineStr">
        <is>
          <t>Expr.art</t>
        </is>
      </c>
      <c r="M624" s="231" t="inlineStr">
        <is>
          <t>Expr.corp</t>
        </is>
      </c>
      <c r="N624" s="232" t="inlineStr">
        <is>
          <t>Coord.</t>
        </is>
      </c>
      <c r="O624" s="232" t="inlineStr">
        <is>
          <t>Endur.</t>
        </is>
      </c>
      <c r="P624" s="232" t="inlineStr">
        <is>
          <t>Esp.sport</t>
        </is>
      </c>
      <c r="Q624" s="233" t="inlineStr">
        <is>
          <t>MOY</t>
        </is>
      </c>
      <c r="R624" s="250" t="inlineStr">
        <is>
          <t>▼ Activité</t>
        </is>
      </c>
      <c r="S624" s="229" t="inlineStr">
        <is>
          <t>Règles</t>
        </is>
      </c>
      <c r="T624" s="229" t="inlineStr">
        <is>
          <t>Coopér.</t>
        </is>
      </c>
      <c r="U624" s="229" t="inlineStr">
        <is>
          <t>Comm.</t>
        </is>
      </c>
      <c r="V624" s="229" t="inlineStr">
        <is>
          <t>Entraide</t>
        </is>
      </c>
      <c r="W624" s="230" t="inlineStr">
        <is>
          <t>Initiat.</t>
        </is>
      </c>
      <c r="X624" s="230" t="inlineStr">
        <is>
          <t>Gest.mat</t>
        </is>
      </c>
      <c r="Y624" s="230" t="inlineStr">
        <is>
          <t>Orga.</t>
        </is>
      </c>
      <c r="Z624" s="231" t="inlineStr">
        <is>
          <t>Imagin.</t>
        </is>
      </c>
      <c r="AA624" s="231" t="inlineStr">
        <is>
          <t>Expr.art</t>
        </is>
      </c>
      <c r="AB624" s="231" t="inlineStr">
        <is>
          <t>Expr.corp</t>
        </is>
      </c>
      <c r="AC624" s="232" t="inlineStr">
        <is>
          <t>Coord.</t>
        </is>
      </c>
      <c r="AD624" s="232" t="inlineStr">
        <is>
          <t>Endur.</t>
        </is>
      </c>
      <c r="AE624" s="232" t="inlineStr">
        <is>
          <t>Esp.sport</t>
        </is>
      </c>
      <c r="AF624" s="233" t="inlineStr">
        <is>
          <t>MOY</t>
        </is>
      </c>
      <c r="AG624" s="228" t="n"/>
      <c r="AH624" s="229" t="inlineStr">
        <is>
          <t>Règles</t>
        </is>
      </c>
      <c r="AI624" s="229" t="inlineStr">
        <is>
          <t>Coopér.</t>
        </is>
      </c>
      <c r="AJ624" s="229" t="inlineStr">
        <is>
          <t>Comm.</t>
        </is>
      </c>
      <c r="AK624" s="229" t="inlineStr">
        <is>
          <t>Entraide</t>
        </is>
      </c>
      <c r="AL624" s="230" t="inlineStr">
        <is>
          <t>Initiat.</t>
        </is>
      </c>
      <c r="AM624" s="230" t="inlineStr">
        <is>
          <t>Gest.mat</t>
        </is>
      </c>
      <c r="AN624" s="230" t="inlineStr">
        <is>
          <t>Orga.</t>
        </is>
      </c>
      <c r="AO624" s="231" t="inlineStr">
        <is>
          <t>Imagin.</t>
        </is>
      </c>
      <c r="AP624" s="231" t="inlineStr">
        <is>
          <t>Expr.art</t>
        </is>
      </c>
      <c r="AQ624" s="231" t="inlineStr">
        <is>
          <t>Expr.corp</t>
        </is>
      </c>
      <c r="AR624" s="232" t="inlineStr">
        <is>
          <t>Coord.</t>
        </is>
      </c>
      <c r="AS624" s="232" t="inlineStr">
        <is>
          <t>Endur.</t>
        </is>
      </c>
      <c r="AT624" s="232" t="inlineStr">
        <is>
          <t>Esp.sport</t>
        </is>
      </c>
      <c r="AU624" s="233" t="inlineStr">
        <is>
          <t>MOY</t>
        </is>
      </c>
    </row>
    <row r="625" ht="14.4" customHeight="1" s="185">
      <c r="A625" s="255" t="n">
        <v>1</v>
      </c>
      <c r="B625" s="194">
        <f t="array" ref="B625:B625">IFERROR(INDEX(Liste_Enfants!B$4:B$53,SMALL(IF(Liste_Enfants!E$4:E$53="A",ROW(Liste_Enfants!E$4:E$53)-3),1))&amp;" "&amp;INDEX(Liste_Enfants!C$4:C$53,SMALL(IF(Liste_Enfants!E$4:E$53="A",ROW(Liste_Enfants!E$4:E$53)-3),1)),"")</f>
        <v/>
      </c>
      <c r="C625" s="235" t="n"/>
      <c r="D625" s="256" t="n"/>
      <c r="E625" s="256" t="n"/>
      <c r="F625" s="256" t="n"/>
      <c r="G625" s="256" t="n"/>
      <c r="H625" s="256" t="n"/>
      <c r="I625" s="256" t="n"/>
      <c r="J625" s="256" t="n"/>
      <c r="K625" s="256" t="n"/>
      <c r="L625" s="256" t="n"/>
      <c r="M625" s="256" t="n"/>
      <c r="N625" s="256" t="n"/>
      <c r="O625" s="256" t="n"/>
      <c r="P625" s="256" t="n"/>
      <c r="Q625" s="237">
        <f>IF(COUNTA(D625:P625)=0,"",ROUND(AVERAGE(D625:P625),1))</f>
        <v/>
      </c>
      <c r="R625" s="235" t="n"/>
      <c r="S625" s="256" t="n"/>
      <c r="T625" s="256" t="n"/>
      <c r="U625" s="256" t="n"/>
      <c r="V625" s="256" t="n"/>
      <c r="W625" s="256" t="n"/>
      <c r="X625" s="256" t="n"/>
      <c r="Y625" s="256" t="n"/>
      <c r="Z625" s="256" t="n"/>
      <c r="AA625" s="256" t="n"/>
      <c r="AB625" s="256" t="n"/>
      <c r="AC625" s="256" t="n"/>
      <c r="AD625" s="256" t="n"/>
      <c r="AE625" s="256" t="n"/>
      <c r="AF625" s="237">
        <f>IF(COUNTA(S625:AE625)=0,"",ROUND(AVERAGE(S625:AE625),1))</f>
        <v/>
      </c>
      <c r="AG625" s="235" t="n"/>
      <c r="AH625" s="256" t="n"/>
      <c r="AI625" s="256" t="n"/>
      <c r="AJ625" s="256" t="n"/>
      <c r="AK625" s="256" t="n"/>
      <c r="AL625" s="256" t="n"/>
      <c r="AM625" s="256" t="n"/>
      <c r="AN625" s="256" t="n"/>
      <c r="AO625" s="256" t="n"/>
      <c r="AP625" s="256" t="n"/>
      <c r="AQ625" s="256" t="n"/>
      <c r="AR625" s="256" t="n"/>
      <c r="AS625" s="256" t="n"/>
      <c r="AT625" s="256" t="n"/>
      <c r="AU625" s="237">
        <f>IF(COUNTA(AH625:AT625)=0,"",ROUND(AVERAGE(AH625:AT625),1))</f>
        <v/>
      </c>
    </row>
    <row r="626" ht="14.4" customHeight="1" s="185">
      <c r="A626" s="255" t="n">
        <v>2</v>
      </c>
      <c r="B626" s="194">
        <f t="array" ref="B626:B626">IFERROR(INDEX(Liste_Enfants!B$4:B$53,SMALL(IF(Liste_Enfants!E$4:E$53="A",ROW(Liste_Enfants!E$4:E$53)-3),2))&amp;" "&amp;INDEX(Liste_Enfants!C$4:C$53,SMALL(IF(Liste_Enfants!E$4:E$53="A",ROW(Liste_Enfants!E$4:E$53)-3),2)),"")</f>
        <v/>
      </c>
      <c r="C626" s="235" t="n"/>
      <c r="D626" s="256" t="n"/>
      <c r="E626" s="256" t="n"/>
      <c r="F626" s="256" t="n"/>
      <c r="G626" s="256" t="n"/>
      <c r="H626" s="256" t="n"/>
      <c r="I626" s="256" t="n"/>
      <c r="J626" s="256" t="n"/>
      <c r="K626" s="256" t="n"/>
      <c r="L626" s="256" t="n"/>
      <c r="M626" s="256" t="n"/>
      <c r="N626" s="256" t="n"/>
      <c r="O626" s="256" t="n"/>
      <c r="P626" s="256" t="n"/>
      <c r="Q626" s="237">
        <f>IF(COUNTA(D626:P626)=0,"",ROUND(AVERAGE(D626:P626),1))</f>
        <v/>
      </c>
      <c r="R626" s="235" t="n"/>
      <c r="S626" s="256" t="n"/>
      <c r="T626" s="256" t="n"/>
      <c r="U626" s="256" t="n"/>
      <c r="V626" s="256" t="n"/>
      <c r="W626" s="256" t="n"/>
      <c r="X626" s="256" t="n"/>
      <c r="Y626" s="256" t="n"/>
      <c r="Z626" s="256" t="n"/>
      <c r="AA626" s="256" t="n"/>
      <c r="AB626" s="256" t="n"/>
      <c r="AC626" s="256" t="n"/>
      <c r="AD626" s="256" t="n"/>
      <c r="AE626" s="256" t="n"/>
      <c r="AF626" s="237">
        <f>IF(COUNTA(S626:AE626)=0,"",ROUND(AVERAGE(S626:AE626),1))</f>
        <v/>
      </c>
      <c r="AG626" s="235" t="n"/>
      <c r="AH626" s="256" t="n"/>
      <c r="AI626" s="256" t="n"/>
      <c r="AJ626" s="256" t="n"/>
      <c r="AK626" s="256" t="n"/>
      <c r="AL626" s="256" t="n"/>
      <c r="AM626" s="256" t="n"/>
      <c r="AN626" s="256" t="n"/>
      <c r="AO626" s="256" t="n"/>
      <c r="AP626" s="256" t="n"/>
      <c r="AQ626" s="256" t="n"/>
      <c r="AR626" s="256" t="n"/>
      <c r="AS626" s="256" t="n"/>
      <c r="AT626" s="256" t="n"/>
      <c r="AU626" s="237">
        <f>IF(COUNTA(AH626:AT626)=0,"",ROUND(AVERAGE(AH626:AT626),1))</f>
        <v/>
      </c>
    </row>
    <row r="627" ht="14.4" customHeight="1" s="185">
      <c r="A627" s="255" t="n">
        <v>3</v>
      </c>
      <c r="B627" s="194">
        <f t="array" ref="B627:B627">IFERROR(INDEX(Liste_Enfants!B$4:B$53,SMALL(IF(Liste_Enfants!E$4:E$53="A",ROW(Liste_Enfants!E$4:E$53)-3),3))&amp;" "&amp;INDEX(Liste_Enfants!C$4:C$53,SMALL(IF(Liste_Enfants!E$4:E$53="A",ROW(Liste_Enfants!E$4:E$53)-3),3)),"")</f>
        <v/>
      </c>
      <c r="C627" s="235" t="n"/>
      <c r="D627" s="256" t="n"/>
      <c r="E627" s="256" t="n"/>
      <c r="F627" s="256" t="n"/>
      <c r="G627" s="256" t="n"/>
      <c r="H627" s="256" t="n"/>
      <c r="I627" s="256" t="n"/>
      <c r="J627" s="256" t="n"/>
      <c r="K627" s="256" t="n"/>
      <c r="L627" s="256" t="n"/>
      <c r="M627" s="256" t="n"/>
      <c r="N627" s="256" t="n"/>
      <c r="O627" s="256" t="n"/>
      <c r="P627" s="256" t="n"/>
      <c r="Q627" s="237">
        <f>IF(COUNTA(D627:P627)=0,"",ROUND(AVERAGE(D627:P627),1))</f>
        <v/>
      </c>
      <c r="R627" s="235" t="n"/>
      <c r="S627" s="256" t="n"/>
      <c r="T627" s="256" t="n"/>
      <c r="U627" s="256" t="n"/>
      <c r="V627" s="256" t="n"/>
      <c r="W627" s="256" t="n"/>
      <c r="X627" s="256" t="n"/>
      <c r="Y627" s="256" t="n"/>
      <c r="Z627" s="256" t="n"/>
      <c r="AA627" s="256" t="n"/>
      <c r="AB627" s="256" t="n"/>
      <c r="AC627" s="256" t="n"/>
      <c r="AD627" s="256" t="n"/>
      <c r="AE627" s="256" t="n"/>
      <c r="AF627" s="237">
        <f>IF(COUNTA(S627:AE627)=0,"",ROUND(AVERAGE(S627:AE627),1))</f>
        <v/>
      </c>
      <c r="AG627" s="235" t="n"/>
      <c r="AH627" s="256" t="n"/>
      <c r="AI627" s="256" t="n"/>
      <c r="AJ627" s="256" t="n"/>
      <c r="AK627" s="256" t="n"/>
      <c r="AL627" s="256" t="n"/>
      <c r="AM627" s="256" t="n"/>
      <c r="AN627" s="256" t="n"/>
      <c r="AO627" s="256" t="n"/>
      <c r="AP627" s="256" t="n"/>
      <c r="AQ627" s="256" t="n"/>
      <c r="AR627" s="256" t="n"/>
      <c r="AS627" s="256" t="n"/>
      <c r="AT627" s="256" t="n"/>
      <c r="AU627" s="237">
        <f>IF(COUNTA(AH627:AT627)=0,"",ROUND(AVERAGE(AH627:AT627),1))</f>
        <v/>
      </c>
    </row>
    <row r="628" ht="14.4" customHeight="1" s="185">
      <c r="A628" s="255" t="n">
        <v>4</v>
      </c>
      <c r="B628" s="194">
        <f t="array" ref="B628:B628">IFERROR(INDEX(Liste_Enfants!B$4:B$53,SMALL(IF(Liste_Enfants!E$4:E$53="A",ROW(Liste_Enfants!E$4:E$53)-3),4))&amp;" "&amp;INDEX(Liste_Enfants!C$4:C$53,SMALL(IF(Liste_Enfants!E$4:E$53="A",ROW(Liste_Enfants!E$4:E$53)-3),4)),"")</f>
        <v/>
      </c>
      <c r="C628" s="235" t="n"/>
      <c r="D628" s="256" t="n"/>
      <c r="E628" s="256" t="n"/>
      <c r="F628" s="256" t="n"/>
      <c r="G628" s="256" t="n"/>
      <c r="H628" s="256" t="n"/>
      <c r="I628" s="256" t="n"/>
      <c r="J628" s="256" t="n"/>
      <c r="K628" s="256" t="n"/>
      <c r="L628" s="256" t="n"/>
      <c r="M628" s="256" t="n"/>
      <c r="N628" s="256" t="n"/>
      <c r="O628" s="256" t="n"/>
      <c r="P628" s="256" t="n"/>
      <c r="Q628" s="237">
        <f>IF(COUNTA(D628:P628)=0,"",ROUND(AVERAGE(D628:P628),1))</f>
        <v/>
      </c>
      <c r="R628" s="235" t="n"/>
      <c r="S628" s="256" t="n"/>
      <c r="T628" s="256" t="n"/>
      <c r="U628" s="256" t="n"/>
      <c r="V628" s="256" t="n"/>
      <c r="W628" s="256" t="n"/>
      <c r="X628" s="256" t="n"/>
      <c r="Y628" s="256" t="n"/>
      <c r="Z628" s="256" t="n"/>
      <c r="AA628" s="256" t="n"/>
      <c r="AB628" s="256" t="n"/>
      <c r="AC628" s="256" t="n"/>
      <c r="AD628" s="256" t="n"/>
      <c r="AE628" s="256" t="n"/>
      <c r="AF628" s="237">
        <f>IF(COUNTA(S628:AE628)=0,"",ROUND(AVERAGE(S628:AE628),1))</f>
        <v/>
      </c>
      <c r="AG628" s="235" t="n"/>
      <c r="AH628" s="256" t="n"/>
      <c r="AI628" s="256" t="n"/>
      <c r="AJ628" s="256" t="n"/>
      <c r="AK628" s="256" t="n"/>
      <c r="AL628" s="256" t="n"/>
      <c r="AM628" s="256" t="n"/>
      <c r="AN628" s="256" t="n"/>
      <c r="AO628" s="256" t="n"/>
      <c r="AP628" s="256" t="n"/>
      <c r="AQ628" s="256" t="n"/>
      <c r="AR628" s="256" t="n"/>
      <c r="AS628" s="256" t="n"/>
      <c r="AT628" s="256" t="n"/>
      <c r="AU628" s="237">
        <f>IF(COUNTA(AH628:AT628)=0,"",ROUND(AVERAGE(AH628:AT628),1))</f>
        <v/>
      </c>
    </row>
    <row r="629" ht="14.4" customHeight="1" s="185">
      <c r="A629" s="255" t="n">
        <v>5</v>
      </c>
      <c r="B629" s="194">
        <f t="array" ref="B629:B629">IFERROR(INDEX(Liste_Enfants!B$4:B$53,SMALL(IF(Liste_Enfants!E$4:E$53="A",ROW(Liste_Enfants!E$4:E$53)-3),5))&amp;" "&amp;INDEX(Liste_Enfants!C$4:C$53,SMALL(IF(Liste_Enfants!E$4:E$53="A",ROW(Liste_Enfants!E$4:E$53)-3),5)),"")</f>
        <v/>
      </c>
      <c r="C629" s="235" t="n"/>
      <c r="D629" s="256" t="n"/>
      <c r="E629" s="256" t="n"/>
      <c r="F629" s="256" t="n"/>
      <c r="G629" s="256" t="n"/>
      <c r="H629" s="256" t="n"/>
      <c r="I629" s="256" t="n"/>
      <c r="J629" s="256" t="n"/>
      <c r="K629" s="256" t="n"/>
      <c r="L629" s="256" t="n"/>
      <c r="M629" s="256" t="n"/>
      <c r="N629" s="256" t="n"/>
      <c r="O629" s="256" t="n"/>
      <c r="P629" s="256" t="n"/>
      <c r="Q629" s="237">
        <f>IF(COUNTA(D629:P629)=0,"",ROUND(AVERAGE(D629:P629),1))</f>
        <v/>
      </c>
      <c r="R629" s="235" t="n"/>
      <c r="S629" s="256" t="n"/>
      <c r="T629" s="256" t="n"/>
      <c r="U629" s="256" t="n"/>
      <c r="V629" s="256" t="n"/>
      <c r="W629" s="256" t="n"/>
      <c r="X629" s="256" t="n"/>
      <c r="Y629" s="256" t="n"/>
      <c r="Z629" s="256" t="n"/>
      <c r="AA629" s="256" t="n"/>
      <c r="AB629" s="256" t="n"/>
      <c r="AC629" s="256" t="n"/>
      <c r="AD629" s="256" t="n"/>
      <c r="AE629" s="256" t="n"/>
      <c r="AF629" s="237">
        <f>IF(COUNTA(S629:AE629)=0,"",ROUND(AVERAGE(S629:AE629),1))</f>
        <v/>
      </c>
      <c r="AG629" s="235" t="n"/>
      <c r="AH629" s="256" t="n"/>
      <c r="AI629" s="256" t="n"/>
      <c r="AJ629" s="256" t="n"/>
      <c r="AK629" s="256" t="n"/>
      <c r="AL629" s="256" t="n"/>
      <c r="AM629" s="256" t="n"/>
      <c r="AN629" s="256" t="n"/>
      <c r="AO629" s="256" t="n"/>
      <c r="AP629" s="256" t="n"/>
      <c r="AQ629" s="256" t="n"/>
      <c r="AR629" s="256" t="n"/>
      <c r="AS629" s="256" t="n"/>
      <c r="AT629" s="256" t="n"/>
      <c r="AU629" s="237">
        <f>IF(COUNTA(AH629:AT629)=0,"",ROUND(AVERAGE(AH629:AT629),1))</f>
        <v/>
      </c>
    </row>
    <row r="630" ht="14.4" customHeight="1" s="185">
      <c r="A630" s="255" t="n">
        <v>6</v>
      </c>
      <c r="B630" s="194">
        <f t="array" ref="B630:B630">IFERROR(INDEX(Liste_Enfants!B$4:B$53,SMALL(IF(Liste_Enfants!E$4:E$53="A",ROW(Liste_Enfants!E$4:E$53)-3),6))&amp;" "&amp;INDEX(Liste_Enfants!C$4:C$53,SMALL(IF(Liste_Enfants!E$4:E$53="A",ROW(Liste_Enfants!E$4:E$53)-3),6)),"")</f>
        <v/>
      </c>
      <c r="C630" s="235" t="n"/>
      <c r="D630" s="256" t="n"/>
      <c r="E630" s="256" t="n"/>
      <c r="F630" s="256" t="n"/>
      <c r="G630" s="256" t="n"/>
      <c r="H630" s="256" t="n"/>
      <c r="I630" s="256" t="n"/>
      <c r="J630" s="256" t="n"/>
      <c r="K630" s="256" t="n"/>
      <c r="L630" s="256" t="n"/>
      <c r="M630" s="256" t="n"/>
      <c r="N630" s="256" t="n"/>
      <c r="O630" s="256" t="n"/>
      <c r="P630" s="256" t="n"/>
      <c r="Q630" s="237">
        <f>IF(COUNTA(D630:P630)=0,"",ROUND(AVERAGE(D630:P630),1))</f>
        <v/>
      </c>
      <c r="R630" s="235" t="n"/>
      <c r="S630" s="256" t="n"/>
      <c r="T630" s="256" t="n"/>
      <c r="U630" s="256" t="n"/>
      <c r="V630" s="256" t="n"/>
      <c r="W630" s="256" t="n"/>
      <c r="X630" s="256" t="n"/>
      <c r="Y630" s="256" t="n"/>
      <c r="Z630" s="256" t="n"/>
      <c r="AA630" s="256" t="n"/>
      <c r="AB630" s="256" t="n"/>
      <c r="AC630" s="256" t="n"/>
      <c r="AD630" s="256" t="n"/>
      <c r="AE630" s="256" t="n"/>
      <c r="AF630" s="237">
        <f>IF(COUNTA(S630:AE630)=0,"",ROUND(AVERAGE(S630:AE630),1))</f>
        <v/>
      </c>
      <c r="AG630" s="235" t="n"/>
      <c r="AH630" s="256" t="n"/>
      <c r="AI630" s="256" t="n"/>
      <c r="AJ630" s="256" t="n"/>
      <c r="AK630" s="256" t="n"/>
      <c r="AL630" s="256" t="n"/>
      <c r="AM630" s="256" t="n"/>
      <c r="AN630" s="256" t="n"/>
      <c r="AO630" s="256" t="n"/>
      <c r="AP630" s="256" t="n"/>
      <c r="AQ630" s="256" t="n"/>
      <c r="AR630" s="256" t="n"/>
      <c r="AS630" s="256" t="n"/>
      <c r="AT630" s="256" t="n"/>
      <c r="AU630" s="237">
        <f>IF(COUNTA(AH630:AT630)=0,"",ROUND(AVERAGE(AH630:AT630),1))</f>
        <v/>
      </c>
    </row>
    <row r="631" ht="14.4" customHeight="1" s="185">
      <c r="A631" s="255" t="n">
        <v>7</v>
      </c>
      <c r="B631" s="194">
        <f t="array" ref="B631:B631">IFERROR(INDEX(Liste_Enfants!B$4:B$53,SMALL(IF(Liste_Enfants!E$4:E$53="A",ROW(Liste_Enfants!E$4:E$53)-3),7))&amp;" "&amp;INDEX(Liste_Enfants!C$4:C$53,SMALL(IF(Liste_Enfants!E$4:E$53="A",ROW(Liste_Enfants!E$4:E$53)-3),7)),"")</f>
        <v/>
      </c>
      <c r="C631" s="235" t="n"/>
      <c r="D631" s="256" t="n"/>
      <c r="E631" s="256" t="n"/>
      <c r="F631" s="256" t="n"/>
      <c r="G631" s="256" t="n"/>
      <c r="H631" s="256" t="n"/>
      <c r="I631" s="256" t="n"/>
      <c r="J631" s="256" t="n"/>
      <c r="K631" s="256" t="n"/>
      <c r="L631" s="256" t="n"/>
      <c r="M631" s="256" t="n"/>
      <c r="N631" s="256" t="n"/>
      <c r="O631" s="256" t="n"/>
      <c r="P631" s="256" t="n"/>
      <c r="Q631" s="237">
        <f>IF(COUNTA(D631:P631)=0,"",ROUND(AVERAGE(D631:P631),1))</f>
        <v/>
      </c>
      <c r="R631" s="235" t="n"/>
      <c r="S631" s="256" t="n"/>
      <c r="T631" s="256" t="n"/>
      <c r="U631" s="256" t="n"/>
      <c r="V631" s="256" t="n"/>
      <c r="W631" s="256" t="n"/>
      <c r="X631" s="256" t="n"/>
      <c r="Y631" s="256" t="n"/>
      <c r="Z631" s="256" t="n"/>
      <c r="AA631" s="256" t="n"/>
      <c r="AB631" s="256" t="n"/>
      <c r="AC631" s="256" t="n"/>
      <c r="AD631" s="256" t="n"/>
      <c r="AE631" s="256" t="n"/>
      <c r="AF631" s="237">
        <f>IF(COUNTA(S631:AE631)=0,"",ROUND(AVERAGE(S631:AE631),1))</f>
        <v/>
      </c>
      <c r="AG631" s="235" t="n"/>
      <c r="AH631" s="256" t="n"/>
      <c r="AI631" s="256" t="n"/>
      <c r="AJ631" s="256" t="n"/>
      <c r="AK631" s="256" t="n"/>
      <c r="AL631" s="256" t="n"/>
      <c r="AM631" s="256" t="n"/>
      <c r="AN631" s="256" t="n"/>
      <c r="AO631" s="256" t="n"/>
      <c r="AP631" s="256" t="n"/>
      <c r="AQ631" s="256" t="n"/>
      <c r="AR631" s="256" t="n"/>
      <c r="AS631" s="256" t="n"/>
      <c r="AT631" s="256" t="n"/>
      <c r="AU631" s="237">
        <f>IF(COUNTA(AH631:AT631)=0,"",ROUND(AVERAGE(AH631:AT631),1))</f>
        <v/>
      </c>
    </row>
    <row r="632" ht="14.4" customHeight="1" s="185">
      <c r="A632" s="255" t="n">
        <v>8</v>
      </c>
      <c r="B632" s="194">
        <f t="array" ref="B632:B632">IFERROR(INDEX(Liste_Enfants!B$4:B$53,SMALL(IF(Liste_Enfants!E$4:E$53="A",ROW(Liste_Enfants!E$4:E$53)-3),8))&amp;" "&amp;INDEX(Liste_Enfants!C$4:C$53,SMALL(IF(Liste_Enfants!E$4:E$53="A",ROW(Liste_Enfants!E$4:E$53)-3),8)),"")</f>
        <v/>
      </c>
      <c r="C632" s="235" t="n"/>
      <c r="D632" s="256" t="n"/>
      <c r="E632" s="256" t="n"/>
      <c r="F632" s="256" t="n"/>
      <c r="G632" s="256" t="n"/>
      <c r="H632" s="256" t="n"/>
      <c r="I632" s="256" t="n"/>
      <c r="J632" s="256" t="n"/>
      <c r="K632" s="256" t="n"/>
      <c r="L632" s="256" t="n"/>
      <c r="M632" s="256" t="n"/>
      <c r="N632" s="256" t="n"/>
      <c r="O632" s="256" t="n"/>
      <c r="P632" s="256" t="n"/>
      <c r="Q632" s="237">
        <f>IF(COUNTA(D632:P632)=0,"",ROUND(AVERAGE(D632:P632),1))</f>
        <v/>
      </c>
      <c r="R632" s="235" t="n"/>
      <c r="S632" s="256" t="n"/>
      <c r="T632" s="256" t="n"/>
      <c r="U632" s="256" t="n"/>
      <c r="V632" s="256" t="n"/>
      <c r="W632" s="256" t="n"/>
      <c r="X632" s="256" t="n"/>
      <c r="Y632" s="256" t="n"/>
      <c r="Z632" s="256" t="n"/>
      <c r="AA632" s="256" t="n"/>
      <c r="AB632" s="256" t="n"/>
      <c r="AC632" s="256" t="n"/>
      <c r="AD632" s="256" t="n"/>
      <c r="AE632" s="256" t="n"/>
      <c r="AF632" s="237">
        <f>IF(COUNTA(S632:AE632)=0,"",ROUND(AVERAGE(S632:AE632),1))</f>
        <v/>
      </c>
      <c r="AG632" s="235" t="n"/>
      <c r="AH632" s="256" t="n"/>
      <c r="AI632" s="256" t="n"/>
      <c r="AJ632" s="256" t="n"/>
      <c r="AK632" s="256" t="n"/>
      <c r="AL632" s="256" t="n"/>
      <c r="AM632" s="256" t="n"/>
      <c r="AN632" s="256" t="n"/>
      <c r="AO632" s="256" t="n"/>
      <c r="AP632" s="256" t="n"/>
      <c r="AQ632" s="256" t="n"/>
      <c r="AR632" s="256" t="n"/>
      <c r="AS632" s="256" t="n"/>
      <c r="AT632" s="256" t="n"/>
      <c r="AU632" s="237">
        <f>IF(COUNTA(AH632:AT632)=0,"",ROUND(AVERAGE(AH632:AT632),1))</f>
        <v/>
      </c>
    </row>
    <row r="633" ht="14.4" customHeight="1" s="185">
      <c r="A633" s="255" t="n">
        <v>9</v>
      </c>
      <c r="B633" s="194">
        <f t="array" ref="B633:B633">IFERROR(INDEX(Liste_Enfants!B$4:B$53,SMALL(IF(Liste_Enfants!E$4:E$53="A",ROW(Liste_Enfants!E$4:E$53)-3),9))&amp;" "&amp;INDEX(Liste_Enfants!C$4:C$53,SMALL(IF(Liste_Enfants!E$4:E$53="A",ROW(Liste_Enfants!E$4:E$53)-3),9)),"")</f>
        <v/>
      </c>
      <c r="C633" s="235" t="n"/>
      <c r="D633" s="256" t="n"/>
      <c r="E633" s="256" t="n"/>
      <c r="F633" s="256" t="n"/>
      <c r="G633" s="256" t="n"/>
      <c r="H633" s="256" t="n"/>
      <c r="I633" s="256" t="n"/>
      <c r="J633" s="256" t="n"/>
      <c r="K633" s="256" t="n"/>
      <c r="L633" s="256" t="n"/>
      <c r="M633" s="256" t="n"/>
      <c r="N633" s="256" t="n"/>
      <c r="O633" s="256" t="n"/>
      <c r="P633" s="256" t="n"/>
      <c r="Q633" s="237">
        <f>IF(COUNTA(D633:P633)=0,"",ROUND(AVERAGE(D633:P633),1))</f>
        <v/>
      </c>
      <c r="R633" s="235" t="n"/>
      <c r="S633" s="256" t="n"/>
      <c r="T633" s="256" t="n"/>
      <c r="U633" s="256" t="n"/>
      <c r="V633" s="256" t="n"/>
      <c r="W633" s="256" t="n"/>
      <c r="X633" s="256" t="n"/>
      <c r="Y633" s="256" t="n"/>
      <c r="Z633" s="256" t="n"/>
      <c r="AA633" s="256" t="n"/>
      <c r="AB633" s="256" t="n"/>
      <c r="AC633" s="256" t="n"/>
      <c r="AD633" s="256" t="n"/>
      <c r="AE633" s="256" t="n"/>
      <c r="AF633" s="237">
        <f>IF(COUNTA(S633:AE633)=0,"",ROUND(AVERAGE(S633:AE633),1))</f>
        <v/>
      </c>
      <c r="AG633" s="235" t="n"/>
      <c r="AH633" s="256" t="n"/>
      <c r="AI633" s="256" t="n"/>
      <c r="AJ633" s="256" t="n"/>
      <c r="AK633" s="256" t="n"/>
      <c r="AL633" s="256" t="n"/>
      <c r="AM633" s="256" t="n"/>
      <c r="AN633" s="256" t="n"/>
      <c r="AO633" s="256" t="n"/>
      <c r="AP633" s="256" t="n"/>
      <c r="AQ633" s="256" t="n"/>
      <c r="AR633" s="256" t="n"/>
      <c r="AS633" s="256" t="n"/>
      <c r="AT633" s="256" t="n"/>
      <c r="AU633" s="237">
        <f>IF(COUNTA(AH633:AT633)=0,"",ROUND(AVERAGE(AH633:AT633),1))</f>
        <v/>
      </c>
    </row>
    <row r="634" ht="14.4" customHeight="1" s="185">
      <c r="A634" s="255" t="n">
        <v>10</v>
      </c>
      <c r="B634" s="194">
        <f t="array" ref="B634:B634">IFERROR(INDEX(Liste_Enfants!B$4:B$53,SMALL(IF(Liste_Enfants!E$4:E$53="A",ROW(Liste_Enfants!E$4:E$53)-3),10))&amp;" "&amp;INDEX(Liste_Enfants!C$4:C$53,SMALL(IF(Liste_Enfants!E$4:E$53="A",ROW(Liste_Enfants!E$4:E$53)-3),10)),"")</f>
        <v/>
      </c>
      <c r="C634" s="235" t="n"/>
      <c r="D634" s="256" t="n"/>
      <c r="E634" s="256" t="n"/>
      <c r="F634" s="256" t="n"/>
      <c r="G634" s="256" t="n"/>
      <c r="H634" s="256" t="n"/>
      <c r="I634" s="256" t="n"/>
      <c r="J634" s="256" t="n"/>
      <c r="K634" s="256" t="n"/>
      <c r="L634" s="256" t="n"/>
      <c r="M634" s="256" t="n"/>
      <c r="N634" s="256" t="n"/>
      <c r="O634" s="256" t="n"/>
      <c r="P634" s="256" t="n"/>
      <c r="Q634" s="237">
        <f>IF(COUNTA(D634:P634)=0,"",ROUND(AVERAGE(D634:P634),1))</f>
        <v/>
      </c>
      <c r="R634" s="235" t="n"/>
      <c r="S634" s="256" t="n"/>
      <c r="T634" s="256" t="n"/>
      <c r="U634" s="256" t="n"/>
      <c r="V634" s="256" t="n"/>
      <c r="W634" s="256" t="n"/>
      <c r="X634" s="256" t="n"/>
      <c r="Y634" s="256" t="n"/>
      <c r="Z634" s="256" t="n"/>
      <c r="AA634" s="256" t="n"/>
      <c r="AB634" s="256" t="n"/>
      <c r="AC634" s="256" t="n"/>
      <c r="AD634" s="256" t="n"/>
      <c r="AE634" s="256" t="n"/>
      <c r="AF634" s="237">
        <f>IF(COUNTA(S634:AE634)=0,"",ROUND(AVERAGE(S634:AE634),1))</f>
        <v/>
      </c>
      <c r="AG634" s="235" t="n"/>
      <c r="AH634" s="256" t="n"/>
      <c r="AI634" s="256" t="n"/>
      <c r="AJ634" s="256" t="n"/>
      <c r="AK634" s="256" t="n"/>
      <c r="AL634" s="256" t="n"/>
      <c r="AM634" s="256" t="n"/>
      <c r="AN634" s="256" t="n"/>
      <c r="AO634" s="256" t="n"/>
      <c r="AP634" s="256" t="n"/>
      <c r="AQ634" s="256" t="n"/>
      <c r="AR634" s="256" t="n"/>
      <c r="AS634" s="256" t="n"/>
      <c r="AT634" s="256" t="n"/>
      <c r="AU634" s="237">
        <f>IF(COUNTA(AH634:AT634)=0,"",ROUND(AVERAGE(AH634:AT634),1))</f>
        <v/>
      </c>
    </row>
    <row r="635" ht="14.4" customHeight="1" s="185">
      <c r="A635" s="255" t="n">
        <v>11</v>
      </c>
      <c r="B635" s="194">
        <f t="array" ref="B635:B635">IFERROR(INDEX(Liste_Enfants!B$4:B$53,SMALL(IF(Liste_Enfants!E$4:E$53="A",ROW(Liste_Enfants!E$4:E$53)-3),11))&amp;" "&amp;INDEX(Liste_Enfants!C$4:C$53,SMALL(IF(Liste_Enfants!E$4:E$53="A",ROW(Liste_Enfants!E$4:E$53)-3),11)),"")</f>
        <v/>
      </c>
      <c r="C635" s="235" t="n"/>
      <c r="D635" s="256" t="n"/>
      <c r="E635" s="256" t="n"/>
      <c r="F635" s="256" t="n"/>
      <c r="G635" s="256" t="n"/>
      <c r="H635" s="256" t="n"/>
      <c r="I635" s="256" t="n"/>
      <c r="J635" s="256" t="n"/>
      <c r="K635" s="256" t="n"/>
      <c r="L635" s="256" t="n"/>
      <c r="M635" s="256" t="n"/>
      <c r="N635" s="256" t="n"/>
      <c r="O635" s="256" t="n"/>
      <c r="P635" s="256" t="n"/>
      <c r="Q635" s="237">
        <f>IF(COUNTA(D635:P635)=0,"",ROUND(AVERAGE(D635:P635),1))</f>
        <v/>
      </c>
      <c r="R635" s="235" t="n"/>
      <c r="S635" s="256" t="n"/>
      <c r="T635" s="256" t="n"/>
      <c r="U635" s="256" t="n"/>
      <c r="V635" s="256" t="n"/>
      <c r="W635" s="256" t="n"/>
      <c r="X635" s="256" t="n"/>
      <c r="Y635" s="256" t="n"/>
      <c r="Z635" s="256" t="n"/>
      <c r="AA635" s="256" t="n"/>
      <c r="AB635" s="256" t="n"/>
      <c r="AC635" s="256" t="n"/>
      <c r="AD635" s="256" t="n"/>
      <c r="AE635" s="256" t="n"/>
      <c r="AF635" s="237">
        <f>IF(COUNTA(S635:AE635)=0,"",ROUND(AVERAGE(S635:AE635),1))</f>
        <v/>
      </c>
      <c r="AG635" s="235" t="n"/>
      <c r="AH635" s="256" t="n"/>
      <c r="AI635" s="256" t="n"/>
      <c r="AJ635" s="256" t="n"/>
      <c r="AK635" s="256" t="n"/>
      <c r="AL635" s="256" t="n"/>
      <c r="AM635" s="256" t="n"/>
      <c r="AN635" s="256" t="n"/>
      <c r="AO635" s="256" t="n"/>
      <c r="AP635" s="256" t="n"/>
      <c r="AQ635" s="256" t="n"/>
      <c r="AR635" s="256" t="n"/>
      <c r="AS635" s="256" t="n"/>
      <c r="AT635" s="256" t="n"/>
      <c r="AU635" s="237">
        <f>IF(COUNTA(AH635:AT635)=0,"",ROUND(AVERAGE(AH635:AT635),1))</f>
        <v/>
      </c>
    </row>
    <row r="636" ht="14.4" customHeight="1" s="185">
      <c r="A636" s="255" t="n">
        <v>12</v>
      </c>
      <c r="B636" s="194">
        <f t="array" ref="B636:B636">IFERROR(INDEX(Liste_Enfants!B$4:B$53,SMALL(IF(Liste_Enfants!E$4:E$53="A",ROW(Liste_Enfants!E$4:E$53)-3),12))&amp;" "&amp;INDEX(Liste_Enfants!C$4:C$53,SMALL(IF(Liste_Enfants!E$4:E$53="A",ROW(Liste_Enfants!E$4:E$53)-3),12)),"")</f>
        <v/>
      </c>
      <c r="C636" s="235" t="n"/>
      <c r="D636" s="256" t="n"/>
      <c r="E636" s="256" t="n"/>
      <c r="F636" s="256" t="n"/>
      <c r="G636" s="256" t="n"/>
      <c r="H636" s="256" t="n"/>
      <c r="I636" s="256" t="n"/>
      <c r="J636" s="256" t="n"/>
      <c r="K636" s="256" t="n"/>
      <c r="L636" s="256" t="n"/>
      <c r="M636" s="256" t="n"/>
      <c r="N636" s="256" t="n"/>
      <c r="O636" s="256" t="n"/>
      <c r="P636" s="256" t="n"/>
      <c r="Q636" s="237">
        <f>IF(COUNTA(D636:P636)=0,"",ROUND(AVERAGE(D636:P636),1))</f>
        <v/>
      </c>
      <c r="R636" s="235" t="n"/>
      <c r="S636" s="256" t="n"/>
      <c r="T636" s="256" t="n"/>
      <c r="U636" s="256" t="n"/>
      <c r="V636" s="256" t="n"/>
      <c r="W636" s="256" t="n"/>
      <c r="X636" s="256" t="n"/>
      <c r="Y636" s="256" t="n"/>
      <c r="Z636" s="256" t="n"/>
      <c r="AA636" s="256" t="n"/>
      <c r="AB636" s="256" t="n"/>
      <c r="AC636" s="256" t="n"/>
      <c r="AD636" s="256" t="n"/>
      <c r="AE636" s="256" t="n"/>
      <c r="AF636" s="237">
        <f>IF(COUNTA(S636:AE636)=0,"",ROUND(AVERAGE(S636:AE636),1))</f>
        <v/>
      </c>
      <c r="AG636" s="235" t="n"/>
      <c r="AH636" s="256" t="n"/>
      <c r="AI636" s="256" t="n"/>
      <c r="AJ636" s="256" t="n"/>
      <c r="AK636" s="256" t="n"/>
      <c r="AL636" s="256" t="n"/>
      <c r="AM636" s="256" t="n"/>
      <c r="AN636" s="256" t="n"/>
      <c r="AO636" s="256" t="n"/>
      <c r="AP636" s="256" t="n"/>
      <c r="AQ636" s="256" t="n"/>
      <c r="AR636" s="256" t="n"/>
      <c r="AS636" s="256" t="n"/>
      <c r="AT636" s="256" t="n"/>
      <c r="AU636" s="237">
        <f>IF(COUNTA(AH636:AT636)=0,"",ROUND(AVERAGE(AH636:AT636),1))</f>
        <v/>
      </c>
    </row>
    <row r="637" ht="14.4" customHeight="1" s="185">
      <c r="A637" s="255" t="n">
        <v>13</v>
      </c>
      <c r="B637" s="194">
        <f t="array" ref="B637:B637">IFERROR(INDEX(Liste_Enfants!B$4:B$53,SMALL(IF(Liste_Enfants!E$4:E$53="A",ROW(Liste_Enfants!E$4:E$53)-3),13))&amp;" "&amp;INDEX(Liste_Enfants!C$4:C$53,SMALL(IF(Liste_Enfants!E$4:E$53="A",ROW(Liste_Enfants!E$4:E$53)-3),13)),"")</f>
        <v/>
      </c>
      <c r="C637" s="235" t="n"/>
      <c r="D637" s="256" t="n"/>
      <c r="E637" s="256" t="n"/>
      <c r="F637" s="256" t="n"/>
      <c r="G637" s="256" t="n"/>
      <c r="H637" s="256" t="n"/>
      <c r="I637" s="256" t="n"/>
      <c r="J637" s="256" t="n"/>
      <c r="K637" s="256" t="n"/>
      <c r="L637" s="256" t="n"/>
      <c r="M637" s="256" t="n"/>
      <c r="N637" s="256" t="n"/>
      <c r="O637" s="256" t="n"/>
      <c r="P637" s="256" t="n"/>
      <c r="Q637" s="237">
        <f>IF(COUNTA(D637:P637)=0,"",ROUND(AVERAGE(D637:P637),1))</f>
        <v/>
      </c>
      <c r="R637" s="235" t="n"/>
      <c r="S637" s="256" t="n"/>
      <c r="T637" s="256" t="n"/>
      <c r="U637" s="256" t="n"/>
      <c r="V637" s="256" t="n"/>
      <c r="W637" s="256" t="n"/>
      <c r="X637" s="256" t="n"/>
      <c r="Y637" s="256" t="n"/>
      <c r="Z637" s="256" t="n"/>
      <c r="AA637" s="256" t="n"/>
      <c r="AB637" s="256" t="n"/>
      <c r="AC637" s="256" t="n"/>
      <c r="AD637" s="256" t="n"/>
      <c r="AE637" s="256" t="n"/>
      <c r="AF637" s="237">
        <f>IF(COUNTA(S637:AE637)=0,"",ROUND(AVERAGE(S637:AE637),1))</f>
        <v/>
      </c>
      <c r="AG637" s="235" t="n"/>
      <c r="AH637" s="256" t="n"/>
      <c r="AI637" s="256" t="n"/>
      <c r="AJ637" s="256" t="n"/>
      <c r="AK637" s="256" t="n"/>
      <c r="AL637" s="256" t="n"/>
      <c r="AM637" s="256" t="n"/>
      <c r="AN637" s="256" t="n"/>
      <c r="AO637" s="256" t="n"/>
      <c r="AP637" s="256" t="n"/>
      <c r="AQ637" s="256" t="n"/>
      <c r="AR637" s="256" t="n"/>
      <c r="AS637" s="256" t="n"/>
      <c r="AT637" s="256" t="n"/>
      <c r="AU637" s="237">
        <f>IF(COUNTA(AH637:AT637)=0,"",ROUND(AVERAGE(AH637:AT637),1))</f>
        <v/>
      </c>
    </row>
    <row r="638" ht="14.4" customHeight="1" s="185">
      <c r="A638" s="255" t="n">
        <v>14</v>
      </c>
      <c r="B638" s="194">
        <f t="array" ref="B638:B638">IFERROR(INDEX(Liste_Enfants!B$4:B$53,SMALL(IF(Liste_Enfants!E$4:E$53="A",ROW(Liste_Enfants!E$4:E$53)-3),14))&amp;" "&amp;INDEX(Liste_Enfants!C$4:C$53,SMALL(IF(Liste_Enfants!E$4:E$53="A",ROW(Liste_Enfants!E$4:E$53)-3),14)),"")</f>
        <v/>
      </c>
      <c r="C638" s="235" t="n"/>
      <c r="D638" s="256" t="n"/>
      <c r="E638" s="256" t="n"/>
      <c r="F638" s="256" t="n"/>
      <c r="G638" s="256" t="n"/>
      <c r="H638" s="256" t="n"/>
      <c r="I638" s="256" t="n"/>
      <c r="J638" s="256" t="n"/>
      <c r="K638" s="256" t="n"/>
      <c r="L638" s="256" t="n"/>
      <c r="M638" s="256" t="n"/>
      <c r="N638" s="256" t="n"/>
      <c r="O638" s="256" t="n"/>
      <c r="P638" s="256" t="n"/>
      <c r="Q638" s="237">
        <f>IF(COUNTA(D638:P638)=0,"",ROUND(AVERAGE(D638:P638),1))</f>
        <v/>
      </c>
      <c r="R638" s="235" t="n"/>
      <c r="S638" s="256" t="n"/>
      <c r="T638" s="256" t="n"/>
      <c r="U638" s="256" t="n"/>
      <c r="V638" s="256" t="n"/>
      <c r="W638" s="256" t="n"/>
      <c r="X638" s="256" t="n"/>
      <c r="Y638" s="256" t="n"/>
      <c r="Z638" s="256" t="n"/>
      <c r="AA638" s="256" t="n"/>
      <c r="AB638" s="256" t="n"/>
      <c r="AC638" s="256" t="n"/>
      <c r="AD638" s="256" t="n"/>
      <c r="AE638" s="256" t="n"/>
      <c r="AF638" s="237">
        <f>IF(COUNTA(S638:AE638)=0,"",ROUND(AVERAGE(S638:AE638),1))</f>
        <v/>
      </c>
      <c r="AG638" s="235" t="n"/>
      <c r="AH638" s="256" t="n"/>
      <c r="AI638" s="256" t="n"/>
      <c r="AJ638" s="256" t="n"/>
      <c r="AK638" s="256" t="n"/>
      <c r="AL638" s="256" t="n"/>
      <c r="AM638" s="256" t="n"/>
      <c r="AN638" s="256" t="n"/>
      <c r="AO638" s="256" t="n"/>
      <c r="AP638" s="256" t="n"/>
      <c r="AQ638" s="256" t="n"/>
      <c r="AR638" s="256" t="n"/>
      <c r="AS638" s="256" t="n"/>
      <c r="AT638" s="256" t="n"/>
      <c r="AU638" s="237">
        <f>IF(COUNTA(AH638:AT638)=0,"",ROUND(AVERAGE(AH638:AT638),1))</f>
        <v/>
      </c>
    </row>
    <row r="639" ht="14.4" customHeight="1" s="185">
      <c r="A639" s="255" t="n">
        <v>15</v>
      </c>
      <c r="B639" s="194">
        <f t="array" ref="B639:B639">IFERROR(INDEX(Liste_Enfants!B$4:B$53,SMALL(IF(Liste_Enfants!E$4:E$53="A",ROW(Liste_Enfants!E$4:E$53)-3),15))&amp;" "&amp;INDEX(Liste_Enfants!C$4:C$53,SMALL(IF(Liste_Enfants!E$4:E$53="A",ROW(Liste_Enfants!E$4:E$53)-3),15)),"")</f>
        <v/>
      </c>
      <c r="C639" s="235" t="n"/>
      <c r="D639" s="256" t="n"/>
      <c r="E639" s="256" t="n"/>
      <c r="F639" s="256" t="n"/>
      <c r="G639" s="256" t="n"/>
      <c r="H639" s="256" t="n"/>
      <c r="I639" s="256" t="n"/>
      <c r="J639" s="256" t="n"/>
      <c r="K639" s="256" t="n"/>
      <c r="L639" s="256" t="n"/>
      <c r="M639" s="256" t="n"/>
      <c r="N639" s="256" t="n"/>
      <c r="O639" s="256" t="n"/>
      <c r="P639" s="256" t="n"/>
      <c r="Q639" s="237">
        <f>IF(COUNTA(D639:P639)=0,"",ROUND(AVERAGE(D639:P639),1))</f>
        <v/>
      </c>
      <c r="R639" s="235" t="n"/>
      <c r="S639" s="256" t="n"/>
      <c r="T639" s="256" t="n"/>
      <c r="U639" s="256" t="n"/>
      <c r="V639" s="256" t="n"/>
      <c r="W639" s="256" t="n"/>
      <c r="X639" s="256" t="n"/>
      <c r="Y639" s="256" t="n"/>
      <c r="Z639" s="256" t="n"/>
      <c r="AA639" s="256" t="n"/>
      <c r="AB639" s="256" t="n"/>
      <c r="AC639" s="256" t="n"/>
      <c r="AD639" s="256" t="n"/>
      <c r="AE639" s="256" t="n"/>
      <c r="AF639" s="237">
        <f>IF(COUNTA(S639:AE639)=0,"",ROUND(AVERAGE(S639:AE639),1))</f>
        <v/>
      </c>
      <c r="AG639" s="235" t="n"/>
      <c r="AH639" s="256" t="n"/>
      <c r="AI639" s="256" t="n"/>
      <c r="AJ639" s="256" t="n"/>
      <c r="AK639" s="256" t="n"/>
      <c r="AL639" s="256" t="n"/>
      <c r="AM639" s="256" t="n"/>
      <c r="AN639" s="256" t="n"/>
      <c r="AO639" s="256" t="n"/>
      <c r="AP639" s="256" t="n"/>
      <c r="AQ639" s="256" t="n"/>
      <c r="AR639" s="256" t="n"/>
      <c r="AS639" s="256" t="n"/>
      <c r="AT639" s="256" t="n"/>
      <c r="AU639" s="237">
        <f>IF(COUNTA(AH639:AT639)=0,"",ROUND(AVERAGE(AH639:AT639),1))</f>
        <v/>
      </c>
    </row>
    <row r="640" ht="14.4" customHeight="1" s="185">
      <c r="A640" s="257" t="inlineStr">
        <is>
          <t>📊 MOY.</t>
        </is>
      </c>
      <c r="C640" s="235" t="n"/>
      <c r="D640" s="258">
        <f>IF(COUNTA(D625:D639)=0,"",ROUND(AVERAGE(D625:D639),1))</f>
        <v/>
      </c>
      <c r="E640" s="258">
        <f>IF(COUNTA(E625:E639)=0,"",ROUND(AVERAGE(E625:E639),1))</f>
        <v/>
      </c>
      <c r="F640" s="258">
        <f>IF(COUNTA(F625:F639)=0,"",ROUND(AVERAGE(F625:F639),1))</f>
        <v/>
      </c>
      <c r="G640" s="258">
        <f>IF(COUNTA(G625:G639)=0,"",ROUND(AVERAGE(G625:G639),1))</f>
        <v/>
      </c>
      <c r="H640" s="258">
        <f>IF(COUNTA(H625:H639)=0,"",ROUND(AVERAGE(H625:H639),1))</f>
        <v/>
      </c>
      <c r="I640" s="258">
        <f>IF(COUNTA(I625:I639)=0,"",ROUND(AVERAGE(I625:I639),1))</f>
        <v/>
      </c>
      <c r="J640" s="258">
        <f>IF(COUNTA(J625:J639)=0,"",ROUND(AVERAGE(J625:J639),1))</f>
        <v/>
      </c>
      <c r="K640" s="258">
        <f>IF(COUNTA(K625:K639)=0,"",ROUND(AVERAGE(K625:K639),1))</f>
        <v/>
      </c>
      <c r="L640" s="258">
        <f>IF(COUNTA(L625:L639)=0,"",ROUND(AVERAGE(L625:L639),1))</f>
        <v/>
      </c>
      <c r="M640" s="258">
        <f>IF(COUNTA(M625:M639)=0,"",ROUND(AVERAGE(M625:M639),1))</f>
        <v/>
      </c>
      <c r="N640" s="258">
        <f>IF(COUNTA(N625:N639)=0,"",ROUND(AVERAGE(N625:N639),1))</f>
        <v/>
      </c>
      <c r="O640" s="258">
        <f>IF(COUNTA(O625:O639)=0,"",ROUND(AVERAGE(O625:O639),1))</f>
        <v/>
      </c>
      <c r="P640" s="258">
        <f>IF(COUNTA(P625:P639)=0,"",ROUND(AVERAGE(P625:P639),1))</f>
        <v/>
      </c>
      <c r="Q640" s="258">
        <f>IF(COUNTA(Q625:Q639)=0,"",ROUND(AVERAGE(Q625:Q639),1))</f>
        <v/>
      </c>
      <c r="R640" s="235" t="n"/>
      <c r="S640" s="258">
        <f>IF(COUNTA(S625:S639)=0,"",ROUND(AVERAGE(S625:S639),1))</f>
        <v/>
      </c>
      <c r="T640" s="258">
        <f>IF(COUNTA(T625:T639)=0,"",ROUND(AVERAGE(T625:T639),1))</f>
        <v/>
      </c>
      <c r="U640" s="258">
        <f>IF(COUNTA(U625:U639)=0,"",ROUND(AVERAGE(U625:U639),1))</f>
        <v/>
      </c>
      <c r="V640" s="258">
        <f>IF(COUNTA(V625:V639)=0,"",ROUND(AVERAGE(V625:V639),1))</f>
        <v/>
      </c>
      <c r="W640" s="258">
        <f>IF(COUNTA(W625:W639)=0,"",ROUND(AVERAGE(W625:W639),1))</f>
        <v/>
      </c>
      <c r="X640" s="258">
        <f>IF(COUNTA(X625:X639)=0,"",ROUND(AVERAGE(X625:X639),1))</f>
        <v/>
      </c>
      <c r="Y640" s="258">
        <f>IF(COUNTA(Y625:Y639)=0,"",ROUND(AVERAGE(Y625:Y639),1))</f>
        <v/>
      </c>
      <c r="Z640" s="258">
        <f>IF(COUNTA(Z625:Z639)=0,"",ROUND(AVERAGE(Z625:Z639),1))</f>
        <v/>
      </c>
      <c r="AA640" s="258">
        <f>IF(COUNTA(AA625:AA639)=0,"",ROUND(AVERAGE(AA625:AA639),1))</f>
        <v/>
      </c>
      <c r="AB640" s="258">
        <f>IF(COUNTA(AB625:AB639)=0,"",ROUND(AVERAGE(AB625:AB639),1))</f>
        <v/>
      </c>
      <c r="AC640" s="258">
        <f>IF(COUNTA(AC625:AC639)=0,"",ROUND(AVERAGE(AC625:AC639),1))</f>
        <v/>
      </c>
      <c r="AD640" s="258">
        <f>IF(COUNTA(AD625:AD639)=0,"",ROUND(AVERAGE(AD625:AD639),1))</f>
        <v/>
      </c>
      <c r="AE640" s="258">
        <f>IF(COUNTA(AE625:AE639)=0,"",ROUND(AVERAGE(AE625:AE639),1))</f>
        <v/>
      </c>
      <c r="AF640" s="258">
        <f>IF(COUNTA(AF625:AF639)=0,"",ROUND(AVERAGE(AF625:AF639),1))</f>
        <v/>
      </c>
      <c r="AG640" s="235" t="n"/>
      <c r="AH640" s="258">
        <f>IF(COUNTA(AH625:AH639)=0,"",ROUND(AVERAGE(AH625:AH639),1))</f>
        <v/>
      </c>
      <c r="AI640" s="258">
        <f>IF(COUNTA(AI625:AI639)=0,"",ROUND(AVERAGE(AI625:AI639),1))</f>
        <v/>
      </c>
      <c r="AJ640" s="258">
        <f>IF(COUNTA(AJ625:AJ639)=0,"",ROUND(AVERAGE(AJ625:AJ639),1))</f>
        <v/>
      </c>
      <c r="AK640" s="258">
        <f>IF(COUNTA(AK625:AK639)=0,"",ROUND(AVERAGE(AK625:AK639),1))</f>
        <v/>
      </c>
      <c r="AL640" s="258">
        <f>IF(COUNTA(AL625:AL639)=0,"",ROUND(AVERAGE(AL625:AL639),1))</f>
        <v/>
      </c>
      <c r="AM640" s="258">
        <f>IF(COUNTA(AM625:AM639)=0,"",ROUND(AVERAGE(AM625:AM639),1))</f>
        <v/>
      </c>
      <c r="AN640" s="258">
        <f>IF(COUNTA(AN625:AN639)=0,"",ROUND(AVERAGE(AN625:AN639),1))</f>
        <v/>
      </c>
      <c r="AO640" s="258">
        <f>IF(COUNTA(AO625:AO639)=0,"",ROUND(AVERAGE(AO625:AO639),1))</f>
        <v/>
      </c>
      <c r="AP640" s="258">
        <f>IF(COUNTA(AP625:AP639)=0,"",ROUND(AVERAGE(AP625:AP639),1))</f>
        <v/>
      </c>
      <c r="AQ640" s="258">
        <f>IF(COUNTA(AQ625:AQ639)=0,"",ROUND(AVERAGE(AQ625:AQ639),1))</f>
        <v/>
      </c>
      <c r="AR640" s="258">
        <f>IF(COUNTA(AR625:AR639)=0,"",ROUND(AVERAGE(AR625:AR639),1))</f>
        <v/>
      </c>
      <c r="AS640" s="258">
        <f>IF(COUNTA(AS625:AS639)=0,"",ROUND(AVERAGE(AS625:AS639),1))</f>
        <v/>
      </c>
      <c r="AT640" s="258">
        <f>IF(COUNTA(AT625:AT639)=0,"",ROUND(AVERAGE(AT625:AT639),1))</f>
        <v/>
      </c>
      <c r="AU640" s="258">
        <f>IF(COUNTA(AU625:AU639)=0,"",ROUND(AVERAGE(AU625:AU639),1))</f>
        <v/>
      </c>
    </row>
    <row r="641" ht="14.4" customHeight="1" s="185">
      <c r="A641" s="262" t="inlineStr">
        <is>
          <t>⭐ MOY. S9</t>
        </is>
      </c>
      <c r="C641" s="235" t="n"/>
      <c r="D641" s="263">
        <f>IF(COUNTA(D589,D606,D623,D640)=0,"",ROUND(AVERAGE(D589,D606,D623,D640),1))</f>
        <v/>
      </c>
      <c r="E641" s="263">
        <f>IF(COUNTA(E589,E606,E623,E640)=0,"",ROUND(AVERAGE(E589,E606,E623,E640),1))</f>
        <v/>
      </c>
      <c r="F641" s="263">
        <f>IF(COUNTA(F589,F606,F623,F640)=0,"",ROUND(AVERAGE(F589,F606,F623,F640),1))</f>
        <v/>
      </c>
      <c r="G641" s="263">
        <f>IF(COUNTA(G589,G606,G623,G640)=0,"",ROUND(AVERAGE(G589,G606,G623,G640),1))</f>
        <v/>
      </c>
      <c r="H641" s="263">
        <f>IF(COUNTA(H589,H606,H623,H640)=0,"",ROUND(AVERAGE(H589,H606,H623,H640),1))</f>
        <v/>
      </c>
      <c r="I641" s="263">
        <f>IF(COUNTA(I589,I606,I623,I640)=0,"",ROUND(AVERAGE(I589,I606,I623,I640),1))</f>
        <v/>
      </c>
      <c r="J641" s="263">
        <f>IF(COUNTA(J589,J606,J623,J640)=0,"",ROUND(AVERAGE(J589,J606,J623,J640),1))</f>
        <v/>
      </c>
      <c r="K641" s="263">
        <f>IF(COUNTA(K589,K606,K623,K640)=0,"",ROUND(AVERAGE(K589,K606,K623,K640),1))</f>
        <v/>
      </c>
      <c r="L641" s="263">
        <f>IF(COUNTA(L589,L606,L623,L640)=0,"",ROUND(AVERAGE(L589,L606,L623,L640),1))</f>
        <v/>
      </c>
      <c r="M641" s="263">
        <f>IF(COUNTA(M589,M606,M623,M640)=0,"",ROUND(AVERAGE(M589,M606,M623,M640),1))</f>
        <v/>
      </c>
      <c r="N641" s="263">
        <f>IF(COUNTA(N589,N606,N623,N640)=0,"",ROUND(AVERAGE(N589,N606,N623,N640),1))</f>
        <v/>
      </c>
      <c r="O641" s="263">
        <f>IF(COUNTA(O589,O606,O623,O640)=0,"",ROUND(AVERAGE(O589,O606,O623,O640),1))</f>
        <v/>
      </c>
      <c r="P641" s="263">
        <f>IF(COUNTA(P589,P606,P623,P640)=0,"",ROUND(AVERAGE(P589,P606,P623,P640),1))</f>
        <v/>
      </c>
      <c r="Q641" s="263">
        <f>IF(COUNTA(Q589,Q606,Q623,Q640)=0,"",ROUND(AVERAGE(Q589,Q606,Q623,Q640),1))</f>
        <v/>
      </c>
      <c r="R641" s="235" t="n"/>
      <c r="S641" s="263">
        <f>IF(COUNTA(S589,S606,S623,S640)=0,"",ROUND(AVERAGE(S589,S606,S623,S640),1))</f>
        <v/>
      </c>
      <c r="T641" s="263">
        <f>IF(COUNTA(T589,T606,T623,T640)=0,"",ROUND(AVERAGE(T589,T606,T623,T640),1))</f>
        <v/>
      </c>
      <c r="U641" s="263">
        <f>IF(COUNTA(U589,U606,U623,U640)=0,"",ROUND(AVERAGE(U589,U606,U623,U640),1))</f>
        <v/>
      </c>
      <c r="V641" s="263">
        <f>IF(COUNTA(V589,V606,V623,V640)=0,"",ROUND(AVERAGE(V589,V606,V623,V640),1))</f>
        <v/>
      </c>
      <c r="W641" s="263">
        <f>IF(COUNTA(W589,W606,W623,W640)=0,"",ROUND(AVERAGE(W589,W606,W623,W640),1))</f>
        <v/>
      </c>
      <c r="X641" s="263">
        <f>IF(COUNTA(X589,X606,X623,X640)=0,"",ROUND(AVERAGE(X589,X606,X623,X640),1))</f>
        <v/>
      </c>
      <c r="Y641" s="263">
        <f>IF(COUNTA(Y589,Y606,Y623,Y640)=0,"",ROUND(AVERAGE(Y589,Y606,Y623,Y640),1))</f>
        <v/>
      </c>
      <c r="Z641" s="263">
        <f>IF(COUNTA(Z589,Z606,Z623,Z640)=0,"",ROUND(AVERAGE(Z589,Z606,Z623,Z640),1))</f>
        <v/>
      </c>
      <c r="AA641" s="263">
        <f>IF(COUNTA(AA589,AA606,AA623,AA640)=0,"",ROUND(AVERAGE(AA589,AA606,AA623,AA640),1))</f>
        <v/>
      </c>
      <c r="AB641" s="263">
        <f>IF(COUNTA(AB589,AB606,AB623,AB640)=0,"",ROUND(AVERAGE(AB589,AB606,AB623,AB640),1))</f>
        <v/>
      </c>
      <c r="AC641" s="263">
        <f>IF(COUNTA(AC589,AC606,AC623,AC640)=0,"",ROUND(AVERAGE(AC589,AC606,AC623,AC640),1))</f>
        <v/>
      </c>
      <c r="AD641" s="263">
        <f>IF(COUNTA(AD589,AD606,AD623,AD640)=0,"",ROUND(AVERAGE(AD589,AD606,AD623,AD640),1))</f>
        <v/>
      </c>
      <c r="AE641" s="263">
        <f>IF(COUNTA(AE589,AE606,AE623,AE640)=0,"",ROUND(AVERAGE(AE589,AE606,AE623,AE640),1))</f>
        <v/>
      </c>
      <c r="AF641" s="263">
        <f>IF(COUNTA(AF589,AF606,AF623,AF640)=0,"",ROUND(AVERAGE(AF589,AF606,AF623,AF640),1))</f>
        <v/>
      </c>
      <c r="AG641" s="235" t="n"/>
      <c r="AH641" s="263">
        <f>IF(COUNTA(AH589,AH606,AH623,AH640)=0,"",ROUND(AVERAGE(AH589,AH606,AH623,AH640),1))</f>
        <v/>
      </c>
      <c r="AI641" s="263">
        <f>IF(COUNTA(AI589,AI606,AI623,AI640)=0,"",ROUND(AVERAGE(AI589,AI606,AI623,AI640),1))</f>
        <v/>
      </c>
      <c r="AJ641" s="263">
        <f>IF(COUNTA(AJ589,AJ606,AJ623,AJ640)=0,"",ROUND(AVERAGE(AJ589,AJ606,AJ623,AJ640),1))</f>
        <v/>
      </c>
      <c r="AK641" s="263">
        <f>IF(COUNTA(AK589,AK606,AK623,AK640)=0,"",ROUND(AVERAGE(AK589,AK606,AK623,AK640),1))</f>
        <v/>
      </c>
      <c r="AL641" s="263">
        <f>IF(COUNTA(AL589,AL606,AL623,AL640)=0,"",ROUND(AVERAGE(AL589,AL606,AL623,AL640),1))</f>
        <v/>
      </c>
      <c r="AM641" s="263">
        <f>IF(COUNTA(AM589,AM606,AM623,AM640)=0,"",ROUND(AVERAGE(AM589,AM606,AM623,AM640),1))</f>
        <v/>
      </c>
      <c r="AN641" s="263">
        <f>IF(COUNTA(AN589,AN606,AN623,AN640)=0,"",ROUND(AVERAGE(AN589,AN606,AN623,AN640),1))</f>
        <v/>
      </c>
      <c r="AO641" s="263">
        <f>IF(COUNTA(AO589,AO606,AO623,AO640)=0,"",ROUND(AVERAGE(AO589,AO606,AO623,AO640),1))</f>
        <v/>
      </c>
      <c r="AP641" s="263">
        <f>IF(COUNTA(AP589,AP606,AP623,AP640)=0,"",ROUND(AVERAGE(AP589,AP606,AP623,AP640),1))</f>
        <v/>
      </c>
      <c r="AQ641" s="263">
        <f>IF(COUNTA(AQ589,AQ606,AQ623,AQ640)=0,"",ROUND(AVERAGE(AQ589,AQ606,AQ623,AQ640),1))</f>
        <v/>
      </c>
      <c r="AR641" s="263">
        <f>IF(COUNTA(AR589,AR606,AR623,AR640)=0,"",ROUND(AVERAGE(AR589,AR606,AR623,AR640),1))</f>
        <v/>
      </c>
      <c r="AS641" s="263">
        <f>IF(COUNTA(AS589,AS606,AS623,AS640)=0,"",ROUND(AVERAGE(AS589,AS606,AS623,AS640),1))</f>
        <v/>
      </c>
      <c r="AT641" s="263">
        <f>IF(COUNTA(AT589,AT606,AT623,AT640)=0,"",ROUND(AVERAGE(AT589,AT606,AT623,AT640),1))</f>
        <v/>
      </c>
      <c r="AU641" s="263">
        <f>IF(COUNTA(AU589,AU606,AU623,AU640)=0,"",ROUND(AVERAGE(AU589,AU606,AU623,AU640),1))</f>
        <v/>
      </c>
    </row>
    <row r="642" ht="14.4" customHeight="1" s="185">
      <c r="C642" s="235" t="n"/>
      <c r="D642" s="194" t="n"/>
      <c r="E642" s="194" t="n"/>
      <c r="F642" s="194" t="n"/>
      <c r="G642" s="194" t="n"/>
      <c r="H642" s="194" t="n"/>
      <c r="I642" s="194" t="n"/>
      <c r="J642" s="194" t="n"/>
      <c r="K642" s="194" t="n"/>
      <c r="L642" s="194" t="n"/>
      <c r="M642" s="194" t="n"/>
      <c r="N642" s="194" t="n"/>
      <c r="O642" s="194" t="n"/>
      <c r="P642" s="194" t="n"/>
      <c r="Q642" s="194" t="n"/>
      <c r="R642" s="235" t="n"/>
      <c r="S642" s="194" t="n"/>
      <c r="T642" s="194" t="n"/>
      <c r="U642" s="194" t="n"/>
      <c r="V642" s="194" t="n"/>
      <c r="W642" s="194" t="n"/>
      <c r="X642" s="194" t="n"/>
      <c r="Y642" s="194" t="n"/>
      <c r="Z642" s="194" t="n"/>
      <c r="AA642" s="194" t="n"/>
      <c r="AB642" s="194" t="n"/>
      <c r="AC642" s="194" t="n"/>
      <c r="AD642" s="194" t="n"/>
      <c r="AE642" s="194" t="n"/>
      <c r="AF642" s="194" t="n"/>
      <c r="AG642" s="235" t="n"/>
      <c r="AH642" s="194" t="n"/>
      <c r="AI642" s="194" t="n"/>
      <c r="AJ642" s="194" t="n"/>
      <c r="AK642" s="194" t="n"/>
      <c r="AL642" s="194" t="n"/>
      <c r="AM642" s="194" t="n"/>
      <c r="AN642" s="194" t="n"/>
      <c r="AO642" s="194" t="n"/>
      <c r="AP642" s="194" t="n"/>
      <c r="AQ642" s="194" t="n"/>
      <c r="AR642" s="194" t="n"/>
      <c r="AS642" s="194" t="n"/>
      <c r="AT642" s="194" t="n"/>
      <c r="AU642" s="194" t="n"/>
    </row>
    <row r="643" ht="15.6" customHeight="1" s="185">
      <c r="A643" s="216" t="inlineStr">
        <is>
          <t>📋 T1 — 📆 SEMAINE 10</t>
        </is>
      </c>
      <c r="C643" s="240" t="n"/>
      <c r="D643" s="194" t="n"/>
      <c r="E643" s="194" t="n"/>
      <c r="F643" s="194" t="n"/>
      <c r="G643" s="194" t="n"/>
      <c r="H643" s="194" t="n"/>
      <c r="I643" s="194" t="n"/>
      <c r="J643" s="194" t="n"/>
      <c r="K643" s="194" t="n"/>
      <c r="L643" s="194" t="n"/>
      <c r="M643" s="194" t="n"/>
      <c r="N643" s="194" t="n"/>
      <c r="O643" s="194" t="n"/>
      <c r="P643" s="194" t="n"/>
      <c r="Q643" s="194" t="n"/>
      <c r="R643" s="235" t="n"/>
      <c r="S643" s="194" t="n"/>
      <c r="T643" s="194" t="n"/>
      <c r="U643" s="194" t="n"/>
      <c r="V643" s="194" t="n"/>
      <c r="W643" s="194" t="n"/>
      <c r="X643" s="194" t="n"/>
      <c r="Y643" s="194" t="n"/>
      <c r="Z643" s="194" t="n"/>
      <c r="AA643" s="194" t="n"/>
      <c r="AB643" s="194" t="n"/>
      <c r="AC643" s="194" t="n"/>
      <c r="AD643" s="194" t="n"/>
      <c r="AE643" s="194" t="n"/>
      <c r="AF643" s="194" t="n"/>
      <c r="AG643" s="235" t="n"/>
      <c r="AH643" s="194" t="n"/>
      <c r="AI643" s="194" t="n"/>
      <c r="AJ643" s="194" t="n"/>
      <c r="AK643" s="194" t="n"/>
      <c r="AL643" s="194" t="n"/>
      <c r="AM643" s="194" t="n"/>
      <c r="AN643" s="194" t="n"/>
      <c r="AO643" s="194" t="n"/>
      <c r="AP643" s="194" t="n"/>
      <c r="AQ643" s="194" t="n"/>
      <c r="AR643" s="194" t="n"/>
      <c r="AS643" s="194" t="n"/>
      <c r="AT643" s="194" t="n"/>
      <c r="AU643" s="194" t="n"/>
    </row>
    <row r="644" ht="30" customHeight="1" s="185">
      <c r="A644" s="254" t="inlineStr">
        <is>
          <t>N°</t>
        </is>
      </c>
      <c r="B644" s="227" t="inlineStr">
        <is>
          <t>📅 LUNDI</t>
        </is>
      </c>
      <c r="C644" s="228" t="n"/>
      <c r="D644" s="229" t="inlineStr">
        <is>
          <t>Règles</t>
        </is>
      </c>
      <c r="E644" s="229" t="inlineStr">
        <is>
          <t>Coopér.</t>
        </is>
      </c>
      <c r="F644" s="229" t="inlineStr">
        <is>
          <t>Comm.</t>
        </is>
      </c>
      <c r="G644" s="229" t="inlineStr">
        <is>
          <t>Entraide</t>
        </is>
      </c>
      <c r="H644" s="230" t="inlineStr">
        <is>
          <t>Initiat.</t>
        </is>
      </c>
      <c r="I644" s="230" t="inlineStr">
        <is>
          <t>Gest.mat</t>
        </is>
      </c>
      <c r="J644" s="230" t="inlineStr">
        <is>
          <t>Orga.</t>
        </is>
      </c>
      <c r="K644" s="231" t="inlineStr">
        <is>
          <t>Imagin.</t>
        </is>
      </c>
      <c r="L644" s="231" t="inlineStr">
        <is>
          <t>Expr.art</t>
        </is>
      </c>
      <c r="M644" s="231" t="inlineStr">
        <is>
          <t>Expr.corp</t>
        </is>
      </c>
      <c r="N644" s="232" t="inlineStr">
        <is>
          <t>Coord.</t>
        </is>
      </c>
      <c r="O644" s="232" t="inlineStr">
        <is>
          <t>Endur.</t>
        </is>
      </c>
      <c r="P644" s="232" t="inlineStr">
        <is>
          <t>Esp.sport</t>
        </is>
      </c>
      <c r="Q644" s="233" t="inlineStr">
        <is>
          <t>MOY</t>
        </is>
      </c>
      <c r="R644" s="250" t="inlineStr">
        <is>
          <t>▼ Activité</t>
        </is>
      </c>
      <c r="S644" s="229" t="inlineStr">
        <is>
          <t>Règles</t>
        </is>
      </c>
      <c r="T644" s="229" t="inlineStr">
        <is>
          <t>Coopér.</t>
        </is>
      </c>
      <c r="U644" s="229" t="inlineStr">
        <is>
          <t>Comm.</t>
        </is>
      </c>
      <c r="V644" s="229" t="inlineStr">
        <is>
          <t>Entraide</t>
        </is>
      </c>
      <c r="W644" s="230" t="inlineStr">
        <is>
          <t>Initiat.</t>
        </is>
      </c>
      <c r="X644" s="230" t="inlineStr">
        <is>
          <t>Gest.mat</t>
        </is>
      </c>
      <c r="Y644" s="230" t="inlineStr">
        <is>
          <t>Orga.</t>
        </is>
      </c>
      <c r="Z644" s="231" t="inlineStr">
        <is>
          <t>Imagin.</t>
        </is>
      </c>
      <c r="AA644" s="231" t="inlineStr">
        <is>
          <t>Expr.art</t>
        </is>
      </c>
      <c r="AB644" s="231" t="inlineStr">
        <is>
          <t>Expr.corp</t>
        </is>
      </c>
      <c r="AC644" s="232" t="inlineStr">
        <is>
          <t>Coord.</t>
        </is>
      </c>
      <c r="AD644" s="232" t="inlineStr">
        <is>
          <t>Endur.</t>
        </is>
      </c>
      <c r="AE644" s="232" t="inlineStr">
        <is>
          <t>Esp.sport</t>
        </is>
      </c>
      <c r="AF644" s="233" t="inlineStr">
        <is>
          <t>MOY</t>
        </is>
      </c>
      <c r="AG644" s="228" t="n"/>
      <c r="AH644" s="229" t="inlineStr">
        <is>
          <t>Règles</t>
        </is>
      </c>
      <c r="AI644" s="229" t="inlineStr">
        <is>
          <t>Coopér.</t>
        </is>
      </c>
      <c r="AJ644" s="229" t="inlineStr">
        <is>
          <t>Comm.</t>
        </is>
      </c>
      <c r="AK644" s="229" t="inlineStr">
        <is>
          <t>Entraide</t>
        </is>
      </c>
      <c r="AL644" s="230" t="inlineStr">
        <is>
          <t>Initiat.</t>
        </is>
      </c>
      <c r="AM644" s="230" t="inlineStr">
        <is>
          <t>Gest.mat</t>
        </is>
      </c>
      <c r="AN644" s="230" t="inlineStr">
        <is>
          <t>Orga.</t>
        </is>
      </c>
      <c r="AO644" s="231" t="inlineStr">
        <is>
          <t>Imagin.</t>
        </is>
      </c>
      <c r="AP644" s="231" t="inlineStr">
        <is>
          <t>Expr.art</t>
        </is>
      </c>
      <c r="AQ644" s="231" t="inlineStr">
        <is>
          <t>Expr.corp</t>
        </is>
      </c>
      <c r="AR644" s="232" t="inlineStr">
        <is>
          <t>Coord.</t>
        </is>
      </c>
      <c r="AS644" s="232" t="inlineStr">
        <is>
          <t>Endur.</t>
        </is>
      </c>
      <c r="AT644" s="232" t="inlineStr">
        <is>
          <t>Esp.sport</t>
        </is>
      </c>
      <c r="AU644" s="233" t="inlineStr">
        <is>
          <t>MOY</t>
        </is>
      </c>
    </row>
    <row r="645" ht="14.4" customHeight="1" s="185">
      <c r="A645" s="255" t="n">
        <v>1</v>
      </c>
      <c r="B645" s="194">
        <f t="array" ref="B645:B645">IFERROR(INDEX(Liste_Enfants!B$4:B$53,SMALL(IF(Liste_Enfants!E$4:E$53="A",ROW(Liste_Enfants!E$4:E$53)-3),1))&amp;" "&amp;INDEX(Liste_Enfants!C$4:C$53,SMALL(IF(Liste_Enfants!E$4:E$53="A",ROW(Liste_Enfants!E$4:E$53)-3),1)),"")</f>
        <v/>
      </c>
      <c r="C645" s="235" t="n"/>
      <c r="D645" s="256" t="n"/>
      <c r="E645" s="256" t="n"/>
      <c r="F645" s="256" t="n"/>
      <c r="G645" s="256" t="n"/>
      <c r="H645" s="256" t="n"/>
      <c r="I645" s="256" t="n"/>
      <c r="J645" s="256" t="n"/>
      <c r="K645" s="256" t="n"/>
      <c r="L645" s="256" t="n"/>
      <c r="M645" s="256" t="n"/>
      <c r="N645" s="256" t="n"/>
      <c r="O645" s="256" t="n"/>
      <c r="P645" s="256" t="n"/>
      <c r="Q645" s="237">
        <f>IF(COUNTA(D645:P645)=0,"",ROUND(AVERAGE(D645:P645),1))</f>
        <v/>
      </c>
      <c r="R645" s="235" t="n"/>
      <c r="S645" s="256" t="n"/>
      <c r="T645" s="256" t="n"/>
      <c r="U645" s="256" t="n"/>
      <c r="V645" s="256" t="n"/>
      <c r="W645" s="256" t="n"/>
      <c r="X645" s="256" t="n"/>
      <c r="Y645" s="256" t="n"/>
      <c r="Z645" s="256" t="n"/>
      <c r="AA645" s="256" t="n"/>
      <c r="AB645" s="256" t="n"/>
      <c r="AC645" s="256" t="n"/>
      <c r="AD645" s="256" t="n"/>
      <c r="AE645" s="256" t="n"/>
      <c r="AF645" s="237">
        <f>IF(COUNTA(S645:AE645)=0,"",ROUND(AVERAGE(S645:AE645),1))</f>
        <v/>
      </c>
      <c r="AG645" s="235" t="n"/>
      <c r="AH645" s="256" t="n"/>
      <c r="AI645" s="256" t="n"/>
      <c r="AJ645" s="256" t="n"/>
      <c r="AK645" s="256" t="n"/>
      <c r="AL645" s="256" t="n"/>
      <c r="AM645" s="256" t="n"/>
      <c r="AN645" s="256" t="n"/>
      <c r="AO645" s="256" t="n"/>
      <c r="AP645" s="256" t="n"/>
      <c r="AQ645" s="256" t="n"/>
      <c r="AR645" s="256" t="n"/>
      <c r="AS645" s="256" t="n"/>
      <c r="AT645" s="256" t="n"/>
      <c r="AU645" s="237">
        <f>IF(COUNTA(AH645:AT645)=0,"",ROUND(AVERAGE(AH645:AT645),1))</f>
        <v/>
      </c>
    </row>
    <row r="646" ht="14.4" customHeight="1" s="185">
      <c r="A646" s="255" t="n">
        <v>2</v>
      </c>
      <c r="B646" s="194">
        <f t="array" ref="B646:B646">IFERROR(INDEX(Liste_Enfants!B$4:B$53,SMALL(IF(Liste_Enfants!E$4:E$53="A",ROW(Liste_Enfants!E$4:E$53)-3),2))&amp;" "&amp;INDEX(Liste_Enfants!C$4:C$53,SMALL(IF(Liste_Enfants!E$4:E$53="A",ROW(Liste_Enfants!E$4:E$53)-3),2)),"")</f>
        <v/>
      </c>
      <c r="C646" s="235" t="n"/>
      <c r="D646" s="256" t="n"/>
      <c r="E646" s="256" t="n"/>
      <c r="F646" s="256" t="n"/>
      <c r="G646" s="256" t="n"/>
      <c r="H646" s="256" t="n"/>
      <c r="I646" s="256" t="n"/>
      <c r="J646" s="256" t="n"/>
      <c r="K646" s="256" t="n"/>
      <c r="L646" s="256" t="n"/>
      <c r="M646" s="256" t="n"/>
      <c r="N646" s="256" t="n"/>
      <c r="O646" s="256" t="n"/>
      <c r="P646" s="256" t="n"/>
      <c r="Q646" s="237">
        <f>IF(COUNTA(D646:P646)=0,"",ROUND(AVERAGE(D646:P646),1))</f>
        <v/>
      </c>
      <c r="R646" s="235" t="n"/>
      <c r="S646" s="256" t="n"/>
      <c r="T646" s="256" t="n"/>
      <c r="U646" s="256" t="n"/>
      <c r="V646" s="256" t="n"/>
      <c r="W646" s="256" t="n"/>
      <c r="X646" s="256" t="n"/>
      <c r="Y646" s="256" t="n"/>
      <c r="Z646" s="256" t="n"/>
      <c r="AA646" s="256" t="n"/>
      <c r="AB646" s="256" t="n"/>
      <c r="AC646" s="256" t="n"/>
      <c r="AD646" s="256" t="n"/>
      <c r="AE646" s="256" t="n"/>
      <c r="AF646" s="237">
        <f>IF(COUNTA(S646:AE646)=0,"",ROUND(AVERAGE(S646:AE646),1))</f>
        <v/>
      </c>
      <c r="AG646" s="235" t="n"/>
      <c r="AH646" s="256" t="n"/>
      <c r="AI646" s="256" t="n"/>
      <c r="AJ646" s="256" t="n"/>
      <c r="AK646" s="256" t="n"/>
      <c r="AL646" s="256" t="n"/>
      <c r="AM646" s="256" t="n"/>
      <c r="AN646" s="256" t="n"/>
      <c r="AO646" s="256" t="n"/>
      <c r="AP646" s="256" t="n"/>
      <c r="AQ646" s="256" t="n"/>
      <c r="AR646" s="256" t="n"/>
      <c r="AS646" s="256" t="n"/>
      <c r="AT646" s="256" t="n"/>
      <c r="AU646" s="237">
        <f>IF(COUNTA(AH646:AT646)=0,"",ROUND(AVERAGE(AH646:AT646),1))</f>
        <v/>
      </c>
    </row>
    <row r="647" ht="14.4" customHeight="1" s="185">
      <c r="A647" s="255" t="n">
        <v>3</v>
      </c>
      <c r="B647" s="194">
        <f t="array" ref="B647:B647">IFERROR(INDEX(Liste_Enfants!B$4:B$53,SMALL(IF(Liste_Enfants!E$4:E$53="A",ROW(Liste_Enfants!E$4:E$53)-3),3))&amp;" "&amp;INDEX(Liste_Enfants!C$4:C$53,SMALL(IF(Liste_Enfants!E$4:E$53="A",ROW(Liste_Enfants!E$4:E$53)-3),3)),"")</f>
        <v/>
      </c>
      <c r="C647" s="235" t="n"/>
      <c r="D647" s="256" t="n"/>
      <c r="E647" s="256" t="n"/>
      <c r="F647" s="256" t="n"/>
      <c r="G647" s="256" t="n"/>
      <c r="H647" s="256" t="n"/>
      <c r="I647" s="256" t="n"/>
      <c r="J647" s="256" t="n"/>
      <c r="K647" s="256" t="n"/>
      <c r="L647" s="256" t="n"/>
      <c r="M647" s="256" t="n"/>
      <c r="N647" s="256" t="n"/>
      <c r="O647" s="256" t="n"/>
      <c r="P647" s="256" t="n"/>
      <c r="Q647" s="237">
        <f>IF(COUNTA(D647:P647)=0,"",ROUND(AVERAGE(D647:P647),1))</f>
        <v/>
      </c>
      <c r="R647" s="235" t="n"/>
      <c r="S647" s="256" t="n"/>
      <c r="T647" s="256" t="n"/>
      <c r="U647" s="256" t="n"/>
      <c r="V647" s="256" t="n"/>
      <c r="W647" s="256" t="n"/>
      <c r="X647" s="256" t="n"/>
      <c r="Y647" s="256" t="n"/>
      <c r="Z647" s="256" t="n"/>
      <c r="AA647" s="256" t="n"/>
      <c r="AB647" s="256" t="n"/>
      <c r="AC647" s="256" t="n"/>
      <c r="AD647" s="256" t="n"/>
      <c r="AE647" s="256" t="n"/>
      <c r="AF647" s="237">
        <f>IF(COUNTA(S647:AE647)=0,"",ROUND(AVERAGE(S647:AE647),1))</f>
        <v/>
      </c>
      <c r="AG647" s="235" t="n"/>
      <c r="AH647" s="256" t="n"/>
      <c r="AI647" s="256" t="n"/>
      <c r="AJ647" s="256" t="n"/>
      <c r="AK647" s="256" t="n"/>
      <c r="AL647" s="256" t="n"/>
      <c r="AM647" s="256" t="n"/>
      <c r="AN647" s="256" t="n"/>
      <c r="AO647" s="256" t="n"/>
      <c r="AP647" s="256" t="n"/>
      <c r="AQ647" s="256" t="n"/>
      <c r="AR647" s="256" t="n"/>
      <c r="AS647" s="256" t="n"/>
      <c r="AT647" s="256" t="n"/>
      <c r="AU647" s="237">
        <f>IF(COUNTA(AH647:AT647)=0,"",ROUND(AVERAGE(AH647:AT647),1))</f>
        <v/>
      </c>
    </row>
    <row r="648" ht="14.4" customHeight="1" s="185">
      <c r="A648" s="255" t="n">
        <v>4</v>
      </c>
      <c r="B648" s="194">
        <f t="array" ref="B648:B648">IFERROR(INDEX(Liste_Enfants!B$4:B$53,SMALL(IF(Liste_Enfants!E$4:E$53="A",ROW(Liste_Enfants!E$4:E$53)-3),4))&amp;" "&amp;INDEX(Liste_Enfants!C$4:C$53,SMALL(IF(Liste_Enfants!E$4:E$53="A",ROW(Liste_Enfants!E$4:E$53)-3),4)),"")</f>
        <v/>
      </c>
      <c r="C648" s="235" t="n"/>
      <c r="D648" s="256" t="n"/>
      <c r="E648" s="256" t="n"/>
      <c r="F648" s="256" t="n"/>
      <c r="G648" s="256" t="n"/>
      <c r="H648" s="256" t="n"/>
      <c r="I648" s="256" t="n"/>
      <c r="J648" s="256" t="n"/>
      <c r="K648" s="256" t="n"/>
      <c r="L648" s="256" t="n"/>
      <c r="M648" s="256" t="n"/>
      <c r="N648" s="256" t="n"/>
      <c r="O648" s="256" t="n"/>
      <c r="P648" s="256" t="n"/>
      <c r="Q648" s="237">
        <f>IF(COUNTA(D648:P648)=0,"",ROUND(AVERAGE(D648:P648),1))</f>
        <v/>
      </c>
      <c r="R648" s="235" t="n"/>
      <c r="S648" s="256" t="n"/>
      <c r="T648" s="256" t="n"/>
      <c r="U648" s="256" t="n"/>
      <c r="V648" s="256" t="n"/>
      <c r="W648" s="256" t="n"/>
      <c r="X648" s="256" t="n"/>
      <c r="Y648" s="256" t="n"/>
      <c r="Z648" s="256" t="n"/>
      <c r="AA648" s="256" t="n"/>
      <c r="AB648" s="256" t="n"/>
      <c r="AC648" s="256" t="n"/>
      <c r="AD648" s="256" t="n"/>
      <c r="AE648" s="256" t="n"/>
      <c r="AF648" s="237">
        <f>IF(COUNTA(S648:AE648)=0,"",ROUND(AVERAGE(S648:AE648),1))</f>
        <v/>
      </c>
      <c r="AG648" s="235" t="n"/>
      <c r="AH648" s="256" t="n"/>
      <c r="AI648" s="256" t="n"/>
      <c r="AJ648" s="256" t="n"/>
      <c r="AK648" s="256" t="n"/>
      <c r="AL648" s="256" t="n"/>
      <c r="AM648" s="256" t="n"/>
      <c r="AN648" s="256" t="n"/>
      <c r="AO648" s="256" t="n"/>
      <c r="AP648" s="256" t="n"/>
      <c r="AQ648" s="256" t="n"/>
      <c r="AR648" s="256" t="n"/>
      <c r="AS648" s="256" t="n"/>
      <c r="AT648" s="256" t="n"/>
      <c r="AU648" s="237">
        <f>IF(COUNTA(AH648:AT648)=0,"",ROUND(AVERAGE(AH648:AT648),1))</f>
        <v/>
      </c>
    </row>
    <row r="649" ht="14.4" customHeight="1" s="185">
      <c r="A649" s="255" t="n">
        <v>5</v>
      </c>
      <c r="B649" s="194">
        <f t="array" ref="B649:B649">IFERROR(INDEX(Liste_Enfants!B$4:B$53,SMALL(IF(Liste_Enfants!E$4:E$53="A",ROW(Liste_Enfants!E$4:E$53)-3),5))&amp;" "&amp;INDEX(Liste_Enfants!C$4:C$53,SMALL(IF(Liste_Enfants!E$4:E$53="A",ROW(Liste_Enfants!E$4:E$53)-3),5)),"")</f>
        <v/>
      </c>
      <c r="C649" s="235" t="n"/>
      <c r="D649" s="256" t="n"/>
      <c r="E649" s="256" t="n"/>
      <c r="F649" s="256" t="n"/>
      <c r="G649" s="256" t="n"/>
      <c r="H649" s="256" t="n"/>
      <c r="I649" s="256" t="n"/>
      <c r="J649" s="256" t="n"/>
      <c r="K649" s="256" t="n"/>
      <c r="L649" s="256" t="n"/>
      <c r="M649" s="256" t="n"/>
      <c r="N649" s="256" t="n"/>
      <c r="O649" s="256" t="n"/>
      <c r="P649" s="256" t="n"/>
      <c r="Q649" s="237">
        <f>IF(COUNTA(D649:P649)=0,"",ROUND(AVERAGE(D649:P649),1))</f>
        <v/>
      </c>
      <c r="R649" s="235" t="n"/>
      <c r="S649" s="256" t="n"/>
      <c r="T649" s="256" t="n"/>
      <c r="U649" s="256" t="n"/>
      <c r="V649" s="256" t="n"/>
      <c r="W649" s="256" t="n"/>
      <c r="X649" s="256" t="n"/>
      <c r="Y649" s="256" t="n"/>
      <c r="Z649" s="256" t="n"/>
      <c r="AA649" s="256" t="n"/>
      <c r="AB649" s="256" t="n"/>
      <c r="AC649" s="256" t="n"/>
      <c r="AD649" s="256" t="n"/>
      <c r="AE649" s="256" t="n"/>
      <c r="AF649" s="237">
        <f>IF(COUNTA(S649:AE649)=0,"",ROUND(AVERAGE(S649:AE649),1))</f>
        <v/>
      </c>
      <c r="AG649" s="235" t="n"/>
      <c r="AH649" s="256" t="n"/>
      <c r="AI649" s="256" t="n"/>
      <c r="AJ649" s="256" t="n"/>
      <c r="AK649" s="256" t="n"/>
      <c r="AL649" s="256" t="n"/>
      <c r="AM649" s="256" t="n"/>
      <c r="AN649" s="256" t="n"/>
      <c r="AO649" s="256" t="n"/>
      <c r="AP649" s="256" t="n"/>
      <c r="AQ649" s="256" t="n"/>
      <c r="AR649" s="256" t="n"/>
      <c r="AS649" s="256" t="n"/>
      <c r="AT649" s="256" t="n"/>
      <c r="AU649" s="237">
        <f>IF(COUNTA(AH649:AT649)=0,"",ROUND(AVERAGE(AH649:AT649),1))</f>
        <v/>
      </c>
    </row>
    <row r="650" ht="14.4" customHeight="1" s="185">
      <c r="A650" s="255" t="n">
        <v>6</v>
      </c>
      <c r="B650" s="194">
        <f t="array" ref="B650:B650">IFERROR(INDEX(Liste_Enfants!B$4:B$53,SMALL(IF(Liste_Enfants!E$4:E$53="A",ROW(Liste_Enfants!E$4:E$53)-3),6))&amp;" "&amp;INDEX(Liste_Enfants!C$4:C$53,SMALL(IF(Liste_Enfants!E$4:E$53="A",ROW(Liste_Enfants!E$4:E$53)-3),6)),"")</f>
        <v/>
      </c>
      <c r="C650" s="235" t="n"/>
      <c r="D650" s="256" t="n"/>
      <c r="E650" s="256" t="n"/>
      <c r="F650" s="256" t="n"/>
      <c r="G650" s="256" t="n"/>
      <c r="H650" s="256" t="n"/>
      <c r="I650" s="256" t="n"/>
      <c r="J650" s="256" t="n"/>
      <c r="K650" s="256" t="n"/>
      <c r="L650" s="256" t="n"/>
      <c r="M650" s="256" t="n"/>
      <c r="N650" s="256" t="n"/>
      <c r="O650" s="256" t="n"/>
      <c r="P650" s="256" t="n"/>
      <c r="Q650" s="237">
        <f>IF(COUNTA(D650:P650)=0,"",ROUND(AVERAGE(D650:P650),1))</f>
        <v/>
      </c>
      <c r="R650" s="235" t="n"/>
      <c r="S650" s="256" t="n"/>
      <c r="T650" s="256" t="n"/>
      <c r="U650" s="256" t="n"/>
      <c r="V650" s="256" t="n"/>
      <c r="W650" s="256" t="n"/>
      <c r="X650" s="256" t="n"/>
      <c r="Y650" s="256" t="n"/>
      <c r="Z650" s="256" t="n"/>
      <c r="AA650" s="256" t="n"/>
      <c r="AB650" s="256" t="n"/>
      <c r="AC650" s="256" t="n"/>
      <c r="AD650" s="256" t="n"/>
      <c r="AE650" s="256" t="n"/>
      <c r="AF650" s="237">
        <f>IF(COUNTA(S650:AE650)=0,"",ROUND(AVERAGE(S650:AE650),1))</f>
        <v/>
      </c>
      <c r="AG650" s="235" t="n"/>
      <c r="AH650" s="256" t="n"/>
      <c r="AI650" s="256" t="n"/>
      <c r="AJ650" s="256" t="n"/>
      <c r="AK650" s="256" t="n"/>
      <c r="AL650" s="256" t="n"/>
      <c r="AM650" s="256" t="n"/>
      <c r="AN650" s="256" t="n"/>
      <c r="AO650" s="256" t="n"/>
      <c r="AP650" s="256" t="n"/>
      <c r="AQ650" s="256" t="n"/>
      <c r="AR650" s="256" t="n"/>
      <c r="AS650" s="256" t="n"/>
      <c r="AT650" s="256" t="n"/>
      <c r="AU650" s="237">
        <f>IF(COUNTA(AH650:AT650)=0,"",ROUND(AVERAGE(AH650:AT650),1))</f>
        <v/>
      </c>
    </row>
    <row r="651" ht="14.4" customHeight="1" s="185">
      <c r="A651" s="255" t="n">
        <v>7</v>
      </c>
      <c r="B651" s="194">
        <f t="array" ref="B651:B651">IFERROR(INDEX(Liste_Enfants!B$4:B$53,SMALL(IF(Liste_Enfants!E$4:E$53="A",ROW(Liste_Enfants!E$4:E$53)-3),7))&amp;" "&amp;INDEX(Liste_Enfants!C$4:C$53,SMALL(IF(Liste_Enfants!E$4:E$53="A",ROW(Liste_Enfants!E$4:E$53)-3),7)),"")</f>
        <v/>
      </c>
      <c r="C651" s="235" t="n"/>
      <c r="D651" s="256" t="n"/>
      <c r="E651" s="256" t="n"/>
      <c r="F651" s="256" t="n"/>
      <c r="G651" s="256" t="n"/>
      <c r="H651" s="256" t="n"/>
      <c r="I651" s="256" t="n"/>
      <c r="J651" s="256" t="n"/>
      <c r="K651" s="256" t="n"/>
      <c r="L651" s="256" t="n"/>
      <c r="M651" s="256" t="n"/>
      <c r="N651" s="256" t="n"/>
      <c r="O651" s="256" t="n"/>
      <c r="P651" s="256" t="n"/>
      <c r="Q651" s="237">
        <f>IF(COUNTA(D651:P651)=0,"",ROUND(AVERAGE(D651:P651),1))</f>
        <v/>
      </c>
      <c r="R651" s="235" t="n"/>
      <c r="S651" s="256" t="n"/>
      <c r="T651" s="256" t="n"/>
      <c r="U651" s="256" t="n"/>
      <c r="V651" s="256" t="n"/>
      <c r="W651" s="256" t="n"/>
      <c r="X651" s="256" t="n"/>
      <c r="Y651" s="256" t="n"/>
      <c r="Z651" s="256" t="n"/>
      <c r="AA651" s="256" t="n"/>
      <c r="AB651" s="256" t="n"/>
      <c r="AC651" s="256" t="n"/>
      <c r="AD651" s="256" t="n"/>
      <c r="AE651" s="256" t="n"/>
      <c r="AF651" s="237">
        <f>IF(COUNTA(S651:AE651)=0,"",ROUND(AVERAGE(S651:AE651),1))</f>
        <v/>
      </c>
      <c r="AG651" s="235" t="n"/>
      <c r="AH651" s="256" t="n"/>
      <c r="AI651" s="256" t="n"/>
      <c r="AJ651" s="256" t="n"/>
      <c r="AK651" s="256" t="n"/>
      <c r="AL651" s="256" t="n"/>
      <c r="AM651" s="256" t="n"/>
      <c r="AN651" s="256" t="n"/>
      <c r="AO651" s="256" t="n"/>
      <c r="AP651" s="256" t="n"/>
      <c r="AQ651" s="256" t="n"/>
      <c r="AR651" s="256" t="n"/>
      <c r="AS651" s="256" t="n"/>
      <c r="AT651" s="256" t="n"/>
      <c r="AU651" s="237">
        <f>IF(COUNTA(AH651:AT651)=0,"",ROUND(AVERAGE(AH651:AT651),1))</f>
        <v/>
      </c>
    </row>
    <row r="652" ht="14.4" customHeight="1" s="185">
      <c r="A652" s="255" t="n">
        <v>8</v>
      </c>
      <c r="B652" s="194">
        <f t="array" ref="B652:B652">IFERROR(INDEX(Liste_Enfants!B$4:B$53,SMALL(IF(Liste_Enfants!E$4:E$53="A",ROW(Liste_Enfants!E$4:E$53)-3),8))&amp;" "&amp;INDEX(Liste_Enfants!C$4:C$53,SMALL(IF(Liste_Enfants!E$4:E$53="A",ROW(Liste_Enfants!E$4:E$53)-3),8)),"")</f>
        <v/>
      </c>
      <c r="C652" s="235" t="n"/>
      <c r="D652" s="256" t="n"/>
      <c r="E652" s="256" t="n"/>
      <c r="F652" s="256" t="n"/>
      <c r="G652" s="256" t="n"/>
      <c r="H652" s="256" t="n"/>
      <c r="I652" s="256" t="n"/>
      <c r="J652" s="256" t="n"/>
      <c r="K652" s="256" t="n"/>
      <c r="L652" s="256" t="n"/>
      <c r="M652" s="256" t="n"/>
      <c r="N652" s="256" t="n"/>
      <c r="O652" s="256" t="n"/>
      <c r="P652" s="256" t="n"/>
      <c r="Q652" s="237">
        <f>IF(COUNTA(D652:P652)=0,"",ROUND(AVERAGE(D652:P652),1))</f>
        <v/>
      </c>
      <c r="R652" s="235" t="n"/>
      <c r="S652" s="256" t="n"/>
      <c r="T652" s="256" t="n"/>
      <c r="U652" s="256" t="n"/>
      <c r="V652" s="256" t="n"/>
      <c r="W652" s="256" t="n"/>
      <c r="X652" s="256" t="n"/>
      <c r="Y652" s="256" t="n"/>
      <c r="Z652" s="256" t="n"/>
      <c r="AA652" s="256" t="n"/>
      <c r="AB652" s="256" t="n"/>
      <c r="AC652" s="256" t="n"/>
      <c r="AD652" s="256" t="n"/>
      <c r="AE652" s="256" t="n"/>
      <c r="AF652" s="237">
        <f>IF(COUNTA(S652:AE652)=0,"",ROUND(AVERAGE(S652:AE652),1))</f>
        <v/>
      </c>
      <c r="AG652" s="235" t="n"/>
      <c r="AH652" s="256" t="n"/>
      <c r="AI652" s="256" t="n"/>
      <c r="AJ652" s="256" t="n"/>
      <c r="AK652" s="256" t="n"/>
      <c r="AL652" s="256" t="n"/>
      <c r="AM652" s="256" t="n"/>
      <c r="AN652" s="256" t="n"/>
      <c r="AO652" s="256" t="n"/>
      <c r="AP652" s="256" t="n"/>
      <c r="AQ652" s="256" t="n"/>
      <c r="AR652" s="256" t="n"/>
      <c r="AS652" s="256" t="n"/>
      <c r="AT652" s="256" t="n"/>
      <c r="AU652" s="237">
        <f>IF(COUNTA(AH652:AT652)=0,"",ROUND(AVERAGE(AH652:AT652),1))</f>
        <v/>
      </c>
    </row>
    <row r="653" ht="14.4" customHeight="1" s="185">
      <c r="A653" s="255" t="n">
        <v>9</v>
      </c>
      <c r="B653" s="194">
        <f t="array" ref="B653:B653">IFERROR(INDEX(Liste_Enfants!B$4:B$53,SMALL(IF(Liste_Enfants!E$4:E$53="A",ROW(Liste_Enfants!E$4:E$53)-3),9))&amp;" "&amp;INDEX(Liste_Enfants!C$4:C$53,SMALL(IF(Liste_Enfants!E$4:E$53="A",ROW(Liste_Enfants!E$4:E$53)-3),9)),"")</f>
        <v/>
      </c>
      <c r="C653" s="235" t="n"/>
      <c r="D653" s="256" t="n"/>
      <c r="E653" s="256" t="n"/>
      <c r="F653" s="256" t="n"/>
      <c r="G653" s="256" t="n"/>
      <c r="H653" s="256" t="n"/>
      <c r="I653" s="256" t="n"/>
      <c r="J653" s="256" t="n"/>
      <c r="K653" s="256" t="n"/>
      <c r="L653" s="256" t="n"/>
      <c r="M653" s="256" t="n"/>
      <c r="N653" s="256" t="n"/>
      <c r="O653" s="256" t="n"/>
      <c r="P653" s="256" t="n"/>
      <c r="Q653" s="237">
        <f>IF(COUNTA(D653:P653)=0,"",ROUND(AVERAGE(D653:P653),1))</f>
        <v/>
      </c>
      <c r="R653" s="235" t="n"/>
      <c r="S653" s="256" t="n"/>
      <c r="T653" s="256" t="n"/>
      <c r="U653" s="256" t="n"/>
      <c r="V653" s="256" t="n"/>
      <c r="W653" s="256" t="n"/>
      <c r="X653" s="256" t="n"/>
      <c r="Y653" s="256" t="n"/>
      <c r="Z653" s="256" t="n"/>
      <c r="AA653" s="256" t="n"/>
      <c r="AB653" s="256" t="n"/>
      <c r="AC653" s="256" t="n"/>
      <c r="AD653" s="256" t="n"/>
      <c r="AE653" s="256" t="n"/>
      <c r="AF653" s="237">
        <f>IF(COUNTA(S653:AE653)=0,"",ROUND(AVERAGE(S653:AE653),1))</f>
        <v/>
      </c>
      <c r="AG653" s="235" t="n"/>
      <c r="AH653" s="256" t="n"/>
      <c r="AI653" s="256" t="n"/>
      <c r="AJ653" s="256" t="n"/>
      <c r="AK653" s="256" t="n"/>
      <c r="AL653" s="256" t="n"/>
      <c r="AM653" s="256" t="n"/>
      <c r="AN653" s="256" t="n"/>
      <c r="AO653" s="256" t="n"/>
      <c r="AP653" s="256" t="n"/>
      <c r="AQ653" s="256" t="n"/>
      <c r="AR653" s="256" t="n"/>
      <c r="AS653" s="256" t="n"/>
      <c r="AT653" s="256" t="n"/>
      <c r="AU653" s="237">
        <f>IF(COUNTA(AH653:AT653)=0,"",ROUND(AVERAGE(AH653:AT653),1))</f>
        <v/>
      </c>
    </row>
    <row r="654" ht="14.4" customHeight="1" s="185">
      <c r="A654" s="255" t="n">
        <v>10</v>
      </c>
      <c r="B654" s="194">
        <f t="array" ref="B654:B654">IFERROR(INDEX(Liste_Enfants!B$4:B$53,SMALL(IF(Liste_Enfants!E$4:E$53="A",ROW(Liste_Enfants!E$4:E$53)-3),10))&amp;" "&amp;INDEX(Liste_Enfants!C$4:C$53,SMALL(IF(Liste_Enfants!E$4:E$53="A",ROW(Liste_Enfants!E$4:E$53)-3),10)),"")</f>
        <v/>
      </c>
      <c r="C654" s="235" t="n"/>
      <c r="D654" s="256" t="n"/>
      <c r="E654" s="256" t="n"/>
      <c r="F654" s="256" t="n"/>
      <c r="G654" s="256" t="n"/>
      <c r="H654" s="256" t="n"/>
      <c r="I654" s="256" t="n"/>
      <c r="J654" s="256" t="n"/>
      <c r="K654" s="256" t="n"/>
      <c r="L654" s="256" t="n"/>
      <c r="M654" s="256" t="n"/>
      <c r="N654" s="256" t="n"/>
      <c r="O654" s="256" t="n"/>
      <c r="P654" s="256" t="n"/>
      <c r="Q654" s="237">
        <f>IF(COUNTA(D654:P654)=0,"",ROUND(AVERAGE(D654:P654),1))</f>
        <v/>
      </c>
      <c r="R654" s="235" t="n"/>
      <c r="S654" s="256" t="n"/>
      <c r="T654" s="256" t="n"/>
      <c r="U654" s="256" t="n"/>
      <c r="V654" s="256" t="n"/>
      <c r="W654" s="256" t="n"/>
      <c r="X654" s="256" t="n"/>
      <c r="Y654" s="256" t="n"/>
      <c r="Z654" s="256" t="n"/>
      <c r="AA654" s="256" t="n"/>
      <c r="AB654" s="256" t="n"/>
      <c r="AC654" s="256" t="n"/>
      <c r="AD654" s="256" t="n"/>
      <c r="AE654" s="256" t="n"/>
      <c r="AF654" s="237">
        <f>IF(COUNTA(S654:AE654)=0,"",ROUND(AVERAGE(S654:AE654),1))</f>
        <v/>
      </c>
      <c r="AG654" s="235" t="n"/>
      <c r="AH654" s="256" t="n"/>
      <c r="AI654" s="256" t="n"/>
      <c r="AJ654" s="256" t="n"/>
      <c r="AK654" s="256" t="n"/>
      <c r="AL654" s="256" t="n"/>
      <c r="AM654" s="256" t="n"/>
      <c r="AN654" s="256" t="n"/>
      <c r="AO654" s="256" t="n"/>
      <c r="AP654" s="256" t="n"/>
      <c r="AQ654" s="256" t="n"/>
      <c r="AR654" s="256" t="n"/>
      <c r="AS654" s="256" t="n"/>
      <c r="AT654" s="256" t="n"/>
      <c r="AU654" s="237">
        <f>IF(COUNTA(AH654:AT654)=0,"",ROUND(AVERAGE(AH654:AT654),1))</f>
        <v/>
      </c>
    </row>
    <row r="655" ht="14.4" customHeight="1" s="185">
      <c r="A655" s="255" t="n">
        <v>11</v>
      </c>
      <c r="B655" s="194">
        <f t="array" ref="B655:B655">IFERROR(INDEX(Liste_Enfants!B$4:B$53,SMALL(IF(Liste_Enfants!E$4:E$53="A",ROW(Liste_Enfants!E$4:E$53)-3),11))&amp;" "&amp;INDEX(Liste_Enfants!C$4:C$53,SMALL(IF(Liste_Enfants!E$4:E$53="A",ROW(Liste_Enfants!E$4:E$53)-3),11)),"")</f>
        <v/>
      </c>
      <c r="C655" s="235" t="n"/>
      <c r="D655" s="256" t="n"/>
      <c r="E655" s="256" t="n"/>
      <c r="F655" s="256" t="n"/>
      <c r="G655" s="256" t="n"/>
      <c r="H655" s="256" t="n"/>
      <c r="I655" s="256" t="n"/>
      <c r="J655" s="256" t="n"/>
      <c r="K655" s="256" t="n"/>
      <c r="L655" s="256" t="n"/>
      <c r="M655" s="256" t="n"/>
      <c r="N655" s="256" t="n"/>
      <c r="O655" s="256" t="n"/>
      <c r="P655" s="256" t="n"/>
      <c r="Q655" s="237">
        <f>IF(COUNTA(D655:P655)=0,"",ROUND(AVERAGE(D655:P655),1))</f>
        <v/>
      </c>
      <c r="R655" s="235" t="n"/>
      <c r="S655" s="256" t="n"/>
      <c r="T655" s="256" t="n"/>
      <c r="U655" s="256" t="n"/>
      <c r="V655" s="256" t="n"/>
      <c r="W655" s="256" t="n"/>
      <c r="X655" s="256" t="n"/>
      <c r="Y655" s="256" t="n"/>
      <c r="Z655" s="256" t="n"/>
      <c r="AA655" s="256" t="n"/>
      <c r="AB655" s="256" t="n"/>
      <c r="AC655" s="256" t="n"/>
      <c r="AD655" s="256" t="n"/>
      <c r="AE655" s="256" t="n"/>
      <c r="AF655" s="237">
        <f>IF(COUNTA(S655:AE655)=0,"",ROUND(AVERAGE(S655:AE655),1))</f>
        <v/>
      </c>
      <c r="AG655" s="235" t="n"/>
      <c r="AH655" s="256" t="n"/>
      <c r="AI655" s="256" t="n"/>
      <c r="AJ655" s="256" t="n"/>
      <c r="AK655" s="256" t="n"/>
      <c r="AL655" s="256" t="n"/>
      <c r="AM655" s="256" t="n"/>
      <c r="AN655" s="256" t="n"/>
      <c r="AO655" s="256" t="n"/>
      <c r="AP655" s="256" t="n"/>
      <c r="AQ655" s="256" t="n"/>
      <c r="AR655" s="256" t="n"/>
      <c r="AS655" s="256" t="n"/>
      <c r="AT655" s="256" t="n"/>
      <c r="AU655" s="237">
        <f>IF(COUNTA(AH655:AT655)=0,"",ROUND(AVERAGE(AH655:AT655),1))</f>
        <v/>
      </c>
    </row>
    <row r="656" ht="14.4" customHeight="1" s="185">
      <c r="A656" s="255" t="n">
        <v>12</v>
      </c>
      <c r="B656" s="194">
        <f t="array" ref="B656:B656">IFERROR(INDEX(Liste_Enfants!B$4:B$53,SMALL(IF(Liste_Enfants!E$4:E$53="A",ROW(Liste_Enfants!E$4:E$53)-3),12))&amp;" "&amp;INDEX(Liste_Enfants!C$4:C$53,SMALL(IF(Liste_Enfants!E$4:E$53="A",ROW(Liste_Enfants!E$4:E$53)-3),12)),"")</f>
        <v/>
      </c>
      <c r="C656" s="235" t="n"/>
      <c r="D656" s="256" t="n"/>
      <c r="E656" s="256" t="n"/>
      <c r="F656" s="256" t="n"/>
      <c r="G656" s="256" t="n"/>
      <c r="H656" s="256" t="n"/>
      <c r="I656" s="256" t="n"/>
      <c r="J656" s="256" t="n"/>
      <c r="K656" s="256" t="n"/>
      <c r="L656" s="256" t="n"/>
      <c r="M656" s="256" t="n"/>
      <c r="N656" s="256" t="n"/>
      <c r="O656" s="256" t="n"/>
      <c r="P656" s="256" t="n"/>
      <c r="Q656" s="237">
        <f>IF(COUNTA(D656:P656)=0,"",ROUND(AVERAGE(D656:P656),1))</f>
        <v/>
      </c>
      <c r="R656" s="235" t="n"/>
      <c r="S656" s="256" t="n"/>
      <c r="T656" s="256" t="n"/>
      <c r="U656" s="256" t="n"/>
      <c r="V656" s="256" t="n"/>
      <c r="W656" s="256" t="n"/>
      <c r="X656" s="256" t="n"/>
      <c r="Y656" s="256" t="n"/>
      <c r="Z656" s="256" t="n"/>
      <c r="AA656" s="256" t="n"/>
      <c r="AB656" s="256" t="n"/>
      <c r="AC656" s="256" t="n"/>
      <c r="AD656" s="256" t="n"/>
      <c r="AE656" s="256" t="n"/>
      <c r="AF656" s="237">
        <f>IF(COUNTA(S656:AE656)=0,"",ROUND(AVERAGE(S656:AE656),1))</f>
        <v/>
      </c>
      <c r="AG656" s="235" t="n"/>
      <c r="AH656" s="256" t="n"/>
      <c r="AI656" s="256" t="n"/>
      <c r="AJ656" s="256" t="n"/>
      <c r="AK656" s="256" t="n"/>
      <c r="AL656" s="256" t="n"/>
      <c r="AM656" s="256" t="n"/>
      <c r="AN656" s="256" t="n"/>
      <c r="AO656" s="256" t="n"/>
      <c r="AP656" s="256" t="n"/>
      <c r="AQ656" s="256" t="n"/>
      <c r="AR656" s="256" t="n"/>
      <c r="AS656" s="256" t="n"/>
      <c r="AT656" s="256" t="n"/>
      <c r="AU656" s="237">
        <f>IF(COUNTA(AH656:AT656)=0,"",ROUND(AVERAGE(AH656:AT656),1))</f>
        <v/>
      </c>
    </row>
    <row r="657" ht="14.4" customHeight="1" s="185">
      <c r="A657" s="255" t="n">
        <v>13</v>
      </c>
      <c r="B657" s="194">
        <f t="array" ref="B657:B657">IFERROR(INDEX(Liste_Enfants!B$4:B$53,SMALL(IF(Liste_Enfants!E$4:E$53="A",ROW(Liste_Enfants!E$4:E$53)-3),13))&amp;" "&amp;INDEX(Liste_Enfants!C$4:C$53,SMALL(IF(Liste_Enfants!E$4:E$53="A",ROW(Liste_Enfants!E$4:E$53)-3),13)),"")</f>
        <v/>
      </c>
      <c r="C657" s="235" t="n"/>
      <c r="D657" s="256" t="n"/>
      <c r="E657" s="256" t="n"/>
      <c r="F657" s="256" t="n"/>
      <c r="G657" s="256" t="n"/>
      <c r="H657" s="256" t="n"/>
      <c r="I657" s="256" t="n"/>
      <c r="J657" s="256" t="n"/>
      <c r="K657" s="256" t="n"/>
      <c r="L657" s="256" t="n"/>
      <c r="M657" s="256" t="n"/>
      <c r="N657" s="256" t="n"/>
      <c r="O657" s="256" t="n"/>
      <c r="P657" s="256" t="n"/>
      <c r="Q657" s="237">
        <f>IF(COUNTA(D657:P657)=0,"",ROUND(AVERAGE(D657:P657),1))</f>
        <v/>
      </c>
      <c r="R657" s="235" t="n"/>
      <c r="S657" s="256" t="n"/>
      <c r="T657" s="256" t="n"/>
      <c r="U657" s="256" t="n"/>
      <c r="V657" s="256" t="n"/>
      <c r="W657" s="256" t="n"/>
      <c r="X657" s="256" t="n"/>
      <c r="Y657" s="256" t="n"/>
      <c r="Z657" s="256" t="n"/>
      <c r="AA657" s="256" t="n"/>
      <c r="AB657" s="256" t="n"/>
      <c r="AC657" s="256" t="n"/>
      <c r="AD657" s="256" t="n"/>
      <c r="AE657" s="256" t="n"/>
      <c r="AF657" s="237">
        <f>IF(COUNTA(S657:AE657)=0,"",ROUND(AVERAGE(S657:AE657),1))</f>
        <v/>
      </c>
      <c r="AG657" s="235" t="n"/>
      <c r="AH657" s="256" t="n"/>
      <c r="AI657" s="256" t="n"/>
      <c r="AJ657" s="256" t="n"/>
      <c r="AK657" s="256" t="n"/>
      <c r="AL657" s="256" t="n"/>
      <c r="AM657" s="256" t="n"/>
      <c r="AN657" s="256" t="n"/>
      <c r="AO657" s="256" t="n"/>
      <c r="AP657" s="256" t="n"/>
      <c r="AQ657" s="256" t="n"/>
      <c r="AR657" s="256" t="n"/>
      <c r="AS657" s="256" t="n"/>
      <c r="AT657" s="256" t="n"/>
      <c r="AU657" s="237">
        <f>IF(COUNTA(AH657:AT657)=0,"",ROUND(AVERAGE(AH657:AT657),1))</f>
        <v/>
      </c>
    </row>
    <row r="658" ht="14.4" customHeight="1" s="185">
      <c r="A658" s="255" t="n">
        <v>14</v>
      </c>
      <c r="B658" s="194">
        <f t="array" ref="B658:B658">IFERROR(INDEX(Liste_Enfants!B$4:B$53,SMALL(IF(Liste_Enfants!E$4:E$53="A",ROW(Liste_Enfants!E$4:E$53)-3),14))&amp;" "&amp;INDEX(Liste_Enfants!C$4:C$53,SMALL(IF(Liste_Enfants!E$4:E$53="A",ROW(Liste_Enfants!E$4:E$53)-3),14)),"")</f>
        <v/>
      </c>
      <c r="C658" s="235" t="n"/>
      <c r="D658" s="256" t="n"/>
      <c r="E658" s="256" t="n"/>
      <c r="F658" s="256" t="n"/>
      <c r="G658" s="256" t="n"/>
      <c r="H658" s="256" t="n"/>
      <c r="I658" s="256" t="n"/>
      <c r="J658" s="256" t="n"/>
      <c r="K658" s="256" t="n"/>
      <c r="L658" s="256" t="n"/>
      <c r="M658" s="256" t="n"/>
      <c r="N658" s="256" t="n"/>
      <c r="O658" s="256" t="n"/>
      <c r="P658" s="256" t="n"/>
      <c r="Q658" s="237">
        <f>IF(COUNTA(D658:P658)=0,"",ROUND(AVERAGE(D658:P658),1))</f>
        <v/>
      </c>
      <c r="R658" s="235" t="n"/>
      <c r="S658" s="256" t="n"/>
      <c r="T658" s="256" t="n"/>
      <c r="U658" s="256" t="n"/>
      <c r="V658" s="256" t="n"/>
      <c r="W658" s="256" t="n"/>
      <c r="X658" s="256" t="n"/>
      <c r="Y658" s="256" t="n"/>
      <c r="Z658" s="256" t="n"/>
      <c r="AA658" s="256" t="n"/>
      <c r="AB658" s="256" t="n"/>
      <c r="AC658" s="256" t="n"/>
      <c r="AD658" s="256" t="n"/>
      <c r="AE658" s="256" t="n"/>
      <c r="AF658" s="237">
        <f>IF(COUNTA(S658:AE658)=0,"",ROUND(AVERAGE(S658:AE658),1))</f>
        <v/>
      </c>
      <c r="AG658" s="235" t="n"/>
      <c r="AH658" s="256" t="n"/>
      <c r="AI658" s="256" t="n"/>
      <c r="AJ658" s="256" t="n"/>
      <c r="AK658" s="256" t="n"/>
      <c r="AL658" s="256" t="n"/>
      <c r="AM658" s="256" t="n"/>
      <c r="AN658" s="256" t="n"/>
      <c r="AO658" s="256" t="n"/>
      <c r="AP658" s="256" t="n"/>
      <c r="AQ658" s="256" t="n"/>
      <c r="AR658" s="256" t="n"/>
      <c r="AS658" s="256" t="n"/>
      <c r="AT658" s="256" t="n"/>
      <c r="AU658" s="237">
        <f>IF(COUNTA(AH658:AT658)=0,"",ROUND(AVERAGE(AH658:AT658),1))</f>
        <v/>
      </c>
    </row>
    <row r="659" ht="14.4" customHeight="1" s="185">
      <c r="A659" s="255" t="n">
        <v>15</v>
      </c>
      <c r="B659" s="194">
        <f t="array" ref="B659:B659">IFERROR(INDEX(Liste_Enfants!B$4:B$53,SMALL(IF(Liste_Enfants!E$4:E$53="A",ROW(Liste_Enfants!E$4:E$53)-3),15))&amp;" "&amp;INDEX(Liste_Enfants!C$4:C$53,SMALL(IF(Liste_Enfants!E$4:E$53="A",ROW(Liste_Enfants!E$4:E$53)-3),15)),"")</f>
        <v/>
      </c>
      <c r="C659" s="235" t="n"/>
      <c r="D659" s="256" t="n"/>
      <c r="E659" s="256" t="n"/>
      <c r="F659" s="256" t="n"/>
      <c r="G659" s="256" t="n"/>
      <c r="H659" s="256" t="n"/>
      <c r="I659" s="256" t="n"/>
      <c r="J659" s="256" t="n"/>
      <c r="K659" s="256" t="n"/>
      <c r="L659" s="256" t="n"/>
      <c r="M659" s="256" t="n"/>
      <c r="N659" s="256" t="n"/>
      <c r="O659" s="256" t="n"/>
      <c r="P659" s="256" t="n"/>
      <c r="Q659" s="237">
        <f>IF(COUNTA(D659:P659)=0,"",ROUND(AVERAGE(D659:P659),1))</f>
        <v/>
      </c>
      <c r="R659" s="235" t="n"/>
      <c r="S659" s="256" t="n"/>
      <c r="T659" s="256" t="n"/>
      <c r="U659" s="256" t="n"/>
      <c r="V659" s="256" t="n"/>
      <c r="W659" s="256" t="n"/>
      <c r="X659" s="256" t="n"/>
      <c r="Y659" s="256" t="n"/>
      <c r="Z659" s="256" t="n"/>
      <c r="AA659" s="256" t="n"/>
      <c r="AB659" s="256" t="n"/>
      <c r="AC659" s="256" t="n"/>
      <c r="AD659" s="256" t="n"/>
      <c r="AE659" s="256" t="n"/>
      <c r="AF659" s="237">
        <f>IF(COUNTA(S659:AE659)=0,"",ROUND(AVERAGE(S659:AE659),1))</f>
        <v/>
      </c>
      <c r="AG659" s="235" t="n"/>
      <c r="AH659" s="256" t="n"/>
      <c r="AI659" s="256" t="n"/>
      <c r="AJ659" s="256" t="n"/>
      <c r="AK659" s="256" t="n"/>
      <c r="AL659" s="256" t="n"/>
      <c r="AM659" s="256" t="n"/>
      <c r="AN659" s="256" t="n"/>
      <c r="AO659" s="256" t="n"/>
      <c r="AP659" s="256" t="n"/>
      <c r="AQ659" s="256" t="n"/>
      <c r="AR659" s="256" t="n"/>
      <c r="AS659" s="256" t="n"/>
      <c r="AT659" s="256" t="n"/>
      <c r="AU659" s="237">
        <f>IF(COUNTA(AH659:AT659)=0,"",ROUND(AVERAGE(AH659:AT659),1))</f>
        <v/>
      </c>
    </row>
    <row r="660" ht="14.4" customHeight="1" s="185">
      <c r="A660" s="257" t="inlineStr">
        <is>
          <t>📊 MOY.</t>
        </is>
      </c>
      <c r="C660" s="240" t="n"/>
      <c r="D660" s="258">
        <f>IF(COUNTA(D645:D659)=0,"",ROUND(AVERAGE(D645:D659),1))</f>
        <v/>
      </c>
      <c r="E660" s="258">
        <f>IF(COUNTA(E645:E659)=0,"",ROUND(AVERAGE(E645:E659),1))</f>
        <v/>
      </c>
      <c r="F660" s="258">
        <f>IF(COUNTA(F645:F659)=0,"",ROUND(AVERAGE(F645:F659),1))</f>
        <v/>
      </c>
      <c r="G660" s="258">
        <f>IF(COUNTA(G645:G659)=0,"",ROUND(AVERAGE(G645:G659),1))</f>
        <v/>
      </c>
      <c r="H660" s="258">
        <f>IF(COUNTA(H645:H659)=0,"",ROUND(AVERAGE(H645:H659),1))</f>
        <v/>
      </c>
      <c r="I660" s="258">
        <f>IF(COUNTA(I645:I659)=0,"",ROUND(AVERAGE(I645:I659),1))</f>
        <v/>
      </c>
      <c r="J660" s="258">
        <f>IF(COUNTA(J645:J659)=0,"",ROUND(AVERAGE(J645:J659),1))</f>
        <v/>
      </c>
      <c r="K660" s="258">
        <f>IF(COUNTA(K645:K659)=0,"",ROUND(AVERAGE(K645:K659),1))</f>
        <v/>
      </c>
      <c r="L660" s="258">
        <f>IF(COUNTA(L645:L659)=0,"",ROUND(AVERAGE(L645:L659),1))</f>
        <v/>
      </c>
      <c r="M660" s="258">
        <f>IF(COUNTA(M645:M659)=0,"",ROUND(AVERAGE(M645:M659),1))</f>
        <v/>
      </c>
      <c r="N660" s="258">
        <f>IF(COUNTA(N645:N659)=0,"",ROUND(AVERAGE(N645:N659),1))</f>
        <v/>
      </c>
      <c r="O660" s="258">
        <f>IF(COUNTA(O645:O659)=0,"",ROUND(AVERAGE(O645:O659),1))</f>
        <v/>
      </c>
      <c r="P660" s="258">
        <f>IF(COUNTA(P645:P659)=0,"",ROUND(AVERAGE(P645:P659),1))</f>
        <v/>
      </c>
      <c r="Q660" s="258">
        <f>IF(COUNTA(Q645:Q659)=0,"",ROUND(AVERAGE(Q645:Q659),1))</f>
        <v/>
      </c>
      <c r="R660" s="235" t="n"/>
      <c r="S660" s="258">
        <f>IF(COUNTA(S645:S659)=0,"",ROUND(AVERAGE(S645:S659),1))</f>
        <v/>
      </c>
      <c r="T660" s="258">
        <f>IF(COUNTA(T645:T659)=0,"",ROUND(AVERAGE(T645:T659),1))</f>
        <v/>
      </c>
      <c r="U660" s="258">
        <f>IF(COUNTA(U645:U659)=0,"",ROUND(AVERAGE(U645:U659),1))</f>
        <v/>
      </c>
      <c r="V660" s="258">
        <f>IF(COUNTA(V645:V659)=0,"",ROUND(AVERAGE(V645:V659),1))</f>
        <v/>
      </c>
      <c r="W660" s="258">
        <f>IF(COUNTA(W645:W659)=0,"",ROUND(AVERAGE(W645:W659),1))</f>
        <v/>
      </c>
      <c r="X660" s="258">
        <f>IF(COUNTA(X645:X659)=0,"",ROUND(AVERAGE(X645:X659),1))</f>
        <v/>
      </c>
      <c r="Y660" s="258">
        <f>IF(COUNTA(Y645:Y659)=0,"",ROUND(AVERAGE(Y645:Y659),1))</f>
        <v/>
      </c>
      <c r="Z660" s="258">
        <f>IF(COUNTA(Z645:Z659)=0,"",ROUND(AVERAGE(Z645:Z659),1))</f>
        <v/>
      </c>
      <c r="AA660" s="258">
        <f>IF(COUNTA(AA645:AA659)=0,"",ROUND(AVERAGE(AA645:AA659),1))</f>
        <v/>
      </c>
      <c r="AB660" s="258">
        <f>IF(COUNTA(AB645:AB659)=0,"",ROUND(AVERAGE(AB645:AB659),1))</f>
        <v/>
      </c>
      <c r="AC660" s="258">
        <f>IF(COUNTA(AC645:AC659)=0,"",ROUND(AVERAGE(AC645:AC659),1))</f>
        <v/>
      </c>
      <c r="AD660" s="258">
        <f>IF(COUNTA(AD645:AD659)=0,"",ROUND(AVERAGE(AD645:AD659),1))</f>
        <v/>
      </c>
      <c r="AE660" s="258">
        <f>IF(COUNTA(AE645:AE659)=0,"",ROUND(AVERAGE(AE645:AE659),1))</f>
        <v/>
      </c>
      <c r="AF660" s="258">
        <f>IF(COUNTA(AF645:AF659)=0,"",ROUND(AVERAGE(AF645:AF659),1))</f>
        <v/>
      </c>
      <c r="AG660" s="235" t="n"/>
      <c r="AH660" s="258">
        <f>IF(COUNTA(AH645:AH659)=0,"",ROUND(AVERAGE(AH645:AH659),1))</f>
        <v/>
      </c>
      <c r="AI660" s="258">
        <f>IF(COUNTA(AI645:AI659)=0,"",ROUND(AVERAGE(AI645:AI659),1))</f>
        <v/>
      </c>
      <c r="AJ660" s="258">
        <f>IF(COUNTA(AJ645:AJ659)=0,"",ROUND(AVERAGE(AJ645:AJ659),1))</f>
        <v/>
      </c>
      <c r="AK660" s="258">
        <f>IF(COUNTA(AK645:AK659)=0,"",ROUND(AVERAGE(AK645:AK659),1))</f>
        <v/>
      </c>
      <c r="AL660" s="258">
        <f>IF(COUNTA(AL645:AL659)=0,"",ROUND(AVERAGE(AL645:AL659),1))</f>
        <v/>
      </c>
      <c r="AM660" s="258">
        <f>IF(COUNTA(AM645:AM659)=0,"",ROUND(AVERAGE(AM645:AM659),1))</f>
        <v/>
      </c>
      <c r="AN660" s="258">
        <f>IF(COUNTA(AN645:AN659)=0,"",ROUND(AVERAGE(AN645:AN659),1))</f>
        <v/>
      </c>
      <c r="AO660" s="258">
        <f>IF(COUNTA(AO645:AO659)=0,"",ROUND(AVERAGE(AO645:AO659),1))</f>
        <v/>
      </c>
      <c r="AP660" s="258">
        <f>IF(COUNTA(AP645:AP659)=0,"",ROUND(AVERAGE(AP645:AP659),1))</f>
        <v/>
      </c>
      <c r="AQ660" s="258">
        <f>IF(COUNTA(AQ645:AQ659)=0,"",ROUND(AVERAGE(AQ645:AQ659),1))</f>
        <v/>
      </c>
      <c r="AR660" s="258">
        <f>IF(COUNTA(AR645:AR659)=0,"",ROUND(AVERAGE(AR645:AR659),1))</f>
        <v/>
      </c>
      <c r="AS660" s="258">
        <f>IF(COUNTA(AS645:AS659)=0,"",ROUND(AVERAGE(AS645:AS659),1))</f>
        <v/>
      </c>
      <c r="AT660" s="258">
        <f>IF(COUNTA(AT645:AT659)=0,"",ROUND(AVERAGE(AT645:AT659),1))</f>
        <v/>
      </c>
      <c r="AU660" s="258">
        <f>IF(COUNTA(AU645:AU659)=0,"",ROUND(AVERAGE(AU645:AU659),1))</f>
        <v/>
      </c>
    </row>
    <row r="661" ht="30" customHeight="1" s="185">
      <c r="A661" s="259" t="inlineStr">
        <is>
          <t>N°</t>
        </is>
      </c>
      <c r="B661" s="243" t="inlineStr">
        <is>
          <t>📅 MARDI</t>
        </is>
      </c>
      <c r="C661" s="228" t="n"/>
      <c r="D661" s="229" t="inlineStr">
        <is>
          <t>Règles</t>
        </is>
      </c>
      <c r="E661" s="229" t="inlineStr">
        <is>
          <t>Coopér.</t>
        </is>
      </c>
      <c r="F661" s="229" t="inlineStr">
        <is>
          <t>Comm.</t>
        </is>
      </c>
      <c r="G661" s="229" t="inlineStr">
        <is>
          <t>Entraide</t>
        </is>
      </c>
      <c r="H661" s="230" t="inlineStr">
        <is>
          <t>Initiat.</t>
        </is>
      </c>
      <c r="I661" s="230" t="inlineStr">
        <is>
          <t>Gest.mat</t>
        </is>
      </c>
      <c r="J661" s="230" t="inlineStr">
        <is>
          <t>Orga.</t>
        </is>
      </c>
      <c r="K661" s="231" t="inlineStr">
        <is>
          <t>Imagin.</t>
        </is>
      </c>
      <c r="L661" s="231" t="inlineStr">
        <is>
          <t>Expr.art</t>
        </is>
      </c>
      <c r="M661" s="231" t="inlineStr">
        <is>
          <t>Expr.corp</t>
        </is>
      </c>
      <c r="N661" s="232" t="inlineStr">
        <is>
          <t>Coord.</t>
        </is>
      </c>
      <c r="O661" s="232" t="inlineStr">
        <is>
          <t>Endur.</t>
        </is>
      </c>
      <c r="P661" s="232" t="inlineStr">
        <is>
          <t>Esp.sport</t>
        </is>
      </c>
      <c r="Q661" s="233" t="inlineStr">
        <is>
          <t>MOY</t>
        </is>
      </c>
      <c r="R661" s="250" t="inlineStr">
        <is>
          <t>▼ Activité</t>
        </is>
      </c>
      <c r="S661" s="229" t="inlineStr">
        <is>
          <t>Règles</t>
        </is>
      </c>
      <c r="T661" s="229" t="inlineStr">
        <is>
          <t>Coopér.</t>
        </is>
      </c>
      <c r="U661" s="229" t="inlineStr">
        <is>
          <t>Comm.</t>
        </is>
      </c>
      <c r="V661" s="229" t="inlineStr">
        <is>
          <t>Entraide</t>
        </is>
      </c>
      <c r="W661" s="230" t="inlineStr">
        <is>
          <t>Initiat.</t>
        </is>
      </c>
      <c r="X661" s="230" t="inlineStr">
        <is>
          <t>Gest.mat</t>
        </is>
      </c>
      <c r="Y661" s="230" t="inlineStr">
        <is>
          <t>Orga.</t>
        </is>
      </c>
      <c r="Z661" s="231" t="inlineStr">
        <is>
          <t>Imagin.</t>
        </is>
      </c>
      <c r="AA661" s="231" t="inlineStr">
        <is>
          <t>Expr.art</t>
        </is>
      </c>
      <c r="AB661" s="231" t="inlineStr">
        <is>
          <t>Expr.corp</t>
        </is>
      </c>
      <c r="AC661" s="232" t="inlineStr">
        <is>
          <t>Coord.</t>
        </is>
      </c>
      <c r="AD661" s="232" t="inlineStr">
        <is>
          <t>Endur.</t>
        </is>
      </c>
      <c r="AE661" s="232" t="inlineStr">
        <is>
          <t>Esp.sport</t>
        </is>
      </c>
      <c r="AF661" s="233" t="inlineStr">
        <is>
          <t>MOY</t>
        </is>
      </c>
      <c r="AG661" s="228" t="n"/>
      <c r="AH661" s="229" t="inlineStr">
        <is>
          <t>Règles</t>
        </is>
      </c>
      <c r="AI661" s="229" t="inlineStr">
        <is>
          <t>Coopér.</t>
        </is>
      </c>
      <c r="AJ661" s="229" t="inlineStr">
        <is>
          <t>Comm.</t>
        </is>
      </c>
      <c r="AK661" s="229" t="inlineStr">
        <is>
          <t>Entraide</t>
        </is>
      </c>
      <c r="AL661" s="230" t="inlineStr">
        <is>
          <t>Initiat.</t>
        </is>
      </c>
      <c r="AM661" s="230" t="inlineStr">
        <is>
          <t>Gest.mat</t>
        </is>
      </c>
      <c r="AN661" s="230" t="inlineStr">
        <is>
          <t>Orga.</t>
        </is>
      </c>
      <c r="AO661" s="231" t="inlineStr">
        <is>
          <t>Imagin.</t>
        </is>
      </c>
      <c r="AP661" s="231" t="inlineStr">
        <is>
          <t>Expr.art</t>
        </is>
      </c>
      <c r="AQ661" s="231" t="inlineStr">
        <is>
          <t>Expr.corp</t>
        </is>
      </c>
      <c r="AR661" s="232" t="inlineStr">
        <is>
          <t>Coord.</t>
        </is>
      </c>
      <c r="AS661" s="232" t="inlineStr">
        <is>
          <t>Endur.</t>
        </is>
      </c>
      <c r="AT661" s="232" t="inlineStr">
        <is>
          <t>Esp.sport</t>
        </is>
      </c>
      <c r="AU661" s="233" t="inlineStr">
        <is>
          <t>MOY</t>
        </is>
      </c>
    </row>
    <row r="662" ht="14.4" customHeight="1" s="185">
      <c r="A662" s="255" t="n">
        <v>1</v>
      </c>
      <c r="B662" s="194">
        <f t="array" ref="B662:B662">IFERROR(INDEX(Liste_Enfants!B$4:B$53,SMALL(IF(Liste_Enfants!E$4:E$53="A",ROW(Liste_Enfants!E$4:E$53)-3),1))&amp;" "&amp;INDEX(Liste_Enfants!C$4:C$53,SMALL(IF(Liste_Enfants!E$4:E$53="A",ROW(Liste_Enfants!E$4:E$53)-3),1)),"")</f>
        <v/>
      </c>
      <c r="C662" s="235" t="n"/>
      <c r="D662" s="256" t="n"/>
      <c r="E662" s="256" t="n"/>
      <c r="F662" s="256" t="n"/>
      <c r="G662" s="256" t="n"/>
      <c r="H662" s="256" t="n"/>
      <c r="I662" s="256" t="n"/>
      <c r="J662" s="256" t="n"/>
      <c r="K662" s="256" t="n"/>
      <c r="L662" s="256" t="n"/>
      <c r="M662" s="256" t="n"/>
      <c r="N662" s="256" t="n"/>
      <c r="O662" s="256" t="n"/>
      <c r="P662" s="256" t="n"/>
      <c r="Q662" s="237">
        <f>IF(COUNTA(D662:P662)=0,"",ROUND(AVERAGE(D662:P662),1))</f>
        <v/>
      </c>
      <c r="R662" s="235" t="n"/>
      <c r="S662" s="256" t="n"/>
      <c r="T662" s="256" t="n"/>
      <c r="U662" s="256" t="n"/>
      <c r="V662" s="256" t="n"/>
      <c r="W662" s="256" t="n"/>
      <c r="X662" s="256" t="n"/>
      <c r="Y662" s="256" t="n"/>
      <c r="Z662" s="256" t="n"/>
      <c r="AA662" s="256" t="n"/>
      <c r="AB662" s="256" t="n"/>
      <c r="AC662" s="256" t="n"/>
      <c r="AD662" s="256" t="n"/>
      <c r="AE662" s="256" t="n"/>
      <c r="AF662" s="237">
        <f>IF(COUNTA(S662:AE662)=0,"",ROUND(AVERAGE(S662:AE662),1))</f>
        <v/>
      </c>
      <c r="AG662" s="235" t="n"/>
      <c r="AH662" s="256" t="n"/>
      <c r="AI662" s="256" t="n"/>
      <c r="AJ662" s="256" t="n"/>
      <c r="AK662" s="256" t="n"/>
      <c r="AL662" s="256" t="n"/>
      <c r="AM662" s="256" t="n"/>
      <c r="AN662" s="256" t="n"/>
      <c r="AO662" s="256" t="n"/>
      <c r="AP662" s="256" t="n"/>
      <c r="AQ662" s="256" t="n"/>
      <c r="AR662" s="256" t="n"/>
      <c r="AS662" s="256" t="n"/>
      <c r="AT662" s="256" t="n"/>
      <c r="AU662" s="237">
        <f>IF(COUNTA(AH662:AT662)=0,"",ROUND(AVERAGE(AH662:AT662),1))</f>
        <v/>
      </c>
    </row>
    <row r="663" ht="14.4" customHeight="1" s="185">
      <c r="A663" s="255" t="n">
        <v>2</v>
      </c>
      <c r="B663" s="194">
        <f t="array" ref="B663:B663">IFERROR(INDEX(Liste_Enfants!B$4:B$53,SMALL(IF(Liste_Enfants!E$4:E$53="A",ROW(Liste_Enfants!E$4:E$53)-3),2))&amp;" "&amp;INDEX(Liste_Enfants!C$4:C$53,SMALL(IF(Liste_Enfants!E$4:E$53="A",ROW(Liste_Enfants!E$4:E$53)-3),2)),"")</f>
        <v/>
      </c>
      <c r="C663" s="235" t="n"/>
      <c r="D663" s="256" t="n"/>
      <c r="E663" s="256" t="n"/>
      <c r="F663" s="256" t="n"/>
      <c r="G663" s="256" t="n"/>
      <c r="H663" s="256" t="n"/>
      <c r="I663" s="256" t="n"/>
      <c r="J663" s="256" t="n"/>
      <c r="K663" s="256" t="n"/>
      <c r="L663" s="256" t="n"/>
      <c r="M663" s="256" t="n"/>
      <c r="N663" s="256" t="n"/>
      <c r="O663" s="256" t="n"/>
      <c r="P663" s="256" t="n"/>
      <c r="Q663" s="237">
        <f>IF(COUNTA(D663:P663)=0,"",ROUND(AVERAGE(D663:P663),1))</f>
        <v/>
      </c>
      <c r="R663" s="235" t="n"/>
      <c r="S663" s="256" t="n"/>
      <c r="T663" s="256" t="n"/>
      <c r="U663" s="256" t="n"/>
      <c r="V663" s="256" t="n"/>
      <c r="W663" s="256" t="n"/>
      <c r="X663" s="256" t="n"/>
      <c r="Y663" s="256" t="n"/>
      <c r="Z663" s="256" t="n"/>
      <c r="AA663" s="256" t="n"/>
      <c r="AB663" s="256" t="n"/>
      <c r="AC663" s="256" t="n"/>
      <c r="AD663" s="256" t="n"/>
      <c r="AE663" s="256" t="n"/>
      <c r="AF663" s="237">
        <f>IF(COUNTA(S663:AE663)=0,"",ROUND(AVERAGE(S663:AE663),1))</f>
        <v/>
      </c>
      <c r="AG663" s="235" t="n"/>
      <c r="AH663" s="256" t="n"/>
      <c r="AI663" s="256" t="n"/>
      <c r="AJ663" s="256" t="n"/>
      <c r="AK663" s="256" t="n"/>
      <c r="AL663" s="256" t="n"/>
      <c r="AM663" s="256" t="n"/>
      <c r="AN663" s="256" t="n"/>
      <c r="AO663" s="256" t="n"/>
      <c r="AP663" s="256" t="n"/>
      <c r="AQ663" s="256" t="n"/>
      <c r="AR663" s="256" t="n"/>
      <c r="AS663" s="256" t="n"/>
      <c r="AT663" s="256" t="n"/>
      <c r="AU663" s="237">
        <f>IF(COUNTA(AH663:AT663)=0,"",ROUND(AVERAGE(AH663:AT663),1))</f>
        <v/>
      </c>
    </row>
    <row r="664" ht="14.4" customHeight="1" s="185">
      <c r="A664" s="255" t="n">
        <v>3</v>
      </c>
      <c r="B664" s="194">
        <f t="array" ref="B664:B664">IFERROR(INDEX(Liste_Enfants!B$4:B$53,SMALL(IF(Liste_Enfants!E$4:E$53="A",ROW(Liste_Enfants!E$4:E$53)-3),3))&amp;" "&amp;INDEX(Liste_Enfants!C$4:C$53,SMALL(IF(Liste_Enfants!E$4:E$53="A",ROW(Liste_Enfants!E$4:E$53)-3),3)),"")</f>
        <v/>
      </c>
      <c r="C664" s="235" t="n"/>
      <c r="D664" s="256" t="n"/>
      <c r="E664" s="256" t="n"/>
      <c r="F664" s="256" t="n"/>
      <c r="G664" s="256" t="n"/>
      <c r="H664" s="256" t="n"/>
      <c r="I664" s="256" t="n"/>
      <c r="J664" s="256" t="n"/>
      <c r="K664" s="256" t="n"/>
      <c r="L664" s="256" t="n"/>
      <c r="M664" s="256" t="n"/>
      <c r="N664" s="256" t="n"/>
      <c r="O664" s="256" t="n"/>
      <c r="P664" s="256" t="n"/>
      <c r="Q664" s="237">
        <f>IF(COUNTA(D664:P664)=0,"",ROUND(AVERAGE(D664:P664),1))</f>
        <v/>
      </c>
      <c r="R664" s="235" t="n"/>
      <c r="S664" s="256" t="n"/>
      <c r="T664" s="256" t="n"/>
      <c r="U664" s="256" t="n"/>
      <c r="V664" s="256" t="n"/>
      <c r="W664" s="256" t="n"/>
      <c r="X664" s="256" t="n"/>
      <c r="Y664" s="256" t="n"/>
      <c r="Z664" s="256" t="n"/>
      <c r="AA664" s="256" t="n"/>
      <c r="AB664" s="256" t="n"/>
      <c r="AC664" s="256" t="n"/>
      <c r="AD664" s="256" t="n"/>
      <c r="AE664" s="256" t="n"/>
      <c r="AF664" s="237">
        <f>IF(COUNTA(S664:AE664)=0,"",ROUND(AVERAGE(S664:AE664),1))</f>
        <v/>
      </c>
      <c r="AG664" s="235" t="n"/>
      <c r="AH664" s="256" t="n"/>
      <c r="AI664" s="256" t="n"/>
      <c r="AJ664" s="256" t="n"/>
      <c r="AK664" s="256" t="n"/>
      <c r="AL664" s="256" t="n"/>
      <c r="AM664" s="256" t="n"/>
      <c r="AN664" s="256" t="n"/>
      <c r="AO664" s="256" t="n"/>
      <c r="AP664" s="256" t="n"/>
      <c r="AQ664" s="256" t="n"/>
      <c r="AR664" s="256" t="n"/>
      <c r="AS664" s="256" t="n"/>
      <c r="AT664" s="256" t="n"/>
      <c r="AU664" s="237">
        <f>IF(COUNTA(AH664:AT664)=0,"",ROUND(AVERAGE(AH664:AT664),1))</f>
        <v/>
      </c>
    </row>
    <row r="665" ht="14.4" customHeight="1" s="185">
      <c r="A665" s="255" t="n">
        <v>4</v>
      </c>
      <c r="B665" s="194">
        <f t="array" ref="B665:B665">IFERROR(INDEX(Liste_Enfants!B$4:B$53,SMALL(IF(Liste_Enfants!E$4:E$53="A",ROW(Liste_Enfants!E$4:E$53)-3),4))&amp;" "&amp;INDEX(Liste_Enfants!C$4:C$53,SMALL(IF(Liste_Enfants!E$4:E$53="A",ROW(Liste_Enfants!E$4:E$53)-3),4)),"")</f>
        <v/>
      </c>
      <c r="C665" s="235" t="n"/>
      <c r="D665" s="256" t="n"/>
      <c r="E665" s="256" t="n"/>
      <c r="F665" s="256" t="n"/>
      <c r="G665" s="256" t="n"/>
      <c r="H665" s="256" t="n"/>
      <c r="I665" s="256" t="n"/>
      <c r="J665" s="256" t="n"/>
      <c r="K665" s="256" t="n"/>
      <c r="L665" s="256" t="n"/>
      <c r="M665" s="256" t="n"/>
      <c r="N665" s="256" t="n"/>
      <c r="O665" s="256" t="n"/>
      <c r="P665" s="256" t="n"/>
      <c r="Q665" s="237">
        <f>IF(COUNTA(D665:P665)=0,"",ROUND(AVERAGE(D665:P665),1))</f>
        <v/>
      </c>
      <c r="R665" s="235" t="n"/>
      <c r="S665" s="256" t="n"/>
      <c r="T665" s="256" t="n"/>
      <c r="U665" s="256" t="n"/>
      <c r="V665" s="256" t="n"/>
      <c r="W665" s="256" t="n"/>
      <c r="X665" s="256" t="n"/>
      <c r="Y665" s="256" t="n"/>
      <c r="Z665" s="256" t="n"/>
      <c r="AA665" s="256" t="n"/>
      <c r="AB665" s="256" t="n"/>
      <c r="AC665" s="256" t="n"/>
      <c r="AD665" s="256" t="n"/>
      <c r="AE665" s="256" t="n"/>
      <c r="AF665" s="237">
        <f>IF(COUNTA(S665:AE665)=0,"",ROUND(AVERAGE(S665:AE665),1))</f>
        <v/>
      </c>
      <c r="AG665" s="235" t="n"/>
      <c r="AH665" s="256" t="n"/>
      <c r="AI665" s="256" t="n"/>
      <c r="AJ665" s="256" t="n"/>
      <c r="AK665" s="256" t="n"/>
      <c r="AL665" s="256" t="n"/>
      <c r="AM665" s="256" t="n"/>
      <c r="AN665" s="256" t="n"/>
      <c r="AO665" s="256" t="n"/>
      <c r="AP665" s="256" t="n"/>
      <c r="AQ665" s="256" t="n"/>
      <c r="AR665" s="256" t="n"/>
      <c r="AS665" s="256" t="n"/>
      <c r="AT665" s="256" t="n"/>
      <c r="AU665" s="237">
        <f>IF(COUNTA(AH665:AT665)=0,"",ROUND(AVERAGE(AH665:AT665),1))</f>
        <v/>
      </c>
    </row>
    <row r="666" ht="14.4" customHeight="1" s="185">
      <c r="A666" s="255" t="n">
        <v>5</v>
      </c>
      <c r="B666" s="194">
        <f t="array" ref="B666:B666">IFERROR(INDEX(Liste_Enfants!B$4:B$53,SMALL(IF(Liste_Enfants!E$4:E$53="A",ROW(Liste_Enfants!E$4:E$53)-3),5))&amp;" "&amp;INDEX(Liste_Enfants!C$4:C$53,SMALL(IF(Liste_Enfants!E$4:E$53="A",ROW(Liste_Enfants!E$4:E$53)-3),5)),"")</f>
        <v/>
      </c>
      <c r="C666" s="235" t="n"/>
      <c r="D666" s="256" t="n"/>
      <c r="E666" s="256" t="n"/>
      <c r="F666" s="256" t="n"/>
      <c r="G666" s="256" t="n"/>
      <c r="H666" s="256" t="n"/>
      <c r="I666" s="256" t="n"/>
      <c r="J666" s="256" t="n"/>
      <c r="K666" s="256" t="n"/>
      <c r="L666" s="256" t="n"/>
      <c r="M666" s="256" t="n"/>
      <c r="N666" s="256" t="n"/>
      <c r="O666" s="256" t="n"/>
      <c r="P666" s="256" t="n"/>
      <c r="Q666" s="237">
        <f>IF(COUNTA(D666:P666)=0,"",ROUND(AVERAGE(D666:P666),1))</f>
        <v/>
      </c>
      <c r="R666" s="235" t="n"/>
      <c r="S666" s="256" t="n"/>
      <c r="T666" s="256" t="n"/>
      <c r="U666" s="256" t="n"/>
      <c r="V666" s="256" t="n"/>
      <c r="W666" s="256" t="n"/>
      <c r="X666" s="256" t="n"/>
      <c r="Y666" s="256" t="n"/>
      <c r="Z666" s="256" t="n"/>
      <c r="AA666" s="256" t="n"/>
      <c r="AB666" s="256" t="n"/>
      <c r="AC666" s="256" t="n"/>
      <c r="AD666" s="256" t="n"/>
      <c r="AE666" s="256" t="n"/>
      <c r="AF666" s="237">
        <f>IF(COUNTA(S666:AE666)=0,"",ROUND(AVERAGE(S666:AE666),1))</f>
        <v/>
      </c>
      <c r="AG666" s="235" t="n"/>
      <c r="AH666" s="256" t="n"/>
      <c r="AI666" s="256" t="n"/>
      <c r="AJ666" s="256" t="n"/>
      <c r="AK666" s="256" t="n"/>
      <c r="AL666" s="256" t="n"/>
      <c r="AM666" s="256" t="n"/>
      <c r="AN666" s="256" t="n"/>
      <c r="AO666" s="256" t="n"/>
      <c r="AP666" s="256" t="n"/>
      <c r="AQ666" s="256" t="n"/>
      <c r="AR666" s="256" t="n"/>
      <c r="AS666" s="256" t="n"/>
      <c r="AT666" s="256" t="n"/>
      <c r="AU666" s="237">
        <f>IF(COUNTA(AH666:AT666)=0,"",ROUND(AVERAGE(AH666:AT666),1))</f>
        <v/>
      </c>
    </row>
    <row r="667" ht="14.4" customHeight="1" s="185">
      <c r="A667" s="255" t="n">
        <v>6</v>
      </c>
      <c r="B667" s="194">
        <f t="array" ref="B667:B667">IFERROR(INDEX(Liste_Enfants!B$4:B$53,SMALL(IF(Liste_Enfants!E$4:E$53="A",ROW(Liste_Enfants!E$4:E$53)-3),6))&amp;" "&amp;INDEX(Liste_Enfants!C$4:C$53,SMALL(IF(Liste_Enfants!E$4:E$53="A",ROW(Liste_Enfants!E$4:E$53)-3),6)),"")</f>
        <v/>
      </c>
      <c r="C667" s="235" t="n"/>
      <c r="D667" s="256" t="n"/>
      <c r="E667" s="256" t="n"/>
      <c r="F667" s="256" t="n"/>
      <c r="G667" s="256" t="n"/>
      <c r="H667" s="256" t="n"/>
      <c r="I667" s="256" t="n"/>
      <c r="J667" s="256" t="n"/>
      <c r="K667" s="256" t="n"/>
      <c r="L667" s="256" t="n"/>
      <c r="M667" s="256" t="n"/>
      <c r="N667" s="256" t="n"/>
      <c r="O667" s="256" t="n"/>
      <c r="P667" s="256" t="n"/>
      <c r="Q667" s="237">
        <f>IF(COUNTA(D667:P667)=0,"",ROUND(AVERAGE(D667:P667),1))</f>
        <v/>
      </c>
      <c r="R667" s="235" t="n"/>
      <c r="S667" s="256" t="n"/>
      <c r="T667" s="256" t="n"/>
      <c r="U667" s="256" t="n"/>
      <c r="V667" s="256" t="n"/>
      <c r="W667" s="256" t="n"/>
      <c r="X667" s="256" t="n"/>
      <c r="Y667" s="256" t="n"/>
      <c r="Z667" s="256" t="n"/>
      <c r="AA667" s="256" t="n"/>
      <c r="AB667" s="256" t="n"/>
      <c r="AC667" s="256" t="n"/>
      <c r="AD667" s="256" t="n"/>
      <c r="AE667" s="256" t="n"/>
      <c r="AF667" s="237">
        <f>IF(COUNTA(S667:AE667)=0,"",ROUND(AVERAGE(S667:AE667),1))</f>
        <v/>
      </c>
      <c r="AG667" s="235" t="n"/>
      <c r="AH667" s="256" t="n"/>
      <c r="AI667" s="256" t="n"/>
      <c r="AJ667" s="256" t="n"/>
      <c r="AK667" s="256" t="n"/>
      <c r="AL667" s="256" t="n"/>
      <c r="AM667" s="256" t="n"/>
      <c r="AN667" s="256" t="n"/>
      <c r="AO667" s="256" t="n"/>
      <c r="AP667" s="256" t="n"/>
      <c r="AQ667" s="256" t="n"/>
      <c r="AR667" s="256" t="n"/>
      <c r="AS667" s="256" t="n"/>
      <c r="AT667" s="256" t="n"/>
      <c r="AU667" s="237">
        <f>IF(COUNTA(AH667:AT667)=0,"",ROUND(AVERAGE(AH667:AT667),1))</f>
        <v/>
      </c>
    </row>
    <row r="668" ht="14.4" customHeight="1" s="185">
      <c r="A668" s="255" t="n">
        <v>7</v>
      </c>
      <c r="B668" s="194">
        <f t="array" ref="B668:B668">IFERROR(INDEX(Liste_Enfants!B$4:B$53,SMALL(IF(Liste_Enfants!E$4:E$53="A",ROW(Liste_Enfants!E$4:E$53)-3),7))&amp;" "&amp;INDEX(Liste_Enfants!C$4:C$53,SMALL(IF(Liste_Enfants!E$4:E$53="A",ROW(Liste_Enfants!E$4:E$53)-3),7)),"")</f>
        <v/>
      </c>
      <c r="C668" s="235" t="n"/>
      <c r="D668" s="256" t="n"/>
      <c r="E668" s="256" t="n"/>
      <c r="F668" s="256" t="n"/>
      <c r="G668" s="256" t="n"/>
      <c r="H668" s="256" t="n"/>
      <c r="I668" s="256" t="n"/>
      <c r="J668" s="256" t="n"/>
      <c r="K668" s="256" t="n"/>
      <c r="L668" s="256" t="n"/>
      <c r="M668" s="256" t="n"/>
      <c r="N668" s="256" t="n"/>
      <c r="O668" s="256" t="n"/>
      <c r="P668" s="256" t="n"/>
      <c r="Q668" s="237">
        <f>IF(COUNTA(D668:P668)=0,"",ROUND(AVERAGE(D668:P668),1))</f>
        <v/>
      </c>
      <c r="R668" s="235" t="n"/>
      <c r="S668" s="256" t="n"/>
      <c r="T668" s="256" t="n"/>
      <c r="U668" s="256" t="n"/>
      <c r="V668" s="256" t="n"/>
      <c r="W668" s="256" t="n"/>
      <c r="X668" s="256" t="n"/>
      <c r="Y668" s="256" t="n"/>
      <c r="Z668" s="256" t="n"/>
      <c r="AA668" s="256" t="n"/>
      <c r="AB668" s="256" t="n"/>
      <c r="AC668" s="256" t="n"/>
      <c r="AD668" s="256" t="n"/>
      <c r="AE668" s="256" t="n"/>
      <c r="AF668" s="237">
        <f>IF(COUNTA(S668:AE668)=0,"",ROUND(AVERAGE(S668:AE668),1))</f>
        <v/>
      </c>
      <c r="AG668" s="235" t="n"/>
      <c r="AH668" s="256" t="n"/>
      <c r="AI668" s="256" t="n"/>
      <c r="AJ668" s="256" t="n"/>
      <c r="AK668" s="256" t="n"/>
      <c r="AL668" s="256" t="n"/>
      <c r="AM668" s="256" t="n"/>
      <c r="AN668" s="256" t="n"/>
      <c r="AO668" s="256" t="n"/>
      <c r="AP668" s="256" t="n"/>
      <c r="AQ668" s="256" t="n"/>
      <c r="AR668" s="256" t="n"/>
      <c r="AS668" s="256" t="n"/>
      <c r="AT668" s="256" t="n"/>
      <c r="AU668" s="237">
        <f>IF(COUNTA(AH668:AT668)=0,"",ROUND(AVERAGE(AH668:AT668),1))</f>
        <v/>
      </c>
    </row>
    <row r="669" ht="14.4" customHeight="1" s="185">
      <c r="A669" s="255" t="n">
        <v>8</v>
      </c>
      <c r="B669" s="194">
        <f t="array" ref="B669:B669">IFERROR(INDEX(Liste_Enfants!B$4:B$53,SMALL(IF(Liste_Enfants!E$4:E$53="A",ROW(Liste_Enfants!E$4:E$53)-3),8))&amp;" "&amp;INDEX(Liste_Enfants!C$4:C$53,SMALL(IF(Liste_Enfants!E$4:E$53="A",ROW(Liste_Enfants!E$4:E$53)-3),8)),"")</f>
        <v/>
      </c>
      <c r="C669" s="235" t="n"/>
      <c r="D669" s="256" t="n"/>
      <c r="E669" s="256" t="n"/>
      <c r="F669" s="256" t="n"/>
      <c r="G669" s="256" t="n"/>
      <c r="H669" s="256" t="n"/>
      <c r="I669" s="256" t="n"/>
      <c r="J669" s="256" t="n"/>
      <c r="K669" s="256" t="n"/>
      <c r="L669" s="256" t="n"/>
      <c r="M669" s="256" t="n"/>
      <c r="N669" s="256" t="n"/>
      <c r="O669" s="256" t="n"/>
      <c r="P669" s="256" t="n"/>
      <c r="Q669" s="237">
        <f>IF(COUNTA(D669:P669)=0,"",ROUND(AVERAGE(D669:P669),1))</f>
        <v/>
      </c>
      <c r="R669" s="235" t="n"/>
      <c r="S669" s="256" t="n"/>
      <c r="T669" s="256" t="n"/>
      <c r="U669" s="256" t="n"/>
      <c r="V669" s="256" t="n"/>
      <c r="W669" s="256" t="n"/>
      <c r="X669" s="256" t="n"/>
      <c r="Y669" s="256" t="n"/>
      <c r="Z669" s="256" t="n"/>
      <c r="AA669" s="256" t="n"/>
      <c r="AB669" s="256" t="n"/>
      <c r="AC669" s="256" t="n"/>
      <c r="AD669" s="256" t="n"/>
      <c r="AE669" s="256" t="n"/>
      <c r="AF669" s="237">
        <f>IF(COUNTA(S669:AE669)=0,"",ROUND(AVERAGE(S669:AE669),1))</f>
        <v/>
      </c>
      <c r="AG669" s="235" t="n"/>
      <c r="AH669" s="256" t="n"/>
      <c r="AI669" s="256" t="n"/>
      <c r="AJ669" s="256" t="n"/>
      <c r="AK669" s="256" t="n"/>
      <c r="AL669" s="256" t="n"/>
      <c r="AM669" s="256" t="n"/>
      <c r="AN669" s="256" t="n"/>
      <c r="AO669" s="256" t="n"/>
      <c r="AP669" s="256" t="n"/>
      <c r="AQ669" s="256" t="n"/>
      <c r="AR669" s="256" t="n"/>
      <c r="AS669" s="256" t="n"/>
      <c r="AT669" s="256" t="n"/>
      <c r="AU669" s="237">
        <f>IF(COUNTA(AH669:AT669)=0,"",ROUND(AVERAGE(AH669:AT669),1))</f>
        <v/>
      </c>
    </row>
    <row r="670" ht="14.4" customHeight="1" s="185">
      <c r="A670" s="255" t="n">
        <v>9</v>
      </c>
      <c r="B670" s="194">
        <f t="array" ref="B670:B670">IFERROR(INDEX(Liste_Enfants!B$4:B$53,SMALL(IF(Liste_Enfants!E$4:E$53="A",ROW(Liste_Enfants!E$4:E$53)-3),9))&amp;" "&amp;INDEX(Liste_Enfants!C$4:C$53,SMALL(IF(Liste_Enfants!E$4:E$53="A",ROW(Liste_Enfants!E$4:E$53)-3),9)),"")</f>
        <v/>
      </c>
      <c r="C670" s="235" t="n"/>
      <c r="D670" s="256" t="n"/>
      <c r="E670" s="256" t="n"/>
      <c r="F670" s="256" t="n"/>
      <c r="G670" s="256" t="n"/>
      <c r="H670" s="256" t="n"/>
      <c r="I670" s="256" t="n"/>
      <c r="J670" s="256" t="n"/>
      <c r="K670" s="256" t="n"/>
      <c r="L670" s="256" t="n"/>
      <c r="M670" s="256" t="n"/>
      <c r="N670" s="256" t="n"/>
      <c r="O670" s="256" t="n"/>
      <c r="P670" s="256" t="n"/>
      <c r="Q670" s="237">
        <f>IF(COUNTA(D670:P670)=0,"",ROUND(AVERAGE(D670:P670),1))</f>
        <v/>
      </c>
      <c r="R670" s="235" t="n"/>
      <c r="S670" s="256" t="n"/>
      <c r="T670" s="256" t="n"/>
      <c r="U670" s="256" t="n"/>
      <c r="V670" s="256" t="n"/>
      <c r="W670" s="256" t="n"/>
      <c r="X670" s="256" t="n"/>
      <c r="Y670" s="256" t="n"/>
      <c r="Z670" s="256" t="n"/>
      <c r="AA670" s="256" t="n"/>
      <c r="AB670" s="256" t="n"/>
      <c r="AC670" s="256" t="n"/>
      <c r="AD670" s="256" t="n"/>
      <c r="AE670" s="256" t="n"/>
      <c r="AF670" s="237">
        <f>IF(COUNTA(S670:AE670)=0,"",ROUND(AVERAGE(S670:AE670),1))</f>
        <v/>
      </c>
      <c r="AG670" s="235" t="n"/>
      <c r="AH670" s="256" t="n"/>
      <c r="AI670" s="256" t="n"/>
      <c r="AJ670" s="256" t="n"/>
      <c r="AK670" s="256" t="n"/>
      <c r="AL670" s="256" t="n"/>
      <c r="AM670" s="256" t="n"/>
      <c r="AN670" s="256" t="n"/>
      <c r="AO670" s="256" t="n"/>
      <c r="AP670" s="256" t="n"/>
      <c r="AQ670" s="256" t="n"/>
      <c r="AR670" s="256" t="n"/>
      <c r="AS670" s="256" t="n"/>
      <c r="AT670" s="256" t="n"/>
      <c r="AU670" s="237">
        <f>IF(COUNTA(AH670:AT670)=0,"",ROUND(AVERAGE(AH670:AT670),1))</f>
        <v/>
      </c>
    </row>
    <row r="671" ht="14.4" customHeight="1" s="185">
      <c r="A671" s="255" t="n">
        <v>10</v>
      </c>
      <c r="B671" s="194">
        <f t="array" ref="B671:B671">IFERROR(INDEX(Liste_Enfants!B$4:B$53,SMALL(IF(Liste_Enfants!E$4:E$53="A",ROW(Liste_Enfants!E$4:E$53)-3),10))&amp;" "&amp;INDEX(Liste_Enfants!C$4:C$53,SMALL(IF(Liste_Enfants!E$4:E$53="A",ROW(Liste_Enfants!E$4:E$53)-3),10)),"")</f>
        <v/>
      </c>
      <c r="C671" s="235" t="n"/>
      <c r="D671" s="256" t="n"/>
      <c r="E671" s="256" t="n"/>
      <c r="F671" s="256" t="n"/>
      <c r="G671" s="256" t="n"/>
      <c r="H671" s="256" t="n"/>
      <c r="I671" s="256" t="n"/>
      <c r="J671" s="256" t="n"/>
      <c r="K671" s="256" t="n"/>
      <c r="L671" s="256" t="n"/>
      <c r="M671" s="256" t="n"/>
      <c r="N671" s="256" t="n"/>
      <c r="O671" s="256" t="n"/>
      <c r="P671" s="256" t="n"/>
      <c r="Q671" s="237">
        <f>IF(COUNTA(D671:P671)=0,"",ROUND(AVERAGE(D671:P671),1))</f>
        <v/>
      </c>
      <c r="R671" s="235" t="n"/>
      <c r="S671" s="256" t="n"/>
      <c r="T671" s="256" t="n"/>
      <c r="U671" s="256" t="n"/>
      <c r="V671" s="256" t="n"/>
      <c r="W671" s="256" t="n"/>
      <c r="X671" s="256" t="n"/>
      <c r="Y671" s="256" t="n"/>
      <c r="Z671" s="256" t="n"/>
      <c r="AA671" s="256" t="n"/>
      <c r="AB671" s="256" t="n"/>
      <c r="AC671" s="256" t="n"/>
      <c r="AD671" s="256" t="n"/>
      <c r="AE671" s="256" t="n"/>
      <c r="AF671" s="237">
        <f>IF(COUNTA(S671:AE671)=0,"",ROUND(AVERAGE(S671:AE671),1))</f>
        <v/>
      </c>
      <c r="AG671" s="235" t="n"/>
      <c r="AH671" s="256" t="n"/>
      <c r="AI671" s="256" t="n"/>
      <c r="AJ671" s="256" t="n"/>
      <c r="AK671" s="256" t="n"/>
      <c r="AL671" s="256" t="n"/>
      <c r="AM671" s="256" t="n"/>
      <c r="AN671" s="256" t="n"/>
      <c r="AO671" s="256" t="n"/>
      <c r="AP671" s="256" t="n"/>
      <c r="AQ671" s="256" t="n"/>
      <c r="AR671" s="256" t="n"/>
      <c r="AS671" s="256" t="n"/>
      <c r="AT671" s="256" t="n"/>
      <c r="AU671" s="237">
        <f>IF(COUNTA(AH671:AT671)=0,"",ROUND(AVERAGE(AH671:AT671),1))</f>
        <v/>
      </c>
    </row>
    <row r="672" ht="14.4" customHeight="1" s="185">
      <c r="A672" s="255" t="n">
        <v>11</v>
      </c>
      <c r="B672" s="194">
        <f t="array" ref="B672:B672">IFERROR(INDEX(Liste_Enfants!B$4:B$53,SMALL(IF(Liste_Enfants!E$4:E$53="A",ROW(Liste_Enfants!E$4:E$53)-3),11))&amp;" "&amp;INDEX(Liste_Enfants!C$4:C$53,SMALL(IF(Liste_Enfants!E$4:E$53="A",ROW(Liste_Enfants!E$4:E$53)-3),11)),"")</f>
        <v/>
      </c>
      <c r="C672" s="235" t="n"/>
      <c r="D672" s="256" t="n"/>
      <c r="E672" s="256" t="n"/>
      <c r="F672" s="256" t="n"/>
      <c r="G672" s="256" t="n"/>
      <c r="H672" s="256" t="n"/>
      <c r="I672" s="256" t="n"/>
      <c r="J672" s="256" t="n"/>
      <c r="K672" s="256" t="n"/>
      <c r="L672" s="256" t="n"/>
      <c r="M672" s="256" t="n"/>
      <c r="N672" s="256" t="n"/>
      <c r="O672" s="256" t="n"/>
      <c r="P672" s="256" t="n"/>
      <c r="Q672" s="237">
        <f>IF(COUNTA(D672:P672)=0,"",ROUND(AVERAGE(D672:P672),1))</f>
        <v/>
      </c>
      <c r="R672" s="235" t="n"/>
      <c r="S672" s="256" t="n"/>
      <c r="T672" s="256" t="n"/>
      <c r="U672" s="256" t="n"/>
      <c r="V672" s="256" t="n"/>
      <c r="W672" s="256" t="n"/>
      <c r="X672" s="256" t="n"/>
      <c r="Y672" s="256" t="n"/>
      <c r="Z672" s="256" t="n"/>
      <c r="AA672" s="256" t="n"/>
      <c r="AB672" s="256" t="n"/>
      <c r="AC672" s="256" t="n"/>
      <c r="AD672" s="256" t="n"/>
      <c r="AE672" s="256" t="n"/>
      <c r="AF672" s="237">
        <f>IF(COUNTA(S672:AE672)=0,"",ROUND(AVERAGE(S672:AE672),1))</f>
        <v/>
      </c>
      <c r="AG672" s="235" t="n"/>
      <c r="AH672" s="256" t="n"/>
      <c r="AI672" s="256" t="n"/>
      <c r="AJ672" s="256" t="n"/>
      <c r="AK672" s="256" t="n"/>
      <c r="AL672" s="256" t="n"/>
      <c r="AM672" s="256" t="n"/>
      <c r="AN672" s="256" t="n"/>
      <c r="AO672" s="256" t="n"/>
      <c r="AP672" s="256" t="n"/>
      <c r="AQ672" s="256" t="n"/>
      <c r="AR672" s="256" t="n"/>
      <c r="AS672" s="256" t="n"/>
      <c r="AT672" s="256" t="n"/>
      <c r="AU672" s="237">
        <f>IF(COUNTA(AH672:AT672)=0,"",ROUND(AVERAGE(AH672:AT672),1))</f>
        <v/>
      </c>
    </row>
    <row r="673" ht="14.4" customHeight="1" s="185">
      <c r="A673" s="255" t="n">
        <v>12</v>
      </c>
      <c r="B673" s="194">
        <f t="array" ref="B673:B673">IFERROR(INDEX(Liste_Enfants!B$4:B$53,SMALL(IF(Liste_Enfants!E$4:E$53="A",ROW(Liste_Enfants!E$4:E$53)-3),12))&amp;" "&amp;INDEX(Liste_Enfants!C$4:C$53,SMALL(IF(Liste_Enfants!E$4:E$53="A",ROW(Liste_Enfants!E$4:E$53)-3),12)),"")</f>
        <v/>
      </c>
      <c r="C673" s="235" t="n"/>
      <c r="D673" s="256" t="n"/>
      <c r="E673" s="256" t="n"/>
      <c r="F673" s="256" t="n"/>
      <c r="G673" s="256" t="n"/>
      <c r="H673" s="256" t="n"/>
      <c r="I673" s="256" t="n"/>
      <c r="J673" s="256" t="n"/>
      <c r="K673" s="256" t="n"/>
      <c r="L673" s="256" t="n"/>
      <c r="M673" s="256" t="n"/>
      <c r="N673" s="256" t="n"/>
      <c r="O673" s="256" t="n"/>
      <c r="P673" s="256" t="n"/>
      <c r="Q673" s="237">
        <f>IF(COUNTA(D673:P673)=0,"",ROUND(AVERAGE(D673:P673),1))</f>
        <v/>
      </c>
      <c r="R673" s="235" t="n"/>
      <c r="S673" s="256" t="n"/>
      <c r="T673" s="256" t="n"/>
      <c r="U673" s="256" t="n"/>
      <c r="V673" s="256" t="n"/>
      <c r="W673" s="256" t="n"/>
      <c r="X673" s="256" t="n"/>
      <c r="Y673" s="256" t="n"/>
      <c r="Z673" s="256" t="n"/>
      <c r="AA673" s="256" t="n"/>
      <c r="AB673" s="256" t="n"/>
      <c r="AC673" s="256" t="n"/>
      <c r="AD673" s="256" t="n"/>
      <c r="AE673" s="256" t="n"/>
      <c r="AF673" s="237">
        <f>IF(COUNTA(S673:AE673)=0,"",ROUND(AVERAGE(S673:AE673),1))</f>
        <v/>
      </c>
      <c r="AG673" s="235" t="n"/>
      <c r="AH673" s="256" t="n"/>
      <c r="AI673" s="256" t="n"/>
      <c r="AJ673" s="256" t="n"/>
      <c r="AK673" s="256" t="n"/>
      <c r="AL673" s="256" t="n"/>
      <c r="AM673" s="256" t="n"/>
      <c r="AN673" s="256" t="n"/>
      <c r="AO673" s="256" t="n"/>
      <c r="AP673" s="256" t="n"/>
      <c r="AQ673" s="256" t="n"/>
      <c r="AR673" s="256" t="n"/>
      <c r="AS673" s="256" t="n"/>
      <c r="AT673" s="256" t="n"/>
      <c r="AU673" s="237">
        <f>IF(COUNTA(AH673:AT673)=0,"",ROUND(AVERAGE(AH673:AT673),1))</f>
        <v/>
      </c>
    </row>
    <row r="674" ht="14.4" customHeight="1" s="185">
      <c r="A674" s="255" t="n">
        <v>13</v>
      </c>
      <c r="B674" s="194">
        <f t="array" ref="B674:B674">IFERROR(INDEX(Liste_Enfants!B$4:B$53,SMALL(IF(Liste_Enfants!E$4:E$53="A",ROW(Liste_Enfants!E$4:E$53)-3),13))&amp;" "&amp;INDEX(Liste_Enfants!C$4:C$53,SMALL(IF(Liste_Enfants!E$4:E$53="A",ROW(Liste_Enfants!E$4:E$53)-3),13)),"")</f>
        <v/>
      </c>
      <c r="C674" s="235" t="n"/>
      <c r="D674" s="256" t="n"/>
      <c r="E674" s="256" t="n"/>
      <c r="F674" s="256" t="n"/>
      <c r="G674" s="256" t="n"/>
      <c r="H674" s="256" t="n"/>
      <c r="I674" s="256" t="n"/>
      <c r="J674" s="256" t="n"/>
      <c r="K674" s="256" t="n"/>
      <c r="L674" s="256" t="n"/>
      <c r="M674" s="256" t="n"/>
      <c r="N674" s="256" t="n"/>
      <c r="O674" s="256" t="n"/>
      <c r="P674" s="256" t="n"/>
      <c r="Q674" s="237">
        <f>IF(COUNTA(D674:P674)=0,"",ROUND(AVERAGE(D674:P674),1))</f>
        <v/>
      </c>
      <c r="R674" s="235" t="n"/>
      <c r="S674" s="256" t="n"/>
      <c r="T674" s="256" t="n"/>
      <c r="U674" s="256" t="n"/>
      <c r="V674" s="256" t="n"/>
      <c r="W674" s="256" t="n"/>
      <c r="X674" s="256" t="n"/>
      <c r="Y674" s="256" t="n"/>
      <c r="Z674" s="256" t="n"/>
      <c r="AA674" s="256" t="n"/>
      <c r="AB674" s="256" t="n"/>
      <c r="AC674" s="256" t="n"/>
      <c r="AD674" s="256" t="n"/>
      <c r="AE674" s="256" t="n"/>
      <c r="AF674" s="237">
        <f>IF(COUNTA(S674:AE674)=0,"",ROUND(AVERAGE(S674:AE674),1))</f>
        <v/>
      </c>
      <c r="AG674" s="235" t="n"/>
      <c r="AH674" s="256" t="n"/>
      <c r="AI674" s="256" t="n"/>
      <c r="AJ674" s="256" t="n"/>
      <c r="AK674" s="256" t="n"/>
      <c r="AL674" s="256" t="n"/>
      <c r="AM674" s="256" t="n"/>
      <c r="AN674" s="256" t="n"/>
      <c r="AO674" s="256" t="n"/>
      <c r="AP674" s="256" t="n"/>
      <c r="AQ674" s="256" t="n"/>
      <c r="AR674" s="256" t="n"/>
      <c r="AS674" s="256" t="n"/>
      <c r="AT674" s="256" t="n"/>
      <c r="AU674" s="237">
        <f>IF(COUNTA(AH674:AT674)=0,"",ROUND(AVERAGE(AH674:AT674),1))</f>
        <v/>
      </c>
    </row>
    <row r="675" ht="14.4" customHeight="1" s="185">
      <c r="A675" s="255" t="n">
        <v>14</v>
      </c>
      <c r="B675" s="194">
        <f t="array" ref="B675:B675">IFERROR(INDEX(Liste_Enfants!B$4:B$53,SMALL(IF(Liste_Enfants!E$4:E$53="A",ROW(Liste_Enfants!E$4:E$53)-3),14))&amp;" "&amp;INDEX(Liste_Enfants!C$4:C$53,SMALL(IF(Liste_Enfants!E$4:E$53="A",ROW(Liste_Enfants!E$4:E$53)-3),14)),"")</f>
        <v/>
      </c>
      <c r="C675" s="235" t="n"/>
      <c r="D675" s="256" t="n"/>
      <c r="E675" s="256" t="n"/>
      <c r="F675" s="256" t="n"/>
      <c r="G675" s="256" t="n"/>
      <c r="H675" s="256" t="n"/>
      <c r="I675" s="256" t="n"/>
      <c r="J675" s="256" t="n"/>
      <c r="K675" s="256" t="n"/>
      <c r="L675" s="256" t="n"/>
      <c r="M675" s="256" t="n"/>
      <c r="N675" s="256" t="n"/>
      <c r="O675" s="256" t="n"/>
      <c r="P675" s="256" t="n"/>
      <c r="Q675" s="237">
        <f>IF(COUNTA(D675:P675)=0,"",ROUND(AVERAGE(D675:P675),1))</f>
        <v/>
      </c>
      <c r="R675" s="235" t="n"/>
      <c r="S675" s="256" t="n"/>
      <c r="T675" s="256" t="n"/>
      <c r="U675" s="256" t="n"/>
      <c r="V675" s="256" t="n"/>
      <c r="W675" s="256" t="n"/>
      <c r="X675" s="256" t="n"/>
      <c r="Y675" s="256" t="n"/>
      <c r="Z675" s="256" t="n"/>
      <c r="AA675" s="256" t="n"/>
      <c r="AB675" s="256" t="n"/>
      <c r="AC675" s="256" t="n"/>
      <c r="AD675" s="256" t="n"/>
      <c r="AE675" s="256" t="n"/>
      <c r="AF675" s="237">
        <f>IF(COUNTA(S675:AE675)=0,"",ROUND(AVERAGE(S675:AE675),1))</f>
        <v/>
      </c>
      <c r="AG675" s="235" t="n"/>
      <c r="AH675" s="256" t="n"/>
      <c r="AI675" s="256" t="n"/>
      <c r="AJ675" s="256" t="n"/>
      <c r="AK675" s="256" t="n"/>
      <c r="AL675" s="256" t="n"/>
      <c r="AM675" s="256" t="n"/>
      <c r="AN675" s="256" t="n"/>
      <c r="AO675" s="256" t="n"/>
      <c r="AP675" s="256" t="n"/>
      <c r="AQ675" s="256" t="n"/>
      <c r="AR675" s="256" t="n"/>
      <c r="AS675" s="256" t="n"/>
      <c r="AT675" s="256" t="n"/>
      <c r="AU675" s="237">
        <f>IF(COUNTA(AH675:AT675)=0,"",ROUND(AVERAGE(AH675:AT675),1))</f>
        <v/>
      </c>
    </row>
    <row r="676" ht="14.4" customHeight="1" s="185">
      <c r="A676" s="255" t="n">
        <v>15</v>
      </c>
      <c r="B676" s="194">
        <f t="array" ref="B676:B676">IFERROR(INDEX(Liste_Enfants!B$4:B$53,SMALL(IF(Liste_Enfants!E$4:E$53="A",ROW(Liste_Enfants!E$4:E$53)-3),15))&amp;" "&amp;INDEX(Liste_Enfants!C$4:C$53,SMALL(IF(Liste_Enfants!E$4:E$53="A",ROW(Liste_Enfants!E$4:E$53)-3),15)),"")</f>
        <v/>
      </c>
      <c r="C676" s="235" t="n"/>
      <c r="D676" s="256" t="n"/>
      <c r="E676" s="256" t="n"/>
      <c r="F676" s="256" t="n"/>
      <c r="G676" s="256" t="n"/>
      <c r="H676" s="256" t="n"/>
      <c r="I676" s="256" t="n"/>
      <c r="J676" s="256" t="n"/>
      <c r="K676" s="256" t="n"/>
      <c r="L676" s="256" t="n"/>
      <c r="M676" s="256" t="n"/>
      <c r="N676" s="256" t="n"/>
      <c r="O676" s="256" t="n"/>
      <c r="P676" s="256" t="n"/>
      <c r="Q676" s="237">
        <f>IF(COUNTA(D676:P676)=0,"",ROUND(AVERAGE(D676:P676),1))</f>
        <v/>
      </c>
      <c r="R676" s="235" t="n"/>
      <c r="S676" s="256" t="n"/>
      <c r="T676" s="256" t="n"/>
      <c r="U676" s="256" t="n"/>
      <c r="V676" s="256" t="n"/>
      <c r="W676" s="256" t="n"/>
      <c r="X676" s="256" t="n"/>
      <c r="Y676" s="256" t="n"/>
      <c r="Z676" s="256" t="n"/>
      <c r="AA676" s="256" t="n"/>
      <c r="AB676" s="256" t="n"/>
      <c r="AC676" s="256" t="n"/>
      <c r="AD676" s="256" t="n"/>
      <c r="AE676" s="256" t="n"/>
      <c r="AF676" s="237">
        <f>IF(COUNTA(S676:AE676)=0,"",ROUND(AVERAGE(S676:AE676),1))</f>
        <v/>
      </c>
      <c r="AG676" s="235" t="n"/>
      <c r="AH676" s="256" t="n"/>
      <c r="AI676" s="256" t="n"/>
      <c r="AJ676" s="256" t="n"/>
      <c r="AK676" s="256" t="n"/>
      <c r="AL676" s="256" t="n"/>
      <c r="AM676" s="256" t="n"/>
      <c r="AN676" s="256" t="n"/>
      <c r="AO676" s="256" t="n"/>
      <c r="AP676" s="256" t="n"/>
      <c r="AQ676" s="256" t="n"/>
      <c r="AR676" s="256" t="n"/>
      <c r="AS676" s="256" t="n"/>
      <c r="AT676" s="256" t="n"/>
      <c r="AU676" s="237">
        <f>IF(COUNTA(AH676:AT676)=0,"",ROUND(AVERAGE(AH676:AT676),1))</f>
        <v/>
      </c>
    </row>
    <row r="677" ht="14.4" customHeight="1" s="185">
      <c r="A677" s="257" t="inlineStr">
        <is>
          <t>📊 MOY.</t>
        </is>
      </c>
      <c r="C677" s="240" t="n"/>
      <c r="D677" s="258">
        <f>IF(COUNTA(D662:D676)=0,"",ROUND(AVERAGE(D662:D676),1))</f>
        <v/>
      </c>
      <c r="E677" s="258">
        <f>IF(COUNTA(E662:E676)=0,"",ROUND(AVERAGE(E662:E676),1))</f>
        <v/>
      </c>
      <c r="F677" s="258">
        <f>IF(COUNTA(F662:F676)=0,"",ROUND(AVERAGE(F662:F676),1))</f>
        <v/>
      </c>
      <c r="G677" s="258">
        <f>IF(COUNTA(G662:G676)=0,"",ROUND(AVERAGE(G662:G676),1))</f>
        <v/>
      </c>
      <c r="H677" s="258">
        <f>IF(COUNTA(H662:H676)=0,"",ROUND(AVERAGE(H662:H676),1))</f>
        <v/>
      </c>
      <c r="I677" s="258">
        <f>IF(COUNTA(I662:I676)=0,"",ROUND(AVERAGE(I662:I676),1))</f>
        <v/>
      </c>
      <c r="J677" s="258">
        <f>IF(COUNTA(J662:J676)=0,"",ROUND(AVERAGE(J662:J676),1))</f>
        <v/>
      </c>
      <c r="K677" s="258">
        <f>IF(COUNTA(K662:K676)=0,"",ROUND(AVERAGE(K662:K676),1))</f>
        <v/>
      </c>
      <c r="L677" s="258">
        <f>IF(COUNTA(L662:L676)=0,"",ROUND(AVERAGE(L662:L676),1))</f>
        <v/>
      </c>
      <c r="M677" s="258">
        <f>IF(COUNTA(M662:M676)=0,"",ROUND(AVERAGE(M662:M676),1))</f>
        <v/>
      </c>
      <c r="N677" s="258">
        <f>IF(COUNTA(N662:N676)=0,"",ROUND(AVERAGE(N662:N676),1))</f>
        <v/>
      </c>
      <c r="O677" s="258">
        <f>IF(COUNTA(O662:O676)=0,"",ROUND(AVERAGE(O662:O676),1))</f>
        <v/>
      </c>
      <c r="P677" s="258">
        <f>IF(COUNTA(P662:P676)=0,"",ROUND(AVERAGE(P662:P676),1))</f>
        <v/>
      </c>
      <c r="Q677" s="258">
        <f>IF(COUNTA(Q662:Q676)=0,"",ROUND(AVERAGE(Q662:Q676),1))</f>
        <v/>
      </c>
      <c r="R677" s="235" t="n"/>
      <c r="S677" s="258">
        <f>IF(COUNTA(S662:S676)=0,"",ROUND(AVERAGE(S662:S676),1))</f>
        <v/>
      </c>
      <c r="T677" s="258">
        <f>IF(COUNTA(T662:T676)=0,"",ROUND(AVERAGE(T662:T676),1))</f>
        <v/>
      </c>
      <c r="U677" s="258">
        <f>IF(COUNTA(U662:U676)=0,"",ROUND(AVERAGE(U662:U676),1))</f>
        <v/>
      </c>
      <c r="V677" s="258">
        <f>IF(COUNTA(V662:V676)=0,"",ROUND(AVERAGE(V662:V676),1))</f>
        <v/>
      </c>
      <c r="W677" s="258">
        <f>IF(COUNTA(W662:W676)=0,"",ROUND(AVERAGE(W662:W676),1))</f>
        <v/>
      </c>
      <c r="X677" s="258">
        <f>IF(COUNTA(X662:X676)=0,"",ROUND(AVERAGE(X662:X676),1))</f>
        <v/>
      </c>
      <c r="Y677" s="258">
        <f>IF(COUNTA(Y662:Y676)=0,"",ROUND(AVERAGE(Y662:Y676),1))</f>
        <v/>
      </c>
      <c r="Z677" s="258">
        <f>IF(COUNTA(Z662:Z676)=0,"",ROUND(AVERAGE(Z662:Z676),1))</f>
        <v/>
      </c>
      <c r="AA677" s="258">
        <f>IF(COUNTA(AA662:AA676)=0,"",ROUND(AVERAGE(AA662:AA676),1))</f>
        <v/>
      </c>
      <c r="AB677" s="258">
        <f>IF(COUNTA(AB662:AB676)=0,"",ROUND(AVERAGE(AB662:AB676),1))</f>
        <v/>
      </c>
      <c r="AC677" s="258">
        <f>IF(COUNTA(AC662:AC676)=0,"",ROUND(AVERAGE(AC662:AC676),1))</f>
        <v/>
      </c>
      <c r="AD677" s="258">
        <f>IF(COUNTA(AD662:AD676)=0,"",ROUND(AVERAGE(AD662:AD676),1))</f>
        <v/>
      </c>
      <c r="AE677" s="258">
        <f>IF(COUNTA(AE662:AE676)=0,"",ROUND(AVERAGE(AE662:AE676),1))</f>
        <v/>
      </c>
      <c r="AF677" s="258">
        <f>IF(COUNTA(AF662:AF676)=0,"",ROUND(AVERAGE(AF662:AF676),1))</f>
        <v/>
      </c>
      <c r="AG677" s="235" t="n"/>
      <c r="AH677" s="258">
        <f>IF(COUNTA(AH662:AH676)=0,"",ROUND(AVERAGE(AH662:AH676),1))</f>
        <v/>
      </c>
      <c r="AI677" s="258">
        <f>IF(COUNTA(AI662:AI676)=0,"",ROUND(AVERAGE(AI662:AI676),1))</f>
        <v/>
      </c>
      <c r="AJ677" s="258">
        <f>IF(COUNTA(AJ662:AJ676)=0,"",ROUND(AVERAGE(AJ662:AJ676),1))</f>
        <v/>
      </c>
      <c r="AK677" s="258">
        <f>IF(COUNTA(AK662:AK676)=0,"",ROUND(AVERAGE(AK662:AK676),1))</f>
        <v/>
      </c>
      <c r="AL677" s="258">
        <f>IF(COUNTA(AL662:AL676)=0,"",ROUND(AVERAGE(AL662:AL676),1))</f>
        <v/>
      </c>
      <c r="AM677" s="258">
        <f>IF(COUNTA(AM662:AM676)=0,"",ROUND(AVERAGE(AM662:AM676),1))</f>
        <v/>
      </c>
      <c r="AN677" s="258">
        <f>IF(COUNTA(AN662:AN676)=0,"",ROUND(AVERAGE(AN662:AN676),1))</f>
        <v/>
      </c>
      <c r="AO677" s="258">
        <f>IF(COUNTA(AO662:AO676)=0,"",ROUND(AVERAGE(AO662:AO676),1))</f>
        <v/>
      </c>
      <c r="AP677" s="258">
        <f>IF(COUNTA(AP662:AP676)=0,"",ROUND(AVERAGE(AP662:AP676),1))</f>
        <v/>
      </c>
      <c r="AQ677" s="258">
        <f>IF(COUNTA(AQ662:AQ676)=0,"",ROUND(AVERAGE(AQ662:AQ676),1))</f>
        <v/>
      </c>
      <c r="AR677" s="258">
        <f>IF(COUNTA(AR662:AR676)=0,"",ROUND(AVERAGE(AR662:AR676),1))</f>
        <v/>
      </c>
      <c r="AS677" s="258">
        <f>IF(COUNTA(AS662:AS676)=0,"",ROUND(AVERAGE(AS662:AS676),1))</f>
        <v/>
      </c>
      <c r="AT677" s="258">
        <f>IF(COUNTA(AT662:AT676)=0,"",ROUND(AVERAGE(AT662:AT676),1))</f>
        <v/>
      </c>
      <c r="AU677" s="258">
        <f>IF(COUNTA(AU662:AU676)=0,"",ROUND(AVERAGE(AU662:AU676),1))</f>
        <v/>
      </c>
    </row>
    <row r="678" ht="30" customHeight="1" s="185">
      <c r="A678" s="260" t="inlineStr">
        <is>
          <t>N°</t>
        </is>
      </c>
      <c r="B678" s="245" t="inlineStr">
        <is>
          <t>📅 MERCREDI</t>
        </is>
      </c>
      <c r="C678" s="228" t="n"/>
      <c r="D678" s="229" t="inlineStr">
        <is>
          <t>Règles</t>
        </is>
      </c>
      <c r="E678" s="229" t="inlineStr">
        <is>
          <t>Coopér.</t>
        </is>
      </c>
      <c r="F678" s="229" t="inlineStr">
        <is>
          <t>Comm.</t>
        </is>
      </c>
      <c r="G678" s="229" t="inlineStr">
        <is>
          <t>Entraide</t>
        </is>
      </c>
      <c r="H678" s="230" t="inlineStr">
        <is>
          <t>Initiat.</t>
        </is>
      </c>
      <c r="I678" s="230" t="inlineStr">
        <is>
          <t>Gest.mat</t>
        </is>
      </c>
      <c r="J678" s="230" t="inlineStr">
        <is>
          <t>Orga.</t>
        </is>
      </c>
      <c r="K678" s="231" t="inlineStr">
        <is>
          <t>Imagin.</t>
        </is>
      </c>
      <c r="L678" s="231" t="inlineStr">
        <is>
          <t>Expr.art</t>
        </is>
      </c>
      <c r="M678" s="231" t="inlineStr">
        <is>
          <t>Expr.corp</t>
        </is>
      </c>
      <c r="N678" s="232" t="inlineStr">
        <is>
          <t>Coord.</t>
        </is>
      </c>
      <c r="O678" s="232" t="inlineStr">
        <is>
          <t>Endur.</t>
        </is>
      </c>
      <c r="P678" s="232" t="inlineStr">
        <is>
          <t>Esp.sport</t>
        </is>
      </c>
      <c r="Q678" s="233" t="inlineStr">
        <is>
          <t>MOY</t>
        </is>
      </c>
      <c r="R678" s="250" t="inlineStr">
        <is>
          <t>▼ Activité</t>
        </is>
      </c>
      <c r="S678" s="229" t="inlineStr">
        <is>
          <t>Règles</t>
        </is>
      </c>
      <c r="T678" s="229" t="inlineStr">
        <is>
          <t>Coopér.</t>
        </is>
      </c>
      <c r="U678" s="229" t="inlineStr">
        <is>
          <t>Comm.</t>
        </is>
      </c>
      <c r="V678" s="229" t="inlineStr">
        <is>
          <t>Entraide</t>
        </is>
      </c>
      <c r="W678" s="230" t="inlineStr">
        <is>
          <t>Initiat.</t>
        </is>
      </c>
      <c r="X678" s="230" t="inlineStr">
        <is>
          <t>Gest.mat</t>
        </is>
      </c>
      <c r="Y678" s="230" t="inlineStr">
        <is>
          <t>Orga.</t>
        </is>
      </c>
      <c r="Z678" s="231" t="inlineStr">
        <is>
          <t>Imagin.</t>
        </is>
      </c>
      <c r="AA678" s="231" t="inlineStr">
        <is>
          <t>Expr.art</t>
        </is>
      </c>
      <c r="AB678" s="231" t="inlineStr">
        <is>
          <t>Expr.corp</t>
        </is>
      </c>
      <c r="AC678" s="232" t="inlineStr">
        <is>
          <t>Coord.</t>
        </is>
      </c>
      <c r="AD678" s="232" t="inlineStr">
        <is>
          <t>Endur.</t>
        </is>
      </c>
      <c r="AE678" s="232" t="inlineStr">
        <is>
          <t>Esp.sport</t>
        </is>
      </c>
      <c r="AF678" s="233" t="inlineStr">
        <is>
          <t>MOY</t>
        </is>
      </c>
      <c r="AG678" s="228" t="n"/>
      <c r="AH678" s="229" t="inlineStr">
        <is>
          <t>Règles</t>
        </is>
      </c>
      <c r="AI678" s="229" t="inlineStr">
        <is>
          <t>Coopér.</t>
        </is>
      </c>
      <c r="AJ678" s="229" t="inlineStr">
        <is>
          <t>Comm.</t>
        </is>
      </c>
      <c r="AK678" s="229" t="inlineStr">
        <is>
          <t>Entraide</t>
        </is>
      </c>
      <c r="AL678" s="230" t="inlineStr">
        <is>
          <t>Initiat.</t>
        </is>
      </c>
      <c r="AM678" s="230" t="inlineStr">
        <is>
          <t>Gest.mat</t>
        </is>
      </c>
      <c r="AN678" s="230" t="inlineStr">
        <is>
          <t>Orga.</t>
        </is>
      </c>
      <c r="AO678" s="231" t="inlineStr">
        <is>
          <t>Imagin.</t>
        </is>
      </c>
      <c r="AP678" s="231" t="inlineStr">
        <is>
          <t>Expr.art</t>
        </is>
      </c>
      <c r="AQ678" s="231" t="inlineStr">
        <is>
          <t>Expr.corp</t>
        </is>
      </c>
      <c r="AR678" s="232" t="inlineStr">
        <is>
          <t>Coord.</t>
        </is>
      </c>
      <c r="AS678" s="232" t="inlineStr">
        <is>
          <t>Endur.</t>
        </is>
      </c>
      <c r="AT678" s="232" t="inlineStr">
        <is>
          <t>Esp.sport</t>
        </is>
      </c>
      <c r="AU678" s="233" t="inlineStr">
        <is>
          <t>MOY</t>
        </is>
      </c>
    </row>
    <row r="679" ht="14.4" customHeight="1" s="185">
      <c r="A679" s="255" t="n">
        <v>1</v>
      </c>
      <c r="B679" s="194">
        <f t="array" ref="B679:B679">IFERROR(INDEX(Liste_Enfants!B$4:B$53,SMALL(IF(Liste_Enfants!E$4:E$53="A",ROW(Liste_Enfants!E$4:E$53)-3),1))&amp;" "&amp;INDEX(Liste_Enfants!C$4:C$53,SMALL(IF(Liste_Enfants!E$4:E$53="A",ROW(Liste_Enfants!E$4:E$53)-3),1)),"")</f>
        <v/>
      </c>
      <c r="C679" s="235" t="n"/>
      <c r="D679" s="256" t="n"/>
      <c r="E679" s="256" t="n"/>
      <c r="F679" s="256" t="n"/>
      <c r="G679" s="256" t="n"/>
      <c r="H679" s="256" t="n"/>
      <c r="I679" s="256" t="n"/>
      <c r="J679" s="256" t="n"/>
      <c r="K679" s="256" t="n"/>
      <c r="L679" s="256" t="n"/>
      <c r="M679" s="256" t="n"/>
      <c r="N679" s="256" t="n"/>
      <c r="O679" s="256" t="n"/>
      <c r="P679" s="256" t="n"/>
      <c r="Q679" s="237">
        <f>IF(COUNTA(D679:P679)=0,"",ROUND(AVERAGE(D679:P679),1))</f>
        <v/>
      </c>
      <c r="R679" s="235" t="n"/>
      <c r="S679" s="256" t="n"/>
      <c r="T679" s="256" t="n"/>
      <c r="U679" s="256" t="n"/>
      <c r="V679" s="256" t="n"/>
      <c r="W679" s="256" t="n"/>
      <c r="X679" s="256" t="n"/>
      <c r="Y679" s="256" t="n"/>
      <c r="Z679" s="256" t="n"/>
      <c r="AA679" s="256" t="n"/>
      <c r="AB679" s="256" t="n"/>
      <c r="AC679" s="256" t="n"/>
      <c r="AD679" s="256" t="n"/>
      <c r="AE679" s="256" t="n"/>
      <c r="AF679" s="237">
        <f>IF(COUNTA(S679:AE679)=0,"",ROUND(AVERAGE(S679:AE679),1))</f>
        <v/>
      </c>
      <c r="AG679" s="235" t="n"/>
      <c r="AH679" s="256" t="n"/>
      <c r="AI679" s="256" t="n"/>
      <c r="AJ679" s="256" t="n"/>
      <c r="AK679" s="256" t="n"/>
      <c r="AL679" s="256" t="n"/>
      <c r="AM679" s="256" t="n"/>
      <c r="AN679" s="256" t="n"/>
      <c r="AO679" s="256" t="n"/>
      <c r="AP679" s="256" t="n"/>
      <c r="AQ679" s="256" t="n"/>
      <c r="AR679" s="256" t="n"/>
      <c r="AS679" s="256" t="n"/>
      <c r="AT679" s="256" t="n"/>
      <c r="AU679" s="237">
        <f>IF(COUNTA(AH679:AT679)=0,"",ROUND(AVERAGE(AH679:AT679),1))</f>
        <v/>
      </c>
    </row>
    <row r="680" ht="14.4" customHeight="1" s="185">
      <c r="A680" s="255" t="n">
        <v>2</v>
      </c>
      <c r="B680" s="194">
        <f t="array" ref="B680:B680">IFERROR(INDEX(Liste_Enfants!B$4:B$53,SMALL(IF(Liste_Enfants!E$4:E$53="A",ROW(Liste_Enfants!E$4:E$53)-3),2))&amp;" "&amp;INDEX(Liste_Enfants!C$4:C$53,SMALL(IF(Liste_Enfants!E$4:E$53="A",ROW(Liste_Enfants!E$4:E$53)-3),2)),"")</f>
        <v/>
      </c>
      <c r="C680" s="235" t="n"/>
      <c r="D680" s="256" t="n"/>
      <c r="E680" s="256" t="n"/>
      <c r="F680" s="256" t="n"/>
      <c r="G680" s="256" t="n"/>
      <c r="H680" s="256" t="n"/>
      <c r="I680" s="256" t="n"/>
      <c r="J680" s="256" t="n"/>
      <c r="K680" s="256" t="n"/>
      <c r="L680" s="256" t="n"/>
      <c r="M680" s="256" t="n"/>
      <c r="N680" s="256" t="n"/>
      <c r="O680" s="256" t="n"/>
      <c r="P680" s="256" t="n"/>
      <c r="Q680" s="237">
        <f>IF(COUNTA(D680:P680)=0,"",ROUND(AVERAGE(D680:P680),1))</f>
        <v/>
      </c>
      <c r="R680" s="235" t="n"/>
      <c r="S680" s="256" t="n"/>
      <c r="T680" s="256" t="n"/>
      <c r="U680" s="256" t="n"/>
      <c r="V680" s="256" t="n"/>
      <c r="W680" s="256" t="n"/>
      <c r="X680" s="256" t="n"/>
      <c r="Y680" s="256" t="n"/>
      <c r="Z680" s="256" t="n"/>
      <c r="AA680" s="256" t="n"/>
      <c r="AB680" s="256" t="n"/>
      <c r="AC680" s="256" t="n"/>
      <c r="AD680" s="256" t="n"/>
      <c r="AE680" s="256" t="n"/>
      <c r="AF680" s="237">
        <f>IF(COUNTA(S680:AE680)=0,"",ROUND(AVERAGE(S680:AE680),1))</f>
        <v/>
      </c>
      <c r="AG680" s="235" t="n"/>
      <c r="AH680" s="256" t="n"/>
      <c r="AI680" s="256" t="n"/>
      <c r="AJ680" s="256" t="n"/>
      <c r="AK680" s="256" t="n"/>
      <c r="AL680" s="256" t="n"/>
      <c r="AM680" s="256" t="n"/>
      <c r="AN680" s="256" t="n"/>
      <c r="AO680" s="256" t="n"/>
      <c r="AP680" s="256" t="n"/>
      <c r="AQ680" s="256" t="n"/>
      <c r="AR680" s="256" t="n"/>
      <c r="AS680" s="256" t="n"/>
      <c r="AT680" s="256" t="n"/>
      <c r="AU680" s="237">
        <f>IF(COUNTA(AH680:AT680)=0,"",ROUND(AVERAGE(AH680:AT680),1))</f>
        <v/>
      </c>
    </row>
    <row r="681" ht="14.4" customHeight="1" s="185">
      <c r="A681" s="255" t="n">
        <v>3</v>
      </c>
      <c r="B681" s="194">
        <f t="array" ref="B681:B681">IFERROR(INDEX(Liste_Enfants!B$4:B$53,SMALL(IF(Liste_Enfants!E$4:E$53="A",ROW(Liste_Enfants!E$4:E$53)-3),3))&amp;" "&amp;INDEX(Liste_Enfants!C$4:C$53,SMALL(IF(Liste_Enfants!E$4:E$53="A",ROW(Liste_Enfants!E$4:E$53)-3),3)),"")</f>
        <v/>
      </c>
      <c r="C681" s="235" t="n"/>
      <c r="D681" s="256" t="n"/>
      <c r="E681" s="256" t="n"/>
      <c r="F681" s="256" t="n"/>
      <c r="G681" s="256" t="n"/>
      <c r="H681" s="256" t="n"/>
      <c r="I681" s="256" t="n"/>
      <c r="J681" s="256" t="n"/>
      <c r="K681" s="256" t="n"/>
      <c r="L681" s="256" t="n"/>
      <c r="M681" s="256" t="n"/>
      <c r="N681" s="256" t="n"/>
      <c r="O681" s="256" t="n"/>
      <c r="P681" s="256" t="n"/>
      <c r="Q681" s="237">
        <f>IF(COUNTA(D681:P681)=0,"",ROUND(AVERAGE(D681:P681),1))</f>
        <v/>
      </c>
      <c r="R681" s="235" t="n"/>
      <c r="S681" s="256" t="n"/>
      <c r="T681" s="256" t="n"/>
      <c r="U681" s="256" t="n"/>
      <c r="V681" s="256" t="n"/>
      <c r="W681" s="256" t="n"/>
      <c r="X681" s="256" t="n"/>
      <c r="Y681" s="256" t="n"/>
      <c r="Z681" s="256" t="n"/>
      <c r="AA681" s="256" t="n"/>
      <c r="AB681" s="256" t="n"/>
      <c r="AC681" s="256" t="n"/>
      <c r="AD681" s="256" t="n"/>
      <c r="AE681" s="256" t="n"/>
      <c r="AF681" s="237">
        <f>IF(COUNTA(S681:AE681)=0,"",ROUND(AVERAGE(S681:AE681),1))</f>
        <v/>
      </c>
      <c r="AG681" s="235" t="n"/>
      <c r="AH681" s="256" t="n"/>
      <c r="AI681" s="256" t="n"/>
      <c r="AJ681" s="256" t="n"/>
      <c r="AK681" s="256" t="n"/>
      <c r="AL681" s="256" t="n"/>
      <c r="AM681" s="256" t="n"/>
      <c r="AN681" s="256" t="n"/>
      <c r="AO681" s="256" t="n"/>
      <c r="AP681" s="256" t="n"/>
      <c r="AQ681" s="256" t="n"/>
      <c r="AR681" s="256" t="n"/>
      <c r="AS681" s="256" t="n"/>
      <c r="AT681" s="256" t="n"/>
      <c r="AU681" s="237">
        <f>IF(COUNTA(AH681:AT681)=0,"",ROUND(AVERAGE(AH681:AT681),1))</f>
        <v/>
      </c>
    </row>
    <row r="682" ht="14.4" customHeight="1" s="185">
      <c r="A682" s="255" t="n">
        <v>4</v>
      </c>
      <c r="B682" s="194">
        <f t="array" ref="B682:B682">IFERROR(INDEX(Liste_Enfants!B$4:B$53,SMALL(IF(Liste_Enfants!E$4:E$53="A",ROW(Liste_Enfants!E$4:E$53)-3),4))&amp;" "&amp;INDEX(Liste_Enfants!C$4:C$53,SMALL(IF(Liste_Enfants!E$4:E$53="A",ROW(Liste_Enfants!E$4:E$53)-3),4)),"")</f>
        <v/>
      </c>
      <c r="C682" s="235" t="n"/>
      <c r="D682" s="256" t="n"/>
      <c r="E682" s="256" t="n"/>
      <c r="F682" s="256" t="n"/>
      <c r="G682" s="256" t="n"/>
      <c r="H682" s="256" t="n"/>
      <c r="I682" s="256" t="n"/>
      <c r="J682" s="256" t="n"/>
      <c r="K682" s="256" t="n"/>
      <c r="L682" s="256" t="n"/>
      <c r="M682" s="256" t="n"/>
      <c r="N682" s="256" t="n"/>
      <c r="O682" s="256" t="n"/>
      <c r="P682" s="256" t="n"/>
      <c r="Q682" s="237">
        <f>IF(COUNTA(D682:P682)=0,"",ROUND(AVERAGE(D682:P682),1))</f>
        <v/>
      </c>
      <c r="R682" s="235" t="n"/>
      <c r="S682" s="256" t="n"/>
      <c r="T682" s="256" t="n"/>
      <c r="U682" s="256" t="n"/>
      <c r="V682" s="256" t="n"/>
      <c r="W682" s="256" t="n"/>
      <c r="X682" s="256" t="n"/>
      <c r="Y682" s="256" t="n"/>
      <c r="Z682" s="256" t="n"/>
      <c r="AA682" s="256" t="n"/>
      <c r="AB682" s="256" t="n"/>
      <c r="AC682" s="256" t="n"/>
      <c r="AD682" s="256" t="n"/>
      <c r="AE682" s="256" t="n"/>
      <c r="AF682" s="237">
        <f>IF(COUNTA(S682:AE682)=0,"",ROUND(AVERAGE(S682:AE682),1))</f>
        <v/>
      </c>
      <c r="AG682" s="235" t="n"/>
      <c r="AH682" s="256" t="n"/>
      <c r="AI682" s="256" t="n"/>
      <c r="AJ682" s="256" t="n"/>
      <c r="AK682" s="256" t="n"/>
      <c r="AL682" s="256" t="n"/>
      <c r="AM682" s="256" t="n"/>
      <c r="AN682" s="256" t="n"/>
      <c r="AO682" s="256" t="n"/>
      <c r="AP682" s="256" t="n"/>
      <c r="AQ682" s="256" t="n"/>
      <c r="AR682" s="256" t="n"/>
      <c r="AS682" s="256" t="n"/>
      <c r="AT682" s="256" t="n"/>
      <c r="AU682" s="237">
        <f>IF(COUNTA(AH682:AT682)=0,"",ROUND(AVERAGE(AH682:AT682),1))</f>
        <v/>
      </c>
    </row>
    <row r="683" ht="14.4" customHeight="1" s="185">
      <c r="A683" s="255" t="n">
        <v>5</v>
      </c>
      <c r="B683" s="194">
        <f t="array" ref="B683:B683">IFERROR(INDEX(Liste_Enfants!B$4:B$53,SMALL(IF(Liste_Enfants!E$4:E$53="A",ROW(Liste_Enfants!E$4:E$53)-3),5))&amp;" "&amp;INDEX(Liste_Enfants!C$4:C$53,SMALL(IF(Liste_Enfants!E$4:E$53="A",ROW(Liste_Enfants!E$4:E$53)-3),5)),"")</f>
        <v/>
      </c>
      <c r="C683" s="235" t="n"/>
      <c r="D683" s="256" t="n"/>
      <c r="E683" s="256" t="n"/>
      <c r="F683" s="256" t="n"/>
      <c r="G683" s="256" t="n"/>
      <c r="H683" s="256" t="n"/>
      <c r="I683" s="256" t="n"/>
      <c r="J683" s="256" t="n"/>
      <c r="K683" s="256" t="n"/>
      <c r="L683" s="256" t="n"/>
      <c r="M683" s="256" t="n"/>
      <c r="N683" s="256" t="n"/>
      <c r="O683" s="256" t="n"/>
      <c r="P683" s="256" t="n"/>
      <c r="Q683" s="237">
        <f>IF(COUNTA(D683:P683)=0,"",ROUND(AVERAGE(D683:P683),1))</f>
        <v/>
      </c>
      <c r="R683" s="235" t="n"/>
      <c r="S683" s="256" t="n"/>
      <c r="T683" s="256" t="n"/>
      <c r="U683" s="256" t="n"/>
      <c r="V683" s="256" t="n"/>
      <c r="W683" s="256" t="n"/>
      <c r="X683" s="256" t="n"/>
      <c r="Y683" s="256" t="n"/>
      <c r="Z683" s="256" t="n"/>
      <c r="AA683" s="256" t="n"/>
      <c r="AB683" s="256" t="n"/>
      <c r="AC683" s="256" t="n"/>
      <c r="AD683" s="256" t="n"/>
      <c r="AE683" s="256" t="n"/>
      <c r="AF683" s="237">
        <f>IF(COUNTA(S683:AE683)=0,"",ROUND(AVERAGE(S683:AE683),1))</f>
        <v/>
      </c>
      <c r="AG683" s="235" t="n"/>
      <c r="AH683" s="256" t="n"/>
      <c r="AI683" s="256" t="n"/>
      <c r="AJ683" s="256" t="n"/>
      <c r="AK683" s="256" t="n"/>
      <c r="AL683" s="256" t="n"/>
      <c r="AM683" s="256" t="n"/>
      <c r="AN683" s="256" t="n"/>
      <c r="AO683" s="256" t="n"/>
      <c r="AP683" s="256" t="n"/>
      <c r="AQ683" s="256" t="n"/>
      <c r="AR683" s="256" t="n"/>
      <c r="AS683" s="256" t="n"/>
      <c r="AT683" s="256" t="n"/>
      <c r="AU683" s="237">
        <f>IF(COUNTA(AH683:AT683)=0,"",ROUND(AVERAGE(AH683:AT683),1))</f>
        <v/>
      </c>
    </row>
    <row r="684" ht="14.4" customHeight="1" s="185">
      <c r="A684" s="255" t="n">
        <v>6</v>
      </c>
      <c r="B684" s="194">
        <f t="array" ref="B684:B684">IFERROR(INDEX(Liste_Enfants!B$4:B$53,SMALL(IF(Liste_Enfants!E$4:E$53="A",ROW(Liste_Enfants!E$4:E$53)-3),6))&amp;" "&amp;INDEX(Liste_Enfants!C$4:C$53,SMALL(IF(Liste_Enfants!E$4:E$53="A",ROW(Liste_Enfants!E$4:E$53)-3),6)),"")</f>
        <v/>
      </c>
      <c r="C684" s="235" t="n"/>
      <c r="D684" s="256" t="n"/>
      <c r="E684" s="256" t="n"/>
      <c r="F684" s="256" t="n"/>
      <c r="G684" s="256" t="n"/>
      <c r="H684" s="256" t="n"/>
      <c r="I684" s="256" t="n"/>
      <c r="J684" s="256" t="n"/>
      <c r="K684" s="256" t="n"/>
      <c r="L684" s="256" t="n"/>
      <c r="M684" s="256" t="n"/>
      <c r="N684" s="256" t="n"/>
      <c r="O684" s="256" t="n"/>
      <c r="P684" s="256" t="n"/>
      <c r="Q684" s="237">
        <f>IF(COUNTA(D684:P684)=0,"",ROUND(AVERAGE(D684:P684),1))</f>
        <v/>
      </c>
      <c r="R684" s="235" t="n"/>
      <c r="S684" s="256" t="n"/>
      <c r="T684" s="256" t="n"/>
      <c r="U684" s="256" t="n"/>
      <c r="V684" s="256" t="n"/>
      <c r="W684" s="256" t="n"/>
      <c r="X684" s="256" t="n"/>
      <c r="Y684" s="256" t="n"/>
      <c r="Z684" s="256" t="n"/>
      <c r="AA684" s="256" t="n"/>
      <c r="AB684" s="256" t="n"/>
      <c r="AC684" s="256" t="n"/>
      <c r="AD684" s="256" t="n"/>
      <c r="AE684" s="256" t="n"/>
      <c r="AF684" s="237">
        <f>IF(COUNTA(S684:AE684)=0,"",ROUND(AVERAGE(S684:AE684),1))</f>
        <v/>
      </c>
      <c r="AG684" s="235" t="n"/>
      <c r="AH684" s="256" t="n"/>
      <c r="AI684" s="256" t="n"/>
      <c r="AJ684" s="256" t="n"/>
      <c r="AK684" s="256" t="n"/>
      <c r="AL684" s="256" t="n"/>
      <c r="AM684" s="256" t="n"/>
      <c r="AN684" s="256" t="n"/>
      <c r="AO684" s="256" t="n"/>
      <c r="AP684" s="256" t="n"/>
      <c r="AQ684" s="256" t="n"/>
      <c r="AR684" s="256" t="n"/>
      <c r="AS684" s="256" t="n"/>
      <c r="AT684" s="256" t="n"/>
      <c r="AU684" s="237">
        <f>IF(COUNTA(AH684:AT684)=0,"",ROUND(AVERAGE(AH684:AT684),1))</f>
        <v/>
      </c>
    </row>
    <row r="685" ht="14.4" customHeight="1" s="185">
      <c r="A685" s="255" t="n">
        <v>7</v>
      </c>
      <c r="B685" s="194">
        <f t="array" ref="B685:B685">IFERROR(INDEX(Liste_Enfants!B$4:B$53,SMALL(IF(Liste_Enfants!E$4:E$53="A",ROW(Liste_Enfants!E$4:E$53)-3),7))&amp;" "&amp;INDEX(Liste_Enfants!C$4:C$53,SMALL(IF(Liste_Enfants!E$4:E$53="A",ROW(Liste_Enfants!E$4:E$53)-3),7)),"")</f>
        <v/>
      </c>
      <c r="C685" s="235" t="n"/>
      <c r="D685" s="256" t="n"/>
      <c r="E685" s="256" t="n"/>
      <c r="F685" s="256" t="n"/>
      <c r="G685" s="256" t="n"/>
      <c r="H685" s="256" t="n"/>
      <c r="I685" s="256" t="n"/>
      <c r="J685" s="256" t="n"/>
      <c r="K685" s="256" t="n"/>
      <c r="L685" s="256" t="n"/>
      <c r="M685" s="256" t="n"/>
      <c r="N685" s="256" t="n"/>
      <c r="O685" s="256" t="n"/>
      <c r="P685" s="256" t="n"/>
      <c r="Q685" s="237">
        <f>IF(COUNTA(D685:P685)=0,"",ROUND(AVERAGE(D685:P685),1))</f>
        <v/>
      </c>
      <c r="R685" s="235" t="n"/>
      <c r="S685" s="256" t="n"/>
      <c r="T685" s="256" t="n"/>
      <c r="U685" s="256" t="n"/>
      <c r="V685" s="256" t="n"/>
      <c r="W685" s="256" t="n"/>
      <c r="X685" s="256" t="n"/>
      <c r="Y685" s="256" t="n"/>
      <c r="Z685" s="256" t="n"/>
      <c r="AA685" s="256" t="n"/>
      <c r="AB685" s="256" t="n"/>
      <c r="AC685" s="256" t="n"/>
      <c r="AD685" s="256" t="n"/>
      <c r="AE685" s="256" t="n"/>
      <c r="AF685" s="237">
        <f>IF(COUNTA(S685:AE685)=0,"",ROUND(AVERAGE(S685:AE685),1))</f>
        <v/>
      </c>
      <c r="AG685" s="235" t="n"/>
      <c r="AH685" s="256" t="n"/>
      <c r="AI685" s="256" t="n"/>
      <c r="AJ685" s="256" t="n"/>
      <c r="AK685" s="256" t="n"/>
      <c r="AL685" s="256" t="n"/>
      <c r="AM685" s="256" t="n"/>
      <c r="AN685" s="256" t="n"/>
      <c r="AO685" s="256" t="n"/>
      <c r="AP685" s="256" t="n"/>
      <c r="AQ685" s="256" t="n"/>
      <c r="AR685" s="256" t="n"/>
      <c r="AS685" s="256" t="n"/>
      <c r="AT685" s="256" t="n"/>
      <c r="AU685" s="237">
        <f>IF(COUNTA(AH685:AT685)=0,"",ROUND(AVERAGE(AH685:AT685),1))</f>
        <v/>
      </c>
    </row>
    <row r="686" ht="14.4" customHeight="1" s="185">
      <c r="A686" s="255" t="n">
        <v>8</v>
      </c>
      <c r="B686" s="194">
        <f t="array" ref="B686:B686">IFERROR(INDEX(Liste_Enfants!B$4:B$53,SMALL(IF(Liste_Enfants!E$4:E$53="A",ROW(Liste_Enfants!E$4:E$53)-3),8))&amp;" "&amp;INDEX(Liste_Enfants!C$4:C$53,SMALL(IF(Liste_Enfants!E$4:E$53="A",ROW(Liste_Enfants!E$4:E$53)-3),8)),"")</f>
        <v/>
      </c>
      <c r="C686" s="235" t="n"/>
      <c r="D686" s="256" t="n"/>
      <c r="E686" s="256" t="n"/>
      <c r="F686" s="256" t="n"/>
      <c r="G686" s="256" t="n"/>
      <c r="H686" s="256" t="n"/>
      <c r="I686" s="256" t="n"/>
      <c r="J686" s="256" t="n"/>
      <c r="K686" s="256" t="n"/>
      <c r="L686" s="256" t="n"/>
      <c r="M686" s="256" t="n"/>
      <c r="N686" s="256" t="n"/>
      <c r="O686" s="256" t="n"/>
      <c r="P686" s="256" t="n"/>
      <c r="Q686" s="237">
        <f>IF(COUNTA(D686:P686)=0,"",ROUND(AVERAGE(D686:P686),1))</f>
        <v/>
      </c>
      <c r="R686" s="235" t="n"/>
      <c r="S686" s="256" t="n"/>
      <c r="T686" s="256" t="n"/>
      <c r="U686" s="256" t="n"/>
      <c r="V686" s="256" t="n"/>
      <c r="W686" s="256" t="n"/>
      <c r="X686" s="256" t="n"/>
      <c r="Y686" s="256" t="n"/>
      <c r="Z686" s="256" t="n"/>
      <c r="AA686" s="256" t="n"/>
      <c r="AB686" s="256" t="n"/>
      <c r="AC686" s="256" t="n"/>
      <c r="AD686" s="256" t="n"/>
      <c r="AE686" s="256" t="n"/>
      <c r="AF686" s="237">
        <f>IF(COUNTA(S686:AE686)=0,"",ROUND(AVERAGE(S686:AE686),1))</f>
        <v/>
      </c>
      <c r="AG686" s="235" t="n"/>
      <c r="AH686" s="256" t="n"/>
      <c r="AI686" s="256" t="n"/>
      <c r="AJ686" s="256" t="n"/>
      <c r="AK686" s="256" t="n"/>
      <c r="AL686" s="256" t="n"/>
      <c r="AM686" s="256" t="n"/>
      <c r="AN686" s="256" t="n"/>
      <c r="AO686" s="256" t="n"/>
      <c r="AP686" s="256" t="n"/>
      <c r="AQ686" s="256" t="n"/>
      <c r="AR686" s="256" t="n"/>
      <c r="AS686" s="256" t="n"/>
      <c r="AT686" s="256" t="n"/>
      <c r="AU686" s="237">
        <f>IF(COUNTA(AH686:AT686)=0,"",ROUND(AVERAGE(AH686:AT686),1))</f>
        <v/>
      </c>
    </row>
    <row r="687" ht="14.4" customHeight="1" s="185">
      <c r="A687" s="255" t="n">
        <v>9</v>
      </c>
      <c r="B687" s="194">
        <f t="array" ref="B687:B687">IFERROR(INDEX(Liste_Enfants!B$4:B$53,SMALL(IF(Liste_Enfants!E$4:E$53="A",ROW(Liste_Enfants!E$4:E$53)-3),9))&amp;" "&amp;INDEX(Liste_Enfants!C$4:C$53,SMALL(IF(Liste_Enfants!E$4:E$53="A",ROW(Liste_Enfants!E$4:E$53)-3),9)),"")</f>
        <v/>
      </c>
      <c r="C687" s="235" t="n"/>
      <c r="D687" s="256" t="n"/>
      <c r="E687" s="256" t="n"/>
      <c r="F687" s="256" t="n"/>
      <c r="G687" s="256" t="n"/>
      <c r="H687" s="256" t="n"/>
      <c r="I687" s="256" t="n"/>
      <c r="J687" s="256" t="n"/>
      <c r="K687" s="256" t="n"/>
      <c r="L687" s="256" t="n"/>
      <c r="M687" s="256" t="n"/>
      <c r="N687" s="256" t="n"/>
      <c r="O687" s="256" t="n"/>
      <c r="P687" s="256" t="n"/>
      <c r="Q687" s="237">
        <f>IF(COUNTA(D687:P687)=0,"",ROUND(AVERAGE(D687:P687),1))</f>
        <v/>
      </c>
      <c r="R687" s="235" t="n"/>
      <c r="S687" s="256" t="n"/>
      <c r="T687" s="256" t="n"/>
      <c r="U687" s="256" t="n"/>
      <c r="V687" s="256" t="n"/>
      <c r="W687" s="256" t="n"/>
      <c r="X687" s="256" t="n"/>
      <c r="Y687" s="256" t="n"/>
      <c r="Z687" s="256" t="n"/>
      <c r="AA687" s="256" t="n"/>
      <c r="AB687" s="256" t="n"/>
      <c r="AC687" s="256" t="n"/>
      <c r="AD687" s="256" t="n"/>
      <c r="AE687" s="256" t="n"/>
      <c r="AF687" s="237">
        <f>IF(COUNTA(S687:AE687)=0,"",ROUND(AVERAGE(S687:AE687),1))</f>
        <v/>
      </c>
      <c r="AG687" s="235" t="n"/>
      <c r="AH687" s="256" t="n"/>
      <c r="AI687" s="256" t="n"/>
      <c r="AJ687" s="256" t="n"/>
      <c r="AK687" s="256" t="n"/>
      <c r="AL687" s="256" t="n"/>
      <c r="AM687" s="256" t="n"/>
      <c r="AN687" s="256" t="n"/>
      <c r="AO687" s="256" t="n"/>
      <c r="AP687" s="256" t="n"/>
      <c r="AQ687" s="256" t="n"/>
      <c r="AR687" s="256" t="n"/>
      <c r="AS687" s="256" t="n"/>
      <c r="AT687" s="256" t="n"/>
      <c r="AU687" s="237">
        <f>IF(COUNTA(AH687:AT687)=0,"",ROUND(AVERAGE(AH687:AT687),1))</f>
        <v/>
      </c>
    </row>
    <row r="688" ht="14.4" customHeight="1" s="185">
      <c r="A688" s="255" t="n">
        <v>10</v>
      </c>
      <c r="B688" s="194">
        <f t="array" ref="B688:B688">IFERROR(INDEX(Liste_Enfants!B$4:B$53,SMALL(IF(Liste_Enfants!E$4:E$53="A",ROW(Liste_Enfants!E$4:E$53)-3),10))&amp;" "&amp;INDEX(Liste_Enfants!C$4:C$53,SMALL(IF(Liste_Enfants!E$4:E$53="A",ROW(Liste_Enfants!E$4:E$53)-3),10)),"")</f>
        <v/>
      </c>
      <c r="C688" s="235" t="n"/>
      <c r="D688" s="256" t="n"/>
      <c r="E688" s="256" t="n"/>
      <c r="F688" s="256" t="n"/>
      <c r="G688" s="256" t="n"/>
      <c r="H688" s="256" t="n"/>
      <c r="I688" s="256" t="n"/>
      <c r="J688" s="256" t="n"/>
      <c r="K688" s="256" t="n"/>
      <c r="L688" s="256" t="n"/>
      <c r="M688" s="256" t="n"/>
      <c r="N688" s="256" t="n"/>
      <c r="O688" s="256" t="n"/>
      <c r="P688" s="256" t="n"/>
      <c r="Q688" s="237">
        <f>IF(COUNTA(D688:P688)=0,"",ROUND(AVERAGE(D688:P688),1))</f>
        <v/>
      </c>
      <c r="R688" s="235" t="n"/>
      <c r="S688" s="256" t="n"/>
      <c r="T688" s="256" t="n"/>
      <c r="U688" s="256" t="n"/>
      <c r="V688" s="256" t="n"/>
      <c r="W688" s="256" t="n"/>
      <c r="X688" s="256" t="n"/>
      <c r="Y688" s="256" t="n"/>
      <c r="Z688" s="256" t="n"/>
      <c r="AA688" s="256" t="n"/>
      <c r="AB688" s="256" t="n"/>
      <c r="AC688" s="256" t="n"/>
      <c r="AD688" s="256" t="n"/>
      <c r="AE688" s="256" t="n"/>
      <c r="AF688" s="237">
        <f>IF(COUNTA(S688:AE688)=0,"",ROUND(AVERAGE(S688:AE688),1))</f>
        <v/>
      </c>
      <c r="AG688" s="235" t="n"/>
      <c r="AH688" s="256" t="n"/>
      <c r="AI688" s="256" t="n"/>
      <c r="AJ688" s="256" t="n"/>
      <c r="AK688" s="256" t="n"/>
      <c r="AL688" s="256" t="n"/>
      <c r="AM688" s="256" t="n"/>
      <c r="AN688" s="256" t="n"/>
      <c r="AO688" s="256" t="n"/>
      <c r="AP688" s="256" t="n"/>
      <c r="AQ688" s="256" t="n"/>
      <c r="AR688" s="256" t="n"/>
      <c r="AS688" s="256" t="n"/>
      <c r="AT688" s="256" t="n"/>
      <c r="AU688" s="237">
        <f>IF(COUNTA(AH688:AT688)=0,"",ROUND(AVERAGE(AH688:AT688),1))</f>
        <v/>
      </c>
    </row>
    <row r="689" ht="14.4" customHeight="1" s="185">
      <c r="A689" s="255" t="n">
        <v>11</v>
      </c>
      <c r="B689" s="194">
        <f t="array" ref="B689:B689">IFERROR(INDEX(Liste_Enfants!B$4:B$53,SMALL(IF(Liste_Enfants!E$4:E$53="A",ROW(Liste_Enfants!E$4:E$53)-3),11))&amp;" "&amp;INDEX(Liste_Enfants!C$4:C$53,SMALL(IF(Liste_Enfants!E$4:E$53="A",ROW(Liste_Enfants!E$4:E$53)-3),11)),"")</f>
        <v/>
      </c>
      <c r="C689" s="235" t="n"/>
      <c r="D689" s="256" t="n"/>
      <c r="E689" s="256" t="n"/>
      <c r="F689" s="256" t="n"/>
      <c r="G689" s="256" t="n"/>
      <c r="H689" s="256" t="n"/>
      <c r="I689" s="256" t="n"/>
      <c r="J689" s="256" t="n"/>
      <c r="K689" s="256" t="n"/>
      <c r="L689" s="256" t="n"/>
      <c r="M689" s="256" t="n"/>
      <c r="N689" s="256" t="n"/>
      <c r="O689" s="256" t="n"/>
      <c r="P689" s="256" t="n"/>
      <c r="Q689" s="237">
        <f>IF(COUNTA(D689:P689)=0,"",ROUND(AVERAGE(D689:P689),1))</f>
        <v/>
      </c>
      <c r="R689" s="235" t="n"/>
      <c r="S689" s="256" t="n"/>
      <c r="T689" s="256" t="n"/>
      <c r="U689" s="256" t="n"/>
      <c r="V689" s="256" t="n"/>
      <c r="W689" s="256" t="n"/>
      <c r="X689" s="256" t="n"/>
      <c r="Y689" s="256" t="n"/>
      <c r="Z689" s="256" t="n"/>
      <c r="AA689" s="256" t="n"/>
      <c r="AB689" s="256" t="n"/>
      <c r="AC689" s="256" t="n"/>
      <c r="AD689" s="256" t="n"/>
      <c r="AE689" s="256" t="n"/>
      <c r="AF689" s="237">
        <f>IF(COUNTA(S689:AE689)=0,"",ROUND(AVERAGE(S689:AE689),1))</f>
        <v/>
      </c>
      <c r="AG689" s="235" t="n"/>
      <c r="AH689" s="256" t="n"/>
      <c r="AI689" s="256" t="n"/>
      <c r="AJ689" s="256" t="n"/>
      <c r="AK689" s="256" t="n"/>
      <c r="AL689" s="256" t="n"/>
      <c r="AM689" s="256" t="n"/>
      <c r="AN689" s="256" t="n"/>
      <c r="AO689" s="256" t="n"/>
      <c r="AP689" s="256" t="n"/>
      <c r="AQ689" s="256" t="n"/>
      <c r="AR689" s="256" t="n"/>
      <c r="AS689" s="256" t="n"/>
      <c r="AT689" s="256" t="n"/>
      <c r="AU689" s="237">
        <f>IF(COUNTA(AH689:AT689)=0,"",ROUND(AVERAGE(AH689:AT689),1))</f>
        <v/>
      </c>
    </row>
    <row r="690" ht="14.4" customHeight="1" s="185">
      <c r="A690" s="255" t="n">
        <v>12</v>
      </c>
      <c r="B690" s="194">
        <f t="array" ref="B690:B690">IFERROR(INDEX(Liste_Enfants!B$4:B$53,SMALL(IF(Liste_Enfants!E$4:E$53="A",ROW(Liste_Enfants!E$4:E$53)-3),12))&amp;" "&amp;INDEX(Liste_Enfants!C$4:C$53,SMALL(IF(Liste_Enfants!E$4:E$53="A",ROW(Liste_Enfants!E$4:E$53)-3),12)),"")</f>
        <v/>
      </c>
      <c r="C690" s="235" t="n"/>
      <c r="D690" s="256" t="n"/>
      <c r="E690" s="256" t="n"/>
      <c r="F690" s="256" t="n"/>
      <c r="G690" s="256" t="n"/>
      <c r="H690" s="256" t="n"/>
      <c r="I690" s="256" t="n"/>
      <c r="J690" s="256" t="n"/>
      <c r="K690" s="256" t="n"/>
      <c r="L690" s="256" t="n"/>
      <c r="M690" s="256" t="n"/>
      <c r="N690" s="256" t="n"/>
      <c r="O690" s="256" t="n"/>
      <c r="P690" s="256" t="n"/>
      <c r="Q690" s="237">
        <f>IF(COUNTA(D690:P690)=0,"",ROUND(AVERAGE(D690:P690),1))</f>
        <v/>
      </c>
      <c r="R690" s="235" t="n"/>
      <c r="S690" s="256" t="n"/>
      <c r="T690" s="256" t="n"/>
      <c r="U690" s="256" t="n"/>
      <c r="V690" s="256" t="n"/>
      <c r="W690" s="256" t="n"/>
      <c r="X690" s="256" t="n"/>
      <c r="Y690" s="256" t="n"/>
      <c r="Z690" s="256" t="n"/>
      <c r="AA690" s="256" t="n"/>
      <c r="AB690" s="256" t="n"/>
      <c r="AC690" s="256" t="n"/>
      <c r="AD690" s="256" t="n"/>
      <c r="AE690" s="256" t="n"/>
      <c r="AF690" s="237">
        <f>IF(COUNTA(S690:AE690)=0,"",ROUND(AVERAGE(S690:AE690),1))</f>
        <v/>
      </c>
      <c r="AG690" s="235" t="n"/>
      <c r="AH690" s="256" t="n"/>
      <c r="AI690" s="256" t="n"/>
      <c r="AJ690" s="256" t="n"/>
      <c r="AK690" s="256" t="n"/>
      <c r="AL690" s="256" t="n"/>
      <c r="AM690" s="256" t="n"/>
      <c r="AN690" s="256" t="n"/>
      <c r="AO690" s="256" t="n"/>
      <c r="AP690" s="256" t="n"/>
      <c r="AQ690" s="256" t="n"/>
      <c r="AR690" s="256" t="n"/>
      <c r="AS690" s="256" t="n"/>
      <c r="AT690" s="256" t="n"/>
      <c r="AU690" s="237">
        <f>IF(COUNTA(AH690:AT690)=0,"",ROUND(AVERAGE(AH690:AT690),1))</f>
        <v/>
      </c>
    </row>
    <row r="691" ht="14.4" customHeight="1" s="185">
      <c r="A691" s="255" t="n">
        <v>13</v>
      </c>
      <c r="B691" s="194">
        <f t="array" ref="B691:B691">IFERROR(INDEX(Liste_Enfants!B$4:B$53,SMALL(IF(Liste_Enfants!E$4:E$53="A",ROW(Liste_Enfants!E$4:E$53)-3),13))&amp;" "&amp;INDEX(Liste_Enfants!C$4:C$53,SMALL(IF(Liste_Enfants!E$4:E$53="A",ROW(Liste_Enfants!E$4:E$53)-3),13)),"")</f>
        <v/>
      </c>
      <c r="C691" s="235" t="n"/>
      <c r="D691" s="256" t="n"/>
      <c r="E691" s="256" t="n"/>
      <c r="F691" s="256" t="n"/>
      <c r="G691" s="256" t="n"/>
      <c r="H691" s="256" t="n"/>
      <c r="I691" s="256" t="n"/>
      <c r="J691" s="256" t="n"/>
      <c r="K691" s="256" t="n"/>
      <c r="L691" s="256" t="n"/>
      <c r="M691" s="256" t="n"/>
      <c r="N691" s="256" t="n"/>
      <c r="O691" s="256" t="n"/>
      <c r="P691" s="256" t="n"/>
      <c r="Q691" s="237">
        <f>IF(COUNTA(D691:P691)=0,"",ROUND(AVERAGE(D691:P691),1))</f>
        <v/>
      </c>
      <c r="R691" s="235" t="n"/>
      <c r="S691" s="256" t="n"/>
      <c r="T691" s="256" t="n"/>
      <c r="U691" s="256" t="n"/>
      <c r="V691" s="256" t="n"/>
      <c r="W691" s="256" t="n"/>
      <c r="X691" s="256" t="n"/>
      <c r="Y691" s="256" t="n"/>
      <c r="Z691" s="256" t="n"/>
      <c r="AA691" s="256" t="n"/>
      <c r="AB691" s="256" t="n"/>
      <c r="AC691" s="256" t="n"/>
      <c r="AD691" s="256" t="n"/>
      <c r="AE691" s="256" t="n"/>
      <c r="AF691" s="237">
        <f>IF(COUNTA(S691:AE691)=0,"",ROUND(AVERAGE(S691:AE691),1))</f>
        <v/>
      </c>
      <c r="AG691" s="235" t="n"/>
      <c r="AH691" s="256" t="n"/>
      <c r="AI691" s="256" t="n"/>
      <c r="AJ691" s="256" t="n"/>
      <c r="AK691" s="256" t="n"/>
      <c r="AL691" s="256" t="n"/>
      <c r="AM691" s="256" t="n"/>
      <c r="AN691" s="256" t="n"/>
      <c r="AO691" s="256" t="n"/>
      <c r="AP691" s="256" t="n"/>
      <c r="AQ691" s="256" t="n"/>
      <c r="AR691" s="256" t="n"/>
      <c r="AS691" s="256" t="n"/>
      <c r="AT691" s="256" t="n"/>
      <c r="AU691" s="237">
        <f>IF(COUNTA(AH691:AT691)=0,"",ROUND(AVERAGE(AH691:AT691),1))</f>
        <v/>
      </c>
    </row>
    <row r="692" ht="14.4" customHeight="1" s="185">
      <c r="A692" s="255" t="n">
        <v>14</v>
      </c>
      <c r="B692" s="194">
        <f t="array" ref="B692:B692">IFERROR(INDEX(Liste_Enfants!B$4:B$53,SMALL(IF(Liste_Enfants!E$4:E$53="A",ROW(Liste_Enfants!E$4:E$53)-3),14))&amp;" "&amp;INDEX(Liste_Enfants!C$4:C$53,SMALL(IF(Liste_Enfants!E$4:E$53="A",ROW(Liste_Enfants!E$4:E$53)-3),14)),"")</f>
        <v/>
      </c>
      <c r="C692" s="235" t="n"/>
      <c r="D692" s="256" t="n"/>
      <c r="E692" s="256" t="n"/>
      <c r="F692" s="256" t="n"/>
      <c r="G692" s="256" t="n"/>
      <c r="H692" s="256" t="n"/>
      <c r="I692" s="256" t="n"/>
      <c r="J692" s="256" t="n"/>
      <c r="K692" s="256" t="n"/>
      <c r="L692" s="256" t="n"/>
      <c r="M692" s="256" t="n"/>
      <c r="N692" s="256" t="n"/>
      <c r="O692" s="256" t="n"/>
      <c r="P692" s="256" t="n"/>
      <c r="Q692" s="237">
        <f>IF(COUNTA(D692:P692)=0,"",ROUND(AVERAGE(D692:P692),1))</f>
        <v/>
      </c>
      <c r="R692" s="235" t="n"/>
      <c r="S692" s="256" t="n"/>
      <c r="T692" s="256" t="n"/>
      <c r="U692" s="256" t="n"/>
      <c r="V692" s="256" t="n"/>
      <c r="W692" s="256" t="n"/>
      <c r="X692" s="256" t="n"/>
      <c r="Y692" s="256" t="n"/>
      <c r="Z692" s="256" t="n"/>
      <c r="AA692" s="256" t="n"/>
      <c r="AB692" s="256" t="n"/>
      <c r="AC692" s="256" t="n"/>
      <c r="AD692" s="256" t="n"/>
      <c r="AE692" s="256" t="n"/>
      <c r="AF692" s="237">
        <f>IF(COUNTA(S692:AE692)=0,"",ROUND(AVERAGE(S692:AE692),1))</f>
        <v/>
      </c>
      <c r="AG692" s="235" t="n"/>
      <c r="AH692" s="256" t="n"/>
      <c r="AI692" s="256" t="n"/>
      <c r="AJ692" s="256" t="n"/>
      <c r="AK692" s="256" t="n"/>
      <c r="AL692" s="256" t="n"/>
      <c r="AM692" s="256" t="n"/>
      <c r="AN692" s="256" t="n"/>
      <c r="AO692" s="256" t="n"/>
      <c r="AP692" s="256" t="n"/>
      <c r="AQ692" s="256" t="n"/>
      <c r="AR692" s="256" t="n"/>
      <c r="AS692" s="256" t="n"/>
      <c r="AT692" s="256" t="n"/>
      <c r="AU692" s="237">
        <f>IF(COUNTA(AH692:AT692)=0,"",ROUND(AVERAGE(AH692:AT692),1))</f>
        <v/>
      </c>
    </row>
    <row r="693" ht="14.4" customHeight="1" s="185">
      <c r="A693" s="255" t="n">
        <v>15</v>
      </c>
      <c r="B693" s="194">
        <f t="array" ref="B693:B693">IFERROR(INDEX(Liste_Enfants!B$4:B$53,SMALL(IF(Liste_Enfants!E$4:E$53="A",ROW(Liste_Enfants!E$4:E$53)-3),15))&amp;" "&amp;INDEX(Liste_Enfants!C$4:C$53,SMALL(IF(Liste_Enfants!E$4:E$53="A",ROW(Liste_Enfants!E$4:E$53)-3),15)),"")</f>
        <v/>
      </c>
      <c r="C693" s="235" t="n"/>
      <c r="D693" s="256" t="n"/>
      <c r="E693" s="256" t="n"/>
      <c r="F693" s="256" t="n"/>
      <c r="G693" s="256" t="n"/>
      <c r="H693" s="256" t="n"/>
      <c r="I693" s="256" t="n"/>
      <c r="J693" s="256" t="n"/>
      <c r="K693" s="256" t="n"/>
      <c r="L693" s="256" t="n"/>
      <c r="M693" s="256" t="n"/>
      <c r="N693" s="256" t="n"/>
      <c r="O693" s="256" t="n"/>
      <c r="P693" s="256" t="n"/>
      <c r="Q693" s="237">
        <f>IF(COUNTA(D693:P693)=0,"",ROUND(AVERAGE(D693:P693),1))</f>
        <v/>
      </c>
      <c r="R693" s="235" t="n"/>
      <c r="S693" s="256" t="n"/>
      <c r="T693" s="256" t="n"/>
      <c r="U693" s="256" t="n"/>
      <c r="V693" s="256" t="n"/>
      <c r="W693" s="256" t="n"/>
      <c r="X693" s="256" t="n"/>
      <c r="Y693" s="256" t="n"/>
      <c r="Z693" s="256" t="n"/>
      <c r="AA693" s="256" t="n"/>
      <c r="AB693" s="256" t="n"/>
      <c r="AC693" s="256" t="n"/>
      <c r="AD693" s="256" t="n"/>
      <c r="AE693" s="256" t="n"/>
      <c r="AF693" s="237">
        <f>IF(COUNTA(S693:AE693)=0,"",ROUND(AVERAGE(S693:AE693),1))</f>
        <v/>
      </c>
      <c r="AG693" s="235" t="n"/>
      <c r="AH693" s="256" t="n"/>
      <c r="AI693" s="256" t="n"/>
      <c r="AJ693" s="256" t="n"/>
      <c r="AK693" s="256" t="n"/>
      <c r="AL693" s="256" t="n"/>
      <c r="AM693" s="256" t="n"/>
      <c r="AN693" s="256" t="n"/>
      <c r="AO693" s="256" t="n"/>
      <c r="AP693" s="256" t="n"/>
      <c r="AQ693" s="256" t="n"/>
      <c r="AR693" s="256" t="n"/>
      <c r="AS693" s="256" t="n"/>
      <c r="AT693" s="256" t="n"/>
      <c r="AU693" s="237">
        <f>IF(COUNTA(AH693:AT693)=0,"",ROUND(AVERAGE(AH693:AT693),1))</f>
        <v/>
      </c>
    </row>
    <row r="694" ht="14.4" customHeight="1" s="185">
      <c r="A694" s="257" t="inlineStr">
        <is>
          <t>📊 MOY.</t>
        </is>
      </c>
      <c r="C694" s="240" t="n"/>
      <c r="D694" s="258">
        <f>IF(COUNTA(D679:D693)=0,"",ROUND(AVERAGE(D679:D693),1))</f>
        <v/>
      </c>
      <c r="E694" s="258">
        <f>IF(COUNTA(E679:E693)=0,"",ROUND(AVERAGE(E679:E693),1))</f>
        <v/>
      </c>
      <c r="F694" s="258">
        <f>IF(COUNTA(F679:F693)=0,"",ROUND(AVERAGE(F679:F693),1))</f>
        <v/>
      </c>
      <c r="G694" s="258">
        <f>IF(COUNTA(G679:G693)=0,"",ROUND(AVERAGE(G679:G693),1))</f>
        <v/>
      </c>
      <c r="H694" s="258">
        <f>IF(COUNTA(H679:H693)=0,"",ROUND(AVERAGE(H679:H693),1))</f>
        <v/>
      </c>
      <c r="I694" s="258">
        <f>IF(COUNTA(I679:I693)=0,"",ROUND(AVERAGE(I679:I693),1))</f>
        <v/>
      </c>
      <c r="J694" s="258">
        <f>IF(COUNTA(J679:J693)=0,"",ROUND(AVERAGE(J679:J693),1))</f>
        <v/>
      </c>
      <c r="K694" s="258">
        <f>IF(COUNTA(K679:K693)=0,"",ROUND(AVERAGE(K679:K693),1))</f>
        <v/>
      </c>
      <c r="L694" s="258">
        <f>IF(COUNTA(L679:L693)=0,"",ROUND(AVERAGE(L679:L693),1))</f>
        <v/>
      </c>
      <c r="M694" s="258">
        <f>IF(COUNTA(M679:M693)=0,"",ROUND(AVERAGE(M679:M693),1))</f>
        <v/>
      </c>
      <c r="N694" s="258">
        <f>IF(COUNTA(N679:N693)=0,"",ROUND(AVERAGE(N679:N693),1))</f>
        <v/>
      </c>
      <c r="O694" s="258">
        <f>IF(COUNTA(O679:O693)=0,"",ROUND(AVERAGE(O679:O693),1))</f>
        <v/>
      </c>
      <c r="P694" s="258">
        <f>IF(COUNTA(P679:P693)=0,"",ROUND(AVERAGE(P679:P693),1))</f>
        <v/>
      </c>
      <c r="Q694" s="258">
        <f>IF(COUNTA(Q679:Q693)=0,"",ROUND(AVERAGE(Q679:Q693),1))</f>
        <v/>
      </c>
      <c r="R694" s="235" t="n"/>
      <c r="S694" s="258">
        <f>IF(COUNTA(S679:S693)=0,"",ROUND(AVERAGE(S679:S693),1))</f>
        <v/>
      </c>
      <c r="T694" s="258">
        <f>IF(COUNTA(T679:T693)=0,"",ROUND(AVERAGE(T679:T693),1))</f>
        <v/>
      </c>
      <c r="U694" s="258">
        <f>IF(COUNTA(U679:U693)=0,"",ROUND(AVERAGE(U679:U693),1))</f>
        <v/>
      </c>
      <c r="V694" s="258">
        <f>IF(COUNTA(V679:V693)=0,"",ROUND(AVERAGE(V679:V693),1))</f>
        <v/>
      </c>
      <c r="W694" s="258">
        <f>IF(COUNTA(W679:W693)=0,"",ROUND(AVERAGE(W679:W693),1))</f>
        <v/>
      </c>
      <c r="X694" s="258">
        <f>IF(COUNTA(X679:X693)=0,"",ROUND(AVERAGE(X679:X693),1))</f>
        <v/>
      </c>
      <c r="Y694" s="258">
        <f>IF(COUNTA(Y679:Y693)=0,"",ROUND(AVERAGE(Y679:Y693),1))</f>
        <v/>
      </c>
      <c r="Z694" s="258">
        <f>IF(COUNTA(Z679:Z693)=0,"",ROUND(AVERAGE(Z679:Z693),1))</f>
        <v/>
      </c>
      <c r="AA694" s="258">
        <f>IF(COUNTA(AA679:AA693)=0,"",ROUND(AVERAGE(AA679:AA693),1))</f>
        <v/>
      </c>
      <c r="AB694" s="258">
        <f>IF(COUNTA(AB679:AB693)=0,"",ROUND(AVERAGE(AB679:AB693),1))</f>
        <v/>
      </c>
      <c r="AC694" s="258">
        <f>IF(COUNTA(AC679:AC693)=0,"",ROUND(AVERAGE(AC679:AC693),1))</f>
        <v/>
      </c>
      <c r="AD694" s="258">
        <f>IF(COUNTA(AD679:AD693)=0,"",ROUND(AVERAGE(AD679:AD693),1))</f>
        <v/>
      </c>
      <c r="AE694" s="258">
        <f>IF(COUNTA(AE679:AE693)=0,"",ROUND(AVERAGE(AE679:AE693),1))</f>
        <v/>
      </c>
      <c r="AF694" s="258">
        <f>IF(COUNTA(AF679:AF693)=0,"",ROUND(AVERAGE(AF679:AF693),1))</f>
        <v/>
      </c>
      <c r="AG694" s="235" t="n"/>
      <c r="AH694" s="258">
        <f>IF(COUNTA(AH679:AH693)=0,"",ROUND(AVERAGE(AH679:AH693),1))</f>
        <v/>
      </c>
      <c r="AI694" s="258">
        <f>IF(COUNTA(AI679:AI693)=0,"",ROUND(AVERAGE(AI679:AI693),1))</f>
        <v/>
      </c>
      <c r="AJ694" s="258">
        <f>IF(COUNTA(AJ679:AJ693)=0,"",ROUND(AVERAGE(AJ679:AJ693),1))</f>
        <v/>
      </c>
      <c r="AK694" s="258">
        <f>IF(COUNTA(AK679:AK693)=0,"",ROUND(AVERAGE(AK679:AK693),1))</f>
        <v/>
      </c>
      <c r="AL694" s="258">
        <f>IF(COUNTA(AL679:AL693)=0,"",ROUND(AVERAGE(AL679:AL693),1))</f>
        <v/>
      </c>
      <c r="AM694" s="258">
        <f>IF(COUNTA(AM679:AM693)=0,"",ROUND(AVERAGE(AM679:AM693),1))</f>
        <v/>
      </c>
      <c r="AN694" s="258">
        <f>IF(COUNTA(AN679:AN693)=0,"",ROUND(AVERAGE(AN679:AN693),1))</f>
        <v/>
      </c>
      <c r="AO694" s="258">
        <f>IF(COUNTA(AO679:AO693)=0,"",ROUND(AVERAGE(AO679:AO693),1))</f>
        <v/>
      </c>
      <c r="AP694" s="258">
        <f>IF(COUNTA(AP679:AP693)=0,"",ROUND(AVERAGE(AP679:AP693),1))</f>
        <v/>
      </c>
      <c r="AQ694" s="258">
        <f>IF(COUNTA(AQ679:AQ693)=0,"",ROUND(AVERAGE(AQ679:AQ693),1))</f>
        <v/>
      </c>
      <c r="AR694" s="258">
        <f>IF(COUNTA(AR679:AR693)=0,"",ROUND(AVERAGE(AR679:AR693),1))</f>
        <v/>
      </c>
      <c r="AS694" s="258">
        <f>IF(COUNTA(AS679:AS693)=0,"",ROUND(AVERAGE(AS679:AS693),1))</f>
        <v/>
      </c>
      <c r="AT694" s="258">
        <f>IF(COUNTA(AT679:AT693)=0,"",ROUND(AVERAGE(AT679:AT693),1))</f>
        <v/>
      </c>
      <c r="AU694" s="258">
        <f>IF(COUNTA(AU679:AU693)=0,"",ROUND(AVERAGE(AU679:AU693),1))</f>
        <v/>
      </c>
    </row>
    <row r="695" ht="30" customHeight="1" s="185">
      <c r="A695" s="261" t="inlineStr">
        <is>
          <t>N°</t>
        </is>
      </c>
      <c r="B695" s="247" t="inlineStr">
        <is>
          <t>📅 JEUDI</t>
        </is>
      </c>
      <c r="C695" s="228" t="n"/>
      <c r="D695" s="229" t="inlineStr">
        <is>
          <t>Règles</t>
        </is>
      </c>
      <c r="E695" s="229" t="inlineStr">
        <is>
          <t>Coopér.</t>
        </is>
      </c>
      <c r="F695" s="229" t="inlineStr">
        <is>
          <t>Comm.</t>
        </is>
      </c>
      <c r="G695" s="229" t="inlineStr">
        <is>
          <t>Entraide</t>
        </is>
      </c>
      <c r="H695" s="230" t="inlineStr">
        <is>
          <t>Initiat.</t>
        </is>
      </c>
      <c r="I695" s="230" t="inlineStr">
        <is>
          <t>Gest.mat</t>
        </is>
      </c>
      <c r="J695" s="230" t="inlineStr">
        <is>
          <t>Orga.</t>
        </is>
      </c>
      <c r="K695" s="231" t="inlineStr">
        <is>
          <t>Imagin.</t>
        </is>
      </c>
      <c r="L695" s="231" t="inlineStr">
        <is>
          <t>Expr.art</t>
        </is>
      </c>
      <c r="M695" s="231" t="inlineStr">
        <is>
          <t>Expr.corp</t>
        </is>
      </c>
      <c r="N695" s="232" t="inlineStr">
        <is>
          <t>Coord.</t>
        </is>
      </c>
      <c r="O695" s="232" t="inlineStr">
        <is>
          <t>Endur.</t>
        </is>
      </c>
      <c r="P695" s="232" t="inlineStr">
        <is>
          <t>Esp.sport</t>
        </is>
      </c>
      <c r="Q695" s="233" t="inlineStr">
        <is>
          <t>MOY</t>
        </is>
      </c>
      <c r="R695" s="250" t="inlineStr">
        <is>
          <t>▼ Activité</t>
        </is>
      </c>
      <c r="S695" s="229" t="inlineStr">
        <is>
          <t>Règles</t>
        </is>
      </c>
      <c r="T695" s="229" t="inlineStr">
        <is>
          <t>Coopér.</t>
        </is>
      </c>
      <c r="U695" s="229" t="inlineStr">
        <is>
          <t>Comm.</t>
        </is>
      </c>
      <c r="V695" s="229" t="inlineStr">
        <is>
          <t>Entraide</t>
        </is>
      </c>
      <c r="W695" s="230" t="inlineStr">
        <is>
          <t>Initiat.</t>
        </is>
      </c>
      <c r="X695" s="230" t="inlineStr">
        <is>
          <t>Gest.mat</t>
        </is>
      </c>
      <c r="Y695" s="230" t="inlineStr">
        <is>
          <t>Orga.</t>
        </is>
      </c>
      <c r="Z695" s="231" t="inlineStr">
        <is>
          <t>Imagin.</t>
        </is>
      </c>
      <c r="AA695" s="231" t="inlineStr">
        <is>
          <t>Expr.art</t>
        </is>
      </c>
      <c r="AB695" s="231" t="inlineStr">
        <is>
          <t>Expr.corp</t>
        </is>
      </c>
      <c r="AC695" s="232" t="inlineStr">
        <is>
          <t>Coord.</t>
        </is>
      </c>
      <c r="AD695" s="232" t="inlineStr">
        <is>
          <t>Endur.</t>
        </is>
      </c>
      <c r="AE695" s="232" t="inlineStr">
        <is>
          <t>Esp.sport</t>
        </is>
      </c>
      <c r="AF695" s="233" t="inlineStr">
        <is>
          <t>MOY</t>
        </is>
      </c>
      <c r="AG695" s="228" t="n"/>
      <c r="AH695" s="229" t="inlineStr">
        <is>
          <t>Règles</t>
        </is>
      </c>
      <c r="AI695" s="229" t="inlineStr">
        <is>
          <t>Coopér.</t>
        </is>
      </c>
      <c r="AJ695" s="229" t="inlineStr">
        <is>
          <t>Comm.</t>
        </is>
      </c>
      <c r="AK695" s="229" t="inlineStr">
        <is>
          <t>Entraide</t>
        </is>
      </c>
      <c r="AL695" s="230" t="inlineStr">
        <is>
          <t>Initiat.</t>
        </is>
      </c>
      <c r="AM695" s="230" t="inlineStr">
        <is>
          <t>Gest.mat</t>
        </is>
      </c>
      <c r="AN695" s="230" t="inlineStr">
        <is>
          <t>Orga.</t>
        </is>
      </c>
      <c r="AO695" s="231" t="inlineStr">
        <is>
          <t>Imagin.</t>
        </is>
      </c>
      <c r="AP695" s="231" t="inlineStr">
        <is>
          <t>Expr.art</t>
        </is>
      </c>
      <c r="AQ695" s="231" t="inlineStr">
        <is>
          <t>Expr.corp</t>
        </is>
      </c>
      <c r="AR695" s="232" t="inlineStr">
        <is>
          <t>Coord.</t>
        </is>
      </c>
      <c r="AS695" s="232" t="inlineStr">
        <is>
          <t>Endur.</t>
        </is>
      </c>
      <c r="AT695" s="232" t="inlineStr">
        <is>
          <t>Esp.sport</t>
        </is>
      </c>
      <c r="AU695" s="233" t="inlineStr">
        <is>
          <t>MOY</t>
        </is>
      </c>
    </row>
    <row r="696" ht="14.4" customHeight="1" s="185">
      <c r="A696" s="255" t="n">
        <v>1</v>
      </c>
      <c r="B696" s="194">
        <f t="array" ref="B696:B696">IFERROR(INDEX(Liste_Enfants!B$4:B$53,SMALL(IF(Liste_Enfants!E$4:E$53="A",ROW(Liste_Enfants!E$4:E$53)-3),1))&amp;" "&amp;INDEX(Liste_Enfants!C$4:C$53,SMALL(IF(Liste_Enfants!E$4:E$53="A",ROW(Liste_Enfants!E$4:E$53)-3),1)),"")</f>
        <v/>
      </c>
      <c r="C696" s="235" t="n"/>
      <c r="D696" s="256" t="n"/>
      <c r="E696" s="256" t="n"/>
      <c r="F696" s="256" t="n"/>
      <c r="G696" s="256" t="n"/>
      <c r="H696" s="256" t="n"/>
      <c r="I696" s="256" t="n"/>
      <c r="J696" s="256" t="n"/>
      <c r="K696" s="256" t="n"/>
      <c r="L696" s="256" t="n"/>
      <c r="M696" s="256" t="n"/>
      <c r="N696" s="256" t="n"/>
      <c r="O696" s="256" t="n"/>
      <c r="P696" s="256" t="n"/>
      <c r="Q696" s="237">
        <f>IF(COUNTA(D696:P696)=0,"",ROUND(AVERAGE(D696:P696),1))</f>
        <v/>
      </c>
      <c r="R696" s="235" t="n"/>
      <c r="S696" s="256" t="n"/>
      <c r="T696" s="256" t="n"/>
      <c r="U696" s="256" t="n"/>
      <c r="V696" s="256" t="n"/>
      <c r="W696" s="256" t="n"/>
      <c r="X696" s="256" t="n"/>
      <c r="Y696" s="256" t="n"/>
      <c r="Z696" s="256" t="n"/>
      <c r="AA696" s="256" t="n"/>
      <c r="AB696" s="256" t="n"/>
      <c r="AC696" s="256" t="n"/>
      <c r="AD696" s="256" t="n"/>
      <c r="AE696" s="256" t="n"/>
      <c r="AF696" s="237">
        <f>IF(COUNTA(S696:AE696)=0,"",ROUND(AVERAGE(S696:AE696),1))</f>
        <v/>
      </c>
      <c r="AG696" s="235" t="n"/>
      <c r="AH696" s="256" t="n"/>
      <c r="AI696" s="256" t="n"/>
      <c r="AJ696" s="256" t="n"/>
      <c r="AK696" s="256" t="n"/>
      <c r="AL696" s="256" t="n"/>
      <c r="AM696" s="256" t="n"/>
      <c r="AN696" s="256" t="n"/>
      <c r="AO696" s="256" t="n"/>
      <c r="AP696" s="256" t="n"/>
      <c r="AQ696" s="256" t="n"/>
      <c r="AR696" s="256" t="n"/>
      <c r="AS696" s="256" t="n"/>
      <c r="AT696" s="256" t="n"/>
      <c r="AU696" s="237">
        <f>IF(COUNTA(AH696:AT696)=0,"",ROUND(AVERAGE(AH696:AT696),1))</f>
        <v/>
      </c>
    </row>
    <row r="697" ht="14.4" customHeight="1" s="185">
      <c r="A697" s="255" t="n">
        <v>2</v>
      </c>
      <c r="B697" s="194">
        <f t="array" ref="B697:B697">IFERROR(INDEX(Liste_Enfants!B$4:B$53,SMALL(IF(Liste_Enfants!E$4:E$53="A",ROW(Liste_Enfants!E$4:E$53)-3),2))&amp;" "&amp;INDEX(Liste_Enfants!C$4:C$53,SMALL(IF(Liste_Enfants!E$4:E$53="A",ROW(Liste_Enfants!E$4:E$53)-3),2)),"")</f>
        <v/>
      </c>
      <c r="C697" s="235" t="n"/>
      <c r="D697" s="256" t="n"/>
      <c r="E697" s="256" t="n"/>
      <c r="F697" s="256" t="n"/>
      <c r="G697" s="256" t="n"/>
      <c r="H697" s="256" t="n"/>
      <c r="I697" s="256" t="n"/>
      <c r="J697" s="256" t="n"/>
      <c r="K697" s="256" t="n"/>
      <c r="L697" s="256" t="n"/>
      <c r="M697" s="256" t="n"/>
      <c r="N697" s="256" t="n"/>
      <c r="O697" s="256" t="n"/>
      <c r="P697" s="256" t="n"/>
      <c r="Q697" s="237">
        <f>IF(COUNTA(D697:P697)=0,"",ROUND(AVERAGE(D697:P697),1))</f>
        <v/>
      </c>
      <c r="R697" s="235" t="n"/>
      <c r="S697" s="256" t="n"/>
      <c r="T697" s="256" t="n"/>
      <c r="U697" s="256" t="n"/>
      <c r="V697" s="256" t="n"/>
      <c r="W697" s="256" t="n"/>
      <c r="X697" s="256" t="n"/>
      <c r="Y697" s="256" t="n"/>
      <c r="Z697" s="256" t="n"/>
      <c r="AA697" s="256" t="n"/>
      <c r="AB697" s="256" t="n"/>
      <c r="AC697" s="256" t="n"/>
      <c r="AD697" s="256" t="n"/>
      <c r="AE697" s="256" t="n"/>
      <c r="AF697" s="237">
        <f>IF(COUNTA(S697:AE697)=0,"",ROUND(AVERAGE(S697:AE697),1))</f>
        <v/>
      </c>
      <c r="AG697" s="235" t="n"/>
      <c r="AH697" s="256" t="n"/>
      <c r="AI697" s="256" t="n"/>
      <c r="AJ697" s="256" t="n"/>
      <c r="AK697" s="256" t="n"/>
      <c r="AL697" s="256" t="n"/>
      <c r="AM697" s="256" t="n"/>
      <c r="AN697" s="256" t="n"/>
      <c r="AO697" s="256" t="n"/>
      <c r="AP697" s="256" t="n"/>
      <c r="AQ697" s="256" t="n"/>
      <c r="AR697" s="256" t="n"/>
      <c r="AS697" s="256" t="n"/>
      <c r="AT697" s="256" t="n"/>
      <c r="AU697" s="237">
        <f>IF(COUNTA(AH697:AT697)=0,"",ROUND(AVERAGE(AH697:AT697),1))</f>
        <v/>
      </c>
    </row>
    <row r="698" ht="14.4" customHeight="1" s="185">
      <c r="A698" s="255" t="n">
        <v>3</v>
      </c>
      <c r="B698" s="194">
        <f t="array" ref="B698:B698">IFERROR(INDEX(Liste_Enfants!B$4:B$53,SMALL(IF(Liste_Enfants!E$4:E$53="A",ROW(Liste_Enfants!E$4:E$53)-3),3))&amp;" "&amp;INDEX(Liste_Enfants!C$4:C$53,SMALL(IF(Liste_Enfants!E$4:E$53="A",ROW(Liste_Enfants!E$4:E$53)-3),3)),"")</f>
        <v/>
      </c>
      <c r="C698" s="235" t="n"/>
      <c r="D698" s="256" t="n"/>
      <c r="E698" s="256" t="n"/>
      <c r="F698" s="256" t="n"/>
      <c r="G698" s="256" t="n"/>
      <c r="H698" s="256" t="n"/>
      <c r="I698" s="256" t="n"/>
      <c r="J698" s="256" t="n"/>
      <c r="K698" s="256" t="n"/>
      <c r="L698" s="256" t="n"/>
      <c r="M698" s="256" t="n"/>
      <c r="N698" s="256" t="n"/>
      <c r="O698" s="256" t="n"/>
      <c r="P698" s="256" t="n"/>
      <c r="Q698" s="237">
        <f>IF(COUNTA(D698:P698)=0,"",ROUND(AVERAGE(D698:P698),1))</f>
        <v/>
      </c>
      <c r="R698" s="235" t="n"/>
      <c r="S698" s="256" t="n"/>
      <c r="T698" s="256" t="n"/>
      <c r="U698" s="256" t="n"/>
      <c r="V698" s="256" t="n"/>
      <c r="W698" s="256" t="n"/>
      <c r="X698" s="256" t="n"/>
      <c r="Y698" s="256" t="n"/>
      <c r="Z698" s="256" t="n"/>
      <c r="AA698" s="256" t="n"/>
      <c r="AB698" s="256" t="n"/>
      <c r="AC698" s="256" t="n"/>
      <c r="AD698" s="256" t="n"/>
      <c r="AE698" s="256" t="n"/>
      <c r="AF698" s="237">
        <f>IF(COUNTA(S698:AE698)=0,"",ROUND(AVERAGE(S698:AE698),1))</f>
        <v/>
      </c>
      <c r="AG698" s="235" t="n"/>
      <c r="AH698" s="256" t="n"/>
      <c r="AI698" s="256" t="n"/>
      <c r="AJ698" s="256" t="n"/>
      <c r="AK698" s="256" t="n"/>
      <c r="AL698" s="256" t="n"/>
      <c r="AM698" s="256" t="n"/>
      <c r="AN698" s="256" t="n"/>
      <c r="AO698" s="256" t="n"/>
      <c r="AP698" s="256" t="n"/>
      <c r="AQ698" s="256" t="n"/>
      <c r="AR698" s="256" t="n"/>
      <c r="AS698" s="256" t="n"/>
      <c r="AT698" s="256" t="n"/>
      <c r="AU698" s="237">
        <f>IF(COUNTA(AH698:AT698)=0,"",ROUND(AVERAGE(AH698:AT698),1))</f>
        <v/>
      </c>
    </row>
    <row r="699" ht="14.4" customHeight="1" s="185">
      <c r="A699" s="255" t="n">
        <v>4</v>
      </c>
      <c r="B699" s="194">
        <f t="array" ref="B699:B699">IFERROR(INDEX(Liste_Enfants!B$4:B$53,SMALL(IF(Liste_Enfants!E$4:E$53="A",ROW(Liste_Enfants!E$4:E$53)-3),4))&amp;" "&amp;INDEX(Liste_Enfants!C$4:C$53,SMALL(IF(Liste_Enfants!E$4:E$53="A",ROW(Liste_Enfants!E$4:E$53)-3),4)),"")</f>
        <v/>
      </c>
      <c r="C699" s="235" t="n"/>
      <c r="D699" s="256" t="n"/>
      <c r="E699" s="256" t="n"/>
      <c r="F699" s="256" t="n"/>
      <c r="G699" s="256" t="n"/>
      <c r="H699" s="256" t="n"/>
      <c r="I699" s="256" t="n"/>
      <c r="J699" s="256" t="n"/>
      <c r="K699" s="256" t="n"/>
      <c r="L699" s="256" t="n"/>
      <c r="M699" s="256" t="n"/>
      <c r="N699" s="256" t="n"/>
      <c r="O699" s="256" t="n"/>
      <c r="P699" s="256" t="n"/>
      <c r="Q699" s="237">
        <f>IF(COUNTA(D699:P699)=0,"",ROUND(AVERAGE(D699:P699),1))</f>
        <v/>
      </c>
      <c r="R699" s="235" t="n"/>
      <c r="S699" s="256" t="n"/>
      <c r="T699" s="256" t="n"/>
      <c r="U699" s="256" t="n"/>
      <c r="V699" s="256" t="n"/>
      <c r="W699" s="256" t="n"/>
      <c r="X699" s="256" t="n"/>
      <c r="Y699" s="256" t="n"/>
      <c r="Z699" s="256" t="n"/>
      <c r="AA699" s="256" t="n"/>
      <c r="AB699" s="256" t="n"/>
      <c r="AC699" s="256" t="n"/>
      <c r="AD699" s="256" t="n"/>
      <c r="AE699" s="256" t="n"/>
      <c r="AF699" s="237">
        <f>IF(COUNTA(S699:AE699)=0,"",ROUND(AVERAGE(S699:AE699),1))</f>
        <v/>
      </c>
      <c r="AG699" s="235" t="n"/>
      <c r="AH699" s="256" t="n"/>
      <c r="AI699" s="256" t="n"/>
      <c r="AJ699" s="256" t="n"/>
      <c r="AK699" s="256" t="n"/>
      <c r="AL699" s="256" t="n"/>
      <c r="AM699" s="256" t="n"/>
      <c r="AN699" s="256" t="n"/>
      <c r="AO699" s="256" t="n"/>
      <c r="AP699" s="256" t="n"/>
      <c r="AQ699" s="256" t="n"/>
      <c r="AR699" s="256" t="n"/>
      <c r="AS699" s="256" t="n"/>
      <c r="AT699" s="256" t="n"/>
      <c r="AU699" s="237">
        <f>IF(COUNTA(AH699:AT699)=0,"",ROUND(AVERAGE(AH699:AT699),1))</f>
        <v/>
      </c>
    </row>
    <row r="700" ht="14.4" customHeight="1" s="185">
      <c r="A700" s="255" t="n">
        <v>5</v>
      </c>
      <c r="B700" s="194">
        <f t="array" ref="B700:B700">IFERROR(INDEX(Liste_Enfants!B$4:B$53,SMALL(IF(Liste_Enfants!E$4:E$53="A",ROW(Liste_Enfants!E$4:E$53)-3),5))&amp;" "&amp;INDEX(Liste_Enfants!C$4:C$53,SMALL(IF(Liste_Enfants!E$4:E$53="A",ROW(Liste_Enfants!E$4:E$53)-3),5)),"")</f>
        <v/>
      </c>
      <c r="C700" s="235" t="n"/>
      <c r="D700" s="256" t="n"/>
      <c r="E700" s="256" t="n"/>
      <c r="F700" s="256" t="n"/>
      <c r="G700" s="256" t="n"/>
      <c r="H700" s="256" t="n"/>
      <c r="I700" s="256" t="n"/>
      <c r="J700" s="256" t="n"/>
      <c r="K700" s="256" t="n"/>
      <c r="L700" s="256" t="n"/>
      <c r="M700" s="256" t="n"/>
      <c r="N700" s="256" t="n"/>
      <c r="O700" s="256" t="n"/>
      <c r="P700" s="256" t="n"/>
      <c r="Q700" s="237">
        <f>IF(COUNTA(D700:P700)=0,"",ROUND(AVERAGE(D700:P700),1))</f>
        <v/>
      </c>
      <c r="R700" s="235" t="n"/>
      <c r="S700" s="256" t="n"/>
      <c r="T700" s="256" t="n"/>
      <c r="U700" s="256" t="n"/>
      <c r="V700" s="256" t="n"/>
      <c r="W700" s="256" t="n"/>
      <c r="X700" s="256" t="n"/>
      <c r="Y700" s="256" t="n"/>
      <c r="Z700" s="256" t="n"/>
      <c r="AA700" s="256" t="n"/>
      <c r="AB700" s="256" t="n"/>
      <c r="AC700" s="256" t="n"/>
      <c r="AD700" s="256" t="n"/>
      <c r="AE700" s="256" t="n"/>
      <c r="AF700" s="237">
        <f>IF(COUNTA(S700:AE700)=0,"",ROUND(AVERAGE(S700:AE700),1))</f>
        <v/>
      </c>
      <c r="AG700" s="235" t="n"/>
      <c r="AH700" s="256" t="n"/>
      <c r="AI700" s="256" t="n"/>
      <c r="AJ700" s="256" t="n"/>
      <c r="AK700" s="256" t="n"/>
      <c r="AL700" s="256" t="n"/>
      <c r="AM700" s="256" t="n"/>
      <c r="AN700" s="256" t="n"/>
      <c r="AO700" s="256" t="n"/>
      <c r="AP700" s="256" t="n"/>
      <c r="AQ700" s="256" t="n"/>
      <c r="AR700" s="256" t="n"/>
      <c r="AS700" s="256" t="n"/>
      <c r="AT700" s="256" t="n"/>
      <c r="AU700" s="237">
        <f>IF(COUNTA(AH700:AT700)=0,"",ROUND(AVERAGE(AH700:AT700),1))</f>
        <v/>
      </c>
    </row>
    <row r="701" ht="14.4" customHeight="1" s="185">
      <c r="A701" s="255" t="n">
        <v>6</v>
      </c>
      <c r="B701" s="194">
        <f t="array" ref="B701:B701">IFERROR(INDEX(Liste_Enfants!B$4:B$53,SMALL(IF(Liste_Enfants!E$4:E$53="A",ROW(Liste_Enfants!E$4:E$53)-3),6))&amp;" "&amp;INDEX(Liste_Enfants!C$4:C$53,SMALL(IF(Liste_Enfants!E$4:E$53="A",ROW(Liste_Enfants!E$4:E$53)-3),6)),"")</f>
        <v/>
      </c>
      <c r="C701" s="235" t="n"/>
      <c r="D701" s="256" t="n"/>
      <c r="E701" s="256" t="n"/>
      <c r="F701" s="256" t="n"/>
      <c r="G701" s="256" t="n"/>
      <c r="H701" s="256" t="n"/>
      <c r="I701" s="256" t="n"/>
      <c r="J701" s="256" t="n"/>
      <c r="K701" s="256" t="n"/>
      <c r="L701" s="256" t="n"/>
      <c r="M701" s="256" t="n"/>
      <c r="N701" s="256" t="n"/>
      <c r="O701" s="256" t="n"/>
      <c r="P701" s="256" t="n"/>
      <c r="Q701" s="237">
        <f>IF(COUNTA(D701:P701)=0,"",ROUND(AVERAGE(D701:P701),1))</f>
        <v/>
      </c>
      <c r="R701" s="235" t="n"/>
      <c r="S701" s="256" t="n"/>
      <c r="T701" s="256" t="n"/>
      <c r="U701" s="256" t="n"/>
      <c r="V701" s="256" t="n"/>
      <c r="W701" s="256" t="n"/>
      <c r="X701" s="256" t="n"/>
      <c r="Y701" s="256" t="n"/>
      <c r="Z701" s="256" t="n"/>
      <c r="AA701" s="256" t="n"/>
      <c r="AB701" s="256" t="n"/>
      <c r="AC701" s="256" t="n"/>
      <c r="AD701" s="256" t="n"/>
      <c r="AE701" s="256" t="n"/>
      <c r="AF701" s="237">
        <f>IF(COUNTA(S701:AE701)=0,"",ROUND(AVERAGE(S701:AE701),1))</f>
        <v/>
      </c>
      <c r="AG701" s="235" t="n"/>
      <c r="AH701" s="256" t="n"/>
      <c r="AI701" s="256" t="n"/>
      <c r="AJ701" s="256" t="n"/>
      <c r="AK701" s="256" t="n"/>
      <c r="AL701" s="256" t="n"/>
      <c r="AM701" s="256" t="n"/>
      <c r="AN701" s="256" t="n"/>
      <c r="AO701" s="256" t="n"/>
      <c r="AP701" s="256" t="n"/>
      <c r="AQ701" s="256" t="n"/>
      <c r="AR701" s="256" t="n"/>
      <c r="AS701" s="256" t="n"/>
      <c r="AT701" s="256" t="n"/>
      <c r="AU701" s="237">
        <f>IF(COUNTA(AH701:AT701)=0,"",ROUND(AVERAGE(AH701:AT701),1))</f>
        <v/>
      </c>
    </row>
    <row r="702" ht="14.4" customHeight="1" s="185">
      <c r="A702" s="255" t="n">
        <v>7</v>
      </c>
      <c r="B702" s="194">
        <f t="array" ref="B702:B702">IFERROR(INDEX(Liste_Enfants!B$4:B$53,SMALL(IF(Liste_Enfants!E$4:E$53="A",ROW(Liste_Enfants!E$4:E$53)-3),7))&amp;" "&amp;INDEX(Liste_Enfants!C$4:C$53,SMALL(IF(Liste_Enfants!E$4:E$53="A",ROW(Liste_Enfants!E$4:E$53)-3),7)),"")</f>
        <v/>
      </c>
      <c r="C702" s="235" t="n"/>
      <c r="D702" s="256" t="n"/>
      <c r="E702" s="256" t="n"/>
      <c r="F702" s="256" t="n"/>
      <c r="G702" s="256" t="n"/>
      <c r="H702" s="256" t="n"/>
      <c r="I702" s="256" t="n"/>
      <c r="J702" s="256" t="n"/>
      <c r="K702" s="256" t="n"/>
      <c r="L702" s="256" t="n"/>
      <c r="M702" s="256" t="n"/>
      <c r="N702" s="256" t="n"/>
      <c r="O702" s="256" t="n"/>
      <c r="P702" s="256" t="n"/>
      <c r="Q702" s="237">
        <f>IF(COUNTA(D702:P702)=0,"",ROUND(AVERAGE(D702:P702),1))</f>
        <v/>
      </c>
      <c r="R702" s="235" t="n"/>
      <c r="S702" s="256" t="n"/>
      <c r="T702" s="256" t="n"/>
      <c r="U702" s="256" t="n"/>
      <c r="V702" s="256" t="n"/>
      <c r="W702" s="256" t="n"/>
      <c r="X702" s="256" t="n"/>
      <c r="Y702" s="256" t="n"/>
      <c r="Z702" s="256" t="n"/>
      <c r="AA702" s="256" t="n"/>
      <c r="AB702" s="256" t="n"/>
      <c r="AC702" s="256" t="n"/>
      <c r="AD702" s="256" t="n"/>
      <c r="AE702" s="256" t="n"/>
      <c r="AF702" s="237">
        <f>IF(COUNTA(S702:AE702)=0,"",ROUND(AVERAGE(S702:AE702),1))</f>
        <v/>
      </c>
      <c r="AG702" s="235" t="n"/>
      <c r="AH702" s="256" t="n"/>
      <c r="AI702" s="256" t="n"/>
      <c r="AJ702" s="256" t="n"/>
      <c r="AK702" s="256" t="n"/>
      <c r="AL702" s="256" t="n"/>
      <c r="AM702" s="256" t="n"/>
      <c r="AN702" s="256" t="n"/>
      <c r="AO702" s="256" t="n"/>
      <c r="AP702" s="256" t="n"/>
      <c r="AQ702" s="256" t="n"/>
      <c r="AR702" s="256" t="n"/>
      <c r="AS702" s="256" t="n"/>
      <c r="AT702" s="256" t="n"/>
      <c r="AU702" s="237">
        <f>IF(COUNTA(AH702:AT702)=0,"",ROUND(AVERAGE(AH702:AT702),1))</f>
        <v/>
      </c>
    </row>
    <row r="703" ht="14.4" customHeight="1" s="185">
      <c r="A703" s="255" t="n">
        <v>8</v>
      </c>
      <c r="B703" s="194">
        <f t="array" ref="B703:B703">IFERROR(INDEX(Liste_Enfants!B$4:B$53,SMALL(IF(Liste_Enfants!E$4:E$53="A",ROW(Liste_Enfants!E$4:E$53)-3),8))&amp;" "&amp;INDEX(Liste_Enfants!C$4:C$53,SMALL(IF(Liste_Enfants!E$4:E$53="A",ROW(Liste_Enfants!E$4:E$53)-3),8)),"")</f>
        <v/>
      </c>
      <c r="C703" s="235" t="n"/>
      <c r="D703" s="256" t="n"/>
      <c r="E703" s="256" t="n"/>
      <c r="F703" s="256" t="n"/>
      <c r="G703" s="256" t="n"/>
      <c r="H703" s="256" t="n"/>
      <c r="I703" s="256" t="n"/>
      <c r="J703" s="256" t="n"/>
      <c r="K703" s="256" t="n"/>
      <c r="L703" s="256" t="n"/>
      <c r="M703" s="256" t="n"/>
      <c r="N703" s="256" t="n"/>
      <c r="O703" s="256" t="n"/>
      <c r="P703" s="256" t="n"/>
      <c r="Q703" s="237">
        <f>IF(COUNTA(D703:P703)=0,"",ROUND(AVERAGE(D703:P703),1))</f>
        <v/>
      </c>
      <c r="R703" s="235" t="n"/>
      <c r="S703" s="256" t="n"/>
      <c r="T703" s="256" t="n"/>
      <c r="U703" s="256" t="n"/>
      <c r="V703" s="256" t="n"/>
      <c r="W703" s="256" t="n"/>
      <c r="X703" s="256" t="n"/>
      <c r="Y703" s="256" t="n"/>
      <c r="Z703" s="256" t="n"/>
      <c r="AA703" s="256" t="n"/>
      <c r="AB703" s="256" t="n"/>
      <c r="AC703" s="256" t="n"/>
      <c r="AD703" s="256" t="n"/>
      <c r="AE703" s="256" t="n"/>
      <c r="AF703" s="237">
        <f>IF(COUNTA(S703:AE703)=0,"",ROUND(AVERAGE(S703:AE703),1))</f>
        <v/>
      </c>
      <c r="AG703" s="235" t="n"/>
      <c r="AH703" s="256" t="n"/>
      <c r="AI703" s="256" t="n"/>
      <c r="AJ703" s="256" t="n"/>
      <c r="AK703" s="256" t="n"/>
      <c r="AL703" s="256" t="n"/>
      <c r="AM703" s="256" t="n"/>
      <c r="AN703" s="256" t="n"/>
      <c r="AO703" s="256" t="n"/>
      <c r="AP703" s="256" t="n"/>
      <c r="AQ703" s="256" t="n"/>
      <c r="AR703" s="256" t="n"/>
      <c r="AS703" s="256" t="n"/>
      <c r="AT703" s="256" t="n"/>
      <c r="AU703" s="237">
        <f>IF(COUNTA(AH703:AT703)=0,"",ROUND(AVERAGE(AH703:AT703),1))</f>
        <v/>
      </c>
    </row>
    <row r="704" ht="14.4" customHeight="1" s="185">
      <c r="A704" s="255" t="n">
        <v>9</v>
      </c>
      <c r="B704" s="194">
        <f t="array" ref="B704:B704">IFERROR(INDEX(Liste_Enfants!B$4:B$53,SMALL(IF(Liste_Enfants!E$4:E$53="A",ROW(Liste_Enfants!E$4:E$53)-3),9))&amp;" "&amp;INDEX(Liste_Enfants!C$4:C$53,SMALL(IF(Liste_Enfants!E$4:E$53="A",ROW(Liste_Enfants!E$4:E$53)-3),9)),"")</f>
        <v/>
      </c>
      <c r="C704" s="235" t="n"/>
      <c r="D704" s="256" t="n"/>
      <c r="E704" s="256" t="n"/>
      <c r="F704" s="256" t="n"/>
      <c r="G704" s="256" t="n"/>
      <c r="H704" s="256" t="n"/>
      <c r="I704" s="256" t="n"/>
      <c r="J704" s="256" t="n"/>
      <c r="K704" s="256" t="n"/>
      <c r="L704" s="256" t="n"/>
      <c r="M704" s="256" t="n"/>
      <c r="N704" s="256" t="n"/>
      <c r="O704" s="256" t="n"/>
      <c r="P704" s="256" t="n"/>
      <c r="Q704" s="237">
        <f>IF(COUNTA(D704:P704)=0,"",ROUND(AVERAGE(D704:P704),1))</f>
        <v/>
      </c>
      <c r="R704" s="235" t="n"/>
      <c r="S704" s="256" t="n"/>
      <c r="T704" s="256" t="n"/>
      <c r="U704" s="256" t="n"/>
      <c r="V704" s="256" t="n"/>
      <c r="W704" s="256" t="n"/>
      <c r="X704" s="256" t="n"/>
      <c r="Y704" s="256" t="n"/>
      <c r="Z704" s="256" t="n"/>
      <c r="AA704" s="256" t="n"/>
      <c r="AB704" s="256" t="n"/>
      <c r="AC704" s="256" t="n"/>
      <c r="AD704" s="256" t="n"/>
      <c r="AE704" s="256" t="n"/>
      <c r="AF704" s="237">
        <f>IF(COUNTA(S704:AE704)=0,"",ROUND(AVERAGE(S704:AE704),1))</f>
        <v/>
      </c>
      <c r="AG704" s="235" t="n"/>
      <c r="AH704" s="256" t="n"/>
      <c r="AI704" s="256" t="n"/>
      <c r="AJ704" s="256" t="n"/>
      <c r="AK704" s="256" t="n"/>
      <c r="AL704" s="256" t="n"/>
      <c r="AM704" s="256" t="n"/>
      <c r="AN704" s="256" t="n"/>
      <c r="AO704" s="256" t="n"/>
      <c r="AP704" s="256" t="n"/>
      <c r="AQ704" s="256" t="n"/>
      <c r="AR704" s="256" t="n"/>
      <c r="AS704" s="256" t="n"/>
      <c r="AT704" s="256" t="n"/>
      <c r="AU704" s="237">
        <f>IF(COUNTA(AH704:AT704)=0,"",ROUND(AVERAGE(AH704:AT704),1))</f>
        <v/>
      </c>
    </row>
    <row r="705" ht="14.4" customHeight="1" s="185">
      <c r="A705" s="255" t="n">
        <v>10</v>
      </c>
      <c r="B705" s="194">
        <f t="array" ref="B705:B705">IFERROR(INDEX(Liste_Enfants!B$4:B$53,SMALL(IF(Liste_Enfants!E$4:E$53="A",ROW(Liste_Enfants!E$4:E$53)-3),10))&amp;" "&amp;INDEX(Liste_Enfants!C$4:C$53,SMALL(IF(Liste_Enfants!E$4:E$53="A",ROW(Liste_Enfants!E$4:E$53)-3),10)),"")</f>
        <v/>
      </c>
      <c r="C705" s="235" t="n"/>
      <c r="D705" s="256" t="n"/>
      <c r="E705" s="256" t="n"/>
      <c r="F705" s="256" t="n"/>
      <c r="G705" s="256" t="n"/>
      <c r="H705" s="256" t="n"/>
      <c r="I705" s="256" t="n"/>
      <c r="J705" s="256" t="n"/>
      <c r="K705" s="256" t="n"/>
      <c r="L705" s="256" t="n"/>
      <c r="M705" s="256" t="n"/>
      <c r="N705" s="256" t="n"/>
      <c r="O705" s="256" t="n"/>
      <c r="P705" s="256" t="n"/>
      <c r="Q705" s="237">
        <f>IF(COUNTA(D705:P705)=0,"",ROUND(AVERAGE(D705:P705),1))</f>
        <v/>
      </c>
      <c r="R705" s="235" t="n"/>
      <c r="S705" s="256" t="n"/>
      <c r="T705" s="256" t="n"/>
      <c r="U705" s="256" t="n"/>
      <c r="V705" s="256" t="n"/>
      <c r="W705" s="256" t="n"/>
      <c r="X705" s="256" t="n"/>
      <c r="Y705" s="256" t="n"/>
      <c r="Z705" s="256" t="n"/>
      <c r="AA705" s="256" t="n"/>
      <c r="AB705" s="256" t="n"/>
      <c r="AC705" s="256" t="n"/>
      <c r="AD705" s="256" t="n"/>
      <c r="AE705" s="256" t="n"/>
      <c r="AF705" s="237">
        <f>IF(COUNTA(S705:AE705)=0,"",ROUND(AVERAGE(S705:AE705),1))</f>
        <v/>
      </c>
      <c r="AG705" s="235" t="n"/>
      <c r="AH705" s="256" t="n"/>
      <c r="AI705" s="256" t="n"/>
      <c r="AJ705" s="256" t="n"/>
      <c r="AK705" s="256" t="n"/>
      <c r="AL705" s="256" t="n"/>
      <c r="AM705" s="256" t="n"/>
      <c r="AN705" s="256" t="n"/>
      <c r="AO705" s="256" t="n"/>
      <c r="AP705" s="256" t="n"/>
      <c r="AQ705" s="256" t="n"/>
      <c r="AR705" s="256" t="n"/>
      <c r="AS705" s="256" t="n"/>
      <c r="AT705" s="256" t="n"/>
      <c r="AU705" s="237">
        <f>IF(COUNTA(AH705:AT705)=0,"",ROUND(AVERAGE(AH705:AT705),1))</f>
        <v/>
      </c>
    </row>
    <row r="706" ht="14.4" customHeight="1" s="185">
      <c r="A706" s="255" t="n">
        <v>11</v>
      </c>
      <c r="B706" s="194">
        <f t="array" ref="B706:B706">IFERROR(INDEX(Liste_Enfants!B$4:B$53,SMALL(IF(Liste_Enfants!E$4:E$53="A",ROW(Liste_Enfants!E$4:E$53)-3),11))&amp;" "&amp;INDEX(Liste_Enfants!C$4:C$53,SMALL(IF(Liste_Enfants!E$4:E$53="A",ROW(Liste_Enfants!E$4:E$53)-3),11)),"")</f>
        <v/>
      </c>
      <c r="C706" s="235" t="n"/>
      <c r="D706" s="256" t="n"/>
      <c r="E706" s="256" t="n"/>
      <c r="F706" s="256" t="n"/>
      <c r="G706" s="256" t="n"/>
      <c r="H706" s="256" t="n"/>
      <c r="I706" s="256" t="n"/>
      <c r="J706" s="256" t="n"/>
      <c r="K706" s="256" t="n"/>
      <c r="L706" s="256" t="n"/>
      <c r="M706" s="256" t="n"/>
      <c r="N706" s="256" t="n"/>
      <c r="O706" s="256" t="n"/>
      <c r="P706" s="256" t="n"/>
      <c r="Q706" s="237">
        <f>IF(COUNTA(D706:P706)=0,"",ROUND(AVERAGE(D706:P706),1))</f>
        <v/>
      </c>
      <c r="R706" s="235" t="n"/>
      <c r="S706" s="256" t="n"/>
      <c r="T706" s="256" t="n"/>
      <c r="U706" s="256" t="n"/>
      <c r="V706" s="256" t="n"/>
      <c r="W706" s="256" t="n"/>
      <c r="X706" s="256" t="n"/>
      <c r="Y706" s="256" t="n"/>
      <c r="Z706" s="256" t="n"/>
      <c r="AA706" s="256" t="n"/>
      <c r="AB706" s="256" t="n"/>
      <c r="AC706" s="256" t="n"/>
      <c r="AD706" s="256" t="n"/>
      <c r="AE706" s="256" t="n"/>
      <c r="AF706" s="237">
        <f>IF(COUNTA(S706:AE706)=0,"",ROUND(AVERAGE(S706:AE706),1))</f>
        <v/>
      </c>
      <c r="AG706" s="235" t="n"/>
      <c r="AH706" s="256" t="n"/>
      <c r="AI706" s="256" t="n"/>
      <c r="AJ706" s="256" t="n"/>
      <c r="AK706" s="256" t="n"/>
      <c r="AL706" s="256" t="n"/>
      <c r="AM706" s="256" t="n"/>
      <c r="AN706" s="256" t="n"/>
      <c r="AO706" s="256" t="n"/>
      <c r="AP706" s="256" t="n"/>
      <c r="AQ706" s="256" t="n"/>
      <c r="AR706" s="256" t="n"/>
      <c r="AS706" s="256" t="n"/>
      <c r="AT706" s="256" t="n"/>
      <c r="AU706" s="237">
        <f>IF(COUNTA(AH706:AT706)=0,"",ROUND(AVERAGE(AH706:AT706),1))</f>
        <v/>
      </c>
    </row>
    <row r="707" ht="14.4" customHeight="1" s="185">
      <c r="A707" s="255" t="n">
        <v>12</v>
      </c>
      <c r="B707" s="194">
        <f t="array" ref="B707:B707">IFERROR(INDEX(Liste_Enfants!B$4:B$53,SMALL(IF(Liste_Enfants!E$4:E$53="A",ROW(Liste_Enfants!E$4:E$53)-3),12))&amp;" "&amp;INDEX(Liste_Enfants!C$4:C$53,SMALL(IF(Liste_Enfants!E$4:E$53="A",ROW(Liste_Enfants!E$4:E$53)-3),12)),"")</f>
        <v/>
      </c>
      <c r="C707" s="235" t="n"/>
      <c r="D707" s="256" t="n"/>
      <c r="E707" s="256" t="n"/>
      <c r="F707" s="256" t="n"/>
      <c r="G707" s="256" t="n"/>
      <c r="H707" s="256" t="n"/>
      <c r="I707" s="256" t="n"/>
      <c r="J707" s="256" t="n"/>
      <c r="K707" s="256" t="n"/>
      <c r="L707" s="256" t="n"/>
      <c r="M707" s="256" t="n"/>
      <c r="N707" s="256" t="n"/>
      <c r="O707" s="256" t="n"/>
      <c r="P707" s="256" t="n"/>
      <c r="Q707" s="237">
        <f>IF(COUNTA(D707:P707)=0,"",ROUND(AVERAGE(D707:P707),1))</f>
        <v/>
      </c>
      <c r="R707" s="235" t="n"/>
      <c r="S707" s="256" t="n"/>
      <c r="T707" s="256" t="n"/>
      <c r="U707" s="256" t="n"/>
      <c r="V707" s="256" t="n"/>
      <c r="W707" s="256" t="n"/>
      <c r="X707" s="256" t="n"/>
      <c r="Y707" s="256" t="n"/>
      <c r="Z707" s="256" t="n"/>
      <c r="AA707" s="256" t="n"/>
      <c r="AB707" s="256" t="n"/>
      <c r="AC707" s="256" t="n"/>
      <c r="AD707" s="256" t="n"/>
      <c r="AE707" s="256" t="n"/>
      <c r="AF707" s="237">
        <f>IF(COUNTA(S707:AE707)=0,"",ROUND(AVERAGE(S707:AE707),1))</f>
        <v/>
      </c>
      <c r="AG707" s="235" t="n"/>
      <c r="AH707" s="256" t="n"/>
      <c r="AI707" s="256" t="n"/>
      <c r="AJ707" s="256" t="n"/>
      <c r="AK707" s="256" t="n"/>
      <c r="AL707" s="256" t="n"/>
      <c r="AM707" s="256" t="n"/>
      <c r="AN707" s="256" t="n"/>
      <c r="AO707" s="256" t="n"/>
      <c r="AP707" s="256" t="n"/>
      <c r="AQ707" s="256" t="n"/>
      <c r="AR707" s="256" t="n"/>
      <c r="AS707" s="256" t="n"/>
      <c r="AT707" s="256" t="n"/>
      <c r="AU707" s="237">
        <f>IF(COUNTA(AH707:AT707)=0,"",ROUND(AVERAGE(AH707:AT707),1))</f>
        <v/>
      </c>
    </row>
    <row r="708" ht="14.4" customHeight="1" s="185">
      <c r="A708" s="255" t="n">
        <v>13</v>
      </c>
      <c r="B708" s="194">
        <f t="array" ref="B708:B708">IFERROR(INDEX(Liste_Enfants!B$4:B$53,SMALL(IF(Liste_Enfants!E$4:E$53="A",ROW(Liste_Enfants!E$4:E$53)-3),13))&amp;" "&amp;INDEX(Liste_Enfants!C$4:C$53,SMALL(IF(Liste_Enfants!E$4:E$53="A",ROW(Liste_Enfants!E$4:E$53)-3),13)),"")</f>
        <v/>
      </c>
      <c r="C708" s="235" t="n"/>
      <c r="D708" s="256" t="n"/>
      <c r="E708" s="256" t="n"/>
      <c r="F708" s="256" t="n"/>
      <c r="G708" s="256" t="n"/>
      <c r="H708" s="256" t="n"/>
      <c r="I708" s="256" t="n"/>
      <c r="J708" s="256" t="n"/>
      <c r="K708" s="256" t="n"/>
      <c r="L708" s="256" t="n"/>
      <c r="M708" s="256" t="n"/>
      <c r="N708" s="256" t="n"/>
      <c r="O708" s="256" t="n"/>
      <c r="P708" s="256" t="n"/>
      <c r="Q708" s="237">
        <f>IF(COUNTA(D708:P708)=0,"",ROUND(AVERAGE(D708:P708),1))</f>
        <v/>
      </c>
      <c r="R708" s="235" t="n"/>
      <c r="S708" s="256" t="n"/>
      <c r="T708" s="256" t="n"/>
      <c r="U708" s="256" t="n"/>
      <c r="V708" s="256" t="n"/>
      <c r="W708" s="256" t="n"/>
      <c r="X708" s="256" t="n"/>
      <c r="Y708" s="256" t="n"/>
      <c r="Z708" s="256" t="n"/>
      <c r="AA708" s="256" t="n"/>
      <c r="AB708" s="256" t="n"/>
      <c r="AC708" s="256" t="n"/>
      <c r="AD708" s="256" t="n"/>
      <c r="AE708" s="256" t="n"/>
      <c r="AF708" s="237">
        <f>IF(COUNTA(S708:AE708)=0,"",ROUND(AVERAGE(S708:AE708),1))</f>
        <v/>
      </c>
      <c r="AG708" s="235" t="n"/>
      <c r="AH708" s="256" t="n"/>
      <c r="AI708" s="256" t="n"/>
      <c r="AJ708" s="256" t="n"/>
      <c r="AK708" s="256" t="n"/>
      <c r="AL708" s="256" t="n"/>
      <c r="AM708" s="256" t="n"/>
      <c r="AN708" s="256" t="n"/>
      <c r="AO708" s="256" t="n"/>
      <c r="AP708" s="256" t="n"/>
      <c r="AQ708" s="256" t="n"/>
      <c r="AR708" s="256" t="n"/>
      <c r="AS708" s="256" t="n"/>
      <c r="AT708" s="256" t="n"/>
      <c r="AU708" s="237">
        <f>IF(COUNTA(AH708:AT708)=0,"",ROUND(AVERAGE(AH708:AT708),1))</f>
        <v/>
      </c>
    </row>
    <row r="709" ht="14.4" customHeight="1" s="185">
      <c r="A709" s="255" t="n">
        <v>14</v>
      </c>
      <c r="B709" s="194">
        <f t="array" ref="B709:B709">IFERROR(INDEX(Liste_Enfants!B$4:B$53,SMALL(IF(Liste_Enfants!E$4:E$53="A",ROW(Liste_Enfants!E$4:E$53)-3),14))&amp;" "&amp;INDEX(Liste_Enfants!C$4:C$53,SMALL(IF(Liste_Enfants!E$4:E$53="A",ROW(Liste_Enfants!E$4:E$53)-3),14)),"")</f>
        <v/>
      </c>
      <c r="C709" s="235" t="n"/>
      <c r="D709" s="256" t="n"/>
      <c r="E709" s="256" t="n"/>
      <c r="F709" s="256" t="n"/>
      <c r="G709" s="256" t="n"/>
      <c r="H709" s="256" t="n"/>
      <c r="I709" s="256" t="n"/>
      <c r="J709" s="256" t="n"/>
      <c r="K709" s="256" t="n"/>
      <c r="L709" s="256" t="n"/>
      <c r="M709" s="256" t="n"/>
      <c r="N709" s="256" t="n"/>
      <c r="O709" s="256" t="n"/>
      <c r="P709" s="256" t="n"/>
      <c r="Q709" s="237">
        <f>IF(COUNTA(D709:P709)=0,"",ROUND(AVERAGE(D709:P709),1))</f>
        <v/>
      </c>
      <c r="R709" s="235" t="n"/>
      <c r="S709" s="256" t="n"/>
      <c r="T709" s="256" t="n"/>
      <c r="U709" s="256" t="n"/>
      <c r="V709" s="256" t="n"/>
      <c r="W709" s="256" t="n"/>
      <c r="X709" s="256" t="n"/>
      <c r="Y709" s="256" t="n"/>
      <c r="Z709" s="256" t="n"/>
      <c r="AA709" s="256" t="n"/>
      <c r="AB709" s="256" t="n"/>
      <c r="AC709" s="256" t="n"/>
      <c r="AD709" s="256" t="n"/>
      <c r="AE709" s="256" t="n"/>
      <c r="AF709" s="237">
        <f>IF(COUNTA(S709:AE709)=0,"",ROUND(AVERAGE(S709:AE709),1))</f>
        <v/>
      </c>
      <c r="AG709" s="235" t="n"/>
      <c r="AH709" s="256" t="n"/>
      <c r="AI709" s="256" t="n"/>
      <c r="AJ709" s="256" t="n"/>
      <c r="AK709" s="256" t="n"/>
      <c r="AL709" s="256" t="n"/>
      <c r="AM709" s="256" t="n"/>
      <c r="AN709" s="256" t="n"/>
      <c r="AO709" s="256" t="n"/>
      <c r="AP709" s="256" t="n"/>
      <c r="AQ709" s="256" t="n"/>
      <c r="AR709" s="256" t="n"/>
      <c r="AS709" s="256" t="n"/>
      <c r="AT709" s="256" t="n"/>
      <c r="AU709" s="237">
        <f>IF(COUNTA(AH709:AT709)=0,"",ROUND(AVERAGE(AH709:AT709),1))</f>
        <v/>
      </c>
    </row>
    <row r="710" ht="14.4" customHeight="1" s="185">
      <c r="A710" s="255" t="n">
        <v>15</v>
      </c>
      <c r="B710" s="194">
        <f t="array" ref="B710:B710">IFERROR(INDEX(Liste_Enfants!B$4:B$53,SMALL(IF(Liste_Enfants!E$4:E$53="A",ROW(Liste_Enfants!E$4:E$53)-3),15))&amp;" "&amp;INDEX(Liste_Enfants!C$4:C$53,SMALL(IF(Liste_Enfants!E$4:E$53="A",ROW(Liste_Enfants!E$4:E$53)-3),15)),"")</f>
        <v/>
      </c>
      <c r="C710" s="235" t="n"/>
      <c r="D710" s="256" t="n"/>
      <c r="E710" s="256" t="n"/>
      <c r="F710" s="256" t="n"/>
      <c r="G710" s="256" t="n"/>
      <c r="H710" s="256" t="n"/>
      <c r="I710" s="256" t="n"/>
      <c r="J710" s="256" t="n"/>
      <c r="K710" s="256" t="n"/>
      <c r="L710" s="256" t="n"/>
      <c r="M710" s="256" t="n"/>
      <c r="N710" s="256" t="n"/>
      <c r="O710" s="256" t="n"/>
      <c r="P710" s="256" t="n"/>
      <c r="Q710" s="237">
        <f>IF(COUNTA(D710:P710)=0,"",ROUND(AVERAGE(D710:P710),1))</f>
        <v/>
      </c>
      <c r="R710" s="235" t="n"/>
      <c r="S710" s="256" t="n"/>
      <c r="T710" s="256" t="n"/>
      <c r="U710" s="256" t="n"/>
      <c r="V710" s="256" t="n"/>
      <c r="W710" s="256" t="n"/>
      <c r="X710" s="256" t="n"/>
      <c r="Y710" s="256" t="n"/>
      <c r="Z710" s="256" t="n"/>
      <c r="AA710" s="256" t="n"/>
      <c r="AB710" s="256" t="n"/>
      <c r="AC710" s="256" t="n"/>
      <c r="AD710" s="256" t="n"/>
      <c r="AE710" s="256" t="n"/>
      <c r="AF710" s="237">
        <f>IF(COUNTA(S710:AE710)=0,"",ROUND(AVERAGE(S710:AE710),1))</f>
        <v/>
      </c>
      <c r="AG710" s="235" t="n"/>
      <c r="AH710" s="256" t="n"/>
      <c r="AI710" s="256" t="n"/>
      <c r="AJ710" s="256" t="n"/>
      <c r="AK710" s="256" t="n"/>
      <c r="AL710" s="256" t="n"/>
      <c r="AM710" s="256" t="n"/>
      <c r="AN710" s="256" t="n"/>
      <c r="AO710" s="256" t="n"/>
      <c r="AP710" s="256" t="n"/>
      <c r="AQ710" s="256" t="n"/>
      <c r="AR710" s="256" t="n"/>
      <c r="AS710" s="256" t="n"/>
      <c r="AT710" s="256" t="n"/>
      <c r="AU710" s="237">
        <f>IF(COUNTA(AH710:AT710)=0,"",ROUND(AVERAGE(AH710:AT710),1))</f>
        <v/>
      </c>
    </row>
    <row r="711" ht="14.4" customHeight="1" s="185">
      <c r="A711" s="257" t="inlineStr">
        <is>
          <t>📊 MOY.</t>
        </is>
      </c>
      <c r="C711" s="235" t="n"/>
      <c r="D711" s="258">
        <f>IF(COUNTA(D696:D710)=0,"",ROUND(AVERAGE(D696:D710),1))</f>
        <v/>
      </c>
      <c r="E711" s="258">
        <f>IF(COUNTA(E696:E710)=0,"",ROUND(AVERAGE(E696:E710),1))</f>
        <v/>
      </c>
      <c r="F711" s="258">
        <f>IF(COUNTA(F696:F710)=0,"",ROUND(AVERAGE(F696:F710),1))</f>
        <v/>
      </c>
      <c r="G711" s="258">
        <f>IF(COUNTA(G696:G710)=0,"",ROUND(AVERAGE(G696:G710),1))</f>
        <v/>
      </c>
      <c r="H711" s="258">
        <f>IF(COUNTA(H696:H710)=0,"",ROUND(AVERAGE(H696:H710),1))</f>
        <v/>
      </c>
      <c r="I711" s="258">
        <f>IF(COUNTA(I696:I710)=0,"",ROUND(AVERAGE(I696:I710),1))</f>
        <v/>
      </c>
      <c r="J711" s="258">
        <f>IF(COUNTA(J696:J710)=0,"",ROUND(AVERAGE(J696:J710),1))</f>
        <v/>
      </c>
      <c r="K711" s="258">
        <f>IF(COUNTA(K696:K710)=0,"",ROUND(AVERAGE(K696:K710),1))</f>
        <v/>
      </c>
      <c r="L711" s="258">
        <f>IF(COUNTA(L696:L710)=0,"",ROUND(AVERAGE(L696:L710),1))</f>
        <v/>
      </c>
      <c r="M711" s="258">
        <f>IF(COUNTA(M696:M710)=0,"",ROUND(AVERAGE(M696:M710),1))</f>
        <v/>
      </c>
      <c r="N711" s="258">
        <f>IF(COUNTA(N696:N710)=0,"",ROUND(AVERAGE(N696:N710),1))</f>
        <v/>
      </c>
      <c r="O711" s="258">
        <f>IF(COUNTA(O696:O710)=0,"",ROUND(AVERAGE(O696:O710),1))</f>
        <v/>
      </c>
      <c r="P711" s="258">
        <f>IF(COUNTA(P696:P710)=0,"",ROUND(AVERAGE(P696:P710),1))</f>
        <v/>
      </c>
      <c r="Q711" s="258">
        <f>IF(COUNTA(Q696:Q710)=0,"",ROUND(AVERAGE(Q696:Q710),1))</f>
        <v/>
      </c>
      <c r="R711" s="235" t="n"/>
      <c r="S711" s="258">
        <f>IF(COUNTA(S696:S710)=0,"",ROUND(AVERAGE(S696:S710),1))</f>
        <v/>
      </c>
      <c r="T711" s="258">
        <f>IF(COUNTA(T696:T710)=0,"",ROUND(AVERAGE(T696:T710),1))</f>
        <v/>
      </c>
      <c r="U711" s="258">
        <f>IF(COUNTA(U696:U710)=0,"",ROUND(AVERAGE(U696:U710),1))</f>
        <v/>
      </c>
      <c r="V711" s="258">
        <f>IF(COUNTA(V696:V710)=0,"",ROUND(AVERAGE(V696:V710),1))</f>
        <v/>
      </c>
      <c r="W711" s="258">
        <f>IF(COUNTA(W696:W710)=0,"",ROUND(AVERAGE(W696:W710),1))</f>
        <v/>
      </c>
      <c r="X711" s="258">
        <f>IF(COUNTA(X696:X710)=0,"",ROUND(AVERAGE(X696:X710),1))</f>
        <v/>
      </c>
      <c r="Y711" s="258">
        <f>IF(COUNTA(Y696:Y710)=0,"",ROUND(AVERAGE(Y696:Y710),1))</f>
        <v/>
      </c>
      <c r="Z711" s="258">
        <f>IF(COUNTA(Z696:Z710)=0,"",ROUND(AVERAGE(Z696:Z710),1))</f>
        <v/>
      </c>
      <c r="AA711" s="258">
        <f>IF(COUNTA(AA696:AA710)=0,"",ROUND(AVERAGE(AA696:AA710),1))</f>
        <v/>
      </c>
      <c r="AB711" s="258">
        <f>IF(COUNTA(AB696:AB710)=0,"",ROUND(AVERAGE(AB696:AB710),1))</f>
        <v/>
      </c>
      <c r="AC711" s="258">
        <f>IF(COUNTA(AC696:AC710)=0,"",ROUND(AVERAGE(AC696:AC710),1))</f>
        <v/>
      </c>
      <c r="AD711" s="258">
        <f>IF(COUNTA(AD696:AD710)=0,"",ROUND(AVERAGE(AD696:AD710),1))</f>
        <v/>
      </c>
      <c r="AE711" s="258">
        <f>IF(COUNTA(AE696:AE710)=0,"",ROUND(AVERAGE(AE696:AE710),1))</f>
        <v/>
      </c>
      <c r="AF711" s="258">
        <f>IF(COUNTA(AF696:AF710)=0,"",ROUND(AVERAGE(AF696:AF710),1))</f>
        <v/>
      </c>
      <c r="AG711" s="235" t="n"/>
      <c r="AH711" s="258">
        <f>IF(COUNTA(AH696:AH710)=0,"",ROUND(AVERAGE(AH696:AH710),1))</f>
        <v/>
      </c>
      <c r="AI711" s="258">
        <f>IF(COUNTA(AI696:AI710)=0,"",ROUND(AVERAGE(AI696:AI710),1))</f>
        <v/>
      </c>
      <c r="AJ711" s="258">
        <f>IF(COUNTA(AJ696:AJ710)=0,"",ROUND(AVERAGE(AJ696:AJ710),1))</f>
        <v/>
      </c>
      <c r="AK711" s="258">
        <f>IF(COUNTA(AK696:AK710)=0,"",ROUND(AVERAGE(AK696:AK710),1))</f>
        <v/>
      </c>
      <c r="AL711" s="258">
        <f>IF(COUNTA(AL696:AL710)=0,"",ROUND(AVERAGE(AL696:AL710),1))</f>
        <v/>
      </c>
      <c r="AM711" s="258">
        <f>IF(COUNTA(AM696:AM710)=0,"",ROUND(AVERAGE(AM696:AM710),1))</f>
        <v/>
      </c>
      <c r="AN711" s="258">
        <f>IF(COUNTA(AN696:AN710)=0,"",ROUND(AVERAGE(AN696:AN710),1))</f>
        <v/>
      </c>
      <c r="AO711" s="258">
        <f>IF(COUNTA(AO696:AO710)=0,"",ROUND(AVERAGE(AO696:AO710),1))</f>
        <v/>
      </c>
      <c r="AP711" s="258">
        <f>IF(COUNTA(AP696:AP710)=0,"",ROUND(AVERAGE(AP696:AP710),1))</f>
        <v/>
      </c>
      <c r="AQ711" s="258">
        <f>IF(COUNTA(AQ696:AQ710)=0,"",ROUND(AVERAGE(AQ696:AQ710),1))</f>
        <v/>
      </c>
      <c r="AR711" s="258">
        <f>IF(COUNTA(AR696:AR710)=0,"",ROUND(AVERAGE(AR696:AR710),1))</f>
        <v/>
      </c>
      <c r="AS711" s="258">
        <f>IF(COUNTA(AS696:AS710)=0,"",ROUND(AVERAGE(AS696:AS710),1))</f>
        <v/>
      </c>
      <c r="AT711" s="258">
        <f>IF(COUNTA(AT696:AT710)=0,"",ROUND(AVERAGE(AT696:AT710),1))</f>
        <v/>
      </c>
      <c r="AU711" s="258">
        <f>IF(COUNTA(AU696:AU710)=0,"",ROUND(AVERAGE(AU696:AU710),1))</f>
        <v/>
      </c>
    </row>
    <row r="712" ht="14.4" customHeight="1" s="185">
      <c r="A712" s="262" t="inlineStr">
        <is>
          <t>⭐ MOY. S10</t>
        </is>
      </c>
      <c r="C712" s="235" t="n"/>
      <c r="D712" s="263">
        <f>IF(COUNTA(D660,D677,D694,D711)=0,"",ROUND(AVERAGE(D660,D677,D694,D711),1))</f>
        <v/>
      </c>
      <c r="E712" s="263">
        <f>IF(COUNTA(E660,E677,E694,E711)=0,"",ROUND(AVERAGE(E660,E677,E694,E711),1))</f>
        <v/>
      </c>
      <c r="F712" s="263">
        <f>IF(COUNTA(F660,F677,F694,F711)=0,"",ROUND(AVERAGE(F660,F677,F694,F711),1))</f>
        <v/>
      </c>
      <c r="G712" s="263">
        <f>IF(COUNTA(G660,G677,G694,G711)=0,"",ROUND(AVERAGE(G660,G677,G694,G711),1))</f>
        <v/>
      </c>
      <c r="H712" s="263">
        <f>IF(COUNTA(H660,H677,H694,H711)=0,"",ROUND(AVERAGE(H660,H677,H694,H711),1))</f>
        <v/>
      </c>
      <c r="I712" s="263">
        <f>IF(COUNTA(I660,I677,I694,I711)=0,"",ROUND(AVERAGE(I660,I677,I694,I711),1))</f>
        <v/>
      </c>
      <c r="J712" s="263">
        <f>IF(COUNTA(J660,J677,J694,J711)=0,"",ROUND(AVERAGE(J660,J677,J694,J711),1))</f>
        <v/>
      </c>
      <c r="K712" s="263">
        <f>IF(COUNTA(K660,K677,K694,K711)=0,"",ROUND(AVERAGE(K660,K677,K694,K711),1))</f>
        <v/>
      </c>
      <c r="L712" s="263">
        <f>IF(COUNTA(L660,L677,L694,L711)=0,"",ROUND(AVERAGE(L660,L677,L694,L711),1))</f>
        <v/>
      </c>
      <c r="M712" s="263">
        <f>IF(COUNTA(M660,M677,M694,M711)=0,"",ROUND(AVERAGE(M660,M677,M694,M711),1))</f>
        <v/>
      </c>
      <c r="N712" s="263">
        <f>IF(COUNTA(N660,N677,N694,N711)=0,"",ROUND(AVERAGE(N660,N677,N694,N711),1))</f>
        <v/>
      </c>
      <c r="O712" s="263">
        <f>IF(COUNTA(O660,O677,O694,O711)=0,"",ROUND(AVERAGE(O660,O677,O694,O711),1))</f>
        <v/>
      </c>
      <c r="P712" s="263">
        <f>IF(COUNTA(P660,P677,P694,P711)=0,"",ROUND(AVERAGE(P660,P677,P694,P711),1))</f>
        <v/>
      </c>
      <c r="Q712" s="263">
        <f>IF(COUNTA(Q660,Q677,Q694,Q711)=0,"",ROUND(AVERAGE(Q660,Q677,Q694,Q711),1))</f>
        <v/>
      </c>
      <c r="R712" s="235" t="n"/>
      <c r="S712" s="263">
        <f>IF(COUNTA(S660,S677,S694,S711)=0,"",ROUND(AVERAGE(S660,S677,S694,S711),1))</f>
        <v/>
      </c>
      <c r="T712" s="263">
        <f>IF(COUNTA(T660,T677,T694,T711)=0,"",ROUND(AVERAGE(T660,T677,T694,T711),1))</f>
        <v/>
      </c>
      <c r="U712" s="263">
        <f>IF(COUNTA(U660,U677,U694,U711)=0,"",ROUND(AVERAGE(U660,U677,U694,U711),1))</f>
        <v/>
      </c>
      <c r="V712" s="263">
        <f>IF(COUNTA(V660,V677,V694,V711)=0,"",ROUND(AVERAGE(V660,V677,V694,V711),1))</f>
        <v/>
      </c>
      <c r="W712" s="263">
        <f>IF(COUNTA(W660,W677,W694,W711)=0,"",ROUND(AVERAGE(W660,W677,W694,W711),1))</f>
        <v/>
      </c>
      <c r="X712" s="263">
        <f>IF(COUNTA(X660,X677,X694,X711)=0,"",ROUND(AVERAGE(X660,X677,X694,X711),1))</f>
        <v/>
      </c>
      <c r="Y712" s="263">
        <f>IF(COUNTA(Y660,Y677,Y694,Y711)=0,"",ROUND(AVERAGE(Y660,Y677,Y694,Y711),1))</f>
        <v/>
      </c>
      <c r="Z712" s="263">
        <f>IF(COUNTA(Z660,Z677,Z694,Z711)=0,"",ROUND(AVERAGE(Z660,Z677,Z694,Z711),1))</f>
        <v/>
      </c>
      <c r="AA712" s="263">
        <f>IF(COUNTA(AA660,AA677,AA694,AA711)=0,"",ROUND(AVERAGE(AA660,AA677,AA694,AA711),1))</f>
        <v/>
      </c>
      <c r="AB712" s="263">
        <f>IF(COUNTA(AB660,AB677,AB694,AB711)=0,"",ROUND(AVERAGE(AB660,AB677,AB694,AB711),1))</f>
        <v/>
      </c>
      <c r="AC712" s="263">
        <f>IF(COUNTA(AC660,AC677,AC694,AC711)=0,"",ROUND(AVERAGE(AC660,AC677,AC694,AC711),1))</f>
        <v/>
      </c>
      <c r="AD712" s="263">
        <f>IF(COUNTA(AD660,AD677,AD694,AD711)=0,"",ROUND(AVERAGE(AD660,AD677,AD694,AD711),1))</f>
        <v/>
      </c>
      <c r="AE712" s="263">
        <f>IF(COUNTA(AE660,AE677,AE694,AE711)=0,"",ROUND(AVERAGE(AE660,AE677,AE694,AE711),1))</f>
        <v/>
      </c>
      <c r="AF712" s="263">
        <f>IF(COUNTA(AF660,AF677,AF694,AF711)=0,"",ROUND(AVERAGE(AF660,AF677,AF694,AF711),1))</f>
        <v/>
      </c>
      <c r="AG712" s="235" t="n"/>
      <c r="AH712" s="263">
        <f>IF(COUNTA(AH660,AH677,AH694,AH711)=0,"",ROUND(AVERAGE(AH660,AH677,AH694,AH711),1))</f>
        <v/>
      </c>
      <c r="AI712" s="263">
        <f>IF(COUNTA(AI660,AI677,AI694,AI711)=0,"",ROUND(AVERAGE(AI660,AI677,AI694,AI711),1))</f>
        <v/>
      </c>
      <c r="AJ712" s="263">
        <f>IF(COUNTA(AJ660,AJ677,AJ694,AJ711)=0,"",ROUND(AVERAGE(AJ660,AJ677,AJ694,AJ711),1))</f>
        <v/>
      </c>
      <c r="AK712" s="263">
        <f>IF(COUNTA(AK660,AK677,AK694,AK711)=0,"",ROUND(AVERAGE(AK660,AK677,AK694,AK711),1))</f>
        <v/>
      </c>
      <c r="AL712" s="263">
        <f>IF(COUNTA(AL660,AL677,AL694,AL711)=0,"",ROUND(AVERAGE(AL660,AL677,AL694,AL711),1))</f>
        <v/>
      </c>
      <c r="AM712" s="263">
        <f>IF(COUNTA(AM660,AM677,AM694,AM711)=0,"",ROUND(AVERAGE(AM660,AM677,AM694,AM711),1))</f>
        <v/>
      </c>
      <c r="AN712" s="263">
        <f>IF(COUNTA(AN660,AN677,AN694,AN711)=0,"",ROUND(AVERAGE(AN660,AN677,AN694,AN711),1))</f>
        <v/>
      </c>
      <c r="AO712" s="263">
        <f>IF(COUNTA(AO660,AO677,AO694,AO711)=0,"",ROUND(AVERAGE(AO660,AO677,AO694,AO711),1))</f>
        <v/>
      </c>
      <c r="AP712" s="263">
        <f>IF(COUNTA(AP660,AP677,AP694,AP711)=0,"",ROUND(AVERAGE(AP660,AP677,AP694,AP711),1))</f>
        <v/>
      </c>
      <c r="AQ712" s="263">
        <f>IF(COUNTA(AQ660,AQ677,AQ694,AQ711)=0,"",ROUND(AVERAGE(AQ660,AQ677,AQ694,AQ711),1))</f>
        <v/>
      </c>
      <c r="AR712" s="263">
        <f>IF(COUNTA(AR660,AR677,AR694,AR711)=0,"",ROUND(AVERAGE(AR660,AR677,AR694,AR711),1))</f>
        <v/>
      </c>
      <c r="AS712" s="263">
        <f>IF(COUNTA(AS660,AS677,AS694,AS711)=0,"",ROUND(AVERAGE(AS660,AS677,AS694,AS711),1))</f>
        <v/>
      </c>
      <c r="AT712" s="263">
        <f>IF(COUNTA(AT660,AT677,AT694,AT711)=0,"",ROUND(AVERAGE(AT660,AT677,AT694,AT711),1))</f>
        <v/>
      </c>
      <c r="AU712" s="263">
        <f>IF(COUNTA(AU660,AU677,AU694,AU711)=0,"",ROUND(AVERAGE(AU660,AU677,AU694,AU711),1))</f>
        <v/>
      </c>
    </row>
    <row r="713" ht="14.4" customHeight="1" s="185">
      <c r="C713" s="235" t="n"/>
      <c r="D713" s="194" t="n"/>
      <c r="E713" s="194" t="n"/>
      <c r="F713" s="194" t="n"/>
      <c r="G713" s="194" t="n"/>
      <c r="H713" s="194" t="n"/>
      <c r="I713" s="194" t="n"/>
      <c r="J713" s="194" t="n"/>
      <c r="K713" s="194" t="n"/>
      <c r="L713" s="194" t="n"/>
      <c r="M713" s="194" t="n"/>
      <c r="N713" s="194" t="n"/>
      <c r="O713" s="194" t="n"/>
      <c r="P713" s="194" t="n"/>
      <c r="Q713" s="194" t="n"/>
      <c r="R713" s="235" t="n"/>
      <c r="S713" s="194" t="n"/>
      <c r="T713" s="194" t="n"/>
      <c r="U713" s="194" t="n"/>
      <c r="V713" s="194" t="n"/>
      <c r="W713" s="194" t="n"/>
      <c r="X713" s="194" t="n"/>
      <c r="Y713" s="194" t="n"/>
      <c r="Z713" s="194" t="n"/>
      <c r="AA713" s="194" t="n"/>
      <c r="AB713" s="194" t="n"/>
      <c r="AC713" s="194" t="n"/>
      <c r="AD713" s="194" t="n"/>
      <c r="AE713" s="194" t="n"/>
      <c r="AF713" s="194" t="n"/>
      <c r="AG713" s="235" t="n"/>
      <c r="AH713" s="194" t="n"/>
      <c r="AI713" s="194" t="n"/>
      <c r="AJ713" s="194" t="n"/>
      <c r="AK713" s="194" t="n"/>
      <c r="AL713" s="194" t="n"/>
      <c r="AM713" s="194" t="n"/>
      <c r="AN713" s="194" t="n"/>
      <c r="AO713" s="194" t="n"/>
      <c r="AP713" s="194" t="n"/>
      <c r="AQ713" s="194" t="n"/>
      <c r="AR713" s="194" t="n"/>
      <c r="AS713" s="194" t="n"/>
      <c r="AT713" s="194" t="n"/>
      <c r="AU713" s="194" t="n"/>
    </row>
    <row r="714" ht="15.6" customHeight="1" s="185">
      <c r="A714" s="216" t="inlineStr">
        <is>
          <t>📋 T1 — 📆 SEMAINE 11</t>
        </is>
      </c>
      <c r="C714" s="240" t="n"/>
      <c r="D714" s="194" t="n"/>
      <c r="E714" s="194" t="n"/>
      <c r="F714" s="194" t="n"/>
      <c r="G714" s="194" t="n"/>
      <c r="H714" s="194" t="n"/>
      <c r="I714" s="194" t="n"/>
      <c r="J714" s="194" t="n"/>
      <c r="K714" s="194" t="n"/>
      <c r="L714" s="194" t="n"/>
      <c r="M714" s="194" t="n"/>
      <c r="N714" s="194" t="n"/>
      <c r="O714" s="194" t="n"/>
      <c r="P714" s="194" t="n"/>
      <c r="Q714" s="194" t="n"/>
      <c r="R714" s="235" t="n"/>
      <c r="S714" s="194" t="n"/>
      <c r="T714" s="194" t="n"/>
      <c r="U714" s="194" t="n"/>
      <c r="V714" s="194" t="n"/>
      <c r="W714" s="194" t="n"/>
      <c r="X714" s="194" t="n"/>
      <c r="Y714" s="194" t="n"/>
      <c r="Z714" s="194" t="n"/>
      <c r="AA714" s="194" t="n"/>
      <c r="AB714" s="194" t="n"/>
      <c r="AC714" s="194" t="n"/>
      <c r="AD714" s="194" t="n"/>
      <c r="AE714" s="194" t="n"/>
      <c r="AF714" s="194" t="n"/>
      <c r="AG714" s="235" t="n"/>
      <c r="AH714" s="194" t="n"/>
      <c r="AI714" s="194" t="n"/>
      <c r="AJ714" s="194" t="n"/>
      <c r="AK714" s="194" t="n"/>
      <c r="AL714" s="194" t="n"/>
      <c r="AM714" s="194" t="n"/>
      <c r="AN714" s="194" t="n"/>
      <c r="AO714" s="194" t="n"/>
      <c r="AP714" s="194" t="n"/>
      <c r="AQ714" s="194" t="n"/>
      <c r="AR714" s="194" t="n"/>
      <c r="AS714" s="194" t="n"/>
      <c r="AT714" s="194" t="n"/>
      <c r="AU714" s="194" t="n"/>
    </row>
    <row r="715" ht="30" customHeight="1" s="185">
      <c r="A715" s="254" t="inlineStr">
        <is>
          <t>N°</t>
        </is>
      </c>
      <c r="B715" s="227" t="inlineStr">
        <is>
          <t>📅 LUNDI</t>
        </is>
      </c>
      <c r="C715" s="228" t="n"/>
      <c r="D715" s="229" t="inlineStr">
        <is>
          <t>Règles</t>
        </is>
      </c>
      <c r="E715" s="229" t="inlineStr">
        <is>
          <t>Coopér.</t>
        </is>
      </c>
      <c r="F715" s="229" t="inlineStr">
        <is>
          <t>Comm.</t>
        </is>
      </c>
      <c r="G715" s="229" t="inlineStr">
        <is>
          <t>Entraide</t>
        </is>
      </c>
      <c r="H715" s="230" t="inlineStr">
        <is>
          <t>Initiat.</t>
        </is>
      </c>
      <c r="I715" s="230" t="inlineStr">
        <is>
          <t>Gest.mat</t>
        </is>
      </c>
      <c r="J715" s="230" t="inlineStr">
        <is>
          <t>Orga.</t>
        </is>
      </c>
      <c r="K715" s="231" t="inlineStr">
        <is>
          <t>Imagin.</t>
        </is>
      </c>
      <c r="L715" s="231" t="inlineStr">
        <is>
          <t>Expr.art</t>
        </is>
      </c>
      <c r="M715" s="231" t="inlineStr">
        <is>
          <t>Expr.corp</t>
        </is>
      </c>
      <c r="N715" s="232" t="inlineStr">
        <is>
          <t>Coord.</t>
        </is>
      </c>
      <c r="O715" s="232" t="inlineStr">
        <is>
          <t>Endur.</t>
        </is>
      </c>
      <c r="P715" s="232" t="inlineStr">
        <is>
          <t>Esp.sport</t>
        </is>
      </c>
      <c r="Q715" s="233" t="inlineStr">
        <is>
          <t>MOY</t>
        </is>
      </c>
      <c r="R715" s="250" t="inlineStr">
        <is>
          <t>▼ Activité</t>
        </is>
      </c>
      <c r="S715" s="229" t="inlineStr">
        <is>
          <t>Règles</t>
        </is>
      </c>
      <c r="T715" s="229" t="inlineStr">
        <is>
          <t>Coopér.</t>
        </is>
      </c>
      <c r="U715" s="229" t="inlineStr">
        <is>
          <t>Comm.</t>
        </is>
      </c>
      <c r="V715" s="229" t="inlineStr">
        <is>
          <t>Entraide</t>
        </is>
      </c>
      <c r="W715" s="230" t="inlineStr">
        <is>
          <t>Initiat.</t>
        </is>
      </c>
      <c r="X715" s="230" t="inlineStr">
        <is>
          <t>Gest.mat</t>
        </is>
      </c>
      <c r="Y715" s="230" t="inlineStr">
        <is>
          <t>Orga.</t>
        </is>
      </c>
      <c r="Z715" s="231" t="inlineStr">
        <is>
          <t>Imagin.</t>
        </is>
      </c>
      <c r="AA715" s="231" t="inlineStr">
        <is>
          <t>Expr.art</t>
        </is>
      </c>
      <c r="AB715" s="231" t="inlineStr">
        <is>
          <t>Expr.corp</t>
        </is>
      </c>
      <c r="AC715" s="232" t="inlineStr">
        <is>
          <t>Coord.</t>
        </is>
      </c>
      <c r="AD715" s="232" t="inlineStr">
        <is>
          <t>Endur.</t>
        </is>
      </c>
      <c r="AE715" s="232" t="inlineStr">
        <is>
          <t>Esp.sport</t>
        </is>
      </c>
      <c r="AF715" s="233" t="inlineStr">
        <is>
          <t>MOY</t>
        </is>
      </c>
      <c r="AG715" s="228" t="n"/>
      <c r="AH715" s="229" t="inlineStr">
        <is>
          <t>Règles</t>
        </is>
      </c>
      <c r="AI715" s="229" t="inlineStr">
        <is>
          <t>Coopér.</t>
        </is>
      </c>
      <c r="AJ715" s="229" t="inlineStr">
        <is>
          <t>Comm.</t>
        </is>
      </c>
      <c r="AK715" s="229" t="inlineStr">
        <is>
          <t>Entraide</t>
        </is>
      </c>
      <c r="AL715" s="230" t="inlineStr">
        <is>
          <t>Initiat.</t>
        </is>
      </c>
      <c r="AM715" s="230" t="inlineStr">
        <is>
          <t>Gest.mat</t>
        </is>
      </c>
      <c r="AN715" s="230" t="inlineStr">
        <is>
          <t>Orga.</t>
        </is>
      </c>
      <c r="AO715" s="231" t="inlineStr">
        <is>
          <t>Imagin.</t>
        </is>
      </c>
      <c r="AP715" s="231" t="inlineStr">
        <is>
          <t>Expr.art</t>
        </is>
      </c>
      <c r="AQ715" s="231" t="inlineStr">
        <is>
          <t>Expr.corp</t>
        </is>
      </c>
      <c r="AR715" s="232" t="inlineStr">
        <is>
          <t>Coord.</t>
        </is>
      </c>
      <c r="AS715" s="232" t="inlineStr">
        <is>
          <t>Endur.</t>
        </is>
      </c>
      <c r="AT715" s="232" t="inlineStr">
        <is>
          <t>Esp.sport</t>
        </is>
      </c>
      <c r="AU715" s="233" t="inlineStr">
        <is>
          <t>MOY</t>
        </is>
      </c>
    </row>
    <row r="716" ht="14.4" customHeight="1" s="185">
      <c r="A716" s="255" t="n">
        <v>1</v>
      </c>
      <c r="B716" s="194">
        <f t="array" ref="B716:B716">IFERROR(INDEX(Liste_Enfants!B$4:B$53,SMALL(IF(Liste_Enfants!E$4:E$53="A",ROW(Liste_Enfants!E$4:E$53)-3),1))&amp;" "&amp;INDEX(Liste_Enfants!C$4:C$53,SMALL(IF(Liste_Enfants!E$4:E$53="A",ROW(Liste_Enfants!E$4:E$53)-3),1)),"")</f>
        <v/>
      </c>
      <c r="C716" s="235" t="n"/>
      <c r="D716" s="256" t="n"/>
      <c r="E716" s="256" t="n"/>
      <c r="F716" s="256" t="n"/>
      <c r="G716" s="256" t="n"/>
      <c r="H716" s="256" t="n"/>
      <c r="I716" s="256" t="n"/>
      <c r="J716" s="256" t="n"/>
      <c r="K716" s="256" t="n"/>
      <c r="L716" s="256" t="n"/>
      <c r="M716" s="256" t="n"/>
      <c r="N716" s="256" t="n"/>
      <c r="O716" s="256" t="n"/>
      <c r="P716" s="256" t="n"/>
      <c r="Q716" s="237">
        <f>IF(COUNTA(D716:P716)=0,"",ROUND(AVERAGE(D716:P716),1))</f>
        <v/>
      </c>
      <c r="R716" s="235" t="n"/>
      <c r="S716" s="256" t="n"/>
      <c r="T716" s="256" t="n"/>
      <c r="U716" s="256" t="n"/>
      <c r="V716" s="256" t="n"/>
      <c r="W716" s="256" t="n"/>
      <c r="X716" s="256" t="n"/>
      <c r="Y716" s="256" t="n"/>
      <c r="Z716" s="256" t="n"/>
      <c r="AA716" s="256" t="n"/>
      <c r="AB716" s="256" t="n"/>
      <c r="AC716" s="256" t="n"/>
      <c r="AD716" s="256" t="n"/>
      <c r="AE716" s="256" t="n"/>
      <c r="AF716" s="237">
        <f>IF(COUNTA(S716:AE716)=0,"",ROUND(AVERAGE(S716:AE716),1))</f>
        <v/>
      </c>
      <c r="AG716" s="235" t="n"/>
      <c r="AH716" s="256" t="n"/>
      <c r="AI716" s="256" t="n"/>
      <c r="AJ716" s="256" t="n"/>
      <c r="AK716" s="256" t="n"/>
      <c r="AL716" s="256" t="n"/>
      <c r="AM716" s="256" t="n"/>
      <c r="AN716" s="256" t="n"/>
      <c r="AO716" s="256" t="n"/>
      <c r="AP716" s="256" t="n"/>
      <c r="AQ716" s="256" t="n"/>
      <c r="AR716" s="256" t="n"/>
      <c r="AS716" s="256" t="n"/>
      <c r="AT716" s="256" t="n"/>
      <c r="AU716" s="237">
        <f>IF(COUNTA(AH716:AT716)=0,"",ROUND(AVERAGE(AH716:AT716),1))</f>
        <v/>
      </c>
    </row>
    <row r="717" ht="14.4" customHeight="1" s="185">
      <c r="A717" s="255" t="n">
        <v>2</v>
      </c>
      <c r="B717" s="194">
        <f t="array" ref="B717:B717">IFERROR(INDEX(Liste_Enfants!B$4:B$53,SMALL(IF(Liste_Enfants!E$4:E$53="A",ROW(Liste_Enfants!E$4:E$53)-3),2))&amp;" "&amp;INDEX(Liste_Enfants!C$4:C$53,SMALL(IF(Liste_Enfants!E$4:E$53="A",ROW(Liste_Enfants!E$4:E$53)-3),2)),"")</f>
        <v/>
      </c>
      <c r="C717" s="235" t="n"/>
      <c r="D717" s="256" t="n"/>
      <c r="E717" s="256" t="n"/>
      <c r="F717" s="256" t="n"/>
      <c r="G717" s="256" t="n"/>
      <c r="H717" s="256" t="n"/>
      <c r="I717" s="256" t="n"/>
      <c r="J717" s="256" t="n"/>
      <c r="K717" s="256" t="n"/>
      <c r="L717" s="256" t="n"/>
      <c r="M717" s="256" t="n"/>
      <c r="N717" s="256" t="n"/>
      <c r="O717" s="256" t="n"/>
      <c r="P717" s="256" t="n"/>
      <c r="Q717" s="237">
        <f>IF(COUNTA(D717:P717)=0,"",ROUND(AVERAGE(D717:P717),1))</f>
        <v/>
      </c>
      <c r="R717" s="235" t="n"/>
      <c r="S717" s="256" t="n"/>
      <c r="T717" s="256" t="n"/>
      <c r="U717" s="256" t="n"/>
      <c r="V717" s="256" t="n"/>
      <c r="W717" s="256" t="n"/>
      <c r="X717" s="256" t="n"/>
      <c r="Y717" s="256" t="n"/>
      <c r="Z717" s="256" t="n"/>
      <c r="AA717" s="256" t="n"/>
      <c r="AB717" s="256" t="n"/>
      <c r="AC717" s="256" t="n"/>
      <c r="AD717" s="256" t="n"/>
      <c r="AE717" s="256" t="n"/>
      <c r="AF717" s="237">
        <f>IF(COUNTA(S717:AE717)=0,"",ROUND(AVERAGE(S717:AE717),1))</f>
        <v/>
      </c>
      <c r="AG717" s="235" t="n"/>
      <c r="AH717" s="256" t="n"/>
      <c r="AI717" s="256" t="n"/>
      <c r="AJ717" s="256" t="n"/>
      <c r="AK717" s="256" t="n"/>
      <c r="AL717" s="256" t="n"/>
      <c r="AM717" s="256" t="n"/>
      <c r="AN717" s="256" t="n"/>
      <c r="AO717" s="256" t="n"/>
      <c r="AP717" s="256" t="n"/>
      <c r="AQ717" s="256" t="n"/>
      <c r="AR717" s="256" t="n"/>
      <c r="AS717" s="256" t="n"/>
      <c r="AT717" s="256" t="n"/>
      <c r="AU717" s="237">
        <f>IF(COUNTA(AH717:AT717)=0,"",ROUND(AVERAGE(AH717:AT717),1))</f>
        <v/>
      </c>
    </row>
    <row r="718" ht="14.4" customHeight="1" s="185">
      <c r="A718" s="255" t="n">
        <v>3</v>
      </c>
      <c r="B718" s="194">
        <f t="array" ref="B718:B718">IFERROR(INDEX(Liste_Enfants!B$4:B$53,SMALL(IF(Liste_Enfants!E$4:E$53="A",ROW(Liste_Enfants!E$4:E$53)-3),3))&amp;" "&amp;INDEX(Liste_Enfants!C$4:C$53,SMALL(IF(Liste_Enfants!E$4:E$53="A",ROW(Liste_Enfants!E$4:E$53)-3),3)),"")</f>
        <v/>
      </c>
      <c r="C718" s="235" t="n"/>
      <c r="D718" s="256" t="n"/>
      <c r="E718" s="256" t="n"/>
      <c r="F718" s="256" t="n"/>
      <c r="G718" s="256" t="n"/>
      <c r="H718" s="256" t="n"/>
      <c r="I718" s="256" t="n"/>
      <c r="J718" s="256" t="n"/>
      <c r="K718" s="256" t="n"/>
      <c r="L718" s="256" t="n"/>
      <c r="M718" s="256" t="n"/>
      <c r="N718" s="256" t="n"/>
      <c r="O718" s="256" t="n"/>
      <c r="P718" s="256" t="n"/>
      <c r="Q718" s="237">
        <f>IF(COUNTA(D718:P718)=0,"",ROUND(AVERAGE(D718:P718),1))</f>
        <v/>
      </c>
      <c r="R718" s="235" t="n"/>
      <c r="S718" s="256" t="n"/>
      <c r="T718" s="256" t="n"/>
      <c r="U718" s="256" t="n"/>
      <c r="V718" s="256" t="n"/>
      <c r="W718" s="256" t="n"/>
      <c r="X718" s="256" t="n"/>
      <c r="Y718" s="256" t="n"/>
      <c r="Z718" s="256" t="n"/>
      <c r="AA718" s="256" t="n"/>
      <c r="AB718" s="256" t="n"/>
      <c r="AC718" s="256" t="n"/>
      <c r="AD718" s="256" t="n"/>
      <c r="AE718" s="256" t="n"/>
      <c r="AF718" s="237">
        <f>IF(COUNTA(S718:AE718)=0,"",ROUND(AVERAGE(S718:AE718),1))</f>
        <v/>
      </c>
      <c r="AG718" s="235" t="n"/>
      <c r="AH718" s="256" t="n"/>
      <c r="AI718" s="256" t="n"/>
      <c r="AJ718" s="256" t="n"/>
      <c r="AK718" s="256" t="n"/>
      <c r="AL718" s="256" t="n"/>
      <c r="AM718" s="256" t="n"/>
      <c r="AN718" s="256" t="n"/>
      <c r="AO718" s="256" t="n"/>
      <c r="AP718" s="256" t="n"/>
      <c r="AQ718" s="256" t="n"/>
      <c r="AR718" s="256" t="n"/>
      <c r="AS718" s="256" t="n"/>
      <c r="AT718" s="256" t="n"/>
      <c r="AU718" s="237">
        <f>IF(COUNTA(AH718:AT718)=0,"",ROUND(AVERAGE(AH718:AT718),1))</f>
        <v/>
      </c>
    </row>
    <row r="719" ht="14.4" customHeight="1" s="185">
      <c r="A719" s="255" t="n">
        <v>4</v>
      </c>
      <c r="B719" s="194">
        <f t="array" ref="B719:B719">IFERROR(INDEX(Liste_Enfants!B$4:B$53,SMALL(IF(Liste_Enfants!E$4:E$53="A",ROW(Liste_Enfants!E$4:E$53)-3),4))&amp;" "&amp;INDEX(Liste_Enfants!C$4:C$53,SMALL(IF(Liste_Enfants!E$4:E$53="A",ROW(Liste_Enfants!E$4:E$53)-3),4)),"")</f>
        <v/>
      </c>
      <c r="C719" s="235" t="n"/>
      <c r="D719" s="256" t="n"/>
      <c r="E719" s="256" t="n"/>
      <c r="F719" s="256" t="n"/>
      <c r="G719" s="256" t="n"/>
      <c r="H719" s="256" t="n"/>
      <c r="I719" s="256" t="n"/>
      <c r="J719" s="256" t="n"/>
      <c r="K719" s="256" t="n"/>
      <c r="L719" s="256" t="n"/>
      <c r="M719" s="256" t="n"/>
      <c r="N719" s="256" t="n"/>
      <c r="O719" s="256" t="n"/>
      <c r="P719" s="256" t="n"/>
      <c r="Q719" s="237">
        <f>IF(COUNTA(D719:P719)=0,"",ROUND(AVERAGE(D719:P719),1))</f>
        <v/>
      </c>
      <c r="R719" s="235" t="n"/>
      <c r="S719" s="256" t="n"/>
      <c r="T719" s="256" t="n"/>
      <c r="U719" s="256" t="n"/>
      <c r="V719" s="256" t="n"/>
      <c r="W719" s="256" t="n"/>
      <c r="X719" s="256" t="n"/>
      <c r="Y719" s="256" t="n"/>
      <c r="Z719" s="256" t="n"/>
      <c r="AA719" s="256" t="n"/>
      <c r="AB719" s="256" t="n"/>
      <c r="AC719" s="256" t="n"/>
      <c r="AD719" s="256" t="n"/>
      <c r="AE719" s="256" t="n"/>
      <c r="AF719" s="237">
        <f>IF(COUNTA(S719:AE719)=0,"",ROUND(AVERAGE(S719:AE719),1))</f>
        <v/>
      </c>
      <c r="AG719" s="235" t="n"/>
      <c r="AH719" s="256" t="n"/>
      <c r="AI719" s="256" t="n"/>
      <c r="AJ719" s="256" t="n"/>
      <c r="AK719" s="256" t="n"/>
      <c r="AL719" s="256" t="n"/>
      <c r="AM719" s="256" t="n"/>
      <c r="AN719" s="256" t="n"/>
      <c r="AO719" s="256" t="n"/>
      <c r="AP719" s="256" t="n"/>
      <c r="AQ719" s="256" t="n"/>
      <c r="AR719" s="256" t="n"/>
      <c r="AS719" s="256" t="n"/>
      <c r="AT719" s="256" t="n"/>
      <c r="AU719" s="237">
        <f>IF(COUNTA(AH719:AT719)=0,"",ROUND(AVERAGE(AH719:AT719),1))</f>
        <v/>
      </c>
    </row>
    <row r="720" ht="14.4" customHeight="1" s="185">
      <c r="A720" s="255" t="n">
        <v>5</v>
      </c>
      <c r="B720" s="194">
        <f t="array" ref="B720:B720">IFERROR(INDEX(Liste_Enfants!B$4:B$53,SMALL(IF(Liste_Enfants!E$4:E$53="A",ROW(Liste_Enfants!E$4:E$53)-3),5))&amp;" "&amp;INDEX(Liste_Enfants!C$4:C$53,SMALL(IF(Liste_Enfants!E$4:E$53="A",ROW(Liste_Enfants!E$4:E$53)-3),5)),"")</f>
        <v/>
      </c>
      <c r="C720" s="235" t="n"/>
      <c r="D720" s="256" t="n"/>
      <c r="E720" s="256" t="n"/>
      <c r="F720" s="256" t="n"/>
      <c r="G720" s="256" t="n"/>
      <c r="H720" s="256" t="n"/>
      <c r="I720" s="256" t="n"/>
      <c r="J720" s="256" t="n"/>
      <c r="K720" s="256" t="n"/>
      <c r="L720" s="256" t="n"/>
      <c r="M720" s="256" t="n"/>
      <c r="N720" s="256" t="n"/>
      <c r="O720" s="256" t="n"/>
      <c r="P720" s="256" t="n"/>
      <c r="Q720" s="237">
        <f>IF(COUNTA(D720:P720)=0,"",ROUND(AVERAGE(D720:P720),1))</f>
        <v/>
      </c>
      <c r="R720" s="235" t="n"/>
      <c r="S720" s="256" t="n"/>
      <c r="T720" s="256" t="n"/>
      <c r="U720" s="256" t="n"/>
      <c r="V720" s="256" t="n"/>
      <c r="W720" s="256" t="n"/>
      <c r="X720" s="256" t="n"/>
      <c r="Y720" s="256" t="n"/>
      <c r="Z720" s="256" t="n"/>
      <c r="AA720" s="256" t="n"/>
      <c r="AB720" s="256" t="n"/>
      <c r="AC720" s="256" t="n"/>
      <c r="AD720" s="256" t="n"/>
      <c r="AE720" s="256" t="n"/>
      <c r="AF720" s="237">
        <f>IF(COUNTA(S720:AE720)=0,"",ROUND(AVERAGE(S720:AE720),1))</f>
        <v/>
      </c>
      <c r="AG720" s="235" t="n"/>
      <c r="AH720" s="256" t="n"/>
      <c r="AI720" s="256" t="n"/>
      <c r="AJ720" s="256" t="n"/>
      <c r="AK720" s="256" t="n"/>
      <c r="AL720" s="256" t="n"/>
      <c r="AM720" s="256" t="n"/>
      <c r="AN720" s="256" t="n"/>
      <c r="AO720" s="256" t="n"/>
      <c r="AP720" s="256" t="n"/>
      <c r="AQ720" s="256" t="n"/>
      <c r="AR720" s="256" t="n"/>
      <c r="AS720" s="256" t="n"/>
      <c r="AT720" s="256" t="n"/>
      <c r="AU720" s="237">
        <f>IF(COUNTA(AH720:AT720)=0,"",ROUND(AVERAGE(AH720:AT720),1))</f>
        <v/>
      </c>
    </row>
    <row r="721" ht="14.4" customHeight="1" s="185">
      <c r="A721" s="255" t="n">
        <v>6</v>
      </c>
      <c r="B721" s="194">
        <f t="array" ref="B721:B721">IFERROR(INDEX(Liste_Enfants!B$4:B$53,SMALL(IF(Liste_Enfants!E$4:E$53="A",ROW(Liste_Enfants!E$4:E$53)-3),6))&amp;" "&amp;INDEX(Liste_Enfants!C$4:C$53,SMALL(IF(Liste_Enfants!E$4:E$53="A",ROW(Liste_Enfants!E$4:E$53)-3),6)),"")</f>
        <v/>
      </c>
      <c r="C721" s="235" t="n"/>
      <c r="D721" s="256" t="n"/>
      <c r="E721" s="256" t="n"/>
      <c r="F721" s="256" t="n"/>
      <c r="G721" s="256" t="n"/>
      <c r="H721" s="256" t="n"/>
      <c r="I721" s="256" t="n"/>
      <c r="J721" s="256" t="n"/>
      <c r="K721" s="256" t="n"/>
      <c r="L721" s="256" t="n"/>
      <c r="M721" s="256" t="n"/>
      <c r="N721" s="256" t="n"/>
      <c r="O721" s="256" t="n"/>
      <c r="P721" s="256" t="n"/>
      <c r="Q721" s="237">
        <f>IF(COUNTA(D721:P721)=0,"",ROUND(AVERAGE(D721:P721),1))</f>
        <v/>
      </c>
      <c r="R721" s="235" t="n"/>
      <c r="S721" s="256" t="n"/>
      <c r="T721" s="256" t="n"/>
      <c r="U721" s="256" t="n"/>
      <c r="V721" s="256" t="n"/>
      <c r="W721" s="256" t="n"/>
      <c r="X721" s="256" t="n"/>
      <c r="Y721" s="256" t="n"/>
      <c r="Z721" s="256" t="n"/>
      <c r="AA721" s="256" t="n"/>
      <c r="AB721" s="256" t="n"/>
      <c r="AC721" s="256" t="n"/>
      <c r="AD721" s="256" t="n"/>
      <c r="AE721" s="256" t="n"/>
      <c r="AF721" s="237">
        <f>IF(COUNTA(S721:AE721)=0,"",ROUND(AVERAGE(S721:AE721),1))</f>
        <v/>
      </c>
      <c r="AG721" s="235" t="n"/>
      <c r="AH721" s="256" t="n"/>
      <c r="AI721" s="256" t="n"/>
      <c r="AJ721" s="256" t="n"/>
      <c r="AK721" s="256" t="n"/>
      <c r="AL721" s="256" t="n"/>
      <c r="AM721" s="256" t="n"/>
      <c r="AN721" s="256" t="n"/>
      <c r="AO721" s="256" t="n"/>
      <c r="AP721" s="256" t="n"/>
      <c r="AQ721" s="256" t="n"/>
      <c r="AR721" s="256" t="n"/>
      <c r="AS721" s="256" t="n"/>
      <c r="AT721" s="256" t="n"/>
      <c r="AU721" s="237">
        <f>IF(COUNTA(AH721:AT721)=0,"",ROUND(AVERAGE(AH721:AT721),1))</f>
        <v/>
      </c>
    </row>
    <row r="722" ht="14.4" customHeight="1" s="185">
      <c r="A722" s="255" t="n">
        <v>7</v>
      </c>
      <c r="B722" s="194">
        <f t="array" ref="B722:B722">IFERROR(INDEX(Liste_Enfants!B$4:B$53,SMALL(IF(Liste_Enfants!E$4:E$53="A",ROW(Liste_Enfants!E$4:E$53)-3),7))&amp;" "&amp;INDEX(Liste_Enfants!C$4:C$53,SMALL(IF(Liste_Enfants!E$4:E$53="A",ROW(Liste_Enfants!E$4:E$53)-3),7)),"")</f>
        <v/>
      </c>
      <c r="C722" s="235" t="n"/>
      <c r="D722" s="256" t="n"/>
      <c r="E722" s="256" t="n"/>
      <c r="F722" s="256" t="n"/>
      <c r="G722" s="256" t="n"/>
      <c r="H722" s="256" t="n"/>
      <c r="I722" s="256" t="n"/>
      <c r="J722" s="256" t="n"/>
      <c r="K722" s="256" t="n"/>
      <c r="L722" s="256" t="n"/>
      <c r="M722" s="256" t="n"/>
      <c r="N722" s="256" t="n"/>
      <c r="O722" s="256" t="n"/>
      <c r="P722" s="256" t="n"/>
      <c r="Q722" s="237">
        <f>IF(COUNTA(D722:P722)=0,"",ROUND(AVERAGE(D722:P722),1))</f>
        <v/>
      </c>
      <c r="R722" s="235" t="n"/>
      <c r="S722" s="256" t="n"/>
      <c r="T722" s="256" t="n"/>
      <c r="U722" s="256" t="n"/>
      <c r="V722" s="256" t="n"/>
      <c r="W722" s="256" t="n"/>
      <c r="X722" s="256" t="n"/>
      <c r="Y722" s="256" t="n"/>
      <c r="Z722" s="256" t="n"/>
      <c r="AA722" s="256" t="n"/>
      <c r="AB722" s="256" t="n"/>
      <c r="AC722" s="256" t="n"/>
      <c r="AD722" s="256" t="n"/>
      <c r="AE722" s="256" t="n"/>
      <c r="AF722" s="237">
        <f>IF(COUNTA(S722:AE722)=0,"",ROUND(AVERAGE(S722:AE722),1))</f>
        <v/>
      </c>
      <c r="AG722" s="235" t="n"/>
      <c r="AH722" s="256" t="n"/>
      <c r="AI722" s="256" t="n"/>
      <c r="AJ722" s="256" t="n"/>
      <c r="AK722" s="256" t="n"/>
      <c r="AL722" s="256" t="n"/>
      <c r="AM722" s="256" t="n"/>
      <c r="AN722" s="256" t="n"/>
      <c r="AO722" s="256" t="n"/>
      <c r="AP722" s="256" t="n"/>
      <c r="AQ722" s="256" t="n"/>
      <c r="AR722" s="256" t="n"/>
      <c r="AS722" s="256" t="n"/>
      <c r="AT722" s="256" t="n"/>
      <c r="AU722" s="237">
        <f>IF(COUNTA(AH722:AT722)=0,"",ROUND(AVERAGE(AH722:AT722),1))</f>
        <v/>
      </c>
    </row>
    <row r="723" ht="14.4" customHeight="1" s="185">
      <c r="A723" s="255" t="n">
        <v>8</v>
      </c>
      <c r="B723" s="194">
        <f t="array" ref="B723:B723">IFERROR(INDEX(Liste_Enfants!B$4:B$53,SMALL(IF(Liste_Enfants!E$4:E$53="A",ROW(Liste_Enfants!E$4:E$53)-3),8))&amp;" "&amp;INDEX(Liste_Enfants!C$4:C$53,SMALL(IF(Liste_Enfants!E$4:E$53="A",ROW(Liste_Enfants!E$4:E$53)-3),8)),"")</f>
        <v/>
      </c>
      <c r="C723" s="235" t="n"/>
      <c r="D723" s="256" t="n"/>
      <c r="E723" s="256" t="n"/>
      <c r="F723" s="256" t="n"/>
      <c r="G723" s="256" t="n"/>
      <c r="H723" s="256" t="n"/>
      <c r="I723" s="256" t="n"/>
      <c r="J723" s="256" t="n"/>
      <c r="K723" s="256" t="n"/>
      <c r="L723" s="256" t="n"/>
      <c r="M723" s="256" t="n"/>
      <c r="N723" s="256" t="n"/>
      <c r="O723" s="256" t="n"/>
      <c r="P723" s="256" t="n"/>
      <c r="Q723" s="237">
        <f>IF(COUNTA(D723:P723)=0,"",ROUND(AVERAGE(D723:P723),1))</f>
        <v/>
      </c>
      <c r="R723" s="235" t="n"/>
      <c r="S723" s="256" t="n"/>
      <c r="T723" s="256" t="n"/>
      <c r="U723" s="256" t="n"/>
      <c r="V723" s="256" t="n"/>
      <c r="W723" s="256" t="n"/>
      <c r="X723" s="256" t="n"/>
      <c r="Y723" s="256" t="n"/>
      <c r="Z723" s="256" t="n"/>
      <c r="AA723" s="256" t="n"/>
      <c r="AB723" s="256" t="n"/>
      <c r="AC723" s="256" t="n"/>
      <c r="AD723" s="256" t="n"/>
      <c r="AE723" s="256" t="n"/>
      <c r="AF723" s="237">
        <f>IF(COUNTA(S723:AE723)=0,"",ROUND(AVERAGE(S723:AE723),1))</f>
        <v/>
      </c>
      <c r="AG723" s="235" t="n"/>
      <c r="AH723" s="256" t="n"/>
      <c r="AI723" s="256" t="n"/>
      <c r="AJ723" s="256" t="n"/>
      <c r="AK723" s="256" t="n"/>
      <c r="AL723" s="256" t="n"/>
      <c r="AM723" s="256" t="n"/>
      <c r="AN723" s="256" t="n"/>
      <c r="AO723" s="256" t="n"/>
      <c r="AP723" s="256" t="n"/>
      <c r="AQ723" s="256" t="n"/>
      <c r="AR723" s="256" t="n"/>
      <c r="AS723" s="256" t="n"/>
      <c r="AT723" s="256" t="n"/>
      <c r="AU723" s="237">
        <f>IF(COUNTA(AH723:AT723)=0,"",ROUND(AVERAGE(AH723:AT723),1))</f>
        <v/>
      </c>
    </row>
    <row r="724" ht="14.4" customHeight="1" s="185">
      <c r="A724" s="255" t="n">
        <v>9</v>
      </c>
      <c r="B724" s="194">
        <f t="array" ref="B724:B724">IFERROR(INDEX(Liste_Enfants!B$4:B$53,SMALL(IF(Liste_Enfants!E$4:E$53="A",ROW(Liste_Enfants!E$4:E$53)-3),9))&amp;" "&amp;INDEX(Liste_Enfants!C$4:C$53,SMALL(IF(Liste_Enfants!E$4:E$53="A",ROW(Liste_Enfants!E$4:E$53)-3),9)),"")</f>
        <v/>
      </c>
      <c r="C724" s="235" t="n"/>
      <c r="D724" s="256" t="n"/>
      <c r="E724" s="256" t="n"/>
      <c r="F724" s="256" t="n"/>
      <c r="G724" s="256" t="n"/>
      <c r="H724" s="256" t="n"/>
      <c r="I724" s="256" t="n"/>
      <c r="J724" s="256" t="n"/>
      <c r="K724" s="256" t="n"/>
      <c r="L724" s="256" t="n"/>
      <c r="M724" s="256" t="n"/>
      <c r="N724" s="256" t="n"/>
      <c r="O724" s="256" t="n"/>
      <c r="P724" s="256" t="n"/>
      <c r="Q724" s="237">
        <f>IF(COUNTA(D724:P724)=0,"",ROUND(AVERAGE(D724:P724),1))</f>
        <v/>
      </c>
      <c r="R724" s="235" t="n"/>
      <c r="S724" s="256" t="n"/>
      <c r="T724" s="256" t="n"/>
      <c r="U724" s="256" t="n"/>
      <c r="V724" s="256" t="n"/>
      <c r="W724" s="256" t="n"/>
      <c r="X724" s="256" t="n"/>
      <c r="Y724" s="256" t="n"/>
      <c r="Z724" s="256" t="n"/>
      <c r="AA724" s="256" t="n"/>
      <c r="AB724" s="256" t="n"/>
      <c r="AC724" s="256" t="n"/>
      <c r="AD724" s="256" t="n"/>
      <c r="AE724" s="256" t="n"/>
      <c r="AF724" s="237">
        <f>IF(COUNTA(S724:AE724)=0,"",ROUND(AVERAGE(S724:AE724),1))</f>
        <v/>
      </c>
      <c r="AG724" s="235" t="n"/>
      <c r="AH724" s="256" t="n"/>
      <c r="AI724" s="256" t="n"/>
      <c r="AJ724" s="256" t="n"/>
      <c r="AK724" s="256" t="n"/>
      <c r="AL724" s="256" t="n"/>
      <c r="AM724" s="256" t="n"/>
      <c r="AN724" s="256" t="n"/>
      <c r="AO724" s="256" t="n"/>
      <c r="AP724" s="256" t="n"/>
      <c r="AQ724" s="256" t="n"/>
      <c r="AR724" s="256" t="n"/>
      <c r="AS724" s="256" t="n"/>
      <c r="AT724" s="256" t="n"/>
      <c r="AU724" s="237">
        <f>IF(COUNTA(AH724:AT724)=0,"",ROUND(AVERAGE(AH724:AT724),1))</f>
        <v/>
      </c>
    </row>
    <row r="725" ht="14.4" customHeight="1" s="185">
      <c r="A725" s="255" t="n">
        <v>10</v>
      </c>
      <c r="B725" s="194">
        <f t="array" ref="B725:B725">IFERROR(INDEX(Liste_Enfants!B$4:B$53,SMALL(IF(Liste_Enfants!E$4:E$53="A",ROW(Liste_Enfants!E$4:E$53)-3),10))&amp;" "&amp;INDEX(Liste_Enfants!C$4:C$53,SMALL(IF(Liste_Enfants!E$4:E$53="A",ROW(Liste_Enfants!E$4:E$53)-3),10)),"")</f>
        <v/>
      </c>
      <c r="C725" s="235" t="n"/>
      <c r="D725" s="256" t="n"/>
      <c r="E725" s="256" t="n"/>
      <c r="F725" s="256" t="n"/>
      <c r="G725" s="256" t="n"/>
      <c r="H725" s="256" t="n"/>
      <c r="I725" s="256" t="n"/>
      <c r="J725" s="256" t="n"/>
      <c r="K725" s="256" t="n"/>
      <c r="L725" s="256" t="n"/>
      <c r="M725" s="256" t="n"/>
      <c r="N725" s="256" t="n"/>
      <c r="O725" s="256" t="n"/>
      <c r="P725" s="256" t="n"/>
      <c r="Q725" s="237">
        <f>IF(COUNTA(D725:P725)=0,"",ROUND(AVERAGE(D725:P725),1))</f>
        <v/>
      </c>
      <c r="R725" s="235" t="n"/>
      <c r="S725" s="256" t="n"/>
      <c r="T725" s="256" t="n"/>
      <c r="U725" s="256" t="n"/>
      <c r="V725" s="256" t="n"/>
      <c r="W725" s="256" t="n"/>
      <c r="X725" s="256" t="n"/>
      <c r="Y725" s="256" t="n"/>
      <c r="Z725" s="256" t="n"/>
      <c r="AA725" s="256" t="n"/>
      <c r="AB725" s="256" t="n"/>
      <c r="AC725" s="256" t="n"/>
      <c r="AD725" s="256" t="n"/>
      <c r="AE725" s="256" t="n"/>
      <c r="AF725" s="237">
        <f>IF(COUNTA(S725:AE725)=0,"",ROUND(AVERAGE(S725:AE725),1))</f>
        <v/>
      </c>
      <c r="AG725" s="235" t="n"/>
      <c r="AH725" s="256" t="n"/>
      <c r="AI725" s="256" t="n"/>
      <c r="AJ725" s="256" t="n"/>
      <c r="AK725" s="256" t="n"/>
      <c r="AL725" s="256" t="n"/>
      <c r="AM725" s="256" t="n"/>
      <c r="AN725" s="256" t="n"/>
      <c r="AO725" s="256" t="n"/>
      <c r="AP725" s="256" t="n"/>
      <c r="AQ725" s="256" t="n"/>
      <c r="AR725" s="256" t="n"/>
      <c r="AS725" s="256" t="n"/>
      <c r="AT725" s="256" t="n"/>
      <c r="AU725" s="237">
        <f>IF(COUNTA(AH725:AT725)=0,"",ROUND(AVERAGE(AH725:AT725),1))</f>
        <v/>
      </c>
    </row>
    <row r="726" ht="14.4" customHeight="1" s="185">
      <c r="A726" s="255" t="n">
        <v>11</v>
      </c>
      <c r="B726" s="194">
        <f t="array" ref="B726:B726">IFERROR(INDEX(Liste_Enfants!B$4:B$53,SMALL(IF(Liste_Enfants!E$4:E$53="A",ROW(Liste_Enfants!E$4:E$53)-3),11))&amp;" "&amp;INDEX(Liste_Enfants!C$4:C$53,SMALL(IF(Liste_Enfants!E$4:E$53="A",ROW(Liste_Enfants!E$4:E$53)-3),11)),"")</f>
        <v/>
      </c>
      <c r="C726" s="235" t="n"/>
      <c r="D726" s="256" t="n"/>
      <c r="E726" s="256" t="n"/>
      <c r="F726" s="256" t="n"/>
      <c r="G726" s="256" t="n"/>
      <c r="H726" s="256" t="n"/>
      <c r="I726" s="256" t="n"/>
      <c r="J726" s="256" t="n"/>
      <c r="K726" s="256" t="n"/>
      <c r="L726" s="256" t="n"/>
      <c r="M726" s="256" t="n"/>
      <c r="N726" s="256" t="n"/>
      <c r="O726" s="256" t="n"/>
      <c r="P726" s="256" t="n"/>
      <c r="Q726" s="237">
        <f>IF(COUNTA(D726:P726)=0,"",ROUND(AVERAGE(D726:P726),1))</f>
        <v/>
      </c>
      <c r="R726" s="235" t="n"/>
      <c r="S726" s="256" t="n"/>
      <c r="T726" s="256" t="n"/>
      <c r="U726" s="256" t="n"/>
      <c r="V726" s="256" t="n"/>
      <c r="W726" s="256" t="n"/>
      <c r="X726" s="256" t="n"/>
      <c r="Y726" s="256" t="n"/>
      <c r="Z726" s="256" t="n"/>
      <c r="AA726" s="256" t="n"/>
      <c r="AB726" s="256" t="n"/>
      <c r="AC726" s="256" t="n"/>
      <c r="AD726" s="256" t="n"/>
      <c r="AE726" s="256" t="n"/>
      <c r="AF726" s="237">
        <f>IF(COUNTA(S726:AE726)=0,"",ROUND(AVERAGE(S726:AE726),1))</f>
        <v/>
      </c>
      <c r="AG726" s="235" t="n"/>
      <c r="AH726" s="256" t="n"/>
      <c r="AI726" s="256" t="n"/>
      <c r="AJ726" s="256" t="n"/>
      <c r="AK726" s="256" t="n"/>
      <c r="AL726" s="256" t="n"/>
      <c r="AM726" s="256" t="n"/>
      <c r="AN726" s="256" t="n"/>
      <c r="AO726" s="256" t="n"/>
      <c r="AP726" s="256" t="n"/>
      <c r="AQ726" s="256" t="n"/>
      <c r="AR726" s="256" t="n"/>
      <c r="AS726" s="256" t="n"/>
      <c r="AT726" s="256" t="n"/>
      <c r="AU726" s="237">
        <f>IF(COUNTA(AH726:AT726)=0,"",ROUND(AVERAGE(AH726:AT726),1))</f>
        <v/>
      </c>
    </row>
    <row r="727" ht="14.4" customHeight="1" s="185">
      <c r="A727" s="255" t="n">
        <v>12</v>
      </c>
      <c r="B727" s="194">
        <f t="array" ref="B727:B727">IFERROR(INDEX(Liste_Enfants!B$4:B$53,SMALL(IF(Liste_Enfants!E$4:E$53="A",ROW(Liste_Enfants!E$4:E$53)-3),12))&amp;" "&amp;INDEX(Liste_Enfants!C$4:C$53,SMALL(IF(Liste_Enfants!E$4:E$53="A",ROW(Liste_Enfants!E$4:E$53)-3),12)),"")</f>
        <v/>
      </c>
      <c r="C727" s="235" t="n"/>
      <c r="D727" s="256" t="n"/>
      <c r="E727" s="256" t="n"/>
      <c r="F727" s="256" t="n"/>
      <c r="G727" s="256" t="n"/>
      <c r="H727" s="256" t="n"/>
      <c r="I727" s="256" t="n"/>
      <c r="J727" s="256" t="n"/>
      <c r="K727" s="256" t="n"/>
      <c r="L727" s="256" t="n"/>
      <c r="M727" s="256" t="n"/>
      <c r="N727" s="256" t="n"/>
      <c r="O727" s="256" t="n"/>
      <c r="P727" s="256" t="n"/>
      <c r="Q727" s="237">
        <f>IF(COUNTA(D727:P727)=0,"",ROUND(AVERAGE(D727:P727),1))</f>
        <v/>
      </c>
      <c r="R727" s="235" t="n"/>
      <c r="S727" s="256" t="n"/>
      <c r="T727" s="256" t="n"/>
      <c r="U727" s="256" t="n"/>
      <c r="V727" s="256" t="n"/>
      <c r="W727" s="256" t="n"/>
      <c r="X727" s="256" t="n"/>
      <c r="Y727" s="256" t="n"/>
      <c r="Z727" s="256" t="n"/>
      <c r="AA727" s="256" t="n"/>
      <c r="AB727" s="256" t="n"/>
      <c r="AC727" s="256" t="n"/>
      <c r="AD727" s="256" t="n"/>
      <c r="AE727" s="256" t="n"/>
      <c r="AF727" s="237">
        <f>IF(COUNTA(S727:AE727)=0,"",ROUND(AVERAGE(S727:AE727),1))</f>
        <v/>
      </c>
      <c r="AG727" s="235" t="n"/>
      <c r="AH727" s="256" t="n"/>
      <c r="AI727" s="256" t="n"/>
      <c r="AJ727" s="256" t="n"/>
      <c r="AK727" s="256" t="n"/>
      <c r="AL727" s="256" t="n"/>
      <c r="AM727" s="256" t="n"/>
      <c r="AN727" s="256" t="n"/>
      <c r="AO727" s="256" t="n"/>
      <c r="AP727" s="256" t="n"/>
      <c r="AQ727" s="256" t="n"/>
      <c r="AR727" s="256" t="n"/>
      <c r="AS727" s="256" t="n"/>
      <c r="AT727" s="256" t="n"/>
      <c r="AU727" s="237">
        <f>IF(COUNTA(AH727:AT727)=0,"",ROUND(AVERAGE(AH727:AT727),1))</f>
        <v/>
      </c>
    </row>
    <row r="728" ht="14.4" customHeight="1" s="185">
      <c r="A728" s="255" t="n">
        <v>13</v>
      </c>
      <c r="B728" s="194">
        <f t="array" ref="B728:B728">IFERROR(INDEX(Liste_Enfants!B$4:B$53,SMALL(IF(Liste_Enfants!E$4:E$53="A",ROW(Liste_Enfants!E$4:E$53)-3),13))&amp;" "&amp;INDEX(Liste_Enfants!C$4:C$53,SMALL(IF(Liste_Enfants!E$4:E$53="A",ROW(Liste_Enfants!E$4:E$53)-3),13)),"")</f>
        <v/>
      </c>
      <c r="C728" s="235" t="n"/>
      <c r="D728" s="256" t="n"/>
      <c r="E728" s="256" t="n"/>
      <c r="F728" s="256" t="n"/>
      <c r="G728" s="256" t="n"/>
      <c r="H728" s="256" t="n"/>
      <c r="I728" s="256" t="n"/>
      <c r="J728" s="256" t="n"/>
      <c r="K728" s="256" t="n"/>
      <c r="L728" s="256" t="n"/>
      <c r="M728" s="256" t="n"/>
      <c r="N728" s="256" t="n"/>
      <c r="O728" s="256" t="n"/>
      <c r="P728" s="256" t="n"/>
      <c r="Q728" s="237">
        <f>IF(COUNTA(D728:P728)=0,"",ROUND(AVERAGE(D728:P728),1))</f>
        <v/>
      </c>
      <c r="R728" s="235" t="n"/>
      <c r="S728" s="256" t="n"/>
      <c r="T728" s="256" t="n"/>
      <c r="U728" s="256" t="n"/>
      <c r="V728" s="256" t="n"/>
      <c r="W728" s="256" t="n"/>
      <c r="X728" s="256" t="n"/>
      <c r="Y728" s="256" t="n"/>
      <c r="Z728" s="256" t="n"/>
      <c r="AA728" s="256" t="n"/>
      <c r="AB728" s="256" t="n"/>
      <c r="AC728" s="256" t="n"/>
      <c r="AD728" s="256" t="n"/>
      <c r="AE728" s="256" t="n"/>
      <c r="AF728" s="237">
        <f>IF(COUNTA(S728:AE728)=0,"",ROUND(AVERAGE(S728:AE728),1))</f>
        <v/>
      </c>
      <c r="AG728" s="235" t="n"/>
      <c r="AH728" s="256" t="n"/>
      <c r="AI728" s="256" t="n"/>
      <c r="AJ728" s="256" t="n"/>
      <c r="AK728" s="256" t="n"/>
      <c r="AL728" s="256" t="n"/>
      <c r="AM728" s="256" t="n"/>
      <c r="AN728" s="256" t="n"/>
      <c r="AO728" s="256" t="n"/>
      <c r="AP728" s="256" t="n"/>
      <c r="AQ728" s="256" t="n"/>
      <c r="AR728" s="256" t="n"/>
      <c r="AS728" s="256" t="n"/>
      <c r="AT728" s="256" t="n"/>
      <c r="AU728" s="237">
        <f>IF(COUNTA(AH728:AT728)=0,"",ROUND(AVERAGE(AH728:AT728),1))</f>
        <v/>
      </c>
    </row>
    <row r="729" ht="14.4" customHeight="1" s="185">
      <c r="A729" s="255" t="n">
        <v>14</v>
      </c>
      <c r="B729" s="194">
        <f t="array" ref="B729:B729">IFERROR(INDEX(Liste_Enfants!B$4:B$53,SMALL(IF(Liste_Enfants!E$4:E$53="A",ROW(Liste_Enfants!E$4:E$53)-3),14))&amp;" "&amp;INDEX(Liste_Enfants!C$4:C$53,SMALL(IF(Liste_Enfants!E$4:E$53="A",ROW(Liste_Enfants!E$4:E$53)-3),14)),"")</f>
        <v/>
      </c>
      <c r="C729" s="235" t="n"/>
      <c r="D729" s="256" t="n"/>
      <c r="E729" s="256" t="n"/>
      <c r="F729" s="256" t="n"/>
      <c r="G729" s="256" t="n"/>
      <c r="H729" s="256" t="n"/>
      <c r="I729" s="256" t="n"/>
      <c r="J729" s="256" t="n"/>
      <c r="K729" s="256" t="n"/>
      <c r="L729" s="256" t="n"/>
      <c r="M729" s="256" t="n"/>
      <c r="N729" s="256" t="n"/>
      <c r="O729" s="256" t="n"/>
      <c r="P729" s="256" t="n"/>
      <c r="Q729" s="237">
        <f>IF(COUNTA(D729:P729)=0,"",ROUND(AVERAGE(D729:P729),1))</f>
        <v/>
      </c>
      <c r="R729" s="235" t="n"/>
      <c r="S729" s="256" t="n"/>
      <c r="T729" s="256" t="n"/>
      <c r="U729" s="256" t="n"/>
      <c r="V729" s="256" t="n"/>
      <c r="W729" s="256" t="n"/>
      <c r="X729" s="256" t="n"/>
      <c r="Y729" s="256" t="n"/>
      <c r="Z729" s="256" t="n"/>
      <c r="AA729" s="256" t="n"/>
      <c r="AB729" s="256" t="n"/>
      <c r="AC729" s="256" t="n"/>
      <c r="AD729" s="256" t="n"/>
      <c r="AE729" s="256" t="n"/>
      <c r="AF729" s="237">
        <f>IF(COUNTA(S729:AE729)=0,"",ROUND(AVERAGE(S729:AE729),1))</f>
        <v/>
      </c>
      <c r="AG729" s="235" t="n"/>
      <c r="AH729" s="256" t="n"/>
      <c r="AI729" s="256" t="n"/>
      <c r="AJ729" s="256" t="n"/>
      <c r="AK729" s="256" t="n"/>
      <c r="AL729" s="256" t="n"/>
      <c r="AM729" s="256" t="n"/>
      <c r="AN729" s="256" t="n"/>
      <c r="AO729" s="256" t="n"/>
      <c r="AP729" s="256" t="n"/>
      <c r="AQ729" s="256" t="n"/>
      <c r="AR729" s="256" t="n"/>
      <c r="AS729" s="256" t="n"/>
      <c r="AT729" s="256" t="n"/>
      <c r="AU729" s="237">
        <f>IF(COUNTA(AH729:AT729)=0,"",ROUND(AVERAGE(AH729:AT729),1))</f>
        <v/>
      </c>
    </row>
    <row r="730" ht="14.4" customHeight="1" s="185">
      <c r="A730" s="255" t="n">
        <v>15</v>
      </c>
      <c r="B730" s="194">
        <f t="array" ref="B730:B730">IFERROR(INDEX(Liste_Enfants!B$4:B$53,SMALL(IF(Liste_Enfants!E$4:E$53="A",ROW(Liste_Enfants!E$4:E$53)-3),15))&amp;" "&amp;INDEX(Liste_Enfants!C$4:C$53,SMALL(IF(Liste_Enfants!E$4:E$53="A",ROW(Liste_Enfants!E$4:E$53)-3),15)),"")</f>
        <v/>
      </c>
      <c r="C730" s="235" t="n"/>
      <c r="D730" s="256" t="n"/>
      <c r="E730" s="256" t="n"/>
      <c r="F730" s="256" t="n"/>
      <c r="G730" s="256" t="n"/>
      <c r="H730" s="256" t="n"/>
      <c r="I730" s="256" t="n"/>
      <c r="J730" s="256" t="n"/>
      <c r="K730" s="256" t="n"/>
      <c r="L730" s="256" t="n"/>
      <c r="M730" s="256" t="n"/>
      <c r="N730" s="256" t="n"/>
      <c r="O730" s="256" t="n"/>
      <c r="P730" s="256" t="n"/>
      <c r="Q730" s="237">
        <f>IF(COUNTA(D730:P730)=0,"",ROUND(AVERAGE(D730:P730),1))</f>
        <v/>
      </c>
      <c r="R730" s="235" t="n"/>
      <c r="S730" s="256" t="n"/>
      <c r="T730" s="256" t="n"/>
      <c r="U730" s="256" t="n"/>
      <c r="V730" s="256" t="n"/>
      <c r="W730" s="256" t="n"/>
      <c r="X730" s="256" t="n"/>
      <c r="Y730" s="256" t="n"/>
      <c r="Z730" s="256" t="n"/>
      <c r="AA730" s="256" t="n"/>
      <c r="AB730" s="256" t="n"/>
      <c r="AC730" s="256" t="n"/>
      <c r="AD730" s="256" t="n"/>
      <c r="AE730" s="256" t="n"/>
      <c r="AF730" s="237">
        <f>IF(COUNTA(S730:AE730)=0,"",ROUND(AVERAGE(S730:AE730),1))</f>
        <v/>
      </c>
      <c r="AG730" s="235" t="n"/>
      <c r="AH730" s="256" t="n"/>
      <c r="AI730" s="256" t="n"/>
      <c r="AJ730" s="256" t="n"/>
      <c r="AK730" s="256" t="n"/>
      <c r="AL730" s="256" t="n"/>
      <c r="AM730" s="256" t="n"/>
      <c r="AN730" s="256" t="n"/>
      <c r="AO730" s="256" t="n"/>
      <c r="AP730" s="256" t="n"/>
      <c r="AQ730" s="256" t="n"/>
      <c r="AR730" s="256" t="n"/>
      <c r="AS730" s="256" t="n"/>
      <c r="AT730" s="256" t="n"/>
      <c r="AU730" s="237">
        <f>IF(COUNTA(AH730:AT730)=0,"",ROUND(AVERAGE(AH730:AT730),1))</f>
        <v/>
      </c>
    </row>
    <row r="731" ht="14.4" customHeight="1" s="185">
      <c r="A731" s="257" t="inlineStr">
        <is>
          <t>📊 MOY.</t>
        </is>
      </c>
      <c r="C731" s="240" t="n"/>
      <c r="D731" s="258">
        <f>IF(COUNTA(D716:D730)=0,"",ROUND(AVERAGE(D716:D730),1))</f>
        <v/>
      </c>
      <c r="E731" s="258">
        <f>IF(COUNTA(E716:E730)=0,"",ROUND(AVERAGE(E716:E730),1))</f>
        <v/>
      </c>
      <c r="F731" s="258">
        <f>IF(COUNTA(F716:F730)=0,"",ROUND(AVERAGE(F716:F730),1))</f>
        <v/>
      </c>
      <c r="G731" s="258">
        <f>IF(COUNTA(G716:G730)=0,"",ROUND(AVERAGE(G716:G730),1))</f>
        <v/>
      </c>
      <c r="H731" s="258">
        <f>IF(COUNTA(H716:H730)=0,"",ROUND(AVERAGE(H716:H730),1))</f>
        <v/>
      </c>
      <c r="I731" s="258">
        <f>IF(COUNTA(I716:I730)=0,"",ROUND(AVERAGE(I716:I730),1))</f>
        <v/>
      </c>
      <c r="J731" s="258">
        <f>IF(COUNTA(J716:J730)=0,"",ROUND(AVERAGE(J716:J730),1))</f>
        <v/>
      </c>
      <c r="K731" s="258">
        <f>IF(COUNTA(K716:K730)=0,"",ROUND(AVERAGE(K716:K730),1))</f>
        <v/>
      </c>
      <c r="L731" s="258">
        <f>IF(COUNTA(L716:L730)=0,"",ROUND(AVERAGE(L716:L730),1))</f>
        <v/>
      </c>
      <c r="M731" s="258">
        <f>IF(COUNTA(M716:M730)=0,"",ROUND(AVERAGE(M716:M730),1))</f>
        <v/>
      </c>
      <c r="N731" s="258">
        <f>IF(COUNTA(N716:N730)=0,"",ROUND(AVERAGE(N716:N730),1))</f>
        <v/>
      </c>
      <c r="O731" s="258">
        <f>IF(COUNTA(O716:O730)=0,"",ROUND(AVERAGE(O716:O730),1))</f>
        <v/>
      </c>
      <c r="P731" s="258">
        <f>IF(COUNTA(P716:P730)=0,"",ROUND(AVERAGE(P716:P730),1))</f>
        <v/>
      </c>
      <c r="Q731" s="258">
        <f>IF(COUNTA(Q716:Q730)=0,"",ROUND(AVERAGE(Q716:Q730),1))</f>
        <v/>
      </c>
      <c r="R731" s="235" t="n"/>
      <c r="S731" s="258">
        <f>IF(COUNTA(S716:S730)=0,"",ROUND(AVERAGE(S716:S730),1))</f>
        <v/>
      </c>
      <c r="T731" s="258">
        <f>IF(COUNTA(T716:T730)=0,"",ROUND(AVERAGE(T716:T730),1))</f>
        <v/>
      </c>
      <c r="U731" s="258">
        <f>IF(COUNTA(U716:U730)=0,"",ROUND(AVERAGE(U716:U730),1))</f>
        <v/>
      </c>
      <c r="V731" s="258">
        <f>IF(COUNTA(V716:V730)=0,"",ROUND(AVERAGE(V716:V730),1))</f>
        <v/>
      </c>
      <c r="W731" s="258">
        <f>IF(COUNTA(W716:W730)=0,"",ROUND(AVERAGE(W716:W730),1))</f>
        <v/>
      </c>
      <c r="X731" s="258">
        <f>IF(COUNTA(X716:X730)=0,"",ROUND(AVERAGE(X716:X730),1))</f>
        <v/>
      </c>
      <c r="Y731" s="258">
        <f>IF(COUNTA(Y716:Y730)=0,"",ROUND(AVERAGE(Y716:Y730),1))</f>
        <v/>
      </c>
      <c r="Z731" s="258">
        <f>IF(COUNTA(Z716:Z730)=0,"",ROUND(AVERAGE(Z716:Z730),1))</f>
        <v/>
      </c>
      <c r="AA731" s="258">
        <f>IF(COUNTA(AA716:AA730)=0,"",ROUND(AVERAGE(AA716:AA730),1))</f>
        <v/>
      </c>
      <c r="AB731" s="258">
        <f>IF(COUNTA(AB716:AB730)=0,"",ROUND(AVERAGE(AB716:AB730),1))</f>
        <v/>
      </c>
      <c r="AC731" s="258">
        <f>IF(COUNTA(AC716:AC730)=0,"",ROUND(AVERAGE(AC716:AC730),1))</f>
        <v/>
      </c>
      <c r="AD731" s="258">
        <f>IF(COUNTA(AD716:AD730)=0,"",ROUND(AVERAGE(AD716:AD730),1))</f>
        <v/>
      </c>
      <c r="AE731" s="258">
        <f>IF(COUNTA(AE716:AE730)=0,"",ROUND(AVERAGE(AE716:AE730),1))</f>
        <v/>
      </c>
      <c r="AF731" s="258">
        <f>IF(COUNTA(AF716:AF730)=0,"",ROUND(AVERAGE(AF716:AF730),1))</f>
        <v/>
      </c>
      <c r="AG731" s="235" t="n"/>
      <c r="AH731" s="258">
        <f>IF(COUNTA(AH716:AH730)=0,"",ROUND(AVERAGE(AH716:AH730),1))</f>
        <v/>
      </c>
      <c r="AI731" s="258">
        <f>IF(COUNTA(AI716:AI730)=0,"",ROUND(AVERAGE(AI716:AI730),1))</f>
        <v/>
      </c>
      <c r="AJ731" s="258">
        <f>IF(COUNTA(AJ716:AJ730)=0,"",ROUND(AVERAGE(AJ716:AJ730),1))</f>
        <v/>
      </c>
      <c r="AK731" s="258">
        <f>IF(COUNTA(AK716:AK730)=0,"",ROUND(AVERAGE(AK716:AK730),1))</f>
        <v/>
      </c>
      <c r="AL731" s="258">
        <f>IF(COUNTA(AL716:AL730)=0,"",ROUND(AVERAGE(AL716:AL730),1))</f>
        <v/>
      </c>
      <c r="AM731" s="258">
        <f>IF(COUNTA(AM716:AM730)=0,"",ROUND(AVERAGE(AM716:AM730),1))</f>
        <v/>
      </c>
      <c r="AN731" s="258">
        <f>IF(COUNTA(AN716:AN730)=0,"",ROUND(AVERAGE(AN716:AN730),1))</f>
        <v/>
      </c>
      <c r="AO731" s="258">
        <f>IF(COUNTA(AO716:AO730)=0,"",ROUND(AVERAGE(AO716:AO730),1))</f>
        <v/>
      </c>
      <c r="AP731" s="258">
        <f>IF(COUNTA(AP716:AP730)=0,"",ROUND(AVERAGE(AP716:AP730),1))</f>
        <v/>
      </c>
      <c r="AQ731" s="258">
        <f>IF(COUNTA(AQ716:AQ730)=0,"",ROUND(AVERAGE(AQ716:AQ730),1))</f>
        <v/>
      </c>
      <c r="AR731" s="258">
        <f>IF(COUNTA(AR716:AR730)=0,"",ROUND(AVERAGE(AR716:AR730),1))</f>
        <v/>
      </c>
      <c r="AS731" s="258">
        <f>IF(COUNTA(AS716:AS730)=0,"",ROUND(AVERAGE(AS716:AS730),1))</f>
        <v/>
      </c>
      <c r="AT731" s="258">
        <f>IF(COUNTA(AT716:AT730)=0,"",ROUND(AVERAGE(AT716:AT730),1))</f>
        <v/>
      </c>
      <c r="AU731" s="258">
        <f>IF(COUNTA(AU716:AU730)=0,"",ROUND(AVERAGE(AU716:AU730),1))</f>
        <v/>
      </c>
    </row>
    <row r="732" ht="30" customHeight="1" s="185">
      <c r="A732" s="259" t="inlineStr">
        <is>
          <t>N°</t>
        </is>
      </c>
      <c r="B732" s="243" t="inlineStr">
        <is>
          <t>📅 MARDI</t>
        </is>
      </c>
      <c r="C732" s="228" t="n"/>
      <c r="D732" s="229" t="inlineStr">
        <is>
          <t>Règles</t>
        </is>
      </c>
      <c r="E732" s="229" t="inlineStr">
        <is>
          <t>Coopér.</t>
        </is>
      </c>
      <c r="F732" s="229" t="inlineStr">
        <is>
          <t>Comm.</t>
        </is>
      </c>
      <c r="G732" s="229" t="inlineStr">
        <is>
          <t>Entraide</t>
        </is>
      </c>
      <c r="H732" s="230" t="inlineStr">
        <is>
          <t>Initiat.</t>
        </is>
      </c>
      <c r="I732" s="230" t="inlineStr">
        <is>
          <t>Gest.mat</t>
        </is>
      </c>
      <c r="J732" s="230" t="inlineStr">
        <is>
          <t>Orga.</t>
        </is>
      </c>
      <c r="K732" s="231" t="inlineStr">
        <is>
          <t>Imagin.</t>
        </is>
      </c>
      <c r="L732" s="231" t="inlineStr">
        <is>
          <t>Expr.art</t>
        </is>
      </c>
      <c r="M732" s="231" t="inlineStr">
        <is>
          <t>Expr.corp</t>
        </is>
      </c>
      <c r="N732" s="232" t="inlineStr">
        <is>
          <t>Coord.</t>
        </is>
      </c>
      <c r="O732" s="232" t="inlineStr">
        <is>
          <t>Endur.</t>
        </is>
      </c>
      <c r="P732" s="232" t="inlineStr">
        <is>
          <t>Esp.sport</t>
        </is>
      </c>
      <c r="Q732" s="233" t="inlineStr">
        <is>
          <t>MOY</t>
        </is>
      </c>
      <c r="R732" s="250" t="inlineStr">
        <is>
          <t>▼ Activité</t>
        </is>
      </c>
      <c r="S732" s="229" t="inlineStr">
        <is>
          <t>Règles</t>
        </is>
      </c>
      <c r="T732" s="229" t="inlineStr">
        <is>
          <t>Coopér.</t>
        </is>
      </c>
      <c r="U732" s="229" t="inlineStr">
        <is>
          <t>Comm.</t>
        </is>
      </c>
      <c r="V732" s="229" t="inlineStr">
        <is>
          <t>Entraide</t>
        </is>
      </c>
      <c r="W732" s="230" t="inlineStr">
        <is>
          <t>Initiat.</t>
        </is>
      </c>
      <c r="X732" s="230" t="inlineStr">
        <is>
          <t>Gest.mat</t>
        </is>
      </c>
      <c r="Y732" s="230" t="inlineStr">
        <is>
          <t>Orga.</t>
        </is>
      </c>
      <c r="Z732" s="231" t="inlineStr">
        <is>
          <t>Imagin.</t>
        </is>
      </c>
      <c r="AA732" s="231" t="inlineStr">
        <is>
          <t>Expr.art</t>
        </is>
      </c>
      <c r="AB732" s="231" t="inlineStr">
        <is>
          <t>Expr.corp</t>
        </is>
      </c>
      <c r="AC732" s="232" t="inlineStr">
        <is>
          <t>Coord.</t>
        </is>
      </c>
      <c r="AD732" s="232" t="inlineStr">
        <is>
          <t>Endur.</t>
        </is>
      </c>
      <c r="AE732" s="232" t="inlineStr">
        <is>
          <t>Esp.sport</t>
        </is>
      </c>
      <c r="AF732" s="233" t="inlineStr">
        <is>
          <t>MOY</t>
        </is>
      </c>
      <c r="AG732" s="228" t="n"/>
      <c r="AH732" s="229" t="inlineStr">
        <is>
          <t>Règles</t>
        </is>
      </c>
      <c r="AI732" s="229" t="inlineStr">
        <is>
          <t>Coopér.</t>
        </is>
      </c>
      <c r="AJ732" s="229" t="inlineStr">
        <is>
          <t>Comm.</t>
        </is>
      </c>
      <c r="AK732" s="229" t="inlineStr">
        <is>
          <t>Entraide</t>
        </is>
      </c>
      <c r="AL732" s="230" t="inlineStr">
        <is>
          <t>Initiat.</t>
        </is>
      </c>
      <c r="AM732" s="230" t="inlineStr">
        <is>
          <t>Gest.mat</t>
        </is>
      </c>
      <c r="AN732" s="230" t="inlineStr">
        <is>
          <t>Orga.</t>
        </is>
      </c>
      <c r="AO732" s="231" t="inlineStr">
        <is>
          <t>Imagin.</t>
        </is>
      </c>
      <c r="AP732" s="231" t="inlineStr">
        <is>
          <t>Expr.art</t>
        </is>
      </c>
      <c r="AQ732" s="231" t="inlineStr">
        <is>
          <t>Expr.corp</t>
        </is>
      </c>
      <c r="AR732" s="232" t="inlineStr">
        <is>
          <t>Coord.</t>
        </is>
      </c>
      <c r="AS732" s="232" t="inlineStr">
        <is>
          <t>Endur.</t>
        </is>
      </c>
      <c r="AT732" s="232" t="inlineStr">
        <is>
          <t>Esp.sport</t>
        </is>
      </c>
      <c r="AU732" s="233" t="inlineStr">
        <is>
          <t>MOY</t>
        </is>
      </c>
    </row>
    <row r="733" ht="14.4" customHeight="1" s="185">
      <c r="A733" s="255" t="n">
        <v>1</v>
      </c>
      <c r="B733" s="194">
        <f t="array" ref="B733:B733">IFERROR(INDEX(Liste_Enfants!B$4:B$53,SMALL(IF(Liste_Enfants!E$4:E$53="A",ROW(Liste_Enfants!E$4:E$53)-3),1))&amp;" "&amp;INDEX(Liste_Enfants!C$4:C$53,SMALL(IF(Liste_Enfants!E$4:E$53="A",ROW(Liste_Enfants!E$4:E$53)-3),1)),"")</f>
        <v/>
      </c>
      <c r="C733" s="235" t="n"/>
      <c r="D733" s="256" t="n"/>
      <c r="E733" s="256" t="n"/>
      <c r="F733" s="256" t="n"/>
      <c r="G733" s="256" t="n"/>
      <c r="H733" s="256" t="n"/>
      <c r="I733" s="256" t="n"/>
      <c r="J733" s="256" t="n"/>
      <c r="K733" s="256" t="n"/>
      <c r="L733" s="256" t="n"/>
      <c r="M733" s="256" t="n"/>
      <c r="N733" s="256" t="n"/>
      <c r="O733" s="256" t="n"/>
      <c r="P733" s="256" t="n"/>
      <c r="Q733" s="237">
        <f>IF(COUNTA(D733:P733)=0,"",ROUND(AVERAGE(D733:P733),1))</f>
        <v/>
      </c>
      <c r="R733" s="235" t="n"/>
      <c r="S733" s="256" t="n"/>
      <c r="T733" s="256" t="n"/>
      <c r="U733" s="256" t="n"/>
      <c r="V733" s="256" t="n"/>
      <c r="W733" s="256" t="n"/>
      <c r="X733" s="256" t="n"/>
      <c r="Y733" s="256" t="n"/>
      <c r="Z733" s="256" t="n"/>
      <c r="AA733" s="256" t="n"/>
      <c r="AB733" s="256" t="n"/>
      <c r="AC733" s="256" t="n"/>
      <c r="AD733" s="256" t="n"/>
      <c r="AE733" s="256" t="n"/>
      <c r="AF733" s="237">
        <f>IF(COUNTA(S733:AE733)=0,"",ROUND(AVERAGE(S733:AE733),1))</f>
        <v/>
      </c>
      <c r="AG733" s="235" t="n"/>
      <c r="AH733" s="256" t="n"/>
      <c r="AI733" s="256" t="n"/>
      <c r="AJ733" s="256" t="n"/>
      <c r="AK733" s="256" t="n"/>
      <c r="AL733" s="256" t="n"/>
      <c r="AM733" s="256" t="n"/>
      <c r="AN733" s="256" t="n"/>
      <c r="AO733" s="256" t="n"/>
      <c r="AP733" s="256" t="n"/>
      <c r="AQ733" s="256" t="n"/>
      <c r="AR733" s="256" t="n"/>
      <c r="AS733" s="256" t="n"/>
      <c r="AT733" s="256" t="n"/>
      <c r="AU733" s="237">
        <f>IF(COUNTA(AH733:AT733)=0,"",ROUND(AVERAGE(AH733:AT733),1))</f>
        <v/>
      </c>
    </row>
    <row r="734" ht="14.4" customHeight="1" s="185">
      <c r="A734" s="255" t="n">
        <v>2</v>
      </c>
      <c r="B734" s="194">
        <f t="array" ref="B734:B734">IFERROR(INDEX(Liste_Enfants!B$4:B$53,SMALL(IF(Liste_Enfants!E$4:E$53="A",ROW(Liste_Enfants!E$4:E$53)-3),2))&amp;" "&amp;INDEX(Liste_Enfants!C$4:C$53,SMALL(IF(Liste_Enfants!E$4:E$53="A",ROW(Liste_Enfants!E$4:E$53)-3),2)),"")</f>
        <v/>
      </c>
      <c r="C734" s="235" t="n"/>
      <c r="D734" s="256" t="n"/>
      <c r="E734" s="256" t="n"/>
      <c r="F734" s="256" t="n"/>
      <c r="G734" s="256" t="n"/>
      <c r="H734" s="256" t="n"/>
      <c r="I734" s="256" t="n"/>
      <c r="J734" s="256" t="n"/>
      <c r="K734" s="256" t="n"/>
      <c r="L734" s="256" t="n"/>
      <c r="M734" s="256" t="n"/>
      <c r="N734" s="256" t="n"/>
      <c r="O734" s="256" t="n"/>
      <c r="P734" s="256" t="n"/>
      <c r="Q734" s="237">
        <f>IF(COUNTA(D734:P734)=0,"",ROUND(AVERAGE(D734:P734),1))</f>
        <v/>
      </c>
      <c r="R734" s="235" t="n"/>
      <c r="S734" s="256" t="n"/>
      <c r="T734" s="256" t="n"/>
      <c r="U734" s="256" t="n"/>
      <c r="V734" s="256" t="n"/>
      <c r="W734" s="256" t="n"/>
      <c r="X734" s="256" t="n"/>
      <c r="Y734" s="256" t="n"/>
      <c r="Z734" s="256" t="n"/>
      <c r="AA734" s="256" t="n"/>
      <c r="AB734" s="256" t="n"/>
      <c r="AC734" s="256" t="n"/>
      <c r="AD734" s="256" t="n"/>
      <c r="AE734" s="256" t="n"/>
      <c r="AF734" s="237">
        <f>IF(COUNTA(S734:AE734)=0,"",ROUND(AVERAGE(S734:AE734),1))</f>
        <v/>
      </c>
      <c r="AG734" s="235" t="n"/>
      <c r="AH734" s="256" t="n"/>
      <c r="AI734" s="256" t="n"/>
      <c r="AJ734" s="256" t="n"/>
      <c r="AK734" s="256" t="n"/>
      <c r="AL734" s="256" t="n"/>
      <c r="AM734" s="256" t="n"/>
      <c r="AN734" s="256" t="n"/>
      <c r="AO734" s="256" t="n"/>
      <c r="AP734" s="256" t="n"/>
      <c r="AQ734" s="256" t="n"/>
      <c r="AR734" s="256" t="n"/>
      <c r="AS734" s="256" t="n"/>
      <c r="AT734" s="256" t="n"/>
      <c r="AU734" s="237">
        <f>IF(COUNTA(AH734:AT734)=0,"",ROUND(AVERAGE(AH734:AT734),1))</f>
        <v/>
      </c>
    </row>
    <row r="735" ht="14.4" customHeight="1" s="185">
      <c r="A735" s="255" t="n">
        <v>3</v>
      </c>
      <c r="B735" s="194">
        <f t="array" ref="B735:B735">IFERROR(INDEX(Liste_Enfants!B$4:B$53,SMALL(IF(Liste_Enfants!E$4:E$53="A",ROW(Liste_Enfants!E$4:E$53)-3),3))&amp;" "&amp;INDEX(Liste_Enfants!C$4:C$53,SMALL(IF(Liste_Enfants!E$4:E$53="A",ROW(Liste_Enfants!E$4:E$53)-3),3)),"")</f>
        <v/>
      </c>
      <c r="C735" s="235" t="n"/>
      <c r="D735" s="256" t="n"/>
      <c r="E735" s="256" t="n"/>
      <c r="F735" s="256" t="n"/>
      <c r="G735" s="256" t="n"/>
      <c r="H735" s="256" t="n"/>
      <c r="I735" s="256" t="n"/>
      <c r="J735" s="256" t="n"/>
      <c r="K735" s="256" t="n"/>
      <c r="L735" s="256" t="n"/>
      <c r="M735" s="256" t="n"/>
      <c r="N735" s="256" t="n"/>
      <c r="O735" s="256" t="n"/>
      <c r="P735" s="256" t="n"/>
      <c r="Q735" s="237">
        <f>IF(COUNTA(D735:P735)=0,"",ROUND(AVERAGE(D735:P735),1))</f>
        <v/>
      </c>
      <c r="R735" s="235" t="n"/>
      <c r="S735" s="256" t="n"/>
      <c r="T735" s="256" t="n"/>
      <c r="U735" s="256" t="n"/>
      <c r="V735" s="256" t="n"/>
      <c r="W735" s="256" t="n"/>
      <c r="X735" s="256" t="n"/>
      <c r="Y735" s="256" t="n"/>
      <c r="Z735" s="256" t="n"/>
      <c r="AA735" s="256" t="n"/>
      <c r="AB735" s="256" t="n"/>
      <c r="AC735" s="256" t="n"/>
      <c r="AD735" s="256" t="n"/>
      <c r="AE735" s="256" t="n"/>
      <c r="AF735" s="237">
        <f>IF(COUNTA(S735:AE735)=0,"",ROUND(AVERAGE(S735:AE735),1))</f>
        <v/>
      </c>
      <c r="AG735" s="235" t="n"/>
      <c r="AH735" s="256" t="n"/>
      <c r="AI735" s="256" t="n"/>
      <c r="AJ735" s="256" t="n"/>
      <c r="AK735" s="256" t="n"/>
      <c r="AL735" s="256" t="n"/>
      <c r="AM735" s="256" t="n"/>
      <c r="AN735" s="256" t="n"/>
      <c r="AO735" s="256" t="n"/>
      <c r="AP735" s="256" t="n"/>
      <c r="AQ735" s="256" t="n"/>
      <c r="AR735" s="256" t="n"/>
      <c r="AS735" s="256" t="n"/>
      <c r="AT735" s="256" t="n"/>
      <c r="AU735" s="237">
        <f>IF(COUNTA(AH735:AT735)=0,"",ROUND(AVERAGE(AH735:AT735),1))</f>
        <v/>
      </c>
    </row>
    <row r="736" ht="14.4" customHeight="1" s="185">
      <c r="A736" s="255" t="n">
        <v>4</v>
      </c>
      <c r="B736" s="194">
        <f t="array" ref="B736:B736">IFERROR(INDEX(Liste_Enfants!B$4:B$53,SMALL(IF(Liste_Enfants!E$4:E$53="A",ROW(Liste_Enfants!E$4:E$53)-3),4))&amp;" "&amp;INDEX(Liste_Enfants!C$4:C$53,SMALL(IF(Liste_Enfants!E$4:E$53="A",ROW(Liste_Enfants!E$4:E$53)-3),4)),"")</f>
        <v/>
      </c>
      <c r="C736" s="235" t="n"/>
      <c r="D736" s="256" t="n"/>
      <c r="E736" s="256" t="n"/>
      <c r="F736" s="256" t="n"/>
      <c r="G736" s="256" t="n"/>
      <c r="H736" s="256" t="n"/>
      <c r="I736" s="256" t="n"/>
      <c r="J736" s="256" t="n"/>
      <c r="K736" s="256" t="n"/>
      <c r="L736" s="256" t="n"/>
      <c r="M736" s="256" t="n"/>
      <c r="N736" s="256" t="n"/>
      <c r="O736" s="256" t="n"/>
      <c r="P736" s="256" t="n"/>
      <c r="Q736" s="237">
        <f>IF(COUNTA(D736:P736)=0,"",ROUND(AVERAGE(D736:P736),1))</f>
        <v/>
      </c>
      <c r="R736" s="235" t="n"/>
      <c r="S736" s="256" t="n"/>
      <c r="T736" s="256" t="n"/>
      <c r="U736" s="256" t="n"/>
      <c r="V736" s="256" t="n"/>
      <c r="W736" s="256" t="n"/>
      <c r="X736" s="256" t="n"/>
      <c r="Y736" s="256" t="n"/>
      <c r="Z736" s="256" t="n"/>
      <c r="AA736" s="256" t="n"/>
      <c r="AB736" s="256" t="n"/>
      <c r="AC736" s="256" t="n"/>
      <c r="AD736" s="256" t="n"/>
      <c r="AE736" s="256" t="n"/>
      <c r="AF736" s="237">
        <f>IF(COUNTA(S736:AE736)=0,"",ROUND(AVERAGE(S736:AE736),1))</f>
        <v/>
      </c>
      <c r="AG736" s="235" t="n"/>
      <c r="AH736" s="256" t="n"/>
      <c r="AI736" s="256" t="n"/>
      <c r="AJ736" s="256" t="n"/>
      <c r="AK736" s="256" t="n"/>
      <c r="AL736" s="256" t="n"/>
      <c r="AM736" s="256" t="n"/>
      <c r="AN736" s="256" t="n"/>
      <c r="AO736" s="256" t="n"/>
      <c r="AP736" s="256" t="n"/>
      <c r="AQ736" s="256" t="n"/>
      <c r="AR736" s="256" t="n"/>
      <c r="AS736" s="256" t="n"/>
      <c r="AT736" s="256" t="n"/>
      <c r="AU736" s="237">
        <f>IF(COUNTA(AH736:AT736)=0,"",ROUND(AVERAGE(AH736:AT736),1))</f>
        <v/>
      </c>
    </row>
    <row r="737" ht="14.4" customHeight="1" s="185">
      <c r="A737" s="255" t="n">
        <v>5</v>
      </c>
      <c r="B737" s="194">
        <f t="array" ref="B737:B737">IFERROR(INDEX(Liste_Enfants!B$4:B$53,SMALL(IF(Liste_Enfants!E$4:E$53="A",ROW(Liste_Enfants!E$4:E$53)-3),5))&amp;" "&amp;INDEX(Liste_Enfants!C$4:C$53,SMALL(IF(Liste_Enfants!E$4:E$53="A",ROW(Liste_Enfants!E$4:E$53)-3),5)),"")</f>
        <v/>
      </c>
      <c r="C737" s="235" t="n"/>
      <c r="D737" s="256" t="n"/>
      <c r="E737" s="256" t="n"/>
      <c r="F737" s="256" t="n"/>
      <c r="G737" s="256" t="n"/>
      <c r="H737" s="256" t="n"/>
      <c r="I737" s="256" t="n"/>
      <c r="J737" s="256" t="n"/>
      <c r="K737" s="256" t="n"/>
      <c r="L737" s="256" t="n"/>
      <c r="M737" s="256" t="n"/>
      <c r="N737" s="256" t="n"/>
      <c r="O737" s="256" t="n"/>
      <c r="P737" s="256" t="n"/>
      <c r="Q737" s="237">
        <f>IF(COUNTA(D737:P737)=0,"",ROUND(AVERAGE(D737:P737),1))</f>
        <v/>
      </c>
      <c r="R737" s="235" t="n"/>
      <c r="S737" s="256" t="n"/>
      <c r="T737" s="256" t="n"/>
      <c r="U737" s="256" t="n"/>
      <c r="V737" s="256" t="n"/>
      <c r="W737" s="256" t="n"/>
      <c r="X737" s="256" t="n"/>
      <c r="Y737" s="256" t="n"/>
      <c r="Z737" s="256" t="n"/>
      <c r="AA737" s="256" t="n"/>
      <c r="AB737" s="256" t="n"/>
      <c r="AC737" s="256" t="n"/>
      <c r="AD737" s="256" t="n"/>
      <c r="AE737" s="256" t="n"/>
      <c r="AF737" s="237">
        <f>IF(COUNTA(S737:AE737)=0,"",ROUND(AVERAGE(S737:AE737),1))</f>
        <v/>
      </c>
      <c r="AG737" s="235" t="n"/>
      <c r="AH737" s="256" t="n"/>
      <c r="AI737" s="256" t="n"/>
      <c r="AJ737" s="256" t="n"/>
      <c r="AK737" s="256" t="n"/>
      <c r="AL737" s="256" t="n"/>
      <c r="AM737" s="256" t="n"/>
      <c r="AN737" s="256" t="n"/>
      <c r="AO737" s="256" t="n"/>
      <c r="AP737" s="256" t="n"/>
      <c r="AQ737" s="256" t="n"/>
      <c r="AR737" s="256" t="n"/>
      <c r="AS737" s="256" t="n"/>
      <c r="AT737" s="256" t="n"/>
      <c r="AU737" s="237">
        <f>IF(COUNTA(AH737:AT737)=0,"",ROUND(AVERAGE(AH737:AT737),1))</f>
        <v/>
      </c>
    </row>
    <row r="738" ht="14.4" customHeight="1" s="185">
      <c r="A738" s="255" t="n">
        <v>6</v>
      </c>
      <c r="B738" s="194">
        <f t="array" ref="B738:B738">IFERROR(INDEX(Liste_Enfants!B$4:B$53,SMALL(IF(Liste_Enfants!E$4:E$53="A",ROW(Liste_Enfants!E$4:E$53)-3),6))&amp;" "&amp;INDEX(Liste_Enfants!C$4:C$53,SMALL(IF(Liste_Enfants!E$4:E$53="A",ROW(Liste_Enfants!E$4:E$53)-3),6)),"")</f>
        <v/>
      </c>
      <c r="C738" s="235" t="n"/>
      <c r="D738" s="256" t="n"/>
      <c r="E738" s="256" t="n"/>
      <c r="F738" s="256" t="n"/>
      <c r="G738" s="256" t="n"/>
      <c r="H738" s="256" t="n"/>
      <c r="I738" s="256" t="n"/>
      <c r="J738" s="256" t="n"/>
      <c r="K738" s="256" t="n"/>
      <c r="L738" s="256" t="n"/>
      <c r="M738" s="256" t="n"/>
      <c r="N738" s="256" t="n"/>
      <c r="O738" s="256" t="n"/>
      <c r="P738" s="256" t="n"/>
      <c r="Q738" s="237">
        <f>IF(COUNTA(D738:P738)=0,"",ROUND(AVERAGE(D738:P738),1))</f>
        <v/>
      </c>
      <c r="R738" s="235" t="n"/>
      <c r="S738" s="256" t="n"/>
      <c r="T738" s="256" t="n"/>
      <c r="U738" s="256" t="n"/>
      <c r="V738" s="256" t="n"/>
      <c r="W738" s="256" t="n"/>
      <c r="X738" s="256" t="n"/>
      <c r="Y738" s="256" t="n"/>
      <c r="Z738" s="256" t="n"/>
      <c r="AA738" s="256" t="n"/>
      <c r="AB738" s="256" t="n"/>
      <c r="AC738" s="256" t="n"/>
      <c r="AD738" s="256" t="n"/>
      <c r="AE738" s="256" t="n"/>
      <c r="AF738" s="237">
        <f>IF(COUNTA(S738:AE738)=0,"",ROUND(AVERAGE(S738:AE738),1))</f>
        <v/>
      </c>
      <c r="AG738" s="235" t="n"/>
      <c r="AH738" s="256" t="n"/>
      <c r="AI738" s="256" t="n"/>
      <c r="AJ738" s="256" t="n"/>
      <c r="AK738" s="256" t="n"/>
      <c r="AL738" s="256" t="n"/>
      <c r="AM738" s="256" t="n"/>
      <c r="AN738" s="256" t="n"/>
      <c r="AO738" s="256" t="n"/>
      <c r="AP738" s="256" t="n"/>
      <c r="AQ738" s="256" t="n"/>
      <c r="AR738" s="256" t="n"/>
      <c r="AS738" s="256" t="n"/>
      <c r="AT738" s="256" t="n"/>
      <c r="AU738" s="237">
        <f>IF(COUNTA(AH738:AT738)=0,"",ROUND(AVERAGE(AH738:AT738),1))</f>
        <v/>
      </c>
    </row>
    <row r="739" ht="14.4" customHeight="1" s="185">
      <c r="A739" s="255" t="n">
        <v>7</v>
      </c>
      <c r="B739" s="194">
        <f t="array" ref="B739:B739">IFERROR(INDEX(Liste_Enfants!B$4:B$53,SMALL(IF(Liste_Enfants!E$4:E$53="A",ROW(Liste_Enfants!E$4:E$53)-3),7))&amp;" "&amp;INDEX(Liste_Enfants!C$4:C$53,SMALL(IF(Liste_Enfants!E$4:E$53="A",ROW(Liste_Enfants!E$4:E$53)-3),7)),"")</f>
        <v/>
      </c>
      <c r="C739" s="235" t="n"/>
      <c r="D739" s="256" t="n"/>
      <c r="E739" s="256" t="n"/>
      <c r="F739" s="256" t="n"/>
      <c r="G739" s="256" t="n"/>
      <c r="H739" s="256" t="n"/>
      <c r="I739" s="256" t="n"/>
      <c r="J739" s="256" t="n"/>
      <c r="K739" s="256" t="n"/>
      <c r="L739" s="256" t="n"/>
      <c r="M739" s="256" t="n"/>
      <c r="N739" s="256" t="n"/>
      <c r="O739" s="256" t="n"/>
      <c r="P739" s="256" t="n"/>
      <c r="Q739" s="237">
        <f>IF(COUNTA(D739:P739)=0,"",ROUND(AVERAGE(D739:P739),1))</f>
        <v/>
      </c>
      <c r="R739" s="235" t="n"/>
      <c r="S739" s="256" t="n"/>
      <c r="T739" s="256" t="n"/>
      <c r="U739" s="256" t="n"/>
      <c r="V739" s="256" t="n"/>
      <c r="W739" s="256" t="n"/>
      <c r="X739" s="256" t="n"/>
      <c r="Y739" s="256" t="n"/>
      <c r="Z739" s="256" t="n"/>
      <c r="AA739" s="256" t="n"/>
      <c r="AB739" s="256" t="n"/>
      <c r="AC739" s="256" t="n"/>
      <c r="AD739" s="256" t="n"/>
      <c r="AE739" s="256" t="n"/>
      <c r="AF739" s="237">
        <f>IF(COUNTA(S739:AE739)=0,"",ROUND(AVERAGE(S739:AE739),1))</f>
        <v/>
      </c>
      <c r="AG739" s="235" t="n"/>
      <c r="AH739" s="256" t="n"/>
      <c r="AI739" s="256" t="n"/>
      <c r="AJ739" s="256" t="n"/>
      <c r="AK739" s="256" t="n"/>
      <c r="AL739" s="256" t="n"/>
      <c r="AM739" s="256" t="n"/>
      <c r="AN739" s="256" t="n"/>
      <c r="AO739" s="256" t="n"/>
      <c r="AP739" s="256" t="n"/>
      <c r="AQ739" s="256" t="n"/>
      <c r="AR739" s="256" t="n"/>
      <c r="AS739" s="256" t="n"/>
      <c r="AT739" s="256" t="n"/>
      <c r="AU739" s="237">
        <f>IF(COUNTA(AH739:AT739)=0,"",ROUND(AVERAGE(AH739:AT739),1))</f>
        <v/>
      </c>
    </row>
    <row r="740" ht="14.4" customHeight="1" s="185">
      <c r="A740" s="255" t="n">
        <v>8</v>
      </c>
      <c r="B740" s="194">
        <f t="array" ref="B740:B740">IFERROR(INDEX(Liste_Enfants!B$4:B$53,SMALL(IF(Liste_Enfants!E$4:E$53="A",ROW(Liste_Enfants!E$4:E$53)-3),8))&amp;" "&amp;INDEX(Liste_Enfants!C$4:C$53,SMALL(IF(Liste_Enfants!E$4:E$53="A",ROW(Liste_Enfants!E$4:E$53)-3),8)),"")</f>
        <v/>
      </c>
      <c r="C740" s="235" t="n"/>
      <c r="D740" s="256" t="n"/>
      <c r="E740" s="256" t="n"/>
      <c r="F740" s="256" t="n"/>
      <c r="G740" s="256" t="n"/>
      <c r="H740" s="256" t="n"/>
      <c r="I740" s="256" t="n"/>
      <c r="J740" s="256" t="n"/>
      <c r="K740" s="256" t="n"/>
      <c r="L740" s="256" t="n"/>
      <c r="M740" s="256" t="n"/>
      <c r="N740" s="256" t="n"/>
      <c r="O740" s="256" t="n"/>
      <c r="P740" s="256" t="n"/>
      <c r="Q740" s="237">
        <f>IF(COUNTA(D740:P740)=0,"",ROUND(AVERAGE(D740:P740),1))</f>
        <v/>
      </c>
      <c r="R740" s="235" t="n"/>
      <c r="S740" s="256" t="n"/>
      <c r="T740" s="256" t="n"/>
      <c r="U740" s="256" t="n"/>
      <c r="V740" s="256" t="n"/>
      <c r="W740" s="256" t="n"/>
      <c r="X740" s="256" t="n"/>
      <c r="Y740" s="256" t="n"/>
      <c r="Z740" s="256" t="n"/>
      <c r="AA740" s="256" t="n"/>
      <c r="AB740" s="256" t="n"/>
      <c r="AC740" s="256" t="n"/>
      <c r="AD740" s="256" t="n"/>
      <c r="AE740" s="256" t="n"/>
      <c r="AF740" s="237">
        <f>IF(COUNTA(S740:AE740)=0,"",ROUND(AVERAGE(S740:AE740),1))</f>
        <v/>
      </c>
      <c r="AG740" s="235" t="n"/>
      <c r="AH740" s="256" t="n"/>
      <c r="AI740" s="256" t="n"/>
      <c r="AJ740" s="256" t="n"/>
      <c r="AK740" s="256" t="n"/>
      <c r="AL740" s="256" t="n"/>
      <c r="AM740" s="256" t="n"/>
      <c r="AN740" s="256" t="n"/>
      <c r="AO740" s="256" t="n"/>
      <c r="AP740" s="256" t="n"/>
      <c r="AQ740" s="256" t="n"/>
      <c r="AR740" s="256" t="n"/>
      <c r="AS740" s="256" t="n"/>
      <c r="AT740" s="256" t="n"/>
      <c r="AU740" s="237">
        <f>IF(COUNTA(AH740:AT740)=0,"",ROUND(AVERAGE(AH740:AT740),1))</f>
        <v/>
      </c>
    </row>
    <row r="741" ht="14.4" customHeight="1" s="185">
      <c r="A741" s="255" t="n">
        <v>9</v>
      </c>
      <c r="B741" s="194">
        <f t="array" ref="B741:B741">IFERROR(INDEX(Liste_Enfants!B$4:B$53,SMALL(IF(Liste_Enfants!E$4:E$53="A",ROW(Liste_Enfants!E$4:E$53)-3),9))&amp;" "&amp;INDEX(Liste_Enfants!C$4:C$53,SMALL(IF(Liste_Enfants!E$4:E$53="A",ROW(Liste_Enfants!E$4:E$53)-3),9)),"")</f>
        <v/>
      </c>
      <c r="C741" s="235" t="n"/>
      <c r="D741" s="256" t="n"/>
      <c r="E741" s="256" t="n"/>
      <c r="F741" s="256" t="n"/>
      <c r="G741" s="256" t="n"/>
      <c r="H741" s="256" t="n"/>
      <c r="I741" s="256" t="n"/>
      <c r="J741" s="256" t="n"/>
      <c r="K741" s="256" t="n"/>
      <c r="L741" s="256" t="n"/>
      <c r="M741" s="256" t="n"/>
      <c r="N741" s="256" t="n"/>
      <c r="O741" s="256" t="n"/>
      <c r="P741" s="256" t="n"/>
      <c r="Q741" s="237">
        <f>IF(COUNTA(D741:P741)=0,"",ROUND(AVERAGE(D741:P741),1))</f>
        <v/>
      </c>
      <c r="R741" s="235" t="n"/>
      <c r="S741" s="256" t="n"/>
      <c r="T741" s="256" t="n"/>
      <c r="U741" s="256" t="n"/>
      <c r="V741" s="256" t="n"/>
      <c r="W741" s="256" t="n"/>
      <c r="X741" s="256" t="n"/>
      <c r="Y741" s="256" t="n"/>
      <c r="Z741" s="256" t="n"/>
      <c r="AA741" s="256" t="n"/>
      <c r="AB741" s="256" t="n"/>
      <c r="AC741" s="256" t="n"/>
      <c r="AD741" s="256" t="n"/>
      <c r="AE741" s="256" t="n"/>
      <c r="AF741" s="237">
        <f>IF(COUNTA(S741:AE741)=0,"",ROUND(AVERAGE(S741:AE741),1))</f>
        <v/>
      </c>
      <c r="AG741" s="235" t="n"/>
      <c r="AH741" s="256" t="n"/>
      <c r="AI741" s="256" t="n"/>
      <c r="AJ741" s="256" t="n"/>
      <c r="AK741" s="256" t="n"/>
      <c r="AL741" s="256" t="n"/>
      <c r="AM741" s="256" t="n"/>
      <c r="AN741" s="256" t="n"/>
      <c r="AO741" s="256" t="n"/>
      <c r="AP741" s="256" t="n"/>
      <c r="AQ741" s="256" t="n"/>
      <c r="AR741" s="256" t="n"/>
      <c r="AS741" s="256" t="n"/>
      <c r="AT741" s="256" t="n"/>
      <c r="AU741" s="237">
        <f>IF(COUNTA(AH741:AT741)=0,"",ROUND(AVERAGE(AH741:AT741),1))</f>
        <v/>
      </c>
    </row>
    <row r="742" ht="14.4" customHeight="1" s="185">
      <c r="A742" s="255" t="n">
        <v>10</v>
      </c>
      <c r="B742" s="194">
        <f t="array" ref="B742:B742">IFERROR(INDEX(Liste_Enfants!B$4:B$53,SMALL(IF(Liste_Enfants!E$4:E$53="A",ROW(Liste_Enfants!E$4:E$53)-3),10))&amp;" "&amp;INDEX(Liste_Enfants!C$4:C$53,SMALL(IF(Liste_Enfants!E$4:E$53="A",ROW(Liste_Enfants!E$4:E$53)-3),10)),"")</f>
        <v/>
      </c>
      <c r="C742" s="235" t="n"/>
      <c r="D742" s="256" t="n"/>
      <c r="E742" s="256" t="n"/>
      <c r="F742" s="256" t="n"/>
      <c r="G742" s="256" t="n"/>
      <c r="H742" s="256" t="n"/>
      <c r="I742" s="256" t="n"/>
      <c r="J742" s="256" t="n"/>
      <c r="K742" s="256" t="n"/>
      <c r="L742" s="256" t="n"/>
      <c r="M742" s="256" t="n"/>
      <c r="N742" s="256" t="n"/>
      <c r="O742" s="256" t="n"/>
      <c r="P742" s="256" t="n"/>
      <c r="Q742" s="237">
        <f>IF(COUNTA(D742:P742)=0,"",ROUND(AVERAGE(D742:P742),1))</f>
        <v/>
      </c>
      <c r="R742" s="235" t="n"/>
      <c r="S742" s="256" t="n"/>
      <c r="T742" s="256" t="n"/>
      <c r="U742" s="256" t="n"/>
      <c r="V742" s="256" t="n"/>
      <c r="W742" s="256" t="n"/>
      <c r="X742" s="256" t="n"/>
      <c r="Y742" s="256" t="n"/>
      <c r="Z742" s="256" t="n"/>
      <c r="AA742" s="256" t="n"/>
      <c r="AB742" s="256" t="n"/>
      <c r="AC742" s="256" t="n"/>
      <c r="AD742" s="256" t="n"/>
      <c r="AE742" s="256" t="n"/>
      <c r="AF742" s="237">
        <f>IF(COUNTA(S742:AE742)=0,"",ROUND(AVERAGE(S742:AE742),1))</f>
        <v/>
      </c>
      <c r="AG742" s="235" t="n"/>
      <c r="AH742" s="256" t="n"/>
      <c r="AI742" s="256" t="n"/>
      <c r="AJ742" s="256" t="n"/>
      <c r="AK742" s="256" t="n"/>
      <c r="AL742" s="256" t="n"/>
      <c r="AM742" s="256" t="n"/>
      <c r="AN742" s="256" t="n"/>
      <c r="AO742" s="256" t="n"/>
      <c r="AP742" s="256" t="n"/>
      <c r="AQ742" s="256" t="n"/>
      <c r="AR742" s="256" t="n"/>
      <c r="AS742" s="256" t="n"/>
      <c r="AT742" s="256" t="n"/>
      <c r="AU742" s="237">
        <f>IF(COUNTA(AH742:AT742)=0,"",ROUND(AVERAGE(AH742:AT742),1))</f>
        <v/>
      </c>
    </row>
    <row r="743" ht="14.4" customHeight="1" s="185">
      <c r="A743" s="255" t="n">
        <v>11</v>
      </c>
      <c r="B743" s="194">
        <f t="array" ref="B743:B743">IFERROR(INDEX(Liste_Enfants!B$4:B$53,SMALL(IF(Liste_Enfants!E$4:E$53="A",ROW(Liste_Enfants!E$4:E$53)-3),11))&amp;" "&amp;INDEX(Liste_Enfants!C$4:C$53,SMALL(IF(Liste_Enfants!E$4:E$53="A",ROW(Liste_Enfants!E$4:E$53)-3),11)),"")</f>
        <v/>
      </c>
      <c r="C743" s="235" t="n"/>
      <c r="D743" s="256" t="n"/>
      <c r="E743" s="256" t="n"/>
      <c r="F743" s="256" t="n"/>
      <c r="G743" s="256" t="n"/>
      <c r="H743" s="256" t="n"/>
      <c r="I743" s="256" t="n"/>
      <c r="J743" s="256" t="n"/>
      <c r="K743" s="256" t="n"/>
      <c r="L743" s="256" t="n"/>
      <c r="M743" s="256" t="n"/>
      <c r="N743" s="256" t="n"/>
      <c r="O743" s="256" t="n"/>
      <c r="P743" s="256" t="n"/>
      <c r="Q743" s="237">
        <f>IF(COUNTA(D743:P743)=0,"",ROUND(AVERAGE(D743:P743),1))</f>
        <v/>
      </c>
      <c r="R743" s="235" t="n"/>
      <c r="S743" s="256" t="n"/>
      <c r="T743" s="256" t="n"/>
      <c r="U743" s="256" t="n"/>
      <c r="V743" s="256" t="n"/>
      <c r="W743" s="256" t="n"/>
      <c r="X743" s="256" t="n"/>
      <c r="Y743" s="256" t="n"/>
      <c r="Z743" s="256" t="n"/>
      <c r="AA743" s="256" t="n"/>
      <c r="AB743" s="256" t="n"/>
      <c r="AC743" s="256" t="n"/>
      <c r="AD743" s="256" t="n"/>
      <c r="AE743" s="256" t="n"/>
      <c r="AF743" s="237">
        <f>IF(COUNTA(S743:AE743)=0,"",ROUND(AVERAGE(S743:AE743),1))</f>
        <v/>
      </c>
      <c r="AG743" s="235" t="n"/>
      <c r="AH743" s="256" t="n"/>
      <c r="AI743" s="256" t="n"/>
      <c r="AJ743" s="256" t="n"/>
      <c r="AK743" s="256" t="n"/>
      <c r="AL743" s="256" t="n"/>
      <c r="AM743" s="256" t="n"/>
      <c r="AN743" s="256" t="n"/>
      <c r="AO743" s="256" t="n"/>
      <c r="AP743" s="256" t="n"/>
      <c r="AQ743" s="256" t="n"/>
      <c r="AR743" s="256" t="n"/>
      <c r="AS743" s="256" t="n"/>
      <c r="AT743" s="256" t="n"/>
      <c r="AU743" s="237">
        <f>IF(COUNTA(AH743:AT743)=0,"",ROUND(AVERAGE(AH743:AT743),1))</f>
        <v/>
      </c>
    </row>
    <row r="744" ht="14.4" customHeight="1" s="185">
      <c r="A744" s="255" t="n">
        <v>12</v>
      </c>
      <c r="B744" s="194">
        <f t="array" ref="B744:B744">IFERROR(INDEX(Liste_Enfants!B$4:B$53,SMALL(IF(Liste_Enfants!E$4:E$53="A",ROW(Liste_Enfants!E$4:E$53)-3),12))&amp;" "&amp;INDEX(Liste_Enfants!C$4:C$53,SMALL(IF(Liste_Enfants!E$4:E$53="A",ROW(Liste_Enfants!E$4:E$53)-3),12)),"")</f>
        <v/>
      </c>
      <c r="C744" s="235" t="n"/>
      <c r="D744" s="256" t="n"/>
      <c r="E744" s="256" t="n"/>
      <c r="F744" s="256" t="n"/>
      <c r="G744" s="256" t="n"/>
      <c r="H744" s="256" t="n"/>
      <c r="I744" s="256" t="n"/>
      <c r="J744" s="256" t="n"/>
      <c r="K744" s="256" t="n"/>
      <c r="L744" s="256" t="n"/>
      <c r="M744" s="256" t="n"/>
      <c r="N744" s="256" t="n"/>
      <c r="O744" s="256" t="n"/>
      <c r="P744" s="256" t="n"/>
      <c r="Q744" s="237">
        <f>IF(COUNTA(D744:P744)=0,"",ROUND(AVERAGE(D744:P744),1))</f>
        <v/>
      </c>
      <c r="R744" s="235" t="n"/>
      <c r="S744" s="256" t="n"/>
      <c r="T744" s="256" t="n"/>
      <c r="U744" s="256" t="n"/>
      <c r="V744" s="256" t="n"/>
      <c r="W744" s="256" t="n"/>
      <c r="X744" s="256" t="n"/>
      <c r="Y744" s="256" t="n"/>
      <c r="Z744" s="256" t="n"/>
      <c r="AA744" s="256" t="n"/>
      <c r="AB744" s="256" t="n"/>
      <c r="AC744" s="256" t="n"/>
      <c r="AD744" s="256" t="n"/>
      <c r="AE744" s="256" t="n"/>
      <c r="AF744" s="237">
        <f>IF(COUNTA(S744:AE744)=0,"",ROUND(AVERAGE(S744:AE744),1))</f>
        <v/>
      </c>
      <c r="AG744" s="235" t="n"/>
      <c r="AH744" s="256" t="n"/>
      <c r="AI744" s="256" t="n"/>
      <c r="AJ744" s="256" t="n"/>
      <c r="AK744" s="256" t="n"/>
      <c r="AL744" s="256" t="n"/>
      <c r="AM744" s="256" t="n"/>
      <c r="AN744" s="256" t="n"/>
      <c r="AO744" s="256" t="n"/>
      <c r="AP744" s="256" t="n"/>
      <c r="AQ744" s="256" t="n"/>
      <c r="AR744" s="256" t="n"/>
      <c r="AS744" s="256" t="n"/>
      <c r="AT744" s="256" t="n"/>
      <c r="AU744" s="237">
        <f>IF(COUNTA(AH744:AT744)=0,"",ROUND(AVERAGE(AH744:AT744),1))</f>
        <v/>
      </c>
    </row>
    <row r="745" ht="14.4" customHeight="1" s="185">
      <c r="A745" s="255" t="n">
        <v>13</v>
      </c>
      <c r="B745" s="194">
        <f t="array" ref="B745:B745">IFERROR(INDEX(Liste_Enfants!B$4:B$53,SMALL(IF(Liste_Enfants!E$4:E$53="A",ROW(Liste_Enfants!E$4:E$53)-3),13))&amp;" "&amp;INDEX(Liste_Enfants!C$4:C$53,SMALL(IF(Liste_Enfants!E$4:E$53="A",ROW(Liste_Enfants!E$4:E$53)-3),13)),"")</f>
        <v/>
      </c>
      <c r="C745" s="235" t="n"/>
      <c r="D745" s="256" t="n"/>
      <c r="E745" s="256" t="n"/>
      <c r="F745" s="256" t="n"/>
      <c r="G745" s="256" t="n"/>
      <c r="H745" s="256" t="n"/>
      <c r="I745" s="256" t="n"/>
      <c r="J745" s="256" t="n"/>
      <c r="K745" s="256" t="n"/>
      <c r="L745" s="256" t="n"/>
      <c r="M745" s="256" t="n"/>
      <c r="N745" s="256" t="n"/>
      <c r="O745" s="256" t="n"/>
      <c r="P745" s="256" t="n"/>
      <c r="Q745" s="237">
        <f>IF(COUNTA(D745:P745)=0,"",ROUND(AVERAGE(D745:P745),1))</f>
        <v/>
      </c>
      <c r="R745" s="235" t="n"/>
      <c r="S745" s="256" t="n"/>
      <c r="T745" s="256" t="n"/>
      <c r="U745" s="256" t="n"/>
      <c r="V745" s="256" t="n"/>
      <c r="W745" s="256" t="n"/>
      <c r="X745" s="256" t="n"/>
      <c r="Y745" s="256" t="n"/>
      <c r="Z745" s="256" t="n"/>
      <c r="AA745" s="256" t="n"/>
      <c r="AB745" s="256" t="n"/>
      <c r="AC745" s="256" t="n"/>
      <c r="AD745" s="256" t="n"/>
      <c r="AE745" s="256" t="n"/>
      <c r="AF745" s="237">
        <f>IF(COUNTA(S745:AE745)=0,"",ROUND(AVERAGE(S745:AE745),1))</f>
        <v/>
      </c>
      <c r="AG745" s="235" t="n"/>
      <c r="AH745" s="256" t="n"/>
      <c r="AI745" s="256" t="n"/>
      <c r="AJ745" s="256" t="n"/>
      <c r="AK745" s="256" t="n"/>
      <c r="AL745" s="256" t="n"/>
      <c r="AM745" s="256" t="n"/>
      <c r="AN745" s="256" t="n"/>
      <c r="AO745" s="256" t="n"/>
      <c r="AP745" s="256" t="n"/>
      <c r="AQ745" s="256" t="n"/>
      <c r="AR745" s="256" t="n"/>
      <c r="AS745" s="256" t="n"/>
      <c r="AT745" s="256" t="n"/>
      <c r="AU745" s="237">
        <f>IF(COUNTA(AH745:AT745)=0,"",ROUND(AVERAGE(AH745:AT745),1))</f>
        <v/>
      </c>
    </row>
    <row r="746" ht="14.4" customHeight="1" s="185">
      <c r="A746" s="255" t="n">
        <v>14</v>
      </c>
      <c r="B746" s="194">
        <f t="array" ref="B746:B746">IFERROR(INDEX(Liste_Enfants!B$4:B$53,SMALL(IF(Liste_Enfants!E$4:E$53="A",ROW(Liste_Enfants!E$4:E$53)-3),14))&amp;" "&amp;INDEX(Liste_Enfants!C$4:C$53,SMALL(IF(Liste_Enfants!E$4:E$53="A",ROW(Liste_Enfants!E$4:E$53)-3),14)),"")</f>
        <v/>
      </c>
      <c r="C746" s="235" t="n"/>
      <c r="D746" s="256" t="n"/>
      <c r="E746" s="256" t="n"/>
      <c r="F746" s="256" t="n"/>
      <c r="G746" s="256" t="n"/>
      <c r="H746" s="256" t="n"/>
      <c r="I746" s="256" t="n"/>
      <c r="J746" s="256" t="n"/>
      <c r="K746" s="256" t="n"/>
      <c r="L746" s="256" t="n"/>
      <c r="M746" s="256" t="n"/>
      <c r="N746" s="256" t="n"/>
      <c r="O746" s="256" t="n"/>
      <c r="P746" s="256" t="n"/>
      <c r="Q746" s="237">
        <f>IF(COUNTA(D746:P746)=0,"",ROUND(AVERAGE(D746:P746),1))</f>
        <v/>
      </c>
      <c r="R746" s="235" t="n"/>
      <c r="S746" s="256" t="n"/>
      <c r="T746" s="256" t="n"/>
      <c r="U746" s="256" t="n"/>
      <c r="V746" s="256" t="n"/>
      <c r="W746" s="256" t="n"/>
      <c r="X746" s="256" t="n"/>
      <c r="Y746" s="256" t="n"/>
      <c r="Z746" s="256" t="n"/>
      <c r="AA746" s="256" t="n"/>
      <c r="AB746" s="256" t="n"/>
      <c r="AC746" s="256" t="n"/>
      <c r="AD746" s="256" t="n"/>
      <c r="AE746" s="256" t="n"/>
      <c r="AF746" s="237">
        <f>IF(COUNTA(S746:AE746)=0,"",ROUND(AVERAGE(S746:AE746),1))</f>
        <v/>
      </c>
      <c r="AG746" s="235" t="n"/>
      <c r="AH746" s="256" t="n"/>
      <c r="AI746" s="256" t="n"/>
      <c r="AJ746" s="256" t="n"/>
      <c r="AK746" s="256" t="n"/>
      <c r="AL746" s="256" t="n"/>
      <c r="AM746" s="256" t="n"/>
      <c r="AN746" s="256" t="n"/>
      <c r="AO746" s="256" t="n"/>
      <c r="AP746" s="256" t="n"/>
      <c r="AQ746" s="256" t="n"/>
      <c r="AR746" s="256" t="n"/>
      <c r="AS746" s="256" t="n"/>
      <c r="AT746" s="256" t="n"/>
      <c r="AU746" s="237">
        <f>IF(COUNTA(AH746:AT746)=0,"",ROUND(AVERAGE(AH746:AT746),1))</f>
        <v/>
      </c>
    </row>
    <row r="747" ht="14.4" customHeight="1" s="185">
      <c r="A747" s="255" t="n">
        <v>15</v>
      </c>
      <c r="B747" s="194">
        <f t="array" ref="B747:B747">IFERROR(INDEX(Liste_Enfants!B$4:B$53,SMALL(IF(Liste_Enfants!E$4:E$53="A",ROW(Liste_Enfants!E$4:E$53)-3),15))&amp;" "&amp;INDEX(Liste_Enfants!C$4:C$53,SMALL(IF(Liste_Enfants!E$4:E$53="A",ROW(Liste_Enfants!E$4:E$53)-3),15)),"")</f>
        <v/>
      </c>
      <c r="C747" s="235" t="n"/>
      <c r="D747" s="256" t="n"/>
      <c r="E747" s="256" t="n"/>
      <c r="F747" s="256" t="n"/>
      <c r="G747" s="256" t="n"/>
      <c r="H747" s="256" t="n"/>
      <c r="I747" s="256" t="n"/>
      <c r="J747" s="256" t="n"/>
      <c r="K747" s="256" t="n"/>
      <c r="L747" s="256" t="n"/>
      <c r="M747" s="256" t="n"/>
      <c r="N747" s="256" t="n"/>
      <c r="O747" s="256" t="n"/>
      <c r="P747" s="256" t="n"/>
      <c r="Q747" s="237">
        <f>IF(COUNTA(D747:P747)=0,"",ROUND(AVERAGE(D747:P747),1))</f>
        <v/>
      </c>
      <c r="R747" s="235" t="n"/>
      <c r="S747" s="256" t="n"/>
      <c r="T747" s="256" t="n"/>
      <c r="U747" s="256" t="n"/>
      <c r="V747" s="256" t="n"/>
      <c r="W747" s="256" t="n"/>
      <c r="X747" s="256" t="n"/>
      <c r="Y747" s="256" t="n"/>
      <c r="Z747" s="256" t="n"/>
      <c r="AA747" s="256" t="n"/>
      <c r="AB747" s="256" t="n"/>
      <c r="AC747" s="256" t="n"/>
      <c r="AD747" s="256" t="n"/>
      <c r="AE747" s="256" t="n"/>
      <c r="AF747" s="237">
        <f>IF(COUNTA(S747:AE747)=0,"",ROUND(AVERAGE(S747:AE747),1))</f>
        <v/>
      </c>
      <c r="AG747" s="235" t="n"/>
      <c r="AH747" s="256" t="n"/>
      <c r="AI747" s="256" t="n"/>
      <c r="AJ747" s="256" t="n"/>
      <c r="AK747" s="256" t="n"/>
      <c r="AL747" s="256" t="n"/>
      <c r="AM747" s="256" t="n"/>
      <c r="AN747" s="256" t="n"/>
      <c r="AO747" s="256" t="n"/>
      <c r="AP747" s="256" t="n"/>
      <c r="AQ747" s="256" t="n"/>
      <c r="AR747" s="256" t="n"/>
      <c r="AS747" s="256" t="n"/>
      <c r="AT747" s="256" t="n"/>
      <c r="AU747" s="237">
        <f>IF(COUNTA(AH747:AT747)=0,"",ROUND(AVERAGE(AH747:AT747),1))</f>
        <v/>
      </c>
    </row>
    <row r="748" ht="14.4" customHeight="1" s="185">
      <c r="A748" s="257" t="inlineStr">
        <is>
          <t>📊 MOY.</t>
        </is>
      </c>
      <c r="C748" s="240" t="n"/>
      <c r="D748" s="258">
        <f>IF(COUNTA(D733:D747)=0,"",ROUND(AVERAGE(D733:D747),1))</f>
        <v/>
      </c>
      <c r="E748" s="258">
        <f>IF(COUNTA(E733:E747)=0,"",ROUND(AVERAGE(E733:E747),1))</f>
        <v/>
      </c>
      <c r="F748" s="258">
        <f>IF(COUNTA(F733:F747)=0,"",ROUND(AVERAGE(F733:F747),1))</f>
        <v/>
      </c>
      <c r="G748" s="258">
        <f>IF(COUNTA(G733:G747)=0,"",ROUND(AVERAGE(G733:G747),1))</f>
        <v/>
      </c>
      <c r="H748" s="258">
        <f>IF(COUNTA(H733:H747)=0,"",ROUND(AVERAGE(H733:H747),1))</f>
        <v/>
      </c>
      <c r="I748" s="258">
        <f>IF(COUNTA(I733:I747)=0,"",ROUND(AVERAGE(I733:I747),1))</f>
        <v/>
      </c>
      <c r="J748" s="258">
        <f>IF(COUNTA(J733:J747)=0,"",ROUND(AVERAGE(J733:J747),1))</f>
        <v/>
      </c>
      <c r="K748" s="258">
        <f>IF(COUNTA(K733:K747)=0,"",ROUND(AVERAGE(K733:K747),1))</f>
        <v/>
      </c>
      <c r="L748" s="258">
        <f>IF(COUNTA(L733:L747)=0,"",ROUND(AVERAGE(L733:L747),1))</f>
        <v/>
      </c>
      <c r="M748" s="258">
        <f>IF(COUNTA(M733:M747)=0,"",ROUND(AVERAGE(M733:M747),1))</f>
        <v/>
      </c>
      <c r="N748" s="258">
        <f>IF(COUNTA(N733:N747)=0,"",ROUND(AVERAGE(N733:N747),1))</f>
        <v/>
      </c>
      <c r="O748" s="258">
        <f>IF(COUNTA(O733:O747)=0,"",ROUND(AVERAGE(O733:O747),1))</f>
        <v/>
      </c>
      <c r="P748" s="258">
        <f>IF(COUNTA(P733:P747)=0,"",ROUND(AVERAGE(P733:P747),1))</f>
        <v/>
      </c>
      <c r="Q748" s="258">
        <f>IF(COUNTA(Q733:Q747)=0,"",ROUND(AVERAGE(Q733:Q747),1))</f>
        <v/>
      </c>
      <c r="R748" s="235" t="n"/>
      <c r="S748" s="258">
        <f>IF(COUNTA(S733:S747)=0,"",ROUND(AVERAGE(S733:S747),1))</f>
        <v/>
      </c>
      <c r="T748" s="258">
        <f>IF(COUNTA(T733:T747)=0,"",ROUND(AVERAGE(T733:T747),1))</f>
        <v/>
      </c>
      <c r="U748" s="258">
        <f>IF(COUNTA(U733:U747)=0,"",ROUND(AVERAGE(U733:U747),1))</f>
        <v/>
      </c>
      <c r="V748" s="258">
        <f>IF(COUNTA(V733:V747)=0,"",ROUND(AVERAGE(V733:V747),1))</f>
        <v/>
      </c>
      <c r="W748" s="258">
        <f>IF(COUNTA(W733:W747)=0,"",ROUND(AVERAGE(W733:W747),1))</f>
        <v/>
      </c>
      <c r="X748" s="258">
        <f>IF(COUNTA(X733:X747)=0,"",ROUND(AVERAGE(X733:X747),1))</f>
        <v/>
      </c>
      <c r="Y748" s="258">
        <f>IF(COUNTA(Y733:Y747)=0,"",ROUND(AVERAGE(Y733:Y747),1))</f>
        <v/>
      </c>
      <c r="Z748" s="258">
        <f>IF(COUNTA(Z733:Z747)=0,"",ROUND(AVERAGE(Z733:Z747),1))</f>
        <v/>
      </c>
      <c r="AA748" s="258">
        <f>IF(COUNTA(AA733:AA747)=0,"",ROUND(AVERAGE(AA733:AA747),1))</f>
        <v/>
      </c>
      <c r="AB748" s="258">
        <f>IF(COUNTA(AB733:AB747)=0,"",ROUND(AVERAGE(AB733:AB747),1))</f>
        <v/>
      </c>
      <c r="AC748" s="258">
        <f>IF(COUNTA(AC733:AC747)=0,"",ROUND(AVERAGE(AC733:AC747),1))</f>
        <v/>
      </c>
      <c r="AD748" s="258">
        <f>IF(COUNTA(AD733:AD747)=0,"",ROUND(AVERAGE(AD733:AD747),1))</f>
        <v/>
      </c>
      <c r="AE748" s="258">
        <f>IF(COUNTA(AE733:AE747)=0,"",ROUND(AVERAGE(AE733:AE747),1))</f>
        <v/>
      </c>
      <c r="AF748" s="258">
        <f>IF(COUNTA(AF733:AF747)=0,"",ROUND(AVERAGE(AF733:AF747),1))</f>
        <v/>
      </c>
      <c r="AG748" s="235" t="n"/>
      <c r="AH748" s="258">
        <f>IF(COUNTA(AH733:AH747)=0,"",ROUND(AVERAGE(AH733:AH747),1))</f>
        <v/>
      </c>
      <c r="AI748" s="258">
        <f>IF(COUNTA(AI733:AI747)=0,"",ROUND(AVERAGE(AI733:AI747),1))</f>
        <v/>
      </c>
      <c r="AJ748" s="258">
        <f>IF(COUNTA(AJ733:AJ747)=0,"",ROUND(AVERAGE(AJ733:AJ747),1))</f>
        <v/>
      </c>
      <c r="AK748" s="258">
        <f>IF(COUNTA(AK733:AK747)=0,"",ROUND(AVERAGE(AK733:AK747),1))</f>
        <v/>
      </c>
      <c r="AL748" s="258">
        <f>IF(COUNTA(AL733:AL747)=0,"",ROUND(AVERAGE(AL733:AL747),1))</f>
        <v/>
      </c>
      <c r="AM748" s="258">
        <f>IF(COUNTA(AM733:AM747)=0,"",ROUND(AVERAGE(AM733:AM747),1))</f>
        <v/>
      </c>
      <c r="AN748" s="258">
        <f>IF(COUNTA(AN733:AN747)=0,"",ROUND(AVERAGE(AN733:AN747),1))</f>
        <v/>
      </c>
      <c r="AO748" s="258">
        <f>IF(COUNTA(AO733:AO747)=0,"",ROUND(AVERAGE(AO733:AO747),1))</f>
        <v/>
      </c>
      <c r="AP748" s="258">
        <f>IF(COUNTA(AP733:AP747)=0,"",ROUND(AVERAGE(AP733:AP747),1))</f>
        <v/>
      </c>
      <c r="AQ748" s="258">
        <f>IF(COUNTA(AQ733:AQ747)=0,"",ROUND(AVERAGE(AQ733:AQ747),1))</f>
        <v/>
      </c>
      <c r="AR748" s="258">
        <f>IF(COUNTA(AR733:AR747)=0,"",ROUND(AVERAGE(AR733:AR747),1))</f>
        <v/>
      </c>
      <c r="AS748" s="258">
        <f>IF(COUNTA(AS733:AS747)=0,"",ROUND(AVERAGE(AS733:AS747),1))</f>
        <v/>
      </c>
      <c r="AT748" s="258">
        <f>IF(COUNTA(AT733:AT747)=0,"",ROUND(AVERAGE(AT733:AT747),1))</f>
        <v/>
      </c>
      <c r="AU748" s="258">
        <f>IF(COUNTA(AU733:AU747)=0,"",ROUND(AVERAGE(AU733:AU747),1))</f>
        <v/>
      </c>
    </row>
    <row r="749" ht="30" customHeight="1" s="185">
      <c r="A749" s="260" t="inlineStr">
        <is>
          <t>N°</t>
        </is>
      </c>
      <c r="B749" s="245" t="inlineStr">
        <is>
          <t>📅 MERCREDI</t>
        </is>
      </c>
      <c r="C749" s="228" t="n"/>
      <c r="D749" s="229" t="inlineStr">
        <is>
          <t>Règles</t>
        </is>
      </c>
      <c r="E749" s="229" t="inlineStr">
        <is>
          <t>Coopér.</t>
        </is>
      </c>
      <c r="F749" s="229" t="inlineStr">
        <is>
          <t>Comm.</t>
        </is>
      </c>
      <c r="G749" s="229" t="inlineStr">
        <is>
          <t>Entraide</t>
        </is>
      </c>
      <c r="H749" s="230" t="inlineStr">
        <is>
          <t>Initiat.</t>
        </is>
      </c>
      <c r="I749" s="230" t="inlineStr">
        <is>
          <t>Gest.mat</t>
        </is>
      </c>
      <c r="J749" s="230" t="inlineStr">
        <is>
          <t>Orga.</t>
        </is>
      </c>
      <c r="K749" s="231" t="inlineStr">
        <is>
          <t>Imagin.</t>
        </is>
      </c>
      <c r="L749" s="231" t="inlineStr">
        <is>
          <t>Expr.art</t>
        </is>
      </c>
      <c r="M749" s="231" t="inlineStr">
        <is>
          <t>Expr.corp</t>
        </is>
      </c>
      <c r="N749" s="232" t="inlineStr">
        <is>
          <t>Coord.</t>
        </is>
      </c>
      <c r="O749" s="232" t="inlineStr">
        <is>
          <t>Endur.</t>
        </is>
      </c>
      <c r="P749" s="232" t="inlineStr">
        <is>
          <t>Esp.sport</t>
        </is>
      </c>
      <c r="Q749" s="233" t="inlineStr">
        <is>
          <t>MOY</t>
        </is>
      </c>
      <c r="R749" s="250" t="inlineStr">
        <is>
          <t>▼ Activité</t>
        </is>
      </c>
      <c r="S749" s="229" t="inlineStr">
        <is>
          <t>Règles</t>
        </is>
      </c>
      <c r="T749" s="229" t="inlineStr">
        <is>
          <t>Coopér.</t>
        </is>
      </c>
      <c r="U749" s="229" t="inlineStr">
        <is>
          <t>Comm.</t>
        </is>
      </c>
      <c r="V749" s="229" t="inlineStr">
        <is>
          <t>Entraide</t>
        </is>
      </c>
      <c r="W749" s="230" t="inlineStr">
        <is>
          <t>Initiat.</t>
        </is>
      </c>
      <c r="X749" s="230" t="inlineStr">
        <is>
          <t>Gest.mat</t>
        </is>
      </c>
      <c r="Y749" s="230" t="inlineStr">
        <is>
          <t>Orga.</t>
        </is>
      </c>
      <c r="Z749" s="231" t="inlineStr">
        <is>
          <t>Imagin.</t>
        </is>
      </c>
      <c r="AA749" s="231" t="inlineStr">
        <is>
          <t>Expr.art</t>
        </is>
      </c>
      <c r="AB749" s="231" t="inlineStr">
        <is>
          <t>Expr.corp</t>
        </is>
      </c>
      <c r="AC749" s="232" t="inlineStr">
        <is>
          <t>Coord.</t>
        </is>
      </c>
      <c r="AD749" s="232" t="inlineStr">
        <is>
          <t>Endur.</t>
        </is>
      </c>
      <c r="AE749" s="232" t="inlineStr">
        <is>
          <t>Esp.sport</t>
        </is>
      </c>
      <c r="AF749" s="233" t="inlineStr">
        <is>
          <t>MOY</t>
        </is>
      </c>
      <c r="AG749" s="228" t="n"/>
      <c r="AH749" s="229" t="inlineStr">
        <is>
          <t>Règles</t>
        </is>
      </c>
      <c r="AI749" s="229" t="inlineStr">
        <is>
          <t>Coopér.</t>
        </is>
      </c>
      <c r="AJ749" s="229" t="inlineStr">
        <is>
          <t>Comm.</t>
        </is>
      </c>
      <c r="AK749" s="229" t="inlineStr">
        <is>
          <t>Entraide</t>
        </is>
      </c>
      <c r="AL749" s="230" t="inlineStr">
        <is>
          <t>Initiat.</t>
        </is>
      </c>
      <c r="AM749" s="230" t="inlineStr">
        <is>
          <t>Gest.mat</t>
        </is>
      </c>
      <c r="AN749" s="230" t="inlineStr">
        <is>
          <t>Orga.</t>
        </is>
      </c>
      <c r="AO749" s="231" t="inlineStr">
        <is>
          <t>Imagin.</t>
        </is>
      </c>
      <c r="AP749" s="231" t="inlineStr">
        <is>
          <t>Expr.art</t>
        </is>
      </c>
      <c r="AQ749" s="231" t="inlineStr">
        <is>
          <t>Expr.corp</t>
        </is>
      </c>
      <c r="AR749" s="232" t="inlineStr">
        <is>
          <t>Coord.</t>
        </is>
      </c>
      <c r="AS749" s="232" t="inlineStr">
        <is>
          <t>Endur.</t>
        </is>
      </c>
      <c r="AT749" s="232" t="inlineStr">
        <is>
          <t>Esp.sport</t>
        </is>
      </c>
      <c r="AU749" s="233" t="inlineStr">
        <is>
          <t>MOY</t>
        </is>
      </c>
    </row>
    <row r="750" ht="14.4" customHeight="1" s="185">
      <c r="A750" s="255" t="n">
        <v>1</v>
      </c>
      <c r="B750" s="194">
        <f t="array" ref="B750:B750">IFERROR(INDEX(Liste_Enfants!B$4:B$53,SMALL(IF(Liste_Enfants!E$4:E$53="A",ROW(Liste_Enfants!E$4:E$53)-3),1))&amp;" "&amp;INDEX(Liste_Enfants!C$4:C$53,SMALL(IF(Liste_Enfants!E$4:E$53="A",ROW(Liste_Enfants!E$4:E$53)-3),1)),"")</f>
        <v/>
      </c>
      <c r="C750" s="235" t="n"/>
      <c r="D750" s="256" t="n"/>
      <c r="E750" s="256" t="n"/>
      <c r="F750" s="256" t="n"/>
      <c r="G750" s="256" t="n"/>
      <c r="H750" s="256" t="n"/>
      <c r="I750" s="256" t="n"/>
      <c r="J750" s="256" t="n"/>
      <c r="K750" s="256" t="n"/>
      <c r="L750" s="256" t="n"/>
      <c r="M750" s="256" t="n"/>
      <c r="N750" s="256" t="n"/>
      <c r="O750" s="256" t="n"/>
      <c r="P750" s="256" t="n"/>
      <c r="Q750" s="237">
        <f>IF(COUNTA(D750:P750)=0,"",ROUND(AVERAGE(D750:P750),1))</f>
        <v/>
      </c>
      <c r="R750" s="235" t="n"/>
      <c r="S750" s="256" t="n"/>
      <c r="T750" s="256" t="n"/>
      <c r="U750" s="256" t="n"/>
      <c r="V750" s="256" t="n"/>
      <c r="W750" s="256" t="n"/>
      <c r="X750" s="256" t="n"/>
      <c r="Y750" s="256" t="n"/>
      <c r="Z750" s="256" t="n"/>
      <c r="AA750" s="256" t="n"/>
      <c r="AB750" s="256" t="n"/>
      <c r="AC750" s="256" t="n"/>
      <c r="AD750" s="256" t="n"/>
      <c r="AE750" s="256" t="n"/>
      <c r="AF750" s="237">
        <f>IF(COUNTA(S750:AE750)=0,"",ROUND(AVERAGE(S750:AE750),1))</f>
        <v/>
      </c>
      <c r="AG750" s="235" t="n"/>
      <c r="AH750" s="256" t="n"/>
      <c r="AI750" s="256" t="n"/>
      <c r="AJ750" s="256" t="n"/>
      <c r="AK750" s="256" t="n"/>
      <c r="AL750" s="256" t="n"/>
      <c r="AM750" s="256" t="n"/>
      <c r="AN750" s="256" t="n"/>
      <c r="AO750" s="256" t="n"/>
      <c r="AP750" s="256" t="n"/>
      <c r="AQ750" s="256" t="n"/>
      <c r="AR750" s="256" t="n"/>
      <c r="AS750" s="256" t="n"/>
      <c r="AT750" s="256" t="n"/>
      <c r="AU750" s="237">
        <f>IF(COUNTA(AH750:AT750)=0,"",ROUND(AVERAGE(AH750:AT750),1))</f>
        <v/>
      </c>
    </row>
    <row r="751" ht="14.4" customHeight="1" s="185">
      <c r="A751" s="255" t="n">
        <v>2</v>
      </c>
      <c r="B751" s="194">
        <f t="array" ref="B751:B751">IFERROR(INDEX(Liste_Enfants!B$4:B$53,SMALL(IF(Liste_Enfants!E$4:E$53="A",ROW(Liste_Enfants!E$4:E$53)-3),2))&amp;" "&amp;INDEX(Liste_Enfants!C$4:C$53,SMALL(IF(Liste_Enfants!E$4:E$53="A",ROW(Liste_Enfants!E$4:E$53)-3),2)),"")</f>
        <v/>
      </c>
      <c r="C751" s="235" t="n"/>
      <c r="D751" s="256" t="n"/>
      <c r="E751" s="256" t="n"/>
      <c r="F751" s="256" t="n"/>
      <c r="G751" s="256" t="n"/>
      <c r="H751" s="256" t="n"/>
      <c r="I751" s="256" t="n"/>
      <c r="J751" s="256" t="n"/>
      <c r="K751" s="256" t="n"/>
      <c r="L751" s="256" t="n"/>
      <c r="M751" s="256" t="n"/>
      <c r="N751" s="256" t="n"/>
      <c r="O751" s="256" t="n"/>
      <c r="P751" s="256" t="n"/>
      <c r="Q751" s="237">
        <f>IF(COUNTA(D751:P751)=0,"",ROUND(AVERAGE(D751:P751),1))</f>
        <v/>
      </c>
      <c r="R751" s="235" t="n"/>
      <c r="S751" s="256" t="n"/>
      <c r="T751" s="256" t="n"/>
      <c r="U751" s="256" t="n"/>
      <c r="V751" s="256" t="n"/>
      <c r="W751" s="256" t="n"/>
      <c r="X751" s="256" t="n"/>
      <c r="Y751" s="256" t="n"/>
      <c r="Z751" s="256" t="n"/>
      <c r="AA751" s="256" t="n"/>
      <c r="AB751" s="256" t="n"/>
      <c r="AC751" s="256" t="n"/>
      <c r="AD751" s="256" t="n"/>
      <c r="AE751" s="256" t="n"/>
      <c r="AF751" s="237">
        <f>IF(COUNTA(S751:AE751)=0,"",ROUND(AVERAGE(S751:AE751),1))</f>
        <v/>
      </c>
      <c r="AG751" s="235" t="n"/>
      <c r="AH751" s="256" t="n"/>
      <c r="AI751" s="256" t="n"/>
      <c r="AJ751" s="256" t="n"/>
      <c r="AK751" s="256" t="n"/>
      <c r="AL751" s="256" t="n"/>
      <c r="AM751" s="256" t="n"/>
      <c r="AN751" s="256" t="n"/>
      <c r="AO751" s="256" t="n"/>
      <c r="AP751" s="256" t="n"/>
      <c r="AQ751" s="256" t="n"/>
      <c r="AR751" s="256" t="n"/>
      <c r="AS751" s="256" t="n"/>
      <c r="AT751" s="256" t="n"/>
      <c r="AU751" s="237">
        <f>IF(COUNTA(AH751:AT751)=0,"",ROUND(AVERAGE(AH751:AT751),1))</f>
        <v/>
      </c>
    </row>
    <row r="752" ht="14.4" customHeight="1" s="185">
      <c r="A752" s="255" t="n">
        <v>3</v>
      </c>
      <c r="B752" s="194">
        <f t="array" ref="B752:B752">IFERROR(INDEX(Liste_Enfants!B$4:B$53,SMALL(IF(Liste_Enfants!E$4:E$53="A",ROW(Liste_Enfants!E$4:E$53)-3),3))&amp;" "&amp;INDEX(Liste_Enfants!C$4:C$53,SMALL(IF(Liste_Enfants!E$4:E$53="A",ROW(Liste_Enfants!E$4:E$53)-3),3)),"")</f>
        <v/>
      </c>
      <c r="C752" s="235" t="n"/>
      <c r="D752" s="256" t="n"/>
      <c r="E752" s="256" t="n"/>
      <c r="F752" s="256" t="n"/>
      <c r="G752" s="256" t="n"/>
      <c r="H752" s="256" t="n"/>
      <c r="I752" s="256" t="n"/>
      <c r="J752" s="256" t="n"/>
      <c r="K752" s="256" t="n"/>
      <c r="L752" s="256" t="n"/>
      <c r="M752" s="256" t="n"/>
      <c r="N752" s="256" t="n"/>
      <c r="O752" s="256" t="n"/>
      <c r="P752" s="256" t="n"/>
      <c r="Q752" s="237">
        <f>IF(COUNTA(D752:P752)=0,"",ROUND(AVERAGE(D752:P752),1))</f>
        <v/>
      </c>
      <c r="R752" s="235" t="n"/>
      <c r="S752" s="256" t="n"/>
      <c r="T752" s="256" t="n"/>
      <c r="U752" s="256" t="n"/>
      <c r="V752" s="256" t="n"/>
      <c r="W752" s="256" t="n"/>
      <c r="X752" s="256" t="n"/>
      <c r="Y752" s="256" t="n"/>
      <c r="Z752" s="256" t="n"/>
      <c r="AA752" s="256" t="n"/>
      <c r="AB752" s="256" t="n"/>
      <c r="AC752" s="256" t="n"/>
      <c r="AD752" s="256" t="n"/>
      <c r="AE752" s="256" t="n"/>
      <c r="AF752" s="237">
        <f>IF(COUNTA(S752:AE752)=0,"",ROUND(AVERAGE(S752:AE752),1))</f>
        <v/>
      </c>
      <c r="AG752" s="235" t="n"/>
      <c r="AH752" s="256" t="n"/>
      <c r="AI752" s="256" t="n"/>
      <c r="AJ752" s="256" t="n"/>
      <c r="AK752" s="256" t="n"/>
      <c r="AL752" s="256" t="n"/>
      <c r="AM752" s="256" t="n"/>
      <c r="AN752" s="256" t="n"/>
      <c r="AO752" s="256" t="n"/>
      <c r="AP752" s="256" t="n"/>
      <c r="AQ752" s="256" t="n"/>
      <c r="AR752" s="256" t="n"/>
      <c r="AS752" s="256" t="n"/>
      <c r="AT752" s="256" t="n"/>
      <c r="AU752" s="237">
        <f>IF(COUNTA(AH752:AT752)=0,"",ROUND(AVERAGE(AH752:AT752),1))</f>
        <v/>
      </c>
    </row>
    <row r="753" ht="14.4" customHeight="1" s="185">
      <c r="A753" s="255" t="n">
        <v>4</v>
      </c>
      <c r="B753" s="194">
        <f t="array" ref="B753:B753">IFERROR(INDEX(Liste_Enfants!B$4:B$53,SMALL(IF(Liste_Enfants!E$4:E$53="A",ROW(Liste_Enfants!E$4:E$53)-3),4))&amp;" "&amp;INDEX(Liste_Enfants!C$4:C$53,SMALL(IF(Liste_Enfants!E$4:E$53="A",ROW(Liste_Enfants!E$4:E$53)-3),4)),"")</f>
        <v/>
      </c>
      <c r="C753" s="235" t="n"/>
      <c r="D753" s="256" t="n"/>
      <c r="E753" s="256" t="n"/>
      <c r="F753" s="256" t="n"/>
      <c r="G753" s="256" t="n"/>
      <c r="H753" s="256" t="n"/>
      <c r="I753" s="256" t="n"/>
      <c r="J753" s="256" t="n"/>
      <c r="K753" s="256" t="n"/>
      <c r="L753" s="256" t="n"/>
      <c r="M753" s="256" t="n"/>
      <c r="N753" s="256" t="n"/>
      <c r="O753" s="256" t="n"/>
      <c r="P753" s="256" t="n"/>
      <c r="Q753" s="237">
        <f>IF(COUNTA(D753:P753)=0,"",ROUND(AVERAGE(D753:P753),1))</f>
        <v/>
      </c>
      <c r="R753" s="235" t="n"/>
      <c r="S753" s="256" t="n"/>
      <c r="T753" s="256" t="n"/>
      <c r="U753" s="256" t="n"/>
      <c r="V753" s="256" t="n"/>
      <c r="W753" s="256" t="n"/>
      <c r="X753" s="256" t="n"/>
      <c r="Y753" s="256" t="n"/>
      <c r="Z753" s="256" t="n"/>
      <c r="AA753" s="256" t="n"/>
      <c r="AB753" s="256" t="n"/>
      <c r="AC753" s="256" t="n"/>
      <c r="AD753" s="256" t="n"/>
      <c r="AE753" s="256" t="n"/>
      <c r="AF753" s="237">
        <f>IF(COUNTA(S753:AE753)=0,"",ROUND(AVERAGE(S753:AE753),1))</f>
        <v/>
      </c>
      <c r="AG753" s="235" t="n"/>
      <c r="AH753" s="256" t="n"/>
      <c r="AI753" s="256" t="n"/>
      <c r="AJ753" s="256" t="n"/>
      <c r="AK753" s="256" t="n"/>
      <c r="AL753" s="256" t="n"/>
      <c r="AM753" s="256" t="n"/>
      <c r="AN753" s="256" t="n"/>
      <c r="AO753" s="256" t="n"/>
      <c r="AP753" s="256" t="n"/>
      <c r="AQ753" s="256" t="n"/>
      <c r="AR753" s="256" t="n"/>
      <c r="AS753" s="256" t="n"/>
      <c r="AT753" s="256" t="n"/>
      <c r="AU753" s="237">
        <f>IF(COUNTA(AH753:AT753)=0,"",ROUND(AVERAGE(AH753:AT753),1))</f>
        <v/>
      </c>
    </row>
    <row r="754" ht="14.4" customHeight="1" s="185">
      <c r="A754" s="255" t="n">
        <v>5</v>
      </c>
      <c r="B754" s="194">
        <f t="array" ref="B754:B754">IFERROR(INDEX(Liste_Enfants!B$4:B$53,SMALL(IF(Liste_Enfants!E$4:E$53="A",ROW(Liste_Enfants!E$4:E$53)-3),5))&amp;" "&amp;INDEX(Liste_Enfants!C$4:C$53,SMALL(IF(Liste_Enfants!E$4:E$53="A",ROW(Liste_Enfants!E$4:E$53)-3),5)),"")</f>
        <v/>
      </c>
      <c r="C754" s="235" t="n"/>
      <c r="D754" s="256" t="n"/>
      <c r="E754" s="256" t="n"/>
      <c r="F754" s="256" t="n"/>
      <c r="G754" s="256" t="n"/>
      <c r="H754" s="256" t="n"/>
      <c r="I754" s="256" t="n"/>
      <c r="J754" s="256" t="n"/>
      <c r="K754" s="256" t="n"/>
      <c r="L754" s="256" t="n"/>
      <c r="M754" s="256" t="n"/>
      <c r="N754" s="256" t="n"/>
      <c r="O754" s="256" t="n"/>
      <c r="P754" s="256" t="n"/>
      <c r="Q754" s="237">
        <f>IF(COUNTA(D754:P754)=0,"",ROUND(AVERAGE(D754:P754),1))</f>
        <v/>
      </c>
      <c r="R754" s="235" t="n"/>
      <c r="S754" s="256" t="n"/>
      <c r="T754" s="256" t="n"/>
      <c r="U754" s="256" t="n"/>
      <c r="V754" s="256" t="n"/>
      <c r="W754" s="256" t="n"/>
      <c r="X754" s="256" t="n"/>
      <c r="Y754" s="256" t="n"/>
      <c r="Z754" s="256" t="n"/>
      <c r="AA754" s="256" t="n"/>
      <c r="AB754" s="256" t="n"/>
      <c r="AC754" s="256" t="n"/>
      <c r="AD754" s="256" t="n"/>
      <c r="AE754" s="256" t="n"/>
      <c r="AF754" s="237">
        <f>IF(COUNTA(S754:AE754)=0,"",ROUND(AVERAGE(S754:AE754),1))</f>
        <v/>
      </c>
      <c r="AG754" s="235" t="n"/>
      <c r="AH754" s="256" t="n"/>
      <c r="AI754" s="256" t="n"/>
      <c r="AJ754" s="256" t="n"/>
      <c r="AK754" s="256" t="n"/>
      <c r="AL754" s="256" t="n"/>
      <c r="AM754" s="256" t="n"/>
      <c r="AN754" s="256" t="n"/>
      <c r="AO754" s="256" t="n"/>
      <c r="AP754" s="256" t="n"/>
      <c r="AQ754" s="256" t="n"/>
      <c r="AR754" s="256" t="n"/>
      <c r="AS754" s="256" t="n"/>
      <c r="AT754" s="256" t="n"/>
      <c r="AU754" s="237">
        <f>IF(COUNTA(AH754:AT754)=0,"",ROUND(AVERAGE(AH754:AT754),1))</f>
        <v/>
      </c>
    </row>
    <row r="755" ht="14.4" customHeight="1" s="185">
      <c r="A755" s="255" t="n">
        <v>6</v>
      </c>
      <c r="B755" s="194">
        <f t="array" ref="B755:B755">IFERROR(INDEX(Liste_Enfants!B$4:B$53,SMALL(IF(Liste_Enfants!E$4:E$53="A",ROW(Liste_Enfants!E$4:E$53)-3),6))&amp;" "&amp;INDEX(Liste_Enfants!C$4:C$53,SMALL(IF(Liste_Enfants!E$4:E$53="A",ROW(Liste_Enfants!E$4:E$53)-3),6)),"")</f>
        <v/>
      </c>
      <c r="C755" s="235" t="n"/>
      <c r="D755" s="256" t="n"/>
      <c r="E755" s="256" t="n"/>
      <c r="F755" s="256" t="n"/>
      <c r="G755" s="256" t="n"/>
      <c r="H755" s="256" t="n"/>
      <c r="I755" s="256" t="n"/>
      <c r="J755" s="256" t="n"/>
      <c r="K755" s="256" t="n"/>
      <c r="L755" s="256" t="n"/>
      <c r="M755" s="256" t="n"/>
      <c r="N755" s="256" t="n"/>
      <c r="O755" s="256" t="n"/>
      <c r="P755" s="256" t="n"/>
      <c r="Q755" s="237">
        <f>IF(COUNTA(D755:P755)=0,"",ROUND(AVERAGE(D755:P755),1))</f>
        <v/>
      </c>
      <c r="R755" s="235" t="n"/>
      <c r="S755" s="256" t="n"/>
      <c r="T755" s="256" t="n"/>
      <c r="U755" s="256" t="n"/>
      <c r="V755" s="256" t="n"/>
      <c r="W755" s="256" t="n"/>
      <c r="X755" s="256" t="n"/>
      <c r="Y755" s="256" t="n"/>
      <c r="Z755" s="256" t="n"/>
      <c r="AA755" s="256" t="n"/>
      <c r="AB755" s="256" t="n"/>
      <c r="AC755" s="256" t="n"/>
      <c r="AD755" s="256" t="n"/>
      <c r="AE755" s="256" t="n"/>
      <c r="AF755" s="237">
        <f>IF(COUNTA(S755:AE755)=0,"",ROUND(AVERAGE(S755:AE755),1))</f>
        <v/>
      </c>
      <c r="AG755" s="235" t="n"/>
      <c r="AH755" s="256" t="n"/>
      <c r="AI755" s="256" t="n"/>
      <c r="AJ755" s="256" t="n"/>
      <c r="AK755" s="256" t="n"/>
      <c r="AL755" s="256" t="n"/>
      <c r="AM755" s="256" t="n"/>
      <c r="AN755" s="256" t="n"/>
      <c r="AO755" s="256" t="n"/>
      <c r="AP755" s="256" t="n"/>
      <c r="AQ755" s="256" t="n"/>
      <c r="AR755" s="256" t="n"/>
      <c r="AS755" s="256" t="n"/>
      <c r="AT755" s="256" t="n"/>
      <c r="AU755" s="237">
        <f>IF(COUNTA(AH755:AT755)=0,"",ROUND(AVERAGE(AH755:AT755),1))</f>
        <v/>
      </c>
    </row>
    <row r="756" ht="14.4" customHeight="1" s="185">
      <c r="A756" s="255" t="n">
        <v>7</v>
      </c>
      <c r="B756" s="194">
        <f t="array" ref="B756:B756">IFERROR(INDEX(Liste_Enfants!B$4:B$53,SMALL(IF(Liste_Enfants!E$4:E$53="A",ROW(Liste_Enfants!E$4:E$53)-3),7))&amp;" "&amp;INDEX(Liste_Enfants!C$4:C$53,SMALL(IF(Liste_Enfants!E$4:E$53="A",ROW(Liste_Enfants!E$4:E$53)-3),7)),"")</f>
        <v/>
      </c>
      <c r="C756" s="235" t="n"/>
      <c r="D756" s="256" t="n"/>
      <c r="E756" s="256" t="n"/>
      <c r="F756" s="256" t="n"/>
      <c r="G756" s="256" t="n"/>
      <c r="H756" s="256" t="n"/>
      <c r="I756" s="256" t="n"/>
      <c r="J756" s="256" t="n"/>
      <c r="K756" s="256" t="n"/>
      <c r="L756" s="256" t="n"/>
      <c r="M756" s="256" t="n"/>
      <c r="N756" s="256" t="n"/>
      <c r="O756" s="256" t="n"/>
      <c r="P756" s="256" t="n"/>
      <c r="Q756" s="237">
        <f>IF(COUNTA(D756:P756)=0,"",ROUND(AVERAGE(D756:P756),1))</f>
        <v/>
      </c>
      <c r="R756" s="235" t="n"/>
      <c r="S756" s="256" t="n"/>
      <c r="T756" s="256" t="n"/>
      <c r="U756" s="256" t="n"/>
      <c r="V756" s="256" t="n"/>
      <c r="W756" s="256" t="n"/>
      <c r="X756" s="256" t="n"/>
      <c r="Y756" s="256" t="n"/>
      <c r="Z756" s="256" t="n"/>
      <c r="AA756" s="256" t="n"/>
      <c r="AB756" s="256" t="n"/>
      <c r="AC756" s="256" t="n"/>
      <c r="AD756" s="256" t="n"/>
      <c r="AE756" s="256" t="n"/>
      <c r="AF756" s="237">
        <f>IF(COUNTA(S756:AE756)=0,"",ROUND(AVERAGE(S756:AE756),1))</f>
        <v/>
      </c>
      <c r="AG756" s="235" t="n"/>
      <c r="AH756" s="256" t="n"/>
      <c r="AI756" s="256" t="n"/>
      <c r="AJ756" s="256" t="n"/>
      <c r="AK756" s="256" t="n"/>
      <c r="AL756" s="256" t="n"/>
      <c r="AM756" s="256" t="n"/>
      <c r="AN756" s="256" t="n"/>
      <c r="AO756" s="256" t="n"/>
      <c r="AP756" s="256" t="n"/>
      <c r="AQ756" s="256" t="n"/>
      <c r="AR756" s="256" t="n"/>
      <c r="AS756" s="256" t="n"/>
      <c r="AT756" s="256" t="n"/>
      <c r="AU756" s="237">
        <f>IF(COUNTA(AH756:AT756)=0,"",ROUND(AVERAGE(AH756:AT756),1))</f>
        <v/>
      </c>
    </row>
    <row r="757" ht="14.4" customHeight="1" s="185">
      <c r="A757" s="255" t="n">
        <v>8</v>
      </c>
      <c r="B757" s="194">
        <f t="array" ref="B757:B757">IFERROR(INDEX(Liste_Enfants!B$4:B$53,SMALL(IF(Liste_Enfants!E$4:E$53="A",ROW(Liste_Enfants!E$4:E$53)-3),8))&amp;" "&amp;INDEX(Liste_Enfants!C$4:C$53,SMALL(IF(Liste_Enfants!E$4:E$53="A",ROW(Liste_Enfants!E$4:E$53)-3),8)),"")</f>
        <v/>
      </c>
      <c r="C757" s="235" t="n"/>
      <c r="D757" s="256" t="n"/>
      <c r="E757" s="256" t="n"/>
      <c r="F757" s="256" t="n"/>
      <c r="G757" s="256" t="n"/>
      <c r="H757" s="256" t="n"/>
      <c r="I757" s="256" t="n"/>
      <c r="J757" s="256" t="n"/>
      <c r="K757" s="256" t="n"/>
      <c r="L757" s="256" t="n"/>
      <c r="M757" s="256" t="n"/>
      <c r="N757" s="256" t="n"/>
      <c r="O757" s="256" t="n"/>
      <c r="P757" s="256" t="n"/>
      <c r="Q757" s="237">
        <f>IF(COUNTA(D757:P757)=0,"",ROUND(AVERAGE(D757:P757),1))</f>
        <v/>
      </c>
      <c r="R757" s="235" t="n"/>
      <c r="S757" s="256" t="n"/>
      <c r="T757" s="256" t="n"/>
      <c r="U757" s="256" t="n"/>
      <c r="V757" s="256" t="n"/>
      <c r="W757" s="256" t="n"/>
      <c r="X757" s="256" t="n"/>
      <c r="Y757" s="256" t="n"/>
      <c r="Z757" s="256" t="n"/>
      <c r="AA757" s="256" t="n"/>
      <c r="AB757" s="256" t="n"/>
      <c r="AC757" s="256" t="n"/>
      <c r="AD757" s="256" t="n"/>
      <c r="AE757" s="256" t="n"/>
      <c r="AF757" s="237">
        <f>IF(COUNTA(S757:AE757)=0,"",ROUND(AVERAGE(S757:AE757),1))</f>
        <v/>
      </c>
      <c r="AG757" s="235" t="n"/>
      <c r="AH757" s="256" t="n"/>
      <c r="AI757" s="256" t="n"/>
      <c r="AJ757" s="256" t="n"/>
      <c r="AK757" s="256" t="n"/>
      <c r="AL757" s="256" t="n"/>
      <c r="AM757" s="256" t="n"/>
      <c r="AN757" s="256" t="n"/>
      <c r="AO757" s="256" t="n"/>
      <c r="AP757" s="256" t="n"/>
      <c r="AQ757" s="256" t="n"/>
      <c r="AR757" s="256" t="n"/>
      <c r="AS757" s="256" t="n"/>
      <c r="AT757" s="256" t="n"/>
      <c r="AU757" s="237">
        <f>IF(COUNTA(AH757:AT757)=0,"",ROUND(AVERAGE(AH757:AT757),1))</f>
        <v/>
      </c>
    </row>
    <row r="758" ht="14.4" customHeight="1" s="185">
      <c r="A758" s="255" t="n">
        <v>9</v>
      </c>
      <c r="B758" s="194">
        <f t="array" ref="B758:B758">IFERROR(INDEX(Liste_Enfants!B$4:B$53,SMALL(IF(Liste_Enfants!E$4:E$53="A",ROW(Liste_Enfants!E$4:E$53)-3),9))&amp;" "&amp;INDEX(Liste_Enfants!C$4:C$53,SMALL(IF(Liste_Enfants!E$4:E$53="A",ROW(Liste_Enfants!E$4:E$53)-3),9)),"")</f>
        <v/>
      </c>
      <c r="C758" s="235" t="n"/>
      <c r="D758" s="256" t="n"/>
      <c r="E758" s="256" t="n"/>
      <c r="F758" s="256" t="n"/>
      <c r="G758" s="256" t="n"/>
      <c r="H758" s="256" t="n"/>
      <c r="I758" s="256" t="n"/>
      <c r="J758" s="256" t="n"/>
      <c r="K758" s="256" t="n"/>
      <c r="L758" s="256" t="n"/>
      <c r="M758" s="256" t="n"/>
      <c r="N758" s="256" t="n"/>
      <c r="O758" s="256" t="n"/>
      <c r="P758" s="256" t="n"/>
      <c r="Q758" s="237">
        <f>IF(COUNTA(D758:P758)=0,"",ROUND(AVERAGE(D758:P758),1))</f>
        <v/>
      </c>
      <c r="R758" s="235" t="n"/>
      <c r="S758" s="256" t="n"/>
      <c r="T758" s="256" t="n"/>
      <c r="U758" s="256" t="n"/>
      <c r="V758" s="256" t="n"/>
      <c r="W758" s="256" t="n"/>
      <c r="X758" s="256" t="n"/>
      <c r="Y758" s="256" t="n"/>
      <c r="Z758" s="256" t="n"/>
      <c r="AA758" s="256" t="n"/>
      <c r="AB758" s="256" t="n"/>
      <c r="AC758" s="256" t="n"/>
      <c r="AD758" s="256" t="n"/>
      <c r="AE758" s="256" t="n"/>
      <c r="AF758" s="237">
        <f>IF(COUNTA(S758:AE758)=0,"",ROUND(AVERAGE(S758:AE758),1))</f>
        <v/>
      </c>
      <c r="AG758" s="235" t="n"/>
      <c r="AH758" s="256" t="n"/>
      <c r="AI758" s="256" t="n"/>
      <c r="AJ758" s="256" t="n"/>
      <c r="AK758" s="256" t="n"/>
      <c r="AL758" s="256" t="n"/>
      <c r="AM758" s="256" t="n"/>
      <c r="AN758" s="256" t="n"/>
      <c r="AO758" s="256" t="n"/>
      <c r="AP758" s="256" t="n"/>
      <c r="AQ758" s="256" t="n"/>
      <c r="AR758" s="256" t="n"/>
      <c r="AS758" s="256" t="n"/>
      <c r="AT758" s="256" t="n"/>
      <c r="AU758" s="237">
        <f>IF(COUNTA(AH758:AT758)=0,"",ROUND(AVERAGE(AH758:AT758),1))</f>
        <v/>
      </c>
    </row>
    <row r="759" ht="14.4" customHeight="1" s="185">
      <c r="A759" s="255" t="n">
        <v>10</v>
      </c>
      <c r="B759" s="194">
        <f t="array" ref="B759:B759">IFERROR(INDEX(Liste_Enfants!B$4:B$53,SMALL(IF(Liste_Enfants!E$4:E$53="A",ROW(Liste_Enfants!E$4:E$53)-3),10))&amp;" "&amp;INDEX(Liste_Enfants!C$4:C$53,SMALL(IF(Liste_Enfants!E$4:E$53="A",ROW(Liste_Enfants!E$4:E$53)-3),10)),"")</f>
        <v/>
      </c>
      <c r="C759" s="235" t="n"/>
      <c r="D759" s="256" t="n"/>
      <c r="E759" s="256" t="n"/>
      <c r="F759" s="256" t="n"/>
      <c r="G759" s="256" t="n"/>
      <c r="H759" s="256" t="n"/>
      <c r="I759" s="256" t="n"/>
      <c r="J759" s="256" t="n"/>
      <c r="K759" s="256" t="n"/>
      <c r="L759" s="256" t="n"/>
      <c r="M759" s="256" t="n"/>
      <c r="N759" s="256" t="n"/>
      <c r="O759" s="256" t="n"/>
      <c r="P759" s="256" t="n"/>
      <c r="Q759" s="237">
        <f>IF(COUNTA(D759:P759)=0,"",ROUND(AVERAGE(D759:P759),1))</f>
        <v/>
      </c>
      <c r="R759" s="235" t="n"/>
      <c r="S759" s="256" t="n"/>
      <c r="T759" s="256" t="n"/>
      <c r="U759" s="256" t="n"/>
      <c r="V759" s="256" t="n"/>
      <c r="W759" s="256" t="n"/>
      <c r="X759" s="256" t="n"/>
      <c r="Y759" s="256" t="n"/>
      <c r="Z759" s="256" t="n"/>
      <c r="AA759" s="256" t="n"/>
      <c r="AB759" s="256" t="n"/>
      <c r="AC759" s="256" t="n"/>
      <c r="AD759" s="256" t="n"/>
      <c r="AE759" s="256" t="n"/>
      <c r="AF759" s="237">
        <f>IF(COUNTA(S759:AE759)=0,"",ROUND(AVERAGE(S759:AE759),1))</f>
        <v/>
      </c>
      <c r="AG759" s="235" t="n"/>
      <c r="AH759" s="256" t="n"/>
      <c r="AI759" s="256" t="n"/>
      <c r="AJ759" s="256" t="n"/>
      <c r="AK759" s="256" t="n"/>
      <c r="AL759" s="256" t="n"/>
      <c r="AM759" s="256" t="n"/>
      <c r="AN759" s="256" t="n"/>
      <c r="AO759" s="256" t="n"/>
      <c r="AP759" s="256" t="n"/>
      <c r="AQ759" s="256" t="n"/>
      <c r="AR759" s="256" t="n"/>
      <c r="AS759" s="256" t="n"/>
      <c r="AT759" s="256" t="n"/>
      <c r="AU759" s="237">
        <f>IF(COUNTA(AH759:AT759)=0,"",ROUND(AVERAGE(AH759:AT759),1))</f>
        <v/>
      </c>
    </row>
    <row r="760" ht="14.4" customHeight="1" s="185">
      <c r="A760" s="255" t="n">
        <v>11</v>
      </c>
      <c r="B760" s="194">
        <f t="array" ref="B760:B760">IFERROR(INDEX(Liste_Enfants!B$4:B$53,SMALL(IF(Liste_Enfants!E$4:E$53="A",ROW(Liste_Enfants!E$4:E$53)-3),11))&amp;" "&amp;INDEX(Liste_Enfants!C$4:C$53,SMALL(IF(Liste_Enfants!E$4:E$53="A",ROW(Liste_Enfants!E$4:E$53)-3),11)),"")</f>
        <v/>
      </c>
      <c r="C760" s="235" t="n"/>
      <c r="D760" s="256" t="n"/>
      <c r="E760" s="256" t="n"/>
      <c r="F760" s="256" t="n"/>
      <c r="G760" s="256" t="n"/>
      <c r="H760" s="256" t="n"/>
      <c r="I760" s="256" t="n"/>
      <c r="J760" s="256" t="n"/>
      <c r="K760" s="256" t="n"/>
      <c r="L760" s="256" t="n"/>
      <c r="M760" s="256" t="n"/>
      <c r="N760" s="256" t="n"/>
      <c r="O760" s="256" t="n"/>
      <c r="P760" s="256" t="n"/>
      <c r="Q760" s="237">
        <f>IF(COUNTA(D760:P760)=0,"",ROUND(AVERAGE(D760:P760),1))</f>
        <v/>
      </c>
      <c r="R760" s="235" t="n"/>
      <c r="S760" s="256" t="n"/>
      <c r="T760" s="256" t="n"/>
      <c r="U760" s="256" t="n"/>
      <c r="V760" s="256" t="n"/>
      <c r="W760" s="256" t="n"/>
      <c r="X760" s="256" t="n"/>
      <c r="Y760" s="256" t="n"/>
      <c r="Z760" s="256" t="n"/>
      <c r="AA760" s="256" t="n"/>
      <c r="AB760" s="256" t="n"/>
      <c r="AC760" s="256" t="n"/>
      <c r="AD760" s="256" t="n"/>
      <c r="AE760" s="256" t="n"/>
      <c r="AF760" s="237">
        <f>IF(COUNTA(S760:AE760)=0,"",ROUND(AVERAGE(S760:AE760),1))</f>
        <v/>
      </c>
      <c r="AG760" s="235" t="n"/>
      <c r="AH760" s="256" t="n"/>
      <c r="AI760" s="256" t="n"/>
      <c r="AJ760" s="256" t="n"/>
      <c r="AK760" s="256" t="n"/>
      <c r="AL760" s="256" t="n"/>
      <c r="AM760" s="256" t="n"/>
      <c r="AN760" s="256" t="n"/>
      <c r="AO760" s="256" t="n"/>
      <c r="AP760" s="256" t="n"/>
      <c r="AQ760" s="256" t="n"/>
      <c r="AR760" s="256" t="n"/>
      <c r="AS760" s="256" t="n"/>
      <c r="AT760" s="256" t="n"/>
      <c r="AU760" s="237">
        <f>IF(COUNTA(AH760:AT760)=0,"",ROUND(AVERAGE(AH760:AT760),1))</f>
        <v/>
      </c>
    </row>
    <row r="761" ht="14.4" customHeight="1" s="185">
      <c r="A761" s="255" t="n">
        <v>12</v>
      </c>
      <c r="B761" s="194">
        <f t="array" ref="B761:B761">IFERROR(INDEX(Liste_Enfants!B$4:B$53,SMALL(IF(Liste_Enfants!E$4:E$53="A",ROW(Liste_Enfants!E$4:E$53)-3),12))&amp;" "&amp;INDEX(Liste_Enfants!C$4:C$53,SMALL(IF(Liste_Enfants!E$4:E$53="A",ROW(Liste_Enfants!E$4:E$53)-3),12)),"")</f>
        <v/>
      </c>
      <c r="C761" s="235" t="n"/>
      <c r="D761" s="256" t="n"/>
      <c r="E761" s="256" t="n"/>
      <c r="F761" s="256" t="n"/>
      <c r="G761" s="256" t="n"/>
      <c r="H761" s="256" t="n"/>
      <c r="I761" s="256" t="n"/>
      <c r="J761" s="256" t="n"/>
      <c r="K761" s="256" t="n"/>
      <c r="L761" s="256" t="n"/>
      <c r="M761" s="256" t="n"/>
      <c r="N761" s="256" t="n"/>
      <c r="O761" s="256" t="n"/>
      <c r="P761" s="256" t="n"/>
      <c r="Q761" s="237">
        <f>IF(COUNTA(D761:P761)=0,"",ROUND(AVERAGE(D761:P761),1))</f>
        <v/>
      </c>
      <c r="R761" s="235" t="n"/>
      <c r="S761" s="256" t="n"/>
      <c r="T761" s="256" t="n"/>
      <c r="U761" s="256" t="n"/>
      <c r="V761" s="256" t="n"/>
      <c r="W761" s="256" t="n"/>
      <c r="X761" s="256" t="n"/>
      <c r="Y761" s="256" t="n"/>
      <c r="Z761" s="256" t="n"/>
      <c r="AA761" s="256" t="n"/>
      <c r="AB761" s="256" t="n"/>
      <c r="AC761" s="256" t="n"/>
      <c r="AD761" s="256" t="n"/>
      <c r="AE761" s="256" t="n"/>
      <c r="AF761" s="237">
        <f>IF(COUNTA(S761:AE761)=0,"",ROUND(AVERAGE(S761:AE761),1))</f>
        <v/>
      </c>
      <c r="AG761" s="235" t="n"/>
      <c r="AH761" s="256" t="n"/>
      <c r="AI761" s="256" t="n"/>
      <c r="AJ761" s="256" t="n"/>
      <c r="AK761" s="256" t="n"/>
      <c r="AL761" s="256" t="n"/>
      <c r="AM761" s="256" t="n"/>
      <c r="AN761" s="256" t="n"/>
      <c r="AO761" s="256" t="n"/>
      <c r="AP761" s="256" t="n"/>
      <c r="AQ761" s="256" t="n"/>
      <c r="AR761" s="256" t="n"/>
      <c r="AS761" s="256" t="n"/>
      <c r="AT761" s="256" t="n"/>
      <c r="AU761" s="237">
        <f>IF(COUNTA(AH761:AT761)=0,"",ROUND(AVERAGE(AH761:AT761),1))</f>
        <v/>
      </c>
    </row>
    <row r="762" ht="14.4" customHeight="1" s="185">
      <c r="A762" s="255" t="n">
        <v>13</v>
      </c>
      <c r="B762" s="194">
        <f t="array" ref="B762:B762">IFERROR(INDEX(Liste_Enfants!B$4:B$53,SMALL(IF(Liste_Enfants!E$4:E$53="A",ROW(Liste_Enfants!E$4:E$53)-3),13))&amp;" "&amp;INDEX(Liste_Enfants!C$4:C$53,SMALL(IF(Liste_Enfants!E$4:E$53="A",ROW(Liste_Enfants!E$4:E$53)-3),13)),"")</f>
        <v/>
      </c>
      <c r="C762" s="235" t="n"/>
      <c r="D762" s="256" t="n"/>
      <c r="E762" s="256" t="n"/>
      <c r="F762" s="256" t="n"/>
      <c r="G762" s="256" t="n"/>
      <c r="H762" s="256" t="n"/>
      <c r="I762" s="256" t="n"/>
      <c r="J762" s="256" t="n"/>
      <c r="K762" s="256" t="n"/>
      <c r="L762" s="256" t="n"/>
      <c r="M762" s="256" t="n"/>
      <c r="N762" s="256" t="n"/>
      <c r="O762" s="256" t="n"/>
      <c r="P762" s="256" t="n"/>
      <c r="Q762" s="237">
        <f>IF(COUNTA(D762:P762)=0,"",ROUND(AVERAGE(D762:P762),1))</f>
        <v/>
      </c>
      <c r="R762" s="235" t="n"/>
      <c r="S762" s="256" t="n"/>
      <c r="T762" s="256" t="n"/>
      <c r="U762" s="256" t="n"/>
      <c r="V762" s="256" t="n"/>
      <c r="W762" s="256" t="n"/>
      <c r="X762" s="256" t="n"/>
      <c r="Y762" s="256" t="n"/>
      <c r="Z762" s="256" t="n"/>
      <c r="AA762" s="256" t="n"/>
      <c r="AB762" s="256" t="n"/>
      <c r="AC762" s="256" t="n"/>
      <c r="AD762" s="256" t="n"/>
      <c r="AE762" s="256" t="n"/>
      <c r="AF762" s="237">
        <f>IF(COUNTA(S762:AE762)=0,"",ROUND(AVERAGE(S762:AE762),1))</f>
        <v/>
      </c>
      <c r="AG762" s="235" t="n"/>
      <c r="AH762" s="256" t="n"/>
      <c r="AI762" s="256" t="n"/>
      <c r="AJ762" s="256" t="n"/>
      <c r="AK762" s="256" t="n"/>
      <c r="AL762" s="256" t="n"/>
      <c r="AM762" s="256" t="n"/>
      <c r="AN762" s="256" t="n"/>
      <c r="AO762" s="256" t="n"/>
      <c r="AP762" s="256" t="n"/>
      <c r="AQ762" s="256" t="n"/>
      <c r="AR762" s="256" t="n"/>
      <c r="AS762" s="256" t="n"/>
      <c r="AT762" s="256" t="n"/>
      <c r="AU762" s="237">
        <f>IF(COUNTA(AH762:AT762)=0,"",ROUND(AVERAGE(AH762:AT762),1))</f>
        <v/>
      </c>
    </row>
    <row r="763" ht="14.4" customHeight="1" s="185">
      <c r="A763" s="255" t="n">
        <v>14</v>
      </c>
      <c r="B763" s="194">
        <f t="array" ref="B763:B763">IFERROR(INDEX(Liste_Enfants!B$4:B$53,SMALL(IF(Liste_Enfants!E$4:E$53="A",ROW(Liste_Enfants!E$4:E$53)-3),14))&amp;" "&amp;INDEX(Liste_Enfants!C$4:C$53,SMALL(IF(Liste_Enfants!E$4:E$53="A",ROW(Liste_Enfants!E$4:E$53)-3),14)),"")</f>
        <v/>
      </c>
      <c r="C763" s="235" t="n"/>
      <c r="D763" s="256" t="n"/>
      <c r="E763" s="256" t="n"/>
      <c r="F763" s="256" t="n"/>
      <c r="G763" s="256" t="n"/>
      <c r="H763" s="256" t="n"/>
      <c r="I763" s="256" t="n"/>
      <c r="J763" s="256" t="n"/>
      <c r="K763" s="256" t="n"/>
      <c r="L763" s="256" t="n"/>
      <c r="M763" s="256" t="n"/>
      <c r="N763" s="256" t="n"/>
      <c r="O763" s="256" t="n"/>
      <c r="P763" s="256" t="n"/>
      <c r="Q763" s="237">
        <f>IF(COUNTA(D763:P763)=0,"",ROUND(AVERAGE(D763:P763),1))</f>
        <v/>
      </c>
      <c r="R763" s="235" t="n"/>
      <c r="S763" s="256" t="n"/>
      <c r="T763" s="256" t="n"/>
      <c r="U763" s="256" t="n"/>
      <c r="V763" s="256" t="n"/>
      <c r="W763" s="256" t="n"/>
      <c r="X763" s="256" t="n"/>
      <c r="Y763" s="256" t="n"/>
      <c r="Z763" s="256" t="n"/>
      <c r="AA763" s="256" t="n"/>
      <c r="AB763" s="256" t="n"/>
      <c r="AC763" s="256" t="n"/>
      <c r="AD763" s="256" t="n"/>
      <c r="AE763" s="256" t="n"/>
      <c r="AF763" s="237">
        <f>IF(COUNTA(S763:AE763)=0,"",ROUND(AVERAGE(S763:AE763),1))</f>
        <v/>
      </c>
      <c r="AG763" s="235" t="n"/>
      <c r="AH763" s="256" t="n"/>
      <c r="AI763" s="256" t="n"/>
      <c r="AJ763" s="256" t="n"/>
      <c r="AK763" s="256" t="n"/>
      <c r="AL763" s="256" t="n"/>
      <c r="AM763" s="256" t="n"/>
      <c r="AN763" s="256" t="n"/>
      <c r="AO763" s="256" t="n"/>
      <c r="AP763" s="256" t="n"/>
      <c r="AQ763" s="256" t="n"/>
      <c r="AR763" s="256" t="n"/>
      <c r="AS763" s="256" t="n"/>
      <c r="AT763" s="256" t="n"/>
      <c r="AU763" s="237">
        <f>IF(COUNTA(AH763:AT763)=0,"",ROUND(AVERAGE(AH763:AT763),1))</f>
        <v/>
      </c>
    </row>
    <row r="764" ht="14.4" customHeight="1" s="185">
      <c r="A764" s="255" t="n">
        <v>15</v>
      </c>
      <c r="B764" s="194">
        <f t="array" ref="B764:B764">IFERROR(INDEX(Liste_Enfants!B$4:B$53,SMALL(IF(Liste_Enfants!E$4:E$53="A",ROW(Liste_Enfants!E$4:E$53)-3),15))&amp;" "&amp;INDEX(Liste_Enfants!C$4:C$53,SMALL(IF(Liste_Enfants!E$4:E$53="A",ROW(Liste_Enfants!E$4:E$53)-3),15)),"")</f>
        <v/>
      </c>
      <c r="C764" s="235" t="n"/>
      <c r="D764" s="256" t="n"/>
      <c r="E764" s="256" t="n"/>
      <c r="F764" s="256" t="n"/>
      <c r="G764" s="256" t="n"/>
      <c r="H764" s="256" t="n"/>
      <c r="I764" s="256" t="n"/>
      <c r="J764" s="256" t="n"/>
      <c r="K764" s="256" t="n"/>
      <c r="L764" s="256" t="n"/>
      <c r="M764" s="256" t="n"/>
      <c r="N764" s="256" t="n"/>
      <c r="O764" s="256" t="n"/>
      <c r="P764" s="256" t="n"/>
      <c r="Q764" s="237">
        <f>IF(COUNTA(D764:P764)=0,"",ROUND(AVERAGE(D764:P764),1))</f>
        <v/>
      </c>
      <c r="R764" s="235" t="n"/>
      <c r="S764" s="256" t="n"/>
      <c r="T764" s="256" t="n"/>
      <c r="U764" s="256" t="n"/>
      <c r="V764" s="256" t="n"/>
      <c r="W764" s="256" t="n"/>
      <c r="X764" s="256" t="n"/>
      <c r="Y764" s="256" t="n"/>
      <c r="Z764" s="256" t="n"/>
      <c r="AA764" s="256" t="n"/>
      <c r="AB764" s="256" t="n"/>
      <c r="AC764" s="256" t="n"/>
      <c r="AD764" s="256" t="n"/>
      <c r="AE764" s="256" t="n"/>
      <c r="AF764" s="237">
        <f>IF(COUNTA(S764:AE764)=0,"",ROUND(AVERAGE(S764:AE764),1))</f>
        <v/>
      </c>
      <c r="AG764" s="235" t="n"/>
      <c r="AH764" s="256" t="n"/>
      <c r="AI764" s="256" t="n"/>
      <c r="AJ764" s="256" t="n"/>
      <c r="AK764" s="256" t="n"/>
      <c r="AL764" s="256" t="n"/>
      <c r="AM764" s="256" t="n"/>
      <c r="AN764" s="256" t="n"/>
      <c r="AO764" s="256" t="n"/>
      <c r="AP764" s="256" t="n"/>
      <c r="AQ764" s="256" t="n"/>
      <c r="AR764" s="256" t="n"/>
      <c r="AS764" s="256" t="n"/>
      <c r="AT764" s="256" t="n"/>
      <c r="AU764" s="237">
        <f>IF(COUNTA(AH764:AT764)=0,"",ROUND(AVERAGE(AH764:AT764),1))</f>
        <v/>
      </c>
    </row>
    <row r="765" ht="14.4" customHeight="1" s="185">
      <c r="A765" s="257" t="inlineStr">
        <is>
          <t>📊 MOY.</t>
        </is>
      </c>
      <c r="C765" s="240" t="n"/>
      <c r="D765" s="258">
        <f>IF(COUNTA(D750:D764)=0,"",ROUND(AVERAGE(D750:D764),1))</f>
        <v/>
      </c>
      <c r="E765" s="258">
        <f>IF(COUNTA(E750:E764)=0,"",ROUND(AVERAGE(E750:E764),1))</f>
        <v/>
      </c>
      <c r="F765" s="258">
        <f>IF(COUNTA(F750:F764)=0,"",ROUND(AVERAGE(F750:F764),1))</f>
        <v/>
      </c>
      <c r="G765" s="258">
        <f>IF(COUNTA(G750:G764)=0,"",ROUND(AVERAGE(G750:G764),1))</f>
        <v/>
      </c>
      <c r="H765" s="258">
        <f>IF(COUNTA(H750:H764)=0,"",ROUND(AVERAGE(H750:H764),1))</f>
        <v/>
      </c>
      <c r="I765" s="258">
        <f>IF(COUNTA(I750:I764)=0,"",ROUND(AVERAGE(I750:I764),1))</f>
        <v/>
      </c>
      <c r="J765" s="258">
        <f>IF(COUNTA(J750:J764)=0,"",ROUND(AVERAGE(J750:J764),1))</f>
        <v/>
      </c>
      <c r="K765" s="258">
        <f>IF(COUNTA(K750:K764)=0,"",ROUND(AVERAGE(K750:K764),1))</f>
        <v/>
      </c>
      <c r="L765" s="258">
        <f>IF(COUNTA(L750:L764)=0,"",ROUND(AVERAGE(L750:L764),1))</f>
        <v/>
      </c>
      <c r="M765" s="258">
        <f>IF(COUNTA(M750:M764)=0,"",ROUND(AVERAGE(M750:M764),1))</f>
        <v/>
      </c>
      <c r="N765" s="258">
        <f>IF(COUNTA(N750:N764)=0,"",ROUND(AVERAGE(N750:N764),1))</f>
        <v/>
      </c>
      <c r="O765" s="258">
        <f>IF(COUNTA(O750:O764)=0,"",ROUND(AVERAGE(O750:O764),1))</f>
        <v/>
      </c>
      <c r="P765" s="258">
        <f>IF(COUNTA(P750:P764)=0,"",ROUND(AVERAGE(P750:P764),1))</f>
        <v/>
      </c>
      <c r="Q765" s="258">
        <f>IF(COUNTA(Q750:Q764)=0,"",ROUND(AVERAGE(Q750:Q764),1))</f>
        <v/>
      </c>
      <c r="R765" s="235" t="n"/>
      <c r="S765" s="258">
        <f>IF(COUNTA(S750:S764)=0,"",ROUND(AVERAGE(S750:S764),1))</f>
        <v/>
      </c>
      <c r="T765" s="258">
        <f>IF(COUNTA(T750:T764)=0,"",ROUND(AVERAGE(T750:T764),1))</f>
        <v/>
      </c>
      <c r="U765" s="258">
        <f>IF(COUNTA(U750:U764)=0,"",ROUND(AVERAGE(U750:U764),1))</f>
        <v/>
      </c>
      <c r="V765" s="258">
        <f>IF(COUNTA(V750:V764)=0,"",ROUND(AVERAGE(V750:V764),1))</f>
        <v/>
      </c>
      <c r="W765" s="258">
        <f>IF(COUNTA(W750:W764)=0,"",ROUND(AVERAGE(W750:W764),1))</f>
        <v/>
      </c>
      <c r="X765" s="258">
        <f>IF(COUNTA(X750:X764)=0,"",ROUND(AVERAGE(X750:X764),1))</f>
        <v/>
      </c>
      <c r="Y765" s="258">
        <f>IF(COUNTA(Y750:Y764)=0,"",ROUND(AVERAGE(Y750:Y764),1))</f>
        <v/>
      </c>
      <c r="Z765" s="258">
        <f>IF(COUNTA(Z750:Z764)=0,"",ROUND(AVERAGE(Z750:Z764),1))</f>
        <v/>
      </c>
      <c r="AA765" s="258">
        <f>IF(COUNTA(AA750:AA764)=0,"",ROUND(AVERAGE(AA750:AA764),1))</f>
        <v/>
      </c>
      <c r="AB765" s="258">
        <f>IF(COUNTA(AB750:AB764)=0,"",ROUND(AVERAGE(AB750:AB764),1))</f>
        <v/>
      </c>
      <c r="AC765" s="258">
        <f>IF(COUNTA(AC750:AC764)=0,"",ROUND(AVERAGE(AC750:AC764),1))</f>
        <v/>
      </c>
      <c r="AD765" s="258">
        <f>IF(COUNTA(AD750:AD764)=0,"",ROUND(AVERAGE(AD750:AD764),1))</f>
        <v/>
      </c>
      <c r="AE765" s="258">
        <f>IF(COUNTA(AE750:AE764)=0,"",ROUND(AVERAGE(AE750:AE764),1))</f>
        <v/>
      </c>
      <c r="AF765" s="258">
        <f>IF(COUNTA(AF750:AF764)=0,"",ROUND(AVERAGE(AF750:AF764),1))</f>
        <v/>
      </c>
      <c r="AG765" s="235" t="n"/>
      <c r="AH765" s="258">
        <f>IF(COUNTA(AH750:AH764)=0,"",ROUND(AVERAGE(AH750:AH764),1))</f>
        <v/>
      </c>
      <c r="AI765" s="258">
        <f>IF(COUNTA(AI750:AI764)=0,"",ROUND(AVERAGE(AI750:AI764),1))</f>
        <v/>
      </c>
      <c r="AJ765" s="258">
        <f>IF(COUNTA(AJ750:AJ764)=0,"",ROUND(AVERAGE(AJ750:AJ764),1))</f>
        <v/>
      </c>
      <c r="AK765" s="258">
        <f>IF(COUNTA(AK750:AK764)=0,"",ROUND(AVERAGE(AK750:AK764),1))</f>
        <v/>
      </c>
      <c r="AL765" s="258">
        <f>IF(COUNTA(AL750:AL764)=0,"",ROUND(AVERAGE(AL750:AL764),1))</f>
        <v/>
      </c>
      <c r="AM765" s="258">
        <f>IF(COUNTA(AM750:AM764)=0,"",ROUND(AVERAGE(AM750:AM764),1))</f>
        <v/>
      </c>
      <c r="AN765" s="258">
        <f>IF(COUNTA(AN750:AN764)=0,"",ROUND(AVERAGE(AN750:AN764),1))</f>
        <v/>
      </c>
      <c r="AO765" s="258">
        <f>IF(COUNTA(AO750:AO764)=0,"",ROUND(AVERAGE(AO750:AO764),1))</f>
        <v/>
      </c>
      <c r="AP765" s="258">
        <f>IF(COUNTA(AP750:AP764)=0,"",ROUND(AVERAGE(AP750:AP764),1))</f>
        <v/>
      </c>
      <c r="AQ765" s="258">
        <f>IF(COUNTA(AQ750:AQ764)=0,"",ROUND(AVERAGE(AQ750:AQ764),1))</f>
        <v/>
      </c>
      <c r="AR765" s="258">
        <f>IF(COUNTA(AR750:AR764)=0,"",ROUND(AVERAGE(AR750:AR764),1))</f>
        <v/>
      </c>
      <c r="AS765" s="258">
        <f>IF(COUNTA(AS750:AS764)=0,"",ROUND(AVERAGE(AS750:AS764),1))</f>
        <v/>
      </c>
      <c r="AT765" s="258">
        <f>IF(COUNTA(AT750:AT764)=0,"",ROUND(AVERAGE(AT750:AT764),1))</f>
        <v/>
      </c>
      <c r="AU765" s="258">
        <f>IF(COUNTA(AU750:AU764)=0,"",ROUND(AVERAGE(AU750:AU764),1))</f>
        <v/>
      </c>
    </row>
    <row r="766" ht="30" customHeight="1" s="185">
      <c r="A766" s="261" t="inlineStr">
        <is>
          <t>N°</t>
        </is>
      </c>
      <c r="B766" s="247" t="inlineStr">
        <is>
          <t>📅 JEUDI</t>
        </is>
      </c>
      <c r="C766" s="228" t="n"/>
      <c r="D766" s="229" t="inlineStr">
        <is>
          <t>Règles</t>
        </is>
      </c>
      <c r="E766" s="229" t="inlineStr">
        <is>
          <t>Coopér.</t>
        </is>
      </c>
      <c r="F766" s="229" t="inlineStr">
        <is>
          <t>Comm.</t>
        </is>
      </c>
      <c r="G766" s="229" t="inlineStr">
        <is>
          <t>Entraide</t>
        </is>
      </c>
      <c r="H766" s="230" t="inlineStr">
        <is>
          <t>Initiat.</t>
        </is>
      </c>
      <c r="I766" s="230" t="inlineStr">
        <is>
          <t>Gest.mat</t>
        </is>
      </c>
      <c r="J766" s="230" t="inlineStr">
        <is>
          <t>Orga.</t>
        </is>
      </c>
      <c r="K766" s="231" t="inlineStr">
        <is>
          <t>Imagin.</t>
        </is>
      </c>
      <c r="L766" s="231" t="inlineStr">
        <is>
          <t>Expr.art</t>
        </is>
      </c>
      <c r="M766" s="231" t="inlineStr">
        <is>
          <t>Expr.corp</t>
        </is>
      </c>
      <c r="N766" s="232" t="inlineStr">
        <is>
          <t>Coord.</t>
        </is>
      </c>
      <c r="O766" s="232" t="inlineStr">
        <is>
          <t>Endur.</t>
        </is>
      </c>
      <c r="P766" s="232" t="inlineStr">
        <is>
          <t>Esp.sport</t>
        </is>
      </c>
      <c r="Q766" s="233" t="inlineStr">
        <is>
          <t>MOY</t>
        </is>
      </c>
      <c r="R766" s="250" t="inlineStr">
        <is>
          <t>▼ Activité</t>
        </is>
      </c>
      <c r="S766" s="229" t="inlineStr">
        <is>
          <t>Règles</t>
        </is>
      </c>
      <c r="T766" s="229" t="inlineStr">
        <is>
          <t>Coopér.</t>
        </is>
      </c>
      <c r="U766" s="229" t="inlineStr">
        <is>
          <t>Comm.</t>
        </is>
      </c>
      <c r="V766" s="229" t="inlineStr">
        <is>
          <t>Entraide</t>
        </is>
      </c>
      <c r="W766" s="230" t="inlineStr">
        <is>
          <t>Initiat.</t>
        </is>
      </c>
      <c r="X766" s="230" t="inlineStr">
        <is>
          <t>Gest.mat</t>
        </is>
      </c>
      <c r="Y766" s="230" t="inlineStr">
        <is>
          <t>Orga.</t>
        </is>
      </c>
      <c r="Z766" s="231" t="inlineStr">
        <is>
          <t>Imagin.</t>
        </is>
      </c>
      <c r="AA766" s="231" t="inlineStr">
        <is>
          <t>Expr.art</t>
        </is>
      </c>
      <c r="AB766" s="231" t="inlineStr">
        <is>
          <t>Expr.corp</t>
        </is>
      </c>
      <c r="AC766" s="232" t="inlineStr">
        <is>
          <t>Coord.</t>
        </is>
      </c>
      <c r="AD766" s="232" t="inlineStr">
        <is>
          <t>Endur.</t>
        </is>
      </c>
      <c r="AE766" s="232" t="inlineStr">
        <is>
          <t>Esp.sport</t>
        </is>
      </c>
      <c r="AF766" s="233" t="inlineStr">
        <is>
          <t>MOY</t>
        </is>
      </c>
      <c r="AG766" s="228" t="n"/>
      <c r="AH766" s="229" t="inlineStr">
        <is>
          <t>Règles</t>
        </is>
      </c>
      <c r="AI766" s="229" t="inlineStr">
        <is>
          <t>Coopér.</t>
        </is>
      </c>
      <c r="AJ766" s="229" t="inlineStr">
        <is>
          <t>Comm.</t>
        </is>
      </c>
      <c r="AK766" s="229" t="inlineStr">
        <is>
          <t>Entraide</t>
        </is>
      </c>
      <c r="AL766" s="230" t="inlineStr">
        <is>
          <t>Initiat.</t>
        </is>
      </c>
      <c r="AM766" s="230" t="inlineStr">
        <is>
          <t>Gest.mat</t>
        </is>
      </c>
      <c r="AN766" s="230" t="inlineStr">
        <is>
          <t>Orga.</t>
        </is>
      </c>
      <c r="AO766" s="231" t="inlineStr">
        <is>
          <t>Imagin.</t>
        </is>
      </c>
      <c r="AP766" s="231" t="inlineStr">
        <is>
          <t>Expr.art</t>
        </is>
      </c>
      <c r="AQ766" s="231" t="inlineStr">
        <is>
          <t>Expr.corp</t>
        </is>
      </c>
      <c r="AR766" s="232" t="inlineStr">
        <is>
          <t>Coord.</t>
        </is>
      </c>
      <c r="AS766" s="232" t="inlineStr">
        <is>
          <t>Endur.</t>
        </is>
      </c>
      <c r="AT766" s="232" t="inlineStr">
        <is>
          <t>Esp.sport</t>
        </is>
      </c>
      <c r="AU766" s="233" t="inlineStr">
        <is>
          <t>MOY</t>
        </is>
      </c>
    </row>
    <row r="767" ht="14.4" customHeight="1" s="185">
      <c r="A767" s="255" t="n">
        <v>1</v>
      </c>
      <c r="B767" s="194">
        <f t="array" ref="B767:B767">IFERROR(INDEX(Liste_Enfants!B$4:B$53,SMALL(IF(Liste_Enfants!E$4:E$53="A",ROW(Liste_Enfants!E$4:E$53)-3),1))&amp;" "&amp;INDEX(Liste_Enfants!C$4:C$53,SMALL(IF(Liste_Enfants!E$4:E$53="A",ROW(Liste_Enfants!E$4:E$53)-3),1)),"")</f>
        <v/>
      </c>
      <c r="C767" s="235" t="n"/>
      <c r="D767" s="256" t="n"/>
      <c r="E767" s="256" t="n"/>
      <c r="F767" s="256" t="n"/>
      <c r="G767" s="256" t="n"/>
      <c r="H767" s="256" t="n"/>
      <c r="I767" s="256" t="n"/>
      <c r="J767" s="256" t="n"/>
      <c r="K767" s="256" t="n"/>
      <c r="L767" s="256" t="n"/>
      <c r="M767" s="256" t="n"/>
      <c r="N767" s="256" t="n"/>
      <c r="O767" s="256" t="n"/>
      <c r="P767" s="256" t="n"/>
      <c r="Q767" s="237">
        <f>IF(COUNTA(D767:P767)=0,"",ROUND(AVERAGE(D767:P767),1))</f>
        <v/>
      </c>
      <c r="R767" s="235" t="n"/>
      <c r="S767" s="256" t="n"/>
      <c r="T767" s="256" t="n"/>
      <c r="U767" s="256" t="n"/>
      <c r="V767" s="256" t="n"/>
      <c r="W767" s="256" t="n"/>
      <c r="X767" s="256" t="n"/>
      <c r="Y767" s="256" t="n"/>
      <c r="Z767" s="256" t="n"/>
      <c r="AA767" s="256" t="n"/>
      <c r="AB767" s="256" t="n"/>
      <c r="AC767" s="256" t="n"/>
      <c r="AD767" s="256" t="n"/>
      <c r="AE767" s="256" t="n"/>
      <c r="AF767" s="237">
        <f>IF(COUNTA(S767:AE767)=0,"",ROUND(AVERAGE(S767:AE767),1))</f>
        <v/>
      </c>
      <c r="AG767" s="235" t="n"/>
      <c r="AH767" s="256" t="n"/>
      <c r="AI767" s="256" t="n"/>
      <c r="AJ767" s="256" t="n"/>
      <c r="AK767" s="256" t="n"/>
      <c r="AL767" s="256" t="n"/>
      <c r="AM767" s="256" t="n"/>
      <c r="AN767" s="256" t="n"/>
      <c r="AO767" s="256" t="n"/>
      <c r="AP767" s="256" t="n"/>
      <c r="AQ767" s="256" t="n"/>
      <c r="AR767" s="256" t="n"/>
      <c r="AS767" s="256" t="n"/>
      <c r="AT767" s="256" t="n"/>
      <c r="AU767" s="237">
        <f>IF(COUNTA(AH767:AT767)=0,"",ROUND(AVERAGE(AH767:AT767),1))</f>
        <v/>
      </c>
    </row>
    <row r="768" ht="14.4" customHeight="1" s="185">
      <c r="A768" s="255" t="n">
        <v>2</v>
      </c>
      <c r="B768" s="194">
        <f t="array" ref="B768:B768">IFERROR(INDEX(Liste_Enfants!B$4:B$53,SMALL(IF(Liste_Enfants!E$4:E$53="A",ROW(Liste_Enfants!E$4:E$53)-3),2))&amp;" "&amp;INDEX(Liste_Enfants!C$4:C$53,SMALL(IF(Liste_Enfants!E$4:E$53="A",ROW(Liste_Enfants!E$4:E$53)-3),2)),"")</f>
        <v/>
      </c>
      <c r="C768" s="235" t="n"/>
      <c r="D768" s="256" t="n"/>
      <c r="E768" s="256" t="n"/>
      <c r="F768" s="256" t="n"/>
      <c r="G768" s="256" t="n"/>
      <c r="H768" s="256" t="n"/>
      <c r="I768" s="256" t="n"/>
      <c r="J768" s="256" t="n"/>
      <c r="K768" s="256" t="n"/>
      <c r="L768" s="256" t="n"/>
      <c r="M768" s="256" t="n"/>
      <c r="N768" s="256" t="n"/>
      <c r="O768" s="256" t="n"/>
      <c r="P768" s="256" t="n"/>
      <c r="Q768" s="237">
        <f>IF(COUNTA(D768:P768)=0,"",ROUND(AVERAGE(D768:P768),1))</f>
        <v/>
      </c>
      <c r="R768" s="235" t="n"/>
      <c r="S768" s="256" t="n"/>
      <c r="T768" s="256" t="n"/>
      <c r="U768" s="256" t="n"/>
      <c r="V768" s="256" t="n"/>
      <c r="W768" s="256" t="n"/>
      <c r="X768" s="256" t="n"/>
      <c r="Y768" s="256" t="n"/>
      <c r="Z768" s="256" t="n"/>
      <c r="AA768" s="256" t="n"/>
      <c r="AB768" s="256" t="n"/>
      <c r="AC768" s="256" t="n"/>
      <c r="AD768" s="256" t="n"/>
      <c r="AE768" s="256" t="n"/>
      <c r="AF768" s="237">
        <f>IF(COUNTA(S768:AE768)=0,"",ROUND(AVERAGE(S768:AE768),1))</f>
        <v/>
      </c>
      <c r="AG768" s="235" t="n"/>
      <c r="AH768" s="256" t="n"/>
      <c r="AI768" s="256" t="n"/>
      <c r="AJ768" s="256" t="n"/>
      <c r="AK768" s="256" t="n"/>
      <c r="AL768" s="256" t="n"/>
      <c r="AM768" s="256" t="n"/>
      <c r="AN768" s="256" t="n"/>
      <c r="AO768" s="256" t="n"/>
      <c r="AP768" s="256" t="n"/>
      <c r="AQ768" s="256" t="n"/>
      <c r="AR768" s="256" t="n"/>
      <c r="AS768" s="256" t="n"/>
      <c r="AT768" s="256" t="n"/>
      <c r="AU768" s="237">
        <f>IF(COUNTA(AH768:AT768)=0,"",ROUND(AVERAGE(AH768:AT768),1))</f>
        <v/>
      </c>
    </row>
    <row r="769" ht="14.4" customHeight="1" s="185">
      <c r="A769" s="255" t="n">
        <v>3</v>
      </c>
      <c r="B769" s="194">
        <f t="array" ref="B769:B769">IFERROR(INDEX(Liste_Enfants!B$4:B$53,SMALL(IF(Liste_Enfants!E$4:E$53="A",ROW(Liste_Enfants!E$4:E$53)-3),3))&amp;" "&amp;INDEX(Liste_Enfants!C$4:C$53,SMALL(IF(Liste_Enfants!E$4:E$53="A",ROW(Liste_Enfants!E$4:E$53)-3),3)),"")</f>
        <v/>
      </c>
      <c r="C769" s="235" t="n"/>
      <c r="D769" s="256" t="n"/>
      <c r="E769" s="256" t="n"/>
      <c r="F769" s="256" t="n"/>
      <c r="G769" s="256" t="n"/>
      <c r="H769" s="256" t="n"/>
      <c r="I769" s="256" t="n"/>
      <c r="J769" s="256" t="n"/>
      <c r="K769" s="256" t="n"/>
      <c r="L769" s="256" t="n"/>
      <c r="M769" s="256" t="n"/>
      <c r="N769" s="256" t="n"/>
      <c r="O769" s="256" t="n"/>
      <c r="P769" s="256" t="n"/>
      <c r="Q769" s="237">
        <f>IF(COUNTA(D769:P769)=0,"",ROUND(AVERAGE(D769:P769),1))</f>
        <v/>
      </c>
      <c r="R769" s="235" t="n"/>
      <c r="S769" s="256" t="n"/>
      <c r="T769" s="256" t="n"/>
      <c r="U769" s="256" t="n"/>
      <c r="V769" s="256" t="n"/>
      <c r="W769" s="256" t="n"/>
      <c r="X769" s="256" t="n"/>
      <c r="Y769" s="256" t="n"/>
      <c r="Z769" s="256" t="n"/>
      <c r="AA769" s="256" t="n"/>
      <c r="AB769" s="256" t="n"/>
      <c r="AC769" s="256" t="n"/>
      <c r="AD769" s="256" t="n"/>
      <c r="AE769" s="256" t="n"/>
      <c r="AF769" s="237">
        <f>IF(COUNTA(S769:AE769)=0,"",ROUND(AVERAGE(S769:AE769),1))</f>
        <v/>
      </c>
      <c r="AG769" s="235" t="n"/>
      <c r="AH769" s="256" t="n"/>
      <c r="AI769" s="256" t="n"/>
      <c r="AJ769" s="256" t="n"/>
      <c r="AK769" s="256" t="n"/>
      <c r="AL769" s="256" t="n"/>
      <c r="AM769" s="256" t="n"/>
      <c r="AN769" s="256" t="n"/>
      <c r="AO769" s="256" t="n"/>
      <c r="AP769" s="256" t="n"/>
      <c r="AQ769" s="256" t="n"/>
      <c r="AR769" s="256" t="n"/>
      <c r="AS769" s="256" t="n"/>
      <c r="AT769" s="256" t="n"/>
      <c r="AU769" s="237">
        <f>IF(COUNTA(AH769:AT769)=0,"",ROUND(AVERAGE(AH769:AT769),1))</f>
        <v/>
      </c>
    </row>
    <row r="770" ht="14.4" customHeight="1" s="185">
      <c r="A770" s="255" t="n">
        <v>4</v>
      </c>
      <c r="B770" s="194">
        <f t="array" ref="B770:B770">IFERROR(INDEX(Liste_Enfants!B$4:B$53,SMALL(IF(Liste_Enfants!E$4:E$53="A",ROW(Liste_Enfants!E$4:E$53)-3),4))&amp;" "&amp;INDEX(Liste_Enfants!C$4:C$53,SMALL(IF(Liste_Enfants!E$4:E$53="A",ROW(Liste_Enfants!E$4:E$53)-3),4)),"")</f>
        <v/>
      </c>
      <c r="C770" s="235" t="n"/>
      <c r="D770" s="256" t="n"/>
      <c r="E770" s="256" t="n"/>
      <c r="F770" s="256" t="n"/>
      <c r="G770" s="256" t="n"/>
      <c r="H770" s="256" t="n"/>
      <c r="I770" s="256" t="n"/>
      <c r="J770" s="256" t="n"/>
      <c r="K770" s="256" t="n"/>
      <c r="L770" s="256" t="n"/>
      <c r="M770" s="256" t="n"/>
      <c r="N770" s="256" t="n"/>
      <c r="O770" s="256" t="n"/>
      <c r="P770" s="256" t="n"/>
      <c r="Q770" s="237">
        <f>IF(COUNTA(D770:P770)=0,"",ROUND(AVERAGE(D770:P770),1))</f>
        <v/>
      </c>
      <c r="R770" s="235" t="n"/>
      <c r="S770" s="256" t="n"/>
      <c r="T770" s="256" t="n"/>
      <c r="U770" s="256" t="n"/>
      <c r="V770" s="256" t="n"/>
      <c r="W770" s="256" t="n"/>
      <c r="X770" s="256" t="n"/>
      <c r="Y770" s="256" t="n"/>
      <c r="Z770" s="256" t="n"/>
      <c r="AA770" s="256" t="n"/>
      <c r="AB770" s="256" t="n"/>
      <c r="AC770" s="256" t="n"/>
      <c r="AD770" s="256" t="n"/>
      <c r="AE770" s="256" t="n"/>
      <c r="AF770" s="237">
        <f>IF(COUNTA(S770:AE770)=0,"",ROUND(AVERAGE(S770:AE770),1))</f>
        <v/>
      </c>
      <c r="AG770" s="235" t="n"/>
      <c r="AH770" s="256" t="n"/>
      <c r="AI770" s="256" t="n"/>
      <c r="AJ770" s="256" t="n"/>
      <c r="AK770" s="256" t="n"/>
      <c r="AL770" s="256" t="n"/>
      <c r="AM770" s="256" t="n"/>
      <c r="AN770" s="256" t="n"/>
      <c r="AO770" s="256" t="n"/>
      <c r="AP770" s="256" t="n"/>
      <c r="AQ770" s="256" t="n"/>
      <c r="AR770" s="256" t="n"/>
      <c r="AS770" s="256" t="n"/>
      <c r="AT770" s="256" t="n"/>
      <c r="AU770" s="237">
        <f>IF(COUNTA(AH770:AT770)=0,"",ROUND(AVERAGE(AH770:AT770),1))</f>
        <v/>
      </c>
    </row>
    <row r="771" ht="14.4" customHeight="1" s="185">
      <c r="A771" s="255" t="n">
        <v>5</v>
      </c>
      <c r="B771" s="194">
        <f t="array" ref="B771:B771">IFERROR(INDEX(Liste_Enfants!B$4:B$53,SMALL(IF(Liste_Enfants!E$4:E$53="A",ROW(Liste_Enfants!E$4:E$53)-3),5))&amp;" "&amp;INDEX(Liste_Enfants!C$4:C$53,SMALL(IF(Liste_Enfants!E$4:E$53="A",ROW(Liste_Enfants!E$4:E$53)-3),5)),"")</f>
        <v/>
      </c>
      <c r="C771" s="235" t="n"/>
      <c r="D771" s="256" t="n"/>
      <c r="E771" s="256" t="n"/>
      <c r="F771" s="256" t="n"/>
      <c r="G771" s="256" t="n"/>
      <c r="H771" s="256" t="n"/>
      <c r="I771" s="256" t="n"/>
      <c r="J771" s="256" t="n"/>
      <c r="K771" s="256" t="n"/>
      <c r="L771" s="256" t="n"/>
      <c r="M771" s="256" t="n"/>
      <c r="N771" s="256" t="n"/>
      <c r="O771" s="256" t="n"/>
      <c r="P771" s="256" t="n"/>
      <c r="Q771" s="237">
        <f>IF(COUNTA(D771:P771)=0,"",ROUND(AVERAGE(D771:P771),1))</f>
        <v/>
      </c>
      <c r="R771" s="235" t="n"/>
      <c r="S771" s="256" t="n"/>
      <c r="T771" s="256" t="n"/>
      <c r="U771" s="256" t="n"/>
      <c r="V771" s="256" t="n"/>
      <c r="W771" s="256" t="n"/>
      <c r="X771" s="256" t="n"/>
      <c r="Y771" s="256" t="n"/>
      <c r="Z771" s="256" t="n"/>
      <c r="AA771" s="256" t="n"/>
      <c r="AB771" s="256" t="n"/>
      <c r="AC771" s="256" t="n"/>
      <c r="AD771" s="256" t="n"/>
      <c r="AE771" s="256" t="n"/>
      <c r="AF771" s="237">
        <f>IF(COUNTA(S771:AE771)=0,"",ROUND(AVERAGE(S771:AE771),1))</f>
        <v/>
      </c>
      <c r="AG771" s="235" t="n"/>
      <c r="AH771" s="256" t="n"/>
      <c r="AI771" s="256" t="n"/>
      <c r="AJ771" s="256" t="n"/>
      <c r="AK771" s="256" t="n"/>
      <c r="AL771" s="256" t="n"/>
      <c r="AM771" s="256" t="n"/>
      <c r="AN771" s="256" t="n"/>
      <c r="AO771" s="256" t="n"/>
      <c r="AP771" s="256" t="n"/>
      <c r="AQ771" s="256" t="n"/>
      <c r="AR771" s="256" t="n"/>
      <c r="AS771" s="256" t="n"/>
      <c r="AT771" s="256" t="n"/>
      <c r="AU771" s="237">
        <f>IF(COUNTA(AH771:AT771)=0,"",ROUND(AVERAGE(AH771:AT771),1))</f>
        <v/>
      </c>
    </row>
    <row r="772" ht="14.4" customHeight="1" s="185">
      <c r="A772" s="255" t="n">
        <v>6</v>
      </c>
      <c r="B772" s="194">
        <f t="array" ref="B772:B772">IFERROR(INDEX(Liste_Enfants!B$4:B$53,SMALL(IF(Liste_Enfants!E$4:E$53="A",ROW(Liste_Enfants!E$4:E$53)-3),6))&amp;" "&amp;INDEX(Liste_Enfants!C$4:C$53,SMALL(IF(Liste_Enfants!E$4:E$53="A",ROW(Liste_Enfants!E$4:E$53)-3),6)),"")</f>
        <v/>
      </c>
      <c r="C772" s="235" t="n"/>
      <c r="D772" s="256" t="n"/>
      <c r="E772" s="256" t="n"/>
      <c r="F772" s="256" t="n"/>
      <c r="G772" s="256" t="n"/>
      <c r="H772" s="256" t="n"/>
      <c r="I772" s="256" t="n"/>
      <c r="J772" s="256" t="n"/>
      <c r="K772" s="256" t="n"/>
      <c r="L772" s="256" t="n"/>
      <c r="M772" s="256" t="n"/>
      <c r="N772" s="256" t="n"/>
      <c r="O772" s="256" t="n"/>
      <c r="P772" s="256" t="n"/>
      <c r="Q772" s="237">
        <f>IF(COUNTA(D772:P772)=0,"",ROUND(AVERAGE(D772:P772),1))</f>
        <v/>
      </c>
      <c r="R772" s="235" t="n"/>
      <c r="S772" s="256" t="n"/>
      <c r="T772" s="256" t="n"/>
      <c r="U772" s="256" t="n"/>
      <c r="V772" s="256" t="n"/>
      <c r="W772" s="256" t="n"/>
      <c r="X772" s="256" t="n"/>
      <c r="Y772" s="256" t="n"/>
      <c r="Z772" s="256" t="n"/>
      <c r="AA772" s="256" t="n"/>
      <c r="AB772" s="256" t="n"/>
      <c r="AC772" s="256" t="n"/>
      <c r="AD772" s="256" t="n"/>
      <c r="AE772" s="256" t="n"/>
      <c r="AF772" s="237">
        <f>IF(COUNTA(S772:AE772)=0,"",ROUND(AVERAGE(S772:AE772),1))</f>
        <v/>
      </c>
      <c r="AG772" s="235" t="n"/>
      <c r="AH772" s="256" t="n"/>
      <c r="AI772" s="256" t="n"/>
      <c r="AJ772" s="256" t="n"/>
      <c r="AK772" s="256" t="n"/>
      <c r="AL772" s="256" t="n"/>
      <c r="AM772" s="256" t="n"/>
      <c r="AN772" s="256" t="n"/>
      <c r="AO772" s="256" t="n"/>
      <c r="AP772" s="256" t="n"/>
      <c r="AQ772" s="256" t="n"/>
      <c r="AR772" s="256" t="n"/>
      <c r="AS772" s="256" t="n"/>
      <c r="AT772" s="256" t="n"/>
      <c r="AU772" s="237">
        <f>IF(COUNTA(AH772:AT772)=0,"",ROUND(AVERAGE(AH772:AT772),1))</f>
        <v/>
      </c>
    </row>
    <row r="773" ht="14.4" customHeight="1" s="185">
      <c r="A773" s="255" t="n">
        <v>7</v>
      </c>
      <c r="B773" s="194">
        <f t="array" ref="B773:B773">IFERROR(INDEX(Liste_Enfants!B$4:B$53,SMALL(IF(Liste_Enfants!E$4:E$53="A",ROW(Liste_Enfants!E$4:E$53)-3),7))&amp;" "&amp;INDEX(Liste_Enfants!C$4:C$53,SMALL(IF(Liste_Enfants!E$4:E$53="A",ROW(Liste_Enfants!E$4:E$53)-3),7)),"")</f>
        <v/>
      </c>
      <c r="C773" s="235" t="n"/>
      <c r="D773" s="256" t="n"/>
      <c r="E773" s="256" t="n"/>
      <c r="F773" s="256" t="n"/>
      <c r="G773" s="256" t="n"/>
      <c r="H773" s="256" t="n"/>
      <c r="I773" s="256" t="n"/>
      <c r="J773" s="256" t="n"/>
      <c r="K773" s="256" t="n"/>
      <c r="L773" s="256" t="n"/>
      <c r="M773" s="256" t="n"/>
      <c r="N773" s="256" t="n"/>
      <c r="O773" s="256" t="n"/>
      <c r="P773" s="256" t="n"/>
      <c r="Q773" s="237">
        <f>IF(COUNTA(D773:P773)=0,"",ROUND(AVERAGE(D773:P773),1))</f>
        <v/>
      </c>
      <c r="R773" s="235" t="n"/>
      <c r="S773" s="256" t="n"/>
      <c r="T773" s="256" t="n"/>
      <c r="U773" s="256" t="n"/>
      <c r="V773" s="256" t="n"/>
      <c r="W773" s="256" t="n"/>
      <c r="X773" s="256" t="n"/>
      <c r="Y773" s="256" t="n"/>
      <c r="Z773" s="256" t="n"/>
      <c r="AA773" s="256" t="n"/>
      <c r="AB773" s="256" t="n"/>
      <c r="AC773" s="256" t="n"/>
      <c r="AD773" s="256" t="n"/>
      <c r="AE773" s="256" t="n"/>
      <c r="AF773" s="237">
        <f>IF(COUNTA(S773:AE773)=0,"",ROUND(AVERAGE(S773:AE773),1))</f>
        <v/>
      </c>
      <c r="AG773" s="235" t="n"/>
      <c r="AH773" s="256" t="n"/>
      <c r="AI773" s="256" t="n"/>
      <c r="AJ773" s="256" t="n"/>
      <c r="AK773" s="256" t="n"/>
      <c r="AL773" s="256" t="n"/>
      <c r="AM773" s="256" t="n"/>
      <c r="AN773" s="256" t="n"/>
      <c r="AO773" s="256" t="n"/>
      <c r="AP773" s="256" t="n"/>
      <c r="AQ773" s="256" t="n"/>
      <c r="AR773" s="256" t="n"/>
      <c r="AS773" s="256" t="n"/>
      <c r="AT773" s="256" t="n"/>
      <c r="AU773" s="237">
        <f>IF(COUNTA(AH773:AT773)=0,"",ROUND(AVERAGE(AH773:AT773),1))</f>
        <v/>
      </c>
    </row>
    <row r="774" ht="14.4" customHeight="1" s="185">
      <c r="A774" s="255" t="n">
        <v>8</v>
      </c>
      <c r="B774" s="194">
        <f t="array" ref="B774:B774">IFERROR(INDEX(Liste_Enfants!B$4:B$53,SMALL(IF(Liste_Enfants!E$4:E$53="A",ROW(Liste_Enfants!E$4:E$53)-3),8))&amp;" "&amp;INDEX(Liste_Enfants!C$4:C$53,SMALL(IF(Liste_Enfants!E$4:E$53="A",ROW(Liste_Enfants!E$4:E$53)-3),8)),"")</f>
        <v/>
      </c>
      <c r="C774" s="235" t="n"/>
      <c r="D774" s="256" t="n"/>
      <c r="E774" s="256" t="n"/>
      <c r="F774" s="256" t="n"/>
      <c r="G774" s="256" t="n"/>
      <c r="H774" s="256" t="n"/>
      <c r="I774" s="256" t="n"/>
      <c r="J774" s="256" t="n"/>
      <c r="K774" s="256" t="n"/>
      <c r="L774" s="256" t="n"/>
      <c r="M774" s="256" t="n"/>
      <c r="N774" s="256" t="n"/>
      <c r="O774" s="256" t="n"/>
      <c r="P774" s="256" t="n"/>
      <c r="Q774" s="237">
        <f>IF(COUNTA(D774:P774)=0,"",ROUND(AVERAGE(D774:P774),1))</f>
        <v/>
      </c>
      <c r="R774" s="235" t="n"/>
      <c r="S774" s="256" t="n"/>
      <c r="T774" s="256" t="n"/>
      <c r="U774" s="256" t="n"/>
      <c r="V774" s="256" t="n"/>
      <c r="W774" s="256" t="n"/>
      <c r="X774" s="256" t="n"/>
      <c r="Y774" s="256" t="n"/>
      <c r="Z774" s="256" t="n"/>
      <c r="AA774" s="256" t="n"/>
      <c r="AB774" s="256" t="n"/>
      <c r="AC774" s="256" t="n"/>
      <c r="AD774" s="256" t="n"/>
      <c r="AE774" s="256" t="n"/>
      <c r="AF774" s="237">
        <f>IF(COUNTA(S774:AE774)=0,"",ROUND(AVERAGE(S774:AE774),1))</f>
        <v/>
      </c>
      <c r="AG774" s="235" t="n"/>
      <c r="AH774" s="256" t="n"/>
      <c r="AI774" s="256" t="n"/>
      <c r="AJ774" s="256" t="n"/>
      <c r="AK774" s="256" t="n"/>
      <c r="AL774" s="256" t="n"/>
      <c r="AM774" s="256" t="n"/>
      <c r="AN774" s="256" t="n"/>
      <c r="AO774" s="256" t="n"/>
      <c r="AP774" s="256" t="n"/>
      <c r="AQ774" s="256" t="n"/>
      <c r="AR774" s="256" t="n"/>
      <c r="AS774" s="256" t="n"/>
      <c r="AT774" s="256" t="n"/>
      <c r="AU774" s="237">
        <f>IF(COUNTA(AH774:AT774)=0,"",ROUND(AVERAGE(AH774:AT774),1))</f>
        <v/>
      </c>
    </row>
    <row r="775" ht="14.4" customHeight="1" s="185">
      <c r="A775" s="255" t="n">
        <v>9</v>
      </c>
      <c r="B775" s="194">
        <f t="array" ref="B775:B775">IFERROR(INDEX(Liste_Enfants!B$4:B$53,SMALL(IF(Liste_Enfants!E$4:E$53="A",ROW(Liste_Enfants!E$4:E$53)-3),9))&amp;" "&amp;INDEX(Liste_Enfants!C$4:C$53,SMALL(IF(Liste_Enfants!E$4:E$53="A",ROW(Liste_Enfants!E$4:E$53)-3),9)),"")</f>
        <v/>
      </c>
      <c r="C775" s="235" t="n"/>
      <c r="D775" s="256" t="n"/>
      <c r="E775" s="256" t="n"/>
      <c r="F775" s="256" t="n"/>
      <c r="G775" s="256" t="n"/>
      <c r="H775" s="256" t="n"/>
      <c r="I775" s="256" t="n"/>
      <c r="J775" s="256" t="n"/>
      <c r="K775" s="256" t="n"/>
      <c r="L775" s="256" t="n"/>
      <c r="M775" s="256" t="n"/>
      <c r="N775" s="256" t="n"/>
      <c r="O775" s="256" t="n"/>
      <c r="P775" s="256" t="n"/>
      <c r="Q775" s="237">
        <f>IF(COUNTA(D775:P775)=0,"",ROUND(AVERAGE(D775:P775),1))</f>
        <v/>
      </c>
      <c r="R775" s="235" t="n"/>
      <c r="S775" s="256" t="n"/>
      <c r="T775" s="256" t="n"/>
      <c r="U775" s="256" t="n"/>
      <c r="V775" s="256" t="n"/>
      <c r="W775" s="256" t="n"/>
      <c r="X775" s="256" t="n"/>
      <c r="Y775" s="256" t="n"/>
      <c r="Z775" s="256" t="n"/>
      <c r="AA775" s="256" t="n"/>
      <c r="AB775" s="256" t="n"/>
      <c r="AC775" s="256" t="n"/>
      <c r="AD775" s="256" t="n"/>
      <c r="AE775" s="256" t="n"/>
      <c r="AF775" s="237">
        <f>IF(COUNTA(S775:AE775)=0,"",ROUND(AVERAGE(S775:AE775),1))</f>
        <v/>
      </c>
      <c r="AG775" s="235" t="n"/>
      <c r="AH775" s="256" t="n"/>
      <c r="AI775" s="256" t="n"/>
      <c r="AJ775" s="256" t="n"/>
      <c r="AK775" s="256" t="n"/>
      <c r="AL775" s="256" t="n"/>
      <c r="AM775" s="256" t="n"/>
      <c r="AN775" s="256" t="n"/>
      <c r="AO775" s="256" t="n"/>
      <c r="AP775" s="256" t="n"/>
      <c r="AQ775" s="256" t="n"/>
      <c r="AR775" s="256" t="n"/>
      <c r="AS775" s="256" t="n"/>
      <c r="AT775" s="256" t="n"/>
      <c r="AU775" s="237">
        <f>IF(COUNTA(AH775:AT775)=0,"",ROUND(AVERAGE(AH775:AT775),1))</f>
        <v/>
      </c>
    </row>
    <row r="776" ht="14.4" customHeight="1" s="185">
      <c r="A776" s="255" t="n">
        <v>10</v>
      </c>
      <c r="B776" s="194">
        <f t="array" ref="B776:B776">IFERROR(INDEX(Liste_Enfants!B$4:B$53,SMALL(IF(Liste_Enfants!E$4:E$53="A",ROW(Liste_Enfants!E$4:E$53)-3),10))&amp;" "&amp;INDEX(Liste_Enfants!C$4:C$53,SMALL(IF(Liste_Enfants!E$4:E$53="A",ROW(Liste_Enfants!E$4:E$53)-3),10)),"")</f>
        <v/>
      </c>
      <c r="C776" s="235" t="n"/>
      <c r="D776" s="256" t="n"/>
      <c r="E776" s="256" t="n"/>
      <c r="F776" s="256" t="n"/>
      <c r="G776" s="256" t="n"/>
      <c r="H776" s="256" t="n"/>
      <c r="I776" s="256" t="n"/>
      <c r="J776" s="256" t="n"/>
      <c r="K776" s="256" t="n"/>
      <c r="L776" s="256" t="n"/>
      <c r="M776" s="256" t="n"/>
      <c r="N776" s="256" t="n"/>
      <c r="O776" s="256" t="n"/>
      <c r="P776" s="256" t="n"/>
      <c r="Q776" s="237">
        <f>IF(COUNTA(D776:P776)=0,"",ROUND(AVERAGE(D776:P776),1))</f>
        <v/>
      </c>
      <c r="R776" s="235" t="n"/>
      <c r="S776" s="256" t="n"/>
      <c r="T776" s="256" t="n"/>
      <c r="U776" s="256" t="n"/>
      <c r="V776" s="256" t="n"/>
      <c r="W776" s="256" t="n"/>
      <c r="X776" s="256" t="n"/>
      <c r="Y776" s="256" t="n"/>
      <c r="Z776" s="256" t="n"/>
      <c r="AA776" s="256" t="n"/>
      <c r="AB776" s="256" t="n"/>
      <c r="AC776" s="256" t="n"/>
      <c r="AD776" s="256" t="n"/>
      <c r="AE776" s="256" t="n"/>
      <c r="AF776" s="237">
        <f>IF(COUNTA(S776:AE776)=0,"",ROUND(AVERAGE(S776:AE776),1))</f>
        <v/>
      </c>
      <c r="AG776" s="235" t="n"/>
      <c r="AH776" s="256" t="n"/>
      <c r="AI776" s="256" t="n"/>
      <c r="AJ776" s="256" t="n"/>
      <c r="AK776" s="256" t="n"/>
      <c r="AL776" s="256" t="n"/>
      <c r="AM776" s="256" t="n"/>
      <c r="AN776" s="256" t="n"/>
      <c r="AO776" s="256" t="n"/>
      <c r="AP776" s="256" t="n"/>
      <c r="AQ776" s="256" t="n"/>
      <c r="AR776" s="256" t="n"/>
      <c r="AS776" s="256" t="n"/>
      <c r="AT776" s="256" t="n"/>
      <c r="AU776" s="237">
        <f>IF(COUNTA(AH776:AT776)=0,"",ROUND(AVERAGE(AH776:AT776),1))</f>
        <v/>
      </c>
    </row>
    <row r="777" ht="14.4" customHeight="1" s="185">
      <c r="A777" s="255" t="n">
        <v>11</v>
      </c>
      <c r="B777" s="194">
        <f t="array" ref="B777:B777">IFERROR(INDEX(Liste_Enfants!B$4:B$53,SMALL(IF(Liste_Enfants!E$4:E$53="A",ROW(Liste_Enfants!E$4:E$53)-3),11))&amp;" "&amp;INDEX(Liste_Enfants!C$4:C$53,SMALL(IF(Liste_Enfants!E$4:E$53="A",ROW(Liste_Enfants!E$4:E$53)-3),11)),"")</f>
        <v/>
      </c>
      <c r="C777" s="235" t="n"/>
      <c r="D777" s="256" t="n"/>
      <c r="E777" s="256" t="n"/>
      <c r="F777" s="256" t="n"/>
      <c r="G777" s="256" t="n"/>
      <c r="H777" s="256" t="n"/>
      <c r="I777" s="256" t="n"/>
      <c r="J777" s="256" t="n"/>
      <c r="K777" s="256" t="n"/>
      <c r="L777" s="256" t="n"/>
      <c r="M777" s="256" t="n"/>
      <c r="N777" s="256" t="n"/>
      <c r="O777" s="256" t="n"/>
      <c r="P777" s="256" t="n"/>
      <c r="Q777" s="237">
        <f>IF(COUNTA(D777:P777)=0,"",ROUND(AVERAGE(D777:P777),1))</f>
        <v/>
      </c>
      <c r="R777" s="235" t="n"/>
      <c r="S777" s="256" t="n"/>
      <c r="T777" s="256" t="n"/>
      <c r="U777" s="256" t="n"/>
      <c r="V777" s="256" t="n"/>
      <c r="W777" s="256" t="n"/>
      <c r="X777" s="256" t="n"/>
      <c r="Y777" s="256" t="n"/>
      <c r="Z777" s="256" t="n"/>
      <c r="AA777" s="256" t="n"/>
      <c r="AB777" s="256" t="n"/>
      <c r="AC777" s="256" t="n"/>
      <c r="AD777" s="256" t="n"/>
      <c r="AE777" s="256" t="n"/>
      <c r="AF777" s="237">
        <f>IF(COUNTA(S777:AE777)=0,"",ROUND(AVERAGE(S777:AE777),1))</f>
        <v/>
      </c>
      <c r="AG777" s="235" t="n"/>
      <c r="AH777" s="256" t="n"/>
      <c r="AI777" s="256" t="n"/>
      <c r="AJ777" s="256" t="n"/>
      <c r="AK777" s="256" t="n"/>
      <c r="AL777" s="256" t="n"/>
      <c r="AM777" s="256" t="n"/>
      <c r="AN777" s="256" t="n"/>
      <c r="AO777" s="256" t="n"/>
      <c r="AP777" s="256" t="n"/>
      <c r="AQ777" s="256" t="n"/>
      <c r="AR777" s="256" t="n"/>
      <c r="AS777" s="256" t="n"/>
      <c r="AT777" s="256" t="n"/>
      <c r="AU777" s="237">
        <f>IF(COUNTA(AH777:AT777)=0,"",ROUND(AVERAGE(AH777:AT777),1))</f>
        <v/>
      </c>
    </row>
    <row r="778" ht="14.4" customHeight="1" s="185">
      <c r="A778" s="255" t="n">
        <v>12</v>
      </c>
      <c r="B778" s="194">
        <f t="array" ref="B778:B778">IFERROR(INDEX(Liste_Enfants!B$4:B$53,SMALL(IF(Liste_Enfants!E$4:E$53="A",ROW(Liste_Enfants!E$4:E$53)-3),12))&amp;" "&amp;INDEX(Liste_Enfants!C$4:C$53,SMALL(IF(Liste_Enfants!E$4:E$53="A",ROW(Liste_Enfants!E$4:E$53)-3),12)),"")</f>
        <v/>
      </c>
      <c r="C778" s="235" t="n"/>
      <c r="D778" s="256" t="n"/>
      <c r="E778" s="256" t="n"/>
      <c r="F778" s="256" t="n"/>
      <c r="G778" s="256" t="n"/>
      <c r="H778" s="256" t="n"/>
      <c r="I778" s="256" t="n"/>
      <c r="J778" s="256" t="n"/>
      <c r="K778" s="256" t="n"/>
      <c r="L778" s="256" t="n"/>
      <c r="M778" s="256" t="n"/>
      <c r="N778" s="256" t="n"/>
      <c r="O778" s="256" t="n"/>
      <c r="P778" s="256" t="n"/>
      <c r="Q778" s="237">
        <f>IF(COUNTA(D778:P778)=0,"",ROUND(AVERAGE(D778:P778),1))</f>
        <v/>
      </c>
      <c r="R778" s="235" t="n"/>
      <c r="S778" s="256" t="n"/>
      <c r="T778" s="256" t="n"/>
      <c r="U778" s="256" t="n"/>
      <c r="V778" s="256" t="n"/>
      <c r="W778" s="256" t="n"/>
      <c r="X778" s="256" t="n"/>
      <c r="Y778" s="256" t="n"/>
      <c r="Z778" s="256" t="n"/>
      <c r="AA778" s="256" t="n"/>
      <c r="AB778" s="256" t="n"/>
      <c r="AC778" s="256" t="n"/>
      <c r="AD778" s="256" t="n"/>
      <c r="AE778" s="256" t="n"/>
      <c r="AF778" s="237">
        <f>IF(COUNTA(S778:AE778)=0,"",ROUND(AVERAGE(S778:AE778),1))</f>
        <v/>
      </c>
      <c r="AG778" s="235" t="n"/>
      <c r="AH778" s="256" t="n"/>
      <c r="AI778" s="256" t="n"/>
      <c r="AJ778" s="256" t="n"/>
      <c r="AK778" s="256" t="n"/>
      <c r="AL778" s="256" t="n"/>
      <c r="AM778" s="256" t="n"/>
      <c r="AN778" s="256" t="n"/>
      <c r="AO778" s="256" t="n"/>
      <c r="AP778" s="256" t="n"/>
      <c r="AQ778" s="256" t="n"/>
      <c r="AR778" s="256" t="n"/>
      <c r="AS778" s="256" t="n"/>
      <c r="AT778" s="256" t="n"/>
      <c r="AU778" s="237">
        <f>IF(COUNTA(AH778:AT778)=0,"",ROUND(AVERAGE(AH778:AT778),1))</f>
        <v/>
      </c>
    </row>
    <row r="779" ht="14.4" customHeight="1" s="185">
      <c r="A779" s="255" t="n">
        <v>13</v>
      </c>
      <c r="B779" s="194">
        <f t="array" ref="B779:B779">IFERROR(INDEX(Liste_Enfants!B$4:B$53,SMALL(IF(Liste_Enfants!E$4:E$53="A",ROW(Liste_Enfants!E$4:E$53)-3),13))&amp;" "&amp;INDEX(Liste_Enfants!C$4:C$53,SMALL(IF(Liste_Enfants!E$4:E$53="A",ROW(Liste_Enfants!E$4:E$53)-3),13)),"")</f>
        <v/>
      </c>
      <c r="C779" s="235" t="n"/>
      <c r="D779" s="256" t="n"/>
      <c r="E779" s="256" t="n"/>
      <c r="F779" s="256" t="n"/>
      <c r="G779" s="256" t="n"/>
      <c r="H779" s="256" t="n"/>
      <c r="I779" s="256" t="n"/>
      <c r="J779" s="256" t="n"/>
      <c r="K779" s="256" t="n"/>
      <c r="L779" s="256" t="n"/>
      <c r="M779" s="256" t="n"/>
      <c r="N779" s="256" t="n"/>
      <c r="O779" s="256" t="n"/>
      <c r="P779" s="256" t="n"/>
      <c r="Q779" s="237">
        <f>IF(COUNTA(D779:P779)=0,"",ROUND(AVERAGE(D779:P779),1))</f>
        <v/>
      </c>
      <c r="R779" s="235" t="n"/>
      <c r="S779" s="256" t="n"/>
      <c r="T779" s="256" t="n"/>
      <c r="U779" s="256" t="n"/>
      <c r="V779" s="256" t="n"/>
      <c r="W779" s="256" t="n"/>
      <c r="X779" s="256" t="n"/>
      <c r="Y779" s="256" t="n"/>
      <c r="Z779" s="256" t="n"/>
      <c r="AA779" s="256" t="n"/>
      <c r="AB779" s="256" t="n"/>
      <c r="AC779" s="256" t="n"/>
      <c r="AD779" s="256" t="n"/>
      <c r="AE779" s="256" t="n"/>
      <c r="AF779" s="237">
        <f>IF(COUNTA(S779:AE779)=0,"",ROUND(AVERAGE(S779:AE779),1))</f>
        <v/>
      </c>
      <c r="AG779" s="235" t="n"/>
      <c r="AH779" s="256" t="n"/>
      <c r="AI779" s="256" t="n"/>
      <c r="AJ779" s="256" t="n"/>
      <c r="AK779" s="256" t="n"/>
      <c r="AL779" s="256" t="n"/>
      <c r="AM779" s="256" t="n"/>
      <c r="AN779" s="256" t="n"/>
      <c r="AO779" s="256" t="n"/>
      <c r="AP779" s="256" t="n"/>
      <c r="AQ779" s="256" t="n"/>
      <c r="AR779" s="256" t="n"/>
      <c r="AS779" s="256" t="n"/>
      <c r="AT779" s="256" t="n"/>
      <c r="AU779" s="237">
        <f>IF(COUNTA(AH779:AT779)=0,"",ROUND(AVERAGE(AH779:AT779),1))</f>
        <v/>
      </c>
    </row>
    <row r="780" ht="14.4" customHeight="1" s="185">
      <c r="A780" s="255" t="n">
        <v>14</v>
      </c>
      <c r="B780" s="194">
        <f t="array" ref="B780:B780">IFERROR(INDEX(Liste_Enfants!B$4:B$53,SMALL(IF(Liste_Enfants!E$4:E$53="A",ROW(Liste_Enfants!E$4:E$53)-3),14))&amp;" "&amp;INDEX(Liste_Enfants!C$4:C$53,SMALL(IF(Liste_Enfants!E$4:E$53="A",ROW(Liste_Enfants!E$4:E$53)-3),14)),"")</f>
        <v/>
      </c>
      <c r="C780" s="235" t="n"/>
      <c r="D780" s="256" t="n"/>
      <c r="E780" s="256" t="n"/>
      <c r="F780" s="256" t="n"/>
      <c r="G780" s="256" t="n"/>
      <c r="H780" s="256" t="n"/>
      <c r="I780" s="256" t="n"/>
      <c r="J780" s="256" t="n"/>
      <c r="K780" s="256" t="n"/>
      <c r="L780" s="256" t="n"/>
      <c r="M780" s="256" t="n"/>
      <c r="N780" s="256" t="n"/>
      <c r="O780" s="256" t="n"/>
      <c r="P780" s="256" t="n"/>
      <c r="Q780" s="237">
        <f>IF(COUNTA(D780:P780)=0,"",ROUND(AVERAGE(D780:P780),1))</f>
        <v/>
      </c>
      <c r="R780" s="235" t="n"/>
      <c r="S780" s="256" t="n"/>
      <c r="T780" s="256" t="n"/>
      <c r="U780" s="256" t="n"/>
      <c r="V780" s="256" t="n"/>
      <c r="W780" s="256" t="n"/>
      <c r="X780" s="256" t="n"/>
      <c r="Y780" s="256" t="n"/>
      <c r="Z780" s="256" t="n"/>
      <c r="AA780" s="256" t="n"/>
      <c r="AB780" s="256" t="n"/>
      <c r="AC780" s="256" t="n"/>
      <c r="AD780" s="256" t="n"/>
      <c r="AE780" s="256" t="n"/>
      <c r="AF780" s="237">
        <f>IF(COUNTA(S780:AE780)=0,"",ROUND(AVERAGE(S780:AE780),1))</f>
        <v/>
      </c>
      <c r="AG780" s="235" t="n"/>
      <c r="AH780" s="256" t="n"/>
      <c r="AI780" s="256" t="n"/>
      <c r="AJ780" s="256" t="n"/>
      <c r="AK780" s="256" t="n"/>
      <c r="AL780" s="256" t="n"/>
      <c r="AM780" s="256" t="n"/>
      <c r="AN780" s="256" t="n"/>
      <c r="AO780" s="256" t="n"/>
      <c r="AP780" s="256" t="n"/>
      <c r="AQ780" s="256" t="n"/>
      <c r="AR780" s="256" t="n"/>
      <c r="AS780" s="256" t="n"/>
      <c r="AT780" s="256" t="n"/>
      <c r="AU780" s="237">
        <f>IF(COUNTA(AH780:AT780)=0,"",ROUND(AVERAGE(AH780:AT780),1))</f>
        <v/>
      </c>
    </row>
    <row r="781" ht="14.4" customHeight="1" s="185">
      <c r="A781" s="255" t="n">
        <v>15</v>
      </c>
      <c r="B781" s="194">
        <f t="array" ref="B781:B781">IFERROR(INDEX(Liste_Enfants!B$4:B$53,SMALL(IF(Liste_Enfants!E$4:E$53="A",ROW(Liste_Enfants!E$4:E$53)-3),15))&amp;" "&amp;INDEX(Liste_Enfants!C$4:C$53,SMALL(IF(Liste_Enfants!E$4:E$53="A",ROW(Liste_Enfants!E$4:E$53)-3),15)),"")</f>
        <v/>
      </c>
      <c r="C781" s="235" t="n"/>
      <c r="D781" s="256" t="n"/>
      <c r="E781" s="256" t="n"/>
      <c r="F781" s="256" t="n"/>
      <c r="G781" s="256" t="n"/>
      <c r="H781" s="256" t="n"/>
      <c r="I781" s="256" t="n"/>
      <c r="J781" s="256" t="n"/>
      <c r="K781" s="256" t="n"/>
      <c r="L781" s="256" t="n"/>
      <c r="M781" s="256" t="n"/>
      <c r="N781" s="256" t="n"/>
      <c r="O781" s="256" t="n"/>
      <c r="P781" s="256" t="n"/>
      <c r="Q781" s="237">
        <f>IF(COUNTA(D781:P781)=0,"",ROUND(AVERAGE(D781:P781),1))</f>
        <v/>
      </c>
      <c r="R781" s="235" t="n"/>
      <c r="S781" s="256" t="n"/>
      <c r="T781" s="256" t="n"/>
      <c r="U781" s="256" t="n"/>
      <c r="V781" s="256" t="n"/>
      <c r="W781" s="256" t="n"/>
      <c r="X781" s="256" t="n"/>
      <c r="Y781" s="256" t="n"/>
      <c r="Z781" s="256" t="n"/>
      <c r="AA781" s="256" t="n"/>
      <c r="AB781" s="256" t="n"/>
      <c r="AC781" s="256" t="n"/>
      <c r="AD781" s="256" t="n"/>
      <c r="AE781" s="256" t="n"/>
      <c r="AF781" s="237">
        <f>IF(COUNTA(S781:AE781)=0,"",ROUND(AVERAGE(S781:AE781),1))</f>
        <v/>
      </c>
      <c r="AG781" s="235" t="n"/>
      <c r="AH781" s="256" t="n"/>
      <c r="AI781" s="256" t="n"/>
      <c r="AJ781" s="256" t="n"/>
      <c r="AK781" s="256" t="n"/>
      <c r="AL781" s="256" t="n"/>
      <c r="AM781" s="256" t="n"/>
      <c r="AN781" s="256" t="n"/>
      <c r="AO781" s="256" t="n"/>
      <c r="AP781" s="256" t="n"/>
      <c r="AQ781" s="256" t="n"/>
      <c r="AR781" s="256" t="n"/>
      <c r="AS781" s="256" t="n"/>
      <c r="AT781" s="256" t="n"/>
      <c r="AU781" s="237">
        <f>IF(COUNTA(AH781:AT781)=0,"",ROUND(AVERAGE(AH781:AT781),1))</f>
        <v/>
      </c>
    </row>
    <row r="782" ht="14.4" customHeight="1" s="185">
      <c r="A782" s="257" t="inlineStr">
        <is>
          <t>📊 MOY.</t>
        </is>
      </c>
      <c r="C782" s="235" t="n"/>
      <c r="D782" s="258">
        <f>IF(COUNTA(D767:D781)=0,"",ROUND(AVERAGE(D767:D781),1))</f>
        <v/>
      </c>
      <c r="E782" s="258">
        <f>IF(COUNTA(E767:E781)=0,"",ROUND(AVERAGE(E767:E781),1))</f>
        <v/>
      </c>
      <c r="F782" s="258">
        <f>IF(COUNTA(F767:F781)=0,"",ROUND(AVERAGE(F767:F781),1))</f>
        <v/>
      </c>
      <c r="G782" s="258">
        <f>IF(COUNTA(G767:G781)=0,"",ROUND(AVERAGE(G767:G781),1))</f>
        <v/>
      </c>
      <c r="H782" s="258">
        <f>IF(COUNTA(H767:H781)=0,"",ROUND(AVERAGE(H767:H781),1))</f>
        <v/>
      </c>
      <c r="I782" s="258">
        <f>IF(COUNTA(I767:I781)=0,"",ROUND(AVERAGE(I767:I781),1))</f>
        <v/>
      </c>
      <c r="J782" s="258">
        <f>IF(COUNTA(J767:J781)=0,"",ROUND(AVERAGE(J767:J781),1))</f>
        <v/>
      </c>
      <c r="K782" s="258">
        <f>IF(COUNTA(K767:K781)=0,"",ROUND(AVERAGE(K767:K781),1))</f>
        <v/>
      </c>
      <c r="L782" s="258">
        <f>IF(COUNTA(L767:L781)=0,"",ROUND(AVERAGE(L767:L781),1))</f>
        <v/>
      </c>
      <c r="M782" s="258">
        <f>IF(COUNTA(M767:M781)=0,"",ROUND(AVERAGE(M767:M781),1))</f>
        <v/>
      </c>
      <c r="N782" s="258">
        <f>IF(COUNTA(N767:N781)=0,"",ROUND(AVERAGE(N767:N781),1))</f>
        <v/>
      </c>
      <c r="O782" s="258">
        <f>IF(COUNTA(O767:O781)=0,"",ROUND(AVERAGE(O767:O781),1))</f>
        <v/>
      </c>
      <c r="P782" s="258">
        <f>IF(COUNTA(P767:P781)=0,"",ROUND(AVERAGE(P767:P781),1))</f>
        <v/>
      </c>
      <c r="Q782" s="258">
        <f>IF(COUNTA(Q767:Q781)=0,"",ROUND(AVERAGE(Q767:Q781),1))</f>
        <v/>
      </c>
      <c r="R782" s="235" t="n"/>
      <c r="S782" s="258">
        <f>IF(COUNTA(S767:S781)=0,"",ROUND(AVERAGE(S767:S781),1))</f>
        <v/>
      </c>
      <c r="T782" s="258">
        <f>IF(COUNTA(T767:T781)=0,"",ROUND(AVERAGE(T767:T781),1))</f>
        <v/>
      </c>
      <c r="U782" s="258">
        <f>IF(COUNTA(U767:U781)=0,"",ROUND(AVERAGE(U767:U781),1))</f>
        <v/>
      </c>
      <c r="V782" s="258">
        <f>IF(COUNTA(V767:V781)=0,"",ROUND(AVERAGE(V767:V781),1))</f>
        <v/>
      </c>
      <c r="W782" s="258">
        <f>IF(COUNTA(W767:W781)=0,"",ROUND(AVERAGE(W767:W781),1))</f>
        <v/>
      </c>
      <c r="X782" s="258">
        <f>IF(COUNTA(X767:X781)=0,"",ROUND(AVERAGE(X767:X781),1))</f>
        <v/>
      </c>
      <c r="Y782" s="258">
        <f>IF(COUNTA(Y767:Y781)=0,"",ROUND(AVERAGE(Y767:Y781),1))</f>
        <v/>
      </c>
      <c r="Z782" s="258">
        <f>IF(COUNTA(Z767:Z781)=0,"",ROUND(AVERAGE(Z767:Z781),1))</f>
        <v/>
      </c>
      <c r="AA782" s="258">
        <f>IF(COUNTA(AA767:AA781)=0,"",ROUND(AVERAGE(AA767:AA781),1))</f>
        <v/>
      </c>
      <c r="AB782" s="258">
        <f>IF(COUNTA(AB767:AB781)=0,"",ROUND(AVERAGE(AB767:AB781),1))</f>
        <v/>
      </c>
      <c r="AC782" s="258">
        <f>IF(COUNTA(AC767:AC781)=0,"",ROUND(AVERAGE(AC767:AC781),1))</f>
        <v/>
      </c>
      <c r="AD782" s="258">
        <f>IF(COUNTA(AD767:AD781)=0,"",ROUND(AVERAGE(AD767:AD781),1))</f>
        <v/>
      </c>
      <c r="AE782" s="258">
        <f>IF(COUNTA(AE767:AE781)=0,"",ROUND(AVERAGE(AE767:AE781),1))</f>
        <v/>
      </c>
      <c r="AF782" s="258">
        <f>IF(COUNTA(AF767:AF781)=0,"",ROUND(AVERAGE(AF767:AF781),1))</f>
        <v/>
      </c>
      <c r="AG782" s="235" t="n"/>
      <c r="AH782" s="258">
        <f>IF(COUNTA(AH767:AH781)=0,"",ROUND(AVERAGE(AH767:AH781),1))</f>
        <v/>
      </c>
      <c r="AI782" s="258">
        <f>IF(COUNTA(AI767:AI781)=0,"",ROUND(AVERAGE(AI767:AI781),1))</f>
        <v/>
      </c>
      <c r="AJ782" s="258">
        <f>IF(COUNTA(AJ767:AJ781)=0,"",ROUND(AVERAGE(AJ767:AJ781),1))</f>
        <v/>
      </c>
      <c r="AK782" s="258">
        <f>IF(COUNTA(AK767:AK781)=0,"",ROUND(AVERAGE(AK767:AK781),1))</f>
        <v/>
      </c>
      <c r="AL782" s="258">
        <f>IF(COUNTA(AL767:AL781)=0,"",ROUND(AVERAGE(AL767:AL781),1))</f>
        <v/>
      </c>
      <c r="AM782" s="258">
        <f>IF(COUNTA(AM767:AM781)=0,"",ROUND(AVERAGE(AM767:AM781),1))</f>
        <v/>
      </c>
      <c r="AN782" s="258">
        <f>IF(COUNTA(AN767:AN781)=0,"",ROUND(AVERAGE(AN767:AN781),1))</f>
        <v/>
      </c>
      <c r="AO782" s="258">
        <f>IF(COUNTA(AO767:AO781)=0,"",ROUND(AVERAGE(AO767:AO781),1))</f>
        <v/>
      </c>
      <c r="AP782" s="258">
        <f>IF(COUNTA(AP767:AP781)=0,"",ROUND(AVERAGE(AP767:AP781),1))</f>
        <v/>
      </c>
      <c r="AQ782" s="258">
        <f>IF(COUNTA(AQ767:AQ781)=0,"",ROUND(AVERAGE(AQ767:AQ781),1))</f>
        <v/>
      </c>
      <c r="AR782" s="258">
        <f>IF(COUNTA(AR767:AR781)=0,"",ROUND(AVERAGE(AR767:AR781),1))</f>
        <v/>
      </c>
      <c r="AS782" s="258">
        <f>IF(COUNTA(AS767:AS781)=0,"",ROUND(AVERAGE(AS767:AS781),1))</f>
        <v/>
      </c>
      <c r="AT782" s="258">
        <f>IF(COUNTA(AT767:AT781)=0,"",ROUND(AVERAGE(AT767:AT781),1))</f>
        <v/>
      </c>
      <c r="AU782" s="258">
        <f>IF(COUNTA(AU767:AU781)=0,"",ROUND(AVERAGE(AU767:AU781),1))</f>
        <v/>
      </c>
    </row>
    <row r="783" ht="14.4" customHeight="1" s="185">
      <c r="A783" s="262" t="inlineStr">
        <is>
          <t>⭐ MOY. S11</t>
        </is>
      </c>
      <c r="C783" s="235" t="n"/>
      <c r="D783" s="263">
        <f>IF(COUNTA(D731,D748,D765,D782)=0,"",ROUND(AVERAGE(D731,D748,D765,D782),1))</f>
        <v/>
      </c>
      <c r="E783" s="263">
        <f>IF(COUNTA(E731,E748,E765,E782)=0,"",ROUND(AVERAGE(E731,E748,E765,E782),1))</f>
        <v/>
      </c>
      <c r="F783" s="263">
        <f>IF(COUNTA(F731,F748,F765,F782)=0,"",ROUND(AVERAGE(F731,F748,F765,F782),1))</f>
        <v/>
      </c>
      <c r="G783" s="263">
        <f>IF(COUNTA(G731,G748,G765,G782)=0,"",ROUND(AVERAGE(G731,G748,G765,G782),1))</f>
        <v/>
      </c>
      <c r="H783" s="263">
        <f>IF(COUNTA(H731,H748,H765,H782)=0,"",ROUND(AVERAGE(H731,H748,H765,H782),1))</f>
        <v/>
      </c>
      <c r="I783" s="263">
        <f>IF(COUNTA(I731,I748,I765,I782)=0,"",ROUND(AVERAGE(I731,I748,I765,I782),1))</f>
        <v/>
      </c>
      <c r="J783" s="263">
        <f>IF(COUNTA(J731,J748,J765,J782)=0,"",ROUND(AVERAGE(J731,J748,J765,J782),1))</f>
        <v/>
      </c>
      <c r="K783" s="263">
        <f>IF(COUNTA(K731,K748,K765,K782)=0,"",ROUND(AVERAGE(K731,K748,K765,K782),1))</f>
        <v/>
      </c>
      <c r="L783" s="263">
        <f>IF(COUNTA(L731,L748,L765,L782)=0,"",ROUND(AVERAGE(L731,L748,L765,L782),1))</f>
        <v/>
      </c>
      <c r="M783" s="263">
        <f>IF(COUNTA(M731,M748,M765,M782)=0,"",ROUND(AVERAGE(M731,M748,M765,M782),1))</f>
        <v/>
      </c>
      <c r="N783" s="263">
        <f>IF(COUNTA(N731,N748,N765,N782)=0,"",ROUND(AVERAGE(N731,N748,N765,N782),1))</f>
        <v/>
      </c>
      <c r="O783" s="263">
        <f>IF(COUNTA(O731,O748,O765,O782)=0,"",ROUND(AVERAGE(O731,O748,O765,O782),1))</f>
        <v/>
      </c>
      <c r="P783" s="263">
        <f>IF(COUNTA(P731,P748,P765,P782)=0,"",ROUND(AVERAGE(P731,P748,P765,P782),1))</f>
        <v/>
      </c>
      <c r="Q783" s="263">
        <f>IF(COUNTA(Q731,Q748,Q765,Q782)=0,"",ROUND(AVERAGE(Q731,Q748,Q765,Q782),1))</f>
        <v/>
      </c>
      <c r="R783" s="235" t="n"/>
      <c r="S783" s="263">
        <f>IF(COUNTA(S731,S748,S765,S782)=0,"",ROUND(AVERAGE(S731,S748,S765,S782),1))</f>
        <v/>
      </c>
      <c r="T783" s="263">
        <f>IF(COUNTA(T731,T748,T765,T782)=0,"",ROUND(AVERAGE(T731,T748,T765,T782),1))</f>
        <v/>
      </c>
      <c r="U783" s="263">
        <f>IF(COUNTA(U731,U748,U765,U782)=0,"",ROUND(AVERAGE(U731,U748,U765,U782),1))</f>
        <v/>
      </c>
      <c r="V783" s="263">
        <f>IF(COUNTA(V731,V748,V765,V782)=0,"",ROUND(AVERAGE(V731,V748,V765,V782),1))</f>
        <v/>
      </c>
      <c r="W783" s="263">
        <f>IF(COUNTA(W731,W748,W765,W782)=0,"",ROUND(AVERAGE(W731,W748,W765,W782),1))</f>
        <v/>
      </c>
      <c r="X783" s="263">
        <f>IF(COUNTA(X731,X748,X765,X782)=0,"",ROUND(AVERAGE(X731,X748,X765,X782),1))</f>
        <v/>
      </c>
      <c r="Y783" s="263">
        <f>IF(COUNTA(Y731,Y748,Y765,Y782)=0,"",ROUND(AVERAGE(Y731,Y748,Y765,Y782),1))</f>
        <v/>
      </c>
      <c r="Z783" s="263">
        <f>IF(COUNTA(Z731,Z748,Z765,Z782)=0,"",ROUND(AVERAGE(Z731,Z748,Z765,Z782),1))</f>
        <v/>
      </c>
      <c r="AA783" s="263">
        <f>IF(COUNTA(AA731,AA748,AA765,AA782)=0,"",ROUND(AVERAGE(AA731,AA748,AA765,AA782),1))</f>
        <v/>
      </c>
      <c r="AB783" s="263">
        <f>IF(COUNTA(AB731,AB748,AB765,AB782)=0,"",ROUND(AVERAGE(AB731,AB748,AB765,AB782),1))</f>
        <v/>
      </c>
      <c r="AC783" s="263">
        <f>IF(COUNTA(AC731,AC748,AC765,AC782)=0,"",ROUND(AVERAGE(AC731,AC748,AC765,AC782),1))</f>
        <v/>
      </c>
      <c r="AD783" s="263">
        <f>IF(COUNTA(AD731,AD748,AD765,AD782)=0,"",ROUND(AVERAGE(AD731,AD748,AD765,AD782),1))</f>
        <v/>
      </c>
      <c r="AE783" s="263">
        <f>IF(COUNTA(AE731,AE748,AE765,AE782)=0,"",ROUND(AVERAGE(AE731,AE748,AE765,AE782),1))</f>
        <v/>
      </c>
      <c r="AF783" s="263">
        <f>IF(COUNTA(AF731,AF748,AF765,AF782)=0,"",ROUND(AVERAGE(AF731,AF748,AF765,AF782),1))</f>
        <v/>
      </c>
      <c r="AG783" s="235" t="n"/>
      <c r="AH783" s="263">
        <f>IF(COUNTA(AH731,AH748,AH765,AH782)=0,"",ROUND(AVERAGE(AH731,AH748,AH765,AH782),1))</f>
        <v/>
      </c>
      <c r="AI783" s="263">
        <f>IF(COUNTA(AI731,AI748,AI765,AI782)=0,"",ROUND(AVERAGE(AI731,AI748,AI765,AI782),1))</f>
        <v/>
      </c>
      <c r="AJ783" s="263">
        <f>IF(COUNTA(AJ731,AJ748,AJ765,AJ782)=0,"",ROUND(AVERAGE(AJ731,AJ748,AJ765,AJ782),1))</f>
        <v/>
      </c>
      <c r="AK783" s="263">
        <f>IF(COUNTA(AK731,AK748,AK765,AK782)=0,"",ROUND(AVERAGE(AK731,AK748,AK765,AK782),1))</f>
        <v/>
      </c>
      <c r="AL783" s="263">
        <f>IF(COUNTA(AL731,AL748,AL765,AL782)=0,"",ROUND(AVERAGE(AL731,AL748,AL765,AL782),1))</f>
        <v/>
      </c>
      <c r="AM783" s="263">
        <f>IF(COUNTA(AM731,AM748,AM765,AM782)=0,"",ROUND(AVERAGE(AM731,AM748,AM765,AM782),1))</f>
        <v/>
      </c>
      <c r="AN783" s="263">
        <f>IF(COUNTA(AN731,AN748,AN765,AN782)=0,"",ROUND(AVERAGE(AN731,AN748,AN765,AN782),1))</f>
        <v/>
      </c>
      <c r="AO783" s="263">
        <f>IF(COUNTA(AO731,AO748,AO765,AO782)=0,"",ROUND(AVERAGE(AO731,AO748,AO765,AO782),1))</f>
        <v/>
      </c>
      <c r="AP783" s="263">
        <f>IF(COUNTA(AP731,AP748,AP765,AP782)=0,"",ROUND(AVERAGE(AP731,AP748,AP765,AP782),1))</f>
        <v/>
      </c>
      <c r="AQ783" s="263">
        <f>IF(COUNTA(AQ731,AQ748,AQ765,AQ782)=0,"",ROUND(AVERAGE(AQ731,AQ748,AQ765,AQ782),1))</f>
        <v/>
      </c>
      <c r="AR783" s="263">
        <f>IF(COUNTA(AR731,AR748,AR765,AR782)=0,"",ROUND(AVERAGE(AR731,AR748,AR765,AR782),1))</f>
        <v/>
      </c>
      <c r="AS783" s="263">
        <f>IF(COUNTA(AS731,AS748,AS765,AS782)=0,"",ROUND(AVERAGE(AS731,AS748,AS765,AS782),1))</f>
        <v/>
      </c>
      <c r="AT783" s="263">
        <f>IF(COUNTA(AT731,AT748,AT765,AT782)=0,"",ROUND(AVERAGE(AT731,AT748,AT765,AT782),1))</f>
        <v/>
      </c>
      <c r="AU783" s="263">
        <f>IF(COUNTA(AU731,AU748,AU765,AU782)=0,"",ROUND(AVERAGE(AU731,AU748,AU765,AU782),1))</f>
        <v/>
      </c>
    </row>
    <row r="784" ht="14.4" customHeight="1" s="185">
      <c r="C784" s="235" t="n"/>
      <c r="D784" s="194" t="n"/>
      <c r="E784" s="194" t="n"/>
      <c r="F784" s="194" t="n"/>
      <c r="G784" s="194" t="n"/>
      <c r="H784" s="194" t="n"/>
      <c r="I784" s="194" t="n"/>
      <c r="J784" s="194" t="n"/>
      <c r="K784" s="194" t="n"/>
      <c r="L784" s="194" t="n"/>
      <c r="M784" s="194" t="n"/>
      <c r="N784" s="194" t="n"/>
      <c r="O784" s="194" t="n"/>
      <c r="P784" s="194" t="n"/>
      <c r="Q784" s="194" t="n"/>
      <c r="R784" s="235" t="n"/>
      <c r="S784" s="194" t="n"/>
      <c r="T784" s="194" t="n"/>
      <c r="U784" s="194" t="n"/>
      <c r="V784" s="194" t="n"/>
      <c r="W784" s="194" t="n"/>
      <c r="X784" s="194" t="n"/>
      <c r="Y784" s="194" t="n"/>
      <c r="Z784" s="194" t="n"/>
      <c r="AA784" s="194" t="n"/>
      <c r="AB784" s="194" t="n"/>
      <c r="AC784" s="194" t="n"/>
      <c r="AD784" s="194" t="n"/>
      <c r="AE784" s="194" t="n"/>
      <c r="AF784" s="194" t="n"/>
      <c r="AG784" s="235" t="n"/>
      <c r="AH784" s="194" t="n"/>
      <c r="AI784" s="194" t="n"/>
      <c r="AJ784" s="194" t="n"/>
      <c r="AK784" s="194" t="n"/>
      <c r="AL784" s="194" t="n"/>
      <c r="AM784" s="194" t="n"/>
      <c r="AN784" s="194" t="n"/>
      <c r="AO784" s="194" t="n"/>
      <c r="AP784" s="194" t="n"/>
      <c r="AQ784" s="194" t="n"/>
      <c r="AR784" s="194" t="n"/>
      <c r="AS784" s="194" t="n"/>
      <c r="AT784" s="194" t="n"/>
      <c r="AU784" s="194" t="n"/>
    </row>
    <row r="785" ht="15.6" customHeight="1" s="185">
      <c r="A785" s="216" t="inlineStr">
        <is>
          <t>📋 T1 — 📆 SEMAINE 12</t>
        </is>
      </c>
      <c r="C785" s="240" t="n"/>
      <c r="D785" s="194" t="n"/>
      <c r="E785" s="194" t="n"/>
      <c r="F785" s="194" t="n"/>
      <c r="G785" s="194" t="n"/>
      <c r="H785" s="194" t="n"/>
      <c r="I785" s="194" t="n"/>
      <c r="J785" s="194" t="n"/>
      <c r="K785" s="194" t="n"/>
      <c r="L785" s="194" t="n"/>
      <c r="M785" s="194" t="n"/>
      <c r="N785" s="194" t="n"/>
      <c r="O785" s="194" t="n"/>
      <c r="P785" s="194" t="n"/>
      <c r="Q785" s="194" t="n"/>
      <c r="R785" s="235" t="n"/>
      <c r="S785" s="194" t="n"/>
      <c r="T785" s="194" t="n"/>
      <c r="U785" s="194" t="n"/>
      <c r="V785" s="194" t="n"/>
      <c r="W785" s="194" t="n"/>
      <c r="X785" s="194" t="n"/>
      <c r="Y785" s="194" t="n"/>
      <c r="Z785" s="194" t="n"/>
      <c r="AA785" s="194" t="n"/>
      <c r="AB785" s="194" t="n"/>
      <c r="AC785" s="194" t="n"/>
      <c r="AD785" s="194" t="n"/>
      <c r="AE785" s="194" t="n"/>
      <c r="AF785" s="194" t="n"/>
      <c r="AG785" s="235" t="n"/>
      <c r="AH785" s="194" t="n"/>
      <c r="AI785" s="194" t="n"/>
      <c r="AJ785" s="194" t="n"/>
      <c r="AK785" s="194" t="n"/>
      <c r="AL785" s="194" t="n"/>
      <c r="AM785" s="194" t="n"/>
      <c r="AN785" s="194" t="n"/>
      <c r="AO785" s="194" t="n"/>
      <c r="AP785" s="194" t="n"/>
      <c r="AQ785" s="194" t="n"/>
      <c r="AR785" s="194" t="n"/>
      <c r="AS785" s="194" t="n"/>
      <c r="AT785" s="194" t="n"/>
      <c r="AU785" s="194" t="n"/>
    </row>
    <row r="786" ht="30" customHeight="1" s="185">
      <c r="A786" s="254" t="inlineStr">
        <is>
          <t>N°</t>
        </is>
      </c>
      <c r="B786" s="227" t="inlineStr">
        <is>
          <t>📅 LUNDI</t>
        </is>
      </c>
      <c r="C786" s="228" t="n"/>
      <c r="D786" s="229" t="inlineStr">
        <is>
          <t>Règles</t>
        </is>
      </c>
      <c r="E786" s="229" t="inlineStr">
        <is>
          <t>Coopér.</t>
        </is>
      </c>
      <c r="F786" s="229" t="inlineStr">
        <is>
          <t>Comm.</t>
        </is>
      </c>
      <c r="G786" s="229" t="inlineStr">
        <is>
          <t>Entraide</t>
        </is>
      </c>
      <c r="H786" s="230" t="inlineStr">
        <is>
          <t>Initiat.</t>
        </is>
      </c>
      <c r="I786" s="230" t="inlineStr">
        <is>
          <t>Gest.mat</t>
        </is>
      </c>
      <c r="J786" s="230" t="inlineStr">
        <is>
          <t>Orga.</t>
        </is>
      </c>
      <c r="K786" s="231" t="inlineStr">
        <is>
          <t>Imagin.</t>
        </is>
      </c>
      <c r="L786" s="231" t="inlineStr">
        <is>
          <t>Expr.art</t>
        </is>
      </c>
      <c r="M786" s="231" t="inlineStr">
        <is>
          <t>Expr.corp</t>
        </is>
      </c>
      <c r="N786" s="232" t="inlineStr">
        <is>
          <t>Coord.</t>
        </is>
      </c>
      <c r="O786" s="232" t="inlineStr">
        <is>
          <t>Endur.</t>
        </is>
      </c>
      <c r="P786" s="232" t="inlineStr">
        <is>
          <t>Esp.sport</t>
        </is>
      </c>
      <c r="Q786" s="233" t="inlineStr">
        <is>
          <t>MOY</t>
        </is>
      </c>
      <c r="R786" s="250" t="inlineStr">
        <is>
          <t>▼ Activité</t>
        </is>
      </c>
      <c r="S786" s="229" t="inlineStr">
        <is>
          <t>Règles</t>
        </is>
      </c>
      <c r="T786" s="229" t="inlineStr">
        <is>
          <t>Coopér.</t>
        </is>
      </c>
      <c r="U786" s="229" t="inlineStr">
        <is>
          <t>Comm.</t>
        </is>
      </c>
      <c r="V786" s="229" t="inlineStr">
        <is>
          <t>Entraide</t>
        </is>
      </c>
      <c r="W786" s="230" t="inlineStr">
        <is>
          <t>Initiat.</t>
        </is>
      </c>
      <c r="X786" s="230" t="inlineStr">
        <is>
          <t>Gest.mat</t>
        </is>
      </c>
      <c r="Y786" s="230" t="inlineStr">
        <is>
          <t>Orga.</t>
        </is>
      </c>
      <c r="Z786" s="231" t="inlineStr">
        <is>
          <t>Imagin.</t>
        </is>
      </c>
      <c r="AA786" s="231" t="inlineStr">
        <is>
          <t>Expr.art</t>
        </is>
      </c>
      <c r="AB786" s="231" t="inlineStr">
        <is>
          <t>Expr.corp</t>
        </is>
      </c>
      <c r="AC786" s="232" t="inlineStr">
        <is>
          <t>Coord.</t>
        </is>
      </c>
      <c r="AD786" s="232" t="inlineStr">
        <is>
          <t>Endur.</t>
        </is>
      </c>
      <c r="AE786" s="232" t="inlineStr">
        <is>
          <t>Esp.sport</t>
        </is>
      </c>
      <c r="AF786" s="233" t="inlineStr">
        <is>
          <t>MOY</t>
        </is>
      </c>
      <c r="AG786" s="228" t="n"/>
      <c r="AH786" s="229" t="inlineStr">
        <is>
          <t>Règles</t>
        </is>
      </c>
      <c r="AI786" s="229" t="inlineStr">
        <is>
          <t>Coopér.</t>
        </is>
      </c>
      <c r="AJ786" s="229" t="inlineStr">
        <is>
          <t>Comm.</t>
        </is>
      </c>
      <c r="AK786" s="229" t="inlineStr">
        <is>
          <t>Entraide</t>
        </is>
      </c>
      <c r="AL786" s="230" t="inlineStr">
        <is>
          <t>Initiat.</t>
        </is>
      </c>
      <c r="AM786" s="230" t="inlineStr">
        <is>
          <t>Gest.mat</t>
        </is>
      </c>
      <c r="AN786" s="230" t="inlineStr">
        <is>
          <t>Orga.</t>
        </is>
      </c>
      <c r="AO786" s="231" t="inlineStr">
        <is>
          <t>Imagin.</t>
        </is>
      </c>
      <c r="AP786" s="231" t="inlineStr">
        <is>
          <t>Expr.art</t>
        </is>
      </c>
      <c r="AQ786" s="231" t="inlineStr">
        <is>
          <t>Expr.corp</t>
        </is>
      </c>
      <c r="AR786" s="232" t="inlineStr">
        <is>
          <t>Coord.</t>
        </is>
      </c>
      <c r="AS786" s="232" t="inlineStr">
        <is>
          <t>Endur.</t>
        </is>
      </c>
      <c r="AT786" s="232" t="inlineStr">
        <is>
          <t>Esp.sport</t>
        </is>
      </c>
      <c r="AU786" s="233" t="inlineStr">
        <is>
          <t>MOY</t>
        </is>
      </c>
    </row>
    <row r="787" ht="14.4" customHeight="1" s="185">
      <c r="A787" s="255" t="n">
        <v>1</v>
      </c>
      <c r="B787" s="194">
        <f t="array" ref="B787:B787">IFERROR(INDEX(Liste_Enfants!B$4:B$53,SMALL(IF(Liste_Enfants!E$4:E$53="A",ROW(Liste_Enfants!E$4:E$53)-3),1))&amp;" "&amp;INDEX(Liste_Enfants!C$4:C$53,SMALL(IF(Liste_Enfants!E$4:E$53="A",ROW(Liste_Enfants!E$4:E$53)-3),1)),"")</f>
        <v/>
      </c>
      <c r="C787" s="235" t="n"/>
      <c r="D787" s="256" t="n"/>
      <c r="E787" s="256" t="n"/>
      <c r="F787" s="256" t="n"/>
      <c r="G787" s="256" t="n"/>
      <c r="H787" s="256" t="n"/>
      <c r="I787" s="256" t="n"/>
      <c r="J787" s="256" t="n"/>
      <c r="K787" s="256" t="n"/>
      <c r="L787" s="256" t="n"/>
      <c r="M787" s="256" t="n"/>
      <c r="N787" s="256" t="n"/>
      <c r="O787" s="256" t="n"/>
      <c r="P787" s="256" t="n"/>
      <c r="Q787" s="237">
        <f>IF(COUNTA(D787:P787)=0,"",ROUND(AVERAGE(D787:P787),1))</f>
        <v/>
      </c>
      <c r="R787" s="235" t="n"/>
      <c r="S787" s="256" t="n"/>
      <c r="T787" s="256" t="n"/>
      <c r="U787" s="256" t="n"/>
      <c r="V787" s="256" t="n"/>
      <c r="W787" s="256" t="n"/>
      <c r="X787" s="256" t="n"/>
      <c r="Y787" s="256" t="n"/>
      <c r="Z787" s="256" t="n"/>
      <c r="AA787" s="256" t="n"/>
      <c r="AB787" s="256" t="n"/>
      <c r="AC787" s="256" t="n"/>
      <c r="AD787" s="256" t="n"/>
      <c r="AE787" s="256" t="n"/>
      <c r="AF787" s="237">
        <f>IF(COUNTA(S787:AE787)=0,"",ROUND(AVERAGE(S787:AE787),1))</f>
        <v/>
      </c>
      <c r="AG787" s="235" t="n"/>
      <c r="AH787" s="256" t="n"/>
      <c r="AI787" s="256" t="n"/>
      <c r="AJ787" s="256" t="n"/>
      <c r="AK787" s="256" t="n"/>
      <c r="AL787" s="256" t="n"/>
      <c r="AM787" s="256" t="n"/>
      <c r="AN787" s="256" t="n"/>
      <c r="AO787" s="256" t="n"/>
      <c r="AP787" s="256" t="n"/>
      <c r="AQ787" s="256" t="n"/>
      <c r="AR787" s="256" t="n"/>
      <c r="AS787" s="256" t="n"/>
      <c r="AT787" s="256" t="n"/>
      <c r="AU787" s="237">
        <f>IF(COUNTA(AH787:AT787)=0,"",ROUND(AVERAGE(AH787:AT787),1))</f>
        <v/>
      </c>
    </row>
    <row r="788" ht="14.4" customHeight="1" s="185">
      <c r="A788" s="255" t="n">
        <v>2</v>
      </c>
      <c r="B788" s="194">
        <f t="array" ref="B788:B788">IFERROR(INDEX(Liste_Enfants!B$4:B$53,SMALL(IF(Liste_Enfants!E$4:E$53="A",ROW(Liste_Enfants!E$4:E$53)-3),2))&amp;" "&amp;INDEX(Liste_Enfants!C$4:C$53,SMALL(IF(Liste_Enfants!E$4:E$53="A",ROW(Liste_Enfants!E$4:E$53)-3),2)),"")</f>
        <v/>
      </c>
      <c r="C788" s="235" t="n"/>
      <c r="D788" s="256" t="n"/>
      <c r="E788" s="256" t="n"/>
      <c r="F788" s="256" t="n"/>
      <c r="G788" s="256" t="n"/>
      <c r="H788" s="256" t="n"/>
      <c r="I788" s="256" t="n"/>
      <c r="J788" s="256" t="n"/>
      <c r="K788" s="256" t="n"/>
      <c r="L788" s="256" t="n"/>
      <c r="M788" s="256" t="n"/>
      <c r="N788" s="256" t="n"/>
      <c r="O788" s="256" t="n"/>
      <c r="P788" s="256" t="n"/>
      <c r="Q788" s="237">
        <f>IF(COUNTA(D788:P788)=0,"",ROUND(AVERAGE(D788:P788),1))</f>
        <v/>
      </c>
      <c r="R788" s="235" t="n"/>
      <c r="S788" s="256" t="n"/>
      <c r="T788" s="256" t="n"/>
      <c r="U788" s="256" t="n"/>
      <c r="V788" s="256" t="n"/>
      <c r="W788" s="256" t="n"/>
      <c r="X788" s="256" t="n"/>
      <c r="Y788" s="256" t="n"/>
      <c r="Z788" s="256" t="n"/>
      <c r="AA788" s="256" t="n"/>
      <c r="AB788" s="256" t="n"/>
      <c r="AC788" s="256" t="n"/>
      <c r="AD788" s="256" t="n"/>
      <c r="AE788" s="256" t="n"/>
      <c r="AF788" s="237">
        <f>IF(COUNTA(S788:AE788)=0,"",ROUND(AVERAGE(S788:AE788),1))</f>
        <v/>
      </c>
      <c r="AG788" s="235" t="n"/>
      <c r="AH788" s="256" t="n"/>
      <c r="AI788" s="256" t="n"/>
      <c r="AJ788" s="256" t="n"/>
      <c r="AK788" s="256" t="n"/>
      <c r="AL788" s="256" t="n"/>
      <c r="AM788" s="256" t="n"/>
      <c r="AN788" s="256" t="n"/>
      <c r="AO788" s="256" t="n"/>
      <c r="AP788" s="256" t="n"/>
      <c r="AQ788" s="256" t="n"/>
      <c r="AR788" s="256" t="n"/>
      <c r="AS788" s="256" t="n"/>
      <c r="AT788" s="256" t="n"/>
      <c r="AU788" s="237">
        <f>IF(COUNTA(AH788:AT788)=0,"",ROUND(AVERAGE(AH788:AT788),1))</f>
        <v/>
      </c>
    </row>
    <row r="789" ht="14.4" customHeight="1" s="185">
      <c r="A789" s="255" t="n">
        <v>3</v>
      </c>
      <c r="B789" s="194">
        <f t="array" ref="B789:B789">IFERROR(INDEX(Liste_Enfants!B$4:B$53,SMALL(IF(Liste_Enfants!E$4:E$53="A",ROW(Liste_Enfants!E$4:E$53)-3),3))&amp;" "&amp;INDEX(Liste_Enfants!C$4:C$53,SMALL(IF(Liste_Enfants!E$4:E$53="A",ROW(Liste_Enfants!E$4:E$53)-3),3)),"")</f>
        <v/>
      </c>
      <c r="C789" s="235" t="n"/>
      <c r="D789" s="256" t="n"/>
      <c r="E789" s="256" t="n"/>
      <c r="F789" s="256" t="n"/>
      <c r="G789" s="256" t="n"/>
      <c r="H789" s="256" t="n"/>
      <c r="I789" s="256" t="n"/>
      <c r="J789" s="256" t="n"/>
      <c r="K789" s="256" t="n"/>
      <c r="L789" s="256" t="n"/>
      <c r="M789" s="256" t="n"/>
      <c r="N789" s="256" t="n"/>
      <c r="O789" s="256" t="n"/>
      <c r="P789" s="256" t="n"/>
      <c r="Q789" s="237">
        <f>IF(COUNTA(D789:P789)=0,"",ROUND(AVERAGE(D789:P789),1))</f>
        <v/>
      </c>
      <c r="R789" s="235" t="n"/>
      <c r="S789" s="256" t="n"/>
      <c r="T789" s="256" t="n"/>
      <c r="U789" s="256" t="n"/>
      <c r="V789" s="256" t="n"/>
      <c r="W789" s="256" t="n"/>
      <c r="X789" s="256" t="n"/>
      <c r="Y789" s="256" t="n"/>
      <c r="Z789" s="256" t="n"/>
      <c r="AA789" s="256" t="n"/>
      <c r="AB789" s="256" t="n"/>
      <c r="AC789" s="256" t="n"/>
      <c r="AD789" s="256" t="n"/>
      <c r="AE789" s="256" t="n"/>
      <c r="AF789" s="237">
        <f>IF(COUNTA(S789:AE789)=0,"",ROUND(AVERAGE(S789:AE789),1))</f>
        <v/>
      </c>
      <c r="AG789" s="235" t="n"/>
      <c r="AH789" s="256" t="n"/>
      <c r="AI789" s="256" t="n"/>
      <c r="AJ789" s="256" t="n"/>
      <c r="AK789" s="256" t="n"/>
      <c r="AL789" s="256" t="n"/>
      <c r="AM789" s="256" t="n"/>
      <c r="AN789" s="256" t="n"/>
      <c r="AO789" s="256" t="n"/>
      <c r="AP789" s="256" t="n"/>
      <c r="AQ789" s="256" t="n"/>
      <c r="AR789" s="256" t="n"/>
      <c r="AS789" s="256" t="n"/>
      <c r="AT789" s="256" t="n"/>
      <c r="AU789" s="237">
        <f>IF(COUNTA(AH789:AT789)=0,"",ROUND(AVERAGE(AH789:AT789),1))</f>
        <v/>
      </c>
    </row>
    <row r="790" ht="14.4" customHeight="1" s="185">
      <c r="A790" s="255" t="n">
        <v>4</v>
      </c>
      <c r="B790" s="194">
        <f t="array" ref="B790:B790">IFERROR(INDEX(Liste_Enfants!B$4:B$53,SMALL(IF(Liste_Enfants!E$4:E$53="A",ROW(Liste_Enfants!E$4:E$53)-3),4))&amp;" "&amp;INDEX(Liste_Enfants!C$4:C$53,SMALL(IF(Liste_Enfants!E$4:E$53="A",ROW(Liste_Enfants!E$4:E$53)-3),4)),"")</f>
        <v/>
      </c>
      <c r="C790" s="235" t="n"/>
      <c r="D790" s="256" t="n"/>
      <c r="E790" s="256" t="n"/>
      <c r="F790" s="256" t="n"/>
      <c r="G790" s="256" t="n"/>
      <c r="H790" s="256" t="n"/>
      <c r="I790" s="256" t="n"/>
      <c r="J790" s="256" t="n"/>
      <c r="K790" s="256" t="n"/>
      <c r="L790" s="256" t="n"/>
      <c r="M790" s="256" t="n"/>
      <c r="N790" s="256" t="n"/>
      <c r="O790" s="256" t="n"/>
      <c r="P790" s="256" t="n"/>
      <c r="Q790" s="237">
        <f>IF(COUNTA(D790:P790)=0,"",ROUND(AVERAGE(D790:P790),1))</f>
        <v/>
      </c>
      <c r="R790" s="235" t="n"/>
      <c r="S790" s="256" t="n"/>
      <c r="T790" s="256" t="n"/>
      <c r="U790" s="256" t="n"/>
      <c r="V790" s="256" t="n"/>
      <c r="W790" s="256" t="n"/>
      <c r="X790" s="256" t="n"/>
      <c r="Y790" s="256" t="n"/>
      <c r="Z790" s="256" t="n"/>
      <c r="AA790" s="256" t="n"/>
      <c r="AB790" s="256" t="n"/>
      <c r="AC790" s="256" t="n"/>
      <c r="AD790" s="256" t="n"/>
      <c r="AE790" s="256" t="n"/>
      <c r="AF790" s="237">
        <f>IF(COUNTA(S790:AE790)=0,"",ROUND(AVERAGE(S790:AE790),1))</f>
        <v/>
      </c>
      <c r="AG790" s="235" t="n"/>
      <c r="AH790" s="256" t="n"/>
      <c r="AI790" s="256" t="n"/>
      <c r="AJ790" s="256" t="n"/>
      <c r="AK790" s="256" t="n"/>
      <c r="AL790" s="256" t="n"/>
      <c r="AM790" s="256" t="n"/>
      <c r="AN790" s="256" t="n"/>
      <c r="AO790" s="256" t="n"/>
      <c r="AP790" s="256" t="n"/>
      <c r="AQ790" s="256" t="n"/>
      <c r="AR790" s="256" t="n"/>
      <c r="AS790" s="256" t="n"/>
      <c r="AT790" s="256" t="n"/>
      <c r="AU790" s="237">
        <f>IF(COUNTA(AH790:AT790)=0,"",ROUND(AVERAGE(AH790:AT790),1))</f>
        <v/>
      </c>
    </row>
    <row r="791" ht="14.4" customHeight="1" s="185">
      <c r="A791" s="255" t="n">
        <v>5</v>
      </c>
      <c r="B791" s="194">
        <f t="array" ref="B791:B791">IFERROR(INDEX(Liste_Enfants!B$4:B$53,SMALL(IF(Liste_Enfants!E$4:E$53="A",ROW(Liste_Enfants!E$4:E$53)-3),5))&amp;" "&amp;INDEX(Liste_Enfants!C$4:C$53,SMALL(IF(Liste_Enfants!E$4:E$53="A",ROW(Liste_Enfants!E$4:E$53)-3),5)),"")</f>
        <v/>
      </c>
      <c r="C791" s="235" t="n"/>
      <c r="D791" s="256" t="n"/>
      <c r="E791" s="256" t="n"/>
      <c r="F791" s="256" t="n"/>
      <c r="G791" s="256" t="n"/>
      <c r="H791" s="256" t="n"/>
      <c r="I791" s="256" t="n"/>
      <c r="J791" s="256" t="n"/>
      <c r="K791" s="256" t="n"/>
      <c r="L791" s="256" t="n"/>
      <c r="M791" s="256" t="n"/>
      <c r="N791" s="256" t="n"/>
      <c r="O791" s="256" t="n"/>
      <c r="P791" s="256" t="n"/>
      <c r="Q791" s="237">
        <f>IF(COUNTA(D791:P791)=0,"",ROUND(AVERAGE(D791:P791),1))</f>
        <v/>
      </c>
      <c r="R791" s="235" t="n"/>
      <c r="S791" s="256" t="n"/>
      <c r="T791" s="256" t="n"/>
      <c r="U791" s="256" t="n"/>
      <c r="V791" s="256" t="n"/>
      <c r="W791" s="256" t="n"/>
      <c r="X791" s="256" t="n"/>
      <c r="Y791" s="256" t="n"/>
      <c r="Z791" s="256" t="n"/>
      <c r="AA791" s="256" t="n"/>
      <c r="AB791" s="256" t="n"/>
      <c r="AC791" s="256" t="n"/>
      <c r="AD791" s="256" t="n"/>
      <c r="AE791" s="256" t="n"/>
      <c r="AF791" s="237">
        <f>IF(COUNTA(S791:AE791)=0,"",ROUND(AVERAGE(S791:AE791),1))</f>
        <v/>
      </c>
      <c r="AG791" s="235" t="n"/>
      <c r="AH791" s="256" t="n"/>
      <c r="AI791" s="256" t="n"/>
      <c r="AJ791" s="256" t="n"/>
      <c r="AK791" s="256" t="n"/>
      <c r="AL791" s="256" t="n"/>
      <c r="AM791" s="256" t="n"/>
      <c r="AN791" s="256" t="n"/>
      <c r="AO791" s="256" t="n"/>
      <c r="AP791" s="256" t="n"/>
      <c r="AQ791" s="256" t="n"/>
      <c r="AR791" s="256" t="n"/>
      <c r="AS791" s="256" t="n"/>
      <c r="AT791" s="256" t="n"/>
      <c r="AU791" s="237">
        <f>IF(COUNTA(AH791:AT791)=0,"",ROUND(AVERAGE(AH791:AT791),1))</f>
        <v/>
      </c>
    </row>
    <row r="792" ht="14.4" customHeight="1" s="185">
      <c r="A792" s="255" t="n">
        <v>6</v>
      </c>
      <c r="B792" s="194">
        <f t="array" ref="B792:B792">IFERROR(INDEX(Liste_Enfants!B$4:B$53,SMALL(IF(Liste_Enfants!E$4:E$53="A",ROW(Liste_Enfants!E$4:E$53)-3),6))&amp;" "&amp;INDEX(Liste_Enfants!C$4:C$53,SMALL(IF(Liste_Enfants!E$4:E$53="A",ROW(Liste_Enfants!E$4:E$53)-3),6)),"")</f>
        <v/>
      </c>
      <c r="C792" s="235" t="n"/>
      <c r="D792" s="256" t="n"/>
      <c r="E792" s="256" t="n"/>
      <c r="F792" s="256" t="n"/>
      <c r="G792" s="256" t="n"/>
      <c r="H792" s="256" t="n"/>
      <c r="I792" s="256" t="n"/>
      <c r="J792" s="256" t="n"/>
      <c r="K792" s="256" t="n"/>
      <c r="L792" s="256" t="n"/>
      <c r="M792" s="256" t="n"/>
      <c r="N792" s="256" t="n"/>
      <c r="O792" s="256" t="n"/>
      <c r="P792" s="256" t="n"/>
      <c r="Q792" s="237">
        <f>IF(COUNTA(D792:P792)=0,"",ROUND(AVERAGE(D792:P792),1))</f>
        <v/>
      </c>
      <c r="R792" s="235" t="n"/>
      <c r="S792" s="256" t="n"/>
      <c r="T792" s="256" t="n"/>
      <c r="U792" s="256" t="n"/>
      <c r="V792" s="256" t="n"/>
      <c r="W792" s="256" t="n"/>
      <c r="X792" s="256" t="n"/>
      <c r="Y792" s="256" t="n"/>
      <c r="Z792" s="256" t="n"/>
      <c r="AA792" s="256" t="n"/>
      <c r="AB792" s="256" t="n"/>
      <c r="AC792" s="256" t="n"/>
      <c r="AD792" s="256" t="n"/>
      <c r="AE792" s="256" t="n"/>
      <c r="AF792" s="237">
        <f>IF(COUNTA(S792:AE792)=0,"",ROUND(AVERAGE(S792:AE792),1))</f>
        <v/>
      </c>
      <c r="AG792" s="235" t="n"/>
      <c r="AH792" s="256" t="n"/>
      <c r="AI792" s="256" t="n"/>
      <c r="AJ792" s="256" t="n"/>
      <c r="AK792" s="256" t="n"/>
      <c r="AL792" s="256" t="n"/>
      <c r="AM792" s="256" t="n"/>
      <c r="AN792" s="256" t="n"/>
      <c r="AO792" s="256" t="n"/>
      <c r="AP792" s="256" t="n"/>
      <c r="AQ792" s="256" t="n"/>
      <c r="AR792" s="256" t="n"/>
      <c r="AS792" s="256" t="n"/>
      <c r="AT792" s="256" t="n"/>
      <c r="AU792" s="237">
        <f>IF(COUNTA(AH792:AT792)=0,"",ROUND(AVERAGE(AH792:AT792),1))</f>
        <v/>
      </c>
    </row>
    <row r="793" ht="14.4" customHeight="1" s="185">
      <c r="A793" s="255" t="n">
        <v>7</v>
      </c>
      <c r="B793" s="194">
        <f t="array" ref="B793:B793">IFERROR(INDEX(Liste_Enfants!B$4:B$53,SMALL(IF(Liste_Enfants!E$4:E$53="A",ROW(Liste_Enfants!E$4:E$53)-3),7))&amp;" "&amp;INDEX(Liste_Enfants!C$4:C$53,SMALL(IF(Liste_Enfants!E$4:E$53="A",ROW(Liste_Enfants!E$4:E$53)-3),7)),"")</f>
        <v/>
      </c>
      <c r="C793" s="235" t="n"/>
      <c r="D793" s="256" t="n"/>
      <c r="E793" s="256" t="n"/>
      <c r="F793" s="256" t="n"/>
      <c r="G793" s="256" t="n"/>
      <c r="H793" s="256" t="n"/>
      <c r="I793" s="256" t="n"/>
      <c r="J793" s="256" t="n"/>
      <c r="K793" s="256" t="n"/>
      <c r="L793" s="256" t="n"/>
      <c r="M793" s="256" t="n"/>
      <c r="N793" s="256" t="n"/>
      <c r="O793" s="256" t="n"/>
      <c r="P793" s="256" t="n"/>
      <c r="Q793" s="237">
        <f>IF(COUNTA(D793:P793)=0,"",ROUND(AVERAGE(D793:P793),1))</f>
        <v/>
      </c>
      <c r="R793" s="235" t="n"/>
      <c r="S793" s="256" t="n"/>
      <c r="T793" s="256" t="n"/>
      <c r="U793" s="256" t="n"/>
      <c r="V793" s="256" t="n"/>
      <c r="W793" s="256" t="n"/>
      <c r="X793" s="256" t="n"/>
      <c r="Y793" s="256" t="n"/>
      <c r="Z793" s="256" t="n"/>
      <c r="AA793" s="256" t="n"/>
      <c r="AB793" s="256" t="n"/>
      <c r="AC793" s="256" t="n"/>
      <c r="AD793" s="256" t="n"/>
      <c r="AE793" s="256" t="n"/>
      <c r="AF793" s="237">
        <f>IF(COUNTA(S793:AE793)=0,"",ROUND(AVERAGE(S793:AE793),1))</f>
        <v/>
      </c>
      <c r="AG793" s="235" t="n"/>
      <c r="AH793" s="256" t="n"/>
      <c r="AI793" s="256" t="n"/>
      <c r="AJ793" s="256" t="n"/>
      <c r="AK793" s="256" t="n"/>
      <c r="AL793" s="256" t="n"/>
      <c r="AM793" s="256" t="n"/>
      <c r="AN793" s="256" t="n"/>
      <c r="AO793" s="256" t="n"/>
      <c r="AP793" s="256" t="n"/>
      <c r="AQ793" s="256" t="n"/>
      <c r="AR793" s="256" t="n"/>
      <c r="AS793" s="256" t="n"/>
      <c r="AT793" s="256" t="n"/>
      <c r="AU793" s="237">
        <f>IF(COUNTA(AH793:AT793)=0,"",ROUND(AVERAGE(AH793:AT793),1))</f>
        <v/>
      </c>
    </row>
    <row r="794" ht="14.4" customHeight="1" s="185">
      <c r="A794" s="255" t="n">
        <v>8</v>
      </c>
      <c r="B794" s="194">
        <f t="array" ref="B794:B794">IFERROR(INDEX(Liste_Enfants!B$4:B$53,SMALL(IF(Liste_Enfants!E$4:E$53="A",ROW(Liste_Enfants!E$4:E$53)-3),8))&amp;" "&amp;INDEX(Liste_Enfants!C$4:C$53,SMALL(IF(Liste_Enfants!E$4:E$53="A",ROW(Liste_Enfants!E$4:E$53)-3),8)),"")</f>
        <v/>
      </c>
      <c r="C794" s="235" t="n"/>
      <c r="D794" s="256" t="n"/>
      <c r="E794" s="256" t="n"/>
      <c r="F794" s="256" t="n"/>
      <c r="G794" s="256" t="n"/>
      <c r="H794" s="256" t="n"/>
      <c r="I794" s="256" t="n"/>
      <c r="J794" s="256" t="n"/>
      <c r="K794" s="256" t="n"/>
      <c r="L794" s="256" t="n"/>
      <c r="M794" s="256" t="n"/>
      <c r="N794" s="256" t="n"/>
      <c r="O794" s="256" t="n"/>
      <c r="P794" s="256" t="n"/>
      <c r="Q794" s="237">
        <f>IF(COUNTA(D794:P794)=0,"",ROUND(AVERAGE(D794:P794),1))</f>
        <v/>
      </c>
      <c r="R794" s="235" t="n"/>
      <c r="S794" s="256" t="n"/>
      <c r="T794" s="256" t="n"/>
      <c r="U794" s="256" t="n"/>
      <c r="V794" s="256" t="n"/>
      <c r="W794" s="256" t="n"/>
      <c r="X794" s="256" t="n"/>
      <c r="Y794" s="256" t="n"/>
      <c r="Z794" s="256" t="n"/>
      <c r="AA794" s="256" t="n"/>
      <c r="AB794" s="256" t="n"/>
      <c r="AC794" s="256" t="n"/>
      <c r="AD794" s="256" t="n"/>
      <c r="AE794" s="256" t="n"/>
      <c r="AF794" s="237">
        <f>IF(COUNTA(S794:AE794)=0,"",ROUND(AVERAGE(S794:AE794),1))</f>
        <v/>
      </c>
      <c r="AG794" s="235" t="n"/>
      <c r="AH794" s="256" t="n"/>
      <c r="AI794" s="256" t="n"/>
      <c r="AJ794" s="256" t="n"/>
      <c r="AK794" s="256" t="n"/>
      <c r="AL794" s="256" t="n"/>
      <c r="AM794" s="256" t="n"/>
      <c r="AN794" s="256" t="n"/>
      <c r="AO794" s="256" t="n"/>
      <c r="AP794" s="256" t="n"/>
      <c r="AQ794" s="256" t="n"/>
      <c r="AR794" s="256" t="n"/>
      <c r="AS794" s="256" t="n"/>
      <c r="AT794" s="256" t="n"/>
      <c r="AU794" s="237">
        <f>IF(COUNTA(AH794:AT794)=0,"",ROUND(AVERAGE(AH794:AT794),1))</f>
        <v/>
      </c>
    </row>
    <row r="795" ht="14.4" customHeight="1" s="185">
      <c r="A795" s="255" t="n">
        <v>9</v>
      </c>
      <c r="B795" s="194">
        <f t="array" ref="B795:B795">IFERROR(INDEX(Liste_Enfants!B$4:B$53,SMALL(IF(Liste_Enfants!E$4:E$53="A",ROW(Liste_Enfants!E$4:E$53)-3),9))&amp;" "&amp;INDEX(Liste_Enfants!C$4:C$53,SMALL(IF(Liste_Enfants!E$4:E$53="A",ROW(Liste_Enfants!E$4:E$53)-3),9)),"")</f>
        <v/>
      </c>
      <c r="C795" s="235" t="n"/>
      <c r="D795" s="256" t="n"/>
      <c r="E795" s="256" t="n"/>
      <c r="F795" s="256" t="n"/>
      <c r="G795" s="256" t="n"/>
      <c r="H795" s="256" t="n"/>
      <c r="I795" s="256" t="n"/>
      <c r="J795" s="256" t="n"/>
      <c r="K795" s="256" t="n"/>
      <c r="L795" s="256" t="n"/>
      <c r="M795" s="256" t="n"/>
      <c r="N795" s="256" t="n"/>
      <c r="O795" s="256" t="n"/>
      <c r="P795" s="256" t="n"/>
      <c r="Q795" s="237">
        <f>IF(COUNTA(D795:P795)=0,"",ROUND(AVERAGE(D795:P795),1))</f>
        <v/>
      </c>
      <c r="R795" s="235" t="n"/>
      <c r="S795" s="256" t="n"/>
      <c r="T795" s="256" t="n"/>
      <c r="U795" s="256" t="n"/>
      <c r="V795" s="256" t="n"/>
      <c r="W795" s="256" t="n"/>
      <c r="X795" s="256" t="n"/>
      <c r="Y795" s="256" t="n"/>
      <c r="Z795" s="256" t="n"/>
      <c r="AA795" s="256" t="n"/>
      <c r="AB795" s="256" t="n"/>
      <c r="AC795" s="256" t="n"/>
      <c r="AD795" s="256" t="n"/>
      <c r="AE795" s="256" t="n"/>
      <c r="AF795" s="237">
        <f>IF(COUNTA(S795:AE795)=0,"",ROUND(AVERAGE(S795:AE795),1))</f>
        <v/>
      </c>
      <c r="AG795" s="235" t="n"/>
      <c r="AH795" s="256" t="n"/>
      <c r="AI795" s="256" t="n"/>
      <c r="AJ795" s="256" t="n"/>
      <c r="AK795" s="256" t="n"/>
      <c r="AL795" s="256" t="n"/>
      <c r="AM795" s="256" t="n"/>
      <c r="AN795" s="256" t="n"/>
      <c r="AO795" s="256" t="n"/>
      <c r="AP795" s="256" t="n"/>
      <c r="AQ795" s="256" t="n"/>
      <c r="AR795" s="256" t="n"/>
      <c r="AS795" s="256" t="n"/>
      <c r="AT795" s="256" t="n"/>
      <c r="AU795" s="237">
        <f>IF(COUNTA(AH795:AT795)=0,"",ROUND(AVERAGE(AH795:AT795),1))</f>
        <v/>
      </c>
    </row>
    <row r="796" ht="14.4" customHeight="1" s="185">
      <c r="A796" s="255" t="n">
        <v>10</v>
      </c>
      <c r="B796" s="194">
        <f t="array" ref="B796:B796">IFERROR(INDEX(Liste_Enfants!B$4:B$53,SMALL(IF(Liste_Enfants!E$4:E$53="A",ROW(Liste_Enfants!E$4:E$53)-3),10))&amp;" "&amp;INDEX(Liste_Enfants!C$4:C$53,SMALL(IF(Liste_Enfants!E$4:E$53="A",ROW(Liste_Enfants!E$4:E$53)-3),10)),"")</f>
        <v/>
      </c>
      <c r="C796" s="235" t="n"/>
      <c r="D796" s="256" t="n"/>
      <c r="E796" s="256" t="n"/>
      <c r="F796" s="256" t="n"/>
      <c r="G796" s="256" t="n"/>
      <c r="H796" s="256" t="n"/>
      <c r="I796" s="256" t="n"/>
      <c r="J796" s="256" t="n"/>
      <c r="K796" s="256" t="n"/>
      <c r="L796" s="256" t="n"/>
      <c r="M796" s="256" t="n"/>
      <c r="N796" s="256" t="n"/>
      <c r="O796" s="256" t="n"/>
      <c r="P796" s="256" t="n"/>
      <c r="Q796" s="237">
        <f>IF(COUNTA(D796:P796)=0,"",ROUND(AVERAGE(D796:P796),1))</f>
        <v/>
      </c>
      <c r="R796" s="235" t="n"/>
      <c r="S796" s="256" t="n"/>
      <c r="T796" s="256" t="n"/>
      <c r="U796" s="256" t="n"/>
      <c r="V796" s="256" t="n"/>
      <c r="W796" s="256" t="n"/>
      <c r="X796" s="256" t="n"/>
      <c r="Y796" s="256" t="n"/>
      <c r="Z796" s="256" t="n"/>
      <c r="AA796" s="256" t="n"/>
      <c r="AB796" s="256" t="n"/>
      <c r="AC796" s="256" t="n"/>
      <c r="AD796" s="256" t="n"/>
      <c r="AE796" s="256" t="n"/>
      <c r="AF796" s="237">
        <f>IF(COUNTA(S796:AE796)=0,"",ROUND(AVERAGE(S796:AE796),1))</f>
        <v/>
      </c>
      <c r="AG796" s="235" t="n"/>
      <c r="AH796" s="256" t="n"/>
      <c r="AI796" s="256" t="n"/>
      <c r="AJ796" s="256" t="n"/>
      <c r="AK796" s="256" t="n"/>
      <c r="AL796" s="256" t="n"/>
      <c r="AM796" s="256" t="n"/>
      <c r="AN796" s="256" t="n"/>
      <c r="AO796" s="256" t="n"/>
      <c r="AP796" s="256" t="n"/>
      <c r="AQ796" s="256" t="n"/>
      <c r="AR796" s="256" t="n"/>
      <c r="AS796" s="256" t="n"/>
      <c r="AT796" s="256" t="n"/>
      <c r="AU796" s="237">
        <f>IF(COUNTA(AH796:AT796)=0,"",ROUND(AVERAGE(AH796:AT796),1))</f>
        <v/>
      </c>
    </row>
    <row r="797" ht="14.4" customHeight="1" s="185">
      <c r="A797" s="255" t="n">
        <v>11</v>
      </c>
      <c r="B797" s="194">
        <f t="array" ref="B797:B797">IFERROR(INDEX(Liste_Enfants!B$4:B$53,SMALL(IF(Liste_Enfants!E$4:E$53="A",ROW(Liste_Enfants!E$4:E$53)-3),11))&amp;" "&amp;INDEX(Liste_Enfants!C$4:C$53,SMALL(IF(Liste_Enfants!E$4:E$53="A",ROW(Liste_Enfants!E$4:E$53)-3),11)),"")</f>
        <v/>
      </c>
      <c r="C797" s="235" t="n"/>
      <c r="D797" s="256" t="n"/>
      <c r="E797" s="256" t="n"/>
      <c r="F797" s="256" t="n"/>
      <c r="G797" s="256" t="n"/>
      <c r="H797" s="256" t="n"/>
      <c r="I797" s="256" t="n"/>
      <c r="J797" s="256" t="n"/>
      <c r="K797" s="256" t="n"/>
      <c r="L797" s="256" t="n"/>
      <c r="M797" s="256" t="n"/>
      <c r="N797" s="256" t="n"/>
      <c r="O797" s="256" t="n"/>
      <c r="P797" s="256" t="n"/>
      <c r="Q797" s="237">
        <f>IF(COUNTA(D797:P797)=0,"",ROUND(AVERAGE(D797:P797),1))</f>
        <v/>
      </c>
      <c r="R797" s="235" t="n"/>
      <c r="S797" s="256" t="n"/>
      <c r="T797" s="256" t="n"/>
      <c r="U797" s="256" t="n"/>
      <c r="V797" s="256" t="n"/>
      <c r="W797" s="256" t="n"/>
      <c r="X797" s="256" t="n"/>
      <c r="Y797" s="256" t="n"/>
      <c r="Z797" s="256" t="n"/>
      <c r="AA797" s="256" t="n"/>
      <c r="AB797" s="256" t="n"/>
      <c r="AC797" s="256" t="n"/>
      <c r="AD797" s="256" t="n"/>
      <c r="AE797" s="256" t="n"/>
      <c r="AF797" s="237">
        <f>IF(COUNTA(S797:AE797)=0,"",ROUND(AVERAGE(S797:AE797),1))</f>
        <v/>
      </c>
      <c r="AG797" s="235" t="n"/>
      <c r="AH797" s="256" t="n"/>
      <c r="AI797" s="256" t="n"/>
      <c r="AJ797" s="256" t="n"/>
      <c r="AK797" s="256" t="n"/>
      <c r="AL797" s="256" t="n"/>
      <c r="AM797" s="256" t="n"/>
      <c r="AN797" s="256" t="n"/>
      <c r="AO797" s="256" t="n"/>
      <c r="AP797" s="256" t="n"/>
      <c r="AQ797" s="256" t="n"/>
      <c r="AR797" s="256" t="n"/>
      <c r="AS797" s="256" t="n"/>
      <c r="AT797" s="256" t="n"/>
      <c r="AU797" s="237">
        <f>IF(COUNTA(AH797:AT797)=0,"",ROUND(AVERAGE(AH797:AT797),1))</f>
        <v/>
      </c>
    </row>
    <row r="798" ht="14.4" customHeight="1" s="185">
      <c r="A798" s="255" t="n">
        <v>12</v>
      </c>
      <c r="B798" s="194">
        <f t="array" ref="B798:B798">IFERROR(INDEX(Liste_Enfants!B$4:B$53,SMALL(IF(Liste_Enfants!E$4:E$53="A",ROW(Liste_Enfants!E$4:E$53)-3),12))&amp;" "&amp;INDEX(Liste_Enfants!C$4:C$53,SMALL(IF(Liste_Enfants!E$4:E$53="A",ROW(Liste_Enfants!E$4:E$53)-3),12)),"")</f>
        <v/>
      </c>
      <c r="C798" s="235" t="n"/>
      <c r="D798" s="256" t="n"/>
      <c r="E798" s="256" t="n"/>
      <c r="F798" s="256" t="n"/>
      <c r="G798" s="256" t="n"/>
      <c r="H798" s="256" t="n"/>
      <c r="I798" s="256" t="n"/>
      <c r="J798" s="256" t="n"/>
      <c r="K798" s="256" t="n"/>
      <c r="L798" s="256" t="n"/>
      <c r="M798" s="256" t="n"/>
      <c r="N798" s="256" t="n"/>
      <c r="O798" s="256" t="n"/>
      <c r="P798" s="256" t="n"/>
      <c r="Q798" s="237">
        <f>IF(COUNTA(D798:P798)=0,"",ROUND(AVERAGE(D798:P798),1))</f>
        <v/>
      </c>
      <c r="R798" s="235" t="n"/>
      <c r="S798" s="256" t="n"/>
      <c r="T798" s="256" t="n"/>
      <c r="U798" s="256" t="n"/>
      <c r="V798" s="256" t="n"/>
      <c r="W798" s="256" t="n"/>
      <c r="X798" s="256" t="n"/>
      <c r="Y798" s="256" t="n"/>
      <c r="Z798" s="256" t="n"/>
      <c r="AA798" s="256" t="n"/>
      <c r="AB798" s="256" t="n"/>
      <c r="AC798" s="256" t="n"/>
      <c r="AD798" s="256" t="n"/>
      <c r="AE798" s="256" t="n"/>
      <c r="AF798" s="237">
        <f>IF(COUNTA(S798:AE798)=0,"",ROUND(AVERAGE(S798:AE798),1))</f>
        <v/>
      </c>
      <c r="AG798" s="235" t="n"/>
      <c r="AH798" s="256" t="n"/>
      <c r="AI798" s="256" t="n"/>
      <c r="AJ798" s="256" t="n"/>
      <c r="AK798" s="256" t="n"/>
      <c r="AL798" s="256" t="n"/>
      <c r="AM798" s="256" t="n"/>
      <c r="AN798" s="256" t="n"/>
      <c r="AO798" s="256" t="n"/>
      <c r="AP798" s="256" t="n"/>
      <c r="AQ798" s="256" t="n"/>
      <c r="AR798" s="256" t="n"/>
      <c r="AS798" s="256" t="n"/>
      <c r="AT798" s="256" t="n"/>
      <c r="AU798" s="237">
        <f>IF(COUNTA(AH798:AT798)=0,"",ROUND(AVERAGE(AH798:AT798),1))</f>
        <v/>
      </c>
    </row>
    <row r="799" ht="14.4" customHeight="1" s="185">
      <c r="A799" s="255" t="n">
        <v>13</v>
      </c>
      <c r="B799" s="194">
        <f t="array" ref="B799:B799">IFERROR(INDEX(Liste_Enfants!B$4:B$53,SMALL(IF(Liste_Enfants!E$4:E$53="A",ROW(Liste_Enfants!E$4:E$53)-3),13))&amp;" "&amp;INDEX(Liste_Enfants!C$4:C$53,SMALL(IF(Liste_Enfants!E$4:E$53="A",ROW(Liste_Enfants!E$4:E$53)-3),13)),"")</f>
        <v/>
      </c>
      <c r="C799" s="235" t="n"/>
      <c r="D799" s="256" t="n"/>
      <c r="E799" s="256" t="n"/>
      <c r="F799" s="256" t="n"/>
      <c r="G799" s="256" t="n"/>
      <c r="H799" s="256" t="n"/>
      <c r="I799" s="256" t="n"/>
      <c r="J799" s="256" t="n"/>
      <c r="K799" s="256" t="n"/>
      <c r="L799" s="256" t="n"/>
      <c r="M799" s="256" t="n"/>
      <c r="N799" s="256" t="n"/>
      <c r="O799" s="256" t="n"/>
      <c r="P799" s="256" t="n"/>
      <c r="Q799" s="237">
        <f>IF(COUNTA(D799:P799)=0,"",ROUND(AVERAGE(D799:P799),1))</f>
        <v/>
      </c>
      <c r="R799" s="235" t="n"/>
      <c r="S799" s="256" t="n"/>
      <c r="T799" s="256" t="n"/>
      <c r="U799" s="256" t="n"/>
      <c r="V799" s="256" t="n"/>
      <c r="W799" s="256" t="n"/>
      <c r="X799" s="256" t="n"/>
      <c r="Y799" s="256" t="n"/>
      <c r="Z799" s="256" t="n"/>
      <c r="AA799" s="256" t="n"/>
      <c r="AB799" s="256" t="n"/>
      <c r="AC799" s="256" t="n"/>
      <c r="AD799" s="256" t="n"/>
      <c r="AE799" s="256" t="n"/>
      <c r="AF799" s="237">
        <f>IF(COUNTA(S799:AE799)=0,"",ROUND(AVERAGE(S799:AE799),1))</f>
        <v/>
      </c>
      <c r="AG799" s="235" t="n"/>
      <c r="AH799" s="256" t="n"/>
      <c r="AI799" s="256" t="n"/>
      <c r="AJ799" s="256" t="n"/>
      <c r="AK799" s="256" t="n"/>
      <c r="AL799" s="256" t="n"/>
      <c r="AM799" s="256" t="n"/>
      <c r="AN799" s="256" t="n"/>
      <c r="AO799" s="256" t="n"/>
      <c r="AP799" s="256" t="n"/>
      <c r="AQ799" s="256" t="n"/>
      <c r="AR799" s="256" t="n"/>
      <c r="AS799" s="256" t="n"/>
      <c r="AT799" s="256" t="n"/>
      <c r="AU799" s="237">
        <f>IF(COUNTA(AH799:AT799)=0,"",ROUND(AVERAGE(AH799:AT799),1))</f>
        <v/>
      </c>
    </row>
    <row r="800" ht="14.4" customHeight="1" s="185">
      <c r="A800" s="255" t="n">
        <v>14</v>
      </c>
      <c r="B800" s="194">
        <f t="array" ref="B800:B800">IFERROR(INDEX(Liste_Enfants!B$4:B$53,SMALL(IF(Liste_Enfants!E$4:E$53="A",ROW(Liste_Enfants!E$4:E$53)-3),14))&amp;" "&amp;INDEX(Liste_Enfants!C$4:C$53,SMALL(IF(Liste_Enfants!E$4:E$53="A",ROW(Liste_Enfants!E$4:E$53)-3),14)),"")</f>
        <v/>
      </c>
      <c r="C800" s="235" t="n"/>
      <c r="D800" s="256" t="n"/>
      <c r="E800" s="256" t="n"/>
      <c r="F800" s="256" t="n"/>
      <c r="G800" s="256" t="n"/>
      <c r="H800" s="256" t="n"/>
      <c r="I800" s="256" t="n"/>
      <c r="J800" s="256" t="n"/>
      <c r="K800" s="256" t="n"/>
      <c r="L800" s="256" t="n"/>
      <c r="M800" s="256" t="n"/>
      <c r="N800" s="256" t="n"/>
      <c r="O800" s="256" t="n"/>
      <c r="P800" s="256" t="n"/>
      <c r="Q800" s="237">
        <f>IF(COUNTA(D800:P800)=0,"",ROUND(AVERAGE(D800:P800),1))</f>
        <v/>
      </c>
      <c r="R800" s="235" t="n"/>
      <c r="S800" s="256" t="n"/>
      <c r="T800" s="256" t="n"/>
      <c r="U800" s="256" t="n"/>
      <c r="V800" s="256" t="n"/>
      <c r="W800" s="256" t="n"/>
      <c r="X800" s="256" t="n"/>
      <c r="Y800" s="256" t="n"/>
      <c r="Z800" s="256" t="n"/>
      <c r="AA800" s="256" t="n"/>
      <c r="AB800" s="256" t="n"/>
      <c r="AC800" s="256" t="n"/>
      <c r="AD800" s="256" t="n"/>
      <c r="AE800" s="256" t="n"/>
      <c r="AF800" s="237">
        <f>IF(COUNTA(S800:AE800)=0,"",ROUND(AVERAGE(S800:AE800),1))</f>
        <v/>
      </c>
      <c r="AG800" s="235" t="n"/>
      <c r="AH800" s="256" t="n"/>
      <c r="AI800" s="256" t="n"/>
      <c r="AJ800" s="256" t="n"/>
      <c r="AK800" s="256" t="n"/>
      <c r="AL800" s="256" t="n"/>
      <c r="AM800" s="256" t="n"/>
      <c r="AN800" s="256" t="n"/>
      <c r="AO800" s="256" t="n"/>
      <c r="AP800" s="256" t="n"/>
      <c r="AQ800" s="256" t="n"/>
      <c r="AR800" s="256" t="n"/>
      <c r="AS800" s="256" t="n"/>
      <c r="AT800" s="256" t="n"/>
      <c r="AU800" s="237">
        <f>IF(COUNTA(AH800:AT800)=0,"",ROUND(AVERAGE(AH800:AT800),1))</f>
        <v/>
      </c>
    </row>
    <row r="801" ht="14.4" customHeight="1" s="185">
      <c r="A801" s="255" t="n">
        <v>15</v>
      </c>
      <c r="B801" s="194">
        <f t="array" ref="B801:B801">IFERROR(INDEX(Liste_Enfants!B$4:B$53,SMALL(IF(Liste_Enfants!E$4:E$53="A",ROW(Liste_Enfants!E$4:E$53)-3),15))&amp;" "&amp;INDEX(Liste_Enfants!C$4:C$53,SMALL(IF(Liste_Enfants!E$4:E$53="A",ROW(Liste_Enfants!E$4:E$53)-3),15)),"")</f>
        <v/>
      </c>
      <c r="C801" s="235" t="n"/>
      <c r="D801" s="256" t="n"/>
      <c r="E801" s="256" t="n"/>
      <c r="F801" s="256" t="n"/>
      <c r="G801" s="256" t="n"/>
      <c r="H801" s="256" t="n"/>
      <c r="I801" s="256" t="n"/>
      <c r="J801" s="256" t="n"/>
      <c r="K801" s="256" t="n"/>
      <c r="L801" s="256" t="n"/>
      <c r="M801" s="256" t="n"/>
      <c r="N801" s="256" t="n"/>
      <c r="O801" s="256" t="n"/>
      <c r="P801" s="256" t="n"/>
      <c r="Q801" s="237">
        <f>IF(COUNTA(D801:P801)=0,"",ROUND(AVERAGE(D801:P801),1))</f>
        <v/>
      </c>
      <c r="R801" s="235" t="n"/>
      <c r="S801" s="256" t="n"/>
      <c r="T801" s="256" t="n"/>
      <c r="U801" s="256" t="n"/>
      <c r="V801" s="256" t="n"/>
      <c r="W801" s="256" t="n"/>
      <c r="X801" s="256" t="n"/>
      <c r="Y801" s="256" t="n"/>
      <c r="Z801" s="256" t="n"/>
      <c r="AA801" s="256" t="n"/>
      <c r="AB801" s="256" t="n"/>
      <c r="AC801" s="256" t="n"/>
      <c r="AD801" s="256" t="n"/>
      <c r="AE801" s="256" t="n"/>
      <c r="AF801" s="237">
        <f>IF(COUNTA(S801:AE801)=0,"",ROUND(AVERAGE(S801:AE801),1))</f>
        <v/>
      </c>
      <c r="AG801" s="235" t="n"/>
      <c r="AH801" s="256" t="n"/>
      <c r="AI801" s="256" t="n"/>
      <c r="AJ801" s="256" t="n"/>
      <c r="AK801" s="256" t="n"/>
      <c r="AL801" s="256" t="n"/>
      <c r="AM801" s="256" t="n"/>
      <c r="AN801" s="256" t="n"/>
      <c r="AO801" s="256" t="n"/>
      <c r="AP801" s="256" t="n"/>
      <c r="AQ801" s="256" t="n"/>
      <c r="AR801" s="256" t="n"/>
      <c r="AS801" s="256" t="n"/>
      <c r="AT801" s="256" t="n"/>
      <c r="AU801" s="237">
        <f>IF(COUNTA(AH801:AT801)=0,"",ROUND(AVERAGE(AH801:AT801),1))</f>
        <v/>
      </c>
    </row>
    <row r="802" ht="14.4" customHeight="1" s="185">
      <c r="A802" s="257" t="inlineStr">
        <is>
          <t>📊 MOY.</t>
        </is>
      </c>
      <c r="C802" s="240" t="n"/>
      <c r="D802" s="258">
        <f>IF(COUNTA(D787:D801)=0,"",ROUND(AVERAGE(D787:D801),1))</f>
        <v/>
      </c>
      <c r="E802" s="258">
        <f>IF(COUNTA(E787:E801)=0,"",ROUND(AVERAGE(E787:E801),1))</f>
        <v/>
      </c>
      <c r="F802" s="258">
        <f>IF(COUNTA(F787:F801)=0,"",ROUND(AVERAGE(F787:F801),1))</f>
        <v/>
      </c>
      <c r="G802" s="258">
        <f>IF(COUNTA(G787:G801)=0,"",ROUND(AVERAGE(G787:G801),1))</f>
        <v/>
      </c>
      <c r="H802" s="258">
        <f>IF(COUNTA(H787:H801)=0,"",ROUND(AVERAGE(H787:H801),1))</f>
        <v/>
      </c>
      <c r="I802" s="258">
        <f>IF(COUNTA(I787:I801)=0,"",ROUND(AVERAGE(I787:I801),1))</f>
        <v/>
      </c>
      <c r="J802" s="258">
        <f>IF(COUNTA(J787:J801)=0,"",ROUND(AVERAGE(J787:J801),1))</f>
        <v/>
      </c>
      <c r="K802" s="258">
        <f>IF(COUNTA(K787:K801)=0,"",ROUND(AVERAGE(K787:K801),1))</f>
        <v/>
      </c>
      <c r="L802" s="258">
        <f>IF(COUNTA(L787:L801)=0,"",ROUND(AVERAGE(L787:L801),1))</f>
        <v/>
      </c>
      <c r="M802" s="258">
        <f>IF(COUNTA(M787:M801)=0,"",ROUND(AVERAGE(M787:M801),1))</f>
        <v/>
      </c>
      <c r="N802" s="258">
        <f>IF(COUNTA(N787:N801)=0,"",ROUND(AVERAGE(N787:N801),1))</f>
        <v/>
      </c>
      <c r="O802" s="258">
        <f>IF(COUNTA(O787:O801)=0,"",ROUND(AVERAGE(O787:O801),1))</f>
        <v/>
      </c>
      <c r="P802" s="258">
        <f>IF(COUNTA(P787:P801)=0,"",ROUND(AVERAGE(P787:P801),1))</f>
        <v/>
      </c>
      <c r="Q802" s="258">
        <f>IF(COUNTA(Q787:Q801)=0,"",ROUND(AVERAGE(Q787:Q801),1))</f>
        <v/>
      </c>
      <c r="R802" s="235" t="n"/>
      <c r="S802" s="258">
        <f>IF(COUNTA(S787:S801)=0,"",ROUND(AVERAGE(S787:S801),1))</f>
        <v/>
      </c>
      <c r="T802" s="258">
        <f>IF(COUNTA(T787:T801)=0,"",ROUND(AVERAGE(T787:T801),1))</f>
        <v/>
      </c>
      <c r="U802" s="258">
        <f>IF(COUNTA(U787:U801)=0,"",ROUND(AVERAGE(U787:U801),1))</f>
        <v/>
      </c>
      <c r="V802" s="258">
        <f>IF(COUNTA(V787:V801)=0,"",ROUND(AVERAGE(V787:V801),1))</f>
        <v/>
      </c>
      <c r="W802" s="258">
        <f>IF(COUNTA(W787:W801)=0,"",ROUND(AVERAGE(W787:W801),1))</f>
        <v/>
      </c>
      <c r="X802" s="258">
        <f>IF(COUNTA(X787:X801)=0,"",ROUND(AVERAGE(X787:X801),1))</f>
        <v/>
      </c>
      <c r="Y802" s="258">
        <f>IF(COUNTA(Y787:Y801)=0,"",ROUND(AVERAGE(Y787:Y801),1))</f>
        <v/>
      </c>
      <c r="Z802" s="258">
        <f>IF(COUNTA(Z787:Z801)=0,"",ROUND(AVERAGE(Z787:Z801),1))</f>
        <v/>
      </c>
      <c r="AA802" s="258">
        <f>IF(COUNTA(AA787:AA801)=0,"",ROUND(AVERAGE(AA787:AA801),1))</f>
        <v/>
      </c>
      <c r="AB802" s="258">
        <f>IF(COUNTA(AB787:AB801)=0,"",ROUND(AVERAGE(AB787:AB801),1))</f>
        <v/>
      </c>
      <c r="AC802" s="258">
        <f>IF(COUNTA(AC787:AC801)=0,"",ROUND(AVERAGE(AC787:AC801),1))</f>
        <v/>
      </c>
      <c r="AD802" s="258">
        <f>IF(COUNTA(AD787:AD801)=0,"",ROUND(AVERAGE(AD787:AD801),1))</f>
        <v/>
      </c>
      <c r="AE802" s="258">
        <f>IF(COUNTA(AE787:AE801)=0,"",ROUND(AVERAGE(AE787:AE801),1))</f>
        <v/>
      </c>
      <c r="AF802" s="258">
        <f>IF(COUNTA(AF787:AF801)=0,"",ROUND(AVERAGE(AF787:AF801),1))</f>
        <v/>
      </c>
      <c r="AG802" s="235" t="n"/>
      <c r="AH802" s="258">
        <f>IF(COUNTA(AH787:AH801)=0,"",ROUND(AVERAGE(AH787:AH801),1))</f>
        <v/>
      </c>
      <c r="AI802" s="258">
        <f>IF(COUNTA(AI787:AI801)=0,"",ROUND(AVERAGE(AI787:AI801),1))</f>
        <v/>
      </c>
      <c r="AJ802" s="258">
        <f>IF(COUNTA(AJ787:AJ801)=0,"",ROUND(AVERAGE(AJ787:AJ801),1))</f>
        <v/>
      </c>
      <c r="AK802" s="258">
        <f>IF(COUNTA(AK787:AK801)=0,"",ROUND(AVERAGE(AK787:AK801),1))</f>
        <v/>
      </c>
      <c r="AL802" s="258">
        <f>IF(COUNTA(AL787:AL801)=0,"",ROUND(AVERAGE(AL787:AL801),1))</f>
        <v/>
      </c>
      <c r="AM802" s="258">
        <f>IF(COUNTA(AM787:AM801)=0,"",ROUND(AVERAGE(AM787:AM801),1))</f>
        <v/>
      </c>
      <c r="AN802" s="258">
        <f>IF(COUNTA(AN787:AN801)=0,"",ROUND(AVERAGE(AN787:AN801),1))</f>
        <v/>
      </c>
      <c r="AO802" s="258">
        <f>IF(COUNTA(AO787:AO801)=0,"",ROUND(AVERAGE(AO787:AO801),1))</f>
        <v/>
      </c>
      <c r="AP802" s="258">
        <f>IF(COUNTA(AP787:AP801)=0,"",ROUND(AVERAGE(AP787:AP801),1))</f>
        <v/>
      </c>
      <c r="AQ802" s="258">
        <f>IF(COUNTA(AQ787:AQ801)=0,"",ROUND(AVERAGE(AQ787:AQ801),1))</f>
        <v/>
      </c>
      <c r="AR802" s="258">
        <f>IF(COUNTA(AR787:AR801)=0,"",ROUND(AVERAGE(AR787:AR801),1))</f>
        <v/>
      </c>
      <c r="AS802" s="258">
        <f>IF(COUNTA(AS787:AS801)=0,"",ROUND(AVERAGE(AS787:AS801),1))</f>
        <v/>
      </c>
      <c r="AT802" s="258">
        <f>IF(COUNTA(AT787:AT801)=0,"",ROUND(AVERAGE(AT787:AT801),1))</f>
        <v/>
      </c>
      <c r="AU802" s="258">
        <f>IF(COUNTA(AU787:AU801)=0,"",ROUND(AVERAGE(AU787:AU801),1))</f>
        <v/>
      </c>
    </row>
    <row r="803" ht="30" customHeight="1" s="185">
      <c r="A803" s="259" t="inlineStr">
        <is>
          <t>N°</t>
        </is>
      </c>
      <c r="B803" s="243" t="inlineStr">
        <is>
          <t>📅 MARDI</t>
        </is>
      </c>
      <c r="C803" s="228" t="n"/>
      <c r="D803" s="229" t="inlineStr">
        <is>
          <t>Règles</t>
        </is>
      </c>
      <c r="E803" s="229" t="inlineStr">
        <is>
          <t>Coopér.</t>
        </is>
      </c>
      <c r="F803" s="229" t="inlineStr">
        <is>
          <t>Comm.</t>
        </is>
      </c>
      <c r="G803" s="229" t="inlineStr">
        <is>
          <t>Entraide</t>
        </is>
      </c>
      <c r="H803" s="230" t="inlineStr">
        <is>
          <t>Initiat.</t>
        </is>
      </c>
      <c r="I803" s="230" t="inlineStr">
        <is>
          <t>Gest.mat</t>
        </is>
      </c>
      <c r="J803" s="230" t="inlineStr">
        <is>
          <t>Orga.</t>
        </is>
      </c>
      <c r="K803" s="231" t="inlineStr">
        <is>
          <t>Imagin.</t>
        </is>
      </c>
      <c r="L803" s="231" t="inlineStr">
        <is>
          <t>Expr.art</t>
        </is>
      </c>
      <c r="M803" s="231" t="inlineStr">
        <is>
          <t>Expr.corp</t>
        </is>
      </c>
      <c r="N803" s="232" t="inlineStr">
        <is>
          <t>Coord.</t>
        </is>
      </c>
      <c r="O803" s="232" t="inlineStr">
        <is>
          <t>Endur.</t>
        </is>
      </c>
      <c r="P803" s="232" t="inlineStr">
        <is>
          <t>Esp.sport</t>
        </is>
      </c>
      <c r="Q803" s="233" t="inlineStr">
        <is>
          <t>MOY</t>
        </is>
      </c>
      <c r="R803" s="250" t="inlineStr">
        <is>
          <t>▼ Activité</t>
        </is>
      </c>
      <c r="S803" s="229" t="inlineStr">
        <is>
          <t>Règles</t>
        </is>
      </c>
      <c r="T803" s="229" t="inlineStr">
        <is>
          <t>Coopér.</t>
        </is>
      </c>
      <c r="U803" s="229" t="inlineStr">
        <is>
          <t>Comm.</t>
        </is>
      </c>
      <c r="V803" s="229" t="inlineStr">
        <is>
          <t>Entraide</t>
        </is>
      </c>
      <c r="W803" s="230" t="inlineStr">
        <is>
          <t>Initiat.</t>
        </is>
      </c>
      <c r="X803" s="230" t="inlineStr">
        <is>
          <t>Gest.mat</t>
        </is>
      </c>
      <c r="Y803" s="230" t="inlineStr">
        <is>
          <t>Orga.</t>
        </is>
      </c>
      <c r="Z803" s="231" t="inlineStr">
        <is>
          <t>Imagin.</t>
        </is>
      </c>
      <c r="AA803" s="231" t="inlineStr">
        <is>
          <t>Expr.art</t>
        </is>
      </c>
      <c r="AB803" s="231" t="inlineStr">
        <is>
          <t>Expr.corp</t>
        </is>
      </c>
      <c r="AC803" s="232" t="inlineStr">
        <is>
          <t>Coord.</t>
        </is>
      </c>
      <c r="AD803" s="232" t="inlineStr">
        <is>
          <t>Endur.</t>
        </is>
      </c>
      <c r="AE803" s="232" t="inlineStr">
        <is>
          <t>Esp.sport</t>
        </is>
      </c>
      <c r="AF803" s="233" t="inlineStr">
        <is>
          <t>MOY</t>
        </is>
      </c>
      <c r="AG803" s="228" t="n"/>
      <c r="AH803" s="229" t="inlineStr">
        <is>
          <t>Règles</t>
        </is>
      </c>
      <c r="AI803" s="229" t="inlineStr">
        <is>
          <t>Coopér.</t>
        </is>
      </c>
      <c r="AJ803" s="229" t="inlineStr">
        <is>
          <t>Comm.</t>
        </is>
      </c>
      <c r="AK803" s="229" t="inlineStr">
        <is>
          <t>Entraide</t>
        </is>
      </c>
      <c r="AL803" s="230" t="inlineStr">
        <is>
          <t>Initiat.</t>
        </is>
      </c>
      <c r="AM803" s="230" t="inlineStr">
        <is>
          <t>Gest.mat</t>
        </is>
      </c>
      <c r="AN803" s="230" t="inlineStr">
        <is>
          <t>Orga.</t>
        </is>
      </c>
      <c r="AO803" s="231" t="inlineStr">
        <is>
          <t>Imagin.</t>
        </is>
      </c>
      <c r="AP803" s="231" t="inlineStr">
        <is>
          <t>Expr.art</t>
        </is>
      </c>
      <c r="AQ803" s="231" t="inlineStr">
        <is>
          <t>Expr.corp</t>
        </is>
      </c>
      <c r="AR803" s="232" t="inlineStr">
        <is>
          <t>Coord.</t>
        </is>
      </c>
      <c r="AS803" s="232" t="inlineStr">
        <is>
          <t>Endur.</t>
        </is>
      </c>
      <c r="AT803" s="232" t="inlineStr">
        <is>
          <t>Esp.sport</t>
        </is>
      </c>
      <c r="AU803" s="233" t="inlineStr">
        <is>
          <t>MOY</t>
        </is>
      </c>
    </row>
    <row r="804" ht="14.4" customHeight="1" s="185">
      <c r="A804" s="255" t="n">
        <v>1</v>
      </c>
      <c r="B804" s="194">
        <f t="array" ref="B804:B804">IFERROR(INDEX(Liste_Enfants!B$4:B$53,SMALL(IF(Liste_Enfants!E$4:E$53="A",ROW(Liste_Enfants!E$4:E$53)-3),1))&amp;" "&amp;INDEX(Liste_Enfants!C$4:C$53,SMALL(IF(Liste_Enfants!E$4:E$53="A",ROW(Liste_Enfants!E$4:E$53)-3),1)),"")</f>
        <v/>
      </c>
      <c r="C804" s="235" t="n"/>
      <c r="D804" s="256" t="n"/>
      <c r="E804" s="256" t="n"/>
      <c r="F804" s="256" t="n"/>
      <c r="G804" s="256" t="n"/>
      <c r="H804" s="256" t="n"/>
      <c r="I804" s="256" t="n"/>
      <c r="J804" s="256" t="n"/>
      <c r="K804" s="256" t="n"/>
      <c r="L804" s="256" t="n"/>
      <c r="M804" s="256" t="n"/>
      <c r="N804" s="256" t="n"/>
      <c r="O804" s="256" t="n"/>
      <c r="P804" s="256" t="n"/>
      <c r="Q804" s="237">
        <f>IF(COUNTA(D804:P804)=0,"",ROUND(AVERAGE(D804:P804),1))</f>
        <v/>
      </c>
      <c r="R804" s="235" t="n"/>
      <c r="S804" s="256" t="n"/>
      <c r="T804" s="256" t="n"/>
      <c r="U804" s="256" t="n"/>
      <c r="V804" s="256" t="n"/>
      <c r="W804" s="256" t="n"/>
      <c r="X804" s="256" t="n"/>
      <c r="Y804" s="256" t="n"/>
      <c r="Z804" s="256" t="n"/>
      <c r="AA804" s="256" t="n"/>
      <c r="AB804" s="256" t="n"/>
      <c r="AC804" s="256" t="n"/>
      <c r="AD804" s="256" t="n"/>
      <c r="AE804" s="256" t="n"/>
      <c r="AF804" s="237">
        <f>IF(COUNTA(S804:AE804)=0,"",ROUND(AVERAGE(S804:AE804),1))</f>
        <v/>
      </c>
      <c r="AG804" s="235" t="n"/>
      <c r="AH804" s="256" t="n"/>
      <c r="AI804" s="256" t="n"/>
      <c r="AJ804" s="256" t="n"/>
      <c r="AK804" s="256" t="n"/>
      <c r="AL804" s="256" t="n"/>
      <c r="AM804" s="256" t="n"/>
      <c r="AN804" s="256" t="n"/>
      <c r="AO804" s="256" t="n"/>
      <c r="AP804" s="256" t="n"/>
      <c r="AQ804" s="256" t="n"/>
      <c r="AR804" s="256" t="n"/>
      <c r="AS804" s="256" t="n"/>
      <c r="AT804" s="256" t="n"/>
      <c r="AU804" s="237">
        <f>IF(COUNTA(AH804:AT804)=0,"",ROUND(AVERAGE(AH804:AT804),1))</f>
        <v/>
      </c>
    </row>
    <row r="805" ht="14.4" customHeight="1" s="185">
      <c r="A805" s="255" t="n">
        <v>2</v>
      </c>
      <c r="B805" s="194">
        <f t="array" ref="B805:B805">IFERROR(INDEX(Liste_Enfants!B$4:B$53,SMALL(IF(Liste_Enfants!E$4:E$53="A",ROW(Liste_Enfants!E$4:E$53)-3),2))&amp;" "&amp;INDEX(Liste_Enfants!C$4:C$53,SMALL(IF(Liste_Enfants!E$4:E$53="A",ROW(Liste_Enfants!E$4:E$53)-3),2)),"")</f>
        <v/>
      </c>
      <c r="C805" s="235" t="n"/>
      <c r="D805" s="256" t="n"/>
      <c r="E805" s="256" t="n"/>
      <c r="F805" s="256" t="n"/>
      <c r="G805" s="256" t="n"/>
      <c r="H805" s="256" t="n"/>
      <c r="I805" s="256" t="n"/>
      <c r="J805" s="256" t="n"/>
      <c r="K805" s="256" t="n"/>
      <c r="L805" s="256" t="n"/>
      <c r="M805" s="256" t="n"/>
      <c r="N805" s="256" t="n"/>
      <c r="O805" s="256" t="n"/>
      <c r="P805" s="256" t="n"/>
      <c r="Q805" s="237">
        <f>IF(COUNTA(D805:P805)=0,"",ROUND(AVERAGE(D805:P805),1))</f>
        <v/>
      </c>
      <c r="R805" s="235" t="n"/>
      <c r="S805" s="256" t="n"/>
      <c r="T805" s="256" t="n"/>
      <c r="U805" s="256" t="n"/>
      <c r="V805" s="256" t="n"/>
      <c r="W805" s="256" t="n"/>
      <c r="X805" s="256" t="n"/>
      <c r="Y805" s="256" t="n"/>
      <c r="Z805" s="256" t="n"/>
      <c r="AA805" s="256" t="n"/>
      <c r="AB805" s="256" t="n"/>
      <c r="AC805" s="256" t="n"/>
      <c r="AD805" s="256" t="n"/>
      <c r="AE805" s="256" t="n"/>
      <c r="AF805" s="237">
        <f>IF(COUNTA(S805:AE805)=0,"",ROUND(AVERAGE(S805:AE805),1))</f>
        <v/>
      </c>
      <c r="AG805" s="235" t="n"/>
      <c r="AH805" s="256" t="n"/>
      <c r="AI805" s="256" t="n"/>
      <c r="AJ805" s="256" t="n"/>
      <c r="AK805" s="256" t="n"/>
      <c r="AL805" s="256" t="n"/>
      <c r="AM805" s="256" t="n"/>
      <c r="AN805" s="256" t="n"/>
      <c r="AO805" s="256" t="n"/>
      <c r="AP805" s="256" t="n"/>
      <c r="AQ805" s="256" t="n"/>
      <c r="AR805" s="256" t="n"/>
      <c r="AS805" s="256" t="n"/>
      <c r="AT805" s="256" t="n"/>
      <c r="AU805" s="237">
        <f>IF(COUNTA(AH805:AT805)=0,"",ROUND(AVERAGE(AH805:AT805),1))</f>
        <v/>
      </c>
    </row>
    <row r="806" ht="14.4" customHeight="1" s="185">
      <c r="A806" s="255" t="n">
        <v>3</v>
      </c>
      <c r="B806" s="194">
        <f t="array" ref="B806:B806">IFERROR(INDEX(Liste_Enfants!B$4:B$53,SMALL(IF(Liste_Enfants!E$4:E$53="A",ROW(Liste_Enfants!E$4:E$53)-3),3))&amp;" "&amp;INDEX(Liste_Enfants!C$4:C$53,SMALL(IF(Liste_Enfants!E$4:E$53="A",ROW(Liste_Enfants!E$4:E$53)-3),3)),"")</f>
        <v/>
      </c>
      <c r="C806" s="235" t="n"/>
      <c r="D806" s="256" t="n"/>
      <c r="E806" s="256" t="n"/>
      <c r="F806" s="256" t="n"/>
      <c r="G806" s="256" t="n"/>
      <c r="H806" s="256" t="n"/>
      <c r="I806" s="256" t="n"/>
      <c r="J806" s="256" t="n"/>
      <c r="K806" s="256" t="n"/>
      <c r="L806" s="256" t="n"/>
      <c r="M806" s="256" t="n"/>
      <c r="N806" s="256" t="n"/>
      <c r="O806" s="256" t="n"/>
      <c r="P806" s="256" t="n"/>
      <c r="Q806" s="237">
        <f>IF(COUNTA(D806:P806)=0,"",ROUND(AVERAGE(D806:P806),1))</f>
        <v/>
      </c>
      <c r="R806" s="235" t="n"/>
      <c r="S806" s="256" t="n"/>
      <c r="T806" s="256" t="n"/>
      <c r="U806" s="256" t="n"/>
      <c r="V806" s="256" t="n"/>
      <c r="W806" s="256" t="n"/>
      <c r="X806" s="256" t="n"/>
      <c r="Y806" s="256" t="n"/>
      <c r="Z806" s="256" t="n"/>
      <c r="AA806" s="256" t="n"/>
      <c r="AB806" s="256" t="n"/>
      <c r="AC806" s="256" t="n"/>
      <c r="AD806" s="256" t="n"/>
      <c r="AE806" s="256" t="n"/>
      <c r="AF806" s="237">
        <f>IF(COUNTA(S806:AE806)=0,"",ROUND(AVERAGE(S806:AE806),1))</f>
        <v/>
      </c>
      <c r="AG806" s="235" t="n"/>
      <c r="AH806" s="256" t="n"/>
      <c r="AI806" s="256" t="n"/>
      <c r="AJ806" s="256" t="n"/>
      <c r="AK806" s="256" t="n"/>
      <c r="AL806" s="256" t="n"/>
      <c r="AM806" s="256" t="n"/>
      <c r="AN806" s="256" t="n"/>
      <c r="AO806" s="256" t="n"/>
      <c r="AP806" s="256" t="n"/>
      <c r="AQ806" s="256" t="n"/>
      <c r="AR806" s="256" t="n"/>
      <c r="AS806" s="256" t="n"/>
      <c r="AT806" s="256" t="n"/>
      <c r="AU806" s="237">
        <f>IF(COUNTA(AH806:AT806)=0,"",ROUND(AVERAGE(AH806:AT806),1))</f>
        <v/>
      </c>
    </row>
    <row r="807" ht="14.4" customHeight="1" s="185">
      <c r="A807" s="255" t="n">
        <v>4</v>
      </c>
      <c r="B807" s="194">
        <f t="array" ref="B807:B807">IFERROR(INDEX(Liste_Enfants!B$4:B$53,SMALL(IF(Liste_Enfants!E$4:E$53="A",ROW(Liste_Enfants!E$4:E$53)-3),4))&amp;" "&amp;INDEX(Liste_Enfants!C$4:C$53,SMALL(IF(Liste_Enfants!E$4:E$53="A",ROW(Liste_Enfants!E$4:E$53)-3),4)),"")</f>
        <v/>
      </c>
      <c r="C807" s="235" t="n"/>
      <c r="D807" s="256" t="n"/>
      <c r="E807" s="256" t="n"/>
      <c r="F807" s="256" t="n"/>
      <c r="G807" s="256" t="n"/>
      <c r="H807" s="256" t="n"/>
      <c r="I807" s="256" t="n"/>
      <c r="J807" s="256" t="n"/>
      <c r="K807" s="256" t="n"/>
      <c r="L807" s="256" t="n"/>
      <c r="M807" s="256" t="n"/>
      <c r="N807" s="256" t="n"/>
      <c r="O807" s="256" t="n"/>
      <c r="P807" s="256" t="n"/>
      <c r="Q807" s="237">
        <f>IF(COUNTA(D807:P807)=0,"",ROUND(AVERAGE(D807:P807),1))</f>
        <v/>
      </c>
      <c r="R807" s="235" t="n"/>
      <c r="S807" s="256" t="n"/>
      <c r="T807" s="256" t="n"/>
      <c r="U807" s="256" t="n"/>
      <c r="V807" s="256" t="n"/>
      <c r="W807" s="256" t="n"/>
      <c r="X807" s="256" t="n"/>
      <c r="Y807" s="256" t="n"/>
      <c r="Z807" s="256" t="n"/>
      <c r="AA807" s="256" t="n"/>
      <c r="AB807" s="256" t="n"/>
      <c r="AC807" s="256" t="n"/>
      <c r="AD807" s="256" t="n"/>
      <c r="AE807" s="256" t="n"/>
      <c r="AF807" s="237">
        <f>IF(COUNTA(S807:AE807)=0,"",ROUND(AVERAGE(S807:AE807),1))</f>
        <v/>
      </c>
      <c r="AG807" s="235" t="n"/>
      <c r="AH807" s="256" t="n"/>
      <c r="AI807" s="256" t="n"/>
      <c r="AJ807" s="256" t="n"/>
      <c r="AK807" s="256" t="n"/>
      <c r="AL807" s="256" t="n"/>
      <c r="AM807" s="256" t="n"/>
      <c r="AN807" s="256" t="n"/>
      <c r="AO807" s="256" t="n"/>
      <c r="AP807" s="256" t="n"/>
      <c r="AQ807" s="256" t="n"/>
      <c r="AR807" s="256" t="n"/>
      <c r="AS807" s="256" t="n"/>
      <c r="AT807" s="256" t="n"/>
      <c r="AU807" s="237">
        <f>IF(COUNTA(AH807:AT807)=0,"",ROUND(AVERAGE(AH807:AT807),1))</f>
        <v/>
      </c>
    </row>
    <row r="808" ht="14.4" customHeight="1" s="185">
      <c r="A808" s="255" t="n">
        <v>5</v>
      </c>
      <c r="B808" s="194">
        <f t="array" ref="B808:B808">IFERROR(INDEX(Liste_Enfants!B$4:B$53,SMALL(IF(Liste_Enfants!E$4:E$53="A",ROW(Liste_Enfants!E$4:E$53)-3),5))&amp;" "&amp;INDEX(Liste_Enfants!C$4:C$53,SMALL(IF(Liste_Enfants!E$4:E$53="A",ROW(Liste_Enfants!E$4:E$53)-3),5)),"")</f>
        <v/>
      </c>
      <c r="C808" s="235" t="n"/>
      <c r="D808" s="256" t="n"/>
      <c r="E808" s="256" t="n"/>
      <c r="F808" s="256" t="n"/>
      <c r="G808" s="256" t="n"/>
      <c r="H808" s="256" t="n"/>
      <c r="I808" s="256" t="n"/>
      <c r="J808" s="256" t="n"/>
      <c r="K808" s="256" t="n"/>
      <c r="L808" s="256" t="n"/>
      <c r="M808" s="256" t="n"/>
      <c r="N808" s="256" t="n"/>
      <c r="O808" s="256" t="n"/>
      <c r="P808" s="256" t="n"/>
      <c r="Q808" s="237">
        <f>IF(COUNTA(D808:P808)=0,"",ROUND(AVERAGE(D808:P808),1))</f>
        <v/>
      </c>
      <c r="R808" s="235" t="n"/>
      <c r="S808" s="256" t="n"/>
      <c r="T808" s="256" t="n"/>
      <c r="U808" s="256" t="n"/>
      <c r="V808" s="256" t="n"/>
      <c r="W808" s="256" t="n"/>
      <c r="X808" s="256" t="n"/>
      <c r="Y808" s="256" t="n"/>
      <c r="Z808" s="256" t="n"/>
      <c r="AA808" s="256" t="n"/>
      <c r="AB808" s="256" t="n"/>
      <c r="AC808" s="256" t="n"/>
      <c r="AD808" s="256" t="n"/>
      <c r="AE808" s="256" t="n"/>
      <c r="AF808" s="237">
        <f>IF(COUNTA(S808:AE808)=0,"",ROUND(AVERAGE(S808:AE808),1))</f>
        <v/>
      </c>
      <c r="AG808" s="235" t="n"/>
      <c r="AH808" s="256" t="n"/>
      <c r="AI808" s="256" t="n"/>
      <c r="AJ808" s="256" t="n"/>
      <c r="AK808" s="256" t="n"/>
      <c r="AL808" s="256" t="n"/>
      <c r="AM808" s="256" t="n"/>
      <c r="AN808" s="256" t="n"/>
      <c r="AO808" s="256" t="n"/>
      <c r="AP808" s="256" t="n"/>
      <c r="AQ808" s="256" t="n"/>
      <c r="AR808" s="256" t="n"/>
      <c r="AS808" s="256" t="n"/>
      <c r="AT808" s="256" t="n"/>
      <c r="AU808" s="237">
        <f>IF(COUNTA(AH808:AT808)=0,"",ROUND(AVERAGE(AH808:AT808),1))</f>
        <v/>
      </c>
    </row>
    <row r="809" ht="14.4" customHeight="1" s="185">
      <c r="A809" s="255" t="n">
        <v>6</v>
      </c>
      <c r="B809" s="194">
        <f t="array" ref="B809:B809">IFERROR(INDEX(Liste_Enfants!B$4:B$53,SMALL(IF(Liste_Enfants!E$4:E$53="A",ROW(Liste_Enfants!E$4:E$53)-3),6))&amp;" "&amp;INDEX(Liste_Enfants!C$4:C$53,SMALL(IF(Liste_Enfants!E$4:E$53="A",ROW(Liste_Enfants!E$4:E$53)-3),6)),"")</f>
        <v/>
      </c>
      <c r="C809" s="235" t="n"/>
      <c r="D809" s="256" t="n"/>
      <c r="E809" s="256" t="n"/>
      <c r="F809" s="256" t="n"/>
      <c r="G809" s="256" t="n"/>
      <c r="H809" s="256" t="n"/>
      <c r="I809" s="256" t="n"/>
      <c r="J809" s="256" t="n"/>
      <c r="K809" s="256" t="n"/>
      <c r="L809" s="256" t="n"/>
      <c r="M809" s="256" t="n"/>
      <c r="N809" s="256" t="n"/>
      <c r="O809" s="256" t="n"/>
      <c r="P809" s="256" t="n"/>
      <c r="Q809" s="237">
        <f>IF(COUNTA(D809:P809)=0,"",ROUND(AVERAGE(D809:P809),1))</f>
        <v/>
      </c>
      <c r="R809" s="235" t="n"/>
      <c r="S809" s="256" t="n"/>
      <c r="T809" s="256" t="n"/>
      <c r="U809" s="256" t="n"/>
      <c r="V809" s="256" t="n"/>
      <c r="W809" s="256" t="n"/>
      <c r="X809" s="256" t="n"/>
      <c r="Y809" s="256" t="n"/>
      <c r="Z809" s="256" t="n"/>
      <c r="AA809" s="256" t="n"/>
      <c r="AB809" s="256" t="n"/>
      <c r="AC809" s="256" t="n"/>
      <c r="AD809" s="256" t="n"/>
      <c r="AE809" s="256" t="n"/>
      <c r="AF809" s="237">
        <f>IF(COUNTA(S809:AE809)=0,"",ROUND(AVERAGE(S809:AE809),1))</f>
        <v/>
      </c>
      <c r="AG809" s="235" t="n"/>
      <c r="AH809" s="256" t="n"/>
      <c r="AI809" s="256" t="n"/>
      <c r="AJ809" s="256" t="n"/>
      <c r="AK809" s="256" t="n"/>
      <c r="AL809" s="256" t="n"/>
      <c r="AM809" s="256" t="n"/>
      <c r="AN809" s="256" t="n"/>
      <c r="AO809" s="256" t="n"/>
      <c r="AP809" s="256" t="n"/>
      <c r="AQ809" s="256" t="n"/>
      <c r="AR809" s="256" t="n"/>
      <c r="AS809" s="256" t="n"/>
      <c r="AT809" s="256" t="n"/>
      <c r="AU809" s="237">
        <f>IF(COUNTA(AH809:AT809)=0,"",ROUND(AVERAGE(AH809:AT809),1))</f>
        <v/>
      </c>
    </row>
    <row r="810" ht="14.4" customHeight="1" s="185">
      <c r="A810" s="255" t="n">
        <v>7</v>
      </c>
      <c r="B810" s="194">
        <f t="array" ref="B810:B810">IFERROR(INDEX(Liste_Enfants!B$4:B$53,SMALL(IF(Liste_Enfants!E$4:E$53="A",ROW(Liste_Enfants!E$4:E$53)-3),7))&amp;" "&amp;INDEX(Liste_Enfants!C$4:C$53,SMALL(IF(Liste_Enfants!E$4:E$53="A",ROW(Liste_Enfants!E$4:E$53)-3),7)),"")</f>
        <v/>
      </c>
      <c r="C810" s="235" t="n"/>
      <c r="D810" s="256" t="n"/>
      <c r="E810" s="256" t="n"/>
      <c r="F810" s="256" t="n"/>
      <c r="G810" s="256" t="n"/>
      <c r="H810" s="256" t="n"/>
      <c r="I810" s="256" t="n"/>
      <c r="J810" s="256" t="n"/>
      <c r="K810" s="256" t="n"/>
      <c r="L810" s="256" t="n"/>
      <c r="M810" s="256" t="n"/>
      <c r="N810" s="256" t="n"/>
      <c r="O810" s="256" t="n"/>
      <c r="P810" s="256" t="n"/>
      <c r="Q810" s="237">
        <f>IF(COUNTA(D810:P810)=0,"",ROUND(AVERAGE(D810:P810),1))</f>
        <v/>
      </c>
      <c r="R810" s="235" t="n"/>
      <c r="S810" s="256" t="n"/>
      <c r="T810" s="256" t="n"/>
      <c r="U810" s="256" t="n"/>
      <c r="V810" s="256" t="n"/>
      <c r="W810" s="256" t="n"/>
      <c r="X810" s="256" t="n"/>
      <c r="Y810" s="256" t="n"/>
      <c r="Z810" s="256" t="n"/>
      <c r="AA810" s="256" t="n"/>
      <c r="AB810" s="256" t="n"/>
      <c r="AC810" s="256" t="n"/>
      <c r="AD810" s="256" t="n"/>
      <c r="AE810" s="256" t="n"/>
      <c r="AF810" s="237">
        <f>IF(COUNTA(S810:AE810)=0,"",ROUND(AVERAGE(S810:AE810),1))</f>
        <v/>
      </c>
      <c r="AG810" s="235" t="n"/>
      <c r="AH810" s="256" t="n"/>
      <c r="AI810" s="256" t="n"/>
      <c r="AJ810" s="256" t="n"/>
      <c r="AK810" s="256" t="n"/>
      <c r="AL810" s="256" t="n"/>
      <c r="AM810" s="256" t="n"/>
      <c r="AN810" s="256" t="n"/>
      <c r="AO810" s="256" t="n"/>
      <c r="AP810" s="256" t="n"/>
      <c r="AQ810" s="256" t="n"/>
      <c r="AR810" s="256" t="n"/>
      <c r="AS810" s="256" t="n"/>
      <c r="AT810" s="256" t="n"/>
      <c r="AU810" s="237">
        <f>IF(COUNTA(AH810:AT810)=0,"",ROUND(AVERAGE(AH810:AT810),1))</f>
        <v/>
      </c>
    </row>
    <row r="811" ht="14.4" customHeight="1" s="185">
      <c r="A811" s="255" t="n">
        <v>8</v>
      </c>
      <c r="B811" s="194">
        <f t="array" ref="B811:B811">IFERROR(INDEX(Liste_Enfants!B$4:B$53,SMALL(IF(Liste_Enfants!E$4:E$53="A",ROW(Liste_Enfants!E$4:E$53)-3),8))&amp;" "&amp;INDEX(Liste_Enfants!C$4:C$53,SMALL(IF(Liste_Enfants!E$4:E$53="A",ROW(Liste_Enfants!E$4:E$53)-3),8)),"")</f>
        <v/>
      </c>
      <c r="C811" s="235" t="n"/>
      <c r="D811" s="256" t="n"/>
      <c r="E811" s="256" t="n"/>
      <c r="F811" s="256" t="n"/>
      <c r="G811" s="256" t="n"/>
      <c r="H811" s="256" t="n"/>
      <c r="I811" s="256" t="n"/>
      <c r="J811" s="256" t="n"/>
      <c r="K811" s="256" t="n"/>
      <c r="L811" s="256" t="n"/>
      <c r="M811" s="256" t="n"/>
      <c r="N811" s="256" t="n"/>
      <c r="O811" s="256" t="n"/>
      <c r="P811" s="256" t="n"/>
      <c r="Q811" s="237">
        <f>IF(COUNTA(D811:P811)=0,"",ROUND(AVERAGE(D811:P811),1))</f>
        <v/>
      </c>
      <c r="R811" s="235" t="n"/>
      <c r="S811" s="256" t="n"/>
      <c r="T811" s="256" t="n"/>
      <c r="U811" s="256" t="n"/>
      <c r="V811" s="256" t="n"/>
      <c r="W811" s="256" t="n"/>
      <c r="X811" s="256" t="n"/>
      <c r="Y811" s="256" t="n"/>
      <c r="Z811" s="256" t="n"/>
      <c r="AA811" s="256" t="n"/>
      <c r="AB811" s="256" t="n"/>
      <c r="AC811" s="256" t="n"/>
      <c r="AD811" s="256" t="n"/>
      <c r="AE811" s="256" t="n"/>
      <c r="AF811" s="237">
        <f>IF(COUNTA(S811:AE811)=0,"",ROUND(AVERAGE(S811:AE811),1))</f>
        <v/>
      </c>
      <c r="AG811" s="235" t="n"/>
      <c r="AH811" s="256" t="n"/>
      <c r="AI811" s="256" t="n"/>
      <c r="AJ811" s="256" t="n"/>
      <c r="AK811" s="256" t="n"/>
      <c r="AL811" s="256" t="n"/>
      <c r="AM811" s="256" t="n"/>
      <c r="AN811" s="256" t="n"/>
      <c r="AO811" s="256" t="n"/>
      <c r="AP811" s="256" t="n"/>
      <c r="AQ811" s="256" t="n"/>
      <c r="AR811" s="256" t="n"/>
      <c r="AS811" s="256" t="n"/>
      <c r="AT811" s="256" t="n"/>
      <c r="AU811" s="237">
        <f>IF(COUNTA(AH811:AT811)=0,"",ROUND(AVERAGE(AH811:AT811),1))</f>
        <v/>
      </c>
    </row>
    <row r="812" ht="14.4" customHeight="1" s="185">
      <c r="A812" s="255" t="n">
        <v>9</v>
      </c>
      <c r="B812" s="194">
        <f t="array" ref="B812:B812">IFERROR(INDEX(Liste_Enfants!B$4:B$53,SMALL(IF(Liste_Enfants!E$4:E$53="A",ROW(Liste_Enfants!E$4:E$53)-3),9))&amp;" "&amp;INDEX(Liste_Enfants!C$4:C$53,SMALL(IF(Liste_Enfants!E$4:E$53="A",ROW(Liste_Enfants!E$4:E$53)-3),9)),"")</f>
        <v/>
      </c>
      <c r="C812" s="235" t="n"/>
      <c r="D812" s="256" t="n"/>
      <c r="E812" s="256" t="n"/>
      <c r="F812" s="256" t="n"/>
      <c r="G812" s="256" t="n"/>
      <c r="H812" s="256" t="n"/>
      <c r="I812" s="256" t="n"/>
      <c r="J812" s="256" t="n"/>
      <c r="K812" s="256" t="n"/>
      <c r="L812" s="256" t="n"/>
      <c r="M812" s="256" t="n"/>
      <c r="N812" s="256" t="n"/>
      <c r="O812" s="256" t="n"/>
      <c r="P812" s="256" t="n"/>
      <c r="Q812" s="237">
        <f>IF(COUNTA(D812:P812)=0,"",ROUND(AVERAGE(D812:P812),1))</f>
        <v/>
      </c>
      <c r="R812" s="235" t="n"/>
      <c r="S812" s="256" t="n"/>
      <c r="T812" s="256" t="n"/>
      <c r="U812" s="256" t="n"/>
      <c r="V812" s="256" t="n"/>
      <c r="W812" s="256" t="n"/>
      <c r="X812" s="256" t="n"/>
      <c r="Y812" s="256" t="n"/>
      <c r="Z812" s="256" t="n"/>
      <c r="AA812" s="256" t="n"/>
      <c r="AB812" s="256" t="n"/>
      <c r="AC812" s="256" t="n"/>
      <c r="AD812" s="256" t="n"/>
      <c r="AE812" s="256" t="n"/>
      <c r="AF812" s="237">
        <f>IF(COUNTA(S812:AE812)=0,"",ROUND(AVERAGE(S812:AE812),1))</f>
        <v/>
      </c>
      <c r="AG812" s="235" t="n"/>
      <c r="AH812" s="256" t="n"/>
      <c r="AI812" s="256" t="n"/>
      <c r="AJ812" s="256" t="n"/>
      <c r="AK812" s="256" t="n"/>
      <c r="AL812" s="256" t="n"/>
      <c r="AM812" s="256" t="n"/>
      <c r="AN812" s="256" t="n"/>
      <c r="AO812" s="256" t="n"/>
      <c r="AP812" s="256" t="n"/>
      <c r="AQ812" s="256" t="n"/>
      <c r="AR812" s="256" t="n"/>
      <c r="AS812" s="256" t="n"/>
      <c r="AT812" s="256" t="n"/>
      <c r="AU812" s="237">
        <f>IF(COUNTA(AH812:AT812)=0,"",ROUND(AVERAGE(AH812:AT812),1))</f>
        <v/>
      </c>
    </row>
    <row r="813" ht="14.4" customHeight="1" s="185">
      <c r="A813" s="255" t="n">
        <v>10</v>
      </c>
      <c r="B813" s="194">
        <f t="array" ref="B813:B813">IFERROR(INDEX(Liste_Enfants!B$4:B$53,SMALL(IF(Liste_Enfants!E$4:E$53="A",ROW(Liste_Enfants!E$4:E$53)-3),10))&amp;" "&amp;INDEX(Liste_Enfants!C$4:C$53,SMALL(IF(Liste_Enfants!E$4:E$53="A",ROW(Liste_Enfants!E$4:E$53)-3),10)),"")</f>
        <v/>
      </c>
      <c r="C813" s="235" t="n"/>
      <c r="D813" s="256" t="n"/>
      <c r="E813" s="256" t="n"/>
      <c r="F813" s="256" t="n"/>
      <c r="G813" s="256" t="n"/>
      <c r="H813" s="256" t="n"/>
      <c r="I813" s="256" t="n"/>
      <c r="J813" s="256" t="n"/>
      <c r="K813" s="256" t="n"/>
      <c r="L813" s="256" t="n"/>
      <c r="M813" s="256" t="n"/>
      <c r="N813" s="256" t="n"/>
      <c r="O813" s="256" t="n"/>
      <c r="P813" s="256" t="n"/>
      <c r="Q813" s="237">
        <f>IF(COUNTA(D813:P813)=0,"",ROUND(AVERAGE(D813:P813),1))</f>
        <v/>
      </c>
      <c r="R813" s="235" t="n"/>
      <c r="S813" s="256" t="n"/>
      <c r="T813" s="256" t="n"/>
      <c r="U813" s="256" t="n"/>
      <c r="V813" s="256" t="n"/>
      <c r="W813" s="256" t="n"/>
      <c r="X813" s="256" t="n"/>
      <c r="Y813" s="256" t="n"/>
      <c r="Z813" s="256" t="n"/>
      <c r="AA813" s="256" t="n"/>
      <c r="AB813" s="256" t="n"/>
      <c r="AC813" s="256" t="n"/>
      <c r="AD813" s="256" t="n"/>
      <c r="AE813" s="256" t="n"/>
      <c r="AF813" s="237">
        <f>IF(COUNTA(S813:AE813)=0,"",ROUND(AVERAGE(S813:AE813),1))</f>
        <v/>
      </c>
      <c r="AG813" s="235" t="n"/>
      <c r="AH813" s="256" t="n"/>
      <c r="AI813" s="256" t="n"/>
      <c r="AJ813" s="256" t="n"/>
      <c r="AK813" s="256" t="n"/>
      <c r="AL813" s="256" t="n"/>
      <c r="AM813" s="256" t="n"/>
      <c r="AN813" s="256" t="n"/>
      <c r="AO813" s="256" t="n"/>
      <c r="AP813" s="256" t="n"/>
      <c r="AQ813" s="256" t="n"/>
      <c r="AR813" s="256" t="n"/>
      <c r="AS813" s="256" t="n"/>
      <c r="AT813" s="256" t="n"/>
      <c r="AU813" s="237">
        <f>IF(COUNTA(AH813:AT813)=0,"",ROUND(AVERAGE(AH813:AT813),1))</f>
        <v/>
      </c>
    </row>
    <row r="814" ht="14.4" customHeight="1" s="185">
      <c r="A814" s="255" t="n">
        <v>11</v>
      </c>
      <c r="B814" s="194">
        <f t="array" ref="B814:B814">IFERROR(INDEX(Liste_Enfants!B$4:B$53,SMALL(IF(Liste_Enfants!E$4:E$53="A",ROW(Liste_Enfants!E$4:E$53)-3),11))&amp;" "&amp;INDEX(Liste_Enfants!C$4:C$53,SMALL(IF(Liste_Enfants!E$4:E$53="A",ROW(Liste_Enfants!E$4:E$53)-3),11)),"")</f>
        <v/>
      </c>
      <c r="C814" s="235" t="n"/>
      <c r="D814" s="256" t="n"/>
      <c r="E814" s="256" t="n"/>
      <c r="F814" s="256" t="n"/>
      <c r="G814" s="256" t="n"/>
      <c r="H814" s="256" t="n"/>
      <c r="I814" s="256" t="n"/>
      <c r="J814" s="256" t="n"/>
      <c r="K814" s="256" t="n"/>
      <c r="L814" s="256" t="n"/>
      <c r="M814" s="256" t="n"/>
      <c r="N814" s="256" t="n"/>
      <c r="O814" s="256" t="n"/>
      <c r="P814" s="256" t="n"/>
      <c r="Q814" s="237">
        <f>IF(COUNTA(D814:P814)=0,"",ROUND(AVERAGE(D814:P814),1))</f>
        <v/>
      </c>
      <c r="R814" s="235" t="n"/>
      <c r="S814" s="256" t="n"/>
      <c r="T814" s="256" t="n"/>
      <c r="U814" s="256" t="n"/>
      <c r="V814" s="256" t="n"/>
      <c r="W814" s="256" t="n"/>
      <c r="X814" s="256" t="n"/>
      <c r="Y814" s="256" t="n"/>
      <c r="Z814" s="256" t="n"/>
      <c r="AA814" s="256" t="n"/>
      <c r="AB814" s="256" t="n"/>
      <c r="AC814" s="256" t="n"/>
      <c r="AD814" s="256" t="n"/>
      <c r="AE814" s="256" t="n"/>
      <c r="AF814" s="237">
        <f>IF(COUNTA(S814:AE814)=0,"",ROUND(AVERAGE(S814:AE814),1))</f>
        <v/>
      </c>
      <c r="AG814" s="235" t="n"/>
      <c r="AH814" s="256" t="n"/>
      <c r="AI814" s="256" t="n"/>
      <c r="AJ814" s="256" t="n"/>
      <c r="AK814" s="256" t="n"/>
      <c r="AL814" s="256" t="n"/>
      <c r="AM814" s="256" t="n"/>
      <c r="AN814" s="256" t="n"/>
      <c r="AO814" s="256" t="n"/>
      <c r="AP814" s="256" t="n"/>
      <c r="AQ814" s="256" t="n"/>
      <c r="AR814" s="256" t="n"/>
      <c r="AS814" s="256" t="n"/>
      <c r="AT814" s="256" t="n"/>
      <c r="AU814" s="237">
        <f>IF(COUNTA(AH814:AT814)=0,"",ROUND(AVERAGE(AH814:AT814),1))</f>
        <v/>
      </c>
    </row>
    <row r="815" ht="14.4" customHeight="1" s="185">
      <c r="A815" s="255" t="n">
        <v>12</v>
      </c>
      <c r="B815" s="194">
        <f t="array" ref="B815:B815">IFERROR(INDEX(Liste_Enfants!B$4:B$53,SMALL(IF(Liste_Enfants!E$4:E$53="A",ROW(Liste_Enfants!E$4:E$53)-3),12))&amp;" "&amp;INDEX(Liste_Enfants!C$4:C$53,SMALL(IF(Liste_Enfants!E$4:E$53="A",ROW(Liste_Enfants!E$4:E$53)-3),12)),"")</f>
        <v/>
      </c>
      <c r="C815" s="235" t="n"/>
      <c r="D815" s="256" t="n"/>
      <c r="E815" s="256" t="n"/>
      <c r="F815" s="256" t="n"/>
      <c r="G815" s="256" t="n"/>
      <c r="H815" s="256" t="n"/>
      <c r="I815" s="256" t="n"/>
      <c r="J815" s="256" t="n"/>
      <c r="K815" s="256" t="n"/>
      <c r="L815" s="256" t="n"/>
      <c r="M815" s="256" t="n"/>
      <c r="N815" s="256" t="n"/>
      <c r="O815" s="256" t="n"/>
      <c r="P815" s="256" t="n"/>
      <c r="Q815" s="237">
        <f>IF(COUNTA(D815:P815)=0,"",ROUND(AVERAGE(D815:P815),1))</f>
        <v/>
      </c>
      <c r="R815" s="235" t="n"/>
      <c r="S815" s="256" t="n"/>
      <c r="T815" s="256" t="n"/>
      <c r="U815" s="256" t="n"/>
      <c r="V815" s="256" t="n"/>
      <c r="W815" s="256" t="n"/>
      <c r="X815" s="256" t="n"/>
      <c r="Y815" s="256" t="n"/>
      <c r="Z815" s="256" t="n"/>
      <c r="AA815" s="256" t="n"/>
      <c r="AB815" s="256" t="n"/>
      <c r="AC815" s="256" t="n"/>
      <c r="AD815" s="256" t="n"/>
      <c r="AE815" s="256" t="n"/>
      <c r="AF815" s="237">
        <f>IF(COUNTA(S815:AE815)=0,"",ROUND(AVERAGE(S815:AE815),1))</f>
        <v/>
      </c>
      <c r="AG815" s="235" t="n"/>
      <c r="AH815" s="256" t="n"/>
      <c r="AI815" s="256" t="n"/>
      <c r="AJ815" s="256" t="n"/>
      <c r="AK815" s="256" t="n"/>
      <c r="AL815" s="256" t="n"/>
      <c r="AM815" s="256" t="n"/>
      <c r="AN815" s="256" t="n"/>
      <c r="AO815" s="256" t="n"/>
      <c r="AP815" s="256" t="n"/>
      <c r="AQ815" s="256" t="n"/>
      <c r="AR815" s="256" t="n"/>
      <c r="AS815" s="256" t="n"/>
      <c r="AT815" s="256" t="n"/>
      <c r="AU815" s="237">
        <f>IF(COUNTA(AH815:AT815)=0,"",ROUND(AVERAGE(AH815:AT815),1))</f>
        <v/>
      </c>
    </row>
    <row r="816" ht="14.4" customHeight="1" s="185">
      <c r="A816" s="255" t="n">
        <v>13</v>
      </c>
      <c r="B816" s="194">
        <f t="array" ref="B816:B816">IFERROR(INDEX(Liste_Enfants!B$4:B$53,SMALL(IF(Liste_Enfants!E$4:E$53="A",ROW(Liste_Enfants!E$4:E$53)-3),13))&amp;" "&amp;INDEX(Liste_Enfants!C$4:C$53,SMALL(IF(Liste_Enfants!E$4:E$53="A",ROW(Liste_Enfants!E$4:E$53)-3),13)),"")</f>
        <v/>
      </c>
      <c r="C816" s="235" t="n"/>
      <c r="D816" s="256" t="n"/>
      <c r="E816" s="256" t="n"/>
      <c r="F816" s="256" t="n"/>
      <c r="G816" s="256" t="n"/>
      <c r="H816" s="256" t="n"/>
      <c r="I816" s="256" t="n"/>
      <c r="J816" s="256" t="n"/>
      <c r="K816" s="256" t="n"/>
      <c r="L816" s="256" t="n"/>
      <c r="M816" s="256" t="n"/>
      <c r="N816" s="256" t="n"/>
      <c r="O816" s="256" t="n"/>
      <c r="P816" s="256" t="n"/>
      <c r="Q816" s="237">
        <f>IF(COUNTA(D816:P816)=0,"",ROUND(AVERAGE(D816:P816),1))</f>
        <v/>
      </c>
      <c r="R816" s="235" t="n"/>
      <c r="S816" s="256" t="n"/>
      <c r="T816" s="256" t="n"/>
      <c r="U816" s="256" t="n"/>
      <c r="V816" s="256" t="n"/>
      <c r="W816" s="256" t="n"/>
      <c r="X816" s="256" t="n"/>
      <c r="Y816" s="256" t="n"/>
      <c r="Z816" s="256" t="n"/>
      <c r="AA816" s="256" t="n"/>
      <c r="AB816" s="256" t="n"/>
      <c r="AC816" s="256" t="n"/>
      <c r="AD816" s="256" t="n"/>
      <c r="AE816" s="256" t="n"/>
      <c r="AF816" s="237">
        <f>IF(COUNTA(S816:AE816)=0,"",ROUND(AVERAGE(S816:AE816),1))</f>
        <v/>
      </c>
      <c r="AG816" s="235" t="n"/>
      <c r="AH816" s="256" t="n"/>
      <c r="AI816" s="256" t="n"/>
      <c r="AJ816" s="256" t="n"/>
      <c r="AK816" s="256" t="n"/>
      <c r="AL816" s="256" t="n"/>
      <c r="AM816" s="256" t="n"/>
      <c r="AN816" s="256" t="n"/>
      <c r="AO816" s="256" t="n"/>
      <c r="AP816" s="256" t="n"/>
      <c r="AQ816" s="256" t="n"/>
      <c r="AR816" s="256" t="n"/>
      <c r="AS816" s="256" t="n"/>
      <c r="AT816" s="256" t="n"/>
      <c r="AU816" s="237">
        <f>IF(COUNTA(AH816:AT816)=0,"",ROUND(AVERAGE(AH816:AT816),1))</f>
        <v/>
      </c>
    </row>
    <row r="817" ht="14.4" customHeight="1" s="185">
      <c r="A817" s="255" t="n">
        <v>14</v>
      </c>
      <c r="B817" s="194">
        <f t="array" ref="B817:B817">IFERROR(INDEX(Liste_Enfants!B$4:B$53,SMALL(IF(Liste_Enfants!E$4:E$53="A",ROW(Liste_Enfants!E$4:E$53)-3),14))&amp;" "&amp;INDEX(Liste_Enfants!C$4:C$53,SMALL(IF(Liste_Enfants!E$4:E$53="A",ROW(Liste_Enfants!E$4:E$53)-3),14)),"")</f>
        <v/>
      </c>
      <c r="C817" s="235" t="n"/>
      <c r="D817" s="256" t="n"/>
      <c r="E817" s="256" t="n"/>
      <c r="F817" s="256" t="n"/>
      <c r="G817" s="256" t="n"/>
      <c r="H817" s="256" t="n"/>
      <c r="I817" s="256" t="n"/>
      <c r="J817" s="256" t="n"/>
      <c r="K817" s="256" t="n"/>
      <c r="L817" s="256" t="n"/>
      <c r="M817" s="256" t="n"/>
      <c r="N817" s="256" t="n"/>
      <c r="O817" s="256" t="n"/>
      <c r="P817" s="256" t="n"/>
      <c r="Q817" s="237">
        <f>IF(COUNTA(D817:P817)=0,"",ROUND(AVERAGE(D817:P817),1))</f>
        <v/>
      </c>
      <c r="R817" s="235" t="n"/>
      <c r="S817" s="256" t="n"/>
      <c r="T817" s="256" t="n"/>
      <c r="U817" s="256" t="n"/>
      <c r="V817" s="256" t="n"/>
      <c r="W817" s="256" t="n"/>
      <c r="X817" s="256" t="n"/>
      <c r="Y817" s="256" t="n"/>
      <c r="Z817" s="256" t="n"/>
      <c r="AA817" s="256" t="n"/>
      <c r="AB817" s="256" t="n"/>
      <c r="AC817" s="256" t="n"/>
      <c r="AD817" s="256" t="n"/>
      <c r="AE817" s="256" t="n"/>
      <c r="AF817" s="237">
        <f>IF(COUNTA(S817:AE817)=0,"",ROUND(AVERAGE(S817:AE817),1))</f>
        <v/>
      </c>
      <c r="AG817" s="235" t="n"/>
      <c r="AH817" s="256" t="n"/>
      <c r="AI817" s="256" t="n"/>
      <c r="AJ817" s="256" t="n"/>
      <c r="AK817" s="256" t="n"/>
      <c r="AL817" s="256" t="n"/>
      <c r="AM817" s="256" t="n"/>
      <c r="AN817" s="256" t="n"/>
      <c r="AO817" s="256" t="n"/>
      <c r="AP817" s="256" t="n"/>
      <c r="AQ817" s="256" t="n"/>
      <c r="AR817" s="256" t="n"/>
      <c r="AS817" s="256" t="n"/>
      <c r="AT817" s="256" t="n"/>
      <c r="AU817" s="237">
        <f>IF(COUNTA(AH817:AT817)=0,"",ROUND(AVERAGE(AH817:AT817),1))</f>
        <v/>
      </c>
    </row>
    <row r="818" ht="14.4" customHeight="1" s="185">
      <c r="A818" s="255" t="n">
        <v>15</v>
      </c>
      <c r="B818" s="194">
        <f t="array" ref="B818:B818">IFERROR(INDEX(Liste_Enfants!B$4:B$53,SMALL(IF(Liste_Enfants!E$4:E$53="A",ROW(Liste_Enfants!E$4:E$53)-3),15))&amp;" "&amp;INDEX(Liste_Enfants!C$4:C$53,SMALL(IF(Liste_Enfants!E$4:E$53="A",ROW(Liste_Enfants!E$4:E$53)-3),15)),"")</f>
        <v/>
      </c>
      <c r="C818" s="235" t="n"/>
      <c r="D818" s="256" t="n"/>
      <c r="E818" s="256" t="n"/>
      <c r="F818" s="256" t="n"/>
      <c r="G818" s="256" t="n"/>
      <c r="H818" s="256" t="n"/>
      <c r="I818" s="256" t="n"/>
      <c r="J818" s="256" t="n"/>
      <c r="K818" s="256" t="n"/>
      <c r="L818" s="256" t="n"/>
      <c r="M818" s="256" t="n"/>
      <c r="N818" s="256" t="n"/>
      <c r="O818" s="256" t="n"/>
      <c r="P818" s="256" t="n"/>
      <c r="Q818" s="237">
        <f>IF(COUNTA(D818:P818)=0,"",ROUND(AVERAGE(D818:P818),1))</f>
        <v/>
      </c>
      <c r="R818" s="235" t="n"/>
      <c r="S818" s="256" t="n"/>
      <c r="T818" s="256" t="n"/>
      <c r="U818" s="256" t="n"/>
      <c r="V818" s="256" t="n"/>
      <c r="W818" s="256" t="n"/>
      <c r="X818" s="256" t="n"/>
      <c r="Y818" s="256" t="n"/>
      <c r="Z818" s="256" t="n"/>
      <c r="AA818" s="256" t="n"/>
      <c r="AB818" s="256" t="n"/>
      <c r="AC818" s="256" t="n"/>
      <c r="AD818" s="256" t="n"/>
      <c r="AE818" s="256" t="n"/>
      <c r="AF818" s="237">
        <f>IF(COUNTA(S818:AE818)=0,"",ROUND(AVERAGE(S818:AE818),1))</f>
        <v/>
      </c>
      <c r="AG818" s="235" t="n"/>
      <c r="AH818" s="256" t="n"/>
      <c r="AI818" s="256" t="n"/>
      <c r="AJ818" s="256" t="n"/>
      <c r="AK818" s="256" t="n"/>
      <c r="AL818" s="256" t="n"/>
      <c r="AM818" s="256" t="n"/>
      <c r="AN818" s="256" t="n"/>
      <c r="AO818" s="256" t="n"/>
      <c r="AP818" s="256" t="n"/>
      <c r="AQ818" s="256" t="n"/>
      <c r="AR818" s="256" t="n"/>
      <c r="AS818" s="256" t="n"/>
      <c r="AT818" s="256" t="n"/>
      <c r="AU818" s="237">
        <f>IF(COUNTA(AH818:AT818)=0,"",ROUND(AVERAGE(AH818:AT818),1))</f>
        <v/>
      </c>
    </row>
    <row r="819" ht="14.4" customHeight="1" s="185">
      <c r="A819" s="257" t="inlineStr">
        <is>
          <t>📊 MOY.</t>
        </is>
      </c>
      <c r="C819" s="240" t="n"/>
      <c r="D819" s="258">
        <f>IF(COUNTA(D804:D818)=0,"",ROUND(AVERAGE(D804:D818),1))</f>
        <v/>
      </c>
      <c r="E819" s="258">
        <f>IF(COUNTA(E804:E818)=0,"",ROUND(AVERAGE(E804:E818),1))</f>
        <v/>
      </c>
      <c r="F819" s="258">
        <f>IF(COUNTA(F804:F818)=0,"",ROUND(AVERAGE(F804:F818),1))</f>
        <v/>
      </c>
      <c r="G819" s="258">
        <f>IF(COUNTA(G804:G818)=0,"",ROUND(AVERAGE(G804:G818),1))</f>
        <v/>
      </c>
      <c r="H819" s="258">
        <f>IF(COUNTA(H804:H818)=0,"",ROUND(AVERAGE(H804:H818),1))</f>
        <v/>
      </c>
      <c r="I819" s="258">
        <f>IF(COUNTA(I804:I818)=0,"",ROUND(AVERAGE(I804:I818),1))</f>
        <v/>
      </c>
      <c r="J819" s="258">
        <f>IF(COUNTA(J804:J818)=0,"",ROUND(AVERAGE(J804:J818),1))</f>
        <v/>
      </c>
      <c r="K819" s="258">
        <f>IF(COUNTA(K804:K818)=0,"",ROUND(AVERAGE(K804:K818),1))</f>
        <v/>
      </c>
      <c r="L819" s="258">
        <f>IF(COUNTA(L804:L818)=0,"",ROUND(AVERAGE(L804:L818),1))</f>
        <v/>
      </c>
      <c r="M819" s="258">
        <f>IF(COUNTA(M804:M818)=0,"",ROUND(AVERAGE(M804:M818),1))</f>
        <v/>
      </c>
      <c r="N819" s="258">
        <f>IF(COUNTA(N804:N818)=0,"",ROUND(AVERAGE(N804:N818),1))</f>
        <v/>
      </c>
      <c r="O819" s="258">
        <f>IF(COUNTA(O804:O818)=0,"",ROUND(AVERAGE(O804:O818),1))</f>
        <v/>
      </c>
      <c r="P819" s="258">
        <f>IF(COUNTA(P804:P818)=0,"",ROUND(AVERAGE(P804:P818),1))</f>
        <v/>
      </c>
      <c r="Q819" s="258">
        <f>IF(COUNTA(Q804:Q818)=0,"",ROUND(AVERAGE(Q804:Q818),1))</f>
        <v/>
      </c>
      <c r="R819" s="235" t="n"/>
      <c r="S819" s="258">
        <f>IF(COUNTA(S804:S818)=0,"",ROUND(AVERAGE(S804:S818),1))</f>
        <v/>
      </c>
      <c r="T819" s="258">
        <f>IF(COUNTA(T804:T818)=0,"",ROUND(AVERAGE(T804:T818),1))</f>
        <v/>
      </c>
      <c r="U819" s="258">
        <f>IF(COUNTA(U804:U818)=0,"",ROUND(AVERAGE(U804:U818),1))</f>
        <v/>
      </c>
      <c r="V819" s="258">
        <f>IF(COUNTA(V804:V818)=0,"",ROUND(AVERAGE(V804:V818),1))</f>
        <v/>
      </c>
      <c r="W819" s="258">
        <f>IF(COUNTA(W804:W818)=0,"",ROUND(AVERAGE(W804:W818),1))</f>
        <v/>
      </c>
      <c r="X819" s="258">
        <f>IF(COUNTA(X804:X818)=0,"",ROUND(AVERAGE(X804:X818),1))</f>
        <v/>
      </c>
      <c r="Y819" s="258">
        <f>IF(COUNTA(Y804:Y818)=0,"",ROUND(AVERAGE(Y804:Y818),1))</f>
        <v/>
      </c>
      <c r="Z819" s="258">
        <f>IF(COUNTA(Z804:Z818)=0,"",ROUND(AVERAGE(Z804:Z818),1))</f>
        <v/>
      </c>
      <c r="AA819" s="258">
        <f>IF(COUNTA(AA804:AA818)=0,"",ROUND(AVERAGE(AA804:AA818),1))</f>
        <v/>
      </c>
      <c r="AB819" s="258">
        <f>IF(COUNTA(AB804:AB818)=0,"",ROUND(AVERAGE(AB804:AB818),1))</f>
        <v/>
      </c>
      <c r="AC819" s="258">
        <f>IF(COUNTA(AC804:AC818)=0,"",ROUND(AVERAGE(AC804:AC818),1))</f>
        <v/>
      </c>
      <c r="AD819" s="258">
        <f>IF(COUNTA(AD804:AD818)=0,"",ROUND(AVERAGE(AD804:AD818),1))</f>
        <v/>
      </c>
      <c r="AE819" s="258">
        <f>IF(COUNTA(AE804:AE818)=0,"",ROUND(AVERAGE(AE804:AE818),1))</f>
        <v/>
      </c>
      <c r="AF819" s="258">
        <f>IF(COUNTA(AF804:AF818)=0,"",ROUND(AVERAGE(AF804:AF818),1))</f>
        <v/>
      </c>
      <c r="AG819" s="235" t="n"/>
      <c r="AH819" s="258">
        <f>IF(COUNTA(AH804:AH818)=0,"",ROUND(AVERAGE(AH804:AH818),1))</f>
        <v/>
      </c>
      <c r="AI819" s="258">
        <f>IF(COUNTA(AI804:AI818)=0,"",ROUND(AVERAGE(AI804:AI818),1))</f>
        <v/>
      </c>
      <c r="AJ819" s="258">
        <f>IF(COUNTA(AJ804:AJ818)=0,"",ROUND(AVERAGE(AJ804:AJ818),1))</f>
        <v/>
      </c>
      <c r="AK819" s="258">
        <f>IF(COUNTA(AK804:AK818)=0,"",ROUND(AVERAGE(AK804:AK818),1))</f>
        <v/>
      </c>
      <c r="AL819" s="258">
        <f>IF(COUNTA(AL804:AL818)=0,"",ROUND(AVERAGE(AL804:AL818),1))</f>
        <v/>
      </c>
      <c r="AM819" s="258">
        <f>IF(COUNTA(AM804:AM818)=0,"",ROUND(AVERAGE(AM804:AM818),1))</f>
        <v/>
      </c>
      <c r="AN819" s="258">
        <f>IF(COUNTA(AN804:AN818)=0,"",ROUND(AVERAGE(AN804:AN818),1))</f>
        <v/>
      </c>
      <c r="AO819" s="258">
        <f>IF(COUNTA(AO804:AO818)=0,"",ROUND(AVERAGE(AO804:AO818),1))</f>
        <v/>
      </c>
      <c r="AP819" s="258">
        <f>IF(COUNTA(AP804:AP818)=0,"",ROUND(AVERAGE(AP804:AP818),1))</f>
        <v/>
      </c>
      <c r="AQ819" s="258">
        <f>IF(COUNTA(AQ804:AQ818)=0,"",ROUND(AVERAGE(AQ804:AQ818),1))</f>
        <v/>
      </c>
      <c r="AR819" s="258">
        <f>IF(COUNTA(AR804:AR818)=0,"",ROUND(AVERAGE(AR804:AR818),1))</f>
        <v/>
      </c>
      <c r="AS819" s="258">
        <f>IF(COUNTA(AS804:AS818)=0,"",ROUND(AVERAGE(AS804:AS818),1))</f>
        <v/>
      </c>
      <c r="AT819" s="258">
        <f>IF(COUNTA(AT804:AT818)=0,"",ROUND(AVERAGE(AT804:AT818),1))</f>
        <v/>
      </c>
      <c r="AU819" s="258">
        <f>IF(COUNTA(AU804:AU818)=0,"",ROUND(AVERAGE(AU804:AU818),1))</f>
        <v/>
      </c>
    </row>
    <row r="820" ht="30" customHeight="1" s="185">
      <c r="A820" s="260" t="inlineStr">
        <is>
          <t>N°</t>
        </is>
      </c>
      <c r="B820" s="245" t="inlineStr">
        <is>
          <t>📅 MERCREDI</t>
        </is>
      </c>
      <c r="C820" s="228" t="n"/>
      <c r="D820" s="229" t="inlineStr">
        <is>
          <t>Règles</t>
        </is>
      </c>
      <c r="E820" s="229" t="inlineStr">
        <is>
          <t>Coopér.</t>
        </is>
      </c>
      <c r="F820" s="229" t="inlineStr">
        <is>
          <t>Comm.</t>
        </is>
      </c>
      <c r="G820" s="229" t="inlineStr">
        <is>
          <t>Entraide</t>
        </is>
      </c>
      <c r="H820" s="230" t="inlineStr">
        <is>
          <t>Initiat.</t>
        </is>
      </c>
      <c r="I820" s="230" t="inlineStr">
        <is>
          <t>Gest.mat</t>
        </is>
      </c>
      <c r="J820" s="230" t="inlineStr">
        <is>
          <t>Orga.</t>
        </is>
      </c>
      <c r="K820" s="231" t="inlineStr">
        <is>
          <t>Imagin.</t>
        </is>
      </c>
      <c r="L820" s="231" t="inlineStr">
        <is>
          <t>Expr.art</t>
        </is>
      </c>
      <c r="M820" s="231" t="inlineStr">
        <is>
          <t>Expr.corp</t>
        </is>
      </c>
      <c r="N820" s="232" t="inlineStr">
        <is>
          <t>Coord.</t>
        </is>
      </c>
      <c r="O820" s="232" t="inlineStr">
        <is>
          <t>Endur.</t>
        </is>
      </c>
      <c r="P820" s="232" t="inlineStr">
        <is>
          <t>Esp.sport</t>
        </is>
      </c>
      <c r="Q820" s="233" t="inlineStr">
        <is>
          <t>MOY</t>
        </is>
      </c>
      <c r="R820" s="250" t="inlineStr">
        <is>
          <t>▼ Activité</t>
        </is>
      </c>
      <c r="S820" s="229" t="inlineStr">
        <is>
          <t>Règles</t>
        </is>
      </c>
      <c r="T820" s="229" t="inlineStr">
        <is>
          <t>Coopér.</t>
        </is>
      </c>
      <c r="U820" s="229" t="inlineStr">
        <is>
          <t>Comm.</t>
        </is>
      </c>
      <c r="V820" s="229" t="inlineStr">
        <is>
          <t>Entraide</t>
        </is>
      </c>
      <c r="W820" s="230" t="inlineStr">
        <is>
          <t>Initiat.</t>
        </is>
      </c>
      <c r="X820" s="230" t="inlineStr">
        <is>
          <t>Gest.mat</t>
        </is>
      </c>
      <c r="Y820" s="230" t="inlineStr">
        <is>
          <t>Orga.</t>
        </is>
      </c>
      <c r="Z820" s="231" t="inlineStr">
        <is>
          <t>Imagin.</t>
        </is>
      </c>
      <c r="AA820" s="231" t="inlineStr">
        <is>
          <t>Expr.art</t>
        </is>
      </c>
      <c r="AB820" s="231" t="inlineStr">
        <is>
          <t>Expr.corp</t>
        </is>
      </c>
      <c r="AC820" s="232" t="inlineStr">
        <is>
          <t>Coord.</t>
        </is>
      </c>
      <c r="AD820" s="232" t="inlineStr">
        <is>
          <t>Endur.</t>
        </is>
      </c>
      <c r="AE820" s="232" t="inlineStr">
        <is>
          <t>Esp.sport</t>
        </is>
      </c>
      <c r="AF820" s="233" t="inlineStr">
        <is>
          <t>MOY</t>
        </is>
      </c>
      <c r="AG820" s="228" t="n"/>
      <c r="AH820" s="229" t="inlineStr">
        <is>
          <t>Règles</t>
        </is>
      </c>
      <c r="AI820" s="229" t="inlineStr">
        <is>
          <t>Coopér.</t>
        </is>
      </c>
      <c r="AJ820" s="229" t="inlineStr">
        <is>
          <t>Comm.</t>
        </is>
      </c>
      <c r="AK820" s="229" t="inlineStr">
        <is>
          <t>Entraide</t>
        </is>
      </c>
      <c r="AL820" s="230" t="inlineStr">
        <is>
          <t>Initiat.</t>
        </is>
      </c>
      <c r="AM820" s="230" t="inlineStr">
        <is>
          <t>Gest.mat</t>
        </is>
      </c>
      <c r="AN820" s="230" t="inlineStr">
        <is>
          <t>Orga.</t>
        </is>
      </c>
      <c r="AO820" s="231" t="inlineStr">
        <is>
          <t>Imagin.</t>
        </is>
      </c>
      <c r="AP820" s="231" t="inlineStr">
        <is>
          <t>Expr.art</t>
        </is>
      </c>
      <c r="AQ820" s="231" t="inlineStr">
        <is>
          <t>Expr.corp</t>
        </is>
      </c>
      <c r="AR820" s="232" t="inlineStr">
        <is>
          <t>Coord.</t>
        </is>
      </c>
      <c r="AS820" s="232" t="inlineStr">
        <is>
          <t>Endur.</t>
        </is>
      </c>
      <c r="AT820" s="232" t="inlineStr">
        <is>
          <t>Esp.sport</t>
        </is>
      </c>
      <c r="AU820" s="233" t="inlineStr">
        <is>
          <t>MOY</t>
        </is>
      </c>
    </row>
    <row r="821" ht="14.4" customHeight="1" s="185">
      <c r="A821" s="255" t="n">
        <v>1</v>
      </c>
      <c r="B821" s="194">
        <f t="array" ref="B821:B821">IFERROR(INDEX(Liste_Enfants!B$4:B$53,SMALL(IF(Liste_Enfants!E$4:E$53="A",ROW(Liste_Enfants!E$4:E$53)-3),1))&amp;" "&amp;INDEX(Liste_Enfants!C$4:C$53,SMALL(IF(Liste_Enfants!E$4:E$53="A",ROW(Liste_Enfants!E$4:E$53)-3),1)),"")</f>
        <v/>
      </c>
      <c r="C821" s="235" t="n"/>
      <c r="D821" s="256" t="n"/>
      <c r="E821" s="256" t="n"/>
      <c r="F821" s="256" t="n"/>
      <c r="G821" s="256" t="n"/>
      <c r="H821" s="256" t="n"/>
      <c r="I821" s="256" t="n"/>
      <c r="J821" s="256" t="n"/>
      <c r="K821" s="256" t="n"/>
      <c r="L821" s="256" t="n"/>
      <c r="M821" s="256" t="n"/>
      <c r="N821" s="256" t="n"/>
      <c r="O821" s="256" t="n"/>
      <c r="P821" s="256" t="n"/>
      <c r="Q821" s="237">
        <f>IF(COUNTA(D821:P821)=0,"",ROUND(AVERAGE(D821:P821),1))</f>
        <v/>
      </c>
      <c r="R821" s="235" t="n"/>
      <c r="S821" s="256" t="n"/>
      <c r="T821" s="256" t="n"/>
      <c r="U821" s="256" t="n"/>
      <c r="V821" s="256" t="n"/>
      <c r="W821" s="256" t="n"/>
      <c r="X821" s="256" t="n"/>
      <c r="Y821" s="256" t="n"/>
      <c r="Z821" s="256" t="n"/>
      <c r="AA821" s="256" t="n"/>
      <c r="AB821" s="256" t="n"/>
      <c r="AC821" s="256" t="n"/>
      <c r="AD821" s="256" t="n"/>
      <c r="AE821" s="256" t="n"/>
      <c r="AF821" s="237">
        <f>IF(COUNTA(S821:AE821)=0,"",ROUND(AVERAGE(S821:AE821),1))</f>
        <v/>
      </c>
      <c r="AG821" s="235" t="n"/>
      <c r="AH821" s="256" t="n"/>
      <c r="AI821" s="256" t="n"/>
      <c r="AJ821" s="256" t="n"/>
      <c r="AK821" s="256" t="n"/>
      <c r="AL821" s="256" t="n"/>
      <c r="AM821" s="256" t="n"/>
      <c r="AN821" s="256" t="n"/>
      <c r="AO821" s="256" t="n"/>
      <c r="AP821" s="256" t="n"/>
      <c r="AQ821" s="256" t="n"/>
      <c r="AR821" s="256" t="n"/>
      <c r="AS821" s="256" t="n"/>
      <c r="AT821" s="256" t="n"/>
      <c r="AU821" s="237">
        <f>IF(COUNTA(AH821:AT821)=0,"",ROUND(AVERAGE(AH821:AT821),1))</f>
        <v/>
      </c>
    </row>
    <row r="822" ht="14.4" customHeight="1" s="185">
      <c r="A822" s="255" t="n">
        <v>2</v>
      </c>
      <c r="B822" s="194">
        <f t="array" ref="B822:B822">IFERROR(INDEX(Liste_Enfants!B$4:B$53,SMALL(IF(Liste_Enfants!E$4:E$53="A",ROW(Liste_Enfants!E$4:E$53)-3),2))&amp;" "&amp;INDEX(Liste_Enfants!C$4:C$53,SMALL(IF(Liste_Enfants!E$4:E$53="A",ROW(Liste_Enfants!E$4:E$53)-3),2)),"")</f>
        <v/>
      </c>
      <c r="C822" s="235" t="n"/>
      <c r="D822" s="256" t="n"/>
      <c r="E822" s="256" t="n"/>
      <c r="F822" s="256" t="n"/>
      <c r="G822" s="256" t="n"/>
      <c r="H822" s="256" t="n"/>
      <c r="I822" s="256" t="n"/>
      <c r="J822" s="256" t="n"/>
      <c r="K822" s="256" t="n"/>
      <c r="L822" s="256" t="n"/>
      <c r="M822" s="256" t="n"/>
      <c r="N822" s="256" t="n"/>
      <c r="O822" s="256" t="n"/>
      <c r="P822" s="256" t="n"/>
      <c r="Q822" s="237">
        <f>IF(COUNTA(D822:P822)=0,"",ROUND(AVERAGE(D822:P822),1))</f>
        <v/>
      </c>
      <c r="R822" s="235" t="n"/>
      <c r="S822" s="256" t="n"/>
      <c r="T822" s="256" t="n"/>
      <c r="U822" s="256" t="n"/>
      <c r="V822" s="256" t="n"/>
      <c r="W822" s="256" t="n"/>
      <c r="X822" s="256" t="n"/>
      <c r="Y822" s="256" t="n"/>
      <c r="Z822" s="256" t="n"/>
      <c r="AA822" s="256" t="n"/>
      <c r="AB822" s="256" t="n"/>
      <c r="AC822" s="256" t="n"/>
      <c r="AD822" s="256" t="n"/>
      <c r="AE822" s="256" t="n"/>
      <c r="AF822" s="237">
        <f>IF(COUNTA(S822:AE822)=0,"",ROUND(AVERAGE(S822:AE822),1))</f>
        <v/>
      </c>
      <c r="AG822" s="235" t="n"/>
      <c r="AH822" s="256" t="n"/>
      <c r="AI822" s="256" t="n"/>
      <c r="AJ822" s="256" t="n"/>
      <c r="AK822" s="256" t="n"/>
      <c r="AL822" s="256" t="n"/>
      <c r="AM822" s="256" t="n"/>
      <c r="AN822" s="256" t="n"/>
      <c r="AO822" s="256" t="n"/>
      <c r="AP822" s="256" t="n"/>
      <c r="AQ822" s="256" t="n"/>
      <c r="AR822" s="256" t="n"/>
      <c r="AS822" s="256" t="n"/>
      <c r="AT822" s="256" t="n"/>
      <c r="AU822" s="237">
        <f>IF(COUNTA(AH822:AT822)=0,"",ROUND(AVERAGE(AH822:AT822),1))</f>
        <v/>
      </c>
    </row>
    <row r="823" ht="14.4" customHeight="1" s="185">
      <c r="A823" s="255" t="n">
        <v>3</v>
      </c>
      <c r="B823" s="194">
        <f t="array" ref="B823:B823">IFERROR(INDEX(Liste_Enfants!B$4:B$53,SMALL(IF(Liste_Enfants!E$4:E$53="A",ROW(Liste_Enfants!E$4:E$53)-3),3))&amp;" "&amp;INDEX(Liste_Enfants!C$4:C$53,SMALL(IF(Liste_Enfants!E$4:E$53="A",ROW(Liste_Enfants!E$4:E$53)-3),3)),"")</f>
        <v/>
      </c>
      <c r="C823" s="235" t="n"/>
      <c r="D823" s="256" t="n"/>
      <c r="E823" s="256" t="n"/>
      <c r="F823" s="256" t="n"/>
      <c r="G823" s="256" t="n"/>
      <c r="H823" s="256" t="n"/>
      <c r="I823" s="256" t="n"/>
      <c r="J823" s="256" t="n"/>
      <c r="K823" s="256" t="n"/>
      <c r="L823" s="256" t="n"/>
      <c r="M823" s="256" t="n"/>
      <c r="N823" s="256" t="n"/>
      <c r="O823" s="256" t="n"/>
      <c r="P823" s="256" t="n"/>
      <c r="Q823" s="237">
        <f>IF(COUNTA(D823:P823)=0,"",ROUND(AVERAGE(D823:P823),1))</f>
        <v/>
      </c>
      <c r="R823" s="235" t="n"/>
      <c r="S823" s="256" t="n"/>
      <c r="T823" s="256" t="n"/>
      <c r="U823" s="256" t="n"/>
      <c r="V823" s="256" t="n"/>
      <c r="W823" s="256" t="n"/>
      <c r="X823" s="256" t="n"/>
      <c r="Y823" s="256" t="n"/>
      <c r="Z823" s="256" t="n"/>
      <c r="AA823" s="256" t="n"/>
      <c r="AB823" s="256" t="n"/>
      <c r="AC823" s="256" t="n"/>
      <c r="AD823" s="256" t="n"/>
      <c r="AE823" s="256" t="n"/>
      <c r="AF823" s="237">
        <f>IF(COUNTA(S823:AE823)=0,"",ROUND(AVERAGE(S823:AE823),1))</f>
        <v/>
      </c>
      <c r="AG823" s="235" t="n"/>
      <c r="AH823" s="256" t="n"/>
      <c r="AI823" s="256" t="n"/>
      <c r="AJ823" s="256" t="n"/>
      <c r="AK823" s="256" t="n"/>
      <c r="AL823" s="256" t="n"/>
      <c r="AM823" s="256" t="n"/>
      <c r="AN823" s="256" t="n"/>
      <c r="AO823" s="256" t="n"/>
      <c r="AP823" s="256" t="n"/>
      <c r="AQ823" s="256" t="n"/>
      <c r="AR823" s="256" t="n"/>
      <c r="AS823" s="256" t="n"/>
      <c r="AT823" s="256" t="n"/>
      <c r="AU823" s="237">
        <f>IF(COUNTA(AH823:AT823)=0,"",ROUND(AVERAGE(AH823:AT823),1))</f>
        <v/>
      </c>
    </row>
    <row r="824" ht="14.4" customHeight="1" s="185">
      <c r="A824" s="255" t="n">
        <v>4</v>
      </c>
      <c r="B824" s="194">
        <f t="array" ref="B824:B824">IFERROR(INDEX(Liste_Enfants!B$4:B$53,SMALL(IF(Liste_Enfants!E$4:E$53="A",ROW(Liste_Enfants!E$4:E$53)-3),4))&amp;" "&amp;INDEX(Liste_Enfants!C$4:C$53,SMALL(IF(Liste_Enfants!E$4:E$53="A",ROW(Liste_Enfants!E$4:E$53)-3),4)),"")</f>
        <v/>
      </c>
      <c r="C824" s="235" t="n"/>
      <c r="D824" s="256" t="n"/>
      <c r="E824" s="256" t="n"/>
      <c r="F824" s="256" t="n"/>
      <c r="G824" s="256" t="n"/>
      <c r="H824" s="256" t="n"/>
      <c r="I824" s="256" t="n"/>
      <c r="J824" s="256" t="n"/>
      <c r="K824" s="256" t="n"/>
      <c r="L824" s="256" t="n"/>
      <c r="M824" s="256" t="n"/>
      <c r="N824" s="256" t="n"/>
      <c r="O824" s="256" t="n"/>
      <c r="P824" s="256" t="n"/>
      <c r="Q824" s="237">
        <f>IF(COUNTA(D824:P824)=0,"",ROUND(AVERAGE(D824:P824),1))</f>
        <v/>
      </c>
      <c r="R824" s="235" t="n"/>
      <c r="S824" s="256" t="n"/>
      <c r="T824" s="256" t="n"/>
      <c r="U824" s="256" t="n"/>
      <c r="V824" s="256" t="n"/>
      <c r="W824" s="256" t="n"/>
      <c r="X824" s="256" t="n"/>
      <c r="Y824" s="256" t="n"/>
      <c r="Z824" s="256" t="n"/>
      <c r="AA824" s="256" t="n"/>
      <c r="AB824" s="256" t="n"/>
      <c r="AC824" s="256" t="n"/>
      <c r="AD824" s="256" t="n"/>
      <c r="AE824" s="256" t="n"/>
      <c r="AF824" s="237">
        <f>IF(COUNTA(S824:AE824)=0,"",ROUND(AVERAGE(S824:AE824),1))</f>
        <v/>
      </c>
      <c r="AG824" s="235" t="n"/>
      <c r="AH824" s="256" t="n"/>
      <c r="AI824" s="256" t="n"/>
      <c r="AJ824" s="256" t="n"/>
      <c r="AK824" s="256" t="n"/>
      <c r="AL824" s="256" t="n"/>
      <c r="AM824" s="256" t="n"/>
      <c r="AN824" s="256" t="n"/>
      <c r="AO824" s="256" t="n"/>
      <c r="AP824" s="256" t="n"/>
      <c r="AQ824" s="256" t="n"/>
      <c r="AR824" s="256" t="n"/>
      <c r="AS824" s="256" t="n"/>
      <c r="AT824" s="256" t="n"/>
      <c r="AU824" s="237">
        <f>IF(COUNTA(AH824:AT824)=0,"",ROUND(AVERAGE(AH824:AT824),1))</f>
        <v/>
      </c>
    </row>
    <row r="825" ht="14.4" customHeight="1" s="185">
      <c r="A825" s="255" t="n">
        <v>5</v>
      </c>
      <c r="B825" s="194">
        <f t="array" ref="B825:B825">IFERROR(INDEX(Liste_Enfants!B$4:B$53,SMALL(IF(Liste_Enfants!E$4:E$53="A",ROW(Liste_Enfants!E$4:E$53)-3),5))&amp;" "&amp;INDEX(Liste_Enfants!C$4:C$53,SMALL(IF(Liste_Enfants!E$4:E$53="A",ROW(Liste_Enfants!E$4:E$53)-3),5)),"")</f>
        <v/>
      </c>
      <c r="C825" s="235" t="n"/>
      <c r="D825" s="256" t="n"/>
      <c r="E825" s="256" t="n"/>
      <c r="F825" s="256" t="n"/>
      <c r="G825" s="256" t="n"/>
      <c r="H825" s="256" t="n"/>
      <c r="I825" s="256" t="n"/>
      <c r="J825" s="256" t="n"/>
      <c r="K825" s="256" t="n"/>
      <c r="L825" s="256" t="n"/>
      <c r="M825" s="256" t="n"/>
      <c r="N825" s="256" t="n"/>
      <c r="O825" s="256" t="n"/>
      <c r="P825" s="256" t="n"/>
      <c r="Q825" s="237">
        <f>IF(COUNTA(D825:P825)=0,"",ROUND(AVERAGE(D825:P825),1))</f>
        <v/>
      </c>
      <c r="R825" s="235" t="n"/>
      <c r="S825" s="256" t="n"/>
      <c r="T825" s="256" t="n"/>
      <c r="U825" s="256" t="n"/>
      <c r="V825" s="256" t="n"/>
      <c r="W825" s="256" t="n"/>
      <c r="X825" s="256" t="n"/>
      <c r="Y825" s="256" t="n"/>
      <c r="Z825" s="256" t="n"/>
      <c r="AA825" s="256" t="n"/>
      <c r="AB825" s="256" t="n"/>
      <c r="AC825" s="256" t="n"/>
      <c r="AD825" s="256" t="n"/>
      <c r="AE825" s="256" t="n"/>
      <c r="AF825" s="237">
        <f>IF(COUNTA(S825:AE825)=0,"",ROUND(AVERAGE(S825:AE825),1))</f>
        <v/>
      </c>
      <c r="AG825" s="235" t="n"/>
      <c r="AH825" s="256" t="n"/>
      <c r="AI825" s="256" t="n"/>
      <c r="AJ825" s="256" t="n"/>
      <c r="AK825" s="256" t="n"/>
      <c r="AL825" s="256" t="n"/>
      <c r="AM825" s="256" t="n"/>
      <c r="AN825" s="256" t="n"/>
      <c r="AO825" s="256" t="n"/>
      <c r="AP825" s="256" t="n"/>
      <c r="AQ825" s="256" t="n"/>
      <c r="AR825" s="256" t="n"/>
      <c r="AS825" s="256" t="n"/>
      <c r="AT825" s="256" t="n"/>
      <c r="AU825" s="237">
        <f>IF(COUNTA(AH825:AT825)=0,"",ROUND(AVERAGE(AH825:AT825),1))</f>
        <v/>
      </c>
    </row>
    <row r="826" ht="14.4" customHeight="1" s="185">
      <c r="A826" s="255" t="n">
        <v>6</v>
      </c>
      <c r="B826" s="194">
        <f t="array" ref="B826:B826">IFERROR(INDEX(Liste_Enfants!B$4:B$53,SMALL(IF(Liste_Enfants!E$4:E$53="A",ROW(Liste_Enfants!E$4:E$53)-3),6))&amp;" "&amp;INDEX(Liste_Enfants!C$4:C$53,SMALL(IF(Liste_Enfants!E$4:E$53="A",ROW(Liste_Enfants!E$4:E$53)-3),6)),"")</f>
        <v/>
      </c>
      <c r="C826" s="235" t="n"/>
      <c r="D826" s="256" t="n"/>
      <c r="E826" s="256" t="n"/>
      <c r="F826" s="256" t="n"/>
      <c r="G826" s="256" t="n"/>
      <c r="H826" s="256" t="n"/>
      <c r="I826" s="256" t="n"/>
      <c r="J826" s="256" t="n"/>
      <c r="K826" s="256" t="n"/>
      <c r="L826" s="256" t="n"/>
      <c r="M826" s="256" t="n"/>
      <c r="N826" s="256" t="n"/>
      <c r="O826" s="256" t="n"/>
      <c r="P826" s="256" t="n"/>
      <c r="Q826" s="237">
        <f>IF(COUNTA(D826:P826)=0,"",ROUND(AVERAGE(D826:P826),1))</f>
        <v/>
      </c>
      <c r="R826" s="235" t="n"/>
      <c r="S826" s="256" t="n"/>
      <c r="T826" s="256" t="n"/>
      <c r="U826" s="256" t="n"/>
      <c r="V826" s="256" t="n"/>
      <c r="W826" s="256" t="n"/>
      <c r="X826" s="256" t="n"/>
      <c r="Y826" s="256" t="n"/>
      <c r="Z826" s="256" t="n"/>
      <c r="AA826" s="256" t="n"/>
      <c r="AB826" s="256" t="n"/>
      <c r="AC826" s="256" t="n"/>
      <c r="AD826" s="256" t="n"/>
      <c r="AE826" s="256" t="n"/>
      <c r="AF826" s="237">
        <f>IF(COUNTA(S826:AE826)=0,"",ROUND(AVERAGE(S826:AE826),1))</f>
        <v/>
      </c>
      <c r="AG826" s="235" t="n"/>
      <c r="AH826" s="256" t="n"/>
      <c r="AI826" s="256" t="n"/>
      <c r="AJ826" s="256" t="n"/>
      <c r="AK826" s="256" t="n"/>
      <c r="AL826" s="256" t="n"/>
      <c r="AM826" s="256" t="n"/>
      <c r="AN826" s="256" t="n"/>
      <c r="AO826" s="256" t="n"/>
      <c r="AP826" s="256" t="n"/>
      <c r="AQ826" s="256" t="n"/>
      <c r="AR826" s="256" t="n"/>
      <c r="AS826" s="256" t="n"/>
      <c r="AT826" s="256" t="n"/>
      <c r="AU826" s="237">
        <f>IF(COUNTA(AH826:AT826)=0,"",ROUND(AVERAGE(AH826:AT826),1))</f>
        <v/>
      </c>
    </row>
    <row r="827" ht="14.4" customHeight="1" s="185">
      <c r="A827" s="255" t="n">
        <v>7</v>
      </c>
      <c r="B827" s="194">
        <f t="array" ref="B827:B827">IFERROR(INDEX(Liste_Enfants!B$4:B$53,SMALL(IF(Liste_Enfants!E$4:E$53="A",ROW(Liste_Enfants!E$4:E$53)-3),7))&amp;" "&amp;INDEX(Liste_Enfants!C$4:C$53,SMALL(IF(Liste_Enfants!E$4:E$53="A",ROW(Liste_Enfants!E$4:E$53)-3),7)),"")</f>
        <v/>
      </c>
      <c r="C827" s="235" t="n"/>
      <c r="D827" s="256" t="n"/>
      <c r="E827" s="256" t="n"/>
      <c r="F827" s="256" t="n"/>
      <c r="G827" s="256" t="n"/>
      <c r="H827" s="256" t="n"/>
      <c r="I827" s="256" t="n"/>
      <c r="J827" s="256" t="n"/>
      <c r="K827" s="256" t="n"/>
      <c r="L827" s="256" t="n"/>
      <c r="M827" s="256" t="n"/>
      <c r="N827" s="256" t="n"/>
      <c r="O827" s="256" t="n"/>
      <c r="P827" s="256" t="n"/>
      <c r="Q827" s="237">
        <f>IF(COUNTA(D827:P827)=0,"",ROUND(AVERAGE(D827:P827),1))</f>
        <v/>
      </c>
      <c r="R827" s="235" t="n"/>
      <c r="S827" s="256" t="n"/>
      <c r="T827" s="256" t="n"/>
      <c r="U827" s="256" t="n"/>
      <c r="V827" s="256" t="n"/>
      <c r="W827" s="256" t="n"/>
      <c r="X827" s="256" t="n"/>
      <c r="Y827" s="256" t="n"/>
      <c r="Z827" s="256" t="n"/>
      <c r="AA827" s="256" t="n"/>
      <c r="AB827" s="256" t="n"/>
      <c r="AC827" s="256" t="n"/>
      <c r="AD827" s="256" t="n"/>
      <c r="AE827" s="256" t="n"/>
      <c r="AF827" s="237">
        <f>IF(COUNTA(S827:AE827)=0,"",ROUND(AVERAGE(S827:AE827),1))</f>
        <v/>
      </c>
      <c r="AG827" s="235" t="n"/>
      <c r="AH827" s="256" t="n"/>
      <c r="AI827" s="256" t="n"/>
      <c r="AJ827" s="256" t="n"/>
      <c r="AK827" s="256" t="n"/>
      <c r="AL827" s="256" t="n"/>
      <c r="AM827" s="256" t="n"/>
      <c r="AN827" s="256" t="n"/>
      <c r="AO827" s="256" t="n"/>
      <c r="AP827" s="256" t="n"/>
      <c r="AQ827" s="256" t="n"/>
      <c r="AR827" s="256" t="n"/>
      <c r="AS827" s="256" t="n"/>
      <c r="AT827" s="256" t="n"/>
      <c r="AU827" s="237">
        <f>IF(COUNTA(AH827:AT827)=0,"",ROUND(AVERAGE(AH827:AT827),1))</f>
        <v/>
      </c>
    </row>
    <row r="828" ht="14.4" customHeight="1" s="185">
      <c r="A828" s="255" t="n">
        <v>8</v>
      </c>
      <c r="B828" s="194">
        <f t="array" ref="B828:B828">IFERROR(INDEX(Liste_Enfants!B$4:B$53,SMALL(IF(Liste_Enfants!E$4:E$53="A",ROW(Liste_Enfants!E$4:E$53)-3),8))&amp;" "&amp;INDEX(Liste_Enfants!C$4:C$53,SMALL(IF(Liste_Enfants!E$4:E$53="A",ROW(Liste_Enfants!E$4:E$53)-3),8)),"")</f>
        <v/>
      </c>
      <c r="C828" s="235" t="n"/>
      <c r="D828" s="256" t="n"/>
      <c r="E828" s="256" t="n"/>
      <c r="F828" s="256" t="n"/>
      <c r="G828" s="256" t="n"/>
      <c r="H828" s="256" t="n"/>
      <c r="I828" s="256" t="n"/>
      <c r="J828" s="256" t="n"/>
      <c r="K828" s="256" t="n"/>
      <c r="L828" s="256" t="n"/>
      <c r="M828" s="256" t="n"/>
      <c r="N828" s="256" t="n"/>
      <c r="O828" s="256" t="n"/>
      <c r="P828" s="256" t="n"/>
      <c r="Q828" s="237">
        <f>IF(COUNTA(D828:P828)=0,"",ROUND(AVERAGE(D828:P828),1))</f>
        <v/>
      </c>
      <c r="R828" s="235" t="n"/>
      <c r="S828" s="256" t="n"/>
      <c r="T828" s="256" t="n"/>
      <c r="U828" s="256" t="n"/>
      <c r="V828" s="256" t="n"/>
      <c r="W828" s="256" t="n"/>
      <c r="X828" s="256" t="n"/>
      <c r="Y828" s="256" t="n"/>
      <c r="Z828" s="256" t="n"/>
      <c r="AA828" s="256" t="n"/>
      <c r="AB828" s="256" t="n"/>
      <c r="AC828" s="256" t="n"/>
      <c r="AD828" s="256" t="n"/>
      <c r="AE828" s="256" t="n"/>
      <c r="AF828" s="237">
        <f>IF(COUNTA(S828:AE828)=0,"",ROUND(AVERAGE(S828:AE828),1))</f>
        <v/>
      </c>
      <c r="AG828" s="235" t="n"/>
      <c r="AH828" s="256" t="n"/>
      <c r="AI828" s="256" t="n"/>
      <c r="AJ828" s="256" t="n"/>
      <c r="AK828" s="256" t="n"/>
      <c r="AL828" s="256" t="n"/>
      <c r="AM828" s="256" t="n"/>
      <c r="AN828" s="256" t="n"/>
      <c r="AO828" s="256" t="n"/>
      <c r="AP828" s="256" t="n"/>
      <c r="AQ828" s="256" t="n"/>
      <c r="AR828" s="256" t="n"/>
      <c r="AS828" s="256" t="n"/>
      <c r="AT828" s="256" t="n"/>
      <c r="AU828" s="237">
        <f>IF(COUNTA(AH828:AT828)=0,"",ROUND(AVERAGE(AH828:AT828),1))</f>
        <v/>
      </c>
    </row>
    <row r="829" ht="14.4" customHeight="1" s="185">
      <c r="A829" s="255" t="n">
        <v>9</v>
      </c>
      <c r="B829" s="194">
        <f t="array" ref="B829:B829">IFERROR(INDEX(Liste_Enfants!B$4:B$53,SMALL(IF(Liste_Enfants!E$4:E$53="A",ROW(Liste_Enfants!E$4:E$53)-3),9))&amp;" "&amp;INDEX(Liste_Enfants!C$4:C$53,SMALL(IF(Liste_Enfants!E$4:E$53="A",ROW(Liste_Enfants!E$4:E$53)-3),9)),"")</f>
        <v/>
      </c>
      <c r="C829" s="235" t="n"/>
      <c r="D829" s="256" t="n"/>
      <c r="E829" s="256" t="n"/>
      <c r="F829" s="256" t="n"/>
      <c r="G829" s="256" t="n"/>
      <c r="H829" s="256" t="n"/>
      <c r="I829" s="256" t="n"/>
      <c r="J829" s="256" t="n"/>
      <c r="K829" s="256" t="n"/>
      <c r="L829" s="256" t="n"/>
      <c r="M829" s="256" t="n"/>
      <c r="N829" s="256" t="n"/>
      <c r="O829" s="256" t="n"/>
      <c r="P829" s="256" t="n"/>
      <c r="Q829" s="237">
        <f>IF(COUNTA(D829:P829)=0,"",ROUND(AVERAGE(D829:P829),1))</f>
        <v/>
      </c>
      <c r="R829" s="235" t="n"/>
      <c r="S829" s="256" t="n"/>
      <c r="T829" s="256" t="n"/>
      <c r="U829" s="256" t="n"/>
      <c r="V829" s="256" t="n"/>
      <c r="W829" s="256" t="n"/>
      <c r="X829" s="256" t="n"/>
      <c r="Y829" s="256" t="n"/>
      <c r="Z829" s="256" t="n"/>
      <c r="AA829" s="256" t="n"/>
      <c r="AB829" s="256" t="n"/>
      <c r="AC829" s="256" t="n"/>
      <c r="AD829" s="256" t="n"/>
      <c r="AE829" s="256" t="n"/>
      <c r="AF829" s="237">
        <f>IF(COUNTA(S829:AE829)=0,"",ROUND(AVERAGE(S829:AE829),1))</f>
        <v/>
      </c>
      <c r="AG829" s="235" t="n"/>
      <c r="AH829" s="256" t="n"/>
      <c r="AI829" s="256" t="n"/>
      <c r="AJ829" s="256" t="n"/>
      <c r="AK829" s="256" t="n"/>
      <c r="AL829" s="256" t="n"/>
      <c r="AM829" s="256" t="n"/>
      <c r="AN829" s="256" t="n"/>
      <c r="AO829" s="256" t="n"/>
      <c r="AP829" s="256" t="n"/>
      <c r="AQ829" s="256" t="n"/>
      <c r="AR829" s="256" t="n"/>
      <c r="AS829" s="256" t="n"/>
      <c r="AT829" s="256" t="n"/>
      <c r="AU829" s="237">
        <f>IF(COUNTA(AH829:AT829)=0,"",ROUND(AVERAGE(AH829:AT829),1))</f>
        <v/>
      </c>
    </row>
    <row r="830" ht="14.4" customHeight="1" s="185">
      <c r="A830" s="255" t="n">
        <v>10</v>
      </c>
      <c r="B830" s="194">
        <f t="array" ref="B830:B830">IFERROR(INDEX(Liste_Enfants!B$4:B$53,SMALL(IF(Liste_Enfants!E$4:E$53="A",ROW(Liste_Enfants!E$4:E$53)-3),10))&amp;" "&amp;INDEX(Liste_Enfants!C$4:C$53,SMALL(IF(Liste_Enfants!E$4:E$53="A",ROW(Liste_Enfants!E$4:E$53)-3),10)),"")</f>
        <v/>
      </c>
      <c r="C830" s="235" t="n"/>
      <c r="D830" s="256" t="n"/>
      <c r="E830" s="256" t="n"/>
      <c r="F830" s="256" t="n"/>
      <c r="G830" s="256" t="n"/>
      <c r="H830" s="256" t="n"/>
      <c r="I830" s="256" t="n"/>
      <c r="J830" s="256" t="n"/>
      <c r="K830" s="256" t="n"/>
      <c r="L830" s="256" t="n"/>
      <c r="M830" s="256" t="n"/>
      <c r="N830" s="256" t="n"/>
      <c r="O830" s="256" t="n"/>
      <c r="P830" s="256" t="n"/>
      <c r="Q830" s="237">
        <f>IF(COUNTA(D830:P830)=0,"",ROUND(AVERAGE(D830:P830),1))</f>
        <v/>
      </c>
      <c r="R830" s="235" t="n"/>
      <c r="S830" s="256" t="n"/>
      <c r="T830" s="256" t="n"/>
      <c r="U830" s="256" t="n"/>
      <c r="V830" s="256" t="n"/>
      <c r="W830" s="256" t="n"/>
      <c r="X830" s="256" t="n"/>
      <c r="Y830" s="256" t="n"/>
      <c r="Z830" s="256" t="n"/>
      <c r="AA830" s="256" t="n"/>
      <c r="AB830" s="256" t="n"/>
      <c r="AC830" s="256" t="n"/>
      <c r="AD830" s="256" t="n"/>
      <c r="AE830" s="256" t="n"/>
      <c r="AF830" s="237">
        <f>IF(COUNTA(S830:AE830)=0,"",ROUND(AVERAGE(S830:AE830),1))</f>
        <v/>
      </c>
      <c r="AG830" s="235" t="n"/>
      <c r="AH830" s="256" t="n"/>
      <c r="AI830" s="256" t="n"/>
      <c r="AJ830" s="256" t="n"/>
      <c r="AK830" s="256" t="n"/>
      <c r="AL830" s="256" t="n"/>
      <c r="AM830" s="256" t="n"/>
      <c r="AN830" s="256" t="n"/>
      <c r="AO830" s="256" t="n"/>
      <c r="AP830" s="256" t="n"/>
      <c r="AQ830" s="256" t="n"/>
      <c r="AR830" s="256" t="n"/>
      <c r="AS830" s="256" t="n"/>
      <c r="AT830" s="256" t="n"/>
      <c r="AU830" s="237">
        <f>IF(COUNTA(AH830:AT830)=0,"",ROUND(AVERAGE(AH830:AT830),1))</f>
        <v/>
      </c>
    </row>
    <row r="831" ht="14.4" customHeight="1" s="185">
      <c r="A831" s="255" t="n">
        <v>11</v>
      </c>
      <c r="B831" s="194">
        <f t="array" ref="B831:B831">IFERROR(INDEX(Liste_Enfants!B$4:B$53,SMALL(IF(Liste_Enfants!E$4:E$53="A",ROW(Liste_Enfants!E$4:E$53)-3),11))&amp;" "&amp;INDEX(Liste_Enfants!C$4:C$53,SMALL(IF(Liste_Enfants!E$4:E$53="A",ROW(Liste_Enfants!E$4:E$53)-3),11)),"")</f>
        <v/>
      </c>
      <c r="C831" s="235" t="n"/>
      <c r="D831" s="256" t="n"/>
      <c r="E831" s="256" t="n"/>
      <c r="F831" s="256" t="n"/>
      <c r="G831" s="256" t="n"/>
      <c r="H831" s="256" t="n"/>
      <c r="I831" s="256" t="n"/>
      <c r="J831" s="256" t="n"/>
      <c r="K831" s="256" t="n"/>
      <c r="L831" s="256" t="n"/>
      <c r="M831" s="256" t="n"/>
      <c r="N831" s="256" t="n"/>
      <c r="O831" s="256" t="n"/>
      <c r="P831" s="256" t="n"/>
      <c r="Q831" s="237">
        <f>IF(COUNTA(D831:P831)=0,"",ROUND(AVERAGE(D831:P831),1))</f>
        <v/>
      </c>
      <c r="R831" s="235" t="n"/>
      <c r="S831" s="256" t="n"/>
      <c r="T831" s="256" t="n"/>
      <c r="U831" s="256" t="n"/>
      <c r="V831" s="256" t="n"/>
      <c r="W831" s="256" t="n"/>
      <c r="X831" s="256" t="n"/>
      <c r="Y831" s="256" t="n"/>
      <c r="Z831" s="256" t="n"/>
      <c r="AA831" s="256" t="n"/>
      <c r="AB831" s="256" t="n"/>
      <c r="AC831" s="256" t="n"/>
      <c r="AD831" s="256" t="n"/>
      <c r="AE831" s="256" t="n"/>
      <c r="AF831" s="237">
        <f>IF(COUNTA(S831:AE831)=0,"",ROUND(AVERAGE(S831:AE831),1))</f>
        <v/>
      </c>
      <c r="AG831" s="235" t="n"/>
      <c r="AH831" s="256" t="n"/>
      <c r="AI831" s="256" t="n"/>
      <c r="AJ831" s="256" t="n"/>
      <c r="AK831" s="256" t="n"/>
      <c r="AL831" s="256" t="n"/>
      <c r="AM831" s="256" t="n"/>
      <c r="AN831" s="256" t="n"/>
      <c r="AO831" s="256" t="n"/>
      <c r="AP831" s="256" t="n"/>
      <c r="AQ831" s="256" t="n"/>
      <c r="AR831" s="256" t="n"/>
      <c r="AS831" s="256" t="n"/>
      <c r="AT831" s="256" t="n"/>
      <c r="AU831" s="237">
        <f>IF(COUNTA(AH831:AT831)=0,"",ROUND(AVERAGE(AH831:AT831),1))</f>
        <v/>
      </c>
    </row>
    <row r="832" ht="14.4" customHeight="1" s="185">
      <c r="A832" s="255" t="n">
        <v>12</v>
      </c>
      <c r="B832" s="194">
        <f t="array" ref="B832:B832">IFERROR(INDEX(Liste_Enfants!B$4:B$53,SMALL(IF(Liste_Enfants!E$4:E$53="A",ROW(Liste_Enfants!E$4:E$53)-3),12))&amp;" "&amp;INDEX(Liste_Enfants!C$4:C$53,SMALL(IF(Liste_Enfants!E$4:E$53="A",ROW(Liste_Enfants!E$4:E$53)-3),12)),"")</f>
        <v/>
      </c>
      <c r="C832" s="235" t="n"/>
      <c r="D832" s="256" t="n"/>
      <c r="E832" s="256" t="n"/>
      <c r="F832" s="256" t="n"/>
      <c r="G832" s="256" t="n"/>
      <c r="H832" s="256" t="n"/>
      <c r="I832" s="256" t="n"/>
      <c r="J832" s="256" t="n"/>
      <c r="K832" s="256" t="n"/>
      <c r="L832" s="256" t="n"/>
      <c r="M832" s="256" t="n"/>
      <c r="N832" s="256" t="n"/>
      <c r="O832" s="256" t="n"/>
      <c r="P832" s="256" t="n"/>
      <c r="Q832" s="237">
        <f>IF(COUNTA(D832:P832)=0,"",ROUND(AVERAGE(D832:P832),1))</f>
        <v/>
      </c>
      <c r="R832" s="235" t="n"/>
      <c r="S832" s="256" t="n"/>
      <c r="T832" s="256" t="n"/>
      <c r="U832" s="256" t="n"/>
      <c r="V832" s="256" t="n"/>
      <c r="W832" s="256" t="n"/>
      <c r="X832" s="256" t="n"/>
      <c r="Y832" s="256" t="n"/>
      <c r="Z832" s="256" t="n"/>
      <c r="AA832" s="256" t="n"/>
      <c r="AB832" s="256" t="n"/>
      <c r="AC832" s="256" t="n"/>
      <c r="AD832" s="256" t="n"/>
      <c r="AE832" s="256" t="n"/>
      <c r="AF832" s="237">
        <f>IF(COUNTA(S832:AE832)=0,"",ROUND(AVERAGE(S832:AE832),1))</f>
        <v/>
      </c>
      <c r="AG832" s="235" t="n"/>
      <c r="AH832" s="256" t="n"/>
      <c r="AI832" s="256" t="n"/>
      <c r="AJ832" s="256" t="n"/>
      <c r="AK832" s="256" t="n"/>
      <c r="AL832" s="256" t="n"/>
      <c r="AM832" s="256" t="n"/>
      <c r="AN832" s="256" t="n"/>
      <c r="AO832" s="256" t="n"/>
      <c r="AP832" s="256" t="n"/>
      <c r="AQ832" s="256" t="n"/>
      <c r="AR832" s="256" t="n"/>
      <c r="AS832" s="256" t="n"/>
      <c r="AT832" s="256" t="n"/>
      <c r="AU832" s="237">
        <f>IF(COUNTA(AH832:AT832)=0,"",ROUND(AVERAGE(AH832:AT832),1))</f>
        <v/>
      </c>
    </row>
    <row r="833" ht="14.4" customHeight="1" s="185">
      <c r="A833" s="255" t="n">
        <v>13</v>
      </c>
      <c r="B833" s="194">
        <f t="array" ref="B833:B833">IFERROR(INDEX(Liste_Enfants!B$4:B$53,SMALL(IF(Liste_Enfants!E$4:E$53="A",ROW(Liste_Enfants!E$4:E$53)-3),13))&amp;" "&amp;INDEX(Liste_Enfants!C$4:C$53,SMALL(IF(Liste_Enfants!E$4:E$53="A",ROW(Liste_Enfants!E$4:E$53)-3),13)),"")</f>
        <v/>
      </c>
      <c r="C833" s="235" t="n"/>
      <c r="D833" s="256" t="n"/>
      <c r="E833" s="256" t="n"/>
      <c r="F833" s="256" t="n"/>
      <c r="G833" s="256" t="n"/>
      <c r="H833" s="256" t="n"/>
      <c r="I833" s="256" t="n"/>
      <c r="J833" s="256" t="n"/>
      <c r="K833" s="256" t="n"/>
      <c r="L833" s="256" t="n"/>
      <c r="M833" s="256" t="n"/>
      <c r="N833" s="256" t="n"/>
      <c r="O833" s="256" t="n"/>
      <c r="P833" s="256" t="n"/>
      <c r="Q833" s="237">
        <f>IF(COUNTA(D833:P833)=0,"",ROUND(AVERAGE(D833:P833),1))</f>
        <v/>
      </c>
      <c r="R833" s="235" t="n"/>
      <c r="S833" s="256" t="n"/>
      <c r="T833" s="256" t="n"/>
      <c r="U833" s="256" t="n"/>
      <c r="V833" s="256" t="n"/>
      <c r="W833" s="256" t="n"/>
      <c r="X833" s="256" t="n"/>
      <c r="Y833" s="256" t="n"/>
      <c r="Z833" s="256" t="n"/>
      <c r="AA833" s="256" t="n"/>
      <c r="AB833" s="256" t="n"/>
      <c r="AC833" s="256" t="n"/>
      <c r="AD833" s="256" t="n"/>
      <c r="AE833" s="256" t="n"/>
      <c r="AF833" s="237">
        <f>IF(COUNTA(S833:AE833)=0,"",ROUND(AVERAGE(S833:AE833),1))</f>
        <v/>
      </c>
      <c r="AG833" s="235" t="n"/>
      <c r="AH833" s="256" t="n"/>
      <c r="AI833" s="256" t="n"/>
      <c r="AJ833" s="256" t="n"/>
      <c r="AK833" s="256" t="n"/>
      <c r="AL833" s="256" t="n"/>
      <c r="AM833" s="256" t="n"/>
      <c r="AN833" s="256" t="n"/>
      <c r="AO833" s="256" t="n"/>
      <c r="AP833" s="256" t="n"/>
      <c r="AQ833" s="256" t="n"/>
      <c r="AR833" s="256" t="n"/>
      <c r="AS833" s="256" t="n"/>
      <c r="AT833" s="256" t="n"/>
      <c r="AU833" s="237">
        <f>IF(COUNTA(AH833:AT833)=0,"",ROUND(AVERAGE(AH833:AT833),1))</f>
        <v/>
      </c>
    </row>
    <row r="834" ht="14.4" customHeight="1" s="185">
      <c r="A834" s="255" t="n">
        <v>14</v>
      </c>
      <c r="B834" s="194">
        <f t="array" ref="B834:B834">IFERROR(INDEX(Liste_Enfants!B$4:B$53,SMALL(IF(Liste_Enfants!E$4:E$53="A",ROW(Liste_Enfants!E$4:E$53)-3),14))&amp;" "&amp;INDEX(Liste_Enfants!C$4:C$53,SMALL(IF(Liste_Enfants!E$4:E$53="A",ROW(Liste_Enfants!E$4:E$53)-3),14)),"")</f>
        <v/>
      </c>
      <c r="C834" s="235" t="n"/>
      <c r="D834" s="256" t="n"/>
      <c r="E834" s="256" t="n"/>
      <c r="F834" s="256" t="n"/>
      <c r="G834" s="256" t="n"/>
      <c r="H834" s="256" t="n"/>
      <c r="I834" s="256" t="n"/>
      <c r="J834" s="256" t="n"/>
      <c r="K834" s="256" t="n"/>
      <c r="L834" s="256" t="n"/>
      <c r="M834" s="256" t="n"/>
      <c r="N834" s="256" t="n"/>
      <c r="O834" s="256" t="n"/>
      <c r="P834" s="256" t="n"/>
      <c r="Q834" s="237">
        <f>IF(COUNTA(D834:P834)=0,"",ROUND(AVERAGE(D834:P834),1))</f>
        <v/>
      </c>
      <c r="R834" s="235" t="n"/>
      <c r="S834" s="256" t="n"/>
      <c r="T834" s="256" t="n"/>
      <c r="U834" s="256" t="n"/>
      <c r="V834" s="256" t="n"/>
      <c r="W834" s="256" t="n"/>
      <c r="X834" s="256" t="n"/>
      <c r="Y834" s="256" t="n"/>
      <c r="Z834" s="256" t="n"/>
      <c r="AA834" s="256" t="n"/>
      <c r="AB834" s="256" t="n"/>
      <c r="AC834" s="256" t="n"/>
      <c r="AD834" s="256" t="n"/>
      <c r="AE834" s="256" t="n"/>
      <c r="AF834" s="237">
        <f>IF(COUNTA(S834:AE834)=0,"",ROUND(AVERAGE(S834:AE834),1))</f>
        <v/>
      </c>
      <c r="AG834" s="235" t="n"/>
      <c r="AH834" s="256" t="n"/>
      <c r="AI834" s="256" t="n"/>
      <c r="AJ834" s="256" t="n"/>
      <c r="AK834" s="256" t="n"/>
      <c r="AL834" s="256" t="n"/>
      <c r="AM834" s="256" t="n"/>
      <c r="AN834" s="256" t="n"/>
      <c r="AO834" s="256" t="n"/>
      <c r="AP834" s="256" t="n"/>
      <c r="AQ834" s="256" t="n"/>
      <c r="AR834" s="256" t="n"/>
      <c r="AS834" s="256" t="n"/>
      <c r="AT834" s="256" t="n"/>
      <c r="AU834" s="237">
        <f>IF(COUNTA(AH834:AT834)=0,"",ROUND(AVERAGE(AH834:AT834),1))</f>
        <v/>
      </c>
    </row>
    <row r="835" ht="14.4" customHeight="1" s="185">
      <c r="A835" s="255" t="n">
        <v>15</v>
      </c>
      <c r="B835" s="194">
        <f t="array" ref="B835:B835">IFERROR(INDEX(Liste_Enfants!B$4:B$53,SMALL(IF(Liste_Enfants!E$4:E$53="A",ROW(Liste_Enfants!E$4:E$53)-3),15))&amp;" "&amp;INDEX(Liste_Enfants!C$4:C$53,SMALL(IF(Liste_Enfants!E$4:E$53="A",ROW(Liste_Enfants!E$4:E$53)-3),15)),"")</f>
        <v/>
      </c>
      <c r="C835" s="235" t="n"/>
      <c r="D835" s="256" t="n"/>
      <c r="E835" s="256" t="n"/>
      <c r="F835" s="256" t="n"/>
      <c r="G835" s="256" t="n"/>
      <c r="H835" s="256" t="n"/>
      <c r="I835" s="256" t="n"/>
      <c r="J835" s="256" t="n"/>
      <c r="K835" s="256" t="n"/>
      <c r="L835" s="256" t="n"/>
      <c r="M835" s="256" t="n"/>
      <c r="N835" s="256" t="n"/>
      <c r="O835" s="256" t="n"/>
      <c r="P835" s="256" t="n"/>
      <c r="Q835" s="237">
        <f>IF(COUNTA(D835:P835)=0,"",ROUND(AVERAGE(D835:P835),1))</f>
        <v/>
      </c>
      <c r="R835" s="235" t="n"/>
      <c r="S835" s="256" t="n"/>
      <c r="T835" s="256" t="n"/>
      <c r="U835" s="256" t="n"/>
      <c r="V835" s="256" t="n"/>
      <c r="W835" s="256" t="n"/>
      <c r="X835" s="256" t="n"/>
      <c r="Y835" s="256" t="n"/>
      <c r="Z835" s="256" t="n"/>
      <c r="AA835" s="256" t="n"/>
      <c r="AB835" s="256" t="n"/>
      <c r="AC835" s="256" t="n"/>
      <c r="AD835" s="256" t="n"/>
      <c r="AE835" s="256" t="n"/>
      <c r="AF835" s="237">
        <f>IF(COUNTA(S835:AE835)=0,"",ROUND(AVERAGE(S835:AE835),1))</f>
        <v/>
      </c>
      <c r="AG835" s="235" t="n"/>
      <c r="AH835" s="256" t="n"/>
      <c r="AI835" s="256" t="n"/>
      <c r="AJ835" s="256" t="n"/>
      <c r="AK835" s="256" t="n"/>
      <c r="AL835" s="256" t="n"/>
      <c r="AM835" s="256" t="n"/>
      <c r="AN835" s="256" t="n"/>
      <c r="AO835" s="256" t="n"/>
      <c r="AP835" s="256" t="n"/>
      <c r="AQ835" s="256" t="n"/>
      <c r="AR835" s="256" t="n"/>
      <c r="AS835" s="256" t="n"/>
      <c r="AT835" s="256" t="n"/>
      <c r="AU835" s="237">
        <f>IF(COUNTA(AH835:AT835)=0,"",ROUND(AVERAGE(AH835:AT835),1))</f>
        <v/>
      </c>
    </row>
    <row r="836" ht="14.4" customHeight="1" s="185">
      <c r="A836" s="257" t="inlineStr">
        <is>
          <t>📊 MOY.</t>
        </is>
      </c>
      <c r="C836" s="240" t="n"/>
      <c r="D836" s="258">
        <f>IF(COUNTA(D821:D835)=0,"",ROUND(AVERAGE(D821:D835),1))</f>
        <v/>
      </c>
      <c r="E836" s="258">
        <f>IF(COUNTA(E821:E835)=0,"",ROUND(AVERAGE(E821:E835),1))</f>
        <v/>
      </c>
      <c r="F836" s="258">
        <f>IF(COUNTA(F821:F835)=0,"",ROUND(AVERAGE(F821:F835),1))</f>
        <v/>
      </c>
      <c r="G836" s="258">
        <f>IF(COUNTA(G821:G835)=0,"",ROUND(AVERAGE(G821:G835),1))</f>
        <v/>
      </c>
      <c r="H836" s="258">
        <f>IF(COUNTA(H821:H835)=0,"",ROUND(AVERAGE(H821:H835),1))</f>
        <v/>
      </c>
      <c r="I836" s="258">
        <f>IF(COUNTA(I821:I835)=0,"",ROUND(AVERAGE(I821:I835),1))</f>
        <v/>
      </c>
      <c r="J836" s="258">
        <f>IF(COUNTA(J821:J835)=0,"",ROUND(AVERAGE(J821:J835),1))</f>
        <v/>
      </c>
      <c r="K836" s="258">
        <f>IF(COUNTA(K821:K835)=0,"",ROUND(AVERAGE(K821:K835),1))</f>
        <v/>
      </c>
      <c r="L836" s="258">
        <f>IF(COUNTA(L821:L835)=0,"",ROUND(AVERAGE(L821:L835),1))</f>
        <v/>
      </c>
      <c r="M836" s="258">
        <f>IF(COUNTA(M821:M835)=0,"",ROUND(AVERAGE(M821:M835),1))</f>
        <v/>
      </c>
      <c r="N836" s="258">
        <f>IF(COUNTA(N821:N835)=0,"",ROUND(AVERAGE(N821:N835),1))</f>
        <v/>
      </c>
      <c r="O836" s="258">
        <f>IF(COUNTA(O821:O835)=0,"",ROUND(AVERAGE(O821:O835),1))</f>
        <v/>
      </c>
      <c r="P836" s="258">
        <f>IF(COUNTA(P821:P835)=0,"",ROUND(AVERAGE(P821:P835),1))</f>
        <v/>
      </c>
      <c r="Q836" s="258">
        <f>IF(COUNTA(Q821:Q835)=0,"",ROUND(AVERAGE(Q821:Q835),1))</f>
        <v/>
      </c>
      <c r="R836" s="235" t="n"/>
      <c r="S836" s="258">
        <f>IF(COUNTA(S821:S835)=0,"",ROUND(AVERAGE(S821:S835),1))</f>
        <v/>
      </c>
      <c r="T836" s="258">
        <f>IF(COUNTA(T821:T835)=0,"",ROUND(AVERAGE(T821:T835),1))</f>
        <v/>
      </c>
      <c r="U836" s="258">
        <f>IF(COUNTA(U821:U835)=0,"",ROUND(AVERAGE(U821:U835),1))</f>
        <v/>
      </c>
      <c r="V836" s="258">
        <f>IF(COUNTA(V821:V835)=0,"",ROUND(AVERAGE(V821:V835),1))</f>
        <v/>
      </c>
      <c r="W836" s="258">
        <f>IF(COUNTA(W821:W835)=0,"",ROUND(AVERAGE(W821:W835),1))</f>
        <v/>
      </c>
      <c r="X836" s="258">
        <f>IF(COUNTA(X821:X835)=0,"",ROUND(AVERAGE(X821:X835),1))</f>
        <v/>
      </c>
      <c r="Y836" s="258">
        <f>IF(COUNTA(Y821:Y835)=0,"",ROUND(AVERAGE(Y821:Y835),1))</f>
        <v/>
      </c>
      <c r="Z836" s="258">
        <f>IF(COUNTA(Z821:Z835)=0,"",ROUND(AVERAGE(Z821:Z835),1))</f>
        <v/>
      </c>
      <c r="AA836" s="258">
        <f>IF(COUNTA(AA821:AA835)=0,"",ROUND(AVERAGE(AA821:AA835),1))</f>
        <v/>
      </c>
      <c r="AB836" s="258">
        <f>IF(COUNTA(AB821:AB835)=0,"",ROUND(AVERAGE(AB821:AB835),1))</f>
        <v/>
      </c>
      <c r="AC836" s="258">
        <f>IF(COUNTA(AC821:AC835)=0,"",ROUND(AVERAGE(AC821:AC835),1))</f>
        <v/>
      </c>
      <c r="AD836" s="258">
        <f>IF(COUNTA(AD821:AD835)=0,"",ROUND(AVERAGE(AD821:AD835),1))</f>
        <v/>
      </c>
      <c r="AE836" s="258">
        <f>IF(COUNTA(AE821:AE835)=0,"",ROUND(AVERAGE(AE821:AE835),1))</f>
        <v/>
      </c>
      <c r="AF836" s="258">
        <f>IF(COUNTA(AF821:AF835)=0,"",ROUND(AVERAGE(AF821:AF835),1))</f>
        <v/>
      </c>
      <c r="AG836" s="235" t="n"/>
      <c r="AH836" s="258">
        <f>IF(COUNTA(AH821:AH835)=0,"",ROUND(AVERAGE(AH821:AH835),1))</f>
        <v/>
      </c>
      <c r="AI836" s="258">
        <f>IF(COUNTA(AI821:AI835)=0,"",ROUND(AVERAGE(AI821:AI835),1))</f>
        <v/>
      </c>
      <c r="AJ836" s="258">
        <f>IF(COUNTA(AJ821:AJ835)=0,"",ROUND(AVERAGE(AJ821:AJ835),1))</f>
        <v/>
      </c>
      <c r="AK836" s="258">
        <f>IF(COUNTA(AK821:AK835)=0,"",ROUND(AVERAGE(AK821:AK835),1))</f>
        <v/>
      </c>
      <c r="AL836" s="258">
        <f>IF(COUNTA(AL821:AL835)=0,"",ROUND(AVERAGE(AL821:AL835),1))</f>
        <v/>
      </c>
      <c r="AM836" s="258">
        <f>IF(COUNTA(AM821:AM835)=0,"",ROUND(AVERAGE(AM821:AM835),1))</f>
        <v/>
      </c>
      <c r="AN836" s="258">
        <f>IF(COUNTA(AN821:AN835)=0,"",ROUND(AVERAGE(AN821:AN835),1))</f>
        <v/>
      </c>
      <c r="AO836" s="258">
        <f>IF(COUNTA(AO821:AO835)=0,"",ROUND(AVERAGE(AO821:AO835),1))</f>
        <v/>
      </c>
      <c r="AP836" s="258">
        <f>IF(COUNTA(AP821:AP835)=0,"",ROUND(AVERAGE(AP821:AP835),1))</f>
        <v/>
      </c>
      <c r="AQ836" s="258">
        <f>IF(COUNTA(AQ821:AQ835)=0,"",ROUND(AVERAGE(AQ821:AQ835),1))</f>
        <v/>
      </c>
      <c r="AR836" s="258">
        <f>IF(COUNTA(AR821:AR835)=0,"",ROUND(AVERAGE(AR821:AR835),1))</f>
        <v/>
      </c>
      <c r="AS836" s="258">
        <f>IF(COUNTA(AS821:AS835)=0,"",ROUND(AVERAGE(AS821:AS835),1))</f>
        <v/>
      </c>
      <c r="AT836" s="258">
        <f>IF(COUNTA(AT821:AT835)=0,"",ROUND(AVERAGE(AT821:AT835),1))</f>
        <v/>
      </c>
      <c r="AU836" s="258">
        <f>IF(COUNTA(AU821:AU835)=0,"",ROUND(AVERAGE(AU821:AU835),1))</f>
        <v/>
      </c>
    </row>
    <row r="837" ht="30" customHeight="1" s="185">
      <c r="A837" s="261" t="inlineStr">
        <is>
          <t>N°</t>
        </is>
      </c>
      <c r="B837" s="247" t="inlineStr">
        <is>
          <t>📅 JEUDI</t>
        </is>
      </c>
      <c r="C837" s="228" t="n"/>
      <c r="D837" s="229" t="inlineStr">
        <is>
          <t>Règles</t>
        </is>
      </c>
      <c r="E837" s="229" t="inlineStr">
        <is>
          <t>Coopér.</t>
        </is>
      </c>
      <c r="F837" s="229" t="inlineStr">
        <is>
          <t>Comm.</t>
        </is>
      </c>
      <c r="G837" s="229" t="inlineStr">
        <is>
          <t>Entraide</t>
        </is>
      </c>
      <c r="H837" s="230" t="inlineStr">
        <is>
          <t>Initiat.</t>
        </is>
      </c>
      <c r="I837" s="230" t="inlineStr">
        <is>
          <t>Gest.mat</t>
        </is>
      </c>
      <c r="J837" s="230" t="inlineStr">
        <is>
          <t>Orga.</t>
        </is>
      </c>
      <c r="K837" s="231" t="inlineStr">
        <is>
          <t>Imagin.</t>
        </is>
      </c>
      <c r="L837" s="231" t="inlineStr">
        <is>
          <t>Expr.art</t>
        </is>
      </c>
      <c r="M837" s="231" t="inlineStr">
        <is>
          <t>Expr.corp</t>
        </is>
      </c>
      <c r="N837" s="232" t="inlineStr">
        <is>
          <t>Coord.</t>
        </is>
      </c>
      <c r="O837" s="232" t="inlineStr">
        <is>
          <t>Endur.</t>
        </is>
      </c>
      <c r="P837" s="232" t="inlineStr">
        <is>
          <t>Esp.sport</t>
        </is>
      </c>
      <c r="Q837" s="233" t="inlineStr">
        <is>
          <t>MOY</t>
        </is>
      </c>
      <c r="R837" s="250" t="inlineStr">
        <is>
          <t>▼ Activité</t>
        </is>
      </c>
      <c r="S837" s="229" t="inlineStr">
        <is>
          <t>Règles</t>
        </is>
      </c>
      <c r="T837" s="229" t="inlineStr">
        <is>
          <t>Coopér.</t>
        </is>
      </c>
      <c r="U837" s="229" t="inlineStr">
        <is>
          <t>Comm.</t>
        </is>
      </c>
      <c r="V837" s="229" t="inlineStr">
        <is>
          <t>Entraide</t>
        </is>
      </c>
      <c r="W837" s="230" t="inlineStr">
        <is>
          <t>Initiat.</t>
        </is>
      </c>
      <c r="X837" s="230" t="inlineStr">
        <is>
          <t>Gest.mat</t>
        </is>
      </c>
      <c r="Y837" s="230" t="inlineStr">
        <is>
          <t>Orga.</t>
        </is>
      </c>
      <c r="Z837" s="231" t="inlineStr">
        <is>
          <t>Imagin.</t>
        </is>
      </c>
      <c r="AA837" s="231" t="inlineStr">
        <is>
          <t>Expr.art</t>
        </is>
      </c>
      <c r="AB837" s="231" t="inlineStr">
        <is>
          <t>Expr.corp</t>
        </is>
      </c>
      <c r="AC837" s="232" t="inlineStr">
        <is>
          <t>Coord.</t>
        </is>
      </c>
      <c r="AD837" s="232" t="inlineStr">
        <is>
          <t>Endur.</t>
        </is>
      </c>
      <c r="AE837" s="232" t="inlineStr">
        <is>
          <t>Esp.sport</t>
        </is>
      </c>
      <c r="AF837" s="233" t="inlineStr">
        <is>
          <t>MOY</t>
        </is>
      </c>
      <c r="AG837" s="228" t="n"/>
      <c r="AH837" s="229" t="inlineStr">
        <is>
          <t>Règles</t>
        </is>
      </c>
      <c r="AI837" s="229" t="inlineStr">
        <is>
          <t>Coopér.</t>
        </is>
      </c>
      <c r="AJ837" s="229" t="inlineStr">
        <is>
          <t>Comm.</t>
        </is>
      </c>
      <c r="AK837" s="229" t="inlineStr">
        <is>
          <t>Entraide</t>
        </is>
      </c>
      <c r="AL837" s="230" t="inlineStr">
        <is>
          <t>Initiat.</t>
        </is>
      </c>
      <c r="AM837" s="230" t="inlineStr">
        <is>
          <t>Gest.mat</t>
        </is>
      </c>
      <c r="AN837" s="230" t="inlineStr">
        <is>
          <t>Orga.</t>
        </is>
      </c>
      <c r="AO837" s="231" t="inlineStr">
        <is>
          <t>Imagin.</t>
        </is>
      </c>
      <c r="AP837" s="231" t="inlineStr">
        <is>
          <t>Expr.art</t>
        </is>
      </c>
      <c r="AQ837" s="231" t="inlineStr">
        <is>
          <t>Expr.corp</t>
        </is>
      </c>
      <c r="AR837" s="232" t="inlineStr">
        <is>
          <t>Coord.</t>
        </is>
      </c>
      <c r="AS837" s="232" t="inlineStr">
        <is>
          <t>Endur.</t>
        </is>
      </c>
      <c r="AT837" s="232" t="inlineStr">
        <is>
          <t>Esp.sport</t>
        </is>
      </c>
      <c r="AU837" s="233" t="inlineStr">
        <is>
          <t>MOY</t>
        </is>
      </c>
    </row>
    <row r="838" ht="14.4" customHeight="1" s="185">
      <c r="A838" s="255" t="n">
        <v>1</v>
      </c>
      <c r="B838" s="194">
        <f t="array" ref="B838:B838">IFERROR(INDEX(Liste_Enfants!B$4:B$53,SMALL(IF(Liste_Enfants!E$4:E$53="A",ROW(Liste_Enfants!E$4:E$53)-3),1))&amp;" "&amp;INDEX(Liste_Enfants!C$4:C$53,SMALL(IF(Liste_Enfants!E$4:E$53="A",ROW(Liste_Enfants!E$4:E$53)-3),1)),"")</f>
        <v/>
      </c>
      <c r="C838" s="235" t="n"/>
      <c r="D838" s="256" t="n"/>
      <c r="E838" s="256" t="n"/>
      <c r="F838" s="256" t="n"/>
      <c r="G838" s="256" t="n"/>
      <c r="H838" s="256" t="n"/>
      <c r="I838" s="256" t="n"/>
      <c r="J838" s="256" t="n"/>
      <c r="K838" s="256" t="n"/>
      <c r="L838" s="256" t="n"/>
      <c r="M838" s="256" t="n"/>
      <c r="N838" s="256" t="n"/>
      <c r="O838" s="256" t="n"/>
      <c r="P838" s="256" t="n"/>
      <c r="Q838" s="237">
        <f>IF(COUNTA(D838:P838)=0,"",ROUND(AVERAGE(D838:P838),1))</f>
        <v/>
      </c>
      <c r="R838" s="235" t="n"/>
      <c r="S838" s="256" t="n"/>
      <c r="T838" s="256" t="n"/>
      <c r="U838" s="256" t="n"/>
      <c r="V838" s="256" t="n"/>
      <c r="W838" s="256" t="n"/>
      <c r="X838" s="256" t="n"/>
      <c r="Y838" s="256" t="n"/>
      <c r="Z838" s="256" t="n"/>
      <c r="AA838" s="256" t="n"/>
      <c r="AB838" s="256" t="n"/>
      <c r="AC838" s="256" t="n"/>
      <c r="AD838" s="256" t="n"/>
      <c r="AE838" s="256" t="n"/>
      <c r="AF838" s="237">
        <f>IF(COUNTA(S838:AE838)=0,"",ROUND(AVERAGE(S838:AE838),1))</f>
        <v/>
      </c>
      <c r="AG838" s="235" t="n"/>
      <c r="AH838" s="256" t="n"/>
      <c r="AI838" s="256" t="n"/>
      <c r="AJ838" s="256" t="n"/>
      <c r="AK838" s="256" t="n"/>
      <c r="AL838" s="256" t="n"/>
      <c r="AM838" s="256" t="n"/>
      <c r="AN838" s="256" t="n"/>
      <c r="AO838" s="256" t="n"/>
      <c r="AP838" s="256" t="n"/>
      <c r="AQ838" s="256" t="n"/>
      <c r="AR838" s="256" t="n"/>
      <c r="AS838" s="256" t="n"/>
      <c r="AT838" s="256" t="n"/>
      <c r="AU838" s="237">
        <f>IF(COUNTA(AH838:AT838)=0,"",ROUND(AVERAGE(AH838:AT838),1))</f>
        <v/>
      </c>
    </row>
    <row r="839" ht="14.4" customHeight="1" s="185">
      <c r="A839" s="255" t="n">
        <v>2</v>
      </c>
      <c r="B839" s="194">
        <f t="array" ref="B839:B839">IFERROR(INDEX(Liste_Enfants!B$4:B$53,SMALL(IF(Liste_Enfants!E$4:E$53="A",ROW(Liste_Enfants!E$4:E$53)-3),2))&amp;" "&amp;INDEX(Liste_Enfants!C$4:C$53,SMALL(IF(Liste_Enfants!E$4:E$53="A",ROW(Liste_Enfants!E$4:E$53)-3),2)),"")</f>
        <v/>
      </c>
      <c r="C839" s="235" t="n"/>
      <c r="D839" s="256" t="n"/>
      <c r="E839" s="256" t="n"/>
      <c r="F839" s="256" t="n"/>
      <c r="G839" s="256" t="n"/>
      <c r="H839" s="256" t="n"/>
      <c r="I839" s="256" t="n"/>
      <c r="J839" s="256" t="n"/>
      <c r="K839" s="256" t="n"/>
      <c r="L839" s="256" t="n"/>
      <c r="M839" s="256" t="n"/>
      <c r="N839" s="256" t="n"/>
      <c r="O839" s="256" t="n"/>
      <c r="P839" s="256" t="n"/>
      <c r="Q839" s="237">
        <f>IF(COUNTA(D839:P839)=0,"",ROUND(AVERAGE(D839:P839),1))</f>
        <v/>
      </c>
      <c r="R839" s="235" t="n"/>
      <c r="S839" s="256" t="n"/>
      <c r="T839" s="256" t="n"/>
      <c r="U839" s="256" t="n"/>
      <c r="V839" s="256" t="n"/>
      <c r="W839" s="256" t="n"/>
      <c r="X839" s="256" t="n"/>
      <c r="Y839" s="256" t="n"/>
      <c r="Z839" s="256" t="n"/>
      <c r="AA839" s="256" t="n"/>
      <c r="AB839" s="256" t="n"/>
      <c r="AC839" s="256" t="n"/>
      <c r="AD839" s="256" t="n"/>
      <c r="AE839" s="256" t="n"/>
      <c r="AF839" s="237">
        <f>IF(COUNTA(S839:AE839)=0,"",ROUND(AVERAGE(S839:AE839),1))</f>
        <v/>
      </c>
      <c r="AG839" s="235" t="n"/>
      <c r="AH839" s="256" t="n"/>
      <c r="AI839" s="256" t="n"/>
      <c r="AJ839" s="256" t="n"/>
      <c r="AK839" s="256" t="n"/>
      <c r="AL839" s="256" t="n"/>
      <c r="AM839" s="256" t="n"/>
      <c r="AN839" s="256" t="n"/>
      <c r="AO839" s="256" t="n"/>
      <c r="AP839" s="256" t="n"/>
      <c r="AQ839" s="256" t="n"/>
      <c r="AR839" s="256" t="n"/>
      <c r="AS839" s="256" t="n"/>
      <c r="AT839" s="256" t="n"/>
      <c r="AU839" s="237">
        <f>IF(COUNTA(AH839:AT839)=0,"",ROUND(AVERAGE(AH839:AT839),1))</f>
        <v/>
      </c>
    </row>
    <row r="840" ht="14.4" customHeight="1" s="185">
      <c r="A840" s="255" t="n">
        <v>3</v>
      </c>
      <c r="B840" s="194">
        <f t="array" ref="B840:B840">IFERROR(INDEX(Liste_Enfants!B$4:B$53,SMALL(IF(Liste_Enfants!E$4:E$53="A",ROW(Liste_Enfants!E$4:E$53)-3),3))&amp;" "&amp;INDEX(Liste_Enfants!C$4:C$53,SMALL(IF(Liste_Enfants!E$4:E$53="A",ROW(Liste_Enfants!E$4:E$53)-3),3)),"")</f>
        <v/>
      </c>
      <c r="C840" s="235" t="n"/>
      <c r="D840" s="256" t="n"/>
      <c r="E840" s="256" t="n"/>
      <c r="F840" s="256" t="n"/>
      <c r="G840" s="256" t="n"/>
      <c r="H840" s="256" t="n"/>
      <c r="I840" s="256" t="n"/>
      <c r="J840" s="256" t="n"/>
      <c r="K840" s="256" t="n"/>
      <c r="L840" s="256" t="n"/>
      <c r="M840" s="256" t="n"/>
      <c r="N840" s="256" t="n"/>
      <c r="O840" s="256" t="n"/>
      <c r="P840" s="256" t="n"/>
      <c r="Q840" s="237">
        <f>IF(COUNTA(D840:P840)=0,"",ROUND(AVERAGE(D840:P840),1))</f>
        <v/>
      </c>
      <c r="R840" s="235" t="n"/>
      <c r="S840" s="256" t="n"/>
      <c r="T840" s="256" t="n"/>
      <c r="U840" s="256" t="n"/>
      <c r="V840" s="256" t="n"/>
      <c r="W840" s="256" t="n"/>
      <c r="X840" s="256" t="n"/>
      <c r="Y840" s="256" t="n"/>
      <c r="Z840" s="256" t="n"/>
      <c r="AA840" s="256" t="n"/>
      <c r="AB840" s="256" t="n"/>
      <c r="AC840" s="256" t="n"/>
      <c r="AD840" s="256" t="n"/>
      <c r="AE840" s="256" t="n"/>
      <c r="AF840" s="237">
        <f>IF(COUNTA(S840:AE840)=0,"",ROUND(AVERAGE(S840:AE840),1))</f>
        <v/>
      </c>
      <c r="AG840" s="235" t="n"/>
      <c r="AH840" s="256" t="n"/>
      <c r="AI840" s="256" t="n"/>
      <c r="AJ840" s="256" t="n"/>
      <c r="AK840" s="256" t="n"/>
      <c r="AL840" s="256" t="n"/>
      <c r="AM840" s="256" t="n"/>
      <c r="AN840" s="256" t="n"/>
      <c r="AO840" s="256" t="n"/>
      <c r="AP840" s="256" t="n"/>
      <c r="AQ840" s="256" t="n"/>
      <c r="AR840" s="256" t="n"/>
      <c r="AS840" s="256" t="n"/>
      <c r="AT840" s="256" t="n"/>
      <c r="AU840" s="237">
        <f>IF(COUNTA(AH840:AT840)=0,"",ROUND(AVERAGE(AH840:AT840),1))</f>
        <v/>
      </c>
    </row>
    <row r="841" ht="14.4" customHeight="1" s="185">
      <c r="A841" s="255" t="n">
        <v>4</v>
      </c>
      <c r="B841" s="194">
        <f t="array" ref="B841:B841">IFERROR(INDEX(Liste_Enfants!B$4:B$53,SMALL(IF(Liste_Enfants!E$4:E$53="A",ROW(Liste_Enfants!E$4:E$53)-3),4))&amp;" "&amp;INDEX(Liste_Enfants!C$4:C$53,SMALL(IF(Liste_Enfants!E$4:E$53="A",ROW(Liste_Enfants!E$4:E$53)-3),4)),"")</f>
        <v/>
      </c>
      <c r="C841" s="235" t="n"/>
      <c r="D841" s="256" t="n"/>
      <c r="E841" s="256" t="n"/>
      <c r="F841" s="256" t="n"/>
      <c r="G841" s="256" t="n"/>
      <c r="H841" s="256" t="n"/>
      <c r="I841" s="256" t="n"/>
      <c r="J841" s="256" t="n"/>
      <c r="K841" s="256" t="n"/>
      <c r="L841" s="256" t="n"/>
      <c r="M841" s="256" t="n"/>
      <c r="N841" s="256" t="n"/>
      <c r="O841" s="256" t="n"/>
      <c r="P841" s="256" t="n"/>
      <c r="Q841" s="237">
        <f>IF(COUNTA(D841:P841)=0,"",ROUND(AVERAGE(D841:P841),1))</f>
        <v/>
      </c>
      <c r="R841" s="235" t="n"/>
      <c r="S841" s="256" t="n"/>
      <c r="T841" s="256" t="n"/>
      <c r="U841" s="256" t="n"/>
      <c r="V841" s="256" t="n"/>
      <c r="W841" s="256" t="n"/>
      <c r="X841" s="256" t="n"/>
      <c r="Y841" s="256" t="n"/>
      <c r="Z841" s="256" t="n"/>
      <c r="AA841" s="256" t="n"/>
      <c r="AB841" s="256" t="n"/>
      <c r="AC841" s="256" t="n"/>
      <c r="AD841" s="256" t="n"/>
      <c r="AE841" s="256" t="n"/>
      <c r="AF841" s="237">
        <f>IF(COUNTA(S841:AE841)=0,"",ROUND(AVERAGE(S841:AE841),1))</f>
        <v/>
      </c>
      <c r="AG841" s="235" t="n"/>
      <c r="AH841" s="256" t="n"/>
      <c r="AI841" s="256" t="n"/>
      <c r="AJ841" s="256" t="n"/>
      <c r="AK841" s="256" t="n"/>
      <c r="AL841" s="256" t="n"/>
      <c r="AM841" s="256" t="n"/>
      <c r="AN841" s="256" t="n"/>
      <c r="AO841" s="256" t="n"/>
      <c r="AP841" s="256" t="n"/>
      <c r="AQ841" s="256" t="n"/>
      <c r="AR841" s="256" t="n"/>
      <c r="AS841" s="256" t="n"/>
      <c r="AT841" s="256" t="n"/>
      <c r="AU841" s="237">
        <f>IF(COUNTA(AH841:AT841)=0,"",ROUND(AVERAGE(AH841:AT841),1))</f>
        <v/>
      </c>
    </row>
    <row r="842" ht="14.4" customHeight="1" s="185">
      <c r="A842" s="255" t="n">
        <v>5</v>
      </c>
      <c r="B842" s="194">
        <f t="array" ref="B842:B842">IFERROR(INDEX(Liste_Enfants!B$4:B$53,SMALL(IF(Liste_Enfants!E$4:E$53="A",ROW(Liste_Enfants!E$4:E$53)-3),5))&amp;" "&amp;INDEX(Liste_Enfants!C$4:C$53,SMALL(IF(Liste_Enfants!E$4:E$53="A",ROW(Liste_Enfants!E$4:E$53)-3),5)),"")</f>
        <v/>
      </c>
      <c r="C842" s="235" t="n"/>
      <c r="D842" s="256" t="n"/>
      <c r="E842" s="256" t="n"/>
      <c r="F842" s="256" t="n"/>
      <c r="G842" s="256" t="n"/>
      <c r="H842" s="256" t="n"/>
      <c r="I842" s="256" t="n"/>
      <c r="J842" s="256" t="n"/>
      <c r="K842" s="256" t="n"/>
      <c r="L842" s="256" t="n"/>
      <c r="M842" s="256" t="n"/>
      <c r="N842" s="256" t="n"/>
      <c r="O842" s="256" t="n"/>
      <c r="P842" s="256" t="n"/>
      <c r="Q842" s="237">
        <f>IF(COUNTA(D842:P842)=0,"",ROUND(AVERAGE(D842:P842),1))</f>
        <v/>
      </c>
      <c r="R842" s="235" t="n"/>
      <c r="S842" s="256" t="n"/>
      <c r="T842" s="256" t="n"/>
      <c r="U842" s="256" t="n"/>
      <c r="V842" s="256" t="n"/>
      <c r="W842" s="256" t="n"/>
      <c r="X842" s="256" t="n"/>
      <c r="Y842" s="256" t="n"/>
      <c r="Z842" s="256" t="n"/>
      <c r="AA842" s="256" t="n"/>
      <c r="AB842" s="256" t="n"/>
      <c r="AC842" s="256" t="n"/>
      <c r="AD842" s="256" t="n"/>
      <c r="AE842" s="256" t="n"/>
      <c r="AF842" s="237">
        <f>IF(COUNTA(S842:AE842)=0,"",ROUND(AVERAGE(S842:AE842),1))</f>
        <v/>
      </c>
      <c r="AG842" s="235" t="n"/>
      <c r="AH842" s="256" t="n"/>
      <c r="AI842" s="256" t="n"/>
      <c r="AJ842" s="256" t="n"/>
      <c r="AK842" s="256" t="n"/>
      <c r="AL842" s="256" t="n"/>
      <c r="AM842" s="256" t="n"/>
      <c r="AN842" s="256" t="n"/>
      <c r="AO842" s="256" t="n"/>
      <c r="AP842" s="256" t="n"/>
      <c r="AQ842" s="256" t="n"/>
      <c r="AR842" s="256" t="n"/>
      <c r="AS842" s="256" t="n"/>
      <c r="AT842" s="256" t="n"/>
      <c r="AU842" s="237">
        <f>IF(COUNTA(AH842:AT842)=0,"",ROUND(AVERAGE(AH842:AT842),1))</f>
        <v/>
      </c>
    </row>
    <row r="843" ht="14.4" customHeight="1" s="185">
      <c r="A843" s="255" t="n">
        <v>6</v>
      </c>
      <c r="B843" s="194">
        <f t="array" ref="B843:B843">IFERROR(INDEX(Liste_Enfants!B$4:B$53,SMALL(IF(Liste_Enfants!E$4:E$53="A",ROW(Liste_Enfants!E$4:E$53)-3),6))&amp;" "&amp;INDEX(Liste_Enfants!C$4:C$53,SMALL(IF(Liste_Enfants!E$4:E$53="A",ROW(Liste_Enfants!E$4:E$53)-3),6)),"")</f>
        <v/>
      </c>
      <c r="C843" s="235" t="n"/>
      <c r="D843" s="256" t="n"/>
      <c r="E843" s="256" t="n"/>
      <c r="F843" s="256" t="n"/>
      <c r="G843" s="256" t="n"/>
      <c r="H843" s="256" t="n"/>
      <c r="I843" s="256" t="n"/>
      <c r="J843" s="256" t="n"/>
      <c r="K843" s="256" t="n"/>
      <c r="L843" s="256" t="n"/>
      <c r="M843" s="256" t="n"/>
      <c r="N843" s="256" t="n"/>
      <c r="O843" s="256" t="n"/>
      <c r="P843" s="256" t="n"/>
      <c r="Q843" s="237">
        <f>IF(COUNTA(D843:P843)=0,"",ROUND(AVERAGE(D843:P843),1))</f>
        <v/>
      </c>
      <c r="R843" s="235" t="n"/>
      <c r="S843" s="256" t="n"/>
      <c r="T843" s="256" t="n"/>
      <c r="U843" s="256" t="n"/>
      <c r="V843" s="256" t="n"/>
      <c r="W843" s="256" t="n"/>
      <c r="X843" s="256" t="n"/>
      <c r="Y843" s="256" t="n"/>
      <c r="Z843" s="256" t="n"/>
      <c r="AA843" s="256" t="n"/>
      <c r="AB843" s="256" t="n"/>
      <c r="AC843" s="256" t="n"/>
      <c r="AD843" s="256" t="n"/>
      <c r="AE843" s="256" t="n"/>
      <c r="AF843" s="237">
        <f>IF(COUNTA(S843:AE843)=0,"",ROUND(AVERAGE(S843:AE843),1))</f>
        <v/>
      </c>
      <c r="AG843" s="235" t="n"/>
      <c r="AH843" s="256" t="n"/>
      <c r="AI843" s="256" t="n"/>
      <c r="AJ843" s="256" t="n"/>
      <c r="AK843" s="256" t="n"/>
      <c r="AL843" s="256" t="n"/>
      <c r="AM843" s="256" t="n"/>
      <c r="AN843" s="256" t="n"/>
      <c r="AO843" s="256" t="n"/>
      <c r="AP843" s="256" t="n"/>
      <c r="AQ843" s="256" t="n"/>
      <c r="AR843" s="256" t="n"/>
      <c r="AS843" s="256" t="n"/>
      <c r="AT843" s="256" t="n"/>
      <c r="AU843" s="237">
        <f>IF(COUNTA(AH843:AT843)=0,"",ROUND(AVERAGE(AH843:AT843),1))</f>
        <v/>
      </c>
    </row>
    <row r="844" ht="14.4" customHeight="1" s="185">
      <c r="A844" s="255" t="n">
        <v>7</v>
      </c>
      <c r="B844" s="194">
        <f t="array" ref="B844:B844">IFERROR(INDEX(Liste_Enfants!B$4:B$53,SMALL(IF(Liste_Enfants!E$4:E$53="A",ROW(Liste_Enfants!E$4:E$53)-3),7))&amp;" "&amp;INDEX(Liste_Enfants!C$4:C$53,SMALL(IF(Liste_Enfants!E$4:E$53="A",ROW(Liste_Enfants!E$4:E$53)-3),7)),"")</f>
        <v/>
      </c>
      <c r="C844" s="235" t="n"/>
      <c r="D844" s="256" t="n"/>
      <c r="E844" s="256" t="n"/>
      <c r="F844" s="256" t="n"/>
      <c r="G844" s="256" t="n"/>
      <c r="H844" s="256" t="n"/>
      <c r="I844" s="256" t="n"/>
      <c r="J844" s="256" t="n"/>
      <c r="K844" s="256" t="n"/>
      <c r="L844" s="256" t="n"/>
      <c r="M844" s="256" t="n"/>
      <c r="N844" s="256" t="n"/>
      <c r="O844" s="256" t="n"/>
      <c r="P844" s="256" t="n"/>
      <c r="Q844" s="237">
        <f>IF(COUNTA(D844:P844)=0,"",ROUND(AVERAGE(D844:P844),1))</f>
        <v/>
      </c>
      <c r="R844" s="235" t="n"/>
      <c r="S844" s="256" t="n"/>
      <c r="T844" s="256" t="n"/>
      <c r="U844" s="256" t="n"/>
      <c r="V844" s="256" t="n"/>
      <c r="W844" s="256" t="n"/>
      <c r="X844" s="256" t="n"/>
      <c r="Y844" s="256" t="n"/>
      <c r="Z844" s="256" t="n"/>
      <c r="AA844" s="256" t="n"/>
      <c r="AB844" s="256" t="n"/>
      <c r="AC844" s="256" t="n"/>
      <c r="AD844" s="256" t="n"/>
      <c r="AE844" s="256" t="n"/>
      <c r="AF844" s="237">
        <f>IF(COUNTA(S844:AE844)=0,"",ROUND(AVERAGE(S844:AE844),1))</f>
        <v/>
      </c>
      <c r="AG844" s="235" t="n"/>
      <c r="AH844" s="256" t="n"/>
      <c r="AI844" s="256" t="n"/>
      <c r="AJ844" s="256" t="n"/>
      <c r="AK844" s="256" t="n"/>
      <c r="AL844" s="256" t="n"/>
      <c r="AM844" s="256" t="n"/>
      <c r="AN844" s="256" t="n"/>
      <c r="AO844" s="256" t="n"/>
      <c r="AP844" s="256" t="n"/>
      <c r="AQ844" s="256" t="n"/>
      <c r="AR844" s="256" t="n"/>
      <c r="AS844" s="256" t="n"/>
      <c r="AT844" s="256" t="n"/>
      <c r="AU844" s="237">
        <f>IF(COUNTA(AH844:AT844)=0,"",ROUND(AVERAGE(AH844:AT844),1))</f>
        <v/>
      </c>
    </row>
    <row r="845" ht="14.4" customHeight="1" s="185">
      <c r="A845" s="255" t="n">
        <v>8</v>
      </c>
      <c r="B845" s="194">
        <f t="array" ref="B845:B845">IFERROR(INDEX(Liste_Enfants!B$4:B$53,SMALL(IF(Liste_Enfants!E$4:E$53="A",ROW(Liste_Enfants!E$4:E$53)-3),8))&amp;" "&amp;INDEX(Liste_Enfants!C$4:C$53,SMALL(IF(Liste_Enfants!E$4:E$53="A",ROW(Liste_Enfants!E$4:E$53)-3),8)),"")</f>
        <v/>
      </c>
      <c r="C845" s="235" t="n"/>
      <c r="D845" s="256" t="n"/>
      <c r="E845" s="256" t="n"/>
      <c r="F845" s="256" t="n"/>
      <c r="G845" s="256" t="n"/>
      <c r="H845" s="256" t="n"/>
      <c r="I845" s="256" t="n"/>
      <c r="J845" s="256" t="n"/>
      <c r="K845" s="256" t="n"/>
      <c r="L845" s="256" t="n"/>
      <c r="M845" s="256" t="n"/>
      <c r="N845" s="256" t="n"/>
      <c r="O845" s="256" t="n"/>
      <c r="P845" s="256" t="n"/>
      <c r="Q845" s="237">
        <f>IF(COUNTA(D845:P845)=0,"",ROUND(AVERAGE(D845:P845),1))</f>
        <v/>
      </c>
      <c r="R845" s="235" t="n"/>
      <c r="S845" s="256" t="n"/>
      <c r="T845" s="256" t="n"/>
      <c r="U845" s="256" t="n"/>
      <c r="V845" s="256" t="n"/>
      <c r="W845" s="256" t="n"/>
      <c r="X845" s="256" t="n"/>
      <c r="Y845" s="256" t="n"/>
      <c r="Z845" s="256" t="n"/>
      <c r="AA845" s="256" t="n"/>
      <c r="AB845" s="256" t="n"/>
      <c r="AC845" s="256" t="n"/>
      <c r="AD845" s="256" t="n"/>
      <c r="AE845" s="256" t="n"/>
      <c r="AF845" s="237">
        <f>IF(COUNTA(S845:AE845)=0,"",ROUND(AVERAGE(S845:AE845),1))</f>
        <v/>
      </c>
      <c r="AG845" s="235" t="n"/>
      <c r="AH845" s="256" t="n"/>
      <c r="AI845" s="256" t="n"/>
      <c r="AJ845" s="256" t="n"/>
      <c r="AK845" s="256" t="n"/>
      <c r="AL845" s="256" t="n"/>
      <c r="AM845" s="256" t="n"/>
      <c r="AN845" s="256" t="n"/>
      <c r="AO845" s="256" t="n"/>
      <c r="AP845" s="256" t="n"/>
      <c r="AQ845" s="256" t="n"/>
      <c r="AR845" s="256" t="n"/>
      <c r="AS845" s="256" t="n"/>
      <c r="AT845" s="256" t="n"/>
      <c r="AU845" s="237">
        <f>IF(COUNTA(AH845:AT845)=0,"",ROUND(AVERAGE(AH845:AT845),1))</f>
        <v/>
      </c>
    </row>
    <row r="846" ht="14.4" customHeight="1" s="185">
      <c r="A846" s="255" t="n">
        <v>9</v>
      </c>
      <c r="B846" s="194">
        <f t="array" ref="B846:B846">IFERROR(INDEX(Liste_Enfants!B$4:B$53,SMALL(IF(Liste_Enfants!E$4:E$53="A",ROW(Liste_Enfants!E$4:E$53)-3),9))&amp;" "&amp;INDEX(Liste_Enfants!C$4:C$53,SMALL(IF(Liste_Enfants!E$4:E$53="A",ROW(Liste_Enfants!E$4:E$53)-3),9)),"")</f>
        <v/>
      </c>
      <c r="C846" s="235" t="n"/>
      <c r="D846" s="256" t="n"/>
      <c r="E846" s="256" t="n"/>
      <c r="F846" s="256" t="n"/>
      <c r="G846" s="256" t="n"/>
      <c r="H846" s="256" t="n"/>
      <c r="I846" s="256" t="n"/>
      <c r="J846" s="256" t="n"/>
      <c r="K846" s="256" t="n"/>
      <c r="L846" s="256" t="n"/>
      <c r="M846" s="256" t="n"/>
      <c r="N846" s="256" t="n"/>
      <c r="O846" s="256" t="n"/>
      <c r="P846" s="256" t="n"/>
      <c r="Q846" s="237">
        <f>IF(COUNTA(D846:P846)=0,"",ROUND(AVERAGE(D846:P846),1))</f>
        <v/>
      </c>
      <c r="R846" s="235" t="n"/>
      <c r="S846" s="256" t="n"/>
      <c r="T846" s="256" t="n"/>
      <c r="U846" s="256" t="n"/>
      <c r="V846" s="256" t="n"/>
      <c r="W846" s="256" t="n"/>
      <c r="X846" s="256" t="n"/>
      <c r="Y846" s="256" t="n"/>
      <c r="Z846" s="256" t="n"/>
      <c r="AA846" s="256" t="n"/>
      <c r="AB846" s="256" t="n"/>
      <c r="AC846" s="256" t="n"/>
      <c r="AD846" s="256" t="n"/>
      <c r="AE846" s="256" t="n"/>
      <c r="AF846" s="237">
        <f>IF(COUNTA(S846:AE846)=0,"",ROUND(AVERAGE(S846:AE846),1))</f>
        <v/>
      </c>
      <c r="AG846" s="235" t="n"/>
      <c r="AH846" s="256" t="n"/>
      <c r="AI846" s="256" t="n"/>
      <c r="AJ846" s="256" t="n"/>
      <c r="AK846" s="256" t="n"/>
      <c r="AL846" s="256" t="n"/>
      <c r="AM846" s="256" t="n"/>
      <c r="AN846" s="256" t="n"/>
      <c r="AO846" s="256" t="n"/>
      <c r="AP846" s="256" t="n"/>
      <c r="AQ846" s="256" t="n"/>
      <c r="AR846" s="256" t="n"/>
      <c r="AS846" s="256" t="n"/>
      <c r="AT846" s="256" t="n"/>
      <c r="AU846" s="237">
        <f>IF(COUNTA(AH846:AT846)=0,"",ROUND(AVERAGE(AH846:AT846),1))</f>
        <v/>
      </c>
    </row>
    <row r="847" ht="14.4" customHeight="1" s="185">
      <c r="A847" s="255" t="n">
        <v>10</v>
      </c>
      <c r="B847" s="194">
        <f t="array" ref="B847:B847">IFERROR(INDEX(Liste_Enfants!B$4:B$53,SMALL(IF(Liste_Enfants!E$4:E$53="A",ROW(Liste_Enfants!E$4:E$53)-3),10))&amp;" "&amp;INDEX(Liste_Enfants!C$4:C$53,SMALL(IF(Liste_Enfants!E$4:E$53="A",ROW(Liste_Enfants!E$4:E$53)-3),10)),"")</f>
        <v/>
      </c>
      <c r="C847" s="235" t="n"/>
      <c r="D847" s="256" t="n"/>
      <c r="E847" s="256" t="n"/>
      <c r="F847" s="256" t="n"/>
      <c r="G847" s="256" t="n"/>
      <c r="H847" s="256" t="n"/>
      <c r="I847" s="256" t="n"/>
      <c r="J847" s="256" t="n"/>
      <c r="K847" s="256" t="n"/>
      <c r="L847" s="256" t="n"/>
      <c r="M847" s="256" t="n"/>
      <c r="N847" s="256" t="n"/>
      <c r="O847" s="256" t="n"/>
      <c r="P847" s="256" t="n"/>
      <c r="Q847" s="237">
        <f>IF(COUNTA(D847:P847)=0,"",ROUND(AVERAGE(D847:P847),1))</f>
        <v/>
      </c>
      <c r="R847" s="235" t="n"/>
      <c r="S847" s="256" t="n"/>
      <c r="T847" s="256" t="n"/>
      <c r="U847" s="256" t="n"/>
      <c r="V847" s="256" t="n"/>
      <c r="W847" s="256" t="n"/>
      <c r="X847" s="256" t="n"/>
      <c r="Y847" s="256" t="n"/>
      <c r="Z847" s="256" t="n"/>
      <c r="AA847" s="256" t="n"/>
      <c r="AB847" s="256" t="n"/>
      <c r="AC847" s="256" t="n"/>
      <c r="AD847" s="256" t="n"/>
      <c r="AE847" s="256" t="n"/>
      <c r="AF847" s="237">
        <f>IF(COUNTA(S847:AE847)=0,"",ROUND(AVERAGE(S847:AE847),1))</f>
        <v/>
      </c>
      <c r="AG847" s="235" t="n"/>
      <c r="AH847" s="256" t="n"/>
      <c r="AI847" s="256" t="n"/>
      <c r="AJ847" s="256" t="n"/>
      <c r="AK847" s="256" t="n"/>
      <c r="AL847" s="256" t="n"/>
      <c r="AM847" s="256" t="n"/>
      <c r="AN847" s="256" t="n"/>
      <c r="AO847" s="256" t="n"/>
      <c r="AP847" s="256" t="n"/>
      <c r="AQ847" s="256" t="n"/>
      <c r="AR847" s="256" t="n"/>
      <c r="AS847" s="256" t="n"/>
      <c r="AT847" s="256" t="n"/>
      <c r="AU847" s="237">
        <f>IF(COUNTA(AH847:AT847)=0,"",ROUND(AVERAGE(AH847:AT847),1))</f>
        <v/>
      </c>
    </row>
    <row r="848" ht="14.4" customHeight="1" s="185">
      <c r="A848" s="255" t="n">
        <v>11</v>
      </c>
      <c r="B848" s="194">
        <f t="array" ref="B848:B848">IFERROR(INDEX(Liste_Enfants!B$4:B$53,SMALL(IF(Liste_Enfants!E$4:E$53="A",ROW(Liste_Enfants!E$4:E$53)-3),11))&amp;" "&amp;INDEX(Liste_Enfants!C$4:C$53,SMALL(IF(Liste_Enfants!E$4:E$53="A",ROW(Liste_Enfants!E$4:E$53)-3),11)),"")</f>
        <v/>
      </c>
      <c r="C848" s="235" t="n"/>
      <c r="D848" s="256" t="n"/>
      <c r="E848" s="256" t="n"/>
      <c r="F848" s="256" t="n"/>
      <c r="G848" s="256" t="n"/>
      <c r="H848" s="256" t="n"/>
      <c r="I848" s="256" t="n"/>
      <c r="J848" s="256" t="n"/>
      <c r="K848" s="256" t="n"/>
      <c r="L848" s="256" t="n"/>
      <c r="M848" s="256" t="n"/>
      <c r="N848" s="256" t="n"/>
      <c r="O848" s="256" t="n"/>
      <c r="P848" s="256" t="n"/>
      <c r="Q848" s="237">
        <f>IF(COUNTA(D848:P848)=0,"",ROUND(AVERAGE(D848:P848),1))</f>
        <v/>
      </c>
      <c r="R848" s="235" t="n"/>
      <c r="S848" s="256" t="n"/>
      <c r="T848" s="256" t="n"/>
      <c r="U848" s="256" t="n"/>
      <c r="V848" s="256" t="n"/>
      <c r="W848" s="256" t="n"/>
      <c r="X848" s="256" t="n"/>
      <c r="Y848" s="256" t="n"/>
      <c r="Z848" s="256" t="n"/>
      <c r="AA848" s="256" t="n"/>
      <c r="AB848" s="256" t="n"/>
      <c r="AC848" s="256" t="n"/>
      <c r="AD848" s="256" t="n"/>
      <c r="AE848" s="256" t="n"/>
      <c r="AF848" s="237">
        <f>IF(COUNTA(S848:AE848)=0,"",ROUND(AVERAGE(S848:AE848),1))</f>
        <v/>
      </c>
      <c r="AG848" s="235" t="n"/>
      <c r="AH848" s="256" t="n"/>
      <c r="AI848" s="256" t="n"/>
      <c r="AJ848" s="256" t="n"/>
      <c r="AK848" s="256" t="n"/>
      <c r="AL848" s="256" t="n"/>
      <c r="AM848" s="256" t="n"/>
      <c r="AN848" s="256" t="n"/>
      <c r="AO848" s="256" t="n"/>
      <c r="AP848" s="256" t="n"/>
      <c r="AQ848" s="256" t="n"/>
      <c r="AR848" s="256" t="n"/>
      <c r="AS848" s="256" t="n"/>
      <c r="AT848" s="256" t="n"/>
      <c r="AU848" s="237">
        <f>IF(COUNTA(AH848:AT848)=0,"",ROUND(AVERAGE(AH848:AT848),1))</f>
        <v/>
      </c>
    </row>
    <row r="849" ht="14.4" customHeight="1" s="185">
      <c r="A849" s="255" t="n">
        <v>12</v>
      </c>
      <c r="B849" s="194">
        <f t="array" ref="B849:B849">IFERROR(INDEX(Liste_Enfants!B$4:B$53,SMALL(IF(Liste_Enfants!E$4:E$53="A",ROW(Liste_Enfants!E$4:E$53)-3),12))&amp;" "&amp;INDEX(Liste_Enfants!C$4:C$53,SMALL(IF(Liste_Enfants!E$4:E$53="A",ROW(Liste_Enfants!E$4:E$53)-3),12)),"")</f>
        <v/>
      </c>
      <c r="C849" s="235" t="n"/>
      <c r="D849" s="256" t="n"/>
      <c r="E849" s="256" t="n"/>
      <c r="F849" s="256" t="n"/>
      <c r="G849" s="256" t="n"/>
      <c r="H849" s="256" t="n"/>
      <c r="I849" s="256" t="n"/>
      <c r="J849" s="256" t="n"/>
      <c r="K849" s="256" t="n"/>
      <c r="L849" s="256" t="n"/>
      <c r="M849" s="256" t="n"/>
      <c r="N849" s="256" t="n"/>
      <c r="O849" s="256" t="n"/>
      <c r="P849" s="256" t="n"/>
      <c r="Q849" s="237">
        <f>IF(COUNTA(D849:P849)=0,"",ROUND(AVERAGE(D849:P849),1))</f>
        <v/>
      </c>
      <c r="R849" s="235" t="n"/>
      <c r="S849" s="256" t="n"/>
      <c r="T849" s="256" t="n"/>
      <c r="U849" s="256" t="n"/>
      <c r="V849" s="256" t="n"/>
      <c r="W849" s="256" t="n"/>
      <c r="X849" s="256" t="n"/>
      <c r="Y849" s="256" t="n"/>
      <c r="Z849" s="256" t="n"/>
      <c r="AA849" s="256" t="n"/>
      <c r="AB849" s="256" t="n"/>
      <c r="AC849" s="256" t="n"/>
      <c r="AD849" s="256" t="n"/>
      <c r="AE849" s="256" t="n"/>
      <c r="AF849" s="237">
        <f>IF(COUNTA(S849:AE849)=0,"",ROUND(AVERAGE(S849:AE849),1))</f>
        <v/>
      </c>
      <c r="AG849" s="235" t="n"/>
      <c r="AH849" s="256" t="n"/>
      <c r="AI849" s="256" t="n"/>
      <c r="AJ849" s="256" t="n"/>
      <c r="AK849" s="256" t="n"/>
      <c r="AL849" s="256" t="n"/>
      <c r="AM849" s="256" t="n"/>
      <c r="AN849" s="256" t="n"/>
      <c r="AO849" s="256" t="n"/>
      <c r="AP849" s="256" t="n"/>
      <c r="AQ849" s="256" t="n"/>
      <c r="AR849" s="256" t="n"/>
      <c r="AS849" s="256" t="n"/>
      <c r="AT849" s="256" t="n"/>
      <c r="AU849" s="237">
        <f>IF(COUNTA(AH849:AT849)=0,"",ROUND(AVERAGE(AH849:AT849),1))</f>
        <v/>
      </c>
    </row>
    <row r="850" ht="14.4" customHeight="1" s="185">
      <c r="A850" s="255" t="n">
        <v>13</v>
      </c>
      <c r="B850" s="194">
        <f t="array" ref="B850:B850">IFERROR(INDEX(Liste_Enfants!B$4:B$53,SMALL(IF(Liste_Enfants!E$4:E$53="A",ROW(Liste_Enfants!E$4:E$53)-3),13))&amp;" "&amp;INDEX(Liste_Enfants!C$4:C$53,SMALL(IF(Liste_Enfants!E$4:E$53="A",ROW(Liste_Enfants!E$4:E$53)-3),13)),"")</f>
        <v/>
      </c>
      <c r="C850" s="235" t="n"/>
      <c r="D850" s="256" t="n"/>
      <c r="E850" s="256" t="n"/>
      <c r="F850" s="256" t="n"/>
      <c r="G850" s="256" t="n"/>
      <c r="H850" s="256" t="n"/>
      <c r="I850" s="256" t="n"/>
      <c r="J850" s="256" t="n"/>
      <c r="K850" s="256" t="n"/>
      <c r="L850" s="256" t="n"/>
      <c r="M850" s="256" t="n"/>
      <c r="N850" s="256" t="n"/>
      <c r="O850" s="256" t="n"/>
      <c r="P850" s="256" t="n"/>
      <c r="Q850" s="237">
        <f>IF(COUNTA(D850:P850)=0,"",ROUND(AVERAGE(D850:P850),1))</f>
        <v/>
      </c>
      <c r="R850" s="235" t="n"/>
      <c r="S850" s="256" t="n"/>
      <c r="T850" s="256" t="n"/>
      <c r="U850" s="256" t="n"/>
      <c r="V850" s="256" t="n"/>
      <c r="W850" s="256" t="n"/>
      <c r="X850" s="256" t="n"/>
      <c r="Y850" s="256" t="n"/>
      <c r="Z850" s="256" t="n"/>
      <c r="AA850" s="256" t="n"/>
      <c r="AB850" s="256" t="n"/>
      <c r="AC850" s="256" t="n"/>
      <c r="AD850" s="256" t="n"/>
      <c r="AE850" s="256" t="n"/>
      <c r="AF850" s="237">
        <f>IF(COUNTA(S850:AE850)=0,"",ROUND(AVERAGE(S850:AE850),1))</f>
        <v/>
      </c>
      <c r="AG850" s="235" t="n"/>
      <c r="AH850" s="256" t="n"/>
      <c r="AI850" s="256" t="n"/>
      <c r="AJ850" s="256" t="n"/>
      <c r="AK850" s="256" t="n"/>
      <c r="AL850" s="256" t="n"/>
      <c r="AM850" s="256" t="n"/>
      <c r="AN850" s="256" t="n"/>
      <c r="AO850" s="256" t="n"/>
      <c r="AP850" s="256" t="n"/>
      <c r="AQ850" s="256" t="n"/>
      <c r="AR850" s="256" t="n"/>
      <c r="AS850" s="256" t="n"/>
      <c r="AT850" s="256" t="n"/>
      <c r="AU850" s="237">
        <f>IF(COUNTA(AH850:AT850)=0,"",ROUND(AVERAGE(AH850:AT850),1))</f>
        <v/>
      </c>
    </row>
    <row r="851" ht="14.4" customHeight="1" s="185">
      <c r="A851" s="255" t="n">
        <v>14</v>
      </c>
      <c r="B851" s="194">
        <f t="array" ref="B851:B851">IFERROR(INDEX(Liste_Enfants!B$4:B$53,SMALL(IF(Liste_Enfants!E$4:E$53="A",ROW(Liste_Enfants!E$4:E$53)-3),14))&amp;" "&amp;INDEX(Liste_Enfants!C$4:C$53,SMALL(IF(Liste_Enfants!E$4:E$53="A",ROW(Liste_Enfants!E$4:E$53)-3),14)),"")</f>
        <v/>
      </c>
      <c r="C851" s="235" t="n"/>
      <c r="D851" s="256" t="n"/>
      <c r="E851" s="256" t="n"/>
      <c r="F851" s="256" t="n"/>
      <c r="G851" s="256" t="n"/>
      <c r="H851" s="256" t="n"/>
      <c r="I851" s="256" t="n"/>
      <c r="J851" s="256" t="n"/>
      <c r="K851" s="256" t="n"/>
      <c r="L851" s="256" t="n"/>
      <c r="M851" s="256" t="n"/>
      <c r="N851" s="256" t="n"/>
      <c r="O851" s="256" t="n"/>
      <c r="P851" s="256" t="n"/>
      <c r="Q851" s="237">
        <f>IF(COUNTA(D851:P851)=0,"",ROUND(AVERAGE(D851:P851),1))</f>
        <v/>
      </c>
      <c r="R851" s="235" t="n"/>
      <c r="S851" s="256" t="n"/>
      <c r="T851" s="256" t="n"/>
      <c r="U851" s="256" t="n"/>
      <c r="V851" s="256" t="n"/>
      <c r="W851" s="256" t="n"/>
      <c r="X851" s="256" t="n"/>
      <c r="Y851" s="256" t="n"/>
      <c r="Z851" s="256" t="n"/>
      <c r="AA851" s="256" t="n"/>
      <c r="AB851" s="256" t="n"/>
      <c r="AC851" s="256" t="n"/>
      <c r="AD851" s="256" t="n"/>
      <c r="AE851" s="256" t="n"/>
      <c r="AF851" s="237">
        <f>IF(COUNTA(S851:AE851)=0,"",ROUND(AVERAGE(S851:AE851),1))</f>
        <v/>
      </c>
      <c r="AG851" s="235" t="n"/>
      <c r="AH851" s="256" t="n"/>
      <c r="AI851" s="256" t="n"/>
      <c r="AJ851" s="256" t="n"/>
      <c r="AK851" s="256" t="n"/>
      <c r="AL851" s="256" t="n"/>
      <c r="AM851" s="256" t="n"/>
      <c r="AN851" s="256" t="n"/>
      <c r="AO851" s="256" t="n"/>
      <c r="AP851" s="256" t="n"/>
      <c r="AQ851" s="256" t="n"/>
      <c r="AR851" s="256" t="n"/>
      <c r="AS851" s="256" t="n"/>
      <c r="AT851" s="256" t="n"/>
      <c r="AU851" s="237">
        <f>IF(COUNTA(AH851:AT851)=0,"",ROUND(AVERAGE(AH851:AT851),1))</f>
        <v/>
      </c>
    </row>
    <row r="852" ht="14.4" customHeight="1" s="185">
      <c r="A852" s="255" t="n">
        <v>15</v>
      </c>
      <c r="B852" s="194">
        <f t="array" ref="B852:B852">IFERROR(INDEX(Liste_Enfants!B$4:B$53,SMALL(IF(Liste_Enfants!E$4:E$53="A",ROW(Liste_Enfants!E$4:E$53)-3),15))&amp;" "&amp;INDEX(Liste_Enfants!C$4:C$53,SMALL(IF(Liste_Enfants!E$4:E$53="A",ROW(Liste_Enfants!E$4:E$53)-3),15)),"")</f>
        <v/>
      </c>
      <c r="C852" s="235" t="n"/>
      <c r="D852" s="256" t="n"/>
      <c r="E852" s="256" t="n"/>
      <c r="F852" s="256" t="n"/>
      <c r="G852" s="256" t="n"/>
      <c r="H852" s="256" t="n"/>
      <c r="I852" s="256" t="n"/>
      <c r="J852" s="256" t="n"/>
      <c r="K852" s="256" t="n"/>
      <c r="L852" s="256" t="n"/>
      <c r="M852" s="256" t="n"/>
      <c r="N852" s="256" t="n"/>
      <c r="O852" s="256" t="n"/>
      <c r="P852" s="256" t="n"/>
      <c r="Q852" s="237">
        <f>IF(COUNTA(D852:P852)=0,"",ROUND(AVERAGE(D852:P852),1))</f>
        <v/>
      </c>
      <c r="R852" s="235" t="n"/>
      <c r="S852" s="256" t="n"/>
      <c r="T852" s="256" t="n"/>
      <c r="U852" s="256" t="n"/>
      <c r="V852" s="256" t="n"/>
      <c r="W852" s="256" t="n"/>
      <c r="X852" s="256" t="n"/>
      <c r="Y852" s="256" t="n"/>
      <c r="Z852" s="256" t="n"/>
      <c r="AA852" s="256" t="n"/>
      <c r="AB852" s="256" t="n"/>
      <c r="AC852" s="256" t="n"/>
      <c r="AD852" s="256" t="n"/>
      <c r="AE852" s="256" t="n"/>
      <c r="AF852" s="237">
        <f>IF(COUNTA(S852:AE852)=0,"",ROUND(AVERAGE(S852:AE852),1))</f>
        <v/>
      </c>
      <c r="AG852" s="235" t="n"/>
      <c r="AH852" s="256" t="n"/>
      <c r="AI852" s="256" t="n"/>
      <c r="AJ852" s="256" t="n"/>
      <c r="AK852" s="256" t="n"/>
      <c r="AL852" s="256" t="n"/>
      <c r="AM852" s="256" t="n"/>
      <c r="AN852" s="256" t="n"/>
      <c r="AO852" s="256" t="n"/>
      <c r="AP852" s="256" t="n"/>
      <c r="AQ852" s="256" t="n"/>
      <c r="AR852" s="256" t="n"/>
      <c r="AS852" s="256" t="n"/>
      <c r="AT852" s="256" t="n"/>
      <c r="AU852" s="237">
        <f>IF(COUNTA(AH852:AT852)=0,"",ROUND(AVERAGE(AH852:AT852),1))</f>
        <v/>
      </c>
    </row>
    <row r="853" ht="14.4" customHeight="1" s="185">
      <c r="A853" s="257" t="inlineStr">
        <is>
          <t>📊 MOY.</t>
        </is>
      </c>
      <c r="C853" s="235" t="n"/>
      <c r="D853" s="258">
        <f>IF(COUNTA(D838:D852)=0,"",ROUND(AVERAGE(D838:D852),1))</f>
        <v/>
      </c>
      <c r="E853" s="258">
        <f>IF(COUNTA(E838:E852)=0,"",ROUND(AVERAGE(E838:E852),1))</f>
        <v/>
      </c>
      <c r="F853" s="258">
        <f>IF(COUNTA(F838:F852)=0,"",ROUND(AVERAGE(F838:F852),1))</f>
        <v/>
      </c>
      <c r="G853" s="258">
        <f>IF(COUNTA(G838:G852)=0,"",ROUND(AVERAGE(G838:G852),1))</f>
        <v/>
      </c>
      <c r="H853" s="258">
        <f>IF(COUNTA(H838:H852)=0,"",ROUND(AVERAGE(H838:H852),1))</f>
        <v/>
      </c>
      <c r="I853" s="258">
        <f>IF(COUNTA(I838:I852)=0,"",ROUND(AVERAGE(I838:I852),1))</f>
        <v/>
      </c>
      <c r="J853" s="258">
        <f>IF(COUNTA(J838:J852)=0,"",ROUND(AVERAGE(J838:J852),1))</f>
        <v/>
      </c>
      <c r="K853" s="258">
        <f>IF(COUNTA(K838:K852)=0,"",ROUND(AVERAGE(K838:K852),1))</f>
        <v/>
      </c>
      <c r="L853" s="258">
        <f>IF(COUNTA(L838:L852)=0,"",ROUND(AVERAGE(L838:L852),1))</f>
        <v/>
      </c>
      <c r="M853" s="258">
        <f>IF(COUNTA(M838:M852)=0,"",ROUND(AVERAGE(M838:M852),1))</f>
        <v/>
      </c>
      <c r="N853" s="258">
        <f>IF(COUNTA(N838:N852)=0,"",ROUND(AVERAGE(N838:N852),1))</f>
        <v/>
      </c>
      <c r="O853" s="258">
        <f>IF(COUNTA(O838:O852)=0,"",ROUND(AVERAGE(O838:O852),1))</f>
        <v/>
      </c>
      <c r="P853" s="258">
        <f>IF(COUNTA(P838:P852)=0,"",ROUND(AVERAGE(P838:P852),1))</f>
        <v/>
      </c>
      <c r="Q853" s="258">
        <f>IF(COUNTA(Q838:Q852)=0,"",ROUND(AVERAGE(Q838:Q852),1))</f>
        <v/>
      </c>
      <c r="R853" s="235" t="n"/>
      <c r="S853" s="258">
        <f>IF(COUNTA(S838:S852)=0,"",ROUND(AVERAGE(S838:S852),1))</f>
        <v/>
      </c>
      <c r="T853" s="258">
        <f>IF(COUNTA(T838:T852)=0,"",ROUND(AVERAGE(T838:T852),1))</f>
        <v/>
      </c>
      <c r="U853" s="258">
        <f>IF(COUNTA(U838:U852)=0,"",ROUND(AVERAGE(U838:U852),1))</f>
        <v/>
      </c>
      <c r="V853" s="258">
        <f>IF(COUNTA(V838:V852)=0,"",ROUND(AVERAGE(V838:V852),1))</f>
        <v/>
      </c>
      <c r="W853" s="258">
        <f>IF(COUNTA(W838:W852)=0,"",ROUND(AVERAGE(W838:W852),1))</f>
        <v/>
      </c>
      <c r="X853" s="258">
        <f>IF(COUNTA(X838:X852)=0,"",ROUND(AVERAGE(X838:X852),1))</f>
        <v/>
      </c>
      <c r="Y853" s="258">
        <f>IF(COUNTA(Y838:Y852)=0,"",ROUND(AVERAGE(Y838:Y852),1))</f>
        <v/>
      </c>
      <c r="Z853" s="258">
        <f>IF(COUNTA(Z838:Z852)=0,"",ROUND(AVERAGE(Z838:Z852),1))</f>
        <v/>
      </c>
      <c r="AA853" s="258">
        <f>IF(COUNTA(AA838:AA852)=0,"",ROUND(AVERAGE(AA838:AA852),1))</f>
        <v/>
      </c>
      <c r="AB853" s="258">
        <f>IF(COUNTA(AB838:AB852)=0,"",ROUND(AVERAGE(AB838:AB852),1))</f>
        <v/>
      </c>
      <c r="AC853" s="258">
        <f>IF(COUNTA(AC838:AC852)=0,"",ROUND(AVERAGE(AC838:AC852),1))</f>
        <v/>
      </c>
      <c r="AD853" s="258">
        <f>IF(COUNTA(AD838:AD852)=0,"",ROUND(AVERAGE(AD838:AD852),1))</f>
        <v/>
      </c>
      <c r="AE853" s="258">
        <f>IF(COUNTA(AE838:AE852)=0,"",ROUND(AVERAGE(AE838:AE852),1))</f>
        <v/>
      </c>
      <c r="AF853" s="258">
        <f>IF(COUNTA(AF838:AF852)=0,"",ROUND(AVERAGE(AF838:AF852),1))</f>
        <v/>
      </c>
      <c r="AG853" s="235" t="n"/>
      <c r="AH853" s="258">
        <f>IF(COUNTA(AH838:AH852)=0,"",ROUND(AVERAGE(AH838:AH852),1))</f>
        <v/>
      </c>
      <c r="AI853" s="258">
        <f>IF(COUNTA(AI838:AI852)=0,"",ROUND(AVERAGE(AI838:AI852),1))</f>
        <v/>
      </c>
      <c r="AJ853" s="258">
        <f>IF(COUNTA(AJ838:AJ852)=0,"",ROUND(AVERAGE(AJ838:AJ852),1))</f>
        <v/>
      </c>
      <c r="AK853" s="258">
        <f>IF(COUNTA(AK838:AK852)=0,"",ROUND(AVERAGE(AK838:AK852),1))</f>
        <v/>
      </c>
      <c r="AL853" s="258">
        <f>IF(COUNTA(AL838:AL852)=0,"",ROUND(AVERAGE(AL838:AL852),1))</f>
        <v/>
      </c>
      <c r="AM853" s="258">
        <f>IF(COUNTA(AM838:AM852)=0,"",ROUND(AVERAGE(AM838:AM852),1))</f>
        <v/>
      </c>
      <c r="AN853" s="258">
        <f>IF(COUNTA(AN838:AN852)=0,"",ROUND(AVERAGE(AN838:AN852),1))</f>
        <v/>
      </c>
      <c r="AO853" s="258">
        <f>IF(COUNTA(AO838:AO852)=0,"",ROUND(AVERAGE(AO838:AO852),1))</f>
        <v/>
      </c>
      <c r="AP853" s="258">
        <f>IF(COUNTA(AP838:AP852)=0,"",ROUND(AVERAGE(AP838:AP852),1))</f>
        <v/>
      </c>
      <c r="AQ853" s="258">
        <f>IF(COUNTA(AQ838:AQ852)=0,"",ROUND(AVERAGE(AQ838:AQ852),1))</f>
        <v/>
      </c>
      <c r="AR853" s="258">
        <f>IF(COUNTA(AR838:AR852)=0,"",ROUND(AVERAGE(AR838:AR852),1))</f>
        <v/>
      </c>
      <c r="AS853" s="258">
        <f>IF(COUNTA(AS838:AS852)=0,"",ROUND(AVERAGE(AS838:AS852),1))</f>
        <v/>
      </c>
      <c r="AT853" s="258">
        <f>IF(COUNTA(AT838:AT852)=0,"",ROUND(AVERAGE(AT838:AT852),1))</f>
        <v/>
      </c>
      <c r="AU853" s="258">
        <f>IF(COUNTA(AU838:AU852)=0,"",ROUND(AVERAGE(AU838:AU852),1))</f>
        <v/>
      </c>
    </row>
    <row r="854" ht="14.4" customHeight="1" s="185">
      <c r="A854" s="262" t="inlineStr">
        <is>
          <t>⭐ MOY. S12</t>
        </is>
      </c>
      <c r="C854" s="235" t="n"/>
      <c r="D854" s="263">
        <f>IF(COUNTA(D802,D819,D836,D853)=0,"",ROUND(AVERAGE(D802,D819,D836,D853),1))</f>
        <v/>
      </c>
      <c r="E854" s="263">
        <f>IF(COUNTA(E802,E819,E836,E853)=0,"",ROUND(AVERAGE(E802,E819,E836,E853),1))</f>
        <v/>
      </c>
      <c r="F854" s="263">
        <f>IF(COUNTA(F802,F819,F836,F853)=0,"",ROUND(AVERAGE(F802,F819,F836,F853),1))</f>
        <v/>
      </c>
      <c r="G854" s="263">
        <f>IF(COUNTA(G802,G819,G836,G853)=0,"",ROUND(AVERAGE(G802,G819,G836,G853),1))</f>
        <v/>
      </c>
      <c r="H854" s="263">
        <f>IF(COUNTA(H802,H819,H836,H853)=0,"",ROUND(AVERAGE(H802,H819,H836,H853),1))</f>
        <v/>
      </c>
      <c r="I854" s="263">
        <f>IF(COUNTA(I802,I819,I836,I853)=0,"",ROUND(AVERAGE(I802,I819,I836,I853),1))</f>
        <v/>
      </c>
      <c r="J854" s="263">
        <f>IF(COUNTA(J802,J819,J836,J853)=0,"",ROUND(AVERAGE(J802,J819,J836,J853),1))</f>
        <v/>
      </c>
      <c r="K854" s="263">
        <f>IF(COUNTA(K802,K819,K836,K853)=0,"",ROUND(AVERAGE(K802,K819,K836,K853),1))</f>
        <v/>
      </c>
      <c r="L854" s="263">
        <f>IF(COUNTA(L802,L819,L836,L853)=0,"",ROUND(AVERAGE(L802,L819,L836,L853),1))</f>
        <v/>
      </c>
      <c r="M854" s="263">
        <f>IF(COUNTA(M802,M819,M836,M853)=0,"",ROUND(AVERAGE(M802,M819,M836,M853),1))</f>
        <v/>
      </c>
      <c r="N854" s="263">
        <f>IF(COUNTA(N802,N819,N836,N853)=0,"",ROUND(AVERAGE(N802,N819,N836,N853),1))</f>
        <v/>
      </c>
      <c r="O854" s="263">
        <f>IF(COUNTA(O802,O819,O836,O853)=0,"",ROUND(AVERAGE(O802,O819,O836,O853),1))</f>
        <v/>
      </c>
      <c r="P854" s="263">
        <f>IF(COUNTA(P802,P819,P836,P853)=0,"",ROUND(AVERAGE(P802,P819,P836,P853),1))</f>
        <v/>
      </c>
      <c r="Q854" s="263">
        <f>IF(COUNTA(Q802,Q819,Q836,Q853)=0,"",ROUND(AVERAGE(Q802,Q819,Q836,Q853),1))</f>
        <v/>
      </c>
      <c r="R854" s="235" t="n"/>
      <c r="S854" s="263">
        <f>IF(COUNTA(S802,S819,S836,S853)=0,"",ROUND(AVERAGE(S802,S819,S836,S853),1))</f>
        <v/>
      </c>
      <c r="T854" s="263">
        <f>IF(COUNTA(T802,T819,T836,T853)=0,"",ROUND(AVERAGE(T802,T819,T836,T853),1))</f>
        <v/>
      </c>
      <c r="U854" s="263">
        <f>IF(COUNTA(U802,U819,U836,U853)=0,"",ROUND(AVERAGE(U802,U819,U836,U853),1))</f>
        <v/>
      </c>
      <c r="V854" s="263">
        <f>IF(COUNTA(V802,V819,V836,V853)=0,"",ROUND(AVERAGE(V802,V819,V836,V853),1))</f>
        <v/>
      </c>
      <c r="W854" s="263">
        <f>IF(COUNTA(W802,W819,W836,W853)=0,"",ROUND(AVERAGE(W802,W819,W836,W853),1))</f>
        <v/>
      </c>
      <c r="X854" s="263">
        <f>IF(COUNTA(X802,X819,X836,X853)=0,"",ROUND(AVERAGE(X802,X819,X836,X853),1))</f>
        <v/>
      </c>
      <c r="Y854" s="263">
        <f>IF(COUNTA(Y802,Y819,Y836,Y853)=0,"",ROUND(AVERAGE(Y802,Y819,Y836,Y853),1))</f>
        <v/>
      </c>
      <c r="Z854" s="263">
        <f>IF(COUNTA(Z802,Z819,Z836,Z853)=0,"",ROUND(AVERAGE(Z802,Z819,Z836,Z853),1))</f>
        <v/>
      </c>
      <c r="AA854" s="263">
        <f>IF(COUNTA(AA802,AA819,AA836,AA853)=0,"",ROUND(AVERAGE(AA802,AA819,AA836,AA853),1))</f>
        <v/>
      </c>
      <c r="AB854" s="263">
        <f>IF(COUNTA(AB802,AB819,AB836,AB853)=0,"",ROUND(AVERAGE(AB802,AB819,AB836,AB853),1))</f>
        <v/>
      </c>
      <c r="AC854" s="263">
        <f>IF(COUNTA(AC802,AC819,AC836,AC853)=0,"",ROUND(AVERAGE(AC802,AC819,AC836,AC853),1))</f>
        <v/>
      </c>
      <c r="AD854" s="263">
        <f>IF(COUNTA(AD802,AD819,AD836,AD853)=0,"",ROUND(AVERAGE(AD802,AD819,AD836,AD853),1))</f>
        <v/>
      </c>
      <c r="AE854" s="263">
        <f>IF(COUNTA(AE802,AE819,AE836,AE853)=0,"",ROUND(AVERAGE(AE802,AE819,AE836,AE853),1))</f>
        <v/>
      </c>
      <c r="AF854" s="263">
        <f>IF(COUNTA(AF802,AF819,AF836,AF853)=0,"",ROUND(AVERAGE(AF802,AF819,AF836,AF853),1))</f>
        <v/>
      </c>
      <c r="AG854" s="235" t="n"/>
      <c r="AH854" s="263">
        <f>IF(COUNTA(AH802,AH819,AH836,AH853)=0,"",ROUND(AVERAGE(AH802,AH819,AH836,AH853),1))</f>
        <v/>
      </c>
      <c r="AI854" s="263">
        <f>IF(COUNTA(AI802,AI819,AI836,AI853)=0,"",ROUND(AVERAGE(AI802,AI819,AI836,AI853),1))</f>
        <v/>
      </c>
      <c r="AJ854" s="263">
        <f>IF(COUNTA(AJ802,AJ819,AJ836,AJ853)=0,"",ROUND(AVERAGE(AJ802,AJ819,AJ836,AJ853),1))</f>
        <v/>
      </c>
      <c r="AK854" s="263">
        <f>IF(COUNTA(AK802,AK819,AK836,AK853)=0,"",ROUND(AVERAGE(AK802,AK819,AK836,AK853),1))</f>
        <v/>
      </c>
      <c r="AL854" s="263">
        <f>IF(COUNTA(AL802,AL819,AL836,AL853)=0,"",ROUND(AVERAGE(AL802,AL819,AL836,AL853),1))</f>
        <v/>
      </c>
      <c r="AM854" s="263">
        <f>IF(COUNTA(AM802,AM819,AM836,AM853)=0,"",ROUND(AVERAGE(AM802,AM819,AM836,AM853),1))</f>
        <v/>
      </c>
      <c r="AN854" s="263">
        <f>IF(COUNTA(AN802,AN819,AN836,AN853)=0,"",ROUND(AVERAGE(AN802,AN819,AN836,AN853),1))</f>
        <v/>
      </c>
      <c r="AO854" s="263">
        <f>IF(COUNTA(AO802,AO819,AO836,AO853)=0,"",ROUND(AVERAGE(AO802,AO819,AO836,AO853),1))</f>
        <v/>
      </c>
      <c r="AP854" s="263">
        <f>IF(COUNTA(AP802,AP819,AP836,AP853)=0,"",ROUND(AVERAGE(AP802,AP819,AP836,AP853),1))</f>
        <v/>
      </c>
      <c r="AQ854" s="263">
        <f>IF(COUNTA(AQ802,AQ819,AQ836,AQ853)=0,"",ROUND(AVERAGE(AQ802,AQ819,AQ836,AQ853),1))</f>
        <v/>
      </c>
      <c r="AR854" s="263">
        <f>IF(COUNTA(AR802,AR819,AR836,AR853)=0,"",ROUND(AVERAGE(AR802,AR819,AR836,AR853),1))</f>
        <v/>
      </c>
      <c r="AS854" s="263">
        <f>IF(COUNTA(AS802,AS819,AS836,AS853)=0,"",ROUND(AVERAGE(AS802,AS819,AS836,AS853),1))</f>
        <v/>
      </c>
      <c r="AT854" s="263">
        <f>IF(COUNTA(AT802,AT819,AT836,AT853)=0,"",ROUND(AVERAGE(AT802,AT819,AT836,AT853),1))</f>
        <v/>
      </c>
      <c r="AU854" s="263">
        <f>IF(COUNTA(AU802,AU819,AU836,AU853)=0,"",ROUND(AVERAGE(AU802,AU819,AU836,AU853),1))</f>
        <v/>
      </c>
    </row>
    <row r="855" ht="14.4" customHeight="1" s="185">
      <c r="C855" s="235" t="n"/>
      <c r="R855" s="235" t="n"/>
      <c r="AG855" s="235" t="n"/>
    </row>
    <row r="856" ht="14.4" customHeight="1" s="185">
      <c r="C856" s="235" t="n"/>
      <c r="R856" s="235" t="n"/>
      <c r="AG856" s="235" t="n"/>
    </row>
    <row r="857" ht="30" customHeight="1" s="185">
      <c r="A857" s="194" t="inlineStr">
        <is>
          <t>📋 T2 — 📆 SEMAINE 1</t>
        </is>
      </c>
      <c r="C857" s="235" t="n"/>
      <c r="R857" s="235" t="n"/>
      <c r="AG857" s="235" t="n"/>
    </row>
    <row r="858" ht="14.4" customHeight="1" s="185">
      <c r="C858" s="235" t="n"/>
      <c r="R858" s="235" t="n"/>
      <c r="AG858" s="235" t="n"/>
    </row>
    <row r="859" ht="14.4" customHeight="1" s="185">
      <c r="C859" s="235" t="n"/>
      <c r="R859" s="235" t="n"/>
      <c r="AG859" s="235" t="n"/>
    </row>
    <row r="860" ht="14.4" customHeight="1" s="185">
      <c r="C860" s="235" t="n"/>
      <c r="R860" s="235" t="n"/>
      <c r="AG860" s="235" t="n"/>
    </row>
    <row r="861" ht="14.4" customHeight="1" s="185">
      <c r="C861" s="235" t="n"/>
      <c r="R861" s="235" t="n"/>
      <c r="AG861" s="235" t="n"/>
    </row>
    <row r="862" ht="14.4" customHeight="1" s="185">
      <c r="C862" s="235" t="n"/>
      <c r="R862" s="235" t="n"/>
      <c r="AG862" s="235" t="n"/>
    </row>
    <row r="863" ht="14.4" customHeight="1" s="185">
      <c r="C863" s="235" t="n"/>
      <c r="R863" s="235" t="n"/>
      <c r="AG863" s="235" t="n"/>
    </row>
    <row r="864" ht="14.4" customHeight="1" s="185">
      <c r="C864" s="235" t="n"/>
      <c r="R864" s="235" t="n"/>
      <c r="AG864" s="235" t="n"/>
    </row>
    <row r="865" ht="14.4" customHeight="1" s="185">
      <c r="C865" s="235" t="n"/>
      <c r="R865" s="235" t="n"/>
      <c r="AG865" s="235" t="n"/>
    </row>
    <row r="866" ht="14.4" customHeight="1" s="185">
      <c r="C866" s="235" t="n"/>
      <c r="R866" s="235" t="n"/>
      <c r="AG866" s="235" t="n"/>
    </row>
    <row r="867" ht="14.4" customHeight="1" s="185">
      <c r="C867" s="235" t="n"/>
      <c r="R867" s="235" t="n"/>
      <c r="AG867" s="235" t="n"/>
    </row>
    <row r="868" ht="14.4" customHeight="1" s="185">
      <c r="C868" s="235" t="n"/>
      <c r="R868" s="235" t="n"/>
      <c r="AG868" s="235" t="n"/>
    </row>
    <row r="869" ht="14.4" customHeight="1" s="185">
      <c r="C869" s="235" t="n"/>
      <c r="R869" s="235" t="n"/>
      <c r="AG869" s="235" t="n"/>
    </row>
    <row r="870" ht="14.4" customHeight="1" s="185">
      <c r="C870" s="235" t="n"/>
      <c r="R870" s="235" t="n"/>
      <c r="AG870" s="235" t="n"/>
    </row>
    <row r="871" ht="14.4" customHeight="1" s="185">
      <c r="C871" s="235" t="n"/>
      <c r="R871" s="235" t="n"/>
      <c r="AG871" s="235" t="n"/>
    </row>
    <row r="872" ht="14.4" customHeight="1" s="185">
      <c r="C872" s="235" t="n"/>
      <c r="R872" s="235" t="n"/>
      <c r="AG872" s="235" t="n"/>
    </row>
    <row r="873" ht="14.4" customHeight="1" s="185">
      <c r="C873" s="235" t="n"/>
      <c r="R873" s="235" t="n"/>
      <c r="AG873" s="235" t="n"/>
    </row>
    <row r="874" ht="14.4" customHeight="1" s="185">
      <c r="C874" s="235" t="n"/>
      <c r="R874" s="235" t="n"/>
      <c r="AG874" s="235" t="n"/>
    </row>
    <row r="875" ht="14.4" customHeight="1" s="185">
      <c r="C875" s="235" t="n"/>
      <c r="R875" s="235" t="n"/>
      <c r="AG875" s="235" t="n"/>
    </row>
    <row r="876" ht="14.4" customHeight="1" s="185">
      <c r="C876" s="235" t="n"/>
      <c r="R876" s="235" t="n"/>
      <c r="AG876" s="235" t="n"/>
    </row>
    <row r="877" ht="14.4" customHeight="1" s="185">
      <c r="C877" s="235" t="n"/>
      <c r="R877" s="235" t="n"/>
      <c r="AG877" s="235" t="n"/>
    </row>
    <row r="878" ht="14.4" customHeight="1" s="185">
      <c r="C878" s="235" t="n"/>
      <c r="R878" s="235" t="n"/>
      <c r="AG878" s="235" t="n"/>
    </row>
    <row r="879" ht="14.4" customHeight="1" s="185">
      <c r="C879" s="235" t="n"/>
      <c r="R879" s="235" t="n"/>
      <c r="AG879" s="235" t="n"/>
    </row>
    <row r="880" ht="14.4" customHeight="1" s="185">
      <c r="C880" s="235" t="n"/>
      <c r="R880" s="235" t="n"/>
      <c r="AG880" s="235" t="n"/>
    </row>
    <row r="881" ht="14.4" customHeight="1" s="185">
      <c r="C881" s="235" t="n"/>
      <c r="R881" s="235" t="n"/>
      <c r="AG881" s="235" t="n"/>
    </row>
    <row r="882" ht="14.4" customHeight="1" s="185">
      <c r="C882" s="235" t="n"/>
      <c r="R882" s="235" t="n"/>
      <c r="AG882" s="235" t="n"/>
    </row>
    <row r="883" ht="14.4" customHeight="1" s="185">
      <c r="C883" s="235" t="n"/>
      <c r="R883" s="235" t="n"/>
      <c r="AG883" s="235" t="n"/>
    </row>
    <row r="884" ht="14.4" customHeight="1" s="185">
      <c r="C884" s="235" t="n"/>
      <c r="R884" s="235" t="n"/>
      <c r="AG884" s="235" t="n"/>
    </row>
    <row r="885" ht="14.4" customHeight="1" s="185">
      <c r="C885" s="235" t="n"/>
      <c r="R885" s="235" t="n"/>
      <c r="AG885" s="235" t="n"/>
    </row>
    <row r="886" ht="14.4" customHeight="1" s="185">
      <c r="C886" s="235" t="n"/>
      <c r="R886" s="235" t="n"/>
      <c r="AG886" s="235" t="n"/>
    </row>
    <row r="887" ht="14.4" customHeight="1" s="185">
      <c r="C887" s="235" t="n"/>
      <c r="R887" s="235" t="n"/>
      <c r="AG887" s="235" t="n"/>
    </row>
    <row r="888" ht="14.4" customHeight="1" s="185">
      <c r="C888" s="235" t="n"/>
      <c r="R888" s="235" t="n"/>
      <c r="AG888" s="235" t="n"/>
    </row>
    <row r="889" ht="14.4" customHeight="1" s="185">
      <c r="C889" s="235" t="n"/>
      <c r="R889" s="235" t="n"/>
      <c r="AG889" s="235" t="n"/>
    </row>
    <row r="890" ht="14.4" customHeight="1" s="185">
      <c r="C890" s="235" t="n"/>
      <c r="R890" s="235" t="n"/>
      <c r="AG890" s="235" t="n"/>
    </row>
    <row r="891" ht="14.4" customHeight="1" s="185">
      <c r="C891" s="235" t="n"/>
      <c r="R891" s="235" t="n"/>
      <c r="AG891" s="235" t="n"/>
    </row>
    <row r="892" ht="14.4" customHeight="1" s="185">
      <c r="C892" s="235" t="n"/>
      <c r="R892" s="235" t="n"/>
      <c r="AG892" s="235" t="n"/>
    </row>
    <row r="893" ht="14.4" customHeight="1" s="185">
      <c r="C893" s="235" t="n"/>
      <c r="R893" s="235" t="n"/>
      <c r="AG893" s="235" t="n"/>
    </row>
    <row r="894" ht="14.4" customHeight="1" s="185">
      <c r="C894" s="235" t="n"/>
      <c r="R894" s="235" t="n"/>
      <c r="AG894" s="235" t="n"/>
    </row>
    <row r="895" ht="14.4" customHeight="1" s="185">
      <c r="C895" s="235" t="n"/>
      <c r="R895" s="235" t="n"/>
      <c r="AG895" s="235" t="n"/>
    </row>
    <row r="896" ht="14.4" customHeight="1" s="185">
      <c r="C896" s="235" t="n"/>
      <c r="R896" s="235" t="n"/>
      <c r="AG896" s="235" t="n"/>
    </row>
    <row r="897" ht="14.4" customHeight="1" s="185">
      <c r="C897" s="235" t="n"/>
      <c r="R897" s="235" t="n"/>
      <c r="AG897" s="235" t="n"/>
    </row>
    <row r="898" ht="14.4" customHeight="1" s="185">
      <c r="C898" s="235" t="n"/>
      <c r="R898" s="235" t="n"/>
      <c r="AG898" s="235" t="n"/>
    </row>
    <row r="899" ht="14.4" customHeight="1" s="185">
      <c r="C899" s="235" t="n"/>
      <c r="R899" s="235" t="n"/>
      <c r="AG899" s="235" t="n"/>
    </row>
    <row r="900" ht="14.4" customHeight="1" s="185">
      <c r="C900" s="235" t="n"/>
      <c r="R900" s="235" t="n"/>
      <c r="AG900" s="235" t="n"/>
    </row>
    <row r="901" ht="14.4" customHeight="1" s="185">
      <c r="C901" s="235" t="n"/>
      <c r="R901" s="235" t="n"/>
      <c r="AG901" s="235" t="n"/>
    </row>
    <row r="902" ht="14.4" customHeight="1" s="185">
      <c r="C902" s="235" t="n"/>
      <c r="R902" s="235" t="n"/>
      <c r="AG902" s="235" t="n"/>
    </row>
    <row r="903" ht="14.4" customHeight="1" s="185">
      <c r="C903" s="235" t="n"/>
      <c r="R903" s="235" t="n"/>
      <c r="AG903" s="235" t="n"/>
    </row>
    <row r="904" ht="14.4" customHeight="1" s="185">
      <c r="C904" s="235" t="n"/>
      <c r="R904" s="235" t="n"/>
      <c r="AG904" s="235" t="n"/>
    </row>
    <row r="905" ht="14.4" customHeight="1" s="185">
      <c r="C905" s="235" t="n"/>
      <c r="R905" s="235" t="n"/>
      <c r="AG905" s="235" t="n"/>
    </row>
    <row r="906" ht="14.4" customHeight="1" s="185">
      <c r="C906" s="235" t="n"/>
      <c r="R906" s="235" t="n"/>
      <c r="AG906" s="235" t="n"/>
    </row>
    <row r="907" ht="14.4" customHeight="1" s="185">
      <c r="C907" s="235" t="n"/>
      <c r="R907" s="235" t="n"/>
      <c r="AG907" s="235" t="n"/>
    </row>
    <row r="908" ht="14.4" customHeight="1" s="185">
      <c r="C908" s="235" t="n"/>
      <c r="R908" s="235" t="n"/>
      <c r="AG908" s="235" t="n"/>
    </row>
    <row r="909" ht="14.4" customHeight="1" s="185">
      <c r="C909" s="235" t="n"/>
      <c r="R909" s="235" t="n"/>
      <c r="AG909" s="235" t="n"/>
    </row>
    <row r="910" ht="14.4" customHeight="1" s="185">
      <c r="C910" s="235" t="n"/>
      <c r="R910" s="235" t="n"/>
      <c r="AG910" s="235" t="n"/>
    </row>
    <row r="911" ht="14.4" customHeight="1" s="185">
      <c r="C911" s="235" t="n"/>
      <c r="R911" s="235" t="n"/>
      <c r="AG911" s="235" t="n"/>
    </row>
    <row r="912" ht="14.4" customHeight="1" s="185">
      <c r="C912" s="235" t="n"/>
      <c r="R912" s="235" t="n"/>
      <c r="AG912" s="235" t="n"/>
    </row>
    <row r="913" ht="14.4" customHeight="1" s="185">
      <c r="C913" s="235" t="n"/>
      <c r="R913" s="235" t="n"/>
      <c r="AG913" s="235" t="n"/>
    </row>
    <row r="914" ht="14.4" customHeight="1" s="185">
      <c r="C914" s="235" t="n"/>
      <c r="R914" s="235" t="n"/>
      <c r="AG914" s="235" t="n"/>
    </row>
    <row r="915" ht="14.4" customHeight="1" s="185">
      <c r="C915" s="235" t="n"/>
      <c r="R915" s="235" t="n"/>
      <c r="AG915" s="235" t="n"/>
    </row>
    <row r="916" ht="14.4" customHeight="1" s="185">
      <c r="C916" s="235" t="n"/>
      <c r="R916" s="235" t="n"/>
      <c r="AG916" s="235" t="n"/>
    </row>
    <row r="917" ht="14.4" customHeight="1" s="185">
      <c r="C917" s="235" t="n"/>
      <c r="R917" s="235" t="n"/>
      <c r="AG917" s="235" t="n"/>
    </row>
    <row r="918" ht="14.4" customHeight="1" s="185">
      <c r="C918" s="235" t="n"/>
      <c r="R918" s="235" t="n"/>
      <c r="AG918" s="235" t="n"/>
    </row>
    <row r="919" ht="14.4" customHeight="1" s="185">
      <c r="C919" s="235" t="n"/>
      <c r="R919" s="235" t="n"/>
      <c r="AG919" s="235" t="n"/>
    </row>
    <row r="920" ht="14.4" customHeight="1" s="185">
      <c r="C920" s="235" t="n"/>
      <c r="R920" s="235" t="n"/>
      <c r="AG920" s="235" t="n"/>
    </row>
    <row r="921" ht="14.4" customHeight="1" s="185">
      <c r="C921" s="235" t="n"/>
      <c r="R921" s="235" t="n"/>
      <c r="AG921" s="235" t="n"/>
    </row>
    <row r="922" ht="14.4" customHeight="1" s="185">
      <c r="C922" s="235" t="n"/>
      <c r="R922" s="235" t="n"/>
      <c r="AG922" s="235" t="n"/>
    </row>
    <row r="923" ht="14.4" customHeight="1" s="185">
      <c r="C923" s="235" t="n"/>
      <c r="R923" s="235" t="n"/>
      <c r="AG923" s="235" t="n"/>
    </row>
    <row r="924" ht="14.4" customHeight="1" s="185">
      <c r="C924" s="235" t="n"/>
      <c r="R924" s="235" t="n"/>
      <c r="AG924" s="235" t="n"/>
    </row>
    <row r="925" ht="14.4" customHeight="1" s="185">
      <c r="C925" s="235" t="n"/>
      <c r="R925" s="235" t="n"/>
      <c r="AG925" s="235" t="n"/>
    </row>
    <row r="926" ht="14.4" customHeight="1" s="185">
      <c r="C926" s="235" t="n"/>
      <c r="R926" s="235" t="n"/>
      <c r="AG926" s="235" t="n"/>
    </row>
    <row r="927" ht="14.4" customHeight="1" s="185">
      <c r="C927" s="235" t="n"/>
      <c r="R927" s="235" t="n"/>
      <c r="AG927" s="235" t="n"/>
    </row>
    <row r="928" ht="14.4" customHeight="1" s="185">
      <c r="A928" s="194" t="inlineStr">
        <is>
          <t>📋 T2 — 📆 SEMAINE 2</t>
        </is>
      </c>
      <c r="C928" s="235" t="n"/>
      <c r="R928" s="235" t="n"/>
      <c r="AG928" s="235" t="n"/>
    </row>
    <row r="929" ht="14.4" customHeight="1" s="185">
      <c r="C929" s="235" t="n"/>
      <c r="R929" s="235" t="n"/>
      <c r="AG929" s="235" t="n"/>
    </row>
    <row r="930" ht="14.4" customHeight="1" s="185">
      <c r="C930" s="235" t="n"/>
      <c r="R930" s="235" t="n"/>
      <c r="AG930" s="235" t="n"/>
    </row>
    <row r="931" ht="14.4" customHeight="1" s="185">
      <c r="C931" s="235" t="n"/>
      <c r="R931" s="235" t="n"/>
      <c r="AG931" s="235" t="n"/>
    </row>
    <row r="932" ht="14.4" customHeight="1" s="185">
      <c r="C932" s="235" t="n"/>
      <c r="R932" s="235" t="n"/>
      <c r="AG932" s="235" t="n"/>
    </row>
    <row r="933" ht="14.4" customHeight="1" s="185">
      <c r="C933" s="235" t="n"/>
      <c r="R933" s="235" t="n"/>
      <c r="AG933" s="235" t="n"/>
    </row>
    <row r="934" ht="14.4" customHeight="1" s="185">
      <c r="C934" s="235" t="n"/>
      <c r="R934" s="235" t="n"/>
      <c r="AG934" s="235" t="n"/>
    </row>
    <row r="935" ht="14.4" customHeight="1" s="185">
      <c r="C935" s="235" t="n"/>
      <c r="R935" s="235" t="n"/>
      <c r="AG935" s="235" t="n"/>
    </row>
    <row r="936" ht="14.4" customHeight="1" s="185">
      <c r="C936" s="235" t="n"/>
      <c r="R936" s="235" t="n"/>
      <c r="AG936" s="235" t="n"/>
    </row>
    <row r="937" ht="14.4" customHeight="1" s="185">
      <c r="C937" s="235" t="n"/>
      <c r="R937" s="235" t="n"/>
      <c r="AG937" s="235" t="n"/>
    </row>
    <row r="938" ht="14.4" customHeight="1" s="185">
      <c r="C938" s="235" t="n"/>
      <c r="R938" s="235" t="n"/>
      <c r="AG938" s="235" t="n"/>
    </row>
    <row r="939" ht="14.4" customHeight="1" s="185">
      <c r="C939" s="235" t="n"/>
      <c r="R939" s="235" t="n"/>
      <c r="AG939" s="235" t="n"/>
    </row>
    <row r="940" ht="14.4" customHeight="1" s="185">
      <c r="C940" s="235" t="n"/>
      <c r="R940" s="235" t="n"/>
      <c r="AG940" s="235" t="n"/>
    </row>
    <row r="941" ht="14.4" customHeight="1" s="185">
      <c r="C941" s="235" t="n"/>
      <c r="R941" s="235" t="n"/>
      <c r="AG941" s="235" t="n"/>
    </row>
    <row r="942" ht="14.4" customHeight="1" s="185">
      <c r="C942" s="235" t="n"/>
      <c r="R942" s="235" t="n"/>
      <c r="AG942" s="235" t="n"/>
    </row>
    <row r="943" ht="14.4" customHeight="1" s="185">
      <c r="C943" s="235" t="n"/>
      <c r="R943" s="235" t="n"/>
      <c r="AG943" s="235" t="n"/>
    </row>
    <row r="944" ht="14.4" customHeight="1" s="185">
      <c r="C944" s="235" t="n"/>
      <c r="R944" s="235" t="n"/>
      <c r="AG944" s="235" t="n"/>
    </row>
    <row r="945" ht="14.4" customHeight="1" s="185">
      <c r="C945" s="235" t="n"/>
      <c r="R945" s="235" t="n"/>
      <c r="AG945" s="235" t="n"/>
    </row>
    <row r="946" ht="14.4" customHeight="1" s="185">
      <c r="C946" s="235" t="n"/>
      <c r="R946" s="235" t="n"/>
      <c r="AG946" s="235" t="n"/>
    </row>
    <row r="947" ht="14.4" customHeight="1" s="185">
      <c r="C947" s="235" t="n"/>
      <c r="R947" s="235" t="n"/>
      <c r="AG947" s="235" t="n"/>
    </row>
    <row r="948" ht="14.4" customHeight="1" s="185">
      <c r="C948" s="235" t="n"/>
      <c r="R948" s="235" t="n"/>
      <c r="AG948" s="235" t="n"/>
    </row>
    <row r="949" ht="14.4" customHeight="1" s="185">
      <c r="C949" s="235" t="n"/>
      <c r="R949" s="235" t="n"/>
      <c r="AG949" s="235" t="n"/>
    </row>
    <row r="950" ht="14.4" customHeight="1" s="185">
      <c r="C950" s="235" t="n"/>
      <c r="R950" s="235" t="n"/>
      <c r="AG950" s="235" t="n"/>
    </row>
    <row r="951" ht="14.4" customHeight="1" s="185">
      <c r="C951" s="235" t="n"/>
      <c r="R951" s="235" t="n"/>
      <c r="AG951" s="235" t="n"/>
    </row>
    <row r="952" ht="14.4" customHeight="1" s="185">
      <c r="C952" s="235" t="n"/>
      <c r="R952" s="235" t="n"/>
      <c r="AG952" s="235" t="n"/>
    </row>
    <row r="953" ht="14.4" customHeight="1" s="185">
      <c r="C953" s="235" t="n"/>
      <c r="R953" s="235" t="n"/>
      <c r="AG953" s="235" t="n"/>
    </row>
    <row r="954" ht="14.4" customHeight="1" s="185">
      <c r="C954" s="235" t="n"/>
      <c r="R954" s="235" t="n"/>
      <c r="AG954" s="235" t="n"/>
    </row>
    <row r="955" ht="14.4" customHeight="1" s="185">
      <c r="C955" s="235" t="n"/>
      <c r="R955" s="235" t="n"/>
      <c r="AG955" s="235" t="n"/>
    </row>
    <row r="956" ht="14.4" customHeight="1" s="185">
      <c r="C956" s="235" t="n"/>
      <c r="R956" s="235" t="n"/>
      <c r="AG956" s="235" t="n"/>
    </row>
    <row r="957" ht="14.4" customHeight="1" s="185">
      <c r="C957" s="235" t="n"/>
      <c r="R957" s="235" t="n"/>
      <c r="AG957" s="235" t="n"/>
    </row>
    <row r="958" ht="14.4" customHeight="1" s="185">
      <c r="C958" s="235" t="n"/>
      <c r="R958" s="235" t="n"/>
      <c r="AG958" s="235" t="n"/>
    </row>
    <row r="959" ht="14.4" customHeight="1" s="185">
      <c r="C959" s="235" t="n"/>
      <c r="R959" s="235" t="n"/>
      <c r="AG959" s="235" t="n"/>
    </row>
    <row r="960" ht="14.4" customHeight="1" s="185">
      <c r="C960" s="235" t="n"/>
      <c r="R960" s="235" t="n"/>
      <c r="AG960" s="235" t="n"/>
    </row>
    <row r="961" ht="14.4" customHeight="1" s="185">
      <c r="C961" s="235" t="n"/>
      <c r="R961" s="235" t="n"/>
      <c r="AG961" s="235" t="n"/>
    </row>
    <row r="962" ht="14.4" customHeight="1" s="185">
      <c r="C962" s="235" t="n"/>
      <c r="R962" s="235" t="n"/>
      <c r="AG962" s="235" t="n"/>
    </row>
    <row r="963" ht="14.4" customHeight="1" s="185">
      <c r="C963" s="235" t="n"/>
      <c r="R963" s="235" t="n"/>
      <c r="AG963" s="235" t="n"/>
    </row>
    <row r="964" ht="14.4" customHeight="1" s="185">
      <c r="C964" s="235" t="n"/>
      <c r="R964" s="235" t="n"/>
      <c r="AG964" s="235" t="n"/>
    </row>
    <row r="965" ht="14.4" customHeight="1" s="185">
      <c r="C965" s="235" t="n"/>
      <c r="R965" s="235" t="n"/>
      <c r="AG965" s="235" t="n"/>
    </row>
    <row r="966" ht="14.4" customHeight="1" s="185">
      <c r="C966" s="235" t="n"/>
      <c r="R966" s="235" t="n"/>
      <c r="AG966" s="235" t="n"/>
    </row>
    <row r="967" ht="14.4" customHeight="1" s="185">
      <c r="C967" s="235" t="n"/>
      <c r="R967" s="235" t="n"/>
      <c r="AG967" s="235" t="n"/>
    </row>
    <row r="968" ht="14.4" customHeight="1" s="185">
      <c r="C968" s="235" t="n"/>
      <c r="R968" s="235" t="n"/>
      <c r="AG968" s="235" t="n"/>
    </row>
    <row r="969" ht="14.4" customHeight="1" s="185">
      <c r="C969" s="235" t="n"/>
      <c r="R969" s="235" t="n"/>
      <c r="AG969" s="235" t="n"/>
    </row>
    <row r="970" ht="14.4" customHeight="1" s="185">
      <c r="C970" s="235" t="n"/>
      <c r="R970" s="235" t="n"/>
      <c r="AG970" s="235" t="n"/>
    </row>
    <row r="971" ht="14.4" customHeight="1" s="185">
      <c r="C971" s="235" t="n"/>
      <c r="R971" s="235" t="n"/>
      <c r="AG971" s="235" t="n"/>
    </row>
    <row r="972" ht="14.4" customHeight="1" s="185">
      <c r="C972" s="235" t="n"/>
      <c r="R972" s="235" t="n"/>
      <c r="AG972" s="235" t="n"/>
    </row>
    <row r="973" ht="14.4" customHeight="1" s="185">
      <c r="C973" s="235" t="n"/>
      <c r="R973" s="235" t="n"/>
      <c r="AG973" s="235" t="n"/>
    </row>
    <row r="974" ht="14.4" customHeight="1" s="185">
      <c r="C974" s="235" t="n"/>
      <c r="R974" s="235" t="n"/>
      <c r="AG974" s="235" t="n"/>
    </row>
    <row r="975" ht="14.4" customHeight="1" s="185">
      <c r="C975" s="235" t="n"/>
      <c r="R975" s="235" t="n"/>
      <c r="AG975" s="235" t="n"/>
    </row>
    <row r="976" ht="14.4" customHeight="1" s="185">
      <c r="C976" s="235" t="n"/>
      <c r="R976" s="235" t="n"/>
      <c r="AG976" s="235" t="n"/>
    </row>
    <row r="977" ht="14.4" customHeight="1" s="185">
      <c r="C977" s="235" t="n"/>
      <c r="R977" s="235" t="n"/>
      <c r="AG977" s="235" t="n"/>
    </row>
    <row r="978" ht="14.4" customHeight="1" s="185">
      <c r="C978" s="235" t="n"/>
      <c r="R978" s="235" t="n"/>
      <c r="AG978" s="235" t="n"/>
    </row>
    <row r="979" ht="14.4" customHeight="1" s="185">
      <c r="C979" s="235" t="n"/>
      <c r="R979" s="235" t="n"/>
      <c r="AG979" s="235" t="n"/>
    </row>
    <row r="980" ht="14.4" customHeight="1" s="185">
      <c r="C980" s="235" t="n"/>
      <c r="R980" s="235" t="n"/>
      <c r="AG980" s="235" t="n"/>
    </row>
    <row r="981" ht="14.4" customHeight="1" s="185">
      <c r="C981" s="235" t="n"/>
      <c r="R981" s="235" t="n"/>
      <c r="AG981" s="235" t="n"/>
    </row>
    <row r="982" ht="14.4" customHeight="1" s="185">
      <c r="C982" s="235" t="n"/>
      <c r="R982" s="235" t="n"/>
      <c r="AG982" s="235" t="n"/>
    </row>
    <row r="983" ht="14.4" customHeight="1" s="185">
      <c r="C983" s="235" t="n"/>
      <c r="R983" s="235" t="n"/>
      <c r="AG983" s="235" t="n"/>
    </row>
    <row r="984" ht="14.4" customHeight="1" s="185">
      <c r="C984" s="235" t="n"/>
      <c r="R984" s="235" t="n"/>
      <c r="AG984" s="235" t="n"/>
    </row>
    <row r="985" ht="14.4" customHeight="1" s="185">
      <c r="C985" s="235" t="n"/>
      <c r="R985" s="235" t="n"/>
      <c r="AG985" s="235" t="n"/>
    </row>
    <row r="986" ht="14.4" customHeight="1" s="185">
      <c r="C986" s="235" t="n"/>
      <c r="R986" s="235" t="n"/>
      <c r="AG986" s="235" t="n"/>
    </row>
    <row r="987" ht="14.4" customHeight="1" s="185">
      <c r="C987" s="235" t="n"/>
      <c r="R987" s="235" t="n"/>
      <c r="AG987" s="235" t="n"/>
    </row>
    <row r="988" ht="14.4" customHeight="1" s="185">
      <c r="C988" s="235" t="n"/>
      <c r="R988" s="235" t="n"/>
      <c r="AG988" s="235" t="n"/>
    </row>
    <row r="989" ht="14.4" customHeight="1" s="185">
      <c r="C989" s="235" t="n"/>
      <c r="R989" s="235" t="n"/>
      <c r="AG989" s="235" t="n"/>
    </row>
    <row r="990" ht="14.4" customHeight="1" s="185">
      <c r="C990" s="235" t="n"/>
      <c r="R990" s="235" t="n"/>
      <c r="AG990" s="235" t="n"/>
    </row>
    <row r="991" ht="14.4" customHeight="1" s="185">
      <c r="C991" s="235" t="n"/>
      <c r="R991" s="235" t="n"/>
      <c r="AG991" s="235" t="n"/>
    </row>
    <row r="992" ht="14.4" customHeight="1" s="185">
      <c r="C992" s="235" t="n"/>
      <c r="R992" s="235" t="n"/>
      <c r="AG992" s="235" t="n"/>
    </row>
    <row r="993" ht="14.4" customHeight="1" s="185">
      <c r="C993" s="235" t="n"/>
      <c r="R993" s="235" t="n"/>
      <c r="AG993" s="235" t="n"/>
    </row>
    <row r="994" ht="14.4" customHeight="1" s="185">
      <c r="C994" s="235" t="n"/>
      <c r="R994" s="235" t="n"/>
      <c r="AG994" s="235" t="n"/>
    </row>
    <row r="995" ht="14.4" customHeight="1" s="185">
      <c r="C995" s="235" t="n"/>
      <c r="R995" s="235" t="n"/>
      <c r="AG995" s="235" t="n"/>
    </row>
    <row r="996" ht="14.4" customHeight="1" s="185">
      <c r="C996" s="235" t="n"/>
      <c r="R996" s="235" t="n"/>
      <c r="AG996" s="235" t="n"/>
    </row>
    <row r="997" ht="14.4" customHeight="1" s="185">
      <c r="C997" s="235" t="n"/>
      <c r="R997" s="235" t="n"/>
      <c r="AG997" s="235" t="n"/>
    </row>
    <row r="998" ht="14.4" customHeight="1" s="185">
      <c r="C998" s="235" t="n"/>
      <c r="R998" s="235" t="n"/>
      <c r="AG998" s="235" t="n"/>
    </row>
    <row r="999" ht="14.4" customHeight="1" s="185">
      <c r="A999" s="194" t="inlineStr">
        <is>
          <t>📋 T2 — 📆 SEMAINE 3</t>
        </is>
      </c>
      <c r="C999" s="235" t="n"/>
      <c r="R999" s="235" t="n"/>
      <c r="AG999" s="235" t="n"/>
    </row>
    <row r="1000" ht="14.4" customHeight="1" s="185">
      <c r="C1000" s="235" t="n"/>
      <c r="R1000" s="235" t="n"/>
      <c r="AG1000" s="235" t="n"/>
    </row>
    <row r="1001" ht="14.4" customHeight="1" s="185">
      <c r="C1001" s="235" t="n"/>
      <c r="R1001" s="235" t="n"/>
      <c r="AG1001" s="235" t="n"/>
    </row>
    <row r="1002" ht="14.4" customHeight="1" s="185">
      <c r="C1002" s="235" t="n"/>
      <c r="R1002" s="235" t="n"/>
      <c r="AG1002" s="235" t="n"/>
    </row>
    <row r="1003" ht="14.4" customHeight="1" s="185">
      <c r="C1003" s="235" t="n"/>
      <c r="R1003" s="235" t="n"/>
      <c r="AG1003" s="235" t="n"/>
    </row>
    <row r="1004" ht="14.4" customHeight="1" s="185">
      <c r="C1004" s="235" t="n"/>
      <c r="R1004" s="235" t="n"/>
      <c r="AG1004" s="235" t="n"/>
    </row>
    <row r="1005" ht="14.4" customHeight="1" s="185">
      <c r="C1005" s="235" t="n"/>
      <c r="R1005" s="235" t="n"/>
      <c r="AG1005" s="235" t="n"/>
    </row>
    <row r="1006" ht="14.4" customHeight="1" s="185">
      <c r="C1006" s="235" t="n"/>
      <c r="R1006" s="235" t="n"/>
      <c r="AG1006" s="235" t="n"/>
    </row>
    <row r="1007" ht="14.4" customHeight="1" s="185">
      <c r="C1007" s="235" t="n"/>
      <c r="R1007" s="235" t="n"/>
      <c r="AG1007" s="235" t="n"/>
    </row>
    <row r="1008" ht="14.4" customHeight="1" s="185">
      <c r="C1008" s="235" t="n"/>
      <c r="R1008" s="235" t="n"/>
      <c r="AG1008" s="235" t="n"/>
    </row>
    <row r="1009" ht="14.4" customHeight="1" s="185">
      <c r="C1009" s="235" t="n"/>
      <c r="R1009" s="235" t="n"/>
      <c r="AG1009" s="235" t="n"/>
    </row>
    <row r="1010" ht="14.4" customHeight="1" s="185">
      <c r="C1010" s="235" t="n"/>
      <c r="R1010" s="235" t="n"/>
      <c r="AG1010" s="235" t="n"/>
    </row>
    <row r="1011" ht="14.4" customHeight="1" s="185">
      <c r="C1011" s="235" t="n"/>
      <c r="R1011" s="235" t="n"/>
      <c r="AG1011" s="235" t="n"/>
    </row>
    <row r="1012" ht="14.4" customHeight="1" s="185">
      <c r="C1012" s="235" t="n"/>
      <c r="R1012" s="235" t="n"/>
      <c r="AG1012" s="235" t="n"/>
    </row>
    <row r="1013" ht="14.4" customHeight="1" s="185">
      <c r="C1013" s="235" t="n"/>
      <c r="R1013" s="235" t="n"/>
      <c r="AG1013" s="235" t="n"/>
    </row>
    <row r="1014" ht="14.4" customHeight="1" s="185">
      <c r="C1014" s="235" t="n"/>
      <c r="R1014" s="235" t="n"/>
      <c r="AG1014" s="235" t="n"/>
    </row>
    <row r="1015" ht="14.4" customHeight="1" s="185">
      <c r="C1015" s="235" t="n"/>
      <c r="R1015" s="235" t="n"/>
      <c r="AG1015" s="235" t="n"/>
    </row>
    <row r="1016" ht="14.4" customHeight="1" s="185">
      <c r="C1016" s="235" t="n"/>
      <c r="R1016" s="235" t="n"/>
      <c r="AG1016" s="235" t="n"/>
    </row>
    <row r="1017" ht="14.4" customHeight="1" s="185">
      <c r="C1017" s="235" t="n"/>
      <c r="R1017" s="235" t="n"/>
      <c r="AG1017" s="235" t="n"/>
    </row>
    <row r="1018" ht="14.4" customHeight="1" s="185">
      <c r="C1018" s="235" t="n"/>
      <c r="R1018" s="235" t="n"/>
      <c r="AG1018" s="235" t="n"/>
    </row>
    <row r="1019" ht="14.4" customHeight="1" s="185">
      <c r="C1019" s="235" t="n"/>
      <c r="R1019" s="235" t="n"/>
      <c r="AG1019" s="235" t="n"/>
    </row>
    <row r="1020" ht="14.4" customHeight="1" s="185">
      <c r="C1020" s="235" t="n"/>
      <c r="R1020" s="235" t="n"/>
      <c r="AG1020" s="235" t="n"/>
    </row>
    <row r="1021" ht="14.4" customHeight="1" s="185">
      <c r="C1021" s="235" t="n"/>
      <c r="R1021" s="235" t="n"/>
      <c r="AG1021" s="235" t="n"/>
    </row>
    <row r="1022" ht="14.4" customHeight="1" s="185">
      <c r="C1022" s="235" t="n"/>
      <c r="R1022" s="235" t="n"/>
      <c r="AG1022" s="235" t="n"/>
    </row>
    <row r="1023" ht="14.4" customHeight="1" s="185">
      <c r="C1023" s="235" t="n"/>
      <c r="R1023" s="235" t="n"/>
      <c r="AG1023" s="235" t="n"/>
    </row>
    <row r="1024" ht="14.4" customHeight="1" s="185">
      <c r="C1024" s="235" t="n"/>
      <c r="R1024" s="235" t="n"/>
      <c r="AG1024" s="235" t="n"/>
    </row>
    <row r="1025" ht="14.4" customHeight="1" s="185">
      <c r="C1025" s="235" t="n"/>
      <c r="R1025" s="235" t="n"/>
      <c r="AG1025" s="235" t="n"/>
    </row>
    <row r="1026" ht="14.4" customHeight="1" s="185">
      <c r="C1026" s="235" t="n"/>
      <c r="R1026" s="235" t="n"/>
      <c r="AG1026" s="235" t="n"/>
    </row>
    <row r="1027" ht="14.4" customHeight="1" s="185">
      <c r="C1027" s="235" t="n"/>
      <c r="R1027" s="235" t="n"/>
      <c r="AG1027" s="235" t="n"/>
    </row>
    <row r="1028" ht="14.4" customHeight="1" s="185">
      <c r="C1028" s="235" t="n"/>
      <c r="R1028" s="235" t="n"/>
      <c r="AG1028" s="235" t="n"/>
    </row>
    <row r="1029" ht="14.4" customHeight="1" s="185">
      <c r="C1029" s="235" t="n"/>
      <c r="R1029" s="235" t="n"/>
      <c r="AG1029" s="235" t="n"/>
    </row>
    <row r="1030" ht="14.4" customHeight="1" s="185">
      <c r="C1030" s="235" t="n"/>
      <c r="R1030" s="235" t="n"/>
      <c r="AG1030" s="235" t="n"/>
    </row>
    <row r="1031" ht="14.4" customHeight="1" s="185">
      <c r="C1031" s="235" t="n"/>
      <c r="R1031" s="235" t="n"/>
      <c r="AG1031" s="235" t="n"/>
    </row>
    <row r="1032" ht="14.4" customHeight="1" s="185">
      <c r="C1032" s="235" t="n"/>
      <c r="R1032" s="235" t="n"/>
      <c r="AG1032" s="235" t="n"/>
    </row>
    <row r="1033" ht="14.4" customHeight="1" s="185">
      <c r="C1033" s="235" t="n"/>
      <c r="R1033" s="235" t="n"/>
      <c r="AG1033" s="235" t="n"/>
    </row>
    <row r="1034" ht="14.4" customHeight="1" s="185">
      <c r="C1034" s="235" t="n"/>
      <c r="R1034" s="235" t="n"/>
      <c r="AG1034" s="235" t="n"/>
    </row>
    <row r="1035" ht="14.4" customHeight="1" s="185">
      <c r="C1035" s="235" t="n"/>
      <c r="R1035" s="235" t="n"/>
      <c r="AG1035" s="235" t="n"/>
    </row>
    <row r="1036" ht="14.4" customHeight="1" s="185">
      <c r="C1036" s="235" t="n"/>
      <c r="R1036" s="235" t="n"/>
      <c r="AG1036" s="235" t="n"/>
    </row>
    <row r="1037" ht="14.4" customHeight="1" s="185">
      <c r="C1037" s="235" t="n"/>
      <c r="R1037" s="235" t="n"/>
      <c r="AG1037" s="235" t="n"/>
    </row>
    <row r="1038" ht="14.4" customHeight="1" s="185">
      <c r="C1038" s="235" t="n"/>
      <c r="R1038" s="235" t="n"/>
      <c r="AG1038" s="235" t="n"/>
    </row>
    <row r="1039" ht="14.4" customHeight="1" s="185">
      <c r="C1039" s="235" t="n"/>
      <c r="R1039" s="235" t="n"/>
      <c r="AG1039" s="235" t="n"/>
    </row>
    <row r="1040" ht="14.4" customHeight="1" s="185">
      <c r="C1040" s="235" t="n"/>
      <c r="R1040" s="235" t="n"/>
      <c r="AG1040" s="235" t="n"/>
    </row>
    <row r="1041" ht="14.4" customHeight="1" s="185">
      <c r="C1041" s="235" t="n"/>
      <c r="R1041" s="235" t="n"/>
      <c r="AG1041" s="235" t="n"/>
    </row>
    <row r="1042" ht="14.4" customHeight="1" s="185">
      <c r="C1042" s="235" t="n"/>
      <c r="R1042" s="235" t="n"/>
      <c r="AG1042" s="235" t="n"/>
    </row>
    <row r="1043" ht="14.4" customHeight="1" s="185">
      <c r="C1043" s="235" t="n"/>
      <c r="R1043" s="235" t="n"/>
      <c r="AG1043" s="235" t="n"/>
    </row>
    <row r="1044" ht="14.4" customHeight="1" s="185">
      <c r="C1044" s="235" t="n"/>
      <c r="R1044" s="235" t="n"/>
      <c r="AG1044" s="235" t="n"/>
    </row>
    <row r="1045" ht="14.4" customHeight="1" s="185">
      <c r="C1045" s="235" t="n"/>
      <c r="R1045" s="235" t="n"/>
      <c r="AG1045" s="235" t="n"/>
    </row>
    <row r="1046" ht="14.4" customHeight="1" s="185">
      <c r="C1046" s="235" t="n"/>
      <c r="R1046" s="235" t="n"/>
      <c r="AG1046" s="235" t="n"/>
    </row>
    <row r="1047" ht="14.4" customHeight="1" s="185">
      <c r="C1047" s="235" t="n"/>
      <c r="R1047" s="235" t="n"/>
      <c r="AG1047" s="235" t="n"/>
    </row>
    <row r="1048" ht="14.4" customHeight="1" s="185">
      <c r="C1048" s="235" t="n"/>
      <c r="R1048" s="235" t="n"/>
      <c r="AG1048" s="235" t="n"/>
    </row>
    <row r="1049" ht="14.4" customHeight="1" s="185">
      <c r="C1049" s="235" t="n"/>
      <c r="R1049" s="235" t="n"/>
      <c r="AG1049" s="235" t="n"/>
    </row>
    <row r="1050" ht="14.4" customHeight="1" s="185">
      <c r="C1050" s="235" t="n"/>
      <c r="R1050" s="235" t="n"/>
      <c r="AG1050" s="235" t="n"/>
    </row>
    <row r="1051" ht="14.4" customHeight="1" s="185">
      <c r="C1051" s="235" t="n"/>
      <c r="R1051" s="235" t="n"/>
      <c r="AG1051" s="235" t="n"/>
    </row>
    <row r="1052" ht="14.4" customHeight="1" s="185">
      <c r="C1052" s="235" t="n"/>
      <c r="R1052" s="235" t="n"/>
      <c r="AG1052" s="235" t="n"/>
    </row>
    <row r="1053" ht="14.4" customHeight="1" s="185">
      <c r="C1053" s="235" t="n"/>
      <c r="R1053" s="235" t="n"/>
      <c r="AG1053" s="235" t="n"/>
    </row>
    <row r="1054" ht="14.4" customHeight="1" s="185">
      <c r="C1054" s="235" t="n"/>
      <c r="R1054" s="235" t="n"/>
      <c r="AG1054" s="235" t="n"/>
    </row>
    <row r="1055" ht="14.4" customHeight="1" s="185">
      <c r="C1055" s="235" t="n"/>
      <c r="R1055" s="235" t="n"/>
      <c r="AG1055" s="235" t="n"/>
    </row>
    <row r="1056" ht="14.4" customHeight="1" s="185">
      <c r="C1056" s="235" t="n"/>
      <c r="R1056" s="235" t="n"/>
      <c r="AG1056" s="235" t="n"/>
    </row>
    <row r="1057" ht="14.4" customHeight="1" s="185">
      <c r="C1057" s="235" t="n"/>
      <c r="R1057" s="235" t="n"/>
      <c r="AG1057" s="235" t="n"/>
    </row>
    <row r="1058" ht="14.4" customHeight="1" s="185">
      <c r="C1058" s="235" t="n"/>
      <c r="R1058" s="235" t="n"/>
      <c r="AG1058" s="235" t="n"/>
    </row>
    <row r="1059" ht="14.4" customHeight="1" s="185">
      <c r="C1059" s="235" t="n"/>
      <c r="R1059" s="235" t="n"/>
      <c r="AG1059" s="235" t="n"/>
    </row>
    <row r="1060" ht="14.4" customHeight="1" s="185">
      <c r="C1060" s="235" t="n"/>
      <c r="R1060" s="235" t="n"/>
      <c r="AG1060" s="235" t="n"/>
    </row>
    <row r="1061" ht="14.4" customHeight="1" s="185">
      <c r="C1061" s="235" t="n"/>
      <c r="R1061" s="235" t="n"/>
      <c r="AG1061" s="235" t="n"/>
    </row>
    <row r="1062" ht="14.4" customHeight="1" s="185">
      <c r="C1062" s="235" t="n"/>
      <c r="R1062" s="235" t="n"/>
      <c r="AG1062" s="235" t="n"/>
    </row>
    <row r="1063" ht="14.4" customHeight="1" s="185">
      <c r="C1063" s="235" t="n"/>
      <c r="R1063" s="235" t="n"/>
      <c r="AG1063" s="235" t="n"/>
    </row>
    <row r="1064" ht="14.4" customHeight="1" s="185">
      <c r="C1064" s="235" t="n"/>
      <c r="R1064" s="235" t="n"/>
      <c r="AG1064" s="235" t="n"/>
    </row>
    <row r="1065" ht="14.4" customHeight="1" s="185">
      <c r="C1065" s="235" t="n"/>
      <c r="R1065" s="235" t="n"/>
      <c r="AG1065" s="235" t="n"/>
    </row>
    <row r="1066" ht="14.4" customHeight="1" s="185">
      <c r="C1066" s="235" t="n"/>
      <c r="R1066" s="235" t="n"/>
      <c r="AG1066" s="235" t="n"/>
    </row>
    <row r="1067" ht="14.4" customHeight="1" s="185">
      <c r="C1067" s="235" t="n"/>
      <c r="R1067" s="235" t="n"/>
      <c r="AG1067" s="235" t="n"/>
    </row>
    <row r="1068" ht="14.4" customHeight="1" s="185">
      <c r="C1068" s="235" t="n"/>
      <c r="R1068" s="235" t="n"/>
      <c r="AG1068" s="235" t="n"/>
    </row>
    <row r="1069" ht="14.4" customHeight="1" s="185">
      <c r="C1069" s="235" t="n"/>
      <c r="R1069" s="235" t="n"/>
      <c r="AG1069" s="235" t="n"/>
    </row>
    <row r="1070" ht="14.4" customHeight="1" s="185">
      <c r="A1070" s="194" t="inlineStr">
        <is>
          <t>📋 T2 — 📆 SEMAINE 4</t>
        </is>
      </c>
      <c r="C1070" s="235" t="n"/>
      <c r="R1070" s="235" t="n"/>
      <c r="AG1070" s="235" t="n"/>
    </row>
    <row r="1071" ht="14.4" customHeight="1" s="185">
      <c r="C1071" s="235" t="n"/>
      <c r="R1071" s="235" t="n"/>
      <c r="AG1071" s="235" t="n"/>
    </row>
    <row r="1072" ht="14.4" customHeight="1" s="185">
      <c r="C1072" s="235" t="n"/>
      <c r="R1072" s="235" t="n"/>
      <c r="AG1072" s="235" t="n"/>
    </row>
    <row r="1073" ht="14.4" customHeight="1" s="185">
      <c r="C1073" s="235" t="n"/>
      <c r="R1073" s="235" t="n"/>
      <c r="AG1073" s="235" t="n"/>
    </row>
    <row r="1074" ht="14.4" customHeight="1" s="185">
      <c r="C1074" s="235" t="n"/>
      <c r="R1074" s="235" t="n"/>
      <c r="AG1074" s="235" t="n"/>
    </row>
    <row r="1075" ht="14.4" customHeight="1" s="185">
      <c r="C1075" s="235" t="n"/>
      <c r="R1075" s="235" t="n"/>
      <c r="AG1075" s="235" t="n"/>
    </row>
    <row r="1076" ht="14.4" customHeight="1" s="185">
      <c r="C1076" s="235" t="n"/>
      <c r="R1076" s="235" t="n"/>
      <c r="AG1076" s="235" t="n"/>
    </row>
    <row r="1077" ht="14.4" customHeight="1" s="185">
      <c r="C1077" s="235" t="n"/>
      <c r="R1077" s="235" t="n"/>
      <c r="AG1077" s="235" t="n"/>
    </row>
    <row r="1078" ht="14.4" customHeight="1" s="185">
      <c r="C1078" s="235" t="n"/>
      <c r="R1078" s="235" t="n"/>
      <c r="AG1078" s="235" t="n"/>
    </row>
    <row r="1079" ht="14.4" customHeight="1" s="185">
      <c r="C1079" s="235" t="n"/>
      <c r="R1079" s="235" t="n"/>
      <c r="AG1079" s="235" t="n"/>
    </row>
    <row r="1080" ht="14.4" customHeight="1" s="185">
      <c r="C1080" s="235" t="n"/>
      <c r="R1080" s="235" t="n"/>
      <c r="AG1080" s="235" t="n"/>
    </row>
    <row r="1081" ht="14.4" customHeight="1" s="185">
      <c r="C1081" s="235" t="n"/>
      <c r="R1081" s="235" t="n"/>
      <c r="AG1081" s="235" t="n"/>
    </row>
    <row r="1082" ht="14.4" customHeight="1" s="185">
      <c r="C1082" s="235" t="n"/>
      <c r="R1082" s="235" t="n"/>
      <c r="AG1082" s="235" t="n"/>
    </row>
    <row r="1083" ht="14.4" customHeight="1" s="185">
      <c r="C1083" s="235" t="n"/>
      <c r="R1083" s="235" t="n"/>
      <c r="AG1083" s="235" t="n"/>
    </row>
    <row r="1084" ht="14.4" customHeight="1" s="185">
      <c r="C1084" s="235" t="n"/>
      <c r="R1084" s="235" t="n"/>
      <c r="AG1084" s="235" t="n"/>
    </row>
    <row r="1085" ht="14.4" customHeight="1" s="185">
      <c r="C1085" s="235" t="n"/>
      <c r="R1085" s="235" t="n"/>
      <c r="AG1085" s="235" t="n"/>
    </row>
    <row r="1086" ht="14.4" customHeight="1" s="185">
      <c r="C1086" s="235" t="n"/>
      <c r="R1086" s="235" t="n"/>
      <c r="AG1086" s="235" t="n"/>
    </row>
    <row r="1087" ht="14.4" customHeight="1" s="185">
      <c r="C1087" s="235" t="n"/>
      <c r="R1087" s="235" t="n"/>
      <c r="AG1087" s="235" t="n"/>
    </row>
    <row r="1088" ht="14.4" customHeight="1" s="185">
      <c r="C1088" s="235" t="n"/>
      <c r="R1088" s="235" t="n"/>
      <c r="AG1088" s="235" t="n"/>
    </row>
    <row r="1089" ht="14.4" customHeight="1" s="185">
      <c r="C1089" s="235" t="n"/>
      <c r="R1089" s="235" t="n"/>
      <c r="AG1089" s="235" t="n"/>
    </row>
    <row r="1090" ht="14.4" customHeight="1" s="185">
      <c r="C1090" s="235" t="n"/>
      <c r="R1090" s="235" t="n"/>
      <c r="AG1090" s="235" t="n"/>
    </row>
    <row r="1091" ht="14.4" customHeight="1" s="185">
      <c r="C1091" s="235" t="n"/>
      <c r="R1091" s="235" t="n"/>
      <c r="AG1091" s="235" t="n"/>
    </row>
    <row r="1092" ht="14.4" customHeight="1" s="185">
      <c r="C1092" s="235" t="n"/>
      <c r="R1092" s="235" t="n"/>
      <c r="AG1092" s="235" t="n"/>
    </row>
    <row r="1093" ht="14.4" customHeight="1" s="185">
      <c r="C1093" s="235" t="n"/>
      <c r="R1093" s="235" t="n"/>
      <c r="AG1093" s="235" t="n"/>
    </row>
    <row r="1094" ht="14.4" customHeight="1" s="185">
      <c r="C1094" s="235" t="n"/>
      <c r="R1094" s="235" t="n"/>
      <c r="AG1094" s="235" t="n"/>
    </row>
    <row r="1095" ht="14.4" customHeight="1" s="185">
      <c r="C1095" s="235" t="n"/>
      <c r="R1095" s="235" t="n"/>
      <c r="AG1095" s="235" t="n"/>
    </row>
    <row r="1096" ht="14.4" customHeight="1" s="185">
      <c r="C1096" s="235" t="n"/>
      <c r="R1096" s="235" t="n"/>
      <c r="AG1096" s="235" t="n"/>
    </row>
    <row r="1097" ht="14.4" customHeight="1" s="185">
      <c r="C1097" s="235" t="n"/>
      <c r="R1097" s="235" t="n"/>
      <c r="AG1097" s="235" t="n"/>
    </row>
    <row r="1098" ht="14.4" customHeight="1" s="185">
      <c r="C1098" s="235" t="n"/>
      <c r="R1098" s="235" t="n"/>
      <c r="AG1098" s="235" t="n"/>
    </row>
    <row r="1099" ht="14.4" customHeight="1" s="185">
      <c r="C1099" s="235" t="n"/>
      <c r="R1099" s="235" t="n"/>
      <c r="AG1099" s="235" t="n"/>
    </row>
    <row r="1100" ht="14.4" customHeight="1" s="185">
      <c r="C1100" s="235" t="n"/>
      <c r="R1100" s="235" t="n"/>
      <c r="AG1100" s="235" t="n"/>
    </row>
    <row r="1101" ht="14.4" customHeight="1" s="185">
      <c r="C1101" s="235" t="n"/>
      <c r="R1101" s="235" t="n"/>
      <c r="AG1101" s="235" t="n"/>
    </row>
    <row r="1102" ht="14.4" customHeight="1" s="185">
      <c r="C1102" s="235" t="n"/>
      <c r="R1102" s="235" t="n"/>
      <c r="AG1102" s="235" t="n"/>
    </row>
    <row r="1103" ht="14.4" customHeight="1" s="185">
      <c r="C1103" s="235" t="n"/>
      <c r="R1103" s="235" t="n"/>
      <c r="AG1103" s="235" t="n"/>
    </row>
    <row r="1104" ht="14.4" customHeight="1" s="185">
      <c r="C1104" s="235" t="n"/>
      <c r="R1104" s="235" t="n"/>
      <c r="AG1104" s="235" t="n"/>
    </row>
    <row r="1105" ht="14.4" customHeight="1" s="185">
      <c r="C1105" s="235" t="n"/>
      <c r="R1105" s="235" t="n"/>
      <c r="AG1105" s="235" t="n"/>
    </row>
    <row r="1106" ht="14.4" customHeight="1" s="185">
      <c r="C1106" s="235" t="n"/>
      <c r="R1106" s="235" t="n"/>
      <c r="AG1106" s="235" t="n"/>
    </row>
    <row r="1107" ht="14.4" customHeight="1" s="185">
      <c r="C1107" s="235" t="n"/>
      <c r="R1107" s="235" t="n"/>
      <c r="AG1107" s="235" t="n"/>
    </row>
    <row r="1108" ht="14.4" customHeight="1" s="185">
      <c r="C1108" s="235" t="n"/>
      <c r="R1108" s="235" t="n"/>
      <c r="AG1108" s="235" t="n"/>
    </row>
    <row r="1109" ht="14.4" customHeight="1" s="185">
      <c r="C1109" s="235" t="n"/>
      <c r="R1109" s="235" t="n"/>
      <c r="AG1109" s="235" t="n"/>
    </row>
    <row r="1110" ht="14.4" customHeight="1" s="185">
      <c r="C1110" s="235" t="n"/>
      <c r="R1110" s="235" t="n"/>
      <c r="AG1110" s="235" t="n"/>
    </row>
    <row r="1111" ht="14.4" customHeight="1" s="185">
      <c r="C1111" s="235" t="n"/>
      <c r="R1111" s="235" t="n"/>
      <c r="AG1111" s="235" t="n"/>
    </row>
    <row r="1112" ht="14.4" customHeight="1" s="185">
      <c r="C1112" s="235" t="n"/>
      <c r="R1112" s="235" t="n"/>
      <c r="AG1112" s="235" t="n"/>
    </row>
    <row r="1113" ht="14.4" customHeight="1" s="185">
      <c r="C1113" s="235" t="n"/>
      <c r="R1113" s="235" t="n"/>
      <c r="AG1113" s="235" t="n"/>
    </row>
    <row r="1114" ht="14.4" customHeight="1" s="185">
      <c r="C1114" s="235" t="n"/>
      <c r="R1114" s="235" t="n"/>
      <c r="AG1114" s="235" t="n"/>
    </row>
    <row r="1115" ht="14.4" customHeight="1" s="185">
      <c r="C1115" s="235" t="n"/>
      <c r="R1115" s="235" t="n"/>
      <c r="AG1115" s="235" t="n"/>
    </row>
    <row r="1116" ht="14.4" customHeight="1" s="185">
      <c r="C1116" s="235" t="n"/>
      <c r="R1116" s="235" t="n"/>
      <c r="AG1116" s="235" t="n"/>
    </row>
    <row r="1117" ht="14.4" customHeight="1" s="185">
      <c r="C1117" s="235" t="n"/>
      <c r="R1117" s="235" t="n"/>
      <c r="AG1117" s="235" t="n"/>
    </row>
    <row r="1118" ht="14.4" customHeight="1" s="185">
      <c r="C1118" s="235" t="n"/>
      <c r="R1118" s="235" t="n"/>
      <c r="AG1118" s="235" t="n"/>
    </row>
    <row r="1119" ht="14.4" customHeight="1" s="185">
      <c r="C1119" s="235" t="n"/>
      <c r="R1119" s="235" t="n"/>
      <c r="AG1119" s="235" t="n"/>
    </row>
    <row r="1120" ht="14.4" customHeight="1" s="185">
      <c r="C1120" s="235" t="n"/>
      <c r="R1120" s="235" t="n"/>
      <c r="AG1120" s="235" t="n"/>
    </row>
    <row r="1121" ht="14.4" customHeight="1" s="185">
      <c r="C1121" s="235" t="n"/>
      <c r="R1121" s="235" t="n"/>
      <c r="AG1121" s="235" t="n"/>
    </row>
    <row r="1122" ht="14.4" customHeight="1" s="185">
      <c r="C1122" s="235" t="n"/>
      <c r="R1122" s="235" t="n"/>
      <c r="AG1122" s="235" t="n"/>
    </row>
    <row r="1123" ht="14.4" customHeight="1" s="185">
      <c r="C1123" s="235" t="n"/>
      <c r="R1123" s="235" t="n"/>
      <c r="AG1123" s="235" t="n"/>
    </row>
    <row r="1124" ht="14.4" customHeight="1" s="185">
      <c r="C1124" s="235" t="n"/>
      <c r="R1124" s="235" t="n"/>
      <c r="AG1124" s="235" t="n"/>
    </row>
    <row r="1125" ht="14.4" customHeight="1" s="185">
      <c r="C1125" s="235" t="n"/>
      <c r="R1125" s="235" t="n"/>
      <c r="AG1125" s="235" t="n"/>
    </row>
    <row r="1126" ht="14.4" customHeight="1" s="185">
      <c r="C1126" s="235" t="n"/>
      <c r="R1126" s="235" t="n"/>
      <c r="AG1126" s="235" t="n"/>
    </row>
    <row r="1127" ht="14.4" customHeight="1" s="185">
      <c r="C1127" s="235" t="n"/>
      <c r="R1127" s="235" t="n"/>
      <c r="AG1127" s="235" t="n"/>
    </row>
    <row r="1128" ht="14.4" customHeight="1" s="185">
      <c r="C1128" s="235" t="n"/>
      <c r="R1128" s="235" t="n"/>
      <c r="AG1128" s="235" t="n"/>
    </row>
    <row r="1129" ht="14.4" customHeight="1" s="185">
      <c r="C1129" s="235" t="n"/>
      <c r="R1129" s="235" t="n"/>
      <c r="AG1129" s="235" t="n"/>
    </row>
    <row r="1130" ht="14.4" customHeight="1" s="185">
      <c r="C1130" s="235" t="n"/>
      <c r="R1130" s="235" t="n"/>
      <c r="AG1130" s="235" t="n"/>
    </row>
    <row r="1131" ht="14.4" customHeight="1" s="185">
      <c r="C1131" s="235" t="n"/>
      <c r="R1131" s="235" t="n"/>
      <c r="AG1131" s="235" t="n"/>
    </row>
    <row r="1132" ht="14.4" customHeight="1" s="185">
      <c r="C1132" s="235" t="n"/>
      <c r="R1132" s="235" t="n"/>
      <c r="AG1132" s="235" t="n"/>
    </row>
    <row r="1133" ht="14.4" customHeight="1" s="185">
      <c r="C1133" s="235" t="n"/>
      <c r="R1133" s="235" t="n"/>
      <c r="AG1133" s="235" t="n"/>
    </row>
    <row r="1134" ht="14.4" customHeight="1" s="185">
      <c r="C1134" s="235" t="n"/>
      <c r="R1134" s="235" t="n"/>
      <c r="AG1134" s="235" t="n"/>
    </row>
    <row r="1135" ht="14.4" customHeight="1" s="185">
      <c r="C1135" s="235" t="n"/>
      <c r="R1135" s="235" t="n"/>
      <c r="AG1135" s="235" t="n"/>
    </row>
    <row r="1136" ht="14.4" customHeight="1" s="185">
      <c r="C1136" s="235" t="n"/>
      <c r="R1136" s="235" t="n"/>
      <c r="AG1136" s="235" t="n"/>
    </row>
    <row r="1137" ht="14.4" customHeight="1" s="185">
      <c r="C1137" s="235" t="n"/>
      <c r="R1137" s="235" t="n"/>
      <c r="AG1137" s="235" t="n"/>
    </row>
    <row r="1138" ht="14.4" customHeight="1" s="185">
      <c r="C1138" s="235" t="n"/>
      <c r="R1138" s="235" t="n"/>
      <c r="AG1138" s="235" t="n"/>
    </row>
    <row r="1139" ht="14.4" customHeight="1" s="185">
      <c r="C1139" s="235" t="n"/>
      <c r="R1139" s="235" t="n"/>
      <c r="AG1139" s="235" t="n"/>
    </row>
    <row r="1140" ht="14.4" customHeight="1" s="185">
      <c r="C1140" s="235" t="n"/>
      <c r="R1140" s="235" t="n"/>
      <c r="AG1140" s="235" t="n"/>
    </row>
    <row r="1141" ht="14.4" customHeight="1" s="185">
      <c r="A1141" s="194" t="inlineStr">
        <is>
          <t>📋 T2 — 📆 SEMAINE 5</t>
        </is>
      </c>
      <c r="C1141" s="235" t="n"/>
      <c r="R1141" s="235" t="n"/>
      <c r="AG1141" s="235" t="n"/>
    </row>
    <row r="1142" ht="14.4" customHeight="1" s="185">
      <c r="C1142" s="235" t="n"/>
      <c r="R1142" s="235" t="n"/>
      <c r="AG1142" s="235" t="n"/>
    </row>
    <row r="1143" ht="14.4" customHeight="1" s="185">
      <c r="C1143" s="235" t="n"/>
      <c r="R1143" s="235" t="n"/>
      <c r="AG1143" s="235" t="n"/>
    </row>
    <row r="1144" ht="14.4" customHeight="1" s="185">
      <c r="C1144" s="235" t="n"/>
      <c r="R1144" s="235" t="n"/>
      <c r="AG1144" s="235" t="n"/>
    </row>
    <row r="1145" ht="14.4" customHeight="1" s="185">
      <c r="C1145" s="235" t="n"/>
      <c r="R1145" s="235" t="n"/>
      <c r="AG1145" s="235" t="n"/>
    </row>
    <row r="1146" ht="14.4" customHeight="1" s="185">
      <c r="C1146" s="235" t="n"/>
      <c r="R1146" s="235" t="n"/>
      <c r="AG1146" s="235" t="n"/>
    </row>
    <row r="1147" ht="14.4" customHeight="1" s="185">
      <c r="C1147" s="235" t="n"/>
      <c r="R1147" s="235" t="n"/>
      <c r="AG1147" s="235" t="n"/>
    </row>
    <row r="1148" ht="14.4" customHeight="1" s="185">
      <c r="C1148" s="235" t="n"/>
      <c r="R1148" s="235" t="n"/>
      <c r="AG1148" s="235" t="n"/>
    </row>
    <row r="1149" ht="14.4" customHeight="1" s="185">
      <c r="C1149" s="235" t="n"/>
      <c r="R1149" s="235" t="n"/>
      <c r="AG1149" s="235" t="n"/>
    </row>
    <row r="1150" ht="14.4" customHeight="1" s="185">
      <c r="C1150" s="235" t="n"/>
      <c r="R1150" s="235" t="n"/>
      <c r="AG1150" s="235" t="n"/>
    </row>
    <row r="1151" ht="14.4" customHeight="1" s="185">
      <c r="C1151" s="235" t="n"/>
      <c r="R1151" s="235" t="n"/>
      <c r="AG1151" s="235" t="n"/>
    </row>
    <row r="1152" ht="14.4" customHeight="1" s="185">
      <c r="C1152" s="235" t="n"/>
      <c r="R1152" s="235" t="n"/>
      <c r="AG1152" s="235" t="n"/>
    </row>
    <row r="1153" ht="14.4" customHeight="1" s="185">
      <c r="C1153" s="235" t="n"/>
      <c r="R1153" s="235" t="n"/>
      <c r="AG1153" s="235" t="n"/>
    </row>
    <row r="1154" ht="14.4" customHeight="1" s="185">
      <c r="C1154" s="235" t="n"/>
      <c r="R1154" s="235" t="n"/>
      <c r="AG1154" s="235" t="n"/>
    </row>
    <row r="1155" ht="14.4" customHeight="1" s="185">
      <c r="C1155" s="235" t="n"/>
      <c r="R1155" s="235" t="n"/>
      <c r="AG1155" s="235" t="n"/>
    </row>
    <row r="1156" ht="14.4" customHeight="1" s="185">
      <c r="C1156" s="235" t="n"/>
      <c r="R1156" s="235" t="n"/>
      <c r="AG1156" s="235" t="n"/>
    </row>
    <row r="1157" ht="14.4" customHeight="1" s="185">
      <c r="C1157" s="235" t="n"/>
      <c r="R1157" s="235" t="n"/>
      <c r="AG1157" s="235" t="n"/>
    </row>
    <row r="1158" ht="14.4" customHeight="1" s="185">
      <c r="C1158" s="235" t="n"/>
      <c r="R1158" s="235" t="n"/>
      <c r="AG1158" s="235" t="n"/>
    </row>
    <row r="1159" ht="14.4" customHeight="1" s="185">
      <c r="C1159" s="235" t="n"/>
      <c r="R1159" s="235" t="n"/>
      <c r="AG1159" s="235" t="n"/>
    </row>
    <row r="1160" ht="14.4" customHeight="1" s="185">
      <c r="C1160" s="235" t="n"/>
      <c r="R1160" s="235" t="n"/>
      <c r="AG1160" s="235" t="n"/>
    </row>
    <row r="1161" ht="14.4" customHeight="1" s="185">
      <c r="C1161" s="235" t="n"/>
      <c r="R1161" s="235" t="n"/>
      <c r="AG1161" s="235" t="n"/>
    </row>
    <row r="1162" ht="14.4" customHeight="1" s="185">
      <c r="C1162" s="235" t="n"/>
      <c r="R1162" s="235" t="n"/>
      <c r="AG1162" s="235" t="n"/>
    </row>
    <row r="1163" ht="14.4" customHeight="1" s="185">
      <c r="C1163" s="235" t="n"/>
      <c r="R1163" s="235" t="n"/>
      <c r="AG1163" s="235" t="n"/>
    </row>
    <row r="1164" ht="14.4" customHeight="1" s="185">
      <c r="C1164" s="235" t="n"/>
      <c r="R1164" s="235" t="n"/>
      <c r="AG1164" s="235" t="n"/>
    </row>
    <row r="1165" ht="14.4" customHeight="1" s="185">
      <c r="C1165" s="235" t="n"/>
      <c r="R1165" s="235" t="n"/>
      <c r="AG1165" s="235" t="n"/>
    </row>
    <row r="1166" ht="14.4" customHeight="1" s="185">
      <c r="C1166" s="235" t="n"/>
      <c r="R1166" s="235" t="n"/>
      <c r="AG1166" s="235" t="n"/>
    </row>
    <row r="1167" ht="14.4" customHeight="1" s="185">
      <c r="C1167" s="235" t="n"/>
      <c r="R1167" s="235" t="n"/>
      <c r="AG1167" s="235" t="n"/>
    </row>
    <row r="1168" ht="14.4" customHeight="1" s="185">
      <c r="C1168" s="235" t="n"/>
      <c r="R1168" s="235" t="n"/>
      <c r="AG1168" s="235" t="n"/>
    </row>
    <row r="1169" ht="14.4" customHeight="1" s="185">
      <c r="C1169" s="235" t="n"/>
      <c r="R1169" s="235" t="n"/>
      <c r="AG1169" s="235" t="n"/>
    </row>
    <row r="1170" ht="14.4" customHeight="1" s="185">
      <c r="C1170" s="235" t="n"/>
      <c r="R1170" s="235" t="n"/>
      <c r="AG1170" s="235" t="n"/>
    </row>
    <row r="1171" ht="14.4" customHeight="1" s="185">
      <c r="C1171" s="235" t="n"/>
      <c r="R1171" s="235" t="n"/>
      <c r="AG1171" s="235" t="n"/>
    </row>
    <row r="1172" ht="14.4" customHeight="1" s="185">
      <c r="C1172" s="235" t="n"/>
      <c r="R1172" s="235" t="n"/>
      <c r="AG1172" s="235" t="n"/>
    </row>
    <row r="1173" ht="14.4" customHeight="1" s="185">
      <c r="C1173" s="235" t="n"/>
      <c r="R1173" s="235" t="n"/>
      <c r="AG1173" s="235" t="n"/>
    </row>
    <row r="1174" ht="14.4" customHeight="1" s="185">
      <c r="C1174" s="235" t="n"/>
      <c r="R1174" s="235" t="n"/>
      <c r="AG1174" s="235" t="n"/>
    </row>
    <row r="1175" ht="14.4" customHeight="1" s="185">
      <c r="C1175" s="235" t="n"/>
      <c r="R1175" s="235" t="n"/>
      <c r="AG1175" s="235" t="n"/>
    </row>
    <row r="1176" ht="14.4" customHeight="1" s="185">
      <c r="C1176" s="235" t="n"/>
      <c r="R1176" s="235" t="n"/>
      <c r="AG1176" s="235" t="n"/>
    </row>
    <row r="1177" ht="14.4" customHeight="1" s="185">
      <c r="C1177" s="235" t="n"/>
      <c r="R1177" s="235" t="n"/>
      <c r="AG1177" s="235" t="n"/>
    </row>
    <row r="1178" ht="14.4" customHeight="1" s="185">
      <c r="C1178" s="235" t="n"/>
      <c r="R1178" s="235" t="n"/>
      <c r="AG1178" s="235" t="n"/>
    </row>
    <row r="1179" ht="14.4" customHeight="1" s="185">
      <c r="C1179" s="235" t="n"/>
      <c r="R1179" s="235" t="n"/>
      <c r="AG1179" s="235" t="n"/>
    </row>
    <row r="1180" ht="14.4" customHeight="1" s="185">
      <c r="C1180" s="235" t="n"/>
      <c r="R1180" s="235" t="n"/>
      <c r="AG1180" s="235" t="n"/>
    </row>
    <row r="1181" ht="14.4" customHeight="1" s="185">
      <c r="C1181" s="235" t="n"/>
      <c r="R1181" s="235" t="n"/>
      <c r="AG1181" s="235" t="n"/>
    </row>
    <row r="1182" ht="14.4" customHeight="1" s="185">
      <c r="C1182" s="235" t="n"/>
      <c r="R1182" s="235" t="n"/>
      <c r="AG1182" s="235" t="n"/>
    </row>
    <row r="1183" ht="14.4" customHeight="1" s="185">
      <c r="C1183" s="235" t="n"/>
      <c r="R1183" s="235" t="n"/>
      <c r="AG1183" s="235" t="n"/>
    </row>
    <row r="1184" ht="14.4" customHeight="1" s="185">
      <c r="C1184" s="235" t="n"/>
      <c r="R1184" s="235" t="n"/>
      <c r="AG1184" s="235" t="n"/>
    </row>
    <row r="1185" ht="14.4" customHeight="1" s="185">
      <c r="C1185" s="235" t="n"/>
      <c r="R1185" s="235" t="n"/>
      <c r="AG1185" s="235" t="n"/>
    </row>
    <row r="1186" ht="14.4" customHeight="1" s="185">
      <c r="C1186" s="235" t="n"/>
      <c r="R1186" s="235" t="n"/>
      <c r="AG1186" s="235" t="n"/>
    </row>
    <row r="1187" ht="14.4" customHeight="1" s="185">
      <c r="C1187" s="235" t="n"/>
      <c r="R1187" s="235" t="n"/>
      <c r="AG1187" s="235" t="n"/>
    </row>
    <row r="1188" ht="14.4" customHeight="1" s="185">
      <c r="C1188" s="235" t="n"/>
      <c r="R1188" s="235" t="n"/>
      <c r="AG1188" s="235" t="n"/>
    </row>
    <row r="1189" ht="14.4" customHeight="1" s="185">
      <c r="C1189" s="235" t="n"/>
      <c r="R1189" s="235" t="n"/>
      <c r="AG1189" s="235" t="n"/>
    </row>
    <row r="1190" ht="14.4" customHeight="1" s="185">
      <c r="C1190" s="235" t="n"/>
      <c r="R1190" s="235" t="n"/>
      <c r="AG1190" s="235" t="n"/>
    </row>
    <row r="1191" ht="14.4" customHeight="1" s="185">
      <c r="C1191" s="235" t="n"/>
      <c r="R1191" s="235" t="n"/>
      <c r="AG1191" s="235" t="n"/>
    </row>
    <row r="1192" ht="14.4" customHeight="1" s="185">
      <c r="C1192" s="235" t="n"/>
      <c r="R1192" s="235" t="n"/>
      <c r="AG1192" s="235" t="n"/>
    </row>
    <row r="1193" ht="14.4" customHeight="1" s="185">
      <c r="C1193" s="235" t="n"/>
      <c r="R1193" s="235" t="n"/>
      <c r="AG1193" s="235" t="n"/>
    </row>
    <row r="1194" ht="14.4" customHeight="1" s="185">
      <c r="C1194" s="235" t="n"/>
      <c r="R1194" s="235" t="n"/>
      <c r="AG1194" s="235" t="n"/>
    </row>
    <row r="1195" ht="14.4" customHeight="1" s="185">
      <c r="C1195" s="235" t="n"/>
      <c r="R1195" s="235" t="n"/>
      <c r="AG1195" s="235" t="n"/>
    </row>
    <row r="1196" ht="14.4" customHeight="1" s="185">
      <c r="C1196" s="235" t="n"/>
      <c r="R1196" s="235" t="n"/>
      <c r="AG1196" s="235" t="n"/>
    </row>
    <row r="1197" ht="14.4" customHeight="1" s="185">
      <c r="C1197" s="235" t="n"/>
      <c r="R1197" s="235" t="n"/>
      <c r="AG1197" s="235" t="n"/>
    </row>
    <row r="1198" ht="14.4" customHeight="1" s="185">
      <c r="C1198" s="235" t="n"/>
      <c r="R1198" s="235" t="n"/>
      <c r="AG1198" s="235" t="n"/>
    </row>
    <row r="1199" ht="14.4" customHeight="1" s="185">
      <c r="C1199" s="235" t="n"/>
      <c r="R1199" s="235" t="n"/>
      <c r="AG1199" s="235" t="n"/>
    </row>
    <row r="1200" ht="14.4" customHeight="1" s="185">
      <c r="C1200" s="235" t="n"/>
      <c r="R1200" s="235" t="n"/>
      <c r="AG1200" s="235" t="n"/>
    </row>
    <row r="1201" ht="14.4" customHeight="1" s="185">
      <c r="C1201" s="235" t="n"/>
      <c r="R1201" s="235" t="n"/>
      <c r="AG1201" s="235" t="n"/>
    </row>
    <row r="1202" ht="14.4" customHeight="1" s="185">
      <c r="C1202" s="235" t="n"/>
      <c r="R1202" s="235" t="n"/>
      <c r="AG1202" s="235" t="n"/>
    </row>
    <row r="1203" ht="14.4" customHeight="1" s="185">
      <c r="C1203" s="235" t="n"/>
      <c r="R1203" s="235" t="n"/>
      <c r="AG1203" s="235" t="n"/>
    </row>
    <row r="1204" ht="14.4" customHeight="1" s="185">
      <c r="C1204" s="235" t="n"/>
      <c r="R1204" s="235" t="n"/>
      <c r="AG1204" s="235" t="n"/>
    </row>
    <row r="1205" ht="14.4" customHeight="1" s="185">
      <c r="C1205" s="235" t="n"/>
      <c r="R1205" s="235" t="n"/>
      <c r="AG1205" s="235" t="n"/>
    </row>
    <row r="1206" ht="14.4" customHeight="1" s="185">
      <c r="C1206" s="235" t="n"/>
      <c r="R1206" s="235" t="n"/>
      <c r="AG1206" s="235" t="n"/>
    </row>
    <row r="1207" ht="14.4" customHeight="1" s="185">
      <c r="C1207" s="235" t="n"/>
      <c r="R1207" s="235" t="n"/>
      <c r="AG1207" s="235" t="n"/>
    </row>
    <row r="1208" ht="14.4" customHeight="1" s="185">
      <c r="C1208" s="235" t="n"/>
      <c r="R1208" s="235" t="n"/>
      <c r="AG1208" s="235" t="n"/>
    </row>
    <row r="1209" ht="14.4" customHeight="1" s="185">
      <c r="C1209" s="235" t="n"/>
      <c r="R1209" s="235" t="n"/>
      <c r="AG1209" s="235" t="n"/>
    </row>
    <row r="1210" ht="14.4" customHeight="1" s="185">
      <c r="C1210" s="235" t="n"/>
      <c r="R1210" s="235" t="n"/>
      <c r="AG1210" s="235" t="n"/>
    </row>
    <row r="1211" ht="14.4" customHeight="1" s="185">
      <c r="C1211" s="235" t="n"/>
      <c r="R1211" s="235" t="n"/>
      <c r="AG1211" s="235" t="n"/>
    </row>
    <row r="1212" ht="14.4" customHeight="1" s="185">
      <c r="A1212" s="194" t="inlineStr">
        <is>
          <t>📋 T2 — 📆 SEMAINE 6</t>
        </is>
      </c>
      <c r="C1212" s="235" t="n"/>
      <c r="R1212" s="235" t="n"/>
      <c r="AG1212" s="235" t="n"/>
    </row>
    <row r="1213" ht="14.4" customHeight="1" s="185">
      <c r="C1213" s="235" t="n"/>
      <c r="R1213" s="235" t="n"/>
      <c r="AG1213" s="235" t="n"/>
    </row>
    <row r="1214" ht="14.4" customHeight="1" s="185">
      <c r="C1214" s="235" t="n"/>
      <c r="R1214" s="235" t="n"/>
      <c r="AG1214" s="235" t="n"/>
    </row>
    <row r="1215" ht="14.4" customHeight="1" s="185">
      <c r="C1215" s="235" t="n"/>
      <c r="R1215" s="235" t="n"/>
      <c r="AG1215" s="235" t="n"/>
    </row>
    <row r="1216" ht="14.4" customHeight="1" s="185">
      <c r="C1216" s="235" t="n"/>
      <c r="R1216" s="235" t="n"/>
      <c r="AG1216" s="235" t="n"/>
    </row>
    <row r="1217" ht="14.4" customHeight="1" s="185">
      <c r="C1217" s="235" t="n"/>
      <c r="R1217" s="235" t="n"/>
      <c r="AG1217" s="235" t="n"/>
    </row>
    <row r="1218" ht="14.4" customHeight="1" s="185">
      <c r="C1218" s="235" t="n"/>
      <c r="R1218" s="235" t="n"/>
      <c r="AG1218" s="235" t="n"/>
    </row>
    <row r="1219" ht="14.4" customHeight="1" s="185">
      <c r="C1219" s="235" t="n"/>
      <c r="R1219" s="235" t="n"/>
      <c r="AG1219" s="235" t="n"/>
    </row>
    <row r="1220" ht="14.4" customHeight="1" s="185">
      <c r="C1220" s="235" t="n"/>
      <c r="R1220" s="235" t="n"/>
      <c r="AG1220" s="235" t="n"/>
    </row>
    <row r="1221" ht="14.4" customHeight="1" s="185">
      <c r="C1221" s="235" t="n"/>
      <c r="R1221" s="235" t="n"/>
      <c r="AG1221" s="235" t="n"/>
    </row>
    <row r="1222" ht="14.4" customHeight="1" s="185">
      <c r="C1222" s="235" t="n"/>
      <c r="R1222" s="235" t="n"/>
      <c r="AG1222" s="235" t="n"/>
    </row>
    <row r="1223" ht="14.4" customHeight="1" s="185">
      <c r="C1223" s="235" t="n"/>
      <c r="R1223" s="235" t="n"/>
      <c r="AG1223" s="235" t="n"/>
    </row>
    <row r="1224" ht="14.4" customHeight="1" s="185">
      <c r="C1224" s="235" t="n"/>
      <c r="R1224" s="235" t="n"/>
      <c r="AG1224" s="235" t="n"/>
    </row>
    <row r="1225" ht="14.4" customHeight="1" s="185">
      <c r="C1225" s="235" t="n"/>
      <c r="R1225" s="235" t="n"/>
      <c r="AG1225" s="235" t="n"/>
    </row>
    <row r="1226" ht="14.4" customHeight="1" s="185">
      <c r="C1226" s="235" t="n"/>
      <c r="R1226" s="235" t="n"/>
      <c r="AG1226" s="235" t="n"/>
    </row>
    <row r="1227" ht="14.4" customHeight="1" s="185">
      <c r="C1227" s="235" t="n"/>
      <c r="R1227" s="235" t="n"/>
      <c r="AG1227" s="235" t="n"/>
    </row>
    <row r="1228" ht="14.4" customHeight="1" s="185">
      <c r="C1228" s="235" t="n"/>
      <c r="R1228" s="235" t="n"/>
      <c r="AG1228" s="235" t="n"/>
    </row>
    <row r="1229" ht="14.4" customHeight="1" s="185">
      <c r="C1229" s="235" t="n"/>
      <c r="R1229" s="235" t="n"/>
      <c r="AG1229" s="235" t="n"/>
    </row>
    <row r="1230" ht="14.4" customHeight="1" s="185">
      <c r="C1230" s="235" t="n"/>
      <c r="R1230" s="235" t="n"/>
      <c r="AG1230" s="235" t="n"/>
    </row>
    <row r="1231" ht="14.4" customHeight="1" s="185">
      <c r="C1231" s="235" t="n"/>
      <c r="R1231" s="235" t="n"/>
      <c r="AG1231" s="235" t="n"/>
    </row>
    <row r="1232" ht="14.4" customHeight="1" s="185">
      <c r="C1232" s="235" t="n"/>
      <c r="R1232" s="235" t="n"/>
      <c r="AG1232" s="235" t="n"/>
    </row>
    <row r="1233" ht="14.4" customHeight="1" s="185">
      <c r="C1233" s="235" t="n"/>
      <c r="R1233" s="235" t="n"/>
      <c r="AG1233" s="235" t="n"/>
    </row>
    <row r="1234" ht="14.4" customHeight="1" s="185">
      <c r="C1234" s="235" t="n"/>
      <c r="R1234" s="235" t="n"/>
      <c r="AG1234" s="235" t="n"/>
    </row>
    <row r="1235" ht="14.4" customHeight="1" s="185">
      <c r="C1235" s="235" t="n"/>
      <c r="R1235" s="235" t="n"/>
      <c r="AG1235" s="235" t="n"/>
    </row>
    <row r="1236" ht="14.4" customHeight="1" s="185">
      <c r="C1236" s="235" t="n"/>
      <c r="R1236" s="235" t="n"/>
      <c r="AG1236" s="235" t="n"/>
    </row>
    <row r="1237" ht="14.4" customHeight="1" s="185">
      <c r="C1237" s="235" t="n"/>
      <c r="R1237" s="235" t="n"/>
      <c r="AG1237" s="235" t="n"/>
    </row>
    <row r="1238" ht="14.4" customHeight="1" s="185">
      <c r="C1238" s="235" t="n"/>
      <c r="R1238" s="235" t="n"/>
      <c r="AG1238" s="235" t="n"/>
    </row>
    <row r="1239" ht="14.4" customHeight="1" s="185">
      <c r="C1239" s="235" t="n"/>
      <c r="R1239" s="235" t="n"/>
      <c r="AG1239" s="235" t="n"/>
    </row>
    <row r="1240" ht="14.4" customHeight="1" s="185">
      <c r="C1240" s="235" t="n"/>
      <c r="R1240" s="235" t="n"/>
      <c r="AG1240" s="235" t="n"/>
    </row>
    <row r="1241" ht="14.4" customHeight="1" s="185">
      <c r="C1241" s="235" t="n"/>
      <c r="R1241" s="235" t="n"/>
      <c r="AG1241" s="235" t="n"/>
    </row>
    <row r="1242" ht="14.4" customHeight="1" s="185">
      <c r="C1242" s="235" t="n"/>
      <c r="R1242" s="235" t="n"/>
      <c r="AG1242" s="235" t="n"/>
    </row>
    <row r="1243" ht="14.4" customHeight="1" s="185">
      <c r="C1243" s="235" t="n"/>
      <c r="R1243" s="235" t="n"/>
      <c r="AG1243" s="235" t="n"/>
    </row>
    <row r="1244" ht="14.4" customHeight="1" s="185">
      <c r="C1244" s="235" t="n"/>
      <c r="R1244" s="235" t="n"/>
      <c r="AG1244" s="235" t="n"/>
    </row>
    <row r="1245" ht="14.4" customHeight="1" s="185">
      <c r="C1245" s="235" t="n"/>
      <c r="R1245" s="235" t="n"/>
      <c r="AG1245" s="235" t="n"/>
    </row>
    <row r="1246" ht="14.4" customHeight="1" s="185">
      <c r="C1246" s="235" t="n"/>
      <c r="R1246" s="235" t="n"/>
      <c r="AG1246" s="235" t="n"/>
    </row>
    <row r="1247" ht="14.4" customHeight="1" s="185">
      <c r="C1247" s="235" t="n"/>
      <c r="R1247" s="235" t="n"/>
      <c r="AG1247" s="235" t="n"/>
    </row>
    <row r="1248" ht="14.4" customHeight="1" s="185">
      <c r="C1248" s="235" t="n"/>
      <c r="R1248" s="235" t="n"/>
      <c r="AG1248" s="235" t="n"/>
    </row>
    <row r="1249" ht="14.4" customHeight="1" s="185">
      <c r="C1249" s="235" t="n"/>
      <c r="R1249" s="235" t="n"/>
      <c r="AG1249" s="235" t="n"/>
    </row>
    <row r="1250" ht="14.4" customHeight="1" s="185">
      <c r="C1250" s="235" t="n"/>
      <c r="R1250" s="235" t="n"/>
      <c r="AG1250" s="235" t="n"/>
    </row>
    <row r="1251" ht="14.4" customHeight="1" s="185">
      <c r="C1251" s="235" t="n"/>
      <c r="R1251" s="235" t="n"/>
      <c r="AG1251" s="235" t="n"/>
    </row>
    <row r="1252" ht="14.4" customHeight="1" s="185">
      <c r="C1252" s="235" t="n"/>
      <c r="R1252" s="235" t="n"/>
      <c r="AG1252" s="235" t="n"/>
    </row>
    <row r="1253" ht="14.4" customHeight="1" s="185">
      <c r="C1253" s="235" t="n"/>
      <c r="R1253" s="235" t="n"/>
      <c r="AG1253" s="235" t="n"/>
    </row>
    <row r="1254" ht="14.4" customHeight="1" s="185">
      <c r="C1254" s="235" t="n"/>
      <c r="R1254" s="235" t="n"/>
      <c r="AG1254" s="235" t="n"/>
    </row>
    <row r="1255" ht="14.4" customHeight="1" s="185">
      <c r="C1255" s="235" t="n"/>
      <c r="R1255" s="235" t="n"/>
      <c r="AG1255" s="235" t="n"/>
    </row>
    <row r="1256" ht="14.4" customHeight="1" s="185">
      <c r="C1256" s="235" t="n"/>
      <c r="R1256" s="235" t="n"/>
      <c r="AG1256" s="235" t="n"/>
    </row>
    <row r="1257" ht="14.4" customHeight="1" s="185">
      <c r="C1257" s="235" t="n"/>
      <c r="R1257" s="235" t="n"/>
      <c r="AG1257" s="235" t="n"/>
    </row>
    <row r="1258" ht="14.4" customHeight="1" s="185">
      <c r="C1258" s="235" t="n"/>
      <c r="R1258" s="235" t="n"/>
      <c r="AG1258" s="235" t="n"/>
    </row>
    <row r="1259" ht="14.4" customHeight="1" s="185">
      <c r="C1259" s="235" t="n"/>
      <c r="R1259" s="235" t="n"/>
      <c r="AG1259" s="235" t="n"/>
    </row>
    <row r="1260" ht="14.4" customHeight="1" s="185">
      <c r="C1260" s="235" t="n"/>
      <c r="R1260" s="235" t="n"/>
      <c r="AG1260" s="235" t="n"/>
    </row>
    <row r="1261" ht="14.4" customHeight="1" s="185">
      <c r="C1261" s="235" t="n"/>
      <c r="R1261" s="235" t="n"/>
      <c r="AG1261" s="235" t="n"/>
    </row>
    <row r="1262" ht="14.4" customHeight="1" s="185">
      <c r="C1262" s="235" t="n"/>
      <c r="R1262" s="235" t="n"/>
      <c r="AG1262" s="235" t="n"/>
    </row>
    <row r="1263" ht="14.4" customHeight="1" s="185">
      <c r="C1263" s="235" t="n"/>
      <c r="R1263" s="235" t="n"/>
      <c r="AG1263" s="235" t="n"/>
    </row>
    <row r="1264" ht="14.4" customHeight="1" s="185">
      <c r="C1264" s="235" t="n"/>
      <c r="R1264" s="235" t="n"/>
      <c r="AG1264" s="235" t="n"/>
    </row>
    <row r="1265" ht="14.4" customHeight="1" s="185">
      <c r="C1265" s="235" t="n"/>
      <c r="R1265" s="235" t="n"/>
      <c r="AG1265" s="235" t="n"/>
    </row>
    <row r="1266" ht="14.4" customHeight="1" s="185">
      <c r="C1266" s="235" t="n"/>
      <c r="R1266" s="235" t="n"/>
      <c r="AG1266" s="235" t="n"/>
    </row>
    <row r="1267" ht="14.4" customHeight="1" s="185">
      <c r="C1267" s="235" t="n"/>
      <c r="R1267" s="235" t="n"/>
      <c r="AG1267" s="235" t="n"/>
    </row>
    <row r="1268" ht="14.4" customHeight="1" s="185">
      <c r="C1268" s="235" t="n"/>
      <c r="R1268" s="235" t="n"/>
      <c r="AG1268" s="235" t="n"/>
    </row>
    <row r="1269" ht="14.4" customHeight="1" s="185">
      <c r="C1269" s="235" t="n"/>
      <c r="R1269" s="235" t="n"/>
      <c r="AG1269" s="235" t="n"/>
    </row>
    <row r="1270" ht="14.4" customHeight="1" s="185">
      <c r="C1270" s="235" t="n"/>
      <c r="R1270" s="235" t="n"/>
      <c r="AG1270" s="235" t="n"/>
    </row>
    <row r="1271" ht="14.4" customHeight="1" s="185">
      <c r="C1271" s="235" t="n"/>
      <c r="R1271" s="235" t="n"/>
      <c r="AG1271" s="235" t="n"/>
    </row>
    <row r="1272" ht="14.4" customHeight="1" s="185">
      <c r="C1272" s="235" t="n"/>
      <c r="R1272" s="235" t="n"/>
      <c r="AG1272" s="235" t="n"/>
    </row>
    <row r="1273" ht="14.4" customHeight="1" s="185">
      <c r="C1273" s="235" t="n"/>
      <c r="R1273" s="235" t="n"/>
      <c r="AG1273" s="235" t="n"/>
    </row>
    <row r="1274" ht="14.4" customHeight="1" s="185">
      <c r="C1274" s="235" t="n"/>
      <c r="R1274" s="235" t="n"/>
      <c r="AG1274" s="235" t="n"/>
    </row>
    <row r="1275" ht="14.4" customHeight="1" s="185">
      <c r="C1275" s="235" t="n"/>
      <c r="R1275" s="235" t="n"/>
      <c r="AG1275" s="235" t="n"/>
    </row>
    <row r="1276" ht="14.4" customHeight="1" s="185">
      <c r="C1276" s="235" t="n"/>
      <c r="R1276" s="235" t="n"/>
      <c r="AG1276" s="235" t="n"/>
    </row>
    <row r="1277" ht="14.4" customHeight="1" s="185">
      <c r="C1277" s="235" t="n"/>
      <c r="R1277" s="235" t="n"/>
      <c r="AG1277" s="235" t="n"/>
    </row>
    <row r="1278" ht="14.4" customHeight="1" s="185">
      <c r="C1278" s="235" t="n"/>
      <c r="R1278" s="235" t="n"/>
      <c r="AG1278" s="235" t="n"/>
    </row>
    <row r="1279" ht="14.4" customHeight="1" s="185">
      <c r="C1279" s="235" t="n"/>
      <c r="R1279" s="235" t="n"/>
      <c r="AG1279" s="235" t="n"/>
    </row>
    <row r="1280" ht="14.4" customHeight="1" s="185">
      <c r="C1280" s="235" t="n"/>
      <c r="R1280" s="235" t="n"/>
      <c r="AG1280" s="235" t="n"/>
    </row>
    <row r="1281" ht="14.4" customHeight="1" s="185">
      <c r="C1281" s="235" t="n"/>
      <c r="R1281" s="235" t="n"/>
      <c r="AG1281" s="235" t="n"/>
    </row>
    <row r="1282" ht="14.4" customHeight="1" s="185">
      <c r="C1282" s="235" t="n"/>
      <c r="R1282" s="235" t="n"/>
      <c r="AG1282" s="235" t="n"/>
    </row>
    <row r="1283" ht="14.4" customHeight="1" s="185">
      <c r="A1283" s="194" t="inlineStr">
        <is>
          <t>📋 T2 — 📆 SEMAINE 7</t>
        </is>
      </c>
      <c r="C1283" s="235" t="n"/>
      <c r="R1283" s="235" t="n"/>
      <c r="AG1283" s="235" t="n"/>
    </row>
    <row r="1284" ht="14.4" customHeight="1" s="185">
      <c r="C1284" s="235" t="n"/>
      <c r="R1284" s="235" t="n"/>
      <c r="AG1284" s="235" t="n"/>
    </row>
    <row r="1285" ht="14.4" customHeight="1" s="185">
      <c r="C1285" s="235" t="n"/>
      <c r="R1285" s="235" t="n"/>
      <c r="AG1285" s="235" t="n"/>
    </row>
    <row r="1286" ht="14.4" customHeight="1" s="185">
      <c r="C1286" s="235" t="n"/>
      <c r="R1286" s="235" t="n"/>
      <c r="AG1286" s="235" t="n"/>
    </row>
    <row r="1287" ht="14.4" customHeight="1" s="185">
      <c r="C1287" s="235" t="n"/>
      <c r="R1287" s="235" t="n"/>
      <c r="AG1287" s="235" t="n"/>
    </row>
    <row r="1288" ht="14.4" customHeight="1" s="185">
      <c r="C1288" s="235" t="n"/>
      <c r="R1288" s="235" t="n"/>
      <c r="AG1288" s="235" t="n"/>
    </row>
    <row r="1289" ht="14.4" customHeight="1" s="185">
      <c r="C1289" s="235" t="n"/>
      <c r="R1289" s="235" t="n"/>
      <c r="AG1289" s="235" t="n"/>
    </row>
    <row r="1290" ht="14.4" customHeight="1" s="185">
      <c r="C1290" s="235" t="n"/>
      <c r="R1290" s="235" t="n"/>
      <c r="AG1290" s="235" t="n"/>
    </row>
    <row r="1291" ht="14.4" customHeight="1" s="185">
      <c r="C1291" s="235" t="n"/>
      <c r="R1291" s="235" t="n"/>
      <c r="AG1291" s="235" t="n"/>
    </row>
    <row r="1292" ht="14.4" customHeight="1" s="185">
      <c r="C1292" s="235" t="n"/>
      <c r="R1292" s="235" t="n"/>
      <c r="AG1292" s="235" t="n"/>
    </row>
    <row r="1293" ht="14.4" customHeight="1" s="185">
      <c r="C1293" s="235" t="n"/>
      <c r="R1293" s="235" t="n"/>
      <c r="AG1293" s="235" t="n"/>
    </row>
    <row r="1294" ht="14.4" customHeight="1" s="185">
      <c r="C1294" s="235" t="n"/>
      <c r="R1294" s="235" t="n"/>
      <c r="AG1294" s="235" t="n"/>
    </row>
    <row r="1295" ht="14.4" customHeight="1" s="185">
      <c r="C1295" s="235" t="n"/>
      <c r="R1295" s="235" t="n"/>
      <c r="AG1295" s="235" t="n"/>
    </row>
    <row r="1296" ht="14.4" customHeight="1" s="185">
      <c r="C1296" s="235" t="n"/>
      <c r="R1296" s="235" t="n"/>
      <c r="AG1296" s="235" t="n"/>
    </row>
    <row r="1297" ht="14.4" customHeight="1" s="185">
      <c r="C1297" s="235" t="n"/>
      <c r="R1297" s="235" t="n"/>
      <c r="AG1297" s="235" t="n"/>
    </row>
    <row r="1298" ht="14.4" customHeight="1" s="185">
      <c r="C1298" s="235" t="n"/>
      <c r="R1298" s="235" t="n"/>
      <c r="AG1298" s="235" t="n"/>
    </row>
    <row r="1299" ht="14.4" customHeight="1" s="185">
      <c r="C1299" s="235" t="n"/>
      <c r="R1299" s="235" t="n"/>
      <c r="AG1299" s="235" t="n"/>
    </row>
    <row r="1300" ht="14.4" customHeight="1" s="185">
      <c r="C1300" s="235" t="n"/>
      <c r="R1300" s="235" t="n"/>
      <c r="AG1300" s="235" t="n"/>
    </row>
    <row r="1301" ht="14.4" customHeight="1" s="185">
      <c r="C1301" s="235" t="n"/>
      <c r="R1301" s="235" t="n"/>
      <c r="AG1301" s="235" t="n"/>
    </row>
    <row r="1302" ht="14.4" customHeight="1" s="185">
      <c r="C1302" s="235" t="n"/>
      <c r="R1302" s="235" t="n"/>
      <c r="AG1302" s="235" t="n"/>
    </row>
    <row r="1303" ht="14.4" customHeight="1" s="185">
      <c r="C1303" s="235" t="n"/>
      <c r="R1303" s="235" t="n"/>
      <c r="AG1303" s="235" t="n"/>
    </row>
    <row r="1304" ht="14.4" customHeight="1" s="185">
      <c r="C1304" s="235" t="n"/>
      <c r="R1304" s="235" t="n"/>
      <c r="AG1304" s="235" t="n"/>
    </row>
    <row r="1305" ht="14.4" customHeight="1" s="185">
      <c r="C1305" s="235" t="n"/>
      <c r="R1305" s="235" t="n"/>
      <c r="AG1305" s="235" t="n"/>
    </row>
    <row r="1306" ht="14.4" customHeight="1" s="185">
      <c r="C1306" s="235" t="n"/>
      <c r="R1306" s="235" t="n"/>
      <c r="AG1306" s="235" t="n"/>
    </row>
    <row r="1307" ht="14.4" customHeight="1" s="185">
      <c r="C1307" s="235" t="n"/>
      <c r="R1307" s="235" t="n"/>
      <c r="AG1307" s="235" t="n"/>
    </row>
    <row r="1308" ht="14.4" customHeight="1" s="185">
      <c r="C1308" s="235" t="n"/>
      <c r="R1308" s="235" t="n"/>
      <c r="AG1308" s="235" t="n"/>
    </row>
    <row r="1309" ht="14.4" customHeight="1" s="185">
      <c r="C1309" s="235" t="n"/>
      <c r="R1309" s="235" t="n"/>
      <c r="AG1309" s="235" t="n"/>
    </row>
    <row r="1310" ht="14.4" customHeight="1" s="185">
      <c r="C1310" s="235" t="n"/>
      <c r="R1310" s="235" t="n"/>
      <c r="AG1310" s="235" t="n"/>
    </row>
    <row r="1311" ht="14.4" customHeight="1" s="185">
      <c r="C1311" s="235" t="n"/>
      <c r="R1311" s="235" t="n"/>
      <c r="AG1311" s="235" t="n"/>
    </row>
    <row r="1312" ht="14.4" customHeight="1" s="185">
      <c r="C1312" s="235" t="n"/>
      <c r="R1312" s="235" t="n"/>
      <c r="AG1312" s="235" t="n"/>
    </row>
    <row r="1313" ht="14.4" customHeight="1" s="185">
      <c r="C1313" s="235" t="n"/>
      <c r="R1313" s="235" t="n"/>
      <c r="AG1313" s="235" t="n"/>
    </row>
    <row r="1314" ht="14.4" customHeight="1" s="185">
      <c r="C1314" s="235" t="n"/>
      <c r="R1314" s="235" t="n"/>
      <c r="AG1314" s="235" t="n"/>
    </row>
    <row r="1315" ht="14.4" customHeight="1" s="185">
      <c r="C1315" s="235" t="n"/>
      <c r="R1315" s="235" t="n"/>
      <c r="AG1315" s="235" t="n"/>
    </row>
    <row r="1316" ht="14.4" customHeight="1" s="185">
      <c r="C1316" s="235" t="n"/>
      <c r="R1316" s="235" t="n"/>
      <c r="AG1316" s="235" t="n"/>
    </row>
    <row r="1317" ht="14.4" customHeight="1" s="185">
      <c r="C1317" s="235" t="n"/>
      <c r="R1317" s="235" t="n"/>
      <c r="AG1317" s="235" t="n"/>
    </row>
    <row r="1318" ht="14.4" customHeight="1" s="185">
      <c r="C1318" s="235" t="n"/>
      <c r="R1318" s="235" t="n"/>
      <c r="AG1318" s="235" t="n"/>
    </row>
    <row r="1319" ht="14.4" customHeight="1" s="185">
      <c r="C1319" s="235" t="n"/>
      <c r="R1319" s="235" t="n"/>
      <c r="AG1319" s="235" t="n"/>
    </row>
    <row r="1320" ht="14.4" customHeight="1" s="185">
      <c r="C1320" s="235" t="n"/>
      <c r="R1320" s="235" t="n"/>
      <c r="AG1320" s="235" t="n"/>
    </row>
    <row r="1321" ht="14.4" customHeight="1" s="185">
      <c r="C1321" s="235" t="n"/>
      <c r="R1321" s="235" t="n"/>
      <c r="AG1321" s="235" t="n"/>
    </row>
    <row r="1322" ht="14.4" customHeight="1" s="185">
      <c r="C1322" s="235" t="n"/>
      <c r="R1322" s="235" t="n"/>
      <c r="AG1322" s="235" t="n"/>
    </row>
    <row r="1323" ht="14.4" customHeight="1" s="185">
      <c r="C1323" s="235" t="n"/>
      <c r="R1323" s="235" t="n"/>
      <c r="AG1323" s="235" t="n"/>
    </row>
    <row r="1324" ht="14.4" customHeight="1" s="185">
      <c r="C1324" s="235" t="n"/>
      <c r="R1324" s="235" t="n"/>
      <c r="AG1324" s="235" t="n"/>
    </row>
    <row r="1325" ht="14.4" customHeight="1" s="185">
      <c r="C1325" s="235" t="n"/>
      <c r="R1325" s="235" t="n"/>
      <c r="AG1325" s="235" t="n"/>
    </row>
    <row r="1326" ht="14.4" customHeight="1" s="185">
      <c r="C1326" s="235" t="n"/>
      <c r="R1326" s="235" t="n"/>
      <c r="AG1326" s="235" t="n"/>
    </row>
    <row r="1327" ht="14.4" customHeight="1" s="185">
      <c r="C1327" s="235" t="n"/>
      <c r="R1327" s="235" t="n"/>
      <c r="AG1327" s="235" t="n"/>
    </row>
    <row r="1328" ht="14.4" customHeight="1" s="185">
      <c r="C1328" s="235" t="n"/>
      <c r="R1328" s="235" t="n"/>
      <c r="AG1328" s="235" t="n"/>
    </row>
    <row r="1329" ht="14.4" customHeight="1" s="185">
      <c r="C1329" s="235" t="n"/>
      <c r="R1329" s="235" t="n"/>
      <c r="AG1329" s="235" t="n"/>
    </row>
    <row r="1330" ht="14.4" customHeight="1" s="185">
      <c r="C1330" s="235" t="n"/>
      <c r="R1330" s="235" t="n"/>
      <c r="AG1330" s="235" t="n"/>
    </row>
    <row r="1331" ht="14.4" customHeight="1" s="185">
      <c r="C1331" s="235" t="n"/>
      <c r="R1331" s="235" t="n"/>
      <c r="AG1331" s="235" t="n"/>
    </row>
    <row r="1332" ht="14.4" customHeight="1" s="185">
      <c r="C1332" s="235" t="n"/>
      <c r="R1332" s="235" t="n"/>
      <c r="AG1332" s="235" t="n"/>
    </row>
    <row r="1333" ht="14.4" customHeight="1" s="185">
      <c r="C1333" s="235" t="n"/>
      <c r="R1333" s="235" t="n"/>
      <c r="AG1333" s="235" t="n"/>
    </row>
    <row r="1334" ht="14.4" customHeight="1" s="185">
      <c r="C1334" s="235" t="n"/>
      <c r="R1334" s="235" t="n"/>
      <c r="AG1334" s="235" t="n"/>
    </row>
    <row r="1335" ht="14.4" customHeight="1" s="185">
      <c r="C1335" s="235" t="n"/>
      <c r="R1335" s="235" t="n"/>
      <c r="AG1335" s="235" t="n"/>
    </row>
    <row r="1336" ht="14.4" customHeight="1" s="185">
      <c r="C1336" s="235" t="n"/>
      <c r="R1336" s="235" t="n"/>
      <c r="AG1336" s="235" t="n"/>
    </row>
    <row r="1337" ht="14.4" customHeight="1" s="185">
      <c r="C1337" s="235" t="n"/>
      <c r="R1337" s="235" t="n"/>
      <c r="AG1337" s="235" t="n"/>
    </row>
    <row r="1338" ht="14.4" customHeight="1" s="185">
      <c r="C1338" s="235" t="n"/>
      <c r="R1338" s="235" t="n"/>
      <c r="AG1338" s="235" t="n"/>
    </row>
    <row r="1339" ht="14.4" customHeight="1" s="185">
      <c r="C1339" s="235" t="n"/>
      <c r="R1339" s="235" t="n"/>
      <c r="AG1339" s="235" t="n"/>
    </row>
    <row r="1340" ht="14.4" customHeight="1" s="185">
      <c r="C1340" s="235" t="n"/>
      <c r="R1340" s="235" t="n"/>
      <c r="AG1340" s="235" t="n"/>
    </row>
    <row r="1341" ht="14.4" customHeight="1" s="185">
      <c r="C1341" s="235" t="n"/>
      <c r="R1341" s="235" t="n"/>
      <c r="AG1341" s="235" t="n"/>
    </row>
    <row r="1342" ht="14.4" customHeight="1" s="185">
      <c r="C1342" s="235" t="n"/>
      <c r="R1342" s="235" t="n"/>
      <c r="AG1342" s="235" t="n"/>
    </row>
    <row r="1343" ht="14.4" customHeight="1" s="185">
      <c r="C1343" s="235" t="n"/>
      <c r="R1343" s="235" t="n"/>
      <c r="AG1343" s="235" t="n"/>
    </row>
    <row r="1344" ht="14.4" customHeight="1" s="185">
      <c r="C1344" s="235" t="n"/>
      <c r="R1344" s="235" t="n"/>
      <c r="AG1344" s="235" t="n"/>
    </row>
    <row r="1345" ht="14.4" customHeight="1" s="185">
      <c r="C1345" s="235" t="n"/>
      <c r="R1345" s="235" t="n"/>
      <c r="AG1345" s="235" t="n"/>
    </row>
    <row r="1346" ht="14.4" customHeight="1" s="185">
      <c r="C1346" s="235" t="n"/>
      <c r="R1346" s="235" t="n"/>
      <c r="AG1346" s="235" t="n"/>
    </row>
    <row r="1347" ht="14.4" customHeight="1" s="185">
      <c r="C1347" s="235" t="n"/>
      <c r="R1347" s="235" t="n"/>
      <c r="AG1347" s="235" t="n"/>
    </row>
    <row r="1348" ht="14.4" customHeight="1" s="185">
      <c r="C1348" s="235" t="n"/>
      <c r="R1348" s="235" t="n"/>
      <c r="AG1348" s="235" t="n"/>
    </row>
    <row r="1349" ht="14.4" customHeight="1" s="185">
      <c r="C1349" s="235" t="n"/>
      <c r="R1349" s="235" t="n"/>
      <c r="AG1349" s="235" t="n"/>
    </row>
    <row r="1350" ht="14.4" customHeight="1" s="185">
      <c r="C1350" s="235" t="n"/>
      <c r="R1350" s="235" t="n"/>
      <c r="AG1350" s="235" t="n"/>
    </row>
    <row r="1351" ht="14.4" customHeight="1" s="185">
      <c r="C1351" s="235" t="n"/>
      <c r="R1351" s="235" t="n"/>
      <c r="AG1351" s="235" t="n"/>
    </row>
    <row r="1352" ht="14.4" customHeight="1" s="185">
      <c r="C1352" s="235" t="n"/>
      <c r="R1352" s="235" t="n"/>
      <c r="AG1352" s="235" t="n"/>
    </row>
    <row r="1353" ht="14.4" customHeight="1" s="185">
      <c r="C1353" s="235" t="n"/>
      <c r="R1353" s="235" t="n"/>
      <c r="AG1353" s="235" t="n"/>
    </row>
    <row r="1354" ht="14.4" customHeight="1" s="185">
      <c r="A1354" s="194" t="inlineStr">
        <is>
          <t>📋 T2 — 📆 SEMAINE 8</t>
        </is>
      </c>
      <c r="C1354" s="235" t="n"/>
      <c r="R1354" s="235" t="n"/>
      <c r="AG1354" s="235" t="n"/>
    </row>
    <row r="1355" ht="14.4" customHeight="1" s="185">
      <c r="C1355" s="235" t="n"/>
      <c r="R1355" s="235" t="n"/>
      <c r="AG1355" s="235" t="n"/>
    </row>
    <row r="1356" ht="14.4" customHeight="1" s="185">
      <c r="C1356" s="235" t="n"/>
      <c r="R1356" s="235" t="n"/>
      <c r="AG1356" s="235" t="n"/>
    </row>
    <row r="1357" ht="14.4" customHeight="1" s="185">
      <c r="C1357" s="235" t="n"/>
      <c r="R1357" s="235" t="n"/>
      <c r="AG1357" s="235" t="n"/>
    </row>
    <row r="1358" ht="14.4" customHeight="1" s="185">
      <c r="C1358" s="235" t="n"/>
      <c r="R1358" s="235" t="n"/>
      <c r="AG1358" s="235" t="n"/>
    </row>
    <row r="1359" ht="14.4" customHeight="1" s="185">
      <c r="C1359" s="235" t="n"/>
      <c r="R1359" s="235" t="n"/>
      <c r="AG1359" s="235" t="n"/>
    </row>
    <row r="1360" ht="14.4" customHeight="1" s="185">
      <c r="C1360" s="235" t="n"/>
      <c r="R1360" s="235" t="n"/>
      <c r="AG1360" s="235" t="n"/>
    </row>
    <row r="1361" ht="14.4" customHeight="1" s="185">
      <c r="C1361" s="235" t="n"/>
      <c r="R1361" s="235" t="n"/>
      <c r="AG1361" s="235" t="n"/>
    </row>
    <row r="1362" ht="14.4" customHeight="1" s="185">
      <c r="C1362" s="235" t="n"/>
      <c r="R1362" s="235" t="n"/>
      <c r="AG1362" s="235" t="n"/>
    </row>
    <row r="1363" ht="14.4" customHeight="1" s="185">
      <c r="C1363" s="235" t="n"/>
      <c r="R1363" s="235" t="n"/>
      <c r="AG1363" s="235" t="n"/>
    </row>
    <row r="1364" ht="14.4" customHeight="1" s="185">
      <c r="C1364" s="235" t="n"/>
      <c r="R1364" s="235" t="n"/>
      <c r="AG1364" s="235" t="n"/>
    </row>
    <row r="1365" ht="14.4" customHeight="1" s="185">
      <c r="C1365" s="235" t="n"/>
      <c r="R1365" s="235" t="n"/>
      <c r="AG1365" s="235" t="n"/>
    </row>
    <row r="1366" ht="14.4" customHeight="1" s="185">
      <c r="C1366" s="235" t="n"/>
      <c r="R1366" s="235" t="n"/>
      <c r="AG1366" s="235" t="n"/>
    </row>
    <row r="1367" ht="14.4" customHeight="1" s="185">
      <c r="C1367" s="235" t="n"/>
      <c r="R1367" s="235" t="n"/>
      <c r="AG1367" s="235" t="n"/>
    </row>
    <row r="1368" ht="14.4" customHeight="1" s="185">
      <c r="C1368" s="235" t="n"/>
      <c r="R1368" s="235" t="n"/>
      <c r="AG1368" s="235" t="n"/>
    </row>
    <row r="1369" ht="14.4" customHeight="1" s="185">
      <c r="C1369" s="235" t="n"/>
      <c r="R1369" s="235" t="n"/>
      <c r="AG1369" s="235" t="n"/>
    </row>
    <row r="1370" ht="14.4" customHeight="1" s="185">
      <c r="C1370" s="235" t="n"/>
      <c r="R1370" s="235" t="n"/>
      <c r="AG1370" s="235" t="n"/>
    </row>
    <row r="1371" ht="14.4" customHeight="1" s="185">
      <c r="C1371" s="235" t="n"/>
      <c r="R1371" s="235" t="n"/>
      <c r="AG1371" s="235" t="n"/>
    </row>
    <row r="1372" ht="14.4" customHeight="1" s="185">
      <c r="C1372" s="235" t="n"/>
      <c r="R1372" s="235" t="n"/>
      <c r="AG1372" s="235" t="n"/>
    </row>
    <row r="1373" ht="14.4" customHeight="1" s="185">
      <c r="C1373" s="235" t="n"/>
      <c r="R1373" s="235" t="n"/>
      <c r="AG1373" s="235" t="n"/>
    </row>
    <row r="1374" ht="14.4" customHeight="1" s="185">
      <c r="C1374" s="235" t="n"/>
      <c r="R1374" s="235" t="n"/>
      <c r="AG1374" s="235" t="n"/>
    </row>
    <row r="1375" ht="14.4" customHeight="1" s="185">
      <c r="C1375" s="235" t="n"/>
      <c r="R1375" s="235" t="n"/>
      <c r="AG1375" s="235" t="n"/>
    </row>
    <row r="1376" ht="14.4" customHeight="1" s="185">
      <c r="C1376" s="235" t="n"/>
      <c r="R1376" s="235" t="n"/>
      <c r="AG1376" s="235" t="n"/>
    </row>
    <row r="1377" ht="14.4" customHeight="1" s="185">
      <c r="C1377" s="235" t="n"/>
      <c r="R1377" s="235" t="n"/>
      <c r="AG1377" s="235" t="n"/>
    </row>
    <row r="1378" ht="14.4" customHeight="1" s="185">
      <c r="C1378" s="235" t="n"/>
      <c r="R1378" s="235" t="n"/>
      <c r="AG1378" s="235" t="n"/>
    </row>
    <row r="1379" ht="14.4" customHeight="1" s="185">
      <c r="C1379" s="235" t="n"/>
      <c r="R1379" s="235" t="n"/>
      <c r="AG1379" s="235" t="n"/>
    </row>
    <row r="1380" ht="14.4" customHeight="1" s="185">
      <c r="C1380" s="235" t="n"/>
      <c r="R1380" s="235" t="n"/>
      <c r="AG1380" s="235" t="n"/>
    </row>
    <row r="1381" ht="14.4" customHeight="1" s="185">
      <c r="C1381" s="235" t="n"/>
      <c r="R1381" s="235" t="n"/>
      <c r="AG1381" s="235" t="n"/>
    </row>
    <row r="1382" ht="14.4" customHeight="1" s="185">
      <c r="C1382" s="235" t="n"/>
      <c r="R1382" s="235" t="n"/>
      <c r="AG1382" s="235" t="n"/>
    </row>
    <row r="1383" ht="14.4" customHeight="1" s="185">
      <c r="C1383" s="235" t="n"/>
      <c r="R1383" s="235" t="n"/>
      <c r="AG1383" s="235" t="n"/>
    </row>
    <row r="1384" ht="14.4" customHeight="1" s="185">
      <c r="C1384" s="235" t="n"/>
      <c r="R1384" s="235" t="n"/>
      <c r="AG1384" s="235" t="n"/>
    </row>
    <row r="1385" ht="14.4" customHeight="1" s="185">
      <c r="C1385" s="235" t="n"/>
      <c r="R1385" s="235" t="n"/>
      <c r="AG1385" s="235" t="n"/>
    </row>
    <row r="1386" ht="14.4" customHeight="1" s="185">
      <c r="C1386" s="235" t="n"/>
      <c r="R1386" s="235" t="n"/>
      <c r="AG1386" s="235" t="n"/>
    </row>
    <row r="1387" ht="14.4" customHeight="1" s="185">
      <c r="C1387" s="235" t="n"/>
      <c r="R1387" s="235" t="n"/>
      <c r="AG1387" s="235" t="n"/>
    </row>
    <row r="1388" ht="14.4" customHeight="1" s="185">
      <c r="C1388" s="235" t="n"/>
      <c r="R1388" s="235" t="n"/>
      <c r="AG1388" s="235" t="n"/>
    </row>
    <row r="1389" ht="14.4" customHeight="1" s="185">
      <c r="C1389" s="235" t="n"/>
      <c r="R1389" s="235" t="n"/>
      <c r="AG1389" s="235" t="n"/>
    </row>
    <row r="1390" ht="14.4" customHeight="1" s="185">
      <c r="C1390" s="235" t="n"/>
      <c r="R1390" s="235" t="n"/>
      <c r="AG1390" s="235" t="n"/>
    </row>
    <row r="1391" ht="14.4" customHeight="1" s="185">
      <c r="C1391" s="235" t="n"/>
      <c r="R1391" s="235" t="n"/>
      <c r="AG1391" s="235" t="n"/>
    </row>
    <row r="1392" ht="14.4" customHeight="1" s="185">
      <c r="C1392" s="235" t="n"/>
      <c r="R1392" s="235" t="n"/>
      <c r="AG1392" s="235" t="n"/>
    </row>
    <row r="1393" ht="14.4" customHeight="1" s="185">
      <c r="C1393" s="235" t="n"/>
      <c r="R1393" s="235" t="n"/>
      <c r="AG1393" s="235" t="n"/>
    </row>
    <row r="1394" ht="14.4" customHeight="1" s="185">
      <c r="C1394" s="235" t="n"/>
      <c r="R1394" s="235" t="n"/>
      <c r="AG1394" s="235" t="n"/>
    </row>
    <row r="1395" ht="14.4" customHeight="1" s="185">
      <c r="C1395" s="235" t="n"/>
      <c r="R1395" s="235" t="n"/>
      <c r="AG1395" s="235" t="n"/>
    </row>
    <row r="1396" ht="14.4" customHeight="1" s="185">
      <c r="C1396" s="235" t="n"/>
      <c r="R1396" s="235" t="n"/>
      <c r="AG1396" s="235" t="n"/>
    </row>
    <row r="1397" ht="14.4" customHeight="1" s="185">
      <c r="C1397" s="235" t="n"/>
      <c r="R1397" s="235" t="n"/>
      <c r="AG1397" s="235" t="n"/>
    </row>
    <row r="1398" ht="14.4" customHeight="1" s="185">
      <c r="C1398" s="235" t="n"/>
      <c r="R1398" s="235" t="n"/>
      <c r="AG1398" s="235" t="n"/>
    </row>
    <row r="1399" ht="14.4" customHeight="1" s="185">
      <c r="C1399" s="235" t="n"/>
      <c r="R1399" s="235" t="n"/>
      <c r="AG1399" s="235" t="n"/>
    </row>
    <row r="1400" ht="14.4" customHeight="1" s="185">
      <c r="C1400" s="235" t="n"/>
      <c r="R1400" s="235" t="n"/>
      <c r="AG1400" s="235" t="n"/>
    </row>
    <row r="1401" ht="14.4" customHeight="1" s="185">
      <c r="C1401" s="235" t="n"/>
      <c r="R1401" s="235" t="n"/>
      <c r="AG1401" s="235" t="n"/>
    </row>
    <row r="1402" ht="14.4" customHeight="1" s="185">
      <c r="C1402" s="235" t="n"/>
      <c r="R1402" s="235" t="n"/>
      <c r="AG1402" s="235" t="n"/>
    </row>
    <row r="1403" ht="14.4" customHeight="1" s="185">
      <c r="C1403" s="235" t="n"/>
      <c r="R1403" s="235" t="n"/>
      <c r="AG1403" s="235" t="n"/>
    </row>
    <row r="1404" ht="14.4" customHeight="1" s="185">
      <c r="C1404" s="235" t="n"/>
      <c r="R1404" s="235" t="n"/>
      <c r="AG1404" s="235" t="n"/>
    </row>
    <row r="1405" ht="14.4" customHeight="1" s="185">
      <c r="C1405" s="235" t="n"/>
      <c r="R1405" s="235" t="n"/>
      <c r="AG1405" s="235" t="n"/>
    </row>
    <row r="1406" ht="14.4" customHeight="1" s="185">
      <c r="C1406" s="235" t="n"/>
      <c r="R1406" s="235" t="n"/>
      <c r="AG1406" s="235" t="n"/>
    </row>
    <row r="1407" ht="14.4" customHeight="1" s="185">
      <c r="C1407" s="235" t="n"/>
      <c r="R1407" s="235" t="n"/>
      <c r="AG1407" s="235" t="n"/>
    </row>
    <row r="1408" ht="14.4" customHeight="1" s="185">
      <c r="C1408" s="235" t="n"/>
      <c r="R1408" s="235" t="n"/>
      <c r="AG1408" s="235" t="n"/>
    </row>
    <row r="1409" ht="14.4" customHeight="1" s="185">
      <c r="C1409" s="235" t="n"/>
      <c r="R1409" s="235" t="n"/>
      <c r="AG1409" s="235" t="n"/>
    </row>
    <row r="1410" ht="14.4" customHeight="1" s="185">
      <c r="C1410" s="235" t="n"/>
      <c r="R1410" s="235" t="n"/>
      <c r="AG1410" s="235" t="n"/>
    </row>
    <row r="1411" ht="14.4" customHeight="1" s="185">
      <c r="C1411" s="235" t="n"/>
      <c r="R1411" s="235" t="n"/>
      <c r="AG1411" s="235" t="n"/>
    </row>
    <row r="1412" ht="14.4" customHeight="1" s="185">
      <c r="C1412" s="235" t="n"/>
      <c r="R1412" s="235" t="n"/>
      <c r="AG1412" s="235" t="n"/>
    </row>
    <row r="1413" ht="14.4" customHeight="1" s="185">
      <c r="C1413" s="235" t="n"/>
      <c r="R1413" s="235" t="n"/>
      <c r="AG1413" s="235" t="n"/>
    </row>
    <row r="1414" ht="14.4" customHeight="1" s="185">
      <c r="C1414" s="235" t="n"/>
      <c r="R1414" s="235" t="n"/>
      <c r="AG1414" s="235" t="n"/>
    </row>
    <row r="1415" ht="14.4" customHeight="1" s="185">
      <c r="C1415" s="235" t="n"/>
      <c r="R1415" s="235" t="n"/>
      <c r="AG1415" s="235" t="n"/>
    </row>
    <row r="1416" ht="14.4" customHeight="1" s="185">
      <c r="C1416" s="235" t="n"/>
      <c r="R1416" s="235" t="n"/>
      <c r="AG1416" s="235" t="n"/>
    </row>
    <row r="1417" ht="14.4" customHeight="1" s="185">
      <c r="C1417" s="235" t="n"/>
      <c r="R1417" s="235" t="n"/>
      <c r="AG1417" s="235" t="n"/>
    </row>
    <row r="1418" ht="14.4" customHeight="1" s="185">
      <c r="C1418" s="235" t="n"/>
      <c r="R1418" s="235" t="n"/>
      <c r="AG1418" s="235" t="n"/>
    </row>
    <row r="1419" ht="14.4" customHeight="1" s="185">
      <c r="C1419" s="235" t="n"/>
      <c r="R1419" s="235" t="n"/>
      <c r="AG1419" s="235" t="n"/>
    </row>
    <row r="1420" ht="14.4" customHeight="1" s="185">
      <c r="C1420" s="235" t="n"/>
      <c r="R1420" s="235" t="n"/>
      <c r="AG1420" s="235" t="n"/>
    </row>
    <row r="1421" ht="14.4" customHeight="1" s="185">
      <c r="C1421" s="235" t="n"/>
      <c r="R1421" s="235" t="n"/>
      <c r="AG1421" s="235" t="n"/>
    </row>
    <row r="1422" ht="14.4" customHeight="1" s="185">
      <c r="C1422" s="235" t="n"/>
      <c r="R1422" s="235" t="n"/>
      <c r="AG1422" s="235" t="n"/>
    </row>
    <row r="1423" ht="14.4" customHeight="1" s="185">
      <c r="C1423" s="235" t="n"/>
      <c r="R1423" s="235" t="n"/>
      <c r="AG1423" s="235" t="n"/>
    </row>
    <row r="1424" ht="14.4" customHeight="1" s="185">
      <c r="C1424" s="235" t="n"/>
      <c r="R1424" s="235" t="n"/>
      <c r="AG1424" s="235" t="n"/>
    </row>
    <row r="1425" ht="14.4" customHeight="1" s="185">
      <c r="A1425" s="194" t="inlineStr">
        <is>
          <t>📋 T2 — 📆 SEMAINE 9</t>
        </is>
      </c>
      <c r="C1425" s="235" t="n"/>
      <c r="R1425" s="235" t="n"/>
      <c r="AG1425" s="235" t="n"/>
    </row>
    <row r="1426" ht="14.4" customHeight="1" s="185">
      <c r="C1426" s="235" t="n"/>
      <c r="R1426" s="235" t="n"/>
      <c r="AG1426" s="235" t="n"/>
    </row>
    <row r="1427" ht="14.4" customHeight="1" s="185">
      <c r="C1427" s="235" t="n"/>
      <c r="R1427" s="235" t="n"/>
      <c r="AG1427" s="235" t="n"/>
    </row>
    <row r="1428" ht="14.4" customHeight="1" s="185">
      <c r="C1428" s="235" t="n"/>
      <c r="R1428" s="235" t="n"/>
      <c r="AG1428" s="235" t="n"/>
    </row>
    <row r="1429" ht="14.4" customHeight="1" s="185">
      <c r="C1429" s="235" t="n"/>
      <c r="R1429" s="235" t="n"/>
      <c r="AG1429" s="235" t="n"/>
    </row>
    <row r="1430" ht="14.4" customHeight="1" s="185">
      <c r="C1430" s="235" t="n"/>
      <c r="R1430" s="235" t="n"/>
      <c r="AG1430" s="235" t="n"/>
    </row>
    <row r="1431" ht="14.4" customHeight="1" s="185">
      <c r="C1431" s="235" t="n"/>
      <c r="R1431" s="235" t="n"/>
      <c r="AG1431" s="235" t="n"/>
    </row>
    <row r="1432" ht="14.4" customHeight="1" s="185">
      <c r="C1432" s="235" t="n"/>
      <c r="R1432" s="235" t="n"/>
      <c r="AG1432" s="235" t="n"/>
    </row>
    <row r="1433" ht="14.4" customHeight="1" s="185">
      <c r="C1433" s="235" t="n"/>
      <c r="R1433" s="235" t="n"/>
      <c r="AG1433" s="235" t="n"/>
    </row>
    <row r="1434" ht="14.4" customHeight="1" s="185">
      <c r="C1434" s="235" t="n"/>
      <c r="R1434" s="235" t="n"/>
      <c r="AG1434" s="235" t="n"/>
    </row>
    <row r="1435" ht="14.4" customHeight="1" s="185">
      <c r="C1435" s="235" t="n"/>
      <c r="R1435" s="235" t="n"/>
      <c r="AG1435" s="235" t="n"/>
    </row>
    <row r="1436" ht="14.4" customHeight="1" s="185">
      <c r="C1436" s="235" t="n"/>
      <c r="R1436" s="235" t="n"/>
      <c r="AG1436" s="235" t="n"/>
    </row>
    <row r="1437" ht="14.4" customHeight="1" s="185">
      <c r="C1437" s="235" t="n"/>
      <c r="R1437" s="235" t="n"/>
      <c r="AG1437" s="235" t="n"/>
    </row>
    <row r="1438" ht="14.4" customHeight="1" s="185">
      <c r="C1438" s="235" t="n"/>
      <c r="R1438" s="235" t="n"/>
      <c r="AG1438" s="235" t="n"/>
    </row>
    <row r="1439" ht="14.4" customHeight="1" s="185">
      <c r="C1439" s="235" t="n"/>
      <c r="R1439" s="235" t="n"/>
      <c r="AG1439" s="235" t="n"/>
    </row>
    <row r="1440" ht="14.4" customHeight="1" s="185">
      <c r="C1440" s="235" t="n"/>
      <c r="R1440" s="235" t="n"/>
      <c r="AG1440" s="235" t="n"/>
    </row>
    <row r="1441" ht="14.4" customHeight="1" s="185">
      <c r="C1441" s="235" t="n"/>
      <c r="R1441" s="235" t="n"/>
      <c r="AG1441" s="235" t="n"/>
    </row>
    <row r="1442" ht="14.4" customHeight="1" s="185">
      <c r="C1442" s="235" t="n"/>
      <c r="R1442" s="235" t="n"/>
      <c r="AG1442" s="235" t="n"/>
    </row>
    <row r="1443" ht="14.4" customHeight="1" s="185">
      <c r="C1443" s="235" t="n"/>
      <c r="R1443" s="235" t="n"/>
      <c r="AG1443" s="235" t="n"/>
    </row>
    <row r="1444" ht="14.4" customHeight="1" s="185">
      <c r="C1444" s="235" t="n"/>
      <c r="R1444" s="235" t="n"/>
      <c r="AG1444" s="235" t="n"/>
    </row>
    <row r="1445" ht="14.4" customHeight="1" s="185">
      <c r="C1445" s="235" t="n"/>
      <c r="R1445" s="235" t="n"/>
      <c r="AG1445" s="235" t="n"/>
    </row>
    <row r="1446" ht="14.4" customHeight="1" s="185">
      <c r="C1446" s="235" t="n"/>
      <c r="R1446" s="235" t="n"/>
      <c r="AG1446" s="235" t="n"/>
    </row>
    <row r="1447" ht="14.4" customHeight="1" s="185">
      <c r="C1447" s="235" t="n"/>
      <c r="R1447" s="235" t="n"/>
      <c r="AG1447" s="235" t="n"/>
    </row>
    <row r="1448" ht="14.4" customHeight="1" s="185">
      <c r="C1448" s="235" t="n"/>
      <c r="R1448" s="235" t="n"/>
      <c r="AG1448" s="235" t="n"/>
    </row>
    <row r="1449" ht="14.4" customHeight="1" s="185">
      <c r="C1449" s="235" t="n"/>
      <c r="R1449" s="235" t="n"/>
      <c r="AG1449" s="235" t="n"/>
    </row>
    <row r="1450" ht="14.4" customHeight="1" s="185">
      <c r="C1450" s="235" t="n"/>
      <c r="R1450" s="235" t="n"/>
      <c r="AG1450" s="235" t="n"/>
    </row>
    <row r="1451" ht="14.4" customHeight="1" s="185">
      <c r="C1451" s="235" t="n"/>
      <c r="R1451" s="235" t="n"/>
      <c r="AG1451" s="235" t="n"/>
    </row>
    <row r="1452" ht="14.4" customHeight="1" s="185">
      <c r="C1452" s="235" t="n"/>
      <c r="R1452" s="235" t="n"/>
      <c r="AG1452" s="235" t="n"/>
    </row>
    <row r="1453" ht="14.4" customHeight="1" s="185">
      <c r="C1453" s="235" t="n"/>
      <c r="R1453" s="235" t="n"/>
      <c r="AG1453" s="235" t="n"/>
    </row>
    <row r="1454" ht="14.4" customHeight="1" s="185">
      <c r="C1454" s="235" t="n"/>
      <c r="R1454" s="235" t="n"/>
      <c r="AG1454" s="235" t="n"/>
    </row>
    <row r="1455" ht="14.4" customHeight="1" s="185">
      <c r="C1455" s="235" t="n"/>
      <c r="R1455" s="235" t="n"/>
      <c r="AG1455" s="235" t="n"/>
    </row>
    <row r="1456" ht="14.4" customHeight="1" s="185">
      <c r="C1456" s="235" t="n"/>
      <c r="R1456" s="235" t="n"/>
      <c r="AG1456" s="235" t="n"/>
    </row>
    <row r="1457" ht="14.4" customHeight="1" s="185">
      <c r="C1457" s="235" t="n"/>
      <c r="R1457" s="235" t="n"/>
      <c r="AG1457" s="235" t="n"/>
    </row>
    <row r="1458" ht="14.4" customHeight="1" s="185">
      <c r="C1458" s="235" t="n"/>
      <c r="R1458" s="235" t="n"/>
      <c r="AG1458" s="235" t="n"/>
    </row>
    <row r="1459" ht="14.4" customHeight="1" s="185">
      <c r="C1459" s="235" t="n"/>
      <c r="R1459" s="235" t="n"/>
      <c r="AG1459" s="235" t="n"/>
    </row>
    <row r="1460" ht="14.4" customHeight="1" s="185">
      <c r="C1460" s="235" t="n"/>
      <c r="R1460" s="235" t="n"/>
      <c r="AG1460" s="235" t="n"/>
    </row>
    <row r="1461" ht="14.4" customHeight="1" s="185">
      <c r="C1461" s="235" t="n"/>
      <c r="R1461" s="235" t="n"/>
      <c r="AG1461" s="235" t="n"/>
    </row>
    <row r="1462" ht="14.4" customHeight="1" s="185">
      <c r="C1462" s="235" t="n"/>
      <c r="R1462" s="235" t="n"/>
      <c r="AG1462" s="235" t="n"/>
    </row>
    <row r="1463" ht="14.4" customHeight="1" s="185">
      <c r="C1463" s="235" t="n"/>
      <c r="R1463" s="235" t="n"/>
      <c r="AG1463" s="235" t="n"/>
    </row>
    <row r="1464" ht="14.4" customHeight="1" s="185">
      <c r="C1464" s="235" t="n"/>
      <c r="R1464" s="235" t="n"/>
      <c r="AG1464" s="235" t="n"/>
    </row>
    <row r="1465" ht="14.4" customHeight="1" s="185">
      <c r="C1465" s="235" t="n"/>
      <c r="R1465" s="235" t="n"/>
      <c r="AG1465" s="235" t="n"/>
    </row>
    <row r="1466" ht="14.4" customHeight="1" s="185">
      <c r="C1466" s="235" t="n"/>
      <c r="R1466" s="235" t="n"/>
      <c r="AG1466" s="235" t="n"/>
    </row>
    <row r="1467" ht="14.4" customHeight="1" s="185">
      <c r="C1467" s="235" t="n"/>
      <c r="R1467" s="235" t="n"/>
      <c r="AG1467" s="235" t="n"/>
    </row>
    <row r="1468" ht="14.4" customHeight="1" s="185">
      <c r="C1468" s="235" t="n"/>
      <c r="R1468" s="235" t="n"/>
      <c r="AG1468" s="235" t="n"/>
    </row>
    <row r="1469" ht="14.4" customHeight="1" s="185">
      <c r="C1469" s="235" t="n"/>
      <c r="R1469" s="235" t="n"/>
      <c r="AG1469" s="235" t="n"/>
    </row>
    <row r="1470" ht="14.4" customHeight="1" s="185">
      <c r="C1470" s="235" t="n"/>
      <c r="R1470" s="235" t="n"/>
      <c r="AG1470" s="235" t="n"/>
    </row>
    <row r="1471" ht="14.4" customHeight="1" s="185">
      <c r="C1471" s="235" t="n"/>
      <c r="R1471" s="235" t="n"/>
      <c r="AG1471" s="235" t="n"/>
    </row>
    <row r="1472" ht="14.4" customHeight="1" s="185">
      <c r="C1472" s="235" t="n"/>
      <c r="R1472" s="235" t="n"/>
      <c r="AG1472" s="235" t="n"/>
    </row>
    <row r="1473" ht="14.4" customHeight="1" s="185">
      <c r="C1473" s="235" t="n"/>
      <c r="R1473" s="235" t="n"/>
      <c r="AG1473" s="235" t="n"/>
    </row>
    <row r="1474" ht="14.4" customHeight="1" s="185">
      <c r="C1474" s="235" t="n"/>
      <c r="R1474" s="235" t="n"/>
      <c r="AG1474" s="235" t="n"/>
    </row>
    <row r="1475" ht="14.4" customHeight="1" s="185">
      <c r="C1475" s="235" t="n"/>
      <c r="R1475" s="235" t="n"/>
      <c r="AG1475" s="235" t="n"/>
    </row>
    <row r="1476" ht="14.4" customHeight="1" s="185">
      <c r="C1476" s="235" t="n"/>
      <c r="R1476" s="235" t="n"/>
      <c r="AG1476" s="235" t="n"/>
    </row>
    <row r="1477" ht="14.4" customHeight="1" s="185">
      <c r="C1477" s="235" t="n"/>
      <c r="R1477" s="235" t="n"/>
      <c r="AG1477" s="235" t="n"/>
    </row>
    <row r="1478" ht="14.4" customHeight="1" s="185">
      <c r="C1478" s="235" t="n"/>
      <c r="R1478" s="235" t="n"/>
      <c r="AG1478" s="235" t="n"/>
    </row>
    <row r="1479" ht="14.4" customHeight="1" s="185">
      <c r="C1479" s="235" t="n"/>
      <c r="R1479" s="235" t="n"/>
      <c r="AG1479" s="235" t="n"/>
    </row>
    <row r="1480" ht="14.4" customHeight="1" s="185">
      <c r="C1480" s="235" t="n"/>
      <c r="R1480" s="235" t="n"/>
      <c r="AG1480" s="235" t="n"/>
    </row>
    <row r="1481" ht="14.4" customHeight="1" s="185">
      <c r="C1481" s="235" t="n"/>
      <c r="R1481" s="235" t="n"/>
      <c r="AG1481" s="235" t="n"/>
    </row>
    <row r="1482" ht="14.4" customHeight="1" s="185">
      <c r="C1482" s="235" t="n"/>
      <c r="R1482" s="235" t="n"/>
      <c r="AG1482" s="235" t="n"/>
    </row>
    <row r="1483" ht="14.4" customHeight="1" s="185">
      <c r="C1483" s="235" t="n"/>
      <c r="R1483" s="235" t="n"/>
      <c r="AG1483" s="235" t="n"/>
    </row>
    <row r="1484" ht="14.4" customHeight="1" s="185">
      <c r="C1484" s="235" t="n"/>
      <c r="R1484" s="235" t="n"/>
      <c r="AG1484" s="235" t="n"/>
    </row>
    <row r="1485" ht="14.4" customHeight="1" s="185">
      <c r="C1485" s="235" t="n"/>
      <c r="R1485" s="235" t="n"/>
      <c r="AG1485" s="235" t="n"/>
    </row>
    <row r="1486" ht="14.4" customHeight="1" s="185">
      <c r="C1486" s="235" t="n"/>
      <c r="R1486" s="235" t="n"/>
      <c r="AG1486" s="235" t="n"/>
    </row>
    <row r="1487" ht="14.4" customHeight="1" s="185">
      <c r="C1487" s="235" t="n"/>
      <c r="R1487" s="235" t="n"/>
      <c r="AG1487" s="235" t="n"/>
    </row>
    <row r="1488" ht="14.4" customHeight="1" s="185">
      <c r="C1488" s="235" t="n"/>
      <c r="R1488" s="235" t="n"/>
      <c r="AG1488" s="235" t="n"/>
    </row>
    <row r="1489" ht="14.4" customHeight="1" s="185">
      <c r="C1489" s="235" t="n"/>
      <c r="R1489" s="235" t="n"/>
      <c r="AG1489" s="235" t="n"/>
    </row>
    <row r="1490" ht="14.4" customHeight="1" s="185">
      <c r="C1490" s="235" t="n"/>
      <c r="R1490" s="235" t="n"/>
      <c r="AG1490" s="235" t="n"/>
    </row>
    <row r="1491" ht="14.4" customHeight="1" s="185">
      <c r="C1491" s="235" t="n"/>
      <c r="R1491" s="235" t="n"/>
      <c r="AG1491" s="235" t="n"/>
    </row>
    <row r="1492" ht="14.4" customHeight="1" s="185">
      <c r="C1492" s="235" t="n"/>
      <c r="R1492" s="235" t="n"/>
      <c r="AG1492" s="235" t="n"/>
    </row>
    <row r="1493" ht="14.4" customHeight="1" s="185">
      <c r="C1493" s="235" t="n"/>
      <c r="R1493" s="235" t="n"/>
      <c r="AG1493" s="235" t="n"/>
    </row>
    <row r="1494" ht="14.4" customHeight="1" s="185">
      <c r="C1494" s="235" t="n"/>
      <c r="R1494" s="235" t="n"/>
      <c r="AG1494" s="235" t="n"/>
    </row>
    <row r="1495" ht="14.4" customHeight="1" s="185">
      <c r="C1495" s="235" t="n"/>
      <c r="R1495" s="235" t="n"/>
      <c r="AG1495" s="235" t="n"/>
    </row>
    <row r="1496" ht="14.4" customHeight="1" s="185">
      <c r="A1496" s="194" t="inlineStr">
        <is>
          <t>📋 T2 — 📆 SEMAINE 10</t>
        </is>
      </c>
      <c r="C1496" s="235" t="n"/>
      <c r="R1496" s="235" t="n"/>
      <c r="AG1496" s="235" t="n"/>
    </row>
    <row r="1497" ht="14.4" customHeight="1" s="185">
      <c r="C1497" s="235" t="n"/>
      <c r="R1497" s="235" t="n"/>
      <c r="AG1497" s="235" t="n"/>
    </row>
    <row r="1498" ht="14.4" customHeight="1" s="185">
      <c r="C1498" s="235" t="n"/>
      <c r="R1498" s="235" t="n"/>
      <c r="AG1498" s="235" t="n"/>
    </row>
    <row r="1499" ht="14.4" customHeight="1" s="185">
      <c r="C1499" s="235" t="n"/>
      <c r="R1499" s="235" t="n"/>
      <c r="AG1499" s="235" t="n"/>
    </row>
    <row r="1500" ht="14.4" customHeight="1" s="185">
      <c r="C1500" s="235" t="n"/>
      <c r="R1500" s="235" t="n"/>
      <c r="AG1500" s="235" t="n"/>
    </row>
    <row r="1501" ht="14.4" customHeight="1" s="185">
      <c r="C1501" s="235" t="n"/>
      <c r="R1501" s="235" t="n"/>
      <c r="AG1501" s="235" t="n"/>
    </row>
    <row r="1502" ht="14.4" customHeight="1" s="185">
      <c r="C1502" s="235" t="n"/>
      <c r="R1502" s="235" t="n"/>
      <c r="AG1502" s="235" t="n"/>
    </row>
    <row r="1503" ht="14.4" customHeight="1" s="185">
      <c r="C1503" s="235" t="n"/>
      <c r="R1503" s="235" t="n"/>
      <c r="AG1503" s="235" t="n"/>
    </row>
    <row r="1504" ht="14.4" customHeight="1" s="185">
      <c r="C1504" s="235" t="n"/>
      <c r="R1504" s="235" t="n"/>
      <c r="AG1504" s="235" t="n"/>
    </row>
    <row r="1505" ht="14.4" customHeight="1" s="185">
      <c r="C1505" s="235" t="n"/>
      <c r="R1505" s="235" t="n"/>
      <c r="AG1505" s="235" t="n"/>
    </row>
    <row r="1506" ht="14.4" customHeight="1" s="185">
      <c r="C1506" s="235" t="n"/>
      <c r="R1506" s="235" t="n"/>
      <c r="AG1506" s="235" t="n"/>
    </row>
    <row r="1507" ht="14.4" customHeight="1" s="185">
      <c r="C1507" s="235" t="n"/>
      <c r="R1507" s="235" t="n"/>
      <c r="AG1507" s="235" t="n"/>
    </row>
    <row r="1508" ht="14.4" customHeight="1" s="185">
      <c r="C1508" s="235" t="n"/>
      <c r="R1508" s="235" t="n"/>
      <c r="AG1508" s="235" t="n"/>
    </row>
    <row r="1509" ht="14.4" customHeight="1" s="185">
      <c r="C1509" s="235" t="n"/>
      <c r="R1509" s="235" t="n"/>
      <c r="AG1509" s="235" t="n"/>
    </row>
    <row r="1510" ht="14.4" customHeight="1" s="185">
      <c r="C1510" s="235" t="n"/>
      <c r="R1510" s="235" t="n"/>
      <c r="AG1510" s="235" t="n"/>
    </row>
    <row r="1511" ht="14.4" customHeight="1" s="185">
      <c r="C1511" s="235" t="n"/>
      <c r="R1511" s="235" t="n"/>
      <c r="AG1511" s="235" t="n"/>
    </row>
    <row r="1512" ht="14.4" customHeight="1" s="185">
      <c r="C1512" s="235" t="n"/>
      <c r="R1512" s="235" t="n"/>
      <c r="AG1512" s="235" t="n"/>
    </row>
    <row r="1513" ht="14.4" customHeight="1" s="185">
      <c r="C1513" s="235" t="n"/>
      <c r="R1513" s="235" t="n"/>
      <c r="AG1513" s="235" t="n"/>
    </row>
    <row r="1514" ht="14.4" customHeight="1" s="185">
      <c r="C1514" s="235" t="n"/>
      <c r="R1514" s="235" t="n"/>
      <c r="AG1514" s="235" t="n"/>
    </row>
    <row r="1515" ht="14.4" customHeight="1" s="185">
      <c r="C1515" s="235" t="n"/>
      <c r="R1515" s="235" t="n"/>
      <c r="AG1515" s="235" t="n"/>
    </row>
    <row r="1516" ht="14.4" customHeight="1" s="185">
      <c r="C1516" s="235" t="n"/>
      <c r="R1516" s="235" t="n"/>
      <c r="AG1516" s="235" t="n"/>
    </row>
    <row r="1517" ht="14.4" customHeight="1" s="185">
      <c r="C1517" s="235" t="n"/>
      <c r="R1517" s="235" t="n"/>
      <c r="AG1517" s="235" t="n"/>
    </row>
    <row r="1518" ht="14.4" customHeight="1" s="185">
      <c r="C1518" s="235" t="n"/>
      <c r="R1518" s="235" t="n"/>
      <c r="AG1518" s="235" t="n"/>
    </row>
    <row r="1519" ht="14.4" customHeight="1" s="185">
      <c r="C1519" s="235" t="n"/>
      <c r="R1519" s="235" t="n"/>
      <c r="AG1519" s="235" t="n"/>
    </row>
    <row r="1520" ht="14.4" customHeight="1" s="185">
      <c r="C1520" s="235" t="n"/>
      <c r="R1520" s="235" t="n"/>
      <c r="AG1520" s="235" t="n"/>
    </row>
    <row r="1521" ht="14.4" customHeight="1" s="185">
      <c r="C1521" s="235" t="n"/>
      <c r="R1521" s="235" t="n"/>
      <c r="AG1521" s="235" t="n"/>
    </row>
    <row r="1522" ht="14.4" customHeight="1" s="185">
      <c r="C1522" s="235" t="n"/>
      <c r="R1522" s="235" t="n"/>
      <c r="AG1522" s="235" t="n"/>
    </row>
    <row r="1523" ht="14.4" customHeight="1" s="185">
      <c r="C1523" s="235" t="n"/>
      <c r="R1523" s="235" t="n"/>
      <c r="AG1523" s="235" t="n"/>
    </row>
    <row r="1524" ht="14.4" customHeight="1" s="185">
      <c r="C1524" s="235" t="n"/>
      <c r="R1524" s="235" t="n"/>
      <c r="AG1524" s="235" t="n"/>
    </row>
    <row r="1525" ht="14.4" customHeight="1" s="185">
      <c r="C1525" s="235" t="n"/>
      <c r="R1525" s="235" t="n"/>
      <c r="AG1525" s="235" t="n"/>
    </row>
    <row r="1526" ht="14.4" customHeight="1" s="185">
      <c r="C1526" s="235" t="n"/>
      <c r="R1526" s="235" t="n"/>
      <c r="AG1526" s="235" t="n"/>
    </row>
    <row r="1527" ht="14.4" customHeight="1" s="185">
      <c r="C1527" s="235" t="n"/>
      <c r="R1527" s="235" t="n"/>
      <c r="AG1527" s="235" t="n"/>
    </row>
    <row r="1528" ht="14.4" customHeight="1" s="185">
      <c r="C1528" s="235" t="n"/>
      <c r="R1528" s="235" t="n"/>
      <c r="AG1528" s="235" t="n"/>
    </row>
    <row r="1529" ht="14.4" customHeight="1" s="185">
      <c r="C1529" s="235" t="n"/>
      <c r="R1529" s="235" t="n"/>
      <c r="AG1529" s="235" t="n"/>
    </row>
    <row r="1530" ht="14.4" customHeight="1" s="185">
      <c r="C1530" s="235" t="n"/>
      <c r="R1530" s="235" t="n"/>
      <c r="AG1530" s="235" t="n"/>
    </row>
    <row r="1531" ht="14.4" customHeight="1" s="185">
      <c r="C1531" s="235" t="n"/>
      <c r="R1531" s="235" t="n"/>
      <c r="AG1531" s="235" t="n"/>
    </row>
    <row r="1532" ht="14.4" customHeight="1" s="185">
      <c r="C1532" s="235" t="n"/>
      <c r="R1532" s="235" t="n"/>
      <c r="AG1532" s="235" t="n"/>
    </row>
    <row r="1533" ht="14.4" customHeight="1" s="185">
      <c r="C1533" s="235" t="n"/>
      <c r="R1533" s="235" t="n"/>
      <c r="AG1533" s="235" t="n"/>
    </row>
    <row r="1534" ht="14.4" customHeight="1" s="185">
      <c r="C1534" s="235" t="n"/>
      <c r="R1534" s="235" t="n"/>
      <c r="AG1534" s="235" t="n"/>
    </row>
    <row r="1535" ht="14.4" customHeight="1" s="185">
      <c r="C1535" s="235" t="n"/>
      <c r="R1535" s="235" t="n"/>
      <c r="AG1535" s="235" t="n"/>
    </row>
    <row r="1536" ht="14.4" customHeight="1" s="185">
      <c r="C1536" s="235" t="n"/>
      <c r="R1536" s="235" t="n"/>
      <c r="AG1536" s="235" t="n"/>
    </row>
    <row r="1537" ht="14.4" customHeight="1" s="185">
      <c r="C1537" s="235" t="n"/>
      <c r="R1537" s="235" t="n"/>
      <c r="AG1537" s="235" t="n"/>
    </row>
    <row r="1538" ht="14.4" customHeight="1" s="185">
      <c r="C1538" s="235" t="n"/>
      <c r="R1538" s="235" t="n"/>
      <c r="AG1538" s="235" t="n"/>
    </row>
    <row r="1539" ht="14.4" customHeight="1" s="185">
      <c r="C1539" s="235" t="n"/>
      <c r="R1539" s="235" t="n"/>
      <c r="AG1539" s="235" t="n"/>
    </row>
    <row r="1540" ht="14.4" customHeight="1" s="185">
      <c r="C1540" s="235" t="n"/>
      <c r="R1540" s="235" t="n"/>
      <c r="AG1540" s="235" t="n"/>
    </row>
    <row r="1541" ht="14.4" customHeight="1" s="185">
      <c r="C1541" s="235" t="n"/>
      <c r="R1541" s="235" t="n"/>
      <c r="AG1541" s="235" t="n"/>
    </row>
    <row r="1542" ht="14.4" customHeight="1" s="185">
      <c r="C1542" s="235" t="n"/>
      <c r="R1542" s="235" t="n"/>
      <c r="AG1542" s="235" t="n"/>
    </row>
    <row r="1543" ht="14.4" customHeight="1" s="185">
      <c r="C1543" s="235" t="n"/>
      <c r="R1543" s="235" t="n"/>
      <c r="AG1543" s="235" t="n"/>
    </row>
    <row r="1544" ht="14.4" customHeight="1" s="185">
      <c r="C1544" s="235" t="n"/>
      <c r="R1544" s="235" t="n"/>
      <c r="AG1544" s="235" t="n"/>
    </row>
    <row r="1545" ht="14.4" customHeight="1" s="185">
      <c r="C1545" s="235" t="n"/>
      <c r="R1545" s="235" t="n"/>
      <c r="AG1545" s="235" t="n"/>
    </row>
    <row r="1546" ht="14.4" customHeight="1" s="185">
      <c r="C1546" s="235" t="n"/>
      <c r="R1546" s="235" t="n"/>
      <c r="AG1546" s="235" t="n"/>
    </row>
    <row r="1547" ht="14.4" customHeight="1" s="185">
      <c r="C1547" s="235" t="n"/>
      <c r="R1547" s="235" t="n"/>
      <c r="AG1547" s="235" t="n"/>
    </row>
    <row r="1548" ht="14.4" customHeight="1" s="185">
      <c r="C1548" s="235" t="n"/>
      <c r="R1548" s="235" t="n"/>
      <c r="AG1548" s="235" t="n"/>
    </row>
    <row r="1549" ht="14.4" customHeight="1" s="185">
      <c r="C1549" s="235" t="n"/>
      <c r="R1549" s="235" t="n"/>
      <c r="AG1549" s="235" t="n"/>
    </row>
    <row r="1550" ht="14.4" customHeight="1" s="185">
      <c r="C1550" s="235" t="n"/>
      <c r="R1550" s="235" t="n"/>
      <c r="AG1550" s="235" t="n"/>
    </row>
    <row r="1551" ht="14.4" customHeight="1" s="185">
      <c r="C1551" s="235" t="n"/>
      <c r="R1551" s="235" t="n"/>
      <c r="AG1551" s="235" t="n"/>
    </row>
    <row r="1552" ht="14.4" customHeight="1" s="185">
      <c r="C1552" s="235" t="n"/>
      <c r="R1552" s="235" t="n"/>
      <c r="AG1552" s="235" t="n"/>
    </row>
    <row r="1553" ht="14.4" customHeight="1" s="185">
      <c r="C1553" s="235" t="n"/>
      <c r="R1553" s="235" t="n"/>
      <c r="AG1553" s="235" t="n"/>
    </row>
    <row r="1554" ht="14.4" customHeight="1" s="185">
      <c r="C1554" s="235" t="n"/>
      <c r="R1554" s="235" t="n"/>
      <c r="AG1554" s="235" t="n"/>
    </row>
    <row r="1555" ht="14.4" customHeight="1" s="185">
      <c r="C1555" s="235" t="n"/>
      <c r="R1555" s="235" t="n"/>
      <c r="AG1555" s="235" t="n"/>
    </row>
    <row r="1556" ht="14.4" customHeight="1" s="185">
      <c r="C1556" s="235" t="n"/>
      <c r="R1556" s="235" t="n"/>
      <c r="AG1556" s="235" t="n"/>
    </row>
    <row r="1557" ht="14.4" customHeight="1" s="185">
      <c r="C1557" s="235" t="n"/>
      <c r="R1557" s="235" t="n"/>
      <c r="AG1557" s="235" t="n"/>
    </row>
    <row r="1558" ht="14.4" customHeight="1" s="185">
      <c r="C1558" s="235" t="n"/>
      <c r="R1558" s="235" t="n"/>
      <c r="AG1558" s="235" t="n"/>
    </row>
    <row r="1559" ht="14.4" customHeight="1" s="185">
      <c r="C1559" s="235" t="n"/>
      <c r="R1559" s="235" t="n"/>
      <c r="AG1559" s="235" t="n"/>
    </row>
    <row r="1560" ht="14.4" customHeight="1" s="185">
      <c r="C1560" s="235" t="n"/>
      <c r="R1560" s="235" t="n"/>
      <c r="AG1560" s="235" t="n"/>
    </row>
    <row r="1561" ht="14.4" customHeight="1" s="185">
      <c r="C1561" s="235" t="n"/>
      <c r="R1561" s="235" t="n"/>
      <c r="AG1561" s="235" t="n"/>
    </row>
    <row r="1562" ht="14.4" customHeight="1" s="185">
      <c r="C1562" s="235" t="n"/>
      <c r="R1562" s="235" t="n"/>
      <c r="AG1562" s="235" t="n"/>
    </row>
    <row r="1563" ht="14.4" customHeight="1" s="185">
      <c r="C1563" s="235" t="n"/>
      <c r="R1563" s="235" t="n"/>
      <c r="AG1563" s="235" t="n"/>
    </row>
    <row r="1564" ht="14.4" customHeight="1" s="185">
      <c r="C1564" s="235" t="n"/>
      <c r="R1564" s="235" t="n"/>
      <c r="AG1564" s="235" t="n"/>
    </row>
    <row r="1565" ht="14.4" customHeight="1" s="185">
      <c r="C1565" s="235" t="n"/>
      <c r="R1565" s="235" t="n"/>
      <c r="AG1565" s="235" t="n"/>
    </row>
    <row r="1566" ht="14.4" customHeight="1" s="185">
      <c r="C1566" s="235" t="n"/>
      <c r="R1566" s="235" t="n"/>
      <c r="AG1566" s="235" t="n"/>
    </row>
    <row r="1567" ht="14.4" customHeight="1" s="185">
      <c r="A1567" s="194" t="inlineStr">
        <is>
          <t>📋 T2 — 📆 SEMAINE 11</t>
        </is>
      </c>
      <c r="C1567" s="235" t="n"/>
      <c r="R1567" s="235" t="n"/>
      <c r="AG1567" s="235" t="n"/>
    </row>
    <row r="1568" ht="14.4" customHeight="1" s="185">
      <c r="C1568" s="235" t="n"/>
      <c r="R1568" s="235" t="n"/>
      <c r="AG1568" s="235" t="n"/>
    </row>
    <row r="1569" ht="14.4" customHeight="1" s="185">
      <c r="C1569" s="235" t="n"/>
      <c r="R1569" s="235" t="n"/>
      <c r="AG1569" s="235" t="n"/>
    </row>
    <row r="1570" ht="14.4" customHeight="1" s="185">
      <c r="C1570" s="235" t="n"/>
      <c r="R1570" s="235" t="n"/>
      <c r="AG1570" s="235" t="n"/>
    </row>
    <row r="1571" ht="14.4" customHeight="1" s="185">
      <c r="C1571" s="235" t="n"/>
      <c r="R1571" s="235" t="n"/>
      <c r="AG1571" s="235" t="n"/>
    </row>
    <row r="1572" ht="14.4" customHeight="1" s="185">
      <c r="C1572" s="235" t="n"/>
      <c r="R1572" s="235" t="n"/>
      <c r="AG1572" s="235" t="n"/>
    </row>
    <row r="1573" ht="14.4" customHeight="1" s="185">
      <c r="C1573" s="235" t="n"/>
      <c r="R1573" s="235" t="n"/>
      <c r="AG1573" s="235" t="n"/>
    </row>
    <row r="1574" ht="14.4" customHeight="1" s="185">
      <c r="C1574" s="235" t="n"/>
      <c r="R1574" s="235" t="n"/>
      <c r="AG1574" s="235" t="n"/>
    </row>
    <row r="1575" ht="14.4" customHeight="1" s="185">
      <c r="C1575" s="235" t="n"/>
      <c r="R1575" s="235" t="n"/>
      <c r="AG1575" s="235" t="n"/>
    </row>
    <row r="1576" ht="14.4" customHeight="1" s="185">
      <c r="C1576" s="235" t="n"/>
      <c r="R1576" s="235" t="n"/>
      <c r="AG1576" s="235" t="n"/>
    </row>
    <row r="1577" ht="14.4" customHeight="1" s="185">
      <c r="C1577" s="235" t="n"/>
      <c r="R1577" s="235" t="n"/>
      <c r="AG1577" s="235" t="n"/>
    </row>
    <row r="1578" ht="14.4" customHeight="1" s="185">
      <c r="C1578" s="235" t="n"/>
      <c r="R1578" s="235" t="n"/>
      <c r="AG1578" s="235" t="n"/>
    </row>
    <row r="1579" ht="14.4" customHeight="1" s="185">
      <c r="C1579" s="235" t="n"/>
      <c r="R1579" s="235" t="n"/>
      <c r="AG1579" s="235" t="n"/>
    </row>
    <row r="1580" ht="14.4" customHeight="1" s="185">
      <c r="C1580" s="235" t="n"/>
      <c r="R1580" s="235" t="n"/>
      <c r="AG1580" s="235" t="n"/>
    </row>
    <row r="1581" ht="14.4" customHeight="1" s="185">
      <c r="C1581" s="235" t="n"/>
      <c r="R1581" s="235" t="n"/>
      <c r="AG1581" s="235" t="n"/>
    </row>
    <row r="1582" ht="14.4" customHeight="1" s="185">
      <c r="C1582" s="235" t="n"/>
      <c r="R1582" s="235" t="n"/>
      <c r="AG1582" s="235" t="n"/>
    </row>
    <row r="1583" ht="14.4" customHeight="1" s="185">
      <c r="C1583" s="235" t="n"/>
      <c r="R1583" s="235" t="n"/>
      <c r="AG1583" s="235" t="n"/>
    </row>
    <row r="1584" ht="14.4" customHeight="1" s="185">
      <c r="C1584" s="235" t="n"/>
      <c r="R1584" s="235" t="n"/>
      <c r="AG1584" s="235" t="n"/>
    </row>
    <row r="1585" ht="14.4" customHeight="1" s="185">
      <c r="C1585" s="235" t="n"/>
      <c r="R1585" s="235" t="n"/>
      <c r="AG1585" s="235" t="n"/>
    </row>
    <row r="1586" ht="14.4" customHeight="1" s="185">
      <c r="C1586" s="235" t="n"/>
      <c r="R1586" s="235" t="n"/>
      <c r="AG1586" s="235" t="n"/>
    </row>
    <row r="1587" ht="14.4" customHeight="1" s="185">
      <c r="C1587" s="235" t="n"/>
      <c r="R1587" s="235" t="n"/>
      <c r="AG1587" s="235" t="n"/>
    </row>
    <row r="1588" ht="14.4" customHeight="1" s="185">
      <c r="C1588" s="235" t="n"/>
      <c r="R1588" s="235" t="n"/>
      <c r="AG1588" s="235" t="n"/>
    </row>
    <row r="1589" ht="14.4" customHeight="1" s="185">
      <c r="C1589" s="235" t="n"/>
      <c r="R1589" s="235" t="n"/>
      <c r="AG1589" s="235" t="n"/>
    </row>
    <row r="1590" ht="14.4" customHeight="1" s="185">
      <c r="C1590" s="235" t="n"/>
      <c r="R1590" s="235" t="n"/>
      <c r="AG1590" s="235" t="n"/>
    </row>
    <row r="1591" ht="14.4" customHeight="1" s="185">
      <c r="C1591" s="235" t="n"/>
      <c r="R1591" s="235" t="n"/>
      <c r="AG1591" s="235" t="n"/>
    </row>
    <row r="1592" ht="14.4" customHeight="1" s="185">
      <c r="C1592" s="235" t="n"/>
      <c r="R1592" s="235" t="n"/>
      <c r="AG1592" s="235" t="n"/>
    </row>
    <row r="1593" ht="14.4" customHeight="1" s="185">
      <c r="C1593" s="235" t="n"/>
      <c r="R1593" s="235" t="n"/>
      <c r="AG1593" s="235" t="n"/>
    </row>
    <row r="1594" ht="14.4" customHeight="1" s="185">
      <c r="C1594" s="235" t="n"/>
      <c r="R1594" s="235" t="n"/>
      <c r="AG1594" s="235" t="n"/>
    </row>
    <row r="1595" ht="14.4" customHeight="1" s="185">
      <c r="C1595" s="235" t="n"/>
      <c r="R1595" s="235" t="n"/>
      <c r="AG1595" s="235" t="n"/>
    </row>
    <row r="1596" ht="14.4" customHeight="1" s="185">
      <c r="C1596" s="235" t="n"/>
      <c r="R1596" s="235" t="n"/>
      <c r="AG1596" s="235" t="n"/>
    </row>
    <row r="1597" ht="14.4" customHeight="1" s="185">
      <c r="C1597" s="235" t="n"/>
      <c r="R1597" s="235" t="n"/>
      <c r="AG1597" s="235" t="n"/>
    </row>
    <row r="1598" ht="14.4" customHeight="1" s="185">
      <c r="C1598" s="235" t="n"/>
      <c r="R1598" s="235" t="n"/>
      <c r="AG1598" s="235" t="n"/>
    </row>
    <row r="1599" ht="14.4" customHeight="1" s="185">
      <c r="C1599" s="235" t="n"/>
      <c r="R1599" s="235" t="n"/>
      <c r="AG1599" s="235" t="n"/>
    </row>
    <row r="1600" ht="14.4" customHeight="1" s="185">
      <c r="C1600" s="235" t="n"/>
      <c r="R1600" s="235" t="n"/>
      <c r="AG1600" s="235" t="n"/>
    </row>
    <row r="1601" ht="14.4" customHeight="1" s="185">
      <c r="C1601" s="235" t="n"/>
      <c r="R1601" s="235" t="n"/>
      <c r="AG1601" s="235" t="n"/>
    </row>
    <row r="1602" ht="14.4" customHeight="1" s="185">
      <c r="C1602" s="235" t="n"/>
      <c r="R1602" s="235" t="n"/>
      <c r="AG1602" s="235" t="n"/>
    </row>
    <row r="1603" ht="14.4" customHeight="1" s="185">
      <c r="C1603" s="235" t="n"/>
      <c r="R1603" s="235" t="n"/>
      <c r="AG1603" s="235" t="n"/>
    </row>
    <row r="1604" ht="14.4" customHeight="1" s="185">
      <c r="C1604" s="235" t="n"/>
      <c r="R1604" s="235" t="n"/>
      <c r="AG1604" s="235" t="n"/>
    </row>
    <row r="1605" ht="14.4" customHeight="1" s="185">
      <c r="C1605" s="235" t="n"/>
      <c r="R1605" s="235" t="n"/>
      <c r="AG1605" s="235" t="n"/>
    </row>
    <row r="1606" ht="14.4" customHeight="1" s="185">
      <c r="C1606" s="235" t="n"/>
      <c r="R1606" s="235" t="n"/>
      <c r="AG1606" s="235" t="n"/>
    </row>
    <row r="1607" ht="14.4" customHeight="1" s="185">
      <c r="C1607" s="235" t="n"/>
      <c r="R1607" s="235" t="n"/>
      <c r="AG1607" s="235" t="n"/>
    </row>
    <row r="1608" ht="14.4" customHeight="1" s="185">
      <c r="C1608" s="235" t="n"/>
      <c r="R1608" s="235" t="n"/>
      <c r="AG1608" s="235" t="n"/>
    </row>
    <row r="1609" ht="14.4" customHeight="1" s="185">
      <c r="C1609" s="235" t="n"/>
      <c r="R1609" s="235" t="n"/>
      <c r="AG1609" s="235" t="n"/>
    </row>
    <row r="1610" ht="14.4" customHeight="1" s="185">
      <c r="C1610" s="235" t="n"/>
      <c r="R1610" s="235" t="n"/>
      <c r="AG1610" s="235" t="n"/>
    </row>
    <row r="1611" ht="14.4" customHeight="1" s="185">
      <c r="C1611" s="235" t="n"/>
      <c r="R1611" s="235" t="n"/>
      <c r="AG1611" s="235" t="n"/>
    </row>
    <row r="1612" ht="14.4" customHeight="1" s="185">
      <c r="C1612" s="235" t="n"/>
      <c r="R1612" s="235" t="n"/>
      <c r="AG1612" s="235" t="n"/>
    </row>
    <row r="1613" ht="14.4" customHeight="1" s="185">
      <c r="C1613" s="235" t="n"/>
      <c r="R1613" s="235" t="n"/>
      <c r="AG1613" s="235" t="n"/>
    </row>
    <row r="1614" ht="14.4" customHeight="1" s="185">
      <c r="C1614" s="235" t="n"/>
      <c r="R1614" s="235" t="n"/>
      <c r="AG1614" s="235" t="n"/>
    </row>
    <row r="1615" ht="14.4" customHeight="1" s="185">
      <c r="C1615" s="235" t="n"/>
      <c r="R1615" s="235" t="n"/>
      <c r="AG1615" s="235" t="n"/>
    </row>
    <row r="1616" ht="14.4" customHeight="1" s="185">
      <c r="C1616" s="235" t="n"/>
      <c r="R1616" s="235" t="n"/>
      <c r="AG1616" s="235" t="n"/>
    </row>
    <row r="1617" ht="14.4" customHeight="1" s="185">
      <c r="C1617" s="235" t="n"/>
      <c r="R1617" s="235" t="n"/>
      <c r="AG1617" s="235" t="n"/>
    </row>
    <row r="1618" ht="14.4" customHeight="1" s="185">
      <c r="C1618" s="235" t="n"/>
      <c r="R1618" s="235" t="n"/>
      <c r="AG1618" s="235" t="n"/>
    </row>
    <row r="1619" ht="14.4" customHeight="1" s="185">
      <c r="C1619" s="235" t="n"/>
      <c r="R1619" s="235" t="n"/>
      <c r="AG1619" s="235" t="n"/>
    </row>
    <row r="1620" ht="14.4" customHeight="1" s="185">
      <c r="C1620" s="235" t="n"/>
      <c r="R1620" s="235" t="n"/>
      <c r="AG1620" s="235" t="n"/>
    </row>
    <row r="1621" ht="14.4" customHeight="1" s="185">
      <c r="C1621" s="235" t="n"/>
      <c r="R1621" s="235" t="n"/>
      <c r="AG1621" s="235" t="n"/>
    </row>
    <row r="1622" ht="14.4" customHeight="1" s="185">
      <c r="C1622" s="235" t="n"/>
      <c r="R1622" s="235" t="n"/>
      <c r="AG1622" s="235" t="n"/>
    </row>
    <row r="1623" ht="14.4" customHeight="1" s="185">
      <c r="C1623" s="235" t="n"/>
      <c r="R1623" s="235" t="n"/>
      <c r="AG1623" s="235" t="n"/>
    </row>
    <row r="1624" ht="14.4" customHeight="1" s="185">
      <c r="C1624" s="235" t="n"/>
      <c r="R1624" s="235" t="n"/>
      <c r="AG1624" s="235" t="n"/>
    </row>
    <row r="1625" ht="14.4" customHeight="1" s="185">
      <c r="C1625" s="235" t="n"/>
      <c r="R1625" s="235" t="n"/>
      <c r="AG1625" s="235" t="n"/>
    </row>
    <row r="1626" ht="14.4" customHeight="1" s="185">
      <c r="C1626" s="235" t="n"/>
      <c r="R1626" s="235" t="n"/>
      <c r="AG1626" s="235" t="n"/>
    </row>
    <row r="1627" ht="14.4" customHeight="1" s="185">
      <c r="C1627" s="235" t="n"/>
      <c r="R1627" s="235" t="n"/>
      <c r="AG1627" s="235" t="n"/>
    </row>
    <row r="1628" ht="14.4" customHeight="1" s="185">
      <c r="C1628" s="235" t="n"/>
      <c r="R1628" s="235" t="n"/>
      <c r="AG1628" s="235" t="n"/>
    </row>
    <row r="1629" ht="14.4" customHeight="1" s="185">
      <c r="C1629" s="235" t="n"/>
      <c r="R1629" s="235" t="n"/>
      <c r="AG1629" s="235" t="n"/>
    </row>
    <row r="1630" ht="14.4" customHeight="1" s="185">
      <c r="C1630" s="235" t="n"/>
      <c r="R1630" s="235" t="n"/>
      <c r="AG1630" s="235" t="n"/>
    </row>
    <row r="1631" ht="14.4" customHeight="1" s="185">
      <c r="C1631" s="235" t="n"/>
      <c r="R1631" s="235" t="n"/>
      <c r="AG1631" s="235" t="n"/>
    </row>
    <row r="1632" ht="14.4" customHeight="1" s="185">
      <c r="C1632" s="235" t="n"/>
      <c r="R1632" s="235" t="n"/>
      <c r="AG1632" s="235" t="n"/>
    </row>
    <row r="1633" ht="14.4" customHeight="1" s="185">
      <c r="C1633" s="235" t="n"/>
      <c r="R1633" s="235" t="n"/>
      <c r="AG1633" s="235" t="n"/>
    </row>
    <row r="1634" ht="14.4" customHeight="1" s="185">
      <c r="C1634" s="235" t="n"/>
      <c r="R1634" s="235" t="n"/>
      <c r="AG1634" s="235" t="n"/>
    </row>
    <row r="1635" ht="14.4" customHeight="1" s="185">
      <c r="C1635" s="235" t="n"/>
      <c r="R1635" s="235" t="n"/>
      <c r="AG1635" s="235" t="n"/>
    </row>
    <row r="1636" ht="14.4" customHeight="1" s="185">
      <c r="C1636" s="235" t="n"/>
      <c r="R1636" s="235" t="n"/>
      <c r="AG1636" s="235" t="n"/>
    </row>
    <row r="1637" ht="14.4" customHeight="1" s="185">
      <c r="C1637" s="235" t="n"/>
      <c r="R1637" s="235" t="n"/>
      <c r="AG1637" s="235" t="n"/>
    </row>
    <row r="1638" ht="14.4" customHeight="1" s="185">
      <c r="A1638" s="194" t="inlineStr">
        <is>
          <t>📋 T2 — 📆 SEMAINE 12</t>
        </is>
      </c>
      <c r="C1638" s="235" t="n"/>
      <c r="R1638" s="235" t="n"/>
      <c r="AG1638" s="235" t="n"/>
    </row>
    <row r="1639" ht="14.4" customHeight="1" s="185">
      <c r="C1639" s="235" t="n"/>
      <c r="R1639" s="235" t="n"/>
      <c r="AG1639" s="235" t="n"/>
    </row>
    <row r="1640" ht="14.4" customHeight="1" s="185">
      <c r="C1640" s="235" t="n"/>
      <c r="R1640" s="235" t="n"/>
      <c r="AG1640" s="235" t="n"/>
    </row>
    <row r="1641" ht="14.4" customHeight="1" s="185">
      <c r="C1641" s="235" t="n"/>
      <c r="R1641" s="235" t="n"/>
      <c r="AG1641" s="235" t="n"/>
    </row>
    <row r="1642" ht="14.4" customHeight="1" s="185">
      <c r="C1642" s="235" t="n"/>
      <c r="R1642" s="235" t="n"/>
      <c r="AG1642" s="235" t="n"/>
    </row>
    <row r="1643" ht="14.4" customHeight="1" s="185">
      <c r="C1643" s="235" t="n"/>
      <c r="R1643" s="235" t="n"/>
      <c r="AG1643" s="235" t="n"/>
    </row>
    <row r="1644" ht="14.4" customHeight="1" s="185">
      <c r="C1644" s="235" t="n"/>
      <c r="R1644" s="235" t="n"/>
      <c r="AG1644" s="235" t="n"/>
    </row>
    <row r="1645" ht="14.4" customHeight="1" s="185">
      <c r="C1645" s="235" t="n"/>
      <c r="R1645" s="235" t="n"/>
      <c r="AG1645" s="235" t="n"/>
    </row>
    <row r="1646" ht="14.4" customHeight="1" s="185">
      <c r="C1646" s="235" t="n"/>
      <c r="R1646" s="235" t="n"/>
      <c r="AG1646" s="235" t="n"/>
    </row>
    <row r="1647" ht="14.4" customHeight="1" s="185">
      <c r="C1647" s="235" t="n"/>
      <c r="R1647" s="235" t="n"/>
      <c r="AG1647" s="235" t="n"/>
    </row>
    <row r="1648" ht="14.4" customHeight="1" s="185">
      <c r="C1648" s="235" t="n"/>
      <c r="R1648" s="235" t="n"/>
      <c r="AG1648" s="235" t="n"/>
    </row>
    <row r="1649" ht="14.4" customHeight="1" s="185">
      <c r="C1649" s="235" t="n"/>
      <c r="R1649" s="235" t="n"/>
      <c r="AG1649" s="235" t="n"/>
    </row>
    <row r="1650" ht="14.4" customHeight="1" s="185">
      <c r="C1650" s="235" t="n"/>
      <c r="R1650" s="235" t="n"/>
      <c r="AG1650" s="235" t="n"/>
    </row>
    <row r="1651" ht="14.4" customHeight="1" s="185">
      <c r="C1651" s="235" t="n"/>
      <c r="R1651" s="235" t="n"/>
      <c r="AG1651" s="235" t="n"/>
    </row>
    <row r="1652" ht="14.4" customHeight="1" s="185">
      <c r="C1652" s="235" t="n"/>
      <c r="R1652" s="235" t="n"/>
      <c r="AG1652" s="235" t="n"/>
    </row>
    <row r="1653" ht="14.4" customHeight="1" s="185">
      <c r="C1653" s="235" t="n"/>
      <c r="R1653" s="235" t="n"/>
      <c r="AG1653" s="235" t="n"/>
    </row>
    <row r="1654" ht="14.4" customHeight="1" s="185">
      <c r="C1654" s="235" t="n"/>
      <c r="R1654" s="235" t="n"/>
      <c r="AG1654" s="235" t="n"/>
    </row>
    <row r="1655" ht="14.4" customHeight="1" s="185">
      <c r="C1655" s="235" t="n"/>
      <c r="R1655" s="235" t="n"/>
      <c r="AG1655" s="235" t="n"/>
    </row>
    <row r="1656" ht="14.4" customHeight="1" s="185">
      <c r="C1656" s="235" t="n"/>
      <c r="R1656" s="235" t="n"/>
      <c r="AG1656" s="235" t="n"/>
    </row>
    <row r="1657" ht="14.4" customHeight="1" s="185">
      <c r="C1657" s="235" t="n"/>
      <c r="R1657" s="235" t="n"/>
      <c r="AG1657" s="235" t="n"/>
    </row>
    <row r="1658" ht="14.4" customHeight="1" s="185">
      <c r="C1658" s="235" t="n"/>
      <c r="R1658" s="235" t="n"/>
      <c r="AG1658" s="235" t="n"/>
    </row>
    <row r="1659" ht="14.4" customHeight="1" s="185">
      <c r="C1659" s="235" t="n"/>
      <c r="R1659" s="235" t="n"/>
      <c r="AG1659" s="235" t="n"/>
    </row>
    <row r="1660" ht="14.4" customHeight="1" s="185">
      <c r="C1660" s="235" t="n"/>
      <c r="R1660" s="235" t="n"/>
      <c r="AG1660" s="235" t="n"/>
    </row>
    <row r="1661" ht="14.4" customHeight="1" s="185">
      <c r="C1661" s="235" t="n"/>
      <c r="R1661" s="235" t="n"/>
      <c r="AG1661" s="235" t="n"/>
    </row>
    <row r="1662" ht="14.4" customHeight="1" s="185">
      <c r="C1662" s="235" t="n"/>
      <c r="R1662" s="235" t="n"/>
      <c r="AG1662" s="235" t="n"/>
    </row>
    <row r="1663" ht="14.4" customHeight="1" s="185">
      <c r="C1663" s="235" t="n"/>
      <c r="R1663" s="235" t="n"/>
      <c r="AG1663" s="235" t="n"/>
    </row>
    <row r="1664" ht="14.4" customHeight="1" s="185">
      <c r="C1664" s="235" t="n"/>
      <c r="R1664" s="235" t="n"/>
      <c r="AG1664" s="235" t="n"/>
    </row>
    <row r="1665" ht="14.4" customHeight="1" s="185">
      <c r="C1665" s="235" t="n"/>
      <c r="R1665" s="235" t="n"/>
      <c r="AG1665" s="235" t="n"/>
    </row>
    <row r="1666" ht="14.4" customHeight="1" s="185">
      <c r="C1666" s="235" t="n"/>
      <c r="R1666" s="235" t="n"/>
      <c r="AG1666" s="235" t="n"/>
    </row>
    <row r="1667" ht="14.4" customHeight="1" s="185">
      <c r="C1667" s="235" t="n"/>
      <c r="R1667" s="235" t="n"/>
      <c r="AG1667" s="235" t="n"/>
    </row>
    <row r="1668" ht="14.4" customHeight="1" s="185">
      <c r="C1668" s="235" t="n"/>
      <c r="R1668" s="235" t="n"/>
      <c r="AG1668" s="235" t="n"/>
    </row>
    <row r="1669" ht="14.4" customHeight="1" s="185">
      <c r="C1669" s="235" t="n"/>
      <c r="R1669" s="235" t="n"/>
      <c r="AG1669" s="235" t="n"/>
    </row>
    <row r="1670" ht="14.4" customHeight="1" s="185">
      <c r="C1670" s="235" t="n"/>
      <c r="R1670" s="235" t="n"/>
      <c r="AG1670" s="235" t="n"/>
    </row>
    <row r="1671" ht="14.4" customHeight="1" s="185">
      <c r="C1671" s="235" t="n"/>
      <c r="R1671" s="235" t="n"/>
      <c r="AG1671" s="235" t="n"/>
    </row>
    <row r="1672" ht="14.4" customHeight="1" s="185">
      <c r="C1672" s="235" t="n"/>
      <c r="R1672" s="235" t="n"/>
      <c r="AG1672" s="235" t="n"/>
    </row>
    <row r="1673" ht="14.4" customHeight="1" s="185">
      <c r="C1673" s="235" t="n"/>
      <c r="R1673" s="235" t="n"/>
      <c r="AG1673" s="235" t="n"/>
    </row>
    <row r="1674" ht="14.4" customHeight="1" s="185">
      <c r="C1674" s="235" t="n"/>
      <c r="R1674" s="235" t="n"/>
      <c r="AG1674" s="235" t="n"/>
    </row>
    <row r="1675" ht="14.4" customHeight="1" s="185">
      <c r="C1675" s="235" t="n"/>
      <c r="R1675" s="235" t="n"/>
      <c r="AG1675" s="235" t="n"/>
    </row>
    <row r="1676" ht="14.4" customHeight="1" s="185">
      <c r="C1676" s="235" t="n"/>
      <c r="R1676" s="235" t="n"/>
      <c r="AG1676" s="235" t="n"/>
    </row>
    <row r="1677" ht="14.4" customHeight="1" s="185">
      <c r="C1677" s="235" t="n"/>
      <c r="R1677" s="235" t="n"/>
      <c r="AG1677" s="235" t="n"/>
    </row>
    <row r="1678" ht="14.4" customHeight="1" s="185">
      <c r="C1678" s="235" t="n"/>
      <c r="R1678" s="235" t="n"/>
      <c r="AG1678" s="235" t="n"/>
    </row>
    <row r="1679" ht="14.4" customHeight="1" s="185">
      <c r="C1679" s="235" t="n"/>
      <c r="R1679" s="235" t="n"/>
      <c r="AG1679" s="235" t="n"/>
    </row>
    <row r="1680" ht="14.4" customHeight="1" s="185">
      <c r="C1680" s="235" t="n"/>
      <c r="R1680" s="235" t="n"/>
      <c r="AG1680" s="235" t="n"/>
    </row>
    <row r="1681" ht="14.4" customHeight="1" s="185">
      <c r="C1681" s="235" t="n"/>
      <c r="R1681" s="235" t="n"/>
      <c r="AG1681" s="235" t="n"/>
    </row>
    <row r="1682" ht="14.4" customHeight="1" s="185">
      <c r="C1682" s="235" t="n"/>
      <c r="R1682" s="235" t="n"/>
      <c r="AG1682" s="235" t="n"/>
    </row>
    <row r="1683" ht="14.4" customHeight="1" s="185">
      <c r="C1683" s="235" t="n"/>
      <c r="R1683" s="235" t="n"/>
      <c r="AG1683" s="235" t="n"/>
    </row>
    <row r="1684" ht="14.4" customHeight="1" s="185">
      <c r="C1684" s="235" t="n"/>
      <c r="R1684" s="235" t="n"/>
      <c r="AG1684" s="235" t="n"/>
    </row>
    <row r="1685" ht="14.4" customHeight="1" s="185">
      <c r="C1685" s="235" t="n"/>
      <c r="R1685" s="235" t="n"/>
      <c r="AG1685" s="235" t="n"/>
    </row>
    <row r="1686" ht="14.4" customHeight="1" s="185">
      <c r="C1686" s="235" t="n"/>
      <c r="R1686" s="235" t="n"/>
      <c r="AG1686" s="235" t="n"/>
    </row>
    <row r="1687" ht="14.4" customHeight="1" s="185">
      <c r="C1687" s="235" t="n"/>
      <c r="R1687" s="235" t="n"/>
      <c r="AG1687" s="235" t="n"/>
    </row>
    <row r="1688" ht="14.4" customHeight="1" s="185">
      <c r="C1688" s="235" t="n"/>
      <c r="R1688" s="235" t="n"/>
      <c r="AG1688" s="235" t="n"/>
    </row>
    <row r="1689" ht="14.4" customHeight="1" s="185">
      <c r="C1689" s="235" t="n"/>
      <c r="R1689" s="235" t="n"/>
      <c r="AG1689" s="235" t="n"/>
    </row>
    <row r="1690" ht="14.4" customHeight="1" s="185">
      <c r="C1690" s="235" t="n"/>
      <c r="R1690" s="235" t="n"/>
      <c r="AG1690" s="235" t="n"/>
    </row>
    <row r="1691" ht="14.4" customHeight="1" s="185">
      <c r="C1691" s="235" t="n"/>
      <c r="R1691" s="235" t="n"/>
      <c r="AG1691" s="235" t="n"/>
    </row>
    <row r="1692" ht="14.4" customHeight="1" s="185">
      <c r="C1692" s="235" t="n"/>
      <c r="R1692" s="235" t="n"/>
      <c r="AG1692" s="235" t="n"/>
    </row>
    <row r="1693" ht="14.4" customHeight="1" s="185">
      <c r="C1693" s="235" t="n"/>
      <c r="R1693" s="235" t="n"/>
      <c r="AG1693" s="235" t="n"/>
    </row>
    <row r="1694" ht="14.4" customHeight="1" s="185">
      <c r="C1694" s="235" t="n"/>
      <c r="R1694" s="235" t="n"/>
      <c r="AG1694" s="235" t="n"/>
    </row>
    <row r="1695" ht="14.4" customHeight="1" s="185">
      <c r="C1695" s="235" t="n"/>
      <c r="R1695" s="235" t="n"/>
      <c r="AG1695" s="235" t="n"/>
    </row>
    <row r="1696" ht="14.4" customHeight="1" s="185">
      <c r="C1696" s="235" t="n"/>
      <c r="R1696" s="235" t="n"/>
      <c r="AG1696" s="235" t="n"/>
    </row>
    <row r="1697" ht="14.4" customHeight="1" s="185">
      <c r="C1697" s="235" t="n"/>
      <c r="R1697" s="235" t="n"/>
      <c r="AG1697" s="235" t="n"/>
    </row>
    <row r="1698" ht="14.4" customHeight="1" s="185">
      <c r="C1698" s="235" t="n"/>
      <c r="R1698" s="235" t="n"/>
      <c r="AG1698" s="235" t="n"/>
    </row>
    <row r="1699" ht="14.4" customHeight="1" s="185">
      <c r="C1699" s="235" t="n"/>
      <c r="R1699" s="235" t="n"/>
      <c r="AG1699" s="235" t="n"/>
    </row>
    <row r="1700" ht="14.4" customHeight="1" s="185">
      <c r="C1700" s="235" t="n"/>
      <c r="R1700" s="235" t="n"/>
      <c r="AG1700" s="235" t="n"/>
    </row>
    <row r="1701" ht="14.4" customHeight="1" s="185">
      <c r="C1701" s="235" t="n"/>
      <c r="R1701" s="235" t="n"/>
      <c r="AG1701" s="235" t="n"/>
    </row>
    <row r="1702" ht="14.4" customHeight="1" s="185">
      <c r="C1702" s="235" t="n"/>
      <c r="R1702" s="235" t="n"/>
      <c r="AG1702" s="235" t="n"/>
    </row>
    <row r="1703" ht="14.4" customHeight="1" s="185">
      <c r="C1703" s="235" t="n"/>
      <c r="R1703" s="235" t="n"/>
      <c r="AG1703" s="235" t="n"/>
    </row>
    <row r="1704" ht="14.4" customHeight="1" s="185">
      <c r="C1704" s="235" t="n"/>
      <c r="R1704" s="235" t="n"/>
      <c r="AG1704" s="235" t="n"/>
    </row>
    <row r="1705" ht="14.4" customHeight="1" s="185">
      <c r="C1705" s="235" t="n"/>
      <c r="R1705" s="235" t="n"/>
      <c r="AG1705" s="235" t="n"/>
    </row>
    <row r="1706" ht="14.4" customHeight="1" s="185">
      <c r="C1706" s="235" t="n"/>
      <c r="R1706" s="235" t="n"/>
      <c r="AG1706" s="235" t="n"/>
    </row>
    <row r="1707" ht="14.4" customHeight="1" s="185">
      <c r="C1707" s="235" t="n"/>
      <c r="R1707" s="235" t="n"/>
      <c r="AG1707" s="235" t="n"/>
    </row>
    <row r="1708" ht="14.4" customHeight="1" s="185">
      <c r="C1708" s="235" t="n"/>
      <c r="R1708" s="235" t="n"/>
      <c r="AG1708" s="235" t="n"/>
    </row>
    <row r="1709" ht="14.4" customHeight="1" s="185">
      <c r="C1709" s="235" t="n"/>
      <c r="R1709" s="235" t="n"/>
      <c r="AG1709" s="235" t="n"/>
    </row>
    <row r="1710" ht="30" customHeight="1" s="185">
      <c r="A1710" s="194" t="inlineStr">
        <is>
          <t>📋 T3 — 📆 SEMAINE 1</t>
        </is>
      </c>
      <c r="C1710" s="235" t="n"/>
      <c r="R1710" s="235" t="n"/>
      <c r="AG1710" s="235" t="n"/>
    </row>
    <row r="1711" ht="14.4" customHeight="1" s="185">
      <c r="C1711" s="235" t="n"/>
      <c r="R1711" s="235" t="n"/>
      <c r="AG1711" s="235" t="n"/>
    </row>
    <row r="1712" ht="14.4" customHeight="1" s="185">
      <c r="C1712" s="235" t="n"/>
      <c r="R1712" s="235" t="n"/>
      <c r="AG1712" s="235" t="n"/>
    </row>
    <row r="1713" ht="14.4" customHeight="1" s="185">
      <c r="C1713" s="235" t="n"/>
      <c r="R1713" s="235" t="n"/>
      <c r="AG1713" s="235" t="n"/>
    </row>
    <row r="1714" ht="14.4" customHeight="1" s="185">
      <c r="C1714" s="235" t="n"/>
      <c r="R1714" s="235" t="n"/>
      <c r="AG1714" s="235" t="n"/>
    </row>
    <row r="1715" ht="14.4" customHeight="1" s="185">
      <c r="C1715" s="235" t="n"/>
      <c r="R1715" s="235" t="n"/>
      <c r="AG1715" s="235" t="n"/>
    </row>
    <row r="1716" ht="14.4" customHeight="1" s="185">
      <c r="C1716" s="235" t="n"/>
      <c r="R1716" s="235" t="n"/>
      <c r="AG1716" s="235" t="n"/>
    </row>
    <row r="1717" ht="14.4" customHeight="1" s="185">
      <c r="C1717" s="235" t="n"/>
      <c r="R1717" s="235" t="n"/>
      <c r="AG1717" s="235" t="n"/>
    </row>
    <row r="1718" ht="14.4" customHeight="1" s="185">
      <c r="C1718" s="235" t="n"/>
      <c r="R1718" s="235" t="n"/>
      <c r="AG1718" s="235" t="n"/>
    </row>
    <row r="1719" ht="14.4" customHeight="1" s="185">
      <c r="C1719" s="235" t="n"/>
      <c r="R1719" s="235" t="n"/>
      <c r="AG1719" s="235" t="n"/>
    </row>
    <row r="1720" ht="14.4" customHeight="1" s="185">
      <c r="C1720" s="235" t="n"/>
      <c r="R1720" s="235" t="n"/>
      <c r="AG1720" s="235" t="n"/>
    </row>
    <row r="1721" ht="14.4" customHeight="1" s="185">
      <c r="C1721" s="235" t="n"/>
      <c r="R1721" s="235" t="n"/>
      <c r="AG1721" s="235" t="n"/>
    </row>
    <row r="1722" ht="14.4" customHeight="1" s="185">
      <c r="C1722" s="235" t="n"/>
      <c r="R1722" s="235" t="n"/>
      <c r="AG1722" s="235" t="n"/>
    </row>
    <row r="1723" ht="14.4" customHeight="1" s="185">
      <c r="C1723" s="235" t="n"/>
      <c r="R1723" s="235" t="n"/>
      <c r="AG1723" s="235" t="n"/>
    </row>
    <row r="1724" ht="14.4" customHeight="1" s="185">
      <c r="C1724" s="235" t="n"/>
      <c r="R1724" s="235" t="n"/>
      <c r="AG1724" s="235" t="n"/>
    </row>
    <row r="1725" ht="14.4" customHeight="1" s="185">
      <c r="C1725" s="235" t="n"/>
      <c r="R1725" s="235" t="n"/>
      <c r="AG1725" s="235" t="n"/>
    </row>
    <row r="1726" ht="14.4" customHeight="1" s="185">
      <c r="C1726" s="235" t="n"/>
      <c r="R1726" s="235" t="n"/>
      <c r="AG1726" s="235" t="n"/>
    </row>
    <row r="1727" ht="14.4" customHeight="1" s="185">
      <c r="C1727" s="235" t="n"/>
      <c r="R1727" s="235" t="n"/>
      <c r="AG1727" s="235" t="n"/>
    </row>
    <row r="1728" ht="14.4" customHeight="1" s="185">
      <c r="C1728" s="235" t="n"/>
      <c r="R1728" s="235" t="n"/>
      <c r="AG1728" s="235" t="n"/>
    </row>
    <row r="1729" ht="14.4" customHeight="1" s="185">
      <c r="C1729" s="235" t="n"/>
      <c r="R1729" s="235" t="n"/>
      <c r="AG1729" s="235" t="n"/>
    </row>
    <row r="1730" ht="14.4" customHeight="1" s="185">
      <c r="C1730" s="235" t="n"/>
      <c r="R1730" s="235" t="n"/>
      <c r="AG1730" s="235" t="n"/>
    </row>
    <row r="1731" ht="14.4" customHeight="1" s="185">
      <c r="C1731" s="235" t="n"/>
      <c r="R1731" s="235" t="n"/>
      <c r="AG1731" s="235" t="n"/>
    </row>
    <row r="1732" ht="14.4" customHeight="1" s="185">
      <c r="C1732" s="235" t="n"/>
      <c r="R1732" s="235" t="n"/>
      <c r="AG1732" s="235" t="n"/>
    </row>
    <row r="1733" ht="14.4" customHeight="1" s="185">
      <c r="C1733" s="235" t="n"/>
      <c r="R1733" s="235" t="n"/>
      <c r="AG1733" s="235" t="n"/>
    </row>
    <row r="1734" ht="14.4" customHeight="1" s="185">
      <c r="C1734" s="235" t="n"/>
      <c r="R1734" s="235" t="n"/>
      <c r="AG1734" s="235" t="n"/>
    </row>
    <row r="1735" ht="14.4" customHeight="1" s="185">
      <c r="C1735" s="235" t="n"/>
      <c r="R1735" s="235" t="n"/>
      <c r="AG1735" s="235" t="n"/>
    </row>
    <row r="1736" ht="14.4" customHeight="1" s="185">
      <c r="C1736" s="235" t="n"/>
      <c r="R1736" s="235" t="n"/>
      <c r="AG1736" s="235" t="n"/>
    </row>
    <row r="1737" ht="14.4" customHeight="1" s="185">
      <c r="C1737" s="235" t="n"/>
      <c r="R1737" s="235" t="n"/>
      <c r="AG1737" s="235" t="n"/>
    </row>
    <row r="1738" ht="14.4" customHeight="1" s="185">
      <c r="C1738" s="235" t="n"/>
      <c r="R1738" s="235" t="n"/>
      <c r="AG1738" s="235" t="n"/>
    </row>
    <row r="1739" ht="14.4" customHeight="1" s="185">
      <c r="C1739" s="235" t="n"/>
      <c r="R1739" s="235" t="n"/>
      <c r="AG1739" s="235" t="n"/>
    </row>
    <row r="1740" ht="14.4" customHeight="1" s="185">
      <c r="C1740" s="235" t="n"/>
      <c r="R1740" s="235" t="n"/>
      <c r="AG1740" s="235" t="n"/>
    </row>
    <row r="1741" ht="14.4" customHeight="1" s="185">
      <c r="C1741" s="235" t="n"/>
      <c r="R1741" s="235" t="n"/>
      <c r="AG1741" s="235" t="n"/>
    </row>
    <row r="1742" ht="14.4" customHeight="1" s="185">
      <c r="C1742" s="235" t="n"/>
      <c r="R1742" s="235" t="n"/>
      <c r="AG1742" s="235" t="n"/>
    </row>
    <row r="1743" ht="14.4" customHeight="1" s="185">
      <c r="C1743" s="235" t="n"/>
      <c r="R1743" s="235" t="n"/>
      <c r="AG1743" s="235" t="n"/>
    </row>
    <row r="1744" ht="14.4" customHeight="1" s="185">
      <c r="C1744" s="235" t="n"/>
      <c r="R1744" s="235" t="n"/>
      <c r="AG1744" s="235" t="n"/>
    </row>
    <row r="1745" ht="14.4" customHeight="1" s="185">
      <c r="C1745" s="235" t="n"/>
      <c r="R1745" s="235" t="n"/>
      <c r="AG1745" s="235" t="n"/>
    </row>
    <row r="1746" ht="14.4" customHeight="1" s="185">
      <c r="C1746" s="235" t="n"/>
      <c r="R1746" s="235" t="n"/>
      <c r="AG1746" s="235" t="n"/>
    </row>
    <row r="1747" ht="14.4" customHeight="1" s="185">
      <c r="C1747" s="235" t="n"/>
      <c r="R1747" s="235" t="n"/>
      <c r="AG1747" s="235" t="n"/>
    </row>
    <row r="1748" ht="14.4" customHeight="1" s="185">
      <c r="C1748" s="235" t="n"/>
      <c r="R1748" s="235" t="n"/>
      <c r="AG1748" s="235" t="n"/>
    </row>
    <row r="1749" ht="14.4" customHeight="1" s="185">
      <c r="C1749" s="235" t="n"/>
      <c r="R1749" s="235" t="n"/>
      <c r="AG1749" s="235" t="n"/>
    </row>
    <row r="1750" ht="14.4" customHeight="1" s="185">
      <c r="C1750" s="235" t="n"/>
      <c r="R1750" s="235" t="n"/>
      <c r="AG1750" s="235" t="n"/>
    </row>
    <row r="1751" ht="14.4" customHeight="1" s="185">
      <c r="C1751" s="235" t="n"/>
      <c r="R1751" s="235" t="n"/>
      <c r="AG1751" s="235" t="n"/>
    </row>
    <row r="1752" ht="14.4" customHeight="1" s="185">
      <c r="C1752" s="235" t="n"/>
      <c r="R1752" s="235" t="n"/>
      <c r="AG1752" s="235" t="n"/>
    </row>
    <row r="1753" ht="14.4" customHeight="1" s="185">
      <c r="C1753" s="235" t="n"/>
      <c r="R1753" s="235" t="n"/>
      <c r="AG1753" s="235" t="n"/>
    </row>
    <row r="1754" ht="14.4" customHeight="1" s="185">
      <c r="C1754" s="235" t="n"/>
      <c r="R1754" s="235" t="n"/>
      <c r="AG1754" s="235" t="n"/>
    </row>
    <row r="1755" ht="14.4" customHeight="1" s="185">
      <c r="C1755" s="235" t="n"/>
      <c r="R1755" s="235" t="n"/>
      <c r="AG1755" s="235" t="n"/>
    </row>
    <row r="1756" ht="14.4" customHeight="1" s="185">
      <c r="C1756" s="235" t="n"/>
      <c r="R1756" s="235" t="n"/>
      <c r="AG1756" s="235" t="n"/>
    </row>
    <row r="1757" ht="14.4" customHeight="1" s="185">
      <c r="C1757" s="235" t="n"/>
      <c r="R1757" s="235" t="n"/>
      <c r="AG1757" s="235" t="n"/>
    </row>
    <row r="1758" ht="14.4" customHeight="1" s="185">
      <c r="C1758" s="235" t="n"/>
      <c r="R1758" s="235" t="n"/>
      <c r="AG1758" s="235" t="n"/>
    </row>
    <row r="1759" ht="14.4" customHeight="1" s="185">
      <c r="C1759" s="235" t="n"/>
      <c r="R1759" s="235" t="n"/>
      <c r="AG1759" s="235" t="n"/>
    </row>
    <row r="1760" ht="14.4" customHeight="1" s="185">
      <c r="C1760" s="235" t="n"/>
      <c r="R1760" s="235" t="n"/>
      <c r="AG1760" s="235" t="n"/>
    </row>
    <row r="1761" ht="14.4" customHeight="1" s="185">
      <c r="C1761" s="235" t="n"/>
      <c r="R1761" s="235" t="n"/>
      <c r="AG1761" s="235" t="n"/>
    </row>
    <row r="1762" ht="14.4" customHeight="1" s="185">
      <c r="C1762" s="235" t="n"/>
      <c r="R1762" s="235" t="n"/>
      <c r="AG1762" s="235" t="n"/>
    </row>
    <row r="1763" ht="14.4" customHeight="1" s="185">
      <c r="C1763" s="235" t="n"/>
      <c r="R1763" s="235" t="n"/>
      <c r="AG1763" s="235" t="n"/>
    </row>
    <row r="1764" ht="14.4" customHeight="1" s="185">
      <c r="C1764" s="235" t="n"/>
      <c r="R1764" s="235" t="n"/>
      <c r="AG1764" s="235" t="n"/>
    </row>
    <row r="1765" ht="14.4" customHeight="1" s="185">
      <c r="C1765" s="235" t="n"/>
      <c r="R1765" s="235" t="n"/>
      <c r="AG1765" s="235" t="n"/>
    </row>
    <row r="1766" ht="14.4" customHeight="1" s="185">
      <c r="C1766" s="235" t="n"/>
      <c r="R1766" s="235" t="n"/>
      <c r="AG1766" s="235" t="n"/>
    </row>
    <row r="1767" ht="14.4" customHeight="1" s="185">
      <c r="C1767" s="235" t="n"/>
      <c r="R1767" s="235" t="n"/>
      <c r="AG1767" s="235" t="n"/>
    </row>
    <row r="1768" ht="14.4" customHeight="1" s="185">
      <c r="C1768" s="235" t="n"/>
      <c r="R1768" s="235" t="n"/>
      <c r="AG1768" s="235" t="n"/>
    </row>
    <row r="1769" ht="14.4" customHeight="1" s="185">
      <c r="C1769" s="235" t="n"/>
      <c r="R1769" s="235" t="n"/>
      <c r="AG1769" s="235" t="n"/>
    </row>
    <row r="1770" ht="14.4" customHeight="1" s="185">
      <c r="C1770" s="235" t="n"/>
      <c r="R1770" s="235" t="n"/>
      <c r="AG1770" s="235" t="n"/>
    </row>
    <row r="1771" ht="14.4" customHeight="1" s="185">
      <c r="C1771" s="235" t="n"/>
      <c r="R1771" s="235" t="n"/>
      <c r="AG1771" s="235" t="n"/>
    </row>
    <row r="1772" ht="14.4" customHeight="1" s="185">
      <c r="C1772" s="235" t="n"/>
      <c r="R1772" s="235" t="n"/>
      <c r="AG1772" s="235" t="n"/>
    </row>
    <row r="1773" ht="14.4" customHeight="1" s="185">
      <c r="C1773" s="235" t="n"/>
      <c r="R1773" s="235" t="n"/>
      <c r="AG1773" s="235" t="n"/>
    </row>
    <row r="1774" ht="14.4" customHeight="1" s="185">
      <c r="C1774" s="235" t="n"/>
      <c r="R1774" s="235" t="n"/>
      <c r="AG1774" s="235" t="n"/>
    </row>
    <row r="1775" ht="14.4" customHeight="1" s="185">
      <c r="C1775" s="235" t="n"/>
      <c r="R1775" s="235" t="n"/>
      <c r="AG1775" s="235" t="n"/>
    </row>
    <row r="1776" ht="14.4" customHeight="1" s="185">
      <c r="C1776" s="235" t="n"/>
      <c r="R1776" s="235" t="n"/>
      <c r="AG1776" s="235" t="n"/>
    </row>
    <row r="1777" ht="14.4" customHeight="1" s="185">
      <c r="C1777" s="235" t="n"/>
      <c r="R1777" s="235" t="n"/>
      <c r="AG1777" s="235" t="n"/>
    </row>
    <row r="1778" ht="14.4" customHeight="1" s="185">
      <c r="C1778" s="235" t="n"/>
      <c r="R1778" s="235" t="n"/>
      <c r="AG1778" s="235" t="n"/>
    </row>
    <row r="1779" ht="14.4" customHeight="1" s="185">
      <c r="C1779" s="235" t="n"/>
      <c r="R1779" s="235" t="n"/>
      <c r="AG1779" s="235" t="n"/>
    </row>
    <row r="1780" ht="14.4" customHeight="1" s="185">
      <c r="C1780" s="235" t="n"/>
      <c r="R1780" s="235" t="n"/>
      <c r="AG1780" s="235" t="n"/>
    </row>
    <row r="1781" ht="14.4" customHeight="1" s="185">
      <c r="A1781" s="194" t="inlineStr">
        <is>
          <t>📋 T3 — 📆 SEMAINE 2</t>
        </is>
      </c>
      <c r="C1781" s="235" t="n"/>
      <c r="R1781" s="235" t="n"/>
      <c r="AG1781" s="235" t="n"/>
    </row>
    <row r="1782" ht="14.4" customHeight="1" s="185">
      <c r="C1782" s="235" t="n"/>
      <c r="R1782" s="235" t="n"/>
      <c r="AG1782" s="235" t="n"/>
    </row>
    <row r="1783" ht="14.4" customHeight="1" s="185">
      <c r="C1783" s="235" t="n"/>
      <c r="R1783" s="235" t="n"/>
      <c r="AG1783" s="235" t="n"/>
    </row>
    <row r="1784" ht="14.4" customHeight="1" s="185">
      <c r="C1784" s="235" t="n"/>
      <c r="R1784" s="235" t="n"/>
      <c r="AG1784" s="235" t="n"/>
    </row>
    <row r="1785" ht="14.4" customHeight="1" s="185">
      <c r="C1785" s="235" t="n"/>
      <c r="R1785" s="235" t="n"/>
      <c r="AG1785" s="235" t="n"/>
    </row>
    <row r="1786" ht="14.4" customHeight="1" s="185">
      <c r="C1786" s="235" t="n"/>
      <c r="R1786" s="235" t="n"/>
      <c r="AG1786" s="235" t="n"/>
    </row>
    <row r="1787" ht="14.4" customHeight="1" s="185">
      <c r="C1787" s="235" t="n"/>
      <c r="R1787" s="235" t="n"/>
      <c r="AG1787" s="235" t="n"/>
    </row>
    <row r="1788" ht="14.4" customHeight="1" s="185">
      <c r="C1788" s="235" t="n"/>
      <c r="R1788" s="235" t="n"/>
      <c r="AG1788" s="235" t="n"/>
    </row>
    <row r="1789" ht="14.4" customHeight="1" s="185">
      <c r="C1789" s="235" t="n"/>
      <c r="R1789" s="235" t="n"/>
      <c r="AG1789" s="235" t="n"/>
    </row>
    <row r="1790" ht="14.4" customHeight="1" s="185">
      <c r="C1790" s="235" t="n"/>
      <c r="R1790" s="235" t="n"/>
      <c r="AG1790" s="235" t="n"/>
    </row>
    <row r="1791" ht="14.4" customHeight="1" s="185">
      <c r="C1791" s="235" t="n"/>
      <c r="R1791" s="235" t="n"/>
      <c r="AG1791" s="235" t="n"/>
    </row>
    <row r="1792" ht="14.4" customHeight="1" s="185">
      <c r="C1792" s="235" t="n"/>
      <c r="R1792" s="235" t="n"/>
      <c r="AG1792" s="235" t="n"/>
    </row>
    <row r="1793" ht="14.4" customHeight="1" s="185">
      <c r="C1793" s="235" t="n"/>
      <c r="R1793" s="235" t="n"/>
      <c r="AG1793" s="235" t="n"/>
    </row>
    <row r="1794" ht="14.4" customHeight="1" s="185">
      <c r="C1794" s="235" t="n"/>
      <c r="R1794" s="235" t="n"/>
      <c r="AG1794" s="235" t="n"/>
    </row>
    <row r="1795" ht="14.4" customHeight="1" s="185">
      <c r="C1795" s="235" t="n"/>
      <c r="R1795" s="235" t="n"/>
      <c r="AG1795" s="235" t="n"/>
    </row>
    <row r="1796" ht="14.4" customHeight="1" s="185">
      <c r="C1796" s="235" t="n"/>
      <c r="R1796" s="235" t="n"/>
      <c r="AG1796" s="235" t="n"/>
    </row>
    <row r="1797" ht="14.4" customHeight="1" s="185">
      <c r="C1797" s="235" t="n"/>
      <c r="R1797" s="235" t="n"/>
      <c r="AG1797" s="235" t="n"/>
    </row>
    <row r="1798" ht="14.4" customHeight="1" s="185">
      <c r="C1798" s="235" t="n"/>
      <c r="R1798" s="235" t="n"/>
      <c r="AG1798" s="235" t="n"/>
    </row>
    <row r="1799" ht="14.4" customHeight="1" s="185">
      <c r="C1799" s="235" t="n"/>
      <c r="R1799" s="235" t="n"/>
      <c r="AG1799" s="235" t="n"/>
    </row>
    <row r="1800" ht="14.4" customHeight="1" s="185">
      <c r="C1800" s="235" t="n"/>
      <c r="R1800" s="235" t="n"/>
      <c r="AG1800" s="235" t="n"/>
    </row>
    <row r="1801" ht="14.4" customHeight="1" s="185">
      <c r="C1801" s="235" t="n"/>
      <c r="R1801" s="235" t="n"/>
      <c r="AG1801" s="235" t="n"/>
    </row>
    <row r="1802" ht="14.4" customHeight="1" s="185">
      <c r="C1802" s="235" t="n"/>
      <c r="R1802" s="235" t="n"/>
      <c r="AG1802" s="235" t="n"/>
    </row>
    <row r="1803" ht="14.4" customHeight="1" s="185">
      <c r="C1803" s="235" t="n"/>
      <c r="R1803" s="235" t="n"/>
      <c r="AG1803" s="235" t="n"/>
    </row>
    <row r="1804" ht="14.4" customHeight="1" s="185">
      <c r="C1804" s="235" t="n"/>
      <c r="R1804" s="235" t="n"/>
      <c r="AG1804" s="235" t="n"/>
    </row>
    <row r="1805" ht="14.4" customHeight="1" s="185">
      <c r="C1805" s="235" t="n"/>
      <c r="R1805" s="235" t="n"/>
      <c r="AG1805" s="235" t="n"/>
    </row>
    <row r="1806" ht="14.4" customHeight="1" s="185">
      <c r="C1806" s="235" t="n"/>
      <c r="R1806" s="235" t="n"/>
      <c r="AG1806" s="235" t="n"/>
    </row>
    <row r="1807" ht="14.4" customHeight="1" s="185">
      <c r="C1807" s="235" t="n"/>
      <c r="R1807" s="235" t="n"/>
      <c r="AG1807" s="235" t="n"/>
    </row>
    <row r="1808" ht="14.4" customHeight="1" s="185">
      <c r="C1808" s="235" t="n"/>
      <c r="R1808" s="235" t="n"/>
      <c r="AG1808" s="235" t="n"/>
    </row>
    <row r="1809" ht="14.4" customHeight="1" s="185">
      <c r="C1809" s="235" t="n"/>
      <c r="R1809" s="235" t="n"/>
      <c r="AG1809" s="235" t="n"/>
    </row>
    <row r="1810" ht="14.4" customHeight="1" s="185">
      <c r="C1810" s="235" t="n"/>
      <c r="R1810" s="235" t="n"/>
      <c r="AG1810" s="235" t="n"/>
    </row>
    <row r="1811" ht="14.4" customHeight="1" s="185">
      <c r="C1811" s="235" t="n"/>
      <c r="R1811" s="235" t="n"/>
      <c r="AG1811" s="235" t="n"/>
    </row>
    <row r="1812" ht="14.4" customHeight="1" s="185">
      <c r="C1812" s="235" t="n"/>
      <c r="R1812" s="235" t="n"/>
      <c r="AG1812" s="235" t="n"/>
    </row>
    <row r="1813" ht="14.4" customHeight="1" s="185">
      <c r="C1813" s="235" t="n"/>
      <c r="R1813" s="235" t="n"/>
      <c r="AG1813" s="235" t="n"/>
    </row>
    <row r="1814" ht="14.4" customHeight="1" s="185">
      <c r="C1814" s="235" t="n"/>
      <c r="R1814" s="235" t="n"/>
      <c r="AG1814" s="235" t="n"/>
    </row>
    <row r="1815" ht="14.4" customHeight="1" s="185">
      <c r="C1815" s="235" t="n"/>
      <c r="R1815" s="235" t="n"/>
      <c r="AG1815" s="235" t="n"/>
    </row>
    <row r="1816" ht="14.4" customHeight="1" s="185">
      <c r="C1816" s="235" t="n"/>
      <c r="R1816" s="235" t="n"/>
      <c r="AG1816" s="235" t="n"/>
    </row>
    <row r="1817" ht="14.4" customHeight="1" s="185">
      <c r="C1817" s="235" t="n"/>
      <c r="R1817" s="235" t="n"/>
      <c r="AG1817" s="235" t="n"/>
    </row>
    <row r="1818" ht="14.4" customHeight="1" s="185">
      <c r="C1818" s="235" t="n"/>
      <c r="R1818" s="235" t="n"/>
      <c r="AG1818" s="235" t="n"/>
    </row>
    <row r="1819" ht="14.4" customHeight="1" s="185">
      <c r="C1819" s="235" t="n"/>
      <c r="R1819" s="235" t="n"/>
      <c r="AG1819" s="235" t="n"/>
    </row>
    <row r="1820" ht="14.4" customHeight="1" s="185">
      <c r="C1820" s="235" t="n"/>
      <c r="R1820" s="235" t="n"/>
      <c r="AG1820" s="235" t="n"/>
    </row>
    <row r="1821" ht="14.4" customHeight="1" s="185">
      <c r="C1821" s="235" t="n"/>
      <c r="R1821" s="235" t="n"/>
      <c r="AG1821" s="235" t="n"/>
    </row>
    <row r="1822" ht="14.4" customHeight="1" s="185">
      <c r="C1822" s="235" t="n"/>
      <c r="R1822" s="235" t="n"/>
      <c r="AG1822" s="235" t="n"/>
    </row>
    <row r="1823" ht="14.4" customHeight="1" s="185">
      <c r="C1823" s="235" t="n"/>
      <c r="R1823" s="235" t="n"/>
      <c r="AG1823" s="235" t="n"/>
    </row>
    <row r="1824" ht="14.4" customHeight="1" s="185">
      <c r="C1824" s="235" t="n"/>
      <c r="R1824" s="235" t="n"/>
      <c r="AG1824" s="235" t="n"/>
    </row>
    <row r="1825" ht="14.4" customHeight="1" s="185">
      <c r="C1825" s="235" t="n"/>
      <c r="R1825" s="235" t="n"/>
      <c r="AG1825" s="235" t="n"/>
    </row>
    <row r="1826" ht="14.4" customHeight="1" s="185">
      <c r="C1826" s="235" t="n"/>
      <c r="R1826" s="235" t="n"/>
      <c r="AG1826" s="235" t="n"/>
    </row>
    <row r="1827" ht="14.4" customHeight="1" s="185">
      <c r="C1827" s="235" t="n"/>
      <c r="R1827" s="235" t="n"/>
      <c r="AG1827" s="235" t="n"/>
    </row>
    <row r="1828" ht="14.4" customHeight="1" s="185">
      <c r="C1828" s="235" t="n"/>
      <c r="R1828" s="235" t="n"/>
      <c r="AG1828" s="235" t="n"/>
    </row>
    <row r="1829" ht="14.4" customHeight="1" s="185">
      <c r="C1829" s="235" t="n"/>
      <c r="R1829" s="235" t="n"/>
      <c r="AG1829" s="235" t="n"/>
    </row>
    <row r="1830" ht="14.4" customHeight="1" s="185">
      <c r="C1830" s="235" t="n"/>
      <c r="R1830" s="235" t="n"/>
      <c r="AG1830" s="235" t="n"/>
    </row>
    <row r="1831" ht="14.4" customHeight="1" s="185">
      <c r="C1831" s="235" t="n"/>
      <c r="R1831" s="235" t="n"/>
      <c r="AG1831" s="235" t="n"/>
    </row>
    <row r="1832" ht="14.4" customHeight="1" s="185">
      <c r="C1832" s="235" t="n"/>
      <c r="R1832" s="235" t="n"/>
      <c r="AG1832" s="235" t="n"/>
    </row>
    <row r="1833" ht="14.4" customHeight="1" s="185">
      <c r="C1833" s="235" t="n"/>
      <c r="R1833" s="235" t="n"/>
      <c r="AG1833" s="235" t="n"/>
    </row>
    <row r="1834" ht="14.4" customHeight="1" s="185">
      <c r="C1834" s="235" t="n"/>
      <c r="R1834" s="235" t="n"/>
      <c r="AG1834" s="235" t="n"/>
    </row>
    <row r="1835" ht="14.4" customHeight="1" s="185">
      <c r="C1835" s="235" t="n"/>
      <c r="R1835" s="235" t="n"/>
      <c r="AG1835" s="235" t="n"/>
    </row>
    <row r="1836" ht="14.4" customHeight="1" s="185">
      <c r="C1836" s="235" t="n"/>
      <c r="R1836" s="235" t="n"/>
      <c r="AG1836" s="235" t="n"/>
    </row>
    <row r="1837" ht="14.4" customHeight="1" s="185">
      <c r="C1837" s="235" t="n"/>
      <c r="R1837" s="235" t="n"/>
      <c r="AG1837" s="235" t="n"/>
    </row>
    <row r="1838" ht="14.4" customHeight="1" s="185">
      <c r="C1838" s="235" t="n"/>
      <c r="R1838" s="235" t="n"/>
      <c r="AG1838" s="235" t="n"/>
    </row>
    <row r="1839" ht="14.4" customHeight="1" s="185">
      <c r="C1839" s="235" t="n"/>
      <c r="R1839" s="235" t="n"/>
      <c r="AG1839" s="235" t="n"/>
    </row>
    <row r="1840" ht="14.4" customHeight="1" s="185">
      <c r="C1840" s="235" t="n"/>
      <c r="R1840" s="235" t="n"/>
      <c r="AG1840" s="235" t="n"/>
    </row>
    <row r="1841" ht="14.4" customHeight="1" s="185">
      <c r="C1841" s="235" t="n"/>
      <c r="R1841" s="235" t="n"/>
      <c r="AG1841" s="235" t="n"/>
    </row>
    <row r="1842" ht="14.4" customHeight="1" s="185">
      <c r="C1842" s="235" t="n"/>
      <c r="R1842" s="235" t="n"/>
      <c r="AG1842" s="235" t="n"/>
    </row>
    <row r="1843" ht="14.4" customHeight="1" s="185">
      <c r="C1843" s="235" t="n"/>
      <c r="R1843" s="235" t="n"/>
      <c r="AG1843" s="235" t="n"/>
    </row>
    <row r="1844" ht="14.4" customHeight="1" s="185">
      <c r="C1844" s="235" t="n"/>
      <c r="R1844" s="235" t="n"/>
      <c r="AG1844" s="235" t="n"/>
    </row>
    <row r="1845" ht="14.4" customHeight="1" s="185">
      <c r="C1845" s="235" t="n"/>
      <c r="R1845" s="235" t="n"/>
      <c r="AG1845" s="235" t="n"/>
    </row>
    <row r="1846" ht="14.4" customHeight="1" s="185">
      <c r="C1846" s="235" t="n"/>
      <c r="R1846" s="235" t="n"/>
      <c r="AG1846" s="235" t="n"/>
    </row>
    <row r="1847" ht="14.4" customHeight="1" s="185">
      <c r="C1847" s="235" t="n"/>
      <c r="R1847" s="235" t="n"/>
      <c r="AG1847" s="235" t="n"/>
    </row>
    <row r="1848" ht="14.4" customHeight="1" s="185">
      <c r="C1848" s="235" t="n"/>
      <c r="R1848" s="235" t="n"/>
      <c r="AG1848" s="235" t="n"/>
    </row>
    <row r="1849" ht="14.4" customHeight="1" s="185">
      <c r="C1849" s="235" t="n"/>
      <c r="R1849" s="235" t="n"/>
      <c r="AG1849" s="235" t="n"/>
    </row>
    <row r="1850" ht="14.4" customHeight="1" s="185">
      <c r="C1850" s="235" t="n"/>
      <c r="R1850" s="235" t="n"/>
      <c r="AG1850" s="235" t="n"/>
    </row>
    <row r="1851" ht="14.4" customHeight="1" s="185">
      <c r="C1851" s="235" t="n"/>
      <c r="R1851" s="235" t="n"/>
      <c r="AG1851" s="235" t="n"/>
    </row>
    <row r="1852" ht="14.4" customHeight="1" s="185">
      <c r="A1852" s="194" t="inlineStr">
        <is>
          <t>📋 T3 — 📆 SEMAINE 3</t>
        </is>
      </c>
      <c r="C1852" s="235" t="n"/>
      <c r="R1852" s="235" t="n"/>
      <c r="AG1852" s="235" t="n"/>
    </row>
    <row r="1853" ht="14.4" customHeight="1" s="185">
      <c r="C1853" s="235" t="n"/>
      <c r="R1853" s="235" t="n"/>
      <c r="AG1853" s="235" t="n"/>
    </row>
    <row r="1854" ht="14.4" customHeight="1" s="185">
      <c r="C1854" s="235" t="n"/>
      <c r="R1854" s="235" t="n"/>
      <c r="AG1854" s="235" t="n"/>
    </row>
    <row r="1855" ht="14.4" customHeight="1" s="185">
      <c r="C1855" s="235" t="n"/>
      <c r="R1855" s="235" t="n"/>
      <c r="AG1855" s="235" t="n"/>
    </row>
    <row r="1856" ht="14.4" customHeight="1" s="185">
      <c r="C1856" s="235" t="n"/>
      <c r="R1856" s="235" t="n"/>
      <c r="AG1856" s="235" t="n"/>
    </row>
    <row r="1857" ht="14.4" customHeight="1" s="185">
      <c r="C1857" s="235" t="n"/>
      <c r="R1857" s="235" t="n"/>
      <c r="AG1857" s="235" t="n"/>
    </row>
    <row r="1858" ht="14.4" customHeight="1" s="185">
      <c r="C1858" s="235" t="n"/>
      <c r="R1858" s="235" t="n"/>
      <c r="AG1858" s="235" t="n"/>
    </row>
    <row r="1859" ht="14.4" customHeight="1" s="185">
      <c r="C1859" s="235" t="n"/>
      <c r="R1859" s="235" t="n"/>
      <c r="AG1859" s="235" t="n"/>
    </row>
    <row r="1860" ht="14.4" customHeight="1" s="185">
      <c r="C1860" s="235" t="n"/>
      <c r="R1860" s="235" t="n"/>
      <c r="AG1860" s="235" t="n"/>
    </row>
    <row r="1861" ht="14.4" customHeight="1" s="185">
      <c r="C1861" s="235" t="n"/>
      <c r="R1861" s="235" t="n"/>
      <c r="AG1861" s="235" t="n"/>
    </row>
    <row r="1862" ht="14.4" customHeight="1" s="185">
      <c r="C1862" s="235" t="n"/>
      <c r="R1862" s="235" t="n"/>
      <c r="AG1862" s="235" t="n"/>
    </row>
    <row r="1863" ht="14.4" customHeight="1" s="185">
      <c r="C1863" s="235" t="n"/>
      <c r="R1863" s="235" t="n"/>
      <c r="AG1863" s="235" t="n"/>
    </row>
    <row r="1864" ht="14.4" customHeight="1" s="185">
      <c r="C1864" s="235" t="n"/>
      <c r="R1864" s="235" t="n"/>
      <c r="AG1864" s="235" t="n"/>
    </row>
    <row r="1865" ht="14.4" customHeight="1" s="185">
      <c r="C1865" s="235" t="n"/>
      <c r="R1865" s="235" t="n"/>
      <c r="AG1865" s="235" t="n"/>
    </row>
    <row r="1866" ht="14.4" customHeight="1" s="185">
      <c r="C1866" s="235" t="n"/>
      <c r="R1866" s="235" t="n"/>
      <c r="AG1866" s="235" t="n"/>
    </row>
    <row r="1867" ht="14.4" customHeight="1" s="185">
      <c r="C1867" s="235" t="n"/>
      <c r="R1867" s="235" t="n"/>
      <c r="AG1867" s="235" t="n"/>
    </row>
    <row r="1868" ht="14.4" customHeight="1" s="185">
      <c r="C1868" s="235" t="n"/>
      <c r="R1868" s="235" t="n"/>
      <c r="AG1868" s="235" t="n"/>
    </row>
    <row r="1869" ht="14.4" customHeight="1" s="185">
      <c r="C1869" s="235" t="n"/>
      <c r="R1869" s="235" t="n"/>
      <c r="AG1869" s="235" t="n"/>
    </row>
    <row r="1870" ht="14.4" customHeight="1" s="185">
      <c r="C1870" s="235" t="n"/>
      <c r="R1870" s="235" t="n"/>
      <c r="AG1870" s="235" t="n"/>
    </row>
    <row r="1871" ht="14.4" customHeight="1" s="185">
      <c r="C1871" s="235" t="n"/>
      <c r="R1871" s="235" t="n"/>
      <c r="AG1871" s="235" t="n"/>
    </row>
    <row r="1872" ht="14.4" customHeight="1" s="185">
      <c r="C1872" s="235" t="n"/>
      <c r="R1872" s="235" t="n"/>
      <c r="AG1872" s="235" t="n"/>
    </row>
    <row r="1873" ht="14.4" customHeight="1" s="185">
      <c r="C1873" s="235" t="n"/>
      <c r="R1873" s="235" t="n"/>
      <c r="AG1873" s="235" t="n"/>
    </row>
    <row r="1874" ht="14.4" customHeight="1" s="185">
      <c r="C1874" s="235" t="n"/>
      <c r="R1874" s="235" t="n"/>
      <c r="AG1874" s="235" t="n"/>
    </row>
    <row r="1875" ht="14.4" customHeight="1" s="185">
      <c r="C1875" s="235" t="n"/>
      <c r="R1875" s="235" t="n"/>
      <c r="AG1875" s="235" t="n"/>
    </row>
    <row r="1876" ht="14.4" customHeight="1" s="185">
      <c r="C1876" s="235" t="n"/>
      <c r="R1876" s="235" t="n"/>
      <c r="AG1876" s="235" t="n"/>
    </row>
    <row r="1877" ht="14.4" customHeight="1" s="185">
      <c r="C1877" s="235" t="n"/>
      <c r="R1877" s="235" t="n"/>
      <c r="AG1877" s="235" t="n"/>
    </row>
    <row r="1878" ht="14.4" customHeight="1" s="185">
      <c r="C1878" s="235" t="n"/>
      <c r="R1878" s="235" t="n"/>
      <c r="AG1878" s="235" t="n"/>
    </row>
    <row r="1879" ht="14.4" customHeight="1" s="185">
      <c r="C1879" s="235" t="n"/>
      <c r="R1879" s="235" t="n"/>
      <c r="AG1879" s="235" t="n"/>
    </row>
    <row r="1880" ht="14.4" customHeight="1" s="185">
      <c r="C1880" s="235" t="n"/>
      <c r="R1880" s="235" t="n"/>
      <c r="AG1880" s="235" t="n"/>
    </row>
    <row r="1881" ht="14.4" customHeight="1" s="185">
      <c r="C1881" s="235" t="n"/>
      <c r="R1881" s="235" t="n"/>
      <c r="AG1881" s="235" t="n"/>
    </row>
    <row r="1882" ht="14.4" customHeight="1" s="185">
      <c r="C1882" s="235" t="n"/>
      <c r="R1882" s="235" t="n"/>
      <c r="AG1882" s="235" t="n"/>
    </row>
    <row r="1883" ht="14.4" customHeight="1" s="185">
      <c r="C1883" s="235" t="n"/>
      <c r="R1883" s="235" t="n"/>
      <c r="AG1883" s="235" t="n"/>
    </row>
    <row r="1884" ht="14.4" customHeight="1" s="185">
      <c r="C1884" s="235" t="n"/>
      <c r="R1884" s="235" t="n"/>
      <c r="AG1884" s="235" t="n"/>
    </row>
    <row r="1885" ht="14.4" customHeight="1" s="185">
      <c r="C1885" s="235" t="n"/>
      <c r="R1885" s="235" t="n"/>
      <c r="AG1885" s="235" t="n"/>
    </row>
    <row r="1886" ht="14.4" customHeight="1" s="185">
      <c r="C1886" s="235" t="n"/>
      <c r="R1886" s="235" t="n"/>
      <c r="AG1886" s="235" t="n"/>
    </row>
    <row r="1887" ht="14.4" customHeight="1" s="185">
      <c r="C1887" s="235" t="n"/>
      <c r="R1887" s="235" t="n"/>
      <c r="AG1887" s="235" t="n"/>
    </row>
    <row r="1888" ht="14.4" customHeight="1" s="185">
      <c r="C1888" s="235" t="n"/>
      <c r="R1888" s="235" t="n"/>
      <c r="AG1888" s="235" t="n"/>
    </row>
    <row r="1889" ht="14.4" customHeight="1" s="185">
      <c r="C1889" s="235" t="n"/>
      <c r="R1889" s="235" t="n"/>
      <c r="AG1889" s="235" t="n"/>
    </row>
    <row r="1890" ht="14.4" customHeight="1" s="185">
      <c r="C1890" s="235" t="n"/>
      <c r="R1890" s="235" t="n"/>
      <c r="AG1890" s="235" t="n"/>
    </row>
    <row r="1891" ht="14.4" customHeight="1" s="185">
      <c r="C1891" s="235" t="n"/>
      <c r="R1891" s="235" t="n"/>
      <c r="AG1891" s="235" t="n"/>
    </row>
    <row r="1892" ht="14.4" customHeight="1" s="185">
      <c r="C1892" s="235" t="n"/>
      <c r="R1892" s="235" t="n"/>
      <c r="AG1892" s="235" t="n"/>
    </row>
    <row r="1893" ht="14.4" customHeight="1" s="185">
      <c r="C1893" s="235" t="n"/>
      <c r="R1893" s="235" t="n"/>
      <c r="AG1893" s="235" t="n"/>
    </row>
    <row r="1894" ht="14.4" customHeight="1" s="185">
      <c r="C1894" s="235" t="n"/>
      <c r="R1894" s="235" t="n"/>
      <c r="AG1894" s="235" t="n"/>
    </row>
    <row r="1895" ht="14.4" customHeight="1" s="185">
      <c r="C1895" s="235" t="n"/>
      <c r="R1895" s="235" t="n"/>
      <c r="AG1895" s="235" t="n"/>
    </row>
    <row r="1896" ht="14.4" customHeight="1" s="185">
      <c r="C1896" s="235" t="n"/>
      <c r="R1896" s="235" t="n"/>
      <c r="AG1896" s="235" t="n"/>
    </row>
    <row r="1897" ht="14.4" customHeight="1" s="185">
      <c r="C1897" s="235" t="n"/>
      <c r="R1897" s="235" t="n"/>
      <c r="AG1897" s="235" t="n"/>
    </row>
    <row r="1898" ht="14.4" customHeight="1" s="185">
      <c r="C1898" s="235" t="n"/>
      <c r="R1898" s="235" t="n"/>
      <c r="AG1898" s="235" t="n"/>
    </row>
    <row r="1899" ht="14.4" customHeight="1" s="185">
      <c r="C1899" s="235" t="n"/>
      <c r="R1899" s="235" t="n"/>
      <c r="AG1899" s="235" t="n"/>
    </row>
    <row r="1900" ht="14.4" customHeight="1" s="185">
      <c r="C1900" s="235" t="n"/>
      <c r="R1900" s="235" t="n"/>
      <c r="AG1900" s="235" t="n"/>
    </row>
    <row r="1901" ht="14.4" customHeight="1" s="185">
      <c r="C1901" s="235" t="n"/>
      <c r="R1901" s="235" t="n"/>
      <c r="AG1901" s="235" t="n"/>
    </row>
    <row r="1902" ht="14.4" customHeight="1" s="185">
      <c r="C1902" s="235" t="n"/>
      <c r="R1902" s="235" t="n"/>
      <c r="AG1902" s="235" t="n"/>
    </row>
    <row r="1903" ht="14.4" customHeight="1" s="185">
      <c r="C1903" s="235" t="n"/>
      <c r="R1903" s="235" t="n"/>
      <c r="AG1903" s="235" t="n"/>
    </row>
    <row r="1904" ht="14.4" customHeight="1" s="185">
      <c r="C1904" s="235" t="n"/>
      <c r="R1904" s="235" t="n"/>
      <c r="AG1904" s="235" t="n"/>
    </row>
    <row r="1905" ht="14.4" customHeight="1" s="185">
      <c r="C1905" s="235" t="n"/>
      <c r="R1905" s="235" t="n"/>
      <c r="AG1905" s="235" t="n"/>
    </row>
    <row r="1906" ht="14.4" customHeight="1" s="185">
      <c r="C1906" s="235" t="n"/>
      <c r="R1906" s="235" t="n"/>
      <c r="AG1906" s="235" t="n"/>
    </row>
    <row r="1907" ht="14.4" customHeight="1" s="185">
      <c r="C1907" s="235" t="n"/>
      <c r="R1907" s="235" t="n"/>
      <c r="AG1907" s="235" t="n"/>
    </row>
    <row r="1908" ht="14.4" customHeight="1" s="185">
      <c r="C1908" s="235" t="n"/>
      <c r="R1908" s="235" t="n"/>
      <c r="AG1908" s="235" t="n"/>
    </row>
    <row r="1909" ht="14.4" customHeight="1" s="185">
      <c r="C1909" s="235" t="n"/>
      <c r="R1909" s="235" t="n"/>
      <c r="AG1909" s="235" t="n"/>
    </row>
    <row r="1910" ht="14.4" customHeight="1" s="185">
      <c r="C1910" s="235" t="n"/>
      <c r="R1910" s="235" t="n"/>
      <c r="AG1910" s="235" t="n"/>
    </row>
    <row r="1911" ht="14.4" customHeight="1" s="185">
      <c r="C1911" s="235" t="n"/>
      <c r="R1911" s="235" t="n"/>
      <c r="AG1911" s="235" t="n"/>
    </row>
    <row r="1912" ht="14.4" customHeight="1" s="185">
      <c r="C1912" s="235" t="n"/>
      <c r="R1912" s="235" t="n"/>
      <c r="AG1912" s="235" t="n"/>
    </row>
    <row r="1913" ht="14.4" customHeight="1" s="185">
      <c r="C1913" s="235" t="n"/>
      <c r="R1913" s="235" t="n"/>
      <c r="AG1913" s="235" t="n"/>
    </row>
    <row r="1914" ht="14.4" customHeight="1" s="185">
      <c r="C1914" s="235" t="n"/>
      <c r="R1914" s="235" t="n"/>
      <c r="AG1914" s="235" t="n"/>
    </row>
    <row r="1915" ht="14.4" customHeight="1" s="185">
      <c r="C1915" s="235" t="n"/>
      <c r="R1915" s="235" t="n"/>
      <c r="AG1915" s="235" t="n"/>
    </row>
    <row r="1916" ht="14.4" customHeight="1" s="185">
      <c r="C1916" s="235" t="n"/>
      <c r="R1916" s="235" t="n"/>
      <c r="AG1916" s="235" t="n"/>
    </row>
    <row r="1917" ht="14.4" customHeight="1" s="185">
      <c r="C1917" s="235" t="n"/>
      <c r="R1917" s="235" t="n"/>
      <c r="AG1917" s="235" t="n"/>
    </row>
    <row r="1918" ht="14.4" customHeight="1" s="185">
      <c r="C1918" s="235" t="n"/>
      <c r="R1918" s="235" t="n"/>
      <c r="AG1918" s="235" t="n"/>
    </row>
    <row r="1919" ht="14.4" customHeight="1" s="185">
      <c r="C1919" s="235" t="n"/>
      <c r="R1919" s="235" t="n"/>
      <c r="AG1919" s="235" t="n"/>
    </row>
    <row r="1920" ht="14.4" customHeight="1" s="185">
      <c r="C1920" s="235" t="n"/>
      <c r="R1920" s="235" t="n"/>
      <c r="AG1920" s="235" t="n"/>
    </row>
    <row r="1921" ht="14.4" customHeight="1" s="185">
      <c r="C1921" s="235" t="n"/>
      <c r="R1921" s="235" t="n"/>
      <c r="AG1921" s="235" t="n"/>
    </row>
    <row r="1922" ht="14.4" customHeight="1" s="185">
      <c r="C1922" s="235" t="n"/>
      <c r="R1922" s="235" t="n"/>
      <c r="AG1922" s="235" t="n"/>
    </row>
    <row r="1923" ht="14.4" customHeight="1" s="185">
      <c r="A1923" s="194" t="inlineStr">
        <is>
          <t>📋 T3 — 📆 SEMAINE 4</t>
        </is>
      </c>
      <c r="C1923" s="235" t="n"/>
      <c r="R1923" s="235" t="n"/>
      <c r="AG1923" s="235" t="n"/>
    </row>
    <row r="1924" ht="14.4" customHeight="1" s="185">
      <c r="C1924" s="235" t="n"/>
      <c r="R1924" s="235" t="n"/>
      <c r="AG1924" s="235" t="n"/>
    </row>
    <row r="1925" ht="14.4" customHeight="1" s="185">
      <c r="C1925" s="235" t="n"/>
      <c r="R1925" s="235" t="n"/>
      <c r="AG1925" s="235" t="n"/>
    </row>
    <row r="1926" ht="14.4" customHeight="1" s="185">
      <c r="C1926" s="235" t="n"/>
      <c r="R1926" s="235" t="n"/>
      <c r="AG1926" s="235" t="n"/>
    </row>
    <row r="1927" ht="14.4" customHeight="1" s="185">
      <c r="C1927" s="235" t="n"/>
      <c r="R1927" s="235" t="n"/>
      <c r="AG1927" s="235" t="n"/>
    </row>
    <row r="1928" ht="14.4" customHeight="1" s="185">
      <c r="C1928" s="235" t="n"/>
      <c r="R1928" s="235" t="n"/>
      <c r="AG1928" s="235" t="n"/>
    </row>
    <row r="1929" ht="14.4" customHeight="1" s="185">
      <c r="C1929" s="235" t="n"/>
      <c r="R1929" s="235" t="n"/>
      <c r="AG1929" s="235" t="n"/>
    </row>
    <row r="1930" ht="14.4" customHeight="1" s="185">
      <c r="C1930" s="235" t="n"/>
      <c r="R1930" s="235" t="n"/>
      <c r="AG1930" s="235" t="n"/>
    </row>
    <row r="1931" ht="14.4" customHeight="1" s="185">
      <c r="C1931" s="235" t="n"/>
      <c r="R1931" s="235" t="n"/>
      <c r="AG1931" s="235" t="n"/>
    </row>
    <row r="1932" ht="14.4" customHeight="1" s="185">
      <c r="C1932" s="235" t="n"/>
      <c r="R1932" s="235" t="n"/>
      <c r="AG1932" s="235" t="n"/>
    </row>
    <row r="1933" ht="14.4" customHeight="1" s="185">
      <c r="C1933" s="235" t="n"/>
      <c r="R1933" s="235" t="n"/>
      <c r="AG1933" s="235" t="n"/>
    </row>
    <row r="1934" ht="14.4" customHeight="1" s="185">
      <c r="C1934" s="235" t="n"/>
      <c r="R1934" s="235" t="n"/>
      <c r="AG1934" s="235" t="n"/>
    </row>
    <row r="1935" ht="14.4" customHeight="1" s="185">
      <c r="C1935" s="235" t="n"/>
      <c r="R1935" s="235" t="n"/>
      <c r="AG1935" s="235" t="n"/>
    </row>
    <row r="1936" ht="14.4" customHeight="1" s="185">
      <c r="C1936" s="235" t="n"/>
      <c r="R1936" s="235" t="n"/>
      <c r="AG1936" s="235" t="n"/>
    </row>
    <row r="1937" ht="14.4" customHeight="1" s="185">
      <c r="C1937" s="235" t="n"/>
      <c r="R1937" s="235" t="n"/>
      <c r="AG1937" s="235" t="n"/>
    </row>
    <row r="1938" ht="14.4" customHeight="1" s="185">
      <c r="C1938" s="235" t="n"/>
      <c r="R1938" s="235" t="n"/>
      <c r="AG1938" s="235" t="n"/>
    </row>
    <row r="1939" ht="14.4" customHeight="1" s="185">
      <c r="C1939" s="235" t="n"/>
      <c r="R1939" s="235" t="n"/>
      <c r="AG1939" s="235" t="n"/>
    </row>
    <row r="1940" ht="14.4" customHeight="1" s="185">
      <c r="C1940" s="235" t="n"/>
      <c r="R1940" s="235" t="n"/>
      <c r="AG1940" s="235" t="n"/>
    </row>
    <row r="1941" ht="14.4" customHeight="1" s="185">
      <c r="C1941" s="235" t="n"/>
      <c r="R1941" s="235" t="n"/>
      <c r="AG1941" s="235" t="n"/>
    </row>
    <row r="1942" ht="14.4" customHeight="1" s="185">
      <c r="C1942" s="235" t="n"/>
      <c r="R1942" s="235" t="n"/>
      <c r="AG1942" s="235" t="n"/>
    </row>
    <row r="1943" ht="14.4" customHeight="1" s="185">
      <c r="C1943" s="235" t="n"/>
      <c r="R1943" s="235" t="n"/>
      <c r="AG1943" s="235" t="n"/>
    </row>
    <row r="1944" ht="14.4" customHeight="1" s="185">
      <c r="C1944" s="235" t="n"/>
      <c r="R1944" s="235" t="n"/>
      <c r="AG1944" s="235" t="n"/>
    </row>
    <row r="1945" ht="14.4" customHeight="1" s="185">
      <c r="C1945" s="235" t="n"/>
      <c r="R1945" s="235" t="n"/>
      <c r="AG1945" s="235" t="n"/>
    </row>
    <row r="1946" ht="14.4" customHeight="1" s="185">
      <c r="C1946" s="235" t="n"/>
      <c r="R1946" s="235" t="n"/>
      <c r="AG1946" s="235" t="n"/>
    </row>
    <row r="1947" ht="14.4" customHeight="1" s="185">
      <c r="C1947" s="235" t="n"/>
      <c r="R1947" s="235" t="n"/>
      <c r="AG1947" s="235" t="n"/>
    </row>
    <row r="1948" ht="14.4" customHeight="1" s="185">
      <c r="C1948" s="235" t="n"/>
      <c r="R1948" s="235" t="n"/>
      <c r="AG1948" s="235" t="n"/>
    </row>
    <row r="1949" ht="14.4" customHeight="1" s="185">
      <c r="C1949" s="235" t="n"/>
      <c r="R1949" s="235" t="n"/>
      <c r="AG1949" s="235" t="n"/>
    </row>
    <row r="1950" ht="14.4" customHeight="1" s="185">
      <c r="C1950" s="235" t="n"/>
      <c r="R1950" s="235" t="n"/>
      <c r="AG1950" s="235" t="n"/>
    </row>
    <row r="1951" ht="14.4" customHeight="1" s="185">
      <c r="C1951" s="235" t="n"/>
      <c r="R1951" s="235" t="n"/>
      <c r="AG1951" s="235" t="n"/>
    </row>
    <row r="1952" ht="14.4" customHeight="1" s="185">
      <c r="C1952" s="235" t="n"/>
      <c r="R1952" s="235" t="n"/>
      <c r="AG1952" s="235" t="n"/>
    </row>
    <row r="1953" ht="14.4" customHeight="1" s="185">
      <c r="C1953" s="235" t="n"/>
      <c r="R1953" s="235" t="n"/>
      <c r="AG1953" s="235" t="n"/>
    </row>
    <row r="1954" ht="14.4" customHeight="1" s="185">
      <c r="C1954" s="235" t="n"/>
      <c r="R1954" s="235" t="n"/>
      <c r="AG1954" s="235" t="n"/>
    </row>
    <row r="1955" ht="14.4" customHeight="1" s="185">
      <c r="C1955" s="235" t="n"/>
      <c r="R1955" s="235" t="n"/>
      <c r="AG1955" s="235" t="n"/>
    </row>
    <row r="1956" ht="14.4" customHeight="1" s="185">
      <c r="C1956" s="235" t="n"/>
      <c r="R1956" s="235" t="n"/>
      <c r="AG1956" s="235" t="n"/>
    </row>
    <row r="1957" ht="14.4" customHeight="1" s="185">
      <c r="C1957" s="235" t="n"/>
      <c r="R1957" s="235" t="n"/>
      <c r="AG1957" s="235" t="n"/>
    </row>
    <row r="1958" ht="14.4" customHeight="1" s="185">
      <c r="C1958" s="235" t="n"/>
      <c r="R1958" s="235" t="n"/>
      <c r="AG1958" s="235" t="n"/>
    </row>
    <row r="1959" ht="14.4" customHeight="1" s="185">
      <c r="C1959" s="235" t="n"/>
      <c r="R1959" s="235" t="n"/>
      <c r="AG1959" s="235" t="n"/>
    </row>
    <row r="1960" ht="14.4" customHeight="1" s="185">
      <c r="C1960" s="235" t="n"/>
      <c r="R1960" s="235" t="n"/>
      <c r="AG1960" s="235" t="n"/>
    </row>
    <row r="1961" ht="14.4" customHeight="1" s="185">
      <c r="C1961" s="235" t="n"/>
      <c r="R1961" s="235" t="n"/>
      <c r="AG1961" s="235" t="n"/>
    </row>
    <row r="1962" ht="14.4" customHeight="1" s="185">
      <c r="C1962" s="235" t="n"/>
      <c r="R1962" s="235" t="n"/>
      <c r="AG1962" s="235" t="n"/>
    </row>
    <row r="1963" ht="14.4" customHeight="1" s="185">
      <c r="C1963" s="235" t="n"/>
      <c r="R1963" s="235" t="n"/>
      <c r="AG1963" s="235" t="n"/>
    </row>
    <row r="1964" ht="14.4" customHeight="1" s="185">
      <c r="C1964" s="235" t="n"/>
      <c r="R1964" s="235" t="n"/>
      <c r="AG1964" s="235" t="n"/>
    </row>
    <row r="1965" ht="14.4" customHeight="1" s="185">
      <c r="C1965" s="235" t="n"/>
      <c r="R1965" s="235" t="n"/>
      <c r="AG1965" s="235" t="n"/>
    </row>
    <row r="1966" ht="14.4" customHeight="1" s="185">
      <c r="C1966" s="235" t="n"/>
      <c r="R1966" s="235" t="n"/>
      <c r="AG1966" s="235" t="n"/>
    </row>
    <row r="1967" ht="14.4" customHeight="1" s="185">
      <c r="C1967" s="235" t="n"/>
      <c r="R1967" s="235" t="n"/>
      <c r="AG1967" s="235" t="n"/>
    </row>
    <row r="1968" ht="14.4" customHeight="1" s="185">
      <c r="C1968" s="235" t="n"/>
      <c r="R1968" s="235" t="n"/>
      <c r="AG1968" s="235" t="n"/>
    </row>
    <row r="1969" ht="14.4" customHeight="1" s="185">
      <c r="C1969" s="235" t="n"/>
      <c r="R1969" s="235" t="n"/>
      <c r="AG1969" s="235" t="n"/>
    </row>
    <row r="1970" ht="14.4" customHeight="1" s="185">
      <c r="C1970" s="235" t="n"/>
      <c r="R1970" s="235" t="n"/>
      <c r="AG1970" s="235" t="n"/>
    </row>
    <row r="1971" ht="14.4" customHeight="1" s="185">
      <c r="C1971" s="235" t="n"/>
      <c r="R1971" s="235" t="n"/>
      <c r="AG1971" s="235" t="n"/>
    </row>
    <row r="1972" ht="14.4" customHeight="1" s="185">
      <c r="C1972" s="235" t="n"/>
      <c r="R1972" s="235" t="n"/>
      <c r="AG1972" s="235" t="n"/>
    </row>
    <row r="1973" ht="14.4" customHeight="1" s="185">
      <c r="C1973" s="235" t="n"/>
      <c r="R1973" s="235" t="n"/>
      <c r="AG1973" s="235" t="n"/>
    </row>
    <row r="1974" ht="14.4" customHeight="1" s="185">
      <c r="C1974" s="235" t="n"/>
      <c r="R1974" s="235" t="n"/>
      <c r="AG1974" s="235" t="n"/>
    </row>
    <row r="1975" ht="14.4" customHeight="1" s="185">
      <c r="C1975" s="235" t="n"/>
      <c r="R1975" s="235" t="n"/>
      <c r="AG1975" s="235" t="n"/>
    </row>
    <row r="1976" ht="14.4" customHeight="1" s="185">
      <c r="C1976" s="235" t="n"/>
      <c r="R1976" s="235" t="n"/>
      <c r="AG1976" s="235" t="n"/>
    </row>
    <row r="1977" ht="14.4" customHeight="1" s="185">
      <c r="C1977" s="235" t="n"/>
      <c r="R1977" s="235" t="n"/>
      <c r="AG1977" s="235" t="n"/>
    </row>
    <row r="1978" ht="14.4" customHeight="1" s="185">
      <c r="C1978" s="235" t="n"/>
      <c r="R1978" s="235" t="n"/>
      <c r="AG1978" s="235" t="n"/>
    </row>
    <row r="1979" ht="14.4" customHeight="1" s="185">
      <c r="C1979" s="235" t="n"/>
      <c r="R1979" s="235" t="n"/>
      <c r="AG1979" s="235" t="n"/>
    </row>
    <row r="1980" ht="14.4" customHeight="1" s="185">
      <c r="C1980" s="235" t="n"/>
      <c r="R1980" s="235" t="n"/>
      <c r="AG1980" s="235" t="n"/>
    </row>
    <row r="1981" ht="14.4" customHeight="1" s="185">
      <c r="C1981" s="235" t="n"/>
      <c r="R1981" s="235" t="n"/>
      <c r="AG1981" s="235" t="n"/>
    </row>
    <row r="1982" ht="14.4" customHeight="1" s="185">
      <c r="C1982" s="235" t="n"/>
      <c r="R1982" s="235" t="n"/>
      <c r="AG1982" s="235" t="n"/>
    </row>
    <row r="1983" ht="14.4" customHeight="1" s="185">
      <c r="C1983" s="235" t="n"/>
      <c r="R1983" s="235" t="n"/>
      <c r="AG1983" s="235" t="n"/>
    </row>
    <row r="1984" ht="14.4" customHeight="1" s="185">
      <c r="C1984" s="235" t="n"/>
      <c r="R1984" s="235" t="n"/>
      <c r="AG1984" s="235" t="n"/>
    </row>
    <row r="1985" ht="14.4" customHeight="1" s="185">
      <c r="C1985" s="235" t="n"/>
      <c r="R1985" s="235" t="n"/>
      <c r="AG1985" s="235" t="n"/>
    </row>
    <row r="1986" ht="14.4" customHeight="1" s="185">
      <c r="C1986" s="235" t="n"/>
      <c r="R1986" s="235" t="n"/>
      <c r="AG1986" s="235" t="n"/>
    </row>
    <row r="1987" ht="14.4" customHeight="1" s="185">
      <c r="C1987" s="235" t="n"/>
      <c r="R1987" s="235" t="n"/>
      <c r="AG1987" s="235" t="n"/>
    </row>
    <row r="1988" ht="14.4" customHeight="1" s="185">
      <c r="C1988" s="235" t="n"/>
      <c r="R1988" s="235" t="n"/>
      <c r="AG1988" s="235" t="n"/>
    </row>
    <row r="1989" ht="14.4" customHeight="1" s="185">
      <c r="C1989" s="235" t="n"/>
      <c r="R1989" s="235" t="n"/>
      <c r="AG1989" s="235" t="n"/>
    </row>
    <row r="1990" ht="14.4" customHeight="1" s="185">
      <c r="C1990" s="235" t="n"/>
      <c r="R1990" s="235" t="n"/>
      <c r="AG1990" s="235" t="n"/>
    </row>
    <row r="1991" ht="14.4" customHeight="1" s="185">
      <c r="C1991" s="235" t="n"/>
      <c r="R1991" s="235" t="n"/>
      <c r="AG1991" s="235" t="n"/>
    </row>
    <row r="1992" ht="14.4" customHeight="1" s="185">
      <c r="C1992" s="235" t="n"/>
      <c r="R1992" s="235" t="n"/>
      <c r="AG1992" s="235" t="n"/>
    </row>
    <row r="1993" ht="14.4" customHeight="1" s="185">
      <c r="C1993" s="235" t="n"/>
      <c r="R1993" s="235" t="n"/>
      <c r="AG1993" s="235" t="n"/>
    </row>
    <row r="1994" ht="14.4" customHeight="1" s="185">
      <c r="A1994" s="194" t="inlineStr">
        <is>
          <t>📋 T3 — 📆 SEMAINE 5</t>
        </is>
      </c>
      <c r="C1994" s="235" t="n"/>
      <c r="R1994" s="235" t="n"/>
      <c r="AG1994" s="235" t="n"/>
    </row>
    <row r="1995" ht="14.4" customHeight="1" s="185">
      <c r="C1995" s="235" t="n"/>
      <c r="R1995" s="235" t="n"/>
      <c r="AG1995" s="235" t="n"/>
    </row>
    <row r="1996" ht="14.4" customHeight="1" s="185">
      <c r="C1996" s="235" t="n"/>
      <c r="R1996" s="235" t="n"/>
      <c r="AG1996" s="235" t="n"/>
    </row>
    <row r="1997" ht="14.4" customHeight="1" s="185">
      <c r="C1997" s="235" t="n"/>
      <c r="R1997" s="235" t="n"/>
      <c r="AG1997" s="235" t="n"/>
    </row>
    <row r="1998" ht="14.4" customHeight="1" s="185">
      <c r="C1998" s="235" t="n"/>
      <c r="R1998" s="235" t="n"/>
      <c r="AG1998" s="235" t="n"/>
    </row>
    <row r="1999" ht="14.4" customHeight="1" s="185">
      <c r="C1999" s="235" t="n"/>
      <c r="R1999" s="235" t="n"/>
      <c r="AG1999" s="235" t="n"/>
    </row>
    <row r="2000" ht="14.4" customHeight="1" s="185">
      <c r="C2000" s="235" t="n"/>
      <c r="R2000" s="235" t="n"/>
      <c r="AG2000" s="235" t="n"/>
    </row>
    <row r="2001" ht="14.4" customHeight="1" s="185">
      <c r="C2001" s="235" t="n"/>
      <c r="R2001" s="235" t="n"/>
      <c r="AG2001" s="235" t="n"/>
    </row>
    <row r="2002" ht="14.4" customHeight="1" s="185">
      <c r="C2002" s="235" t="n"/>
      <c r="R2002" s="235" t="n"/>
      <c r="AG2002" s="235" t="n"/>
    </row>
    <row r="2003" ht="14.4" customHeight="1" s="185">
      <c r="C2003" s="235" t="n"/>
      <c r="R2003" s="235" t="n"/>
      <c r="AG2003" s="235" t="n"/>
    </row>
    <row r="2004" ht="14.4" customHeight="1" s="185">
      <c r="C2004" s="235" t="n"/>
      <c r="R2004" s="235" t="n"/>
      <c r="AG2004" s="235" t="n"/>
    </row>
    <row r="2005" ht="14.4" customHeight="1" s="185">
      <c r="C2005" s="235" t="n"/>
      <c r="R2005" s="235" t="n"/>
      <c r="AG2005" s="235" t="n"/>
    </row>
    <row r="2006" ht="14.4" customHeight="1" s="185">
      <c r="C2006" s="235" t="n"/>
      <c r="R2006" s="235" t="n"/>
      <c r="AG2006" s="235" t="n"/>
    </row>
    <row r="2007" ht="14.4" customHeight="1" s="185">
      <c r="C2007" s="235" t="n"/>
      <c r="R2007" s="235" t="n"/>
      <c r="AG2007" s="235" t="n"/>
    </row>
    <row r="2008" ht="14.4" customHeight="1" s="185">
      <c r="C2008" s="235" t="n"/>
      <c r="R2008" s="235" t="n"/>
      <c r="AG2008" s="235" t="n"/>
    </row>
    <row r="2009" ht="14.4" customHeight="1" s="185">
      <c r="C2009" s="235" t="n"/>
      <c r="R2009" s="235" t="n"/>
      <c r="AG2009" s="235" t="n"/>
    </row>
    <row r="2010" ht="14.4" customHeight="1" s="185">
      <c r="C2010" s="235" t="n"/>
      <c r="R2010" s="235" t="n"/>
      <c r="AG2010" s="235" t="n"/>
    </row>
    <row r="2011" ht="14.4" customHeight="1" s="185">
      <c r="C2011" s="235" t="n"/>
      <c r="R2011" s="235" t="n"/>
      <c r="AG2011" s="235" t="n"/>
    </row>
    <row r="2012" ht="14.4" customHeight="1" s="185">
      <c r="C2012" s="235" t="n"/>
      <c r="R2012" s="235" t="n"/>
      <c r="AG2012" s="235" t="n"/>
    </row>
    <row r="2013" ht="14.4" customHeight="1" s="185">
      <c r="C2013" s="235" t="n"/>
      <c r="R2013" s="235" t="n"/>
      <c r="AG2013" s="235" t="n"/>
    </row>
    <row r="2014" ht="14.4" customHeight="1" s="185">
      <c r="C2014" s="235" t="n"/>
      <c r="R2014" s="235" t="n"/>
      <c r="AG2014" s="235" t="n"/>
    </row>
    <row r="2015" ht="14.4" customHeight="1" s="185">
      <c r="C2015" s="235" t="n"/>
      <c r="R2015" s="235" t="n"/>
      <c r="AG2015" s="235" t="n"/>
    </row>
    <row r="2016" ht="14.4" customHeight="1" s="185">
      <c r="C2016" s="235" t="n"/>
      <c r="R2016" s="235" t="n"/>
      <c r="AG2016" s="235" t="n"/>
    </row>
    <row r="2017" ht="14.4" customHeight="1" s="185">
      <c r="C2017" s="235" t="n"/>
      <c r="R2017" s="235" t="n"/>
      <c r="AG2017" s="235" t="n"/>
    </row>
    <row r="2018" ht="14.4" customHeight="1" s="185">
      <c r="C2018" s="235" t="n"/>
      <c r="R2018" s="235" t="n"/>
      <c r="AG2018" s="235" t="n"/>
    </row>
    <row r="2019" ht="14.4" customHeight="1" s="185">
      <c r="C2019" s="235" t="n"/>
      <c r="R2019" s="235" t="n"/>
      <c r="AG2019" s="235" t="n"/>
    </row>
    <row r="2020" ht="14.4" customHeight="1" s="185">
      <c r="C2020" s="235" t="n"/>
      <c r="R2020" s="235" t="n"/>
      <c r="AG2020" s="235" t="n"/>
    </row>
    <row r="2021" ht="14.4" customHeight="1" s="185">
      <c r="C2021" s="235" t="n"/>
      <c r="R2021" s="235" t="n"/>
      <c r="AG2021" s="235" t="n"/>
    </row>
    <row r="2022" ht="14.4" customHeight="1" s="185">
      <c r="C2022" s="235" t="n"/>
      <c r="R2022" s="235" t="n"/>
      <c r="AG2022" s="235" t="n"/>
    </row>
    <row r="2023" ht="14.4" customHeight="1" s="185">
      <c r="C2023" s="235" t="n"/>
      <c r="R2023" s="235" t="n"/>
      <c r="AG2023" s="235" t="n"/>
    </row>
    <row r="2024" ht="14.4" customHeight="1" s="185">
      <c r="C2024" s="235" t="n"/>
      <c r="R2024" s="235" t="n"/>
      <c r="AG2024" s="235" t="n"/>
    </row>
    <row r="2025" ht="14.4" customHeight="1" s="185">
      <c r="C2025" s="235" t="n"/>
      <c r="R2025" s="235" t="n"/>
      <c r="AG2025" s="235" t="n"/>
    </row>
    <row r="2026" ht="14.4" customHeight="1" s="185">
      <c r="C2026" s="235" t="n"/>
      <c r="R2026" s="235" t="n"/>
      <c r="AG2026" s="235" t="n"/>
    </row>
    <row r="2027" ht="14.4" customHeight="1" s="185">
      <c r="C2027" s="235" t="n"/>
      <c r="R2027" s="235" t="n"/>
      <c r="AG2027" s="235" t="n"/>
    </row>
    <row r="2028" ht="14.4" customHeight="1" s="185">
      <c r="C2028" s="235" t="n"/>
      <c r="R2028" s="235" t="n"/>
      <c r="AG2028" s="235" t="n"/>
    </row>
    <row r="2029" ht="14.4" customHeight="1" s="185">
      <c r="C2029" s="235" t="n"/>
      <c r="R2029" s="235" t="n"/>
      <c r="AG2029" s="235" t="n"/>
    </row>
    <row r="2030" ht="14.4" customHeight="1" s="185">
      <c r="C2030" s="235" t="n"/>
      <c r="R2030" s="235" t="n"/>
      <c r="AG2030" s="235" t="n"/>
    </row>
    <row r="2031" ht="14.4" customHeight="1" s="185">
      <c r="C2031" s="235" t="n"/>
      <c r="R2031" s="235" t="n"/>
      <c r="AG2031" s="235" t="n"/>
    </row>
    <row r="2032" ht="14.4" customHeight="1" s="185">
      <c r="C2032" s="235" t="n"/>
      <c r="R2032" s="235" t="n"/>
      <c r="AG2032" s="235" t="n"/>
    </row>
    <row r="2033" ht="14.4" customHeight="1" s="185">
      <c r="C2033" s="235" t="n"/>
      <c r="R2033" s="235" t="n"/>
      <c r="AG2033" s="235" t="n"/>
    </row>
    <row r="2034" ht="14.4" customHeight="1" s="185">
      <c r="C2034" s="235" t="n"/>
      <c r="R2034" s="235" t="n"/>
      <c r="AG2034" s="235" t="n"/>
    </row>
    <row r="2035" ht="14.4" customHeight="1" s="185">
      <c r="C2035" s="235" t="n"/>
      <c r="R2035" s="235" t="n"/>
      <c r="AG2035" s="235" t="n"/>
    </row>
    <row r="2036" ht="14.4" customHeight="1" s="185">
      <c r="C2036" s="235" t="n"/>
      <c r="R2036" s="235" t="n"/>
      <c r="AG2036" s="235" t="n"/>
    </row>
    <row r="2037" ht="14.4" customHeight="1" s="185">
      <c r="C2037" s="235" t="n"/>
      <c r="R2037" s="235" t="n"/>
      <c r="AG2037" s="235" t="n"/>
    </row>
    <row r="2038" ht="14.4" customHeight="1" s="185">
      <c r="C2038" s="235" t="n"/>
      <c r="R2038" s="235" t="n"/>
      <c r="AG2038" s="235" t="n"/>
    </row>
    <row r="2039" ht="14.4" customHeight="1" s="185">
      <c r="C2039" s="235" t="n"/>
      <c r="R2039" s="235" t="n"/>
      <c r="AG2039" s="235" t="n"/>
    </row>
    <row r="2040" ht="14.4" customHeight="1" s="185">
      <c r="C2040" s="235" t="n"/>
      <c r="R2040" s="235" t="n"/>
      <c r="AG2040" s="235" t="n"/>
    </row>
    <row r="2041" ht="14.4" customHeight="1" s="185">
      <c r="C2041" s="235" t="n"/>
      <c r="R2041" s="235" t="n"/>
      <c r="AG2041" s="235" t="n"/>
    </row>
    <row r="2042" ht="14.4" customHeight="1" s="185">
      <c r="C2042" s="235" t="n"/>
      <c r="R2042" s="235" t="n"/>
      <c r="AG2042" s="235" t="n"/>
    </row>
    <row r="2043" ht="14.4" customHeight="1" s="185">
      <c r="C2043" s="235" t="n"/>
      <c r="R2043" s="235" t="n"/>
      <c r="AG2043" s="235" t="n"/>
    </row>
    <row r="2044" ht="14.4" customHeight="1" s="185">
      <c r="C2044" s="235" t="n"/>
      <c r="R2044" s="235" t="n"/>
      <c r="AG2044" s="235" t="n"/>
    </row>
    <row r="2045" ht="14.4" customHeight="1" s="185">
      <c r="C2045" s="235" t="n"/>
      <c r="R2045" s="235" t="n"/>
      <c r="AG2045" s="235" t="n"/>
    </row>
    <row r="2046" ht="14.4" customHeight="1" s="185">
      <c r="C2046" s="235" t="n"/>
      <c r="R2046" s="235" t="n"/>
      <c r="AG2046" s="235" t="n"/>
    </row>
    <row r="2047" ht="14.4" customHeight="1" s="185">
      <c r="C2047" s="235" t="n"/>
      <c r="R2047" s="235" t="n"/>
      <c r="AG2047" s="235" t="n"/>
    </row>
    <row r="2048" ht="14.4" customHeight="1" s="185">
      <c r="C2048" s="235" t="n"/>
      <c r="R2048" s="235" t="n"/>
      <c r="AG2048" s="235" t="n"/>
    </row>
    <row r="2049" ht="14.4" customHeight="1" s="185">
      <c r="C2049" s="235" t="n"/>
      <c r="R2049" s="235" t="n"/>
      <c r="AG2049" s="235" t="n"/>
    </row>
    <row r="2050" ht="14.4" customHeight="1" s="185">
      <c r="C2050" s="235" t="n"/>
      <c r="R2050" s="235" t="n"/>
      <c r="AG2050" s="235" t="n"/>
    </row>
    <row r="2051" ht="14.4" customHeight="1" s="185">
      <c r="C2051" s="235" t="n"/>
      <c r="R2051" s="235" t="n"/>
      <c r="AG2051" s="235" t="n"/>
    </row>
    <row r="2052" ht="14.4" customHeight="1" s="185">
      <c r="C2052" s="235" t="n"/>
      <c r="R2052" s="235" t="n"/>
      <c r="AG2052" s="235" t="n"/>
    </row>
    <row r="2053" ht="14.4" customHeight="1" s="185">
      <c r="C2053" s="235" t="n"/>
      <c r="R2053" s="235" t="n"/>
      <c r="AG2053" s="235" t="n"/>
    </row>
    <row r="2054" ht="14.4" customHeight="1" s="185">
      <c r="C2054" s="235" t="n"/>
      <c r="R2054" s="235" t="n"/>
      <c r="AG2054" s="235" t="n"/>
    </row>
    <row r="2055" ht="14.4" customHeight="1" s="185">
      <c r="C2055" s="235" t="n"/>
      <c r="R2055" s="235" t="n"/>
      <c r="AG2055" s="235" t="n"/>
    </row>
    <row r="2056" ht="14.4" customHeight="1" s="185">
      <c r="C2056" s="235" t="n"/>
      <c r="R2056" s="235" t="n"/>
      <c r="AG2056" s="235" t="n"/>
    </row>
    <row r="2057" ht="14.4" customHeight="1" s="185">
      <c r="C2057" s="235" t="n"/>
      <c r="R2057" s="235" t="n"/>
      <c r="AG2057" s="235" t="n"/>
    </row>
    <row r="2058" ht="14.4" customHeight="1" s="185">
      <c r="C2058" s="235" t="n"/>
      <c r="R2058" s="235" t="n"/>
      <c r="AG2058" s="235" t="n"/>
    </row>
    <row r="2059" ht="14.4" customHeight="1" s="185">
      <c r="C2059" s="235" t="n"/>
      <c r="R2059" s="235" t="n"/>
      <c r="AG2059" s="235" t="n"/>
    </row>
    <row r="2060" ht="14.4" customHeight="1" s="185">
      <c r="C2060" s="235" t="n"/>
      <c r="R2060" s="235" t="n"/>
      <c r="AG2060" s="235" t="n"/>
    </row>
    <row r="2061" ht="14.4" customHeight="1" s="185">
      <c r="C2061" s="235" t="n"/>
      <c r="R2061" s="235" t="n"/>
      <c r="AG2061" s="235" t="n"/>
    </row>
    <row r="2062" ht="14.4" customHeight="1" s="185">
      <c r="C2062" s="235" t="n"/>
      <c r="R2062" s="235" t="n"/>
      <c r="AG2062" s="235" t="n"/>
    </row>
    <row r="2063" ht="14.4" customHeight="1" s="185">
      <c r="C2063" s="235" t="n"/>
      <c r="R2063" s="235" t="n"/>
      <c r="AG2063" s="235" t="n"/>
    </row>
    <row r="2064" ht="14.4" customHeight="1" s="185">
      <c r="C2064" s="235" t="n"/>
      <c r="R2064" s="235" t="n"/>
      <c r="AG2064" s="235" t="n"/>
    </row>
    <row r="2065" ht="14.4" customHeight="1" s="185">
      <c r="A2065" s="194" t="inlineStr">
        <is>
          <t>📋 T3 — 📆 SEMAINE 6</t>
        </is>
      </c>
      <c r="C2065" s="235" t="n"/>
      <c r="R2065" s="235" t="n"/>
      <c r="AG2065" s="235" t="n"/>
    </row>
    <row r="2066" ht="14.4" customHeight="1" s="185">
      <c r="C2066" s="235" t="n"/>
      <c r="R2066" s="235" t="n"/>
      <c r="AG2066" s="235" t="n"/>
    </row>
    <row r="2067" ht="14.4" customHeight="1" s="185">
      <c r="C2067" s="235" t="n"/>
      <c r="R2067" s="235" t="n"/>
      <c r="AG2067" s="235" t="n"/>
    </row>
    <row r="2068" ht="14.4" customHeight="1" s="185">
      <c r="C2068" s="235" t="n"/>
      <c r="R2068" s="235" t="n"/>
      <c r="AG2068" s="235" t="n"/>
    </row>
    <row r="2069" ht="14.4" customHeight="1" s="185">
      <c r="C2069" s="235" t="n"/>
      <c r="R2069" s="235" t="n"/>
      <c r="AG2069" s="235" t="n"/>
    </row>
    <row r="2070" ht="14.4" customHeight="1" s="185">
      <c r="C2070" s="235" t="n"/>
      <c r="R2070" s="235" t="n"/>
      <c r="AG2070" s="235" t="n"/>
    </row>
    <row r="2071" ht="14.4" customHeight="1" s="185">
      <c r="C2071" s="235" t="n"/>
      <c r="R2071" s="235" t="n"/>
      <c r="AG2071" s="235" t="n"/>
    </row>
    <row r="2072" ht="14.4" customHeight="1" s="185">
      <c r="C2072" s="235" t="n"/>
      <c r="R2072" s="235" t="n"/>
      <c r="AG2072" s="235" t="n"/>
    </row>
    <row r="2073" ht="14.4" customHeight="1" s="185">
      <c r="C2073" s="235" t="n"/>
      <c r="R2073" s="235" t="n"/>
      <c r="AG2073" s="235" t="n"/>
    </row>
    <row r="2074" ht="14.4" customHeight="1" s="185">
      <c r="C2074" s="235" t="n"/>
      <c r="R2074" s="235" t="n"/>
      <c r="AG2074" s="235" t="n"/>
    </row>
    <row r="2075" ht="14.4" customHeight="1" s="185">
      <c r="C2075" s="235" t="n"/>
      <c r="R2075" s="235" t="n"/>
      <c r="AG2075" s="235" t="n"/>
    </row>
    <row r="2076" ht="14.4" customHeight="1" s="185">
      <c r="C2076" s="235" t="n"/>
      <c r="R2076" s="235" t="n"/>
      <c r="AG2076" s="235" t="n"/>
    </row>
    <row r="2077" ht="14.4" customHeight="1" s="185">
      <c r="C2077" s="235" t="n"/>
      <c r="R2077" s="235" t="n"/>
      <c r="AG2077" s="235" t="n"/>
    </row>
    <row r="2078" ht="14.4" customHeight="1" s="185">
      <c r="C2078" s="235" t="n"/>
      <c r="R2078" s="235" t="n"/>
      <c r="AG2078" s="235" t="n"/>
    </row>
    <row r="2079" ht="14.4" customHeight="1" s="185">
      <c r="C2079" s="235" t="n"/>
      <c r="R2079" s="235" t="n"/>
      <c r="AG2079" s="235" t="n"/>
    </row>
    <row r="2080" ht="14.4" customHeight="1" s="185">
      <c r="C2080" s="235" t="n"/>
      <c r="R2080" s="235" t="n"/>
      <c r="AG2080" s="235" t="n"/>
    </row>
    <row r="2081" ht="14.4" customHeight="1" s="185">
      <c r="C2081" s="235" t="n"/>
      <c r="R2081" s="235" t="n"/>
      <c r="AG2081" s="235" t="n"/>
    </row>
    <row r="2082" ht="14.4" customHeight="1" s="185">
      <c r="C2082" s="235" t="n"/>
      <c r="R2082" s="235" t="n"/>
      <c r="AG2082" s="235" t="n"/>
    </row>
    <row r="2083" ht="14.4" customHeight="1" s="185">
      <c r="C2083" s="235" t="n"/>
      <c r="R2083" s="235" t="n"/>
      <c r="AG2083" s="235" t="n"/>
    </row>
    <row r="2084" ht="14.4" customHeight="1" s="185">
      <c r="C2084" s="235" t="n"/>
      <c r="R2084" s="235" t="n"/>
      <c r="AG2084" s="235" t="n"/>
    </row>
    <row r="2085" ht="14.4" customHeight="1" s="185">
      <c r="C2085" s="235" t="n"/>
      <c r="R2085" s="235" t="n"/>
      <c r="AG2085" s="235" t="n"/>
    </row>
    <row r="2086" ht="14.4" customHeight="1" s="185">
      <c r="C2086" s="235" t="n"/>
      <c r="R2086" s="235" t="n"/>
      <c r="AG2086" s="235" t="n"/>
    </row>
    <row r="2087" ht="14.4" customHeight="1" s="185">
      <c r="C2087" s="235" t="n"/>
      <c r="R2087" s="235" t="n"/>
      <c r="AG2087" s="235" t="n"/>
    </row>
    <row r="2088" ht="14.4" customHeight="1" s="185">
      <c r="C2088" s="235" t="n"/>
      <c r="R2088" s="235" t="n"/>
      <c r="AG2088" s="235" t="n"/>
    </row>
    <row r="2089" ht="14.4" customHeight="1" s="185">
      <c r="C2089" s="235" t="n"/>
      <c r="R2089" s="235" t="n"/>
      <c r="AG2089" s="235" t="n"/>
    </row>
    <row r="2090" ht="14.4" customHeight="1" s="185">
      <c r="C2090" s="235" t="n"/>
      <c r="R2090" s="235" t="n"/>
      <c r="AG2090" s="235" t="n"/>
    </row>
    <row r="2091" ht="14.4" customHeight="1" s="185">
      <c r="C2091" s="235" t="n"/>
      <c r="R2091" s="235" t="n"/>
      <c r="AG2091" s="235" t="n"/>
    </row>
    <row r="2092" ht="14.4" customHeight="1" s="185">
      <c r="C2092" s="235" t="n"/>
      <c r="R2092" s="235" t="n"/>
      <c r="AG2092" s="235" t="n"/>
    </row>
    <row r="2093" ht="14.4" customHeight="1" s="185">
      <c r="C2093" s="235" t="n"/>
      <c r="R2093" s="235" t="n"/>
      <c r="AG2093" s="235" t="n"/>
    </row>
    <row r="2094" ht="14.4" customHeight="1" s="185">
      <c r="C2094" s="235" t="n"/>
      <c r="R2094" s="235" t="n"/>
      <c r="AG2094" s="235" t="n"/>
    </row>
    <row r="2095" ht="14.4" customHeight="1" s="185">
      <c r="C2095" s="235" t="n"/>
      <c r="R2095" s="235" t="n"/>
      <c r="AG2095" s="235" t="n"/>
    </row>
    <row r="2096" ht="14.4" customHeight="1" s="185">
      <c r="C2096" s="235" t="n"/>
      <c r="R2096" s="235" t="n"/>
      <c r="AG2096" s="235" t="n"/>
    </row>
    <row r="2097" ht="14.4" customHeight="1" s="185">
      <c r="C2097" s="235" t="n"/>
      <c r="R2097" s="235" t="n"/>
      <c r="AG2097" s="235" t="n"/>
    </row>
    <row r="2098" ht="14.4" customHeight="1" s="185">
      <c r="C2098" s="235" t="n"/>
      <c r="R2098" s="235" t="n"/>
      <c r="AG2098" s="235" t="n"/>
    </row>
    <row r="2099" ht="14.4" customHeight="1" s="185">
      <c r="C2099" s="235" t="n"/>
      <c r="R2099" s="235" t="n"/>
      <c r="AG2099" s="235" t="n"/>
    </row>
    <row r="2100" ht="14.4" customHeight="1" s="185">
      <c r="C2100" s="235" t="n"/>
      <c r="R2100" s="235" t="n"/>
      <c r="AG2100" s="235" t="n"/>
    </row>
    <row r="2101" ht="14.4" customHeight="1" s="185">
      <c r="C2101" s="235" t="n"/>
      <c r="R2101" s="235" t="n"/>
      <c r="AG2101" s="235" t="n"/>
    </row>
    <row r="2102" ht="14.4" customHeight="1" s="185">
      <c r="C2102" s="235" t="n"/>
      <c r="R2102" s="235" t="n"/>
      <c r="AG2102" s="235" t="n"/>
    </row>
    <row r="2103" ht="14.4" customHeight="1" s="185">
      <c r="C2103" s="235" t="n"/>
      <c r="R2103" s="235" t="n"/>
      <c r="AG2103" s="235" t="n"/>
    </row>
    <row r="2104" ht="14.4" customHeight="1" s="185">
      <c r="C2104" s="235" t="n"/>
      <c r="R2104" s="235" t="n"/>
      <c r="AG2104" s="235" t="n"/>
    </row>
    <row r="2105" ht="14.4" customHeight="1" s="185">
      <c r="C2105" s="235" t="n"/>
      <c r="R2105" s="235" t="n"/>
      <c r="AG2105" s="235" t="n"/>
    </row>
    <row r="2106" ht="14.4" customHeight="1" s="185">
      <c r="C2106" s="235" t="n"/>
      <c r="R2106" s="235" t="n"/>
      <c r="AG2106" s="235" t="n"/>
    </row>
    <row r="2107" ht="14.4" customHeight="1" s="185">
      <c r="C2107" s="235" t="n"/>
      <c r="R2107" s="235" t="n"/>
      <c r="AG2107" s="235" t="n"/>
    </row>
    <row r="2108" ht="14.4" customHeight="1" s="185">
      <c r="C2108" s="235" t="n"/>
      <c r="R2108" s="235" t="n"/>
      <c r="AG2108" s="235" t="n"/>
    </row>
    <row r="2109" ht="14.4" customHeight="1" s="185">
      <c r="C2109" s="235" t="n"/>
      <c r="R2109" s="235" t="n"/>
      <c r="AG2109" s="235" t="n"/>
    </row>
    <row r="2110" ht="14.4" customHeight="1" s="185">
      <c r="C2110" s="235" t="n"/>
      <c r="R2110" s="235" t="n"/>
      <c r="AG2110" s="235" t="n"/>
    </row>
    <row r="2111" ht="14.4" customHeight="1" s="185">
      <c r="C2111" s="235" t="n"/>
      <c r="R2111" s="235" t="n"/>
      <c r="AG2111" s="235" t="n"/>
    </row>
    <row r="2112" ht="14.4" customHeight="1" s="185">
      <c r="C2112" s="235" t="n"/>
      <c r="R2112" s="235" t="n"/>
      <c r="AG2112" s="235" t="n"/>
    </row>
    <row r="2113" ht="14.4" customHeight="1" s="185">
      <c r="C2113" s="235" t="n"/>
      <c r="R2113" s="235" t="n"/>
      <c r="AG2113" s="235" t="n"/>
    </row>
    <row r="2114" ht="14.4" customHeight="1" s="185">
      <c r="C2114" s="235" t="n"/>
      <c r="R2114" s="235" t="n"/>
      <c r="AG2114" s="235" t="n"/>
    </row>
    <row r="2115" ht="14.4" customHeight="1" s="185">
      <c r="C2115" s="235" t="n"/>
      <c r="R2115" s="235" t="n"/>
      <c r="AG2115" s="235" t="n"/>
    </row>
    <row r="2116" ht="14.4" customHeight="1" s="185">
      <c r="C2116" s="235" t="n"/>
      <c r="R2116" s="235" t="n"/>
      <c r="AG2116" s="235" t="n"/>
    </row>
    <row r="2117" ht="14.4" customHeight="1" s="185">
      <c r="C2117" s="235" t="n"/>
      <c r="R2117" s="235" t="n"/>
      <c r="AG2117" s="235" t="n"/>
    </row>
    <row r="2118" ht="14.4" customHeight="1" s="185">
      <c r="C2118" s="235" t="n"/>
      <c r="R2118" s="235" t="n"/>
      <c r="AG2118" s="235" t="n"/>
    </row>
    <row r="2119" ht="14.4" customHeight="1" s="185">
      <c r="C2119" s="235" t="n"/>
      <c r="R2119" s="235" t="n"/>
      <c r="AG2119" s="235" t="n"/>
    </row>
    <row r="2120" ht="14.4" customHeight="1" s="185">
      <c r="C2120" s="235" t="n"/>
      <c r="R2120" s="235" t="n"/>
      <c r="AG2120" s="235" t="n"/>
    </row>
    <row r="2121" ht="14.4" customHeight="1" s="185">
      <c r="C2121" s="235" t="n"/>
      <c r="R2121" s="235" t="n"/>
      <c r="AG2121" s="235" t="n"/>
    </row>
    <row r="2122" ht="14.4" customHeight="1" s="185">
      <c r="C2122" s="235" t="n"/>
      <c r="R2122" s="235" t="n"/>
      <c r="AG2122" s="235" t="n"/>
    </row>
    <row r="2123" ht="14.4" customHeight="1" s="185">
      <c r="C2123" s="235" t="n"/>
      <c r="R2123" s="235" t="n"/>
      <c r="AG2123" s="235" t="n"/>
    </row>
    <row r="2124" ht="14.4" customHeight="1" s="185">
      <c r="C2124" s="235" t="n"/>
      <c r="R2124" s="235" t="n"/>
      <c r="AG2124" s="235" t="n"/>
    </row>
    <row r="2125" ht="14.4" customHeight="1" s="185">
      <c r="C2125" s="235" t="n"/>
      <c r="R2125" s="235" t="n"/>
      <c r="AG2125" s="235" t="n"/>
    </row>
    <row r="2126" ht="14.4" customHeight="1" s="185">
      <c r="C2126" s="235" t="n"/>
      <c r="R2126" s="235" t="n"/>
      <c r="AG2126" s="235" t="n"/>
    </row>
    <row r="2127" ht="14.4" customHeight="1" s="185">
      <c r="C2127" s="235" t="n"/>
      <c r="R2127" s="235" t="n"/>
      <c r="AG2127" s="235" t="n"/>
    </row>
    <row r="2128" ht="14.4" customHeight="1" s="185">
      <c r="C2128" s="235" t="n"/>
      <c r="R2128" s="235" t="n"/>
      <c r="AG2128" s="235" t="n"/>
    </row>
    <row r="2129" ht="14.4" customHeight="1" s="185">
      <c r="C2129" s="235" t="n"/>
      <c r="R2129" s="235" t="n"/>
      <c r="AG2129" s="235" t="n"/>
    </row>
    <row r="2130" ht="14.4" customHeight="1" s="185">
      <c r="C2130" s="235" t="n"/>
      <c r="R2130" s="235" t="n"/>
      <c r="AG2130" s="235" t="n"/>
    </row>
    <row r="2131" ht="14.4" customHeight="1" s="185">
      <c r="C2131" s="235" t="n"/>
      <c r="R2131" s="235" t="n"/>
      <c r="AG2131" s="235" t="n"/>
    </row>
    <row r="2132" ht="14.4" customHeight="1" s="185">
      <c r="C2132" s="235" t="n"/>
      <c r="R2132" s="235" t="n"/>
      <c r="AG2132" s="235" t="n"/>
    </row>
    <row r="2133" ht="14.4" customHeight="1" s="185">
      <c r="C2133" s="235" t="n"/>
      <c r="R2133" s="235" t="n"/>
      <c r="AG2133" s="235" t="n"/>
    </row>
    <row r="2134" ht="14.4" customHeight="1" s="185">
      <c r="C2134" s="235" t="n"/>
      <c r="R2134" s="235" t="n"/>
      <c r="AG2134" s="235" t="n"/>
    </row>
    <row r="2135" ht="14.4" customHeight="1" s="185">
      <c r="C2135" s="235" t="n"/>
      <c r="R2135" s="235" t="n"/>
      <c r="AG2135" s="235" t="n"/>
    </row>
    <row r="2136" ht="14.4" customHeight="1" s="185">
      <c r="A2136" s="194" t="inlineStr">
        <is>
          <t>📋 T3 — 📆 SEMAINE 7</t>
        </is>
      </c>
      <c r="C2136" s="235" t="n"/>
      <c r="R2136" s="235" t="n"/>
      <c r="AG2136" s="235" t="n"/>
    </row>
    <row r="2137" ht="14.4" customHeight="1" s="185">
      <c r="C2137" s="235" t="n"/>
      <c r="R2137" s="235" t="n"/>
      <c r="AG2137" s="235" t="n"/>
    </row>
    <row r="2138" ht="14.4" customHeight="1" s="185">
      <c r="C2138" s="235" t="n"/>
      <c r="R2138" s="235" t="n"/>
      <c r="AG2138" s="235" t="n"/>
    </row>
    <row r="2139" ht="14.4" customHeight="1" s="185">
      <c r="C2139" s="235" t="n"/>
      <c r="R2139" s="235" t="n"/>
      <c r="AG2139" s="235" t="n"/>
    </row>
    <row r="2140" ht="14.4" customHeight="1" s="185">
      <c r="C2140" s="235" t="n"/>
      <c r="R2140" s="235" t="n"/>
      <c r="AG2140" s="235" t="n"/>
    </row>
    <row r="2141" ht="14.4" customHeight="1" s="185">
      <c r="C2141" s="235" t="n"/>
      <c r="R2141" s="235" t="n"/>
      <c r="AG2141" s="235" t="n"/>
    </row>
    <row r="2142" ht="14.4" customHeight="1" s="185">
      <c r="C2142" s="235" t="n"/>
      <c r="R2142" s="235" t="n"/>
      <c r="AG2142" s="235" t="n"/>
    </row>
    <row r="2143" ht="14.4" customHeight="1" s="185">
      <c r="C2143" s="235" t="n"/>
      <c r="R2143" s="235" t="n"/>
      <c r="AG2143" s="235" t="n"/>
    </row>
    <row r="2144" ht="14.4" customHeight="1" s="185">
      <c r="C2144" s="235" t="n"/>
      <c r="R2144" s="235" t="n"/>
      <c r="AG2144" s="235" t="n"/>
    </row>
    <row r="2145" ht="14.4" customHeight="1" s="185">
      <c r="C2145" s="235" t="n"/>
      <c r="R2145" s="235" t="n"/>
      <c r="AG2145" s="235" t="n"/>
    </row>
    <row r="2146" ht="14.4" customHeight="1" s="185">
      <c r="C2146" s="235" t="n"/>
      <c r="R2146" s="235" t="n"/>
      <c r="AG2146" s="235" t="n"/>
    </row>
    <row r="2147" ht="14.4" customHeight="1" s="185">
      <c r="C2147" s="235" t="n"/>
      <c r="R2147" s="235" t="n"/>
      <c r="AG2147" s="235" t="n"/>
    </row>
    <row r="2148" ht="14.4" customHeight="1" s="185">
      <c r="C2148" s="235" t="n"/>
      <c r="R2148" s="235" t="n"/>
      <c r="AG2148" s="235" t="n"/>
    </row>
    <row r="2149" ht="14.4" customHeight="1" s="185">
      <c r="C2149" s="235" t="n"/>
      <c r="R2149" s="235" t="n"/>
      <c r="AG2149" s="235" t="n"/>
    </row>
    <row r="2150" ht="14.4" customHeight="1" s="185">
      <c r="C2150" s="235" t="n"/>
      <c r="R2150" s="235" t="n"/>
      <c r="AG2150" s="235" t="n"/>
    </row>
    <row r="2151" ht="14.4" customHeight="1" s="185">
      <c r="C2151" s="235" t="n"/>
      <c r="R2151" s="235" t="n"/>
      <c r="AG2151" s="235" t="n"/>
    </row>
    <row r="2152" ht="14.4" customHeight="1" s="185">
      <c r="C2152" s="235" t="n"/>
      <c r="R2152" s="235" t="n"/>
      <c r="AG2152" s="235" t="n"/>
    </row>
    <row r="2153" ht="14.4" customHeight="1" s="185">
      <c r="C2153" s="235" t="n"/>
      <c r="R2153" s="235" t="n"/>
      <c r="AG2153" s="235" t="n"/>
    </row>
    <row r="2154" ht="14.4" customHeight="1" s="185">
      <c r="C2154" s="235" t="n"/>
      <c r="R2154" s="235" t="n"/>
      <c r="AG2154" s="235" t="n"/>
    </row>
    <row r="2155" ht="14.4" customHeight="1" s="185">
      <c r="C2155" s="235" t="n"/>
      <c r="R2155" s="235" t="n"/>
      <c r="AG2155" s="235" t="n"/>
    </row>
    <row r="2156" ht="14.4" customHeight="1" s="185">
      <c r="C2156" s="235" t="n"/>
      <c r="R2156" s="235" t="n"/>
      <c r="AG2156" s="235" t="n"/>
    </row>
    <row r="2157" ht="14.4" customHeight="1" s="185">
      <c r="C2157" s="235" t="n"/>
      <c r="R2157" s="235" t="n"/>
      <c r="AG2157" s="235" t="n"/>
    </row>
    <row r="2158" ht="14.4" customHeight="1" s="185">
      <c r="C2158" s="235" t="n"/>
      <c r="R2158" s="235" t="n"/>
      <c r="AG2158" s="235" t="n"/>
    </row>
    <row r="2159" ht="14.4" customHeight="1" s="185">
      <c r="C2159" s="235" t="n"/>
      <c r="R2159" s="235" t="n"/>
      <c r="AG2159" s="235" t="n"/>
    </row>
    <row r="2160" ht="14.4" customHeight="1" s="185">
      <c r="C2160" s="235" t="n"/>
      <c r="R2160" s="235" t="n"/>
      <c r="AG2160" s="235" t="n"/>
    </row>
    <row r="2161" ht="14.4" customHeight="1" s="185">
      <c r="C2161" s="235" t="n"/>
      <c r="R2161" s="235" t="n"/>
      <c r="AG2161" s="235" t="n"/>
    </row>
    <row r="2162" ht="14.4" customHeight="1" s="185">
      <c r="C2162" s="235" t="n"/>
      <c r="R2162" s="235" t="n"/>
      <c r="AG2162" s="235" t="n"/>
    </row>
    <row r="2163" ht="14.4" customHeight="1" s="185">
      <c r="C2163" s="235" t="n"/>
      <c r="R2163" s="235" t="n"/>
      <c r="AG2163" s="235" t="n"/>
    </row>
    <row r="2164" ht="14.4" customHeight="1" s="185">
      <c r="C2164" s="235" t="n"/>
      <c r="R2164" s="235" t="n"/>
      <c r="AG2164" s="235" t="n"/>
    </row>
    <row r="2165" ht="14.4" customHeight="1" s="185">
      <c r="C2165" s="235" t="n"/>
      <c r="R2165" s="235" t="n"/>
      <c r="AG2165" s="235" t="n"/>
    </row>
    <row r="2166" ht="14.4" customHeight="1" s="185">
      <c r="C2166" s="235" t="n"/>
      <c r="R2166" s="235" t="n"/>
      <c r="AG2166" s="235" t="n"/>
    </row>
    <row r="2167" ht="14.4" customHeight="1" s="185">
      <c r="C2167" s="235" t="n"/>
      <c r="R2167" s="235" t="n"/>
      <c r="AG2167" s="235" t="n"/>
    </row>
    <row r="2168" ht="14.4" customHeight="1" s="185">
      <c r="C2168" s="235" t="n"/>
      <c r="R2168" s="235" t="n"/>
      <c r="AG2168" s="235" t="n"/>
    </row>
    <row r="2169" ht="14.4" customHeight="1" s="185">
      <c r="C2169" s="235" t="n"/>
      <c r="R2169" s="235" t="n"/>
      <c r="AG2169" s="235" t="n"/>
    </row>
    <row r="2170" ht="14.4" customHeight="1" s="185">
      <c r="C2170" s="235" t="n"/>
      <c r="R2170" s="235" t="n"/>
      <c r="AG2170" s="235" t="n"/>
    </row>
    <row r="2171" ht="14.4" customHeight="1" s="185">
      <c r="C2171" s="235" t="n"/>
      <c r="R2171" s="235" t="n"/>
      <c r="AG2171" s="235" t="n"/>
    </row>
    <row r="2172" ht="14.4" customHeight="1" s="185">
      <c r="C2172" s="235" t="n"/>
      <c r="R2172" s="235" t="n"/>
      <c r="AG2172" s="235" t="n"/>
    </row>
    <row r="2173" ht="14.4" customHeight="1" s="185">
      <c r="C2173" s="235" t="n"/>
      <c r="R2173" s="235" t="n"/>
      <c r="AG2173" s="235" t="n"/>
    </row>
    <row r="2174" ht="14.4" customHeight="1" s="185">
      <c r="C2174" s="235" t="n"/>
      <c r="R2174" s="235" t="n"/>
      <c r="AG2174" s="235" t="n"/>
    </row>
    <row r="2175" ht="14.4" customHeight="1" s="185">
      <c r="C2175" s="235" t="n"/>
      <c r="R2175" s="235" t="n"/>
      <c r="AG2175" s="235" t="n"/>
    </row>
    <row r="2176" ht="14.4" customHeight="1" s="185">
      <c r="C2176" s="235" t="n"/>
      <c r="R2176" s="235" t="n"/>
      <c r="AG2176" s="235" t="n"/>
    </row>
    <row r="2177" ht="14.4" customHeight="1" s="185">
      <c r="C2177" s="235" t="n"/>
      <c r="R2177" s="235" t="n"/>
      <c r="AG2177" s="235" t="n"/>
    </row>
    <row r="2178" ht="14.4" customHeight="1" s="185">
      <c r="C2178" s="235" t="n"/>
      <c r="R2178" s="235" t="n"/>
      <c r="AG2178" s="235" t="n"/>
    </row>
    <row r="2179" ht="14.4" customHeight="1" s="185">
      <c r="C2179" s="235" t="n"/>
      <c r="R2179" s="235" t="n"/>
      <c r="AG2179" s="235" t="n"/>
    </row>
    <row r="2180" ht="14.4" customHeight="1" s="185">
      <c r="C2180" s="235" t="n"/>
      <c r="R2180" s="235" t="n"/>
      <c r="AG2180" s="235" t="n"/>
    </row>
    <row r="2181" ht="14.4" customHeight="1" s="185">
      <c r="C2181" s="235" t="n"/>
      <c r="R2181" s="235" t="n"/>
      <c r="AG2181" s="235" t="n"/>
    </row>
    <row r="2182" ht="14.4" customHeight="1" s="185">
      <c r="C2182" s="235" t="n"/>
      <c r="R2182" s="235" t="n"/>
      <c r="AG2182" s="235" t="n"/>
    </row>
    <row r="2183" ht="14.4" customHeight="1" s="185">
      <c r="C2183" s="235" t="n"/>
      <c r="R2183" s="235" t="n"/>
      <c r="AG2183" s="235" t="n"/>
    </row>
    <row r="2184" ht="14.4" customHeight="1" s="185">
      <c r="C2184" s="235" t="n"/>
      <c r="R2184" s="235" t="n"/>
      <c r="AG2184" s="235" t="n"/>
    </row>
    <row r="2185" ht="14.4" customHeight="1" s="185">
      <c r="C2185" s="235" t="n"/>
      <c r="R2185" s="235" t="n"/>
      <c r="AG2185" s="235" t="n"/>
    </row>
    <row r="2186" ht="14.4" customHeight="1" s="185">
      <c r="C2186" s="235" t="n"/>
      <c r="R2186" s="235" t="n"/>
      <c r="AG2186" s="235" t="n"/>
    </row>
    <row r="2187" ht="14.4" customHeight="1" s="185">
      <c r="C2187" s="235" t="n"/>
      <c r="R2187" s="235" t="n"/>
      <c r="AG2187" s="235" t="n"/>
    </row>
    <row r="2188" ht="14.4" customHeight="1" s="185">
      <c r="C2188" s="235" t="n"/>
      <c r="R2188" s="235" t="n"/>
      <c r="AG2188" s="235" t="n"/>
    </row>
    <row r="2189" ht="14.4" customHeight="1" s="185">
      <c r="C2189" s="235" t="n"/>
      <c r="R2189" s="235" t="n"/>
      <c r="AG2189" s="235" t="n"/>
    </row>
    <row r="2190" ht="14.4" customHeight="1" s="185">
      <c r="C2190" s="235" t="n"/>
      <c r="R2190" s="235" t="n"/>
      <c r="AG2190" s="235" t="n"/>
    </row>
    <row r="2191" ht="14.4" customHeight="1" s="185">
      <c r="C2191" s="235" t="n"/>
      <c r="R2191" s="235" t="n"/>
      <c r="AG2191" s="235" t="n"/>
    </row>
    <row r="2192" ht="14.4" customHeight="1" s="185">
      <c r="C2192" s="235" t="n"/>
      <c r="R2192" s="235" t="n"/>
      <c r="AG2192" s="235" t="n"/>
    </row>
    <row r="2193" ht="14.4" customHeight="1" s="185">
      <c r="C2193" s="235" t="n"/>
      <c r="R2193" s="235" t="n"/>
      <c r="AG2193" s="235" t="n"/>
    </row>
    <row r="2194" ht="14.4" customHeight="1" s="185">
      <c r="C2194" s="235" t="n"/>
      <c r="R2194" s="235" t="n"/>
      <c r="AG2194" s="235" t="n"/>
    </row>
    <row r="2195" ht="14.4" customHeight="1" s="185">
      <c r="C2195" s="235" t="n"/>
      <c r="R2195" s="235" t="n"/>
      <c r="AG2195" s="235" t="n"/>
    </row>
    <row r="2196" ht="14.4" customHeight="1" s="185">
      <c r="C2196" s="235" t="n"/>
      <c r="R2196" s="235" t="n"/>
      <c r="AG2196" s="235" t="n"/>
    </row>
    <row r="2197" ht="14.4" customHeight="1" s="185">
      <c r="C2197" s="235" t="n"/>
      <c r="R2197" s="235" t="n"/>
      <c r="AG2197" s="235" t="n"/>
    </row>
    <row r="2198" ht="14.4" customHeight="1" s="185">
      <c r="C2198" s="235" t="n"/>
      <c r="R2198" s="235" t="n"/>
      <c r="AG2198" s="235" t="n"/>
    </row>
    <row r="2199" ht="14.4" customHeight="1" s="185">
      <c r="C2199" s="235" t="n"/>
      <c r="R2199" s="235" t="n"/>
      <c r="AG2199" s="235" t="n"/>
    </row>
    <row r="2200" ht="14.4" customHeight="1" s="185">
      <c r="C2200" s="235" t="n"/>
      <c r="R2200" s="235" t="n"/>
      <c r="AG2200" s="235" t="n"/>
    </row>
    <row r="2201" ht="14.4" customHeight="1" s="185">
      <c r="C2201" s="235" t="n"/>
      <c r="R2201" s="235" t="n"/>
      <c r="AG2201" s="235" t="n"/>
    </row>
    <row r="2202" ht="14.4" customHeight="1" s="185">
      <c r="C2202" s="235" t="n"/>
      <c r="R2202" s="235" t="n"/>
      <c r="AG2202" s="235" t="n"/>
    </row>
    <row r="2203" ht="14.4" customHeight="1" s="185">
      <c r="C2203" s="235" t="n"/>
      <c r="R2203" s="235" t="n"/>
      <c r="AG2203" s="235" t="n"/>
    </row>
    <row r="2204" ht="14.4" customHeight="1" s="185">
      <c r="C2204" s="235" t="n"/>
      <c r="R2204" s="235" t="n"/>
      <c r="AG2204" s="235" t="n"/>
    </row>
    <row r="2205" ht="14.4" customHeight="1" s="185">
      <c r="C2205" s="235" t="n"/>
      <c r="R2205" s="235" t="n"/>
      <c r="AG2205" s="235" t="n"/>
    </row>
    <row r="2206" ht="14.4" customHeight="1" s="185">
      <c r="C2206" s="235" t="n"/>
      <c r="R2206" s="235" t="n"/>
      <c r="AG2206" s="235" t="n"/>
    </row>
    <row r="2207" ht="14.4" customHeight="1" s="185">
      <c r="A2207" s="194" t="inlineStr">
        <is>
          <t>📋 T3 — 📆 SEMAINE 8</t>
        </is>
      </c>
      <c r="C2207" s="235" t="n"/>
      <c r="R2207" s="235" t="n"/>
      <c r="AG2207" s="235" t="n"/>
    </row>
    <row r="2208" ht="14.4" customHeight="1" s="185">
      <c r="C2208" s="235" t="n"/>
      <c r="R2208" s="235" t="n"/>
      <c r="AG2208" s="235" t="n"/>
    </row>
    <row r="2209" ht="14.4" customHeight="1" s="185">
      <c r="C2209" s="235" t="n"/>
      <c r="R2209" s="235" t="n"/>
      <c r="AG2209" s="235" t="n"/>
    </row>
    <row r="2210" ht="14.4" customHeight="1" s="185">
      <c r="C2210" s="235" t="n"/>
      <c r="R2210" s="235" t="n"/>
      <c r="AG2210" s="235" t="n"/>
    </row>
    <row r="2211" ht="14.4" customHeight="1" s="185">
      <c r="C2211" s="235" t="n"/>
      <c r="R2211" s="235" t="n"/>
      <c r="AG2211" s="235" t="n"/>
    </row>
    <row r="2212" ht="14.4" customHeight="1" s="185">
      <c r="C2212" s="235" t="n"/>
      <c r="R2212" s="235" t="n"/>
      <c r="AG2212" s="235" t="n"/>
    </row>
    <row r="2213" ht="14.4" customHeight="1" s="185">
      <c r="C2213" s="235" t="n"/>
      <c r="R2213" s="235" t="n"/>
      <c r="AG2213" s="235" t="n"/>
    </row>
    <row r="2214" ht="14.4" customHeight="1" s="185">
      <c r="C2214" s="235" t="n"/>
      <c r="R2214" s="235" t="n"/>
      <c r="AG2214" s="235" t="n"/>
    </row>
    <row r="2215" ht="14.4" customHeight="1" s="185">
      <c r="C2215" s="235" t="n"/>
      <c r="R2215" s="235" t="n"/>
      <c r="AG2215" s="235" t="n"/>
    </row>
    <row r="2216" ht="14.4" customHeight="1" s="185">
      <c r="C2216" s="235" t="n"/>
      <c r="R2216" s="235" t="n"/>
      <c r="AG2216" s="235" t="n"/>
    </row>
    <row r="2217" ht="14.4" customHeight="1" s="185">
      <c r="C2217" s="235" t="n"/>
      <c r="R2217" s="235" t="n"/>
      <c r="AG2217" s="235" t="n"/>
    </row>
    <row r="2218" ht="14.4" customHeight="1" s="185">
      <c r="C2218" s="235" t="n"/>
      <c r="R2218" s="235" t="n"/>
      <c r="AG2218" s="235" t="n"/>
    </row>
    <row r="2219" ht="14.4" customHeight="1" s="185">
      <c r="C2219" s="235" t="n"/>
      <c r="R2219" s="235" t="n"/>
      <c r="AG2219" s="235" t="n"/>
    </row>
    <row r="2220" ht="14.4" customHeight="1" s="185">
      <c r="C2220" s="235" t="n"/>
      <c r="R2220" s="235" t="n"/>
      <c r="AG2220" s="235" t="n"/>
    </row>
    <row r="2221" ht="14.4" customHeight="1" s="185">
      <c r="C2221" s="235" t="n"/>
      <c r="R2221" s="235" t="n"/>
      <c r="AG2221" s="235" t="n"/>
    </row>
    <row r="2222" ht="14.4" customHeight="1" s="185">
      <c r="C2222" s="235" t="n"/>
      <c r="R2222" s="235" t="n"/>
      <c r="AG2222" s="235" t="n"/>
    </row>
    <row r="2223" ht="14.4" customHeight="1" s="185">
      <c r="C2223" s="235" t="n"/>
      <c r="R2223" s="235" t="n"/>
      <c r="AG2223" s="235" t="n"/>
    </row>
    <row r="2224" ht="14.4" customHeight="1" s="185">
      <c r="C2224" s="235" t="n"/>
      <c r="R2224" s="235" t="n"/>
      <c r="AG2224" s="235" t="n"/>
    </row>
    <row r="2225" ht="14.4" customHeight="1" s="185">
      <c r="C2225" s="235" t="n"/>
      <c r="R2225" s="235" t="n"/>
      <c r="AG2225" s="235" t="n"/>
    </row>
    <row r="2226" ht="14.4" customHeight="1" s="185">
      <c r="C2226" s="235" t="n"/>
      <c r="R2226" s="235" t="n"/>
      <c r="AG2226" s="235" t="n"/>
    </row>
    <row r="2227" ht="14.4" customHeight="1" s="185">
      <c r="C2227" s="235" t="n"/>
      <c r="R2227" s="235" t="n"/>
      <c r="AG2227" s="235" t="n"/>
    </row>
    <row r="2228" ht="14.4" customHeight="1" s="185">
      <c r="C2228" s="235" t="n"/>
      <c r="R2228" s="235" t="n"/>
      <c r="AG2228" s="235" t="n"/>
    </row>
    <row r="2229" ht="14.4" customHeight="1" s="185">
      <c r="C2229" s="235" t="n"/>
      <c r="R2229" s="235" t="n"/>
      <c r="AG2229" s="235" t="n"/>
    </row>
    <row r="2230" ht="14.4" customHeight="1" s="185">
      <c r="C2230" s="235" t="n"/>
      <c r="R2230" s="235" t="n"/>
      <c r="AG2230" s="235" t="n"/>
    </row>
    <row r="2231" ht="14.4" customHeight="1" s="185">
      <c r="C2231" s="235" t="n"/>
      <c r="R2231" s="235" t="n"/>
      <c r="AG2231" s="235" t="n"/>
    </row>
    <row r="2232" ht="14.4" customHeight="1" s="185">
      <c r="C2232" s="235" t="n"/>
      <c r="R2232" s="235" t="n"/>
      <c r="AG2232" s="235" t="n"/>
    </row>
    <row r="2233" ht="14.4" customHeight="1" s="185">
      <c r="C2233" s="235" t="n"/>
      <c r="R2233" s="235" t="n"/>
      <c r="AG2233" s="235" t="n"/>
    </row>
    <row r="2234" ht="14.4" customHeight="1" s="185">
      <c r="C2234" s="235" t="n"/>
      <c r="R2234" s="235" t="n"/>
      <c r="AG2234" s="235" t="n"/>
    </row>
    <row r="2235" ht="14.4" customHeight="1" s="185">
      <c r="C2235" s="235" t="n"/>
      <c r="R2235" s="235" t="n"/>
      <c r="AG2235" s="235" t="n"/>
    </row>
    <row r="2236" ht="14.4" customHeight="1" s="185">
      <c r="C2236" s="235" t="n"/>
      <c r="R2236" s="235" t="n"/>
      <c r="AG2236" s="235" t="n"/>
    </row>
    <row r="2237" ht="14.4" customHeight="1" s="185">
      <c r="C2237" s="235" t="n"/>
      <c r="R2237" s="235" t="n"/>
      <c r="AG2237" s="235" t="n"/>
    </row>
    <row r="2238" ht="14.4" customHeight="1" s="185">
      <c r="C2238" s="235" t="n"/>
      <c r="R2238" s="235" t="n"/>
      <c r="AG2238" s="235" t="n"/>
    </row>
    <row r="2239" ht="14.4" customHeight="1" s="185">
      <c r="C2239" s="235" t="n"/>
      <c r="R2239" s="235" t="n"/>
      <c r="AG2239" s="235" t="n"/>
    </row>
    <row r="2240" ht="14.4" customHeight="1" s="185">
      <c r="C2240" s="235" t="n"/>
      <c r="R2240" s="235" t="n"/>
      <c r="AG2240" s="235" t="n"/>
    </row>
    <row r="2241" ht="14.4" customHeight="1" s="185">
      <c r="C2241" s="235" t="n"/>
      <c r="R2241" s="235" t="n"/>
      <c r="AG2241" s="235" t="n"/>
    </row>
    <row r="2242" ht="14.4" customHeight="1" s="185">
      <c r="C2242" s="235" t="n"/>
      <c r="R2242" s="235" t="n"/>
      <c r="AG2242" s="235" t="n"/>
    </row>
    <row r="2243" ht="14.4" customHeight="1" s="185">
      <c r="C2243" s="235" t="n"/>
      <c r="R2243" s="235" t="n"/>
      <c r="AG2243" s="235" t="n"/>
    </row>
    <row r="2244" ht="14.4" customHeight="1" s="185">
      <c r="C2244" s="235" t="n"/>
      <c r="R2244" s="235" t="n"/>
      <c r="AG2244" s="235" t="n"/>
    </row>
    <row r="2245" ht="14.4" customHeight="1" s="185">
      <c r="C2245" s="235" t="n"/>
      <c r="R2245" s="235" t="n"/>
      <c r="AG2245" s="235" t="n"/>
    </row>
    <row r="2246" ht="14.4" customHeight="1" s="185">
      <c r="C2246" s="235" t="n"/>
      <c r="R2246" s="235" t="n"/>
      <c r="AG2246" s="235" t="n"/>
    </row>
    <row r="2247" ht="14.4" customHeight="1" s="185">
      <c r="C2247" s="235" t="n"/>
      <c r="R2247" s="235" t="n"/>
      <c r="AG2247" s="235" t="n"/>
    </row>
    <row r="2248" ht="14.4" customHeight="1" s="185">
      <c r="C2248" s="235" t="n"/>
      <c r="R2248" s="235" t="n"/>
      <c r="AG2248" s="235" t="n"/>
    </row>
    <row r="2249" ht="14.4" customHeight="1" s="185">
      <c r="C2249" s="235" t="n"/>
      <c r="R2249" s="235" t="n"/>
      <c r="AG2249" s="235" t="n"/>
    </row>
    <row r="2250" ht="14.4" customHeight="1" s="185">
      <c r="C2250" s="235" t="n"/>
      <c r="R2250" s="235" t="n"/>
      <c r="AG2250" s="235" t="n"/>
    </row>
    <row r="2251" ht="14.4" customHeight="1" s="185">
      <c r="C2251" s="235" t="n"/>
      <c r="R2251" s="235" t="n"/>
      <c r="AG2251" s="235" t="n"/>
    </row>
    <row r="2252" ht="14.4" customHeight="1" s="185">
      <c r="C2252" s="235" t="n"/>
      <c r="R2252" s="235" t="n"/>
      <c r="AG2252" s="235" t="n"/>
    </row>
    <row r="2253" ht="14.4" customHeight="1" s="185">
      <c r="C2253" s="235" t="n"/>
      <c r="R2253" s="235" t="n"/>
      <c r="AG2253" s="235" t="n"/>
    </row>
    <row r="2254" ht="14.4" customHeight="1" s="185">
      <c r="C2254" s="235" t="n"/>
      <c r="R2254" s="235" t="n"/>
      <c r="AG2254" s="235" t="n"/>
    </row>
    <row r="2255" ht="14.4" customHeight="1" s="185">
      <c r="C2255" s="235" t="n"/>
      <c r="R2255" s="235" t="n"/>
      <c r="AG2255" s="235" t="n"/>
    </row>
    <row r="2256" ht="14.4" customHeight="1" s="185">
      <c r="C2256" s="235" t="n"/>
      <c r="R2256" s="235" t="n"/>
      <c r="AG2256" s="235" t="n"/>
    </row>
    <row r="2257" ht="14.4" customHeight="1" s="185">
      <c r="C2257" s="235" t="n"/>
      <c r="R2257" s="235" t="n"/>
      <c r="AG2257" s="235" t="n"/>
    </row>
    <row r="2258" ht="14.4" customHeight="1" s="185">
      <c r="C2258" s="235" t="n"/>
      <c r="R2258" s="235" t="n"/>
      <c r="AG2258" s="235" t="n"/>
    </row>
    <row r="2259" ht="14.4" customHeight="1" s="185">
      <c r="C2259" s="235" t="n"/>
      <c r="R2259" s="235" t="n"/>
      <c r="AG2259" s="235" t="n"/>
    </row>
    <row r="2260" ht="14.4" customHeight="1" s="185">
      <c r="C2260" s="235" t="n"/>
      <c r="R2260" s="235" t="n"/>
      <c r="AG2260" s="235" t="n"/>
    </row>
    <row r="2261" ht="14.4" customHeight="1" s="185">
      <c r="C2261" s="235" t="n"/>
      <c r="R2261" s="235" t="n"/>
      <c r="AG2261" s="235" t="n"/>
    </row>
    <row r="2262" ht="14.4" customHeight="1" s="185">
      <c r="C2262" s="235" t="n"/>
      <c r="R2262" s="235" t="n"/>
      <c r="AG2262" s="235" t="n"/>
    </row>
    <row r="2263" ht="14.4" customHeight="1" s="185">
      <c r="C2263" s="235" t="n"/>
      <c r="R2263" s="235" t="n"/>
      <c r="AG2263" s="235" t="n"/>
    </row>
    <row r="2264" ht="14.4" customHeight="1" s="185">
      <c r="C2264" s="235" t="n"/>
      <c r="R2264" s="235" t="n"/>
      <c r="AG2264" s="235" t="n"/>
    </row>
    <row r="2265" ht="14.4" customHeight="1" s="185">
      <c r="C2265" s="235" t="n"/>
      <c r="R2265" s="235" t="n"/>
      <c r="AG2265" s="235" t="n"/>
    </row>
    <row r="2266" ht="14.4" customHeight="1" s="185">
      <c r="C2266" s="235" t="n"/>
      <c r="R2266" s="235" t="n"/>
      <c r="AG2266" s="235" t="n"/>
    </row>
    <row r="2267" ht="14.4" customHeight="1" s="185">
      <c r="C2267" s="235" t="n"/>
      <c r="R2267" s="235" t="n"/>
      <c r="AG2267" s="235" t="n"/>
    </row>
    <row r="2268" ht="14.4" customHeight="1" s="185">
      <c r="C2268" s="235" t="n"/>
      <c r="R2268" s="235" t="n"/>
      <c r="AG2268" s="235" t="n"/>
    </row>
    <row r="2269" ht="14.4" customHeight="1" s="185">
      <c r="C2269" s="235" t="n"/>
      <c r="R2269" s="235" t="n"/>
      <c r="AG2269" s="235" t="n"/>
    </row>
    <row r="2270" ht="14.4" customHeight="1" s="185">
      <c r="C2270" s="235" t="n"/>
      <c r="R2270" s="235" t="n"/>
      <c r="AG2270" s="235" t="n"/>
    </row>
    <row r="2271" ht="14.4" customHeight="1" s="185">
      <c r="C2271" s="235" t="n"/>
      <c r="R2271" s="235" t="n"/>
      <c r="AG2271" s="235" t="n"/>
    </row>
    <row r="2272" ht="14.4" customHeight="1" s="185">
      <c r="C2272" s="235" t="n"/>
      <c r="R2272" s="235" t="n"/>
      <c r="AG2272" s="235" t="n"/>
    </row>
    <row r="2273" ht="14.4" customHeight="1" s="185">
      <c r="C2273" s="235" t="n"/>
      <c r="R2273" s="235" t="n"/>
      <c r="AG2273" s="235" t="n"/>
    </row>
    <row r="2274" ht="14.4" customHeight="1" s="185">
      <c r="C2274" s="235" t="n"/>
      <c r="R2274" s="235" t="n"/>
      <c r="AG2274" s="235" t="n"/>
    </row>
    <row r="2275" ht="14.4" customHeight="1" s="185">
      <c r="C2275" s="235" t="n"/>
      <c r="R2275" s="235" t="n"/>
      <c r="AG2275" s="235" t="n"/>
    </row>
    <row r="2276" ht="14.4" customHeight="1" s="185">
      <c r="C2276" s="235" t="n"/>
      <c r="R2276" s="235" t="n"/>
      <c r="AG2276" s="235" t="n"/>
    </row>
    <row r="2277" ht="14.4" customHeight="1" s="185">
      <c r="C2277" s="235" t="n"/>
      <c r="R2277" s="235" t="n"/>
      <c r="AG2277" s="235" t="n"/>
    </row>
    <row r="2278" ht="14.4" customHeight="1" s="185">
      <c r="A2278" s="194" t="inlineStr">
        <is>
          <t>📋 T3 — 📆 SEMAINE 9</t>
        </is>
      </c>
      <c r="C2278" s="235" t="n"/>
      <c r="R2278" s="235" t="n"/>
      <c r="AG2278" s="235" t="n"/>
    </row>
    <row r="2279" ht="14.4" customHeight="1" s="185">
      <c r="C2279" s="235" t="n"/>
      <c r="R2279" s="235" t="n"/>
      <c r="AG2279" s="235" t="n"/>
    </row>
    <row r="2280" ht="14.4" customHeight="1" s="185">
      <c r="C2280" s="235" t="n"/>
      <c r="R2280" s="235" t="n"/>
      <c r="AG2280" s="235" t="n"/>
    </row>
    <row r="2281" ht="14.4" customHeight="1" s="185">
      <c r="C2281" s="235" t="n"/>
      <c r="R2281" s="235" t="n"/>
      <c r="AG2281" s="235" t="n"/>
    </row>
    <row r="2282" ht="14.4" customHeight="1" s="185">
      <c r="C2282" s="235" t="n"/>
      <c r="R2282" s="235" t="n"/>
      <c r="AG2282" s="235" t="n"/>
    </row>
    <row r="2283" ht="14.4" customHeight="1" s="185">
      <c r="C2283" s="235" t="n"/>
      <c r="R2283" s="235" t="n"/>
      <c r="AG2283" s="235" t="n"/>
    </row>
    <row r="2284" ht="14.4" customHeight="1" s="185">
      <c r="C2284" s="235" t="n"/>
      <c r="R2284" s="235" t="n"/>
      <c r="AG2284" s="235" t="n"/>
    </row>
    <row r="2285" ht="14.4" customHeight="1" s="185">
      <c r="C2285" s="235" t="n"/>
      <c r="R2285" s="235" t="n"/>
      <c r="AG2285" s="235" t="n"/>
    </row>
    <row r="2286" ht="14.4" customHeight="1" s="185">
      <c r="C2286" s="235" t="n"/>
      <c r="R2286" s="235" t="n"/>
      <c r="AG2286" s="235" t="n"/>
    </row>
    <row r="2287" ht="14.4" customHeight="1" s="185">
      <c r="C2287" s="235" t="n"/>
      <c r="R2287" s="235" t="n"/>
      <c r="AG2287" s="235" t="n"/>
    </row>
    <row r="2288" ht="14.4" customHeight="1" s="185">
      <c r="C2288" s="235" t="n"/>
      <c r="R2288" s="235" t="n"/>
      <c r="AG2288" s="235" t="n"/>
    </row>
    <row r="2289" ht="14.4" customHeight="1" s="185">
      <c r="C2289" s="235" t="n"/>
      <c r="R2289" s="235" t="n"/>
      <c r="AG2289" s="235" t="n"/>
    </row>
    <row r="2290" ht="14.4" customHeight="1" s="185">
      <c r="C2290" s="235" t="n"/>
      <c r="R2290" s="235" t="n"/>
      <c r="AG2290" s="235" t="n"/>
    </row>
    <row r="2291" ht="14.4" customHeight="1" s="185">
      <c r="C2291" s="235" t="n"/>
      <c r="R2291" s="235" t="n"/>
      <c r="AG2291" s="235" t="n"/>
    </row>
    <row r="2292" ht="14.4" customHeight="1" s="185">
      <c r="C2292" s="235" t="n"/>
      <c r="R2292" s="235" t="n"/>
      <c r="AG2292" s="235" t="n"/>
    </row>
    <row r="2293" ht="14.4" customHeight="1" s="185">
      <c r="C2293" s="235" t="n"/>
      <c r="R2293" s="235" t="n"/>
      <c r="AG2293" s="235" t="n"/>
    </row>
    <row r="2294" ht="14.4" customHeight="1" s="185">
      <c r="C2294" s="235" t="n"/>
      <c r="R2294" s="235" t="n"/>
      <c r="AG2294" s="235" t="n"/>
    </row>
    <row r="2295" ht="14.4" customHeight="1" s="185">
      <c r="C2295" s="235" t="n"/>
      <c r="R2295" s="235" t="n"/>
      <c r="AG2295" s="235" t="n"/>
    </row>
    <row r="2296" ht="14.4" customHeight="1" s="185">
      <c r="C2296" s="235" t="n"/>
      <c r="R2296" s="235" t="n"/>
      <c r="AG2296" s="235" t="n"/>
    </row>
    <row r="2297" ht="14.4" customHeight="1" s="185">
      <c r="C2297" s="235" t="n"/>
      <c r="R2297" s="235" t="n"/>
      <c r="AG2297" s="235" t="n"/>
    </row>
    <row r="2298" ht="14.4" customHeight="1" s="185">
      <c r="C2298" s="235" t="n"/>
      <c r="R2298" s="235" t="n"/>
      <c r="AG2298" s="235" t="n"/>
    </row>
    <row r="2299" ht="14.4" customHeight="1" s="185">
      <c r="C2299" s="235" t="n"/>
      <c r="R2299" s="235" t="n"/>
      <c r="AG2299" s="235" t="n"/>
    </row>
    <row r="2300" ht="14.4" customHeight="1" s="185">
      <c r="C2300" s="235" t="n"/>
      <c r="R2300" s="235" t="n"/>
      <c r="AG2300" s="235" t="n"/>
    </row>
    <row r="2301" ht="14.4" customHeight="1" s="185">
      <c r="C2301" s="235" t="n"/>
      <c r="R2301" s="235" t="n"/>
      <c r="AG2301" s="235" t="n"/>
    </row>
    <row r="2302" ht="14.4" customHeight="1" s="185">
      <c r="C2302" s="235" t="n"/>
      <c r="R2302" s="235" t="n"/>
      <c r="AG2302" s="235" t="n"/>
    </row>
    <row r="2303" ht="14.4" customHeight="1" s="185">
      <c r="C2303" s="235" t="n"/>
      <c r="R2303" s="235" t="n"/>
      <c r="AG2303" s="235" t="n"/>
    </row>
    <row r="2304" ht="14.4" customHeight="1" s="185">
      <c r="C2304" s="235" t="n"/>
      <c r="R2304" s="235" t="n"/>
      <c r="AG2304" s="235" t="n"/>
    </row>
    <row r="2305" ht="14.4" customHeight="1" s="185">
      <c r="C2305" s="235" t="n"/>
      <c r="R2305" s="235" t="n"/>
      <c r="AG2305" s="235" t="n"/>
    </row>
    <row r="2306" ht="14.4" customHeight="1" s="185">
      <c r="C2306" s="235" t="n"/>
      <c r="R2306" s="235" t="n"/>
      <c r="AG2306" s="235" t="n"/>
    </row>
    <row r="2307" ht="14.4" customHeight="1" s="185">
      <c r="C2307" s="235" t="n"/>
      <c r="R2307" s="235" t="n"/>
      <c r="AG2307" s="235" t="n"/>
    </row>
    <row r="2308" ht="14.4" customHeight="1" s="185">
      <c r="C2308" s="235" t="n"/>
      <c r="R2308" s="235" t="n"/>
      <c r="AG2308" s="235" t="n"/>
    </row>
    <row r="2309" ht="14.4" customHeight="1" s="185">
      <c r="C2309" s="235" t="n"/>
      <c r="R2309" s="235" t="n"/>
      <c r="AG2309" s="235" t="n"/>
    </row>
    <row r="2310" ht="14.4" customHeight="1" s="185">
      <c r="C2310" s="235" t="n"/>
      <c r="R2310" s="235" t="n"/>
      <c r="AG2310" s="235" t="n"/>
    </row>
    <row r="2311" ht="14.4" customHeight="1" s="185">
      <c r="C2311" s="235" t="n"/>
      <c r="R2311" s="235" t="n"/>
      <c r="AG2311" s="235" t="n"/>
    </row>
    <row r="2312" ht="14.4" customHeight="1" s="185">
      <c r="C2312" s="235" t="n"/>
      <c r="R2312" s="235" t="n"/>
      <c r="AG2312" s="235" t="n"/>
    </row>
    <row r="2313" ht="14.4" customHeight="1" s="185">
      <c r="C2313" s="235" t="n"/>
      <c r="R2313" s="235" t="n"/>
      <c r="AG2313" s="235" t="n"/>
    </row>
    <row r="2314" ht="14.4" customHeight="1" s="185">
      <c r="C2314" s="235" t="n"/>
      <c r="R2314" s="235" t="n"/>
      <c r="AG2314" s="235" t="n"/>
    </row>
    <row r="2315" ht="14.4" customHeight="1" s="185">
      <c r="C2315" s="235" t="n"/>
      <c r="R2315" s="235" t="n"/>
      <c r="AG2315" s="235" t="n"/>
    </row>
    <row r="2316" ht="14.4" customHeight="1" s="185">
      <c r="C2316" s="235" t="n"/>
      <c r="R2316" s="235" t="n"/>
      <c r="AG2316" s="235" t="n"/>
    </row>
    <row r="2317" ht="14.4" customHeight="1" s="185">
      <c r="C2317" s="235" t="n"/>
      <c r="R2317" s="235" t="n"/>
      <c r="AG2317" s="235" t="n"/>
    </row>
    <row r="2318" ht="14.4" customHeight="1" s="185">
      <c r="C2318" s="235" t="n"/>
      <c r="R2318" s="235" t="n"/>
      <c r="AG2318" s="235" t="n"/>
    </row>
    <row r="2319" ht="14.4" customHeight="1" s="185">
      <c r="C2319" s="235" t="n"/>
      <c r="R2319" s="235" t="n"/>
      <c r="AG2319" s="235" t="n"/>
    </row>
    <row r="2320" ht="14.4" customHeight="1" s="185">
      <c r="C2320" s="235" t="n"/>
      <c r="R2320" s="235" t="n"/>
      <c r="AG2320" s="235" t="n"/>
    </row>
    <row r="2321" ht="14.4" customHeight="1" s="185">
      <c r="C2321" s="235" t="n"/>
      <c r="R2321" s="235" t="n"/>
      <c r="AG2321" s="235" t="n"/>
    </row>
    <row r="2322" ht="14.4" customHeight="1" s="185">
      <c r="C2322" s="235" t="n"/>
      <c r="R2322" s="235" t="n"/>
      <c r="AG2322" s="235" t="n"/>
    </row>
    <row r="2323" ht="14.4" customHeight="1" s="185">
      <c r="C2323" s="235" t="n"/>
      <c r="R2323" s="235" t="n"/>
      <c r="AG2323" s="235" t="n"/>
    </row>
    <row r="2324" ht="14.4" customHeight="1" s="185">
      <c r="C2324" s="235" t="n"/>
      <c r="R2324" s="235" t="n"/>
      <c r="AG2324" s="235" t="n"/>
    </row>
    <row r="2325" ht="14.4" customHeight="1" s="185">
      <c r="C2325" s="235" t="n"/>
      <c r="R2325" s="235" t="n"/>
      <c r="AG2325" s="235" t="n"/>
    </row>
    <row r="2326" ht="14.4" customHeight="1" s="185">
      <c r="C2326" s="235" t="n"/>
      <c r="R2326" s="235" t="n"/>
      <c r="AG2326" s="235" t="n"/>
    </row>
    <row r="2327" ht="14.4" customHeight="1" s="185">
      <c r="C2327" s="235" t="n"/>
      <c r="R2327" s="235" t="n"/>
      <c r="AG2327" s="235" t="n"/>
    </row>
    <row r="2328" ht="14.4" customHeight="1" s="185">
      <c r="C2328" s="235" t="n"/>
      <c r="R2328" s="235" t="n"/>
      <c r="AG2328" s="235" t="n"/>
    </row>
    <row r="2329" ht="14.4" customHeight="1" s="185">
      <c r="C2329" s="235" t="n"/>
      <c r="R2329" s="235" t="n"/>
      <c r="AG2329" s="235" t="n"/>
    </row>
    <row r="2330" ht="14.4" customHeight="1" s="185">
      <c r="C2330" s="235" t="n"/>
      <c r="R2330" s="235" t="n"/>
      <c r="AG2330" s="235" t="n"/>
    </row>
    <row r="2331" ht="14.4" customHeight="1" s="185">
      <c r="C2331" s="235" t="n"/>
      <c r="R2331" s="235" t="n"/>
      <c r="AG2331" s="235" t="n"/>
    </row>
    <row r="2332" ht="14.4" customHeight="1" s="185">
      <c r="C2332" s="235" t="n"/>
      <c r="R2332" s="235" t="n"/>
      <c r="AG2332" s="235" t="n"/>
    </row>
    <row r="2333" ht="14.4" customHeight="1" s="185">
      <c r="C2333" s="235" t="n"/>
      <c r="R2333" s="235" t="n"/>
      <c r="AG2333" s="235" t="n"/>
    </row>
    <row r="2334" ht="14.4" customHeight="1" s="185">
      <c r="C2334" s="235" t="n"/>
      <c r="R2334" s="235" t="n"/>
      <c r="AG2334" s="235" t="n"/>
    </row>
    <row r="2335" ht="14.4" customHeight="1" s="185">
      <c r="C2335" s="235" t="n"/>
      <c r="R2335" s="235" t="n"/>
      <c r="AG2335" s="235" t="n"/>
    </row>
    <row r="2336" ht="14.4" customHeight="1" s="185">
      <c r="C2336" s="235" t="n"/>
      <c r="R2336" s="235" t="n"/>
      <c r="AG2336" s="235" t="n"/>
    </row>
    <row r="2337" ht="14.4" customHeight="1" s="185">
      <c r="C2337" s="235" t="n"/>
      <c r="R2337" s="235" t="n"/>
      <c r="AG2337" s="235" t="n"/>
    </row>
    <row r="2338" ht="14.4" customHeight="1" s="185">
      <c r="C2338" s="235" t="n"/>
      <c r="R2338" s="235" t="n"/>
      <c r="AG2338" s="235" t="n"/>
    </row>
    <row r="2339" ht="14.4" customHeight="1" s="185">
      <c r="C2339" s="235" t="n"/>
      <c r="R2339" s="235" t="n"/>
      <c r="AG2339" s="235" t="n"/>
    </row>
    <row r="2340" ht="14.4" customHeight="1" s="185">
      <c r="C2340" s="235" t="n"/>
      <c r="R2340" s="235" t="n"/>
      <c r="AG2340" s="235" t="n"/>
    </row>
    <row r="2341" ht="14.4" customHeight="1" s="185">
      <c r="C2341" s="235" t="n"/>
      <c r="R2341" s="235" t="n"/>
      <c r="AG2341" s="235" t="n"/>
    </row>
    <row r="2342" ht="14.4" customHeight="1" s="185">
      <c r="C2342" s="235" t="n"/>
      <c r="R2342" s="235" t="n"/>
      <c r="AG2342" s="235" t="n"/>
    </row>
    <row r="2343" ht="14.4" customHeight="1" s="185">
      <c r="C2343" s="235" t="n"/>
      <c r="R2343" s="235" t="n"/>
      <c r="AG2343" s="235" t="n"/>
    </row>
    <row r="2344" ht="14.4" customHeight="1" s="185">
      <c r="C2344" s="235" t="n"/>
      <c r="R2344" s="235" t="n"/>
      <c r="AG2344" s="235" t="n"/>
    </row>
    <row r="2345" ht="14.4" customHeight="1" s="185">
      <c r="C2345" s="235" t="n"/>
      <c r="R2345" s="235" t="n"/>
      <c r="AG2345" s="235" t="n"/>
    </row>
    <row r="2346" ht="14.4" customHeight="1" s="185">
      <c r="C2346" s="235" t="n"/>
      <c r="R2346" s="235" t="n"/>
      <c r="AG2346" s="235" t="n"/>
    </row>
    <row r="2347" ht="14.4" customHeight="1" s="185">
      <c r="C2347" s="235" t="n"/>
      <c r="R2347" s="235" t="n"/>
      <c r="AG2347" s="235" t="n"/>
    </row>
    <row r="2348" ht="14.4" customHeight="1" s="185">
      <c r="C2348" s="235" t="n"/>
      <c r="R2348" s="235" t="n"/>
      <c r="AG2348" s="235" t="n"/>
    </row>
    <row r="2349" ht="14.4" customHeight="1" s="185">
      <c r="A2349" s="194" t="inlineStr">
        <is>
          <t>📋 T3 — 📆 SEMAINE 10</t>
        </is>
      </c>
      <c r="C2349" s="235" t="n"/>
      <c r="R2349" s="235" t="n"/>
      <c r="AG2349" s="235" t="n"/>
    </row>
    <row r="2350" ht="14.4" customHeight="1" s="185">
      <c r="C2350" s="235" t="n"/>
      <c r="R2350" s="235" t="n"/>
      <c r="AG2350" s="235" t="n"/>
    </row>
    <row r="2351" ht="14.4" customHeight="1" s="185">
      <c r="C2351" s="235" t="n"/>
      <c r="R2351" s="235" t="n"/>
      <c r="AG2351" s="235" t="n"/>
    </row>
    <row r="2352" ht="14.4" customHeight="1" s="185">
      <c r="C2352" s="235" t="n"/>
      <c r="R2352" s="235" t="n"/>
      <c r="AG2352" s="235" t="n"/>
    </row>
    <row r="2353" ht="14.4" customHeight="1" s="185">
      <c r="C2353" s="235" t="n"/>
      <c r="R2353" s="235" t="n"/>
      <c r="AG2353" s="235" t="n"/>
    </row>
    <row r="2354" ht="14.4" customHeight="1" s="185">
      <c r="C2354" s="235" t="n"/>
      <c r="R2354" s="235" t="n"/>
      <c r="AG2354" s="235" t="n"/>
    </row>
    <row r="2355" ht="14.4" customHeight="1" s="185">
      <c r="C2355" s="235" t="n"/>
      <c r="R2355" s="235" t="n"/>
      <c r="AG2355" s="235" t="n"/>
    </row>
    <row r="2356" ht="14.4" customHeight="1" s="185">
      <c r="C2356" s="235" t="n"/>
      <c r="R2356" s="235" t="n"/>
      <c r="AG2356" s="235" t="n"/>
    </row>
    <row r="2357" ht="14.4" customHeight="1" s="185">
      <c r="C2357" s="235" t="n"/>
      <c r="R2357" s="235" t="n"/>
      <c r="AG2357" s="235" t="n"/>
    </row>
    <row r="2358" ht="14.4" customHeight="1" s="185">
      <c r="C2358" s="235" t="n"/>
      <c r="R2358" s="235" t="n"/>
      <c r="AG2358" s="235" t="n"/>
    </row>
    <row r="2359" ht="14.4" customHeight="1" s="185">
      <c r="C2359" s="235" t="n"/>
      <c r="R2359" s="235" t="n"/>
      <c r="AG2359" s="235" t="n"/>
    </row>
    <row r="2360" ht="14.4" customHeight="1" s="185">
      <c r="C2360" s="235" t="n"/>
      <c r="R2360" s="235" t="n"/>
      <c r="AG2360" s="235" t="n"/>
    </row>
    <row r="2361" ht="14.4" customHeight="1" s="185">
      <c r="C2361" s="235" t="n"/>
      <c r="R2361" s="235" t="n"/>
      <c r="AG2361" s="235" t="n"/>
    </row>
    <row r="2362" ht="14.4" customHeight="1" s="185">
      <c r="C2362" s="235" t="n"/>
      <c r="R2362" s="235" t="n"/>
      <c r="AG2362" s="235" t="n"/>
    </row>
    <row r="2363" ht="14.4" customHeight="1" s="185">
      <c r="C2363" s="235" t="n"/>
      <c r="R2363" s="235" t="n"/>
      <c r="AG2363" s="235" t="n"/>
    </row>
    <row r="2364" ht="14.4" customHeight="1" s="185">
      <c r="C2364" s="235" t="n"/>
      <c r="R2364" s="235" t="n"/>
      <c r="AG2364" s="235" t="n"/>
    </row>
    <row r="2365" ht="14.4" customHeight="1" s="185">
      <c r="C2365" s="235" t="n"/>
      <c r="R2365" s="235" t="n"/>
      <c r="AG2365" s="235" t="n"/>
    </row>
    <row r="2366" ht="14.4" customHeight="1" s="185">
      <c r="C2366" s="235" t="n"/>
      <c r="R2366" s="235" t="n"/>
      <c r="AG2366" s="235" t="n"/>
    </row>
    <row r="2367" ht="14.4" customHeight="1" s="185">
      <c r="C2367" s="235" t="n"/>
      <c r="R2367" s="235" t="n"/>
      <c r="AG2367" s="235" t="n"/>
    </row>
    <row r="2368" ht="14.4" customHeight="1" s="185">
      <c r="C2368" s="235" t="n"/>
      <c r="R2368" s="235" t="n"/>
      <c r="AG2368" s="235" t="n"/>
    </row>
    <row r="2369" ht="14.4" customHeight="1" s="185">
      <c r="C2369" s="235" t="n"/>
      <c r="R2369" s="235" t="n"/>
      <c r="AG2369" s="235" t="n"/>
    </row>
    <row r="2370" ht="14.4" customHeight="1" s="185">
      <c r="C2370" s="235" t="n"/>
      <c r="R2370" s="235" t="n"/>
      <c r="AG2370" s="235" t="n"/>
    </row>
    <row r="2371" ht="14.4" customHeight="1" s="185">
      <c r="C2371" s="235" t="n"/>
      <c r="R2371" s="235" t="n"/>
      <c r="AG2371" s="235" t="n"/>
    </row>
    <row r="2372" ht="14.4" customHeight="1" s="185">
      <c r="C2372" s="235" t="n"/>
      <c r="R2372" s="235" t="n"/>
      <c r="AG2372" s="235" t="n"/>
    </row>
    <row r="2373" ht="14.4" customHeight="1" s="185">
      <c r="C2373" s="235" t="n"/>
      <c r="R2373" s="235" t="n"/>
      <c r="AG2373" s="235" t="n"/>
    </row>
    <row r="2374" ht="14.4" customHeight="1" s="185">
      <c r="C2374" s="235" t="n"/>
      <c r="R2374" s="235" t="n"/>
      <c r="AG2374" s="235" t="n"/>
    </row>
    <row r="2375" ht="14.4" customHeight="1" s="185">
      <c r="C2375" s="235" t="n"/>
      <c r="R2375" s="235" t="n"/>
      <c r="AG2375" s="235" t="n"/>
    </row>
    <row r="2376" ht="14.4" customHeight="1" s="185">
      <c r="C2376" s="235" t="n"/>
      <c r="R2376" s="235" t="n"/>
      <c r="AG2376" s="235" t="n"/>
    </row>
    <row r="2377" ht="14.4" customHeight="1" s="185">
      <c r="C2377" s="235" t="n"/>
      <c r="R2377" s="235" t="n"/>
      <c r="AG2377" s="235" t="n"/>
    </row>
    <row r="2378" ht="14.4" customHeight="1" s="185">
      <c r="C2378" s="235" t="n"/>
      <c r="R2378" s="235" t="n"/>
      <c r="AG2378" s="235" t="n"/>
    </row>
    <row r="2379" ht="14.4" customHeight="1" s="185">
      <c r="C2379" s="235" t="n"/>
      <c r="R2379" s="235" t="n"/>
      <c r="AG2379" s="235" t="n"/>
    </row>
    <row r="2380" ht="14.4" customHeight="1" s="185">
      <c r="C2380" s="235" t="n"/>
      <c r="R2380" s="235" t="n"/>
      <c r="AG2380" s="235" t="n"/>
    </row>
    <row r="2381" ht="14.4" customHeight="1" s="185">
      <c r="C2381" s="235" t="n"/>
      <c r="R2381" s="235" t="n"/>
      <c r="AG2381" s="235" t="n"/>
    </row>
    <row r="2382" ht="14.4" customHeight="1" s="185">
      <c r="C2382" s="235" t="n"/>
      <c r="R2382" s="235" t="n"/>
      <c r="AG2382" s="235" t="n"/>
    </row>
    <row r="2383" ht="14.4" customHeight="1" s="185">
      <c r="C2383" s="235" t="n"/>
      <c r="R2383" s="235" t="n"/>
      <c r="AG2383" s="235" t="n"/>
    </row>
    <row r="2384" ht="14.4" customHeight="1" s="185">
      <c r="C2384" s="235" t="n"/>
      <c r="R2384" s="235" t="n"/>
      <c r="AG2384" s="235" t="n"/>
    </row>
    <row r="2385" ht="14.4" customHeight="1" s="185">
      <c r="C2385" s="235" t="n"/>
      <c r="R2385" s="235" t="n"/>
      <c r="AG2385" s="235" t="n"/>
    </row>
    <row r="2386" ht="14.4" customHeight="1" s="185">
      <c r="C2386" s="235" t="n"/>
      <c r="R2386" s="235" t="n"/>
      <c r="AG2386" s="235" t="n"/>
    </row>
    <row r="2387" ht="14.4" customHeight="1" s="185">
      <c r="C2387" s="235" t="n"/>
      <c r="R2387" s="235" t="n"/>
      <c r="AG2387" s="235" t="n"/>
    </row>
    <row r="2388" ht="14.4" customHeight="1" s="185">
      <c r="C2388" s="235" t="n"/>
      <c r="R2388" s="235" t="n"/>
      <c r="AG2388" s="235" t="n"/>
    </row>
    <row r="2389" ht="14.4" customHeight="1" s="185">
      <c r="C2389" s="235" t="n"/>
      <c r="R2389" s="235" t="n"/>
      <c r="AG2389" s="235" t="n"/>
    </row>
    <row r="2390" ht="14.4" customHeight="1" s="185">
      <c r="C2390" s="235" t="n"/>
      <c r="R2390" s="235" t="n"/>
      <c r="AG2390" s="235" t="n"/>
    </row>
    <row r="2391" ht="14.4" customHeight="1" s="185">
      <c r="C2391" s="235" t="n"/>
      <c r="R2391" s="235" t="n"/>
      <c r="AG2391" s="235" t="n"/>
    </row>
    <row r="2392" ht="14.4" customHeight="1" s="185">
      <c r="C2392" s="235" t="n"/>
      <c r="R2392" s="235" t="n"/>
      <c r="AG2392" s="235" t="n"/>
    </row>
    <row r="2393" ht="14.4" customHeight="1" s="185">
      <c r="C2393" s="235" t="n"/>
      <c r="R2393" s="235" t="n"/>
      <c r="AG2393" s="235" t="n"/>
    </row>
    <row r="2394" ht="14.4" customHeight="1" s="185">
      <c r="C2394" s="235" t="n"/>
      <c r="R2394" s="235" t="n"/>
      <c r="AG2394" s="235" t="n"/>
    </row>
    <row r="2395" ht="14.4" customHeight="1" s="185">
      <c r="C2395" s="235" t="n"/>
      <c r="R2395" s="235" t="n"/>
      <c r="AG2395" s="235" t="n"/>
    </row>
    <row r="2396" ht="14.4" customHeight="1" s="185">
      <c r="C2396" s="235" t="n"/>
      <c r="R2396" s="235" t="n"/>
      <c r="AG2396" s="235" t="n"/>
    </row>
    <row r="2397" ht="14.4" customHeight="1" s="185">
      <c r="C2397" s="235" t="n"/>
      <c r="R2397" s="235" t="n"/>
      <c r="AG2397" s="235" t="n"/>
    </row>
    <row r="2398" ht="14.4" customHeight="1" s="185">
      <c r="C2398" s="235" t="n"/>
      <c r="R2398" s="235" t="n"/>
      <c r="AG2398" s="235" t="n"/>
    </row>
    <row r="2399" ht="14.4" customHeight="1" s="185">
      <c r="C2399" s="235" t="n"/>
      <c r="R2399" s="235" t="n"/>
      <c r="AG2399" s="235" t="n"/>
    </row>
    <row r="2400" ht="14.4" customHeight="1" s="185">
      <c r="C2400" s="235" t="n"/>
      <c r="R2400" s="235" t="n"/>
      <c r="AG2400" s="235" t="n"/>
    </row>
    <row r="2401" ht="14.4" customHeight="1" s="185">
      <c r="C2401" s="235" t="n"/>
      <c r="R2401" s="235" t="n"/>
      <c r="AG2401" s="235" t="n"/>
    </row>
    <row r="2402" ht="14.4" customHeight="1" s="185">
      <c r="C2402" s="235" t="n"/>
      <c r="R2402" s="235" t="n"/>
      <c r="AG2402" s="235" t="n"/>
    </row>
    <row r="2403" ht="14.4" customHeight="1" s="185">
      <c r="C2403" s="235" t="n"/>
      <c r="R2403" s="235" t="n"/>
      <c r="AG2403" s="235" t="n"/>
    </row>
    <row r="2404" ht="14.4" customHeight="1" s="185">
      <c r="C2404" s="235" t="n"/>
      <c r="R2404" s="235" t="n"/>
      <c r="AG2404" s="235" t="n"/>
    </row>
    <row r="2405" ht="14.4" customHeight="1" s="185">
      <c r="C2405" s="235" t="n"/>
      <c r="R2405" s="235" t="n"/>
      <c r="AG2405" s="235" t="n"/>
    </row>
    <row r="2406" ht="14.4" customHeight="1" s="185">
      <c r="C2406" s="235" t="n"/>
      <c r="R2406" s="235" t="n"/>
      <c r="AG2406" s="235" t="n"/>
    </row>
    <row r="2407" ht="14.4" customHeight="1" s="185">
      <c r="C2407" s="235" t="n"/>
      <c r="R2407" s="235" t="n"/>
      <c r="AG2407" s="235" t="n"/>
    </row>
    <row r="2408" ht="14.4" customHeight="1" s="185">
      <c r="C2408" s="235" t="n"/>
      <c r="R2408" s="235" t="n"/>
      <c r="AG2408" s="235" t="n"/>
    </row>
    <row r="2409" ht="14.4" customHeight="1" s="185">
      <c r="C2409" s="235" t="n"/>
      <c r="R2409" s="235" t="n"/>
      <c r="AG2409" s="235" t="n"/>
    </row>
    <row r="2410" ht="14.4" customHeight="1" s="185">
      <c r="C2410" s="235" t="n"/>
      <c r="R2410" s="235" t="n"/>
      <c r="AG2410" s="235" t="n"/>
    </row>
    <row r="2411" ht="14.4" customHeight="1" s="185">
      <c r="C2411" s="235" t="n"/>
      <c r="R2411" s="235" t="n"/>
      <c r="AG2411" s="235" t="n"/>
    </row>
    <row r="2412" ht="14.4" customHeight="1" s="185">
      <c r="C2412" s="235" t="n"/>
      <c r="R2412" s="235" t="n"/>
      <c r="AG2412" s="235" t="n"/>
    </row>
    <row r="2413" ht="14.4" customHeight="1" s="185">
      <c r="C2413" s="235" t="n"/>
      <c r="R2413" s="235" t="n"/>
      <c r="AG2413" s="235" t="n"/>
    </row>
    <row r="2414" ht="14.4" customHeight="1" s="185">
      <c r="C2414" s="235" t="n"/>
      <c r="R2414" s="235" t="n"/>
      <c r="AG2414" s="235" t="n"/>
    </row>
    <row r="2415" ht="14.4" customHeight="1" s="185">
      <c r="C2415" s="235" t="n"/>
      <c r="R2415" s="235" t="n"/>
      <c r="AG2415" s="235" t="n"/>
    </row>
    <row r="2416" ht="14.4" customHeight="1" s="185">
      <c r="C2416" s="235" t="n"/>
      <c r="R2416" s="235" t="n"/>
      <c r="AG2416" s="235" t="n"/>
    </row>
    <row r="2417" ht="14.4" customHeight="1" s="185">
      <c r="C2417" s="235" t="n"/>
      <c r="R2417" s="235" t="n"/>
      <c r="AG2417" s="235" t="n"/>
    </row>
    <row r="2418" ht="14.4" customHeight="1" s="185">
      <c r="C2418" s="235" t="n"/>
      <c r="R2418" s="235" t="n"/>
      <c r="AG2418" s="235" t="n"/>
    </row>
    <row r="2419" ht="14.4" customHeight="1" s="185">
      <c r="C2419" s="235" t="n"/>
      <c r="R2419" s="235" t="n"/>
      <c r="AG2419" s="235" t="n"/>
    </row>
    <row r="2420" ht="14.4" customHeight="1" s="185">
      <c r="A2420" s="194" t="inlineStr">
        <is>
          <t>📋 T3 — 📆 SEMAINE 11</t>
        </is>
      </c>
      <c r="C2420" s="235" t="n"/>
      <c r="R2420" s="235" t="n"/>
      <c r="AG2420" s="235" t="n"/>
    </row>
    <row r="2421" ht="14.4" customHeight="1" s="185">
      <c r="C2421" s="235" t="n"/>
      <c r="R2421" s="235" t="n"/>
      <c r="AG2421" s="235" t="n"/>
    </row>
    <row r="2422" ht="14.4" customHeight="1" s="185">
      <c r="C2422" s="235" t="n"/>
      <c r="R2422" s="235" t="n"/>
      <c r="AG2422" s="235" t="n"/>
    </row>
    <row r="2423" ht="14.4" customHeight="1" s="185">
      <c r="C2423" s="235" t="n"/>
      <c r="R2423" s="235" t="n"/>
      <c r="AG2423" s="235" t="n"/>
    </row>
    <row r="2424" ht="14.4" customHeight="1" s="185">
      <c r="C2424" s="235" t="n"/>
      <c r="R2424" s="235" t="n"/>
      <c r="AG2424" s="235" t="n"/>
    </row>
    <row r="2425" ht="14.4" customHeight="1" s="185">
      <c r="C2425" s="235" t="n"/>
      <c r="R2425" s="235" t="n"/>
      <c r="AG2425" s="235" t="n"/>
    </row>
    <row r="2426" ht="14.4" customHeight="1" s="185">
      <c r="C2426" s="235" t="n"/>
      <c r="R2426" s="235" t="n"/>
      <c r="AG2426" s="235" t="n"/>
    </row>
    <row r="2427" ht="14.4" customHeight="1" s="185">
      <c r="C2427" s="235" t="n"/>
      <c r="R2427" s="235" t="n"/>
      <c r="AG2427" s="235" t="n"/>
    </row>
    <row r="2428" ht="14.4" customHeight="1" s="185">
      <c r="C2428" s="235" t="n"/>
      <c r="R2428" s="235" t="n"/>
      <c r="AG2428" s="235" t="n"/>
    </row>
    <row r="2429" ht="14.4" customHeight="1" s="185">
      <c r="C2429" s="235" t="n"/>
      <c r="R2429" s="235" t="n"/>
      <c r="AG2429" s="235" t="n"/>
    </row>
    <row r="2430" ht="14.4" customHeight="1" s="185">
      <c r="C2430" s="235" t="n"/>
      <c r="R2430" s="235" t="n"/>
      <c r="AG2430" s="235" t="n"/>
    </row>
    <row r="2431" ht="14.4" customHeight="1" s="185">
      <c r="C2431" s="235" t="n"/>
      <c r="R2431" s="235" t="n"/>
      <c r="AG2431" s="235" t="n"/>
    </row>
    <row r="2432" ht="14.4" customHeight="1" s="185">
      <c r="C2432" s="235" t="n"/>
      <c r="R2432" s="235" t="n"/>
      <c r="AG2432" s="235" t="n"/>
    </row>
    <row r="2433" ht="14.4" customHeight="1" s="185">
      <c r="C2433" s="235" t="n"/>
      <c r="R2433" s="235" t="n"/>
      <c r="AG2433" s="235" t="n"/>
    </row>
    <row r="2434" ht="14.4" customHeight="1" s="185">
      <c r="C2434" s="235" t="n"/>
      <c r="R2434" s="235" t="n"/>
      <c r="AG2434" s="235" t="n"/>
    </row>
    <row r="2435" ht="14.4" customHeight="1" s="185">
      <c r="C2435" s="235" t="n"/>
      <c r="R2435" s="235" t="n"/>
      <c r="AG2435" s="235" t="n"/>
    </row>
    <row r="2436" ht="14.4" customHeight="1" s="185">
      <c r="C2436" s="235" t="n"/>
      <c r="R2436" s="235" t="n"/>
      <c r="AG2436" s="235" t="n"/>
    </row>
    <row r="2437" ht="14.4" customHeight="1" s="185">
      <c r="C2437" s="235" t="n"/>
      <c r="R2437" s="235" t="n"/>
      <c r="AG2437" s="235" t="n"/>
    </row>
    <row r="2438" ht="14.4" customHeight="1" s="185">
      <c r="C2438" s="235" t="n"/>
      <c r="R2438" s="235" t="n"/>
      <c r="AG2438" s="235" t="n"/>
    </row>
    <row r="2439" ht="14.4" customHeight="1" s="185">
      <c r="C2439" s="235" t="n"/>
      <c r="R2439" s="235" t="n"/>
      <c r="AG2439" s="235" t="n"/>
    </row>
    <row r="2440" ht="14.4" customHeight="1" s="185">
      <c r="C2440" s="235" t="n"/>
      <c r="R2440" s="235" t="n"/>
      <c r="AG2440" s="235" t="n"/>
    </row>
    <row r="2441" ht="14.4" customHeight="1" s="185">
      <c r="C2441" s="235" t="n"/>
      <c r="R2441" s="235" t="n"/>
      <c r="AG2441" s="235" t="n"/>
    </row>
    <row r="2442" ht="14.4" customHeight="1" s="185">
      <c r="C2442" s="235" t="n"/>
      <c r="R2442" s="235" t="n"/>
      <c r="AG2442" s="235" t="n"/>
    </row>
    <row r="2443" ht="14.4" customHeight="1" s="185">
      <c r="C2443" s="235" t="n"/>
      <c r="R2443" s="235" t="n"/>
      <c r="AG2443" s="235" t="n"/>
    </row>
    <row r="2444" ht="14.4" customHeight="1" s="185">
      <c r="C2444" s="235" t="n"/>
      <c r="R2444" s="235" t="n"/>
      <c r="AG2444" s="235" t="n"/>
    </row>
    <row r="2445" ht="14.4" customHeight="1" s="185">
      <c r="C2445" s="235" t="n"/>
      <c r="R2445" s="235" t="n"/>
      <c r="AG2445" s="235" t="n"/>
    </row>
    <row r="2446" ht="14.4" customHeight="1" s="185">
      <c r="C2446" s="235" t="n"/>
      <c r="R2446" s="235" t="n"/>
      <c r="AG2446" s="235" t="n"/>
    </row>
    <row r="2447" ht="14.4" customHeight="1" s="185">
      <c r="C2447" s="235" t="n"/>
      <c r="R2447" s="235" t="n"/>
      <c r="AG2447" s="235" t="n"/>
    </row>
    <row r="2448" ht="14.4" customHeight="1" s="185">
      <c r="C2448" s="235" t="n"/>
      <c r="R2448" s="235" t="n"/>
      <c r="AG2448" s="235" t="n"/>
    </row>
    <row r="2449" ht="14.4" customHeight="1" s="185">
      <c r="C2449" s="235" t="n"/>
      <c r="R2449" s="235" t="n"/>
      <c r="AG2449" s="235" t="n"/>
    </row>
    <row r="2450" ht="14.4" customHeight="1" s="185">
      <c r="C2450" s="235" t="n"/>
      <c r="R2450" s="235" t="n"/>
      <c r="AG2450" s="235" t="n"/>
    </row>
    <row r="2451" ht="14.4" customHeight="1" s="185">
      <c r="C2451" s="235" t="n"/>
      <c r="R2451" s="235" t="n"/>
      <c r="AG2451" s="235" t="n"/>
    </row>
    <row r="2452" ht="14.4" customHeight="1" s="185">
      <c r="C2452" s="235" t="n"/>
      <c r="R2452" s="235" t="n"/>
      <c r="AG2452" s="235" t="n"/>
    </row>
    <row r="2453" ht="14.4" customHeight="1" s="185">
      <c r="C2453" s="235" t="n"/>
      <c r="R2453" s="235" t="n"/>
      <c r="AG2453" s="235" t="n"/>
    </row>
    <row r="2454" ht="14.4" customHeight="1" s="185">
      <c r="C2454" s="235" t="n"/>
      <c r="R2454" s="235" t="n"/>
      <c r="AG2454" s="235" t="n"/>
    </row>
    <row r="2455" ht="14.4" customHeight="1" s="185">
      <c r="C2455" s="235" t="n"/>
      <c r="R2455" s="235" t="n"/>
      <c r="AG2455" s="235" t="n"/>
    </row>
    <row r="2456" ht="14.4" customHeight="1" s="185">
      <c r="C2456" s="235" t="n"/>
      <c r="R2456" s="235" t="n"/>
      <c r="AG2456" s="235" t="n"/>
    </row>
    <row r="2457" ht="14.4" customHeight="1" s="185">
      <c r="C2457" s="235" t="n"/>
      <c r="R2457" s="235" t="n"/>
      <c r="AG2457" s="235" t="n"/>
    </row>
    <row r="2458" ht="14.4" customHeight="1" s="185">
      <c r="C2458" s="235" t="n"/>
      <c r="R2458" s="235" t="n"/>
      <c r="AG2458" s="235" t="n"/>
    </row>
    <row r="2459" ht="14.4" customHeight="1" s="185">
      <c r="C2459" s="235" t="n"/>
      <c r="R2459" s="235" t="n"/>
      <c r="AG2459" s="235" t="n"/>
    </row>
    <row r="2460" ht="14.4" customHeight="1" s="185">
      <c r="C2460" s="235" t="n"/>
      <c r="R2460" s="235" t="n"/>
      <c r="AG2460" s="235" t="n"/>
    </row>
    <row r="2461" ht="14.4" customHeight="1" s="185">
      <c r="C2461" s="235" t="n"/>
      <c r="R2461" s="235" t="n"/>
      <c r="AG2461" s="235" t="n"/>
    </row>
    <row r="2462" ht="14.4" customHeight="1" s="185">
      <c r="C2462" s="235" t="n"/>
      <c r="R2462" s="235" t="n"/>
      <c r="AG2462" s="235" t="n"/>
    </row>
    <row r="2463" ht="14.4" customHeight="1" s="185">
      <c r="C2463" s="235" t="n"/>
      <c r="R2463" s="235" t="n"/>
      <c r="AG2463" s="235" t="n"/>
    </row>
    <row r="2464" ht="14.4" customHeight="1" s="185">
      <c r="C2464" s="235" t="n"/>
      <c r="R2464" s="235" t="n"/>
      <c r="AG2464" s="235" t="n"/>
    </row>
    <row r="2465" ht="14.4" customHeight="1" s="185">
      <c r="C2465" s="235" t="n"/>
      <c r="R2465" s="235" t="n"/>
      <c r="AG2465" s="235" t="n"/>
    </row>
    <row r="2466" ht="14.4" customHeight="1" s="185">
      <c r="C2466" s="235" t="n"/>
      <c r="R2466" s="235" t="n"/>
      <c r="AG2466" s="235" t="n"/>
    </row>
    <row r="2467" ht="14.4" customHeight="1" s="185">
      <c r="C2467" s="235" t="n"/>
      <c r="R2467" s="235" t="n"/>
      <c r="AG2467" s="235" t="n"/>
    </row>
    <row r="2468" ht="14.4" customHeight="1" s="185">
      <c r="C2468" s="235" t="n"/>
      <c r="R2468" s="235" t="n"/>
      <c r="AG2468" s="235" t="n"/>
    </row>
    <row r="2469" ht="14.4" customHeight="1" s="185">
      <c r="C2469" s="235" t="n"/>
      <c r="R2469" s="235" t="n"/>
      <c r="AG2469" s="235" t="n"/>
    </row>
    <row r="2470" ht="14.4" customHeight="1" s="185">
      <c r="C2470" s="235" t="n"/>
      <c r="R2470" s="235" t="n"/>
      <c r="AG2470" s="235" t="n"/>
    </row>
    <row r="2471" ht="14.4" customHeight="1" s="185">
      <c r="C2471" s="235" t="n"/>
      <c r="R2471" s="235" t="n"/>
      <c r="AG2471" s="235" t="n"/>
    </row>
    <row r="2472" ht="14.4" customHeight="1" s="185">
      <c r="C2472" s="235" t="n"/>
      <c r="R2472" s="235" t="n"/>
      <c r="AG2472" s="235" t="n"/>
    </row>
    <row r="2473" ht="14.4" customHeight="1" s="185">
      <c r="C2473" s="235" t="n"/>
      <c r="R2473" s="235" t="n"/>
      <c r="AG2473" s="235" t="n"/>
    </row>
    <row r="2474" ht="14.4" customHeight="1" s="185">
      <c r="C2474" s="235" t="n"/>
      <c r="R2474" s="235" t="n"/>
      <c r="AG2474" s="235" t="n"/>
    </row>
    <row r="2475" ht="14.4" customHeight="1" s="185">
      <c r="C2475" s="235" t="n"/>
      <c r="R2475" s="235" t="n"/>
      <c r="AG2475" s="235" t="n"/>
    </row>
    <row r="2476" ht="14.4" customHeight="1" s="185">
      <c r="C2476" s="235" t="n"/>
      <c r="R2476" s="235" t="n"/>
      <c r="AG2476" s="235" t="n"/>
    </row>
    <row r="2477" ht="14.4" customHeight="1" s="185">
      <c r="C2477" s="235" t="n"/>
      <c r="R2477" s="235" t="n"/>
      <c r="AG2477" s="235" t="n"/>
    </row>
    <row r="2478" ht="14.4" customHeight="1" s="185">
      <c r="C2478" s="235" t="n"/>
      <c r="R2478" s="235" t="n"/>
      <c r="AG2478" s="235" t="n"/>
    </row>
    <row r="2479" ht="14.4" customHeight="1" s="185">
      <c r="C2479" s="235" t="n"/>
      <c r="R2479" s="235" t="n"/>
      <c r="AG2479" s="235" t="n"/>
    </row>
    <row r="2480" ht="14.4" customHeight="1" s="185">
      <c r="C2480" s="235" t="n"/>
      <c r="R2480" s="235" t="n"/>
      <c r="AG2480" s="235" t="n"/>
    </row>
    <row r="2481" ht="14.4" customHeight="1" s="185">
      <c r="C2481" s="235" t="n"/>
      <c r="R2481" s="235" t="n"/>
      <c r="AG2481" s="235" t="n"/>
    </row>
    <row r="2482" ht="14.4" customHeight="1" s="185">
      <c r="C2482" s="235" t="n"/>
      <c r="R2482" s="235" t="n"/>
      <c r="AG2482" s="235" t="n"/>
    </row>
    <row r="2483" ht="14.4" customHeight="1" s="185">
      <c r="C2483" s="235" t="n"/>
      <c r="R2483" s="235" t="n"/>
      <c r="AG2483" s="235" t="n"/>
    </row>
    <row r="2484" ht="14.4" customHeight="1" s="185">
      <c r="C2484" s="235" t="n"/>
      <c r="R2484" s="235" t="n"/>
      <c r="AG2484" s="235" t="n"/>
    </row>
    <row r="2485" ht="14.4" customHeight="1" s="185">
      <c r="C2485" s="235" t="n"/>
      <c r="R2485" s="235" t="n"/>
      <c r="AG2485" s="235" t="n"/>
    </row>
    <row r="2486" ht="14.4" customHeight="1" s="185">
      <c r="C2486" s="235" t="n"/>
      <c r="R2486" s="235" t="n"/>
      <c r="AG2486" s="235" t="n"/>
    </row>
    <row r="2487" ht="14.4" customHeight="1" s="185">
      <c r="C2487" s="235" t="n"/>
      <c r="R2487" s="235" t="n"/>
      <c r="AG2487" s="235" t="n"/>
    </row>
    <row r="2488" ht="14.4" customHeight="1" s="185">
      <c r="C2488" s="235" t="n"/>
      <c r="R2488" s="235" t="n"/>
      <c r="AG2488" s="235" t="n"/>
    </row>
    <row r="2489" ht="14.4" customHeight="1" s="185">
      <c r="C2489" s="235" t="n"/>
      <c r="R2489" s="235" t="n"/>
      <c r="AG2489" s="235" t="n"/>
    </row>
    <row r="2490" ht="14.4" customHeight="1" s="185">
      <c r="C2490" s="235" t="n"/>
      <c r="R2490" s="235" t="n"/>
      <c r="AG2490" s="235" t="n"/>
    </row>
    <row r="2491" ht="14.4" customHeight="1" s="185">
      <c r="A2491" s="194" t="inlineStr">
        <is>
          <t>📋 T3 — 📆 SEMAINE 12</t>
        </is>
      </c>
      <c r="C2491" s="235" t="n"/>
      <c r="R2491" s="235" t="n"/>
      <c r="AG2491" s="235" t="n"/>
    </row>
    <row r="2492" ht="14.4" customHeight="1" s="185">
      <c r="C2492" s="235" t="n"/>
      <c r="R2492" s="235" t="n"/>
      <c r="AG2492" s="235" t="n"/>
    </row>
    <row r="2493" ht="14.4" customHeight="1" s="185">
      <c r="C2493" s="235" t="n"/>
      <c r="R2493" s="235" t="n"/>
      <c r="AG2493" s="235" t="n"/>
    </row>
    <row r="2494" ht="14.4" customHeight="1" s="185">
      <c r="C2494" s="235" t="n"/>
      <c r="R2494" s="235" t="n"/>
      <c r="AG2494" s="235" t="n"/>
    </row>
    <row r="2495" ht="14.4" customHeight="1" s="185">
      <c r="C2495" s="235" t="n"/>
      <c r="R2495" s="235" t="n"/>
      <c r="AG2495" s="235" t="n"/>
    </row>
    <row r="2496" ht="14.4" customHeight="1" s="185">
      <c r="C2496" s="235" t="n"/>
      <c r="R2496" s="235" t="n"/>
      <c r="AG2496" s="235" t="n"/>
    </row>
    <row r="2497" ht="14.4" customHeight="1" s="185">
      <c r="C2497" s="235" t="n"/>
      <c r="R2497" s="235" t="n"/>
      <c r="AG2497" s="235" t="n"/>
    </row>
    <row r="2498" ht="14.4" customHeight="1" s="185">
      <c r="C2498" s="235" t="n"/>
      <c r="R2498" s="235" t="n"/>
      <c r="AG2498" s="235" t="n"/>
    </row>
    <row r="2499" ht="14.4" customHeight="1" s="185">
      <c r="C2499" s="235" t="n"/>
      <c r="R2499" s="235" t="n"/>
      <c r="AG2499" s="235" t="n"/>
    </row>
    <row r="2500" ht="14.4" customHeight="1" s="185">
      <c r="C2500" s="235" t="n"/>
      <c r="R2500" s="235" t="n"/>
      <c r="AG2500" s="235" t="n"/>
    </row>
    <row r="2501" ht="14.4" customHeight="1" s="185">
      <c r="C2501" s="235" t="n"/>
      <c r="R2501" s="235" t="n"/>
      <c r="AG2501" s="235" t="n"/>
    </row>
    <row r="2502" ht="14.4" customHeight="1" s="185">
      <c r="C2502" s="235" t="n"/>
      <c r="R2502" s="235" t="n"/>
      <c r="AG2502" s="235" t="n"/>
    </row>
    <row r="2503" ht="14.4" customHeight="1" s="185">
      <c r="C2503" s="235" t="n"/>
      <c r="R2503" s="235" t="n"/>
      <c r="AG2503" s="235" t="n"/>
    </row>
    <row r="2504" ht="14.4" customHeight="1" s="185">
      <c r="C2504" s="235" t="n"/>
      <c r="R2504" s="235" t="n"/>
      <c r="AG2504" s="235" t="n"/>
    </row>
    <row r="2505" ht="14.4" customHeight="1" s="185">
      <c r="C2505" s="235" t="n"/>
      <c r="R2505" s="235" t="n"/>
      <c r="AG2505" s="235" t="n"/>
    </row>
    <row r="2506" ht="14.4" customHeight="1" s="185">
      <c r="C2506" s="235" t="n"/>
      <c r="R2506" s="235" t="n"/>
      <c r="AG2506" s="235" t="n"/>
    </row>
    <row r="2507" ht="14.4" customHeight="1" s="185">
      <c r="C2507" s="235" t="n"/>
      <c r="R2507" s="235" t="n"/>
      <c r="AG2507" s="235" t="n"/>
    </row>
    <row r="2508" ht="14.4" customHeight="1" s="185">
      <c r="C2508" s="235" t="n"/>
      <c r="R2508" s="235" t="n"/>
      <c r="AG2508" s="235" t="n"/>
    </row>
    <row r="2509" ht="14.4" customHeight="1" s="185">
      <c r="C2509" s="235" t="n"/>
      <c r="R2509" s="235" t="n"/>
      <c r="AG2509" s="235" t="n"/>
    </row>
    <row r="2510" ht="14.4" customHeight="1" s="185">
      <c r="C2510" s="235" t="n"/>
      <c r="R2510" s="235" t="n"/>
      <c r="AG2510" s="235" t="n"/>
    </row>
    <row r="2511" ht="14.4" customHeight="1" s="185">
      <c r="C2511" s="235" t="n"/>
      <c r="R2511" s="235" t="n"/>
      <c r="AG2511" s="235" t="n"/>
    </row>
    <row r="2512" ht="14.4" customHeight="1" s="185">
      <c r="C2512" s="235" t="n"/>
      <c r="R2512" s="235" t="n"/>
      <c r="AG2512" s="235" t="n"/>
    </row>
    <row r="2513" ht="14.4" customHeight="1" s="185">
      <c r="C2513" s="235" t="n"/>
      <c r="R2513" s="235" t="n"/>
      <c r="AG2513" s="235" t="n"/>
    </row>
    <row r="2514" ht="14.4" customHeight="1" s="185">
      <c r="C2514" s="235" t="n"/>
      <c r="R2514" s="235" t="n"/>
      <c r="AG2514" s="235" t="n"/>
    </row>
    <row r="2515" ht="14.4" customHeight="1" s="185">
      <c r="C2515" s="235" t="n"/>
      <c r="R2515" s="235" t="n"/>
      <c r="AG2515" s="235" t="n"/>
    </row>
    <row r="2516" ht="14.4" customHeight="1" s="185">
      <c r="C2516" s="235" t="n"/>
      <c r="R2516" s="235" t="n"/>
      <c r="AG2516" s="235" t="n"/>
    </row>
    <row r="2517" ht="14.4" customHeight="1" s="185">
      <c r="C2517" s="235" t="n"/>
      <c r="R2517" s="235" t="n"/>
      <c r="AG2517" s="235" t="n"/>
    </row>
    <row r="2518" ht="14.4" customHeight="1" s="185">
      <c r="C2518" s="235" t="n"/>
      <c r="R2518" s="235" t="n"/>
      <c r="AG2518" s="235" t="n"/>
    </row>
    <row r="2519" ht="14.4" customHeight="1" s="185">
      <c r="C2519" s="235" t="n"/>
      <c r="R2519" s="235" t="n"/>
      <c r="AG2519" s="235" t="n"/>
    </row>
    <row r="2520" ht="14.4" customHeight="1" s="185">
      <c r="C2520" s="235" t="n"/>
      <c r="R2520" s="235" t="n"/>
      <c r="AG2520" s="235" t="n"/>
    </row>
    <row r="2521" ht="14.4" customHeight="1" s="185">
      <c r="C2521" s="235" t="n"/>
      <c r="R2521" s="235" t="n"/>
      <c r="AG2521" s="235" t="n"/>
    </row>
    <row r="2522" ht="14.4" customHeight="1" s="185">
      <c r="C2522" s="235" t="n"/>
      <c r="R2522" s="235" t="n"/>
      <c r="AG2522" s="235" t="n"/>
    </row>
    <row r="2523" ht="14.4" customHeight="1" s="185">
      <c r="C2523" s="235" t="n"/>
      <c r="R2523" s="235" t="n"/>
      <c r="AG2523" s="235" t="n"/>
    </row>
    <row r="2524" ht="14.4" customHeight="1" s="185">
      <c r="C2524" s="235" t="n"/>
      <c r="R2524" s="235" t="n"/>
      <c r="AG2524" s="235" t="n"/>
    </row>
    <row r="2525" ht="14.4" customHeight="1" s="185">
      <c r="C2525" s="235" t="n"/>
      <c r="R2525" s="235" t="n"/>
      <c r="AG2525" s="235" t="n"/>
    </row>
    <row r="2526" ht="14.4" customHeight="1" s="185">
      <c r="C2526" s="235" t="n"/>
      <c r="R2526" s="235" t="n"/>
      <c r="AG2526" s="235" t="n"/>
    </row>
    <row r="2527" ht="14.4" customHeight="1" s="185">
      <c r="C2527" s="235" t="n"/>
      <c r="R2527" s="235" t="n"/>
      <c r="AG2527" s="235" t="n"/>
    </row>
    <row r="2528" ht="14.4" customHeight="1" s="185">
      <c r="C2528" s="235" t="n"/>
      <c r="R2528" s="235" t="n"/>
      <c r="AG2528" s="235" t="n"/>
    </row>
    <row r="2529" ht="14.4" customHeight="1" s="185">
      <c r="C2529" s="235" t="n"/>
      <c r="R2529" s="235" t="n"/>
      <c r="AG2529" s="235" t="n"/>
    </row>
    <row r="2530" ht="14.4" customHeight="1" s="185">
      <c r="C2530" s="235" t="n"/>
      <c r="R2530" s="235" t="n"/>
      <c r="AG2530" s="235" t="n"/>
    </row>
    <row r="2531" ht="14.4" customHeight="1" s="185">
      <c r="C2531" s="235" t="n"/>
      <c r="R2531" s="235" t="n"/>
      <c r="AG2531" s="235" t="n"/>
    </row>
    <row r="2532" ht="14.4" customHeight="1" s="185">
      <c r="C2532" s="235" t="n"/>
      <c r="R2532" s="235" t="n"/>
      <c r="AG2532" s="235" t="n"/>
    </row>
    <row r="2533" ht="14.4" customHeight="1" s="185">
      <c r="C2533" s="235" t="n"/>
      <c r="R2533" s="235" t="n"/>
      <c r="AG2533" s="235" t="n"/>
    </row>
    <row r="2534" ht="14.4" customHeight="1" s="185">
      <c r="C2534" s="235" t="n"/>
      <c r="R2534" s="235" t="n"/>
      <c r="AG2534" s="235" t="n"/>
    </row>
    <row r="2535" ht="14.4" customHeight="1" s="185">
      <c r="C2535" s="235" t="n"/>
      <c r="R2535" s="235" t="n"/>
      <c r="AG2535" s="235" t="n"/>
    </row>
    <row r="2536" ht="14.4" customHeight="1" s="185">
      <c r="C2536" s="235" t="n"/>
      <c r="R2536" s="235" t="n"/>
      <c r="AG2536" s="235" t="n"/>
    </row>
    <row r="2537" ht="14.4" customHeight="1" s="185">
      <c r="C2537" s="235" t="n"/>
      <c r="R2537" s="235" t="n"/>
      <c r="AG2537" s="235" t="n"/>
    </row>
    <row r="2538" ht="14.4" customHeight="1" s="185">
      <c r="C2538" s="235" t="n"/>
      <c r="R2538" s="235" t="n"/>
      <c r="AG2538" s="235" t="n"/>
    </row>
    <row r="2539" ht="14.4" customHeight="1" s="185">
      <c r="C2539" s="235" t="n"/>
      <c r="R2539" s="235" t="n"/>
      <c r="AG2539" s="235" t="n"/>
    </row>
    <row r="2540" ht="14.4" customHeight="1" s="185">
      <c r="C2540" s="235" t="n"/>
      <c r="R2540" s="235" t="n"/>
      <c r="AG2540" s="235" t="n"/>
    </row>
    <row r="2541" ht="14.4" customHeight="1" s="185">
      <c r="C2541" s="235" t="n"/>
      <c r="R2541" s="235" t="n"/>
      <c r="AG2541" s="235" t="n"/>
    </row>
    <row r="2542" ht="14.4" customHeight="1" s="185">
      <c r="C2542" s="235" t="n"/>
      <c r="R2542" s="235" t="n"/>
      <c r="AG2542" s="235" t="n"/>
    </row>
    <row r="2543" ht="14.4" customHeight="1" s="185">
      <c r="C2543" s="235" t="n"/>
      <c r="R2543" s="235" t="n"/>
      <c r="AG2543" s="235" t="n"/>
    </row>
    <row r="2544" ht="14.4" customHeight="1" s="185">
      <c r="C2544" s="235" t="n"/>
      <c r="R2544" s="235" t="n"/>
      <c r="AG2544" s="235" t="n"/>
    </row>
    <row r="2545" ht="14.4" customHeight="1" s="185">
      <c r="C2545" s="235" t="n"/>
      <c r="R2545" s="235" t="n"/>
      <c r="AG2545" s="235" t="n"/>
    </row>
    <row r="2546" ht="14.4" customHeight="1" s="185">
      <c r="C2546" s="235" t="n"/>
      <c r="R2546" s="235" t="n"/>
      <c r="AG2546" s="235" t="n"/>
    </row>
    <row r="2547" ht="14.4" customHeight="1" s="185">
      <c r="C2547" s="235" t="n"/>
      <c r="R2547" s="235" t="n"/>
      <c r="AG2547" s="235" t="n"/>
    </row>
    <row r="2548" ht="14.4" customHeight="1" s="185">
      <c r="C2548" s="235" t="n"/>
      <c r="R2548" s="235" t="n"/>
      <c r="AG2548" s="235" t="n"/>
    </row>
    <row r="2549" ht="14.4" customHeight="1" s="185">
      <c r="C2549" s="235" t="n"/>
      <c r="R2549" s="235" t="n"/>
      <c r="AG2549" s="235" t="n"/>
    </row>
    <row r="2550" ht="14.4" customHeight="1" s="185">
      <c r="C2550" s="235" t="n"/>
      <c r="R2550" s="235" t="n"/>
      <c r="AG2550" s="235" t="n"/>
    </row>
    <row r="2551" ht="14.4" customHeight="1" s="185">
      <c r="C2551" s="235" t="n"/>
      <c r="R2551" s="235" t="n"/>
      <c r="AG2551" s="235" t="n"/>
    </row>
    <row r="2552" ht="14.4" customHeight="1" s="185">
      <c r="C2552" s="235" t="n"/>
      <c r="R2552" s="235" t="n"/>
      <c r="AG2552" s="235" t="n"/>
    </row>
    <row r="2553" ht="14.4" customHeight="1" s="185">
      <c r="C2553" s="235" t="n"/>
      <c r="R2553" s="235" t="n"/>
      <c r="AG2553" s="235" t="n"/>
    </row>
    <row r="2554" ht="14.4" customHeight="1" s="185">
      <c r="C2554" s="235" t="n"/>
      <c r="R2554" s="235" t="n"/>
      <c r="AG2554" s="235" t="n"/>
    </row>
    <row r="2555" ht="14.4" customHeight="1" s="185">
      <c r="C2555" s="235" t="n"/>
      <c r="R2555" s="235" t="n"/>
      <c r="AG2555" s="235" t="n"/>
    </row>
    <row r="2556" ht="14.4" customHeight="1" s="185">
      <c r="C2556" s="235" t="n"/>
      <c r="R2556" s="235" t="n"/>
      <c r="AG2556" s="235" t="n"/>
    </row>
    <row r="2557" ht="14.4" customHeight="1" s="185">
      <c r="C2557" s="235" t="n"/>
      <c r="R2557" s="235" t="n"/>
      <c r="AG2557" s="235" t="n"/>
    </row>
    <row r="2558" ht="14.4" customHeight="1" s="185">
      <c r="C2558" s="235" t="n"/>
      <c r="R2558" s="235" t="n"/>
      <c r="AG2558" s="235" t="n"/>
    </row>
    <row r="2559" ht="14.4" customHeight="1" s="185">
      <c r="C2559" s="235" t="n"/>
      <c r="R2559" s="235" t="n"/>
      <c r="AG2559" s="235" t="n"/>
    </row>
    <row r="2560" ht="14.4" customHeight="1" s="185">
      <c r="C2560" s="235" t="n"/>
      <c r="R2560" s="235" t="n"/>
      <c r="AG2560" s="235" t="n"/>
    </row>
    <row r="2561" ht="14.4" customHeight="1" s="185">
      <c r="C2561" s="235" t="n"/>
      <c r="R2561" s="235" t="n"/>
      <c r="AG2561" s="235" t="n"/>
    </row>
    <row r="2562" ht="14.4" customHeight="1" s="185">
      <c r="C2562" s="235" t="n"/>
      <c r="R2562" s="235" t="n"/>
      <c r="AG2562" s="235" t="n"/>
    </row>
    <row r="2563" ht="14.4" customHeight="1" s="185">
      <c r="C2563" s="235" t="n"/>
      <c r="R2563" s="235" t="n"/>
      <c r="AG2563" s="235" t="n"/>
    </row>
    <row r="2564" ht="14.4" customHeight="1" s="185">
      <c r="C2564" s="235" t="n"/>
      <c r="R2564" s="235" t="n"/>
      <c r="AG2564" s="235" t="n"/>
    </row>
    <row r="2565" ht="14.4" customHeight="1" s="185">
      <c r="C2565" s="235" t="n"/>
      <c r="R2565" s="235" t="n"/>
      <c r="AG2565" s="235" t="n"/>
    </row>
    <row r="2566" ht="14.4" customHeight="1" s="185">
      <c r="C2566" s="235" t="n"/>
      <c r="R2566" s="235" t="n"/>
      <c r="AG2566" s="235" t="n"/>
    </row>
    <row r="2567" ht="14.4" customHeight="1" s="185">
      <c r="C2567" s="235" t="n"/>
      <c r="R2567" s="235" t="n"/>
      <c r="AG2567" s="235" t="n"/>
    </row>
    <row r="2568" ht="14.4" customHeight="1" s="185">
      <c r="C2568" s="235" t="n"/>
      <c r="R2568" s="235" t="n"/>
      <c r="AG2568" s="235" t="n"/>
    </row>
    <row r="2569" ht="14.4" customHeight="1" s="185">
      <c r="C2569" s="235" t="n"/>
      <c r="R2569" s="235" t="n"/>
      <c r="AG2569" s="235" t="n"/>
    </row>
    <row r="2570" ht="14.4" customHeight="1" s="185">
      <c r="C2570" s="235" t="n"/>
      <c r="R2570" s="235" t="n"/>
      <c r="AG2570" s="235" t="n"/>
    </row>
    <row r="2571" ht="14.4" customHeight="1" s="185">
      <c r="C2571" s="235" t="n"/>
      <c r="R2571" s="235" t="n"/>
      <c r="AG2571" s="235" t="n"/>
    </row>
    <row r="2572" ht="14.4" customHeight="1" s="185">
      <c r="C2572" s="235" t="n"/>
      <c r="R2572" s="235" t="n"/>
      <c r="AG2572" s="235" t="n"/>
    </row>
    <row r="2573" ht="14.4" customHeight="1" s="185">
      <c r="C2573" s="235" t="n"/>
      <c r="R2573" s="235" t="n"/>
      <c r="AG2573" s="235" t="n"/>
    </row>
    <row r="2574" ht="14.4" customHeight="1" s="185">
      <c r="C2574" s="235" t="n"/>
      <c r="R2574" s="235" t="n"/>
      <c r="AG2574" s="235" t="n"/>
    </row>
    <row r="2575" ht="14.4" customHeight="1" s="185">
      <c r="C2575" s="235" t="n"/>
      <c r="R2575" s="235" t="n"/>
      <c r="AG2575" s="235" t="n"/>
    </row>
    <row r="2576" ht="14.4" customHeight="1" s="185">
      <c r="C2576" s="235" t="n"/>
      <c r="R2576" s="235" t="n"/>
      <c r="AG2576" s="235" t="n"/>
    </row>
    <row r="2577" ht="14.4" customHeight="1" s="185">
      <c r="C2577" s="235" t="n"/>
      <c r="R2577" s="235" t="n"/>
      <c r="AG2577" s="235" t="n"/>
    </row>
    <row r="2578" ht="14.4" customHeight="1" s="185">
      <c r="C2578" s="235" t="n"/>
      <c r="R2578" s="235" t="n"/>
      <c r="AG2578" s="235" t="n"/>
    </row>
    <row r="2579" ht="14.4" customHeight="1" s="185">
      <c r="C2579" s="235" t="n"/>
      <c r="R2579" s="235" t="n"/>
      <c r="AG2579" s="235" t="n"/>
    </row>
    <row r="2580" ht="14.4" customHeight="1" s="185">
      <c r="C2580" s="235" t="n"/>
      <c r="R2580" s="235" t="n"/>
      <c r="AG2580" s="235" t="n"/>
    </row>
    <row r="2581" ht="14.4" customHeight="1" s="185">
      <c r="C2581" s="235" t="n"/>
      <c r="R2581" s="235" t="n"/>
      <c r="AG2581" s="235" t="n"/>
    </row>
    <row r="2582" ht="14.4" customHeight="1" s="185">
      <c r="C2582" s="235" t="n"/>
      <c r="R2582" s="235" t="n"/>
      <c r="AG2582" s="235" t="n"/>
    </row>
    <row r="2583" ht="14.4" customHeight="1" s="185">
      <c r="C2583" s="235" t="n"/>
      <c r="R2583" s="235" t="n"/>
      <c r="AG2583" s="235" t="n"/>
    </row>
    <row r="2584" ht="14.4" customHeight="1" s="185">
      <c r="C2584" s="235" t="n"/>
      <c r="R2584" s="235" t="n"/>
      <c r="AG2584" s="235" t="n"/>
    </row>
    <row r="2585" ht="14.4" customHeight="1" s="185">
      <c r="C2585" s="235" t="n"/>
      <c r="R2585" s="235" t="n"/>
      <c r="AG2585" s="235" t="n"/>
    </row>
    <row r="2586" ht="14.4" customHeight="1" s="185">
      <c r="C2586" s="235" t="n"/>
      <c r="R2586" s="235" t="n"/>
      <c r="AG2586" s="235" t="n"/>
    </row>
    <row r="2587" ht="14.4" customHeight="1" s="185">
      <c r="C2587" s="235" t="n"/>
      <c r="R2587" s="235" t="n"/>
      <c r="AG2587" s="235" t="n"/>
    </row>
    <row r="2588" ht="14.4" customHeight="1" s="185">
      <c r="C2588" s="235" t="n"/>
      <c r="R2588" s="235" t="n"/>
      <c r="AG2588" s="235" t="n"/>
    </row>
    <row r="2589" ht="14.4" customHeight="1" s="185">
      <c r="C2589" s="235" t="n"/>
      <c r="R2589" s="235" t="n"/>
      <c r="AG2589" s="235" t="n"/>
    </row>
    <row r="2590" ht="14.4" customHeight="1" s="185">
      <c r="C2590" s="235" t="n"/>
      <c r="R2590" s="235" t="n"/>
      <c r="AG2590" s="235" t="n"/>
    </row>
    <row r="2591" ht="14.4" customHeight="1" s="185">
      <c r="C2591" s="235" t="n"/>
      <c r="R2591" s="235" t="n"/>
      <c r="AG2591" s="235" t="n"/>
    </row>
    <row r="2592" ht="14.4" customHeight="1" s="185">
      <c r="C2592" s="235" t="n"/>
      <c r="R2592" s="235" t="n"/>
      <c r="AG2592" s="235" t="n"/>
    </row>
    <row r="2593" ht="14.4" customHeight="1" s="185">
      <c r="C2593" s="235" t="n"/>
      <c r="R2593" s="235" t="n"/>
      <c r="AG2593" s="235" t="n"/>
    </row>
    <row r="2594" ht="14.4" customHeight="1" s="185">
      <c r="C2594" s="235" t="n"/>
      <c r="R2594" s="235" t="n"/>
      <c r="AG2594" s="235" t="n"/>
    </row>
    <row r="2595" ht="14.4" customHeight="1" s="185">
      <c r="C2595" s="235" t="n"/>
      <c r="R2595" s="235" t="n"/>
      <c r="AG2595" s="235" t="n"/>
    </row>
    <row r="2596" ht="14.4" customHeight="1" s="185">
      <c r="C2596" s="235" t="n"/>
      <c r="R2596" s="235" t="n"/>
      <c r="AG2596" s="235" t="n"/>
    </row>
    <row r="2597" ht="14.4" customHeight="1" s="185">
      <c r="C2597" s="235" t="n"/>
      <c r="R2597" s="235" t="n"/>
      <c r="AG2597" s="235" t="n"/>
    </row>
    <row r="2598" ht="14.4" customHeight="1" s="185">
      <c r="C2598" s="235" t="n"/>
      <c r="R2598" s="235" t="n"/>
      <c r="AG2598" s="235" t="n"/>
    </row>
    <row r="2599" ht="14.4" customHeight="1" s="185">
      <c r="C2599" s="235" t="n"/>
      <c r="R2599" s="235" t="n"/>
      <c r="AG2599" s="235" t="n"/>
    </row>
    <row r="2600" ht="14.4" customHeight="1" s="185">
      <c r="C2600" s="235" t="n"/>
      <c r="R2600" s="235" t="n"/>
      <c r="AG2600" s="235" t="n"/>
    </row>
  </sheetData>
  <sheetProtection selectLockedCells="0" selectUnlockedCells="0" sheet="1" objects="0" insertRows="1" insertHyperlinks="1" autoFilter="1" scenarios="0" formatColumns="1" deleteColumns="1" insertColumns="1" pivotTables="1" deleteRows="1" formatCells="1" formatRows="1" sort="1" password="D6AB"/>
  <mergeCells count="149">
    <mergeCell ref="A854:B854"/>
    <mergeCell ref="D146:G146"/>
    <mergeCell ref="AO288:AQ288"/>
    <mergeCell ref="A73:B73"/>
    <mergeCell ref="AR146:AT146"/>
    <mergeCell ref="A589:B589"/>
    <mergeCell ref="A712:B712"/>
    <mergeCell ref="AC4:AE4"/>
    <mergeCell ref="K288:M288"/>
    <mergeCell ref="A606:B606"/>
    <mergeCell ref="A501:B501"/>
    <mergeCell ref="A305:B305"/>
    <mergeCell ref="AR359:AT359"/>
    <mergeCell ref="A836:B836"/>
    <mergeCell ref="H75:J75"/>
    <mergeCell ref="A286:B286"/>
    <mergeCell ref="A214:B214"/>
    <mergeCell ref="N288:P288"/>
    <mergeCell ref="A163:B163"/>
    <mergeCell ref="A285:B285"/>
    <mergeCell ref="A714:B714"/>
    <mergeCell ref="H288:J288"/>
    <mergeCell ref="A3:Q3"/>
    <mergeCell ref="A251:B251"/>
    <mergeCell ref="Z288:AB288"/>
    <mergeCell ref="K146:M146"/>
    <mergeCell ref="N4:P4"/>
    <mergeCell ref="A126:B126"/>
    <mergeCell ref="A109:B109"/>
    <mergeCell ref="A853:B853"/>
    <mergeCell ref="A2:AU2"/>
    <mergeCell ref="A802:B802"/>
    <mergeCell ref="AC146:AE146"/>
    <mergeCell ref="AL359:AN359"/>
    <mergeCell ref="A711:B711"/>
    <mergeCell ref="S146:V146"/>
    <mergeCell ref="A782:B782"/>
    <mergeCell ref="D4:G4"/>
    <mergeCell ref="A819:B819"/>
    <mergeCell ref="AH288:AK288"/>
    <mergeCell ref="AH359:AK359"/>
    <mergeCell ref="S359:V359"/>
    <mergeCell ref="W75:Y75"/>
    <mergeCell ref="A339:B339"/>
    <mergeCell ref="A623:B623"/>
    <mergeCell ref="A694:B694"/>
    <mergeCell ref="A359:B359"/>
    <mergeCell ref="AH217:AK217"/>
    <mergeCell ref="S3:AF3"/>
    <mergeCell ref="S4:V4"/>
    <mergeCell ref="S75:V75"/>
    <mergeCell ref="N146:P146"/>
    <mergeCell ref="A268:B268"/>
    <mergeCell ref="AO4:AQ4"/>
    <mergeCell ref="A217:B217"/>
    <mergeCell ref="A572:B572"/>
    <mergeCell ref="A376:B376"/>
    <mergeCell ref="S217:V217"/>
    <mergeCell ref="A428:B428"/>
    <mergeCell ref="N359:P359"/>
    <mergeCell ref="K4:M4"/>
    <mergeCell ref="D359:G359"/>
    <mergeCell ref="A322:B322"/>
    <mergeCell ref="W4:Y4"/>
    <mergeCell ref="AR75:AT75"/>
    <mergeCell ref="A234:B234"/>
    <mergeCell ref="AO359:AQ359"/>
    <mergeCell ref="A641:B641"/>
    <mergeCell ref="A660:B660"/>
    <mergeCell ref="K217:M217"/>
    <mergeCell ref="A180:B180"/>
    <mergeCell ref="D75:G75"/>
    <mergeCell ref="W146:Y146"/>
    <mergeCell ref="W217:Y217"/>
    <mergeCell ref="A481:B481"/>
    <mergeCell ref="AO217:AQ217"/>
    <mergeCell ref="H4:J4"/>
    <mergeCell ref="A765:B765"/>
    <mergeCell ref="Z75:AB75"/>
    <mergeCell ref="Z359:AB359"/>
    <mergeCell ref="A569:B569"/>
    <mergeCell ref="A143:B143"/>
    <mergeCell ref="A92:B92"/>
    <mergeCell ref="AH3:AU3"/>
    <mergeCell ref="K75:M75"/>
    <mergeCell ref="A731:B731"/>
    <mergeCell ref="AL217:AN217"/>
    <mergeCell ref="H359:J359"/>
    <mergeCell ref="AR4:AT4"/>
    <mergeCell ref="A570:B570"/>
    <mergeCell ref="A677:B677"/>
    <mergeCell ref="A427:B427"/>
    <mergeCell ref="A498:B498"/>
    <mergeCell ref="H217:J217"/>
    <mergeCell ref="AR217:AT217"/>
    <mergeCell ref="A75:B75"/>
    <mergeCell ref="K359:M359"/>
    <mergeCell ref="A356:B356"/>
    <mergeCell ref="A640:B640"/>
    <mergeCell ref="A55:B55"/>
    <mergeCell ref="D217:G217"/>
    <mergeCell ref="A21:B21"/>
    <mergeCell ref="N217:P217"/>
    <mergeCell ref="A748:B748"/>
    <mergeCell ref="A499:B499"/>
    <mergeCell ref="Z146:AB146"/>
    <mergeCell ref="Z217:AB217"/>
    <mergeCell ref="AH4:AK4"/>
    <mergeCell ref="AC359:AE359"/>
    <mergeCell ref="A4:B4"/>
    <mergeCell ref="A38:B38"/>
    <mergeCell ref="AH146:AK146"/>
    <mergeCell ref="AC217:AE217"/>
    <mergeCell ref="AC288:AE288"/>
    <mergeCell ref="N75:P75"/>
    <mergeCell ref="A518:B518"/>
    <mergeCell ref="A785:B785"/>
    <mergeCell ref="AL75:AN75"/>
    <mergeCell ref="AL146:AN146"/>
    <mergeCell ref="A197:B197"/>
    <mergeCell ref="A146:B146"/>
    <mergeCell ref="A430:B430"/>
    <mergeCell ref="A552:B552"/>
    <mergeCell ref="A535:B535"/>
    <mergeCell ref="AH75:AK75"/>
    <mergeCell ref="AL288:AN288"/>
    <mergeCell ref="A643:B643"/>
    <mergeCell ref="A410:B410"/>
    <mergeCell ref="AO146:AQ146"/>
    <mergeCell ref="A1:AU1"/>
    <mergeCell ref="Z4:AB4"/>
    <mergeCell ref="A447:B447"/>
    <mergeCell ref="W288:Y288"/>
    <mergeCell ref="AL4:AN4"/>
    <mergeCell ref="A393:B393"/>
    <mergeCell ref="A464:B464"/>
    <mergeCell ref="D288:G288"/>
    <mergeCell ref="A144:B144"/>
    <mergeCell ref="A215:B215"/>
    <mergeCell ref="A72:B72"/>
    <mergeCell ref="AC75:AE75"/>
    <mergeCell ref="W359:Y359"/>
    <mergeCell ref="H146:J146"/>
    <mergeCell ref="AO75:AQ75"/>
    <mergeCell ref="A288:B288"/>
    <mergeCell ref="A357:B357"/>
    <mergeCell ref="AR288:AT288"/>
    <mergeCell ref="S288:V288"/>
    <mergeCell ref="A783:B783"/>
  </mergeCells>
  <conditionalFormatting sqref="D4:D5 D6:P21 D22 D23:P38 D39 D40:P55 D56 D57:P72 D73:Q74 D75:D76 D77:P92 D93 D94:P109 D110 D111:P126 D127 D128:P143 D144:Q145 D146:D147 D148:P163 D164 D165:P180 D181 D182:P197 D198 D199:P214 D215:Q216 D217:D218 D219:P234 D235 D236:P251 D252 D253:P268 D269 D270:P285 D286:Q287 D288:D289 D290:P305 D306 D307:P322 D323 D324:P339 D340 D341:P356 D357:Q358 D359:D360 D361:P376 D377 D378:P393 D394 D395:P410 D411 D412:P427 D428:Q430 D431 D432:P447 D448 D449:P464 D465 D466:P481 D482 D483:P498 D499:Q501 D502 D503:P518 D519 D520:P535 D536 D537:P552 D553 D554:P569 D570:Q572 D573 D574:P589 D590 D591:P606 D607 D608:P623 D624 D625:P640 D641:Q643 D644 D645:P660 D661 D662:P677 D678 D679:P694 D695 D696:P711 D712:Q714 D715 D716:P731 D732 D733:P748 D749 D750:P765 D766 D767:P782 D783:Q785 D786 D787:P802 D803 D804:P819 D820 D821:P836 D837 D838:P853 D854:Q854 H4:H5 H22 H39 H56 H75:H76 H93 H110 H127 H146:H147 H164 H181 H198 H217:H218 H235 H252 H269 H288:H289 H306 H323 H340 H359:H360 H377 H394 H411 H431 H448 H465 H482 H502 H519 H536 H553 H573 H590 H607 H624 H644 H661 H678 H695 H715 H732 H749 H766 H786 H803 H820 H837 K4:K5 K22 K39 K56 K75:K76 K93 K110 K127 K146:K147 K164 K181 K198 K217:K218 K235 K252 K269 K288:K289 K306 K323 K340 K359:K360 K377 K394 K411 K431 K448 K465 K482 K502 K519 K536 K553 K573 K590 K607 K624 K644 K661 K678 K695 K715 K732 K749 K766 K786 K803 K820 K837 N4:N5 N22 N39 N56 N75:N76 N93 N110 N127 N146:N147 N164 N181 N198 N217:N218 N235 N252 N269 N288:N289 N306 N323 N340 N359:N360 N377 N394 N411 N431 N448 N465 N482 N502 N519 N536 N553 N573 N590 N607 N624 N644 N661 N678 N695 N715 N732 N749 N766 N786 N803 N820 N837 Q4:Q72 Q75:Q143 Q146:Q214 Q217:Q285 Q288:Q356 Q359:Q427 Q431:Q498 Q502:Q569 Q573:Q640 Q644:Q711 Q715:Q782 Q786:Q853 R6:AE21 R23:AE38 R40:AE55 R57:R75 R77:AE92 R94:AE109 R110:S110 R111:AE126 R127:S127 R128:R147 R148:AE163 R164:S164 R165:AE180 R181:S181 R182:AE197 R198:S198 R199:R218 R219:AE234 R235:S235 R236:AE251 R252:S252 R253:AE268 R269:S269 R270:R289 R290:AE305 R306:S306 R307:AE322 R323:S323 R324:AE339 R340:S340 R341:R360 R361:AE376 R377:S377 R378:AE393 R394:S394 R395:AE410 R411:S411 R412:R430 R431:S431 R432:AE447 R448:S448 R449:AE464 R465:S465 R466:AE481 R482:S482 R483:R501 R502:S502 R503:AE518 R519:S519 R520:AE535 R536:S536 R537:AE552 R553:S553 R554:R572 R573:S573 R574:AE589 R590:S590 R591:AE606 R607:S607 R608:AE623 R624:S624 R625:R643 R644:S644 R645:AE660 R661:S661 R662:AE677 R678:S678 R679:AE694 R695:S695 R696:R714 R715:S715 R716:AE731 R732:S732 R733:AE748 R749:S749 R750:AE765 R766:S766 R767:R785 R786:S786 R787:AE802 R803:S803 R804:AE819 R820:S820 R821:AE836 R837:S837 R838:R854 S4:S5 S22 S39 S56 S57:AE72 S73:AF74 S75:S76 S93 S128:AE143 S144:AF145 S146:S147 S199:AE214 S215:AF216 S217:S218 S270:AE285 S286:AF287 S288:S289 S341:AE356 S357:AF358 S359:S360 S412:AE427 S428:AF430 S483:AE498 S499:AF501 S554:AE569 S570:AF572 S625:AE640 S641:AF643 S696:AE711 S712:AF714 S767:AE782 S783:AF785 S838:AE853 S854:AF854 W4:W5 W22 W39 W56 W75:W76 W93 W110 W127 W146:W147 W164 W181 W198 W217:W218 W235 W252 W269 W288:W289 W306 W323 W340 W359:W360 W377 W394 W411 W431 W448 W465 W482 W502 W519 W536 W553 W573 W590 W607 W624 W644 W661 W678 W695 W715 W732 W749 W766 W786 W803 W820 W837 Z4:Z5 Z22 Z39 Z56 Z75:Z76 Z93 Z110 Z127 Z146:Z147 Z164 Z181 Z198 Z217:Z218 Z235 Z252 Z269 Z288:Z289 Z306 Z323 Z340 Z359:Z360 Z377 Z394 Z411 Z431 Z448 Z465 Z482 Z502 Z519 Z536 Z553 Z573 Z590 Z607 Z624 Z644 Z661 Z678 Z695 Z715 Z732 Z749 Z766 Z786 Z803 Z820 Z837 AC4:AC5 AC22 AC39 AC56 AC75:AC76 AC93 AC110 AC127 AC146:AC147 AC164 AC181 AC198 AC217:AC218 AC235 AC252 AC269 AC288:AC289 AC306 AC323 AC340 AC359:AC360 AC377 AC394 AC411 AC431 AC448 AC465 AC482 AC502 AC519 AC536 AC553 AC573 AC590 AC607 AC624 AC644 AC661 AC678 AC695 AC715 AC732 AC749 AC766 AC786 AC803 AC820 AC837 AF4:AF72 AF75:AF143 AF146:AF214 AF217:AF285 AF288:AF356 AF359:AF427 AF431:AF498 AF502:AF569 AF573:AF640 AF644:AF711 AF715:AF782 AF786:AF853 AG5 AG6:AT21 AG22:AH22 AG23:AT38 AG39:AH39 AG40:AT55 AG56:AH56 AG57:AG76 AG77:AT92 AG93:AH93 AG94:AT109 AG110:AH110 AG111:AT126 AG127:AH127 AG128:AG147 AG148:AT163 AG164:AH164 AG165:AT180 AG181:AH181 AG182:AT197 AG198:AH198 AG199:AG218 AG219:AT234 AG235:AH235 AG236:AT251 AG252:AH252 AG253:AT268 AG269:AH269 AG270:AG289 AG290:AT305 AG306:AH306 AG307:AT322 AG323:AH323 AG324:AT339 AG340:AH340 AG341:AG360 AG361:AT376 AG377:AH377 AG378:AT393 AG394:AH394 AG395:AT410 AG411:AH411 AG412:AG430 AG431:AH431 AG432:AT447 AG448:AH448 AG449:AT464 AG465:AH465 AG466:AT481 AG482:AH482 AG483:AG501 AG502:AH502 AG503:AT518 AG519:AH519 AG520:AT535 AG536:AH536 AG537:AT552 AG553:AH553 AG554:AG572 AG573:AH573 AG574:AT589 AG590:AH590 AG591:AT606 AG607:AH607 AG608:AT623 AG624:AH624 AG625:AG643 AG644:AH644 AG645:AT660 AG661:AH661 AG662:AT677 AG678:AH678 AG679:AT694 AG695:AH695 AG696:AG714 AG715:AH715 AG716:AT731 AG732:AH732 AG733:AT748 AG749:AH749 AG750:AT765 AG766:AH766 AG767:AG785 AG786:AH786 AG787:AT802 AG803:AH803 AG804:AT819 AG820:AH820 AG821:AT836 AG837:AH837 AG838:AG854 AH4:AH5 AH57:AT72 AH73:AU74 AH75:AH76 AH128:AT143 AH144:AU145 AH146:AH147 AH199:AT214 AH215:AU216 AH217:AH218 AH270:AT285 AH286:AU287 AH288:AH289 AH341:AT356 AH357:AU358 AH359:AH360 AH412:AT427 AH428:AU430 AH483:AT498 AH499:AU501 AH554:AT569 AH570:AU572 AH625:AT640 AH641:AU643 AH696:AT711 AH712:AU714 AH767:AT782 AH783:AU785 AH838:AT853 AH854:AU854 AL4:AL5 AL22 AL39 AL56 AL75:AL76 AL93 AL110 AL127 AL146:AL147 AL164 AL181 AL198 AL217:AL218 AL235 AL252 AL269 AL288:AL289 AL306 AL323 AL340 AL359:AL360 AL377 AL394 AL411 AL431 AL448 AL465 AL482 AL502 AL519 AL536 AL553 AL573 AL590 AL607 AL624 AL644 AL661 AL678 AL695 AL715 AL732 AL749 AL766 AL786 AL803 AL820 AL837 AO4:AO5 AO22 AO39 AO56 AO75:AO76 AO93 AO110 AO127 AO146:AO147 AO164 AO181 AO198 AO217:AO218 AO235 AO252 AO269 AO288:AO289 AO306 AO323 AO340 AO359:AO360 AO377 AO394 AO411 AO431 AO448 AO465 AO482 AO502 AO519 AO536 AO553 AO573 AO590 AO607 AO624 AO644 AO661 AO678 AO695 AO715 AO732 AO749 AO766 AO786 AO803 AO820 AO837 AR4:AR5 AR22 AR39 AR56 AR75:AR76 AR93 AR110 AR127 AR146:AR147 AR164 AR181 AR198 AR217:AR218 AR235 AR252 AR269 AR288:AR289 AR306 AR323 AR340 AR359:AR360 AR377 AR394 AR411 AR431 AR448 AR465 AR482 AR502 AR519 AR536 AR553 AR573 AR590 AR607 AR624 AR644 AR661 AR678 AR695 AR715 AR732 AR749 AR766 AR786 AR803 AR820 AR837 AU4:AU72 AU75:AU143 AU146:AU214 AU217:AU285 AU288:AU356 AU359:AU427 AU431:AU498 AU502:AU569 AU573:AU640 AU644:AU711 AU715:AU782 AU786:AU853">
    <cfRule type="cellIs" rank="0" priority="2" equalAverage="0" operator="equal" aboveAverage="0" dxfId="0" text="" percent="0" bottom="0">
      <formula>1</formula>
    </cfRule>
    <cfRule type="cellIs" rank="0" priority="3" equalAverage="0" operator="equal" aboveAverage="0" dxfId="1" text="" percent="0" bottom="0">
      <formula>2</formula>
    </cfRule>
    <cfRule type="cellIs" rank="0" priority="4" equalAverage="0" operator="equal" aboveAverage="0" dxfId="2" text="" percent="0" bottom="0">
      <formula>3</formula>
    </cfRule>
    <cfRule type="cellIs" rank="0" priority="5" equalAverage="0" operator="equal" aboveAverage="0" dxfId="3" text="" percent="0" bottom="0">
      <formula>4</formula>
    </cfRule>
  </conditionalFormatting>
  <dataValidations count="2">
    <dataValidation sqref="C5 C22 C39 C56 C76 C93 C110 C127 C147 C164 C181 C198 C218 C235 C252 C269 C289 C306 C323 C340 C360 C377 C394 C411 C431 C448 C465 C482 C502 C519 C536 C553 C573 C590 C607 C624 C644 C661 C678 C695 C715 C732 C749 C766 C786 C803 C820 C837 R5 R22 R39 R56 R76 R93 R110 R127 R147 R164 R181 R198 R218 R235 R252 R269 R289 R306 R323 R340 R360 R377 R394 R411 R431 R448 R465 R482 R502 R519 R536 R553 R573 R590 R607 R624 R644 R661 R678 R695 R715 R732 R749 R766 R786 R803 R820 R837 AG5 AG22 AG39 AG56 AG76 AG93 AG110 AG127 AG147 AG164 AG181 AG198 AG218 AG235 AG252 AG269 AG289 AG306 AG323 AG340 AG360 AG377 AG394 AG411 AG431 AG448 AG465 AG482 AG502 AG519 AG536 AG553 AG573 AG590 AG607 AG624 AG644 AG661 AG678 AG695 AG715 AG732 AG749 AG766 AG786 AG803 AG820 AG837" showDropDown="0" showInputMessage="1" showErrorMessage="1" allowBlank="1" type="list" errorStyle="stop" operator="equal">
      <formula1>"Jeu coopératif,Sport collectif,Course/Relais,Parcours moteur,Jeu de rôle,Atelier créatif,Arts plastiques,Danse/Expression,Théâtre,Jeu de société,Randonnée/Nature,Cuisine/Jardinage,Musique,Conte/Lecture,Autre"</formula1>
      <formula2>0</formula2>
    </dataValidation>
    <dataValidation sqref="D6:P20 D23:P37 D40:P54 D57:P71 D77:P91 D94:P108 D111:P125 D128:P142 D148:P162 D165:P179 D182:P196 D199:P213 D219:P233 D236:P250 D253:P267 D270:P284 D290:P304 D307:P321 D324:P338 D341:P355 D361:P375 D378:P392 D395:P409 D412:P426 D432:P446 D449:P463 D466:P480 D483:P497 D503:P517 D520:P534 D537:P551 D554:P568 D574:P588 D591:P605 D608:P622 D625:P639 D645:P659 D662:P676 D679:P693 D696:P710 D716:P730 D733:P747 D750:P764 D767:P781 D787:P801 D804:P818 D821:P835 D838:P852 S6:AE20 S23:AE37 S40:AE54 S57:AE71 S77:AE91 S94:AE108 S111:AE125 S128:AE142 S148:AE162 S165:AE179 S182:AE196 S199:AE213 S219:AE233 S236:AE250 S253:AE267 S270:AE284 S290:AE304 S307:AE321 S324:AE338 S341:AE355 S361:AE375 S378:AE392 S395:AE409 S412:AE426 S432:AE446 S449:AE463 S466:AE480 S483:AE497 S503:AE517 S520:AE534 S537:AE551 S554:AE568 S574:AE588 S591:AE605 S608:AE622 S625:AE639 S645:AE659 S662:AE676 S679:AE693 S696:AE710 S716:AE730 S733:AE747 S750:AE764 S767:AE781 S787:AE801 S804:AE818 S821:AE835 S838:AE852 AH6:AT20 AH23:AT37 AH40:AT54 AH57:AT71 AH77:AT91 AH94:AT108 AH111:AT125 AH128:AT142 AH148:AT162 AH165:AT179 AH182:AT196 AH199:AT213 AH219:AT233 AH236:AT250 AH253:AT267 AH270:AT284 AH290:AT304 AH307:AT321 AH324:AT338 AH341:AT355 AH361:AT375 AH378:AT392 AH395:AT409 AH412:AT426 AH432:AT446 AH449:AT463 AH466:AT480 AH483:AT497 AH503:AT517 AH520:AT534 AH537:AT551 AH554:AT568 AH574:AT588 AH591:AT605 AH608:AT622 AH625:AT639 AH645:AT659 AH662:AT676 AH679:AT693 AH696:AT710 AH716:AT730 AH733:AT747 AH750:AT764 AH767:AT781 AH787:AT801 AH804:AT818 AH821:AT835 AH838:AT852" showDropDown="0" showInputMessage="1" showErrorMessage="1" allowBlank="1" type="list" errorStyle="stop" operator="equal">
      <formula1>"1,2,3,4"</formula1>
      <formula2>0</formula2>
    </dataValidation>
  </dataValidations>
  <printOptions horizontalCentered="0" verticalCentered="0" headings="0" gridLines="0" gridLinesSet="1"/>
  <pageMargins left="0.7" right="0.7" top="0.3" bottom="0.3" header="0.3" footer="0.3"/>
  <pageSetup orientation="portrait" paperSize="9" scale="100" fitToHeight="1" fitToWidth="1" pageOrder="downThenOver" blackAndWhite="0" draft="0" horizontalDpi="300" verticalDpi="300" copies="1"/>
  <headerFooter differentOddEven="0" differentFirst="1">
    <oddHeader/>
    <oddFooter/>
    <evenHeader/>
    <evenFooter/>
    <firstHeader/>
    <firstFooter/>
  </headerFooter>
</worksheet>
</file>

<file path=xl/worksheets/sheet4.xml><?xml version="1.0" encoding="utf-8"?>
<worksheet xmlns="http://schemas.openxmlformats.org/spreadsheetml/2006/main">
  <sheetPr filterMode="0">
    <tabColor rgb="FF70AD47"/>
    <outlinePr summaryBelow="1" summaryRight="1"/>
    <pageSetUpPr fitToPage="0"/>
  </sheetPr>
  <dimension ref="A1:AU2600"/>
  <sheetViews>
    <sheetView showFormulas="0" showGridLines="1" showRowColHeaders="1" showZeros="1" rightToLeft="0" tabSelected="0" showOutlineSymbols="1" defaultGridColor="1" view="normal" topLeftCell="A1" colorId="64" zoomScale="100" zoomScaleNormal="100" zoomScalePageLayoutView="60" workbookViewId="0">
      <selection pane="topLeft" activeCell="A1" activeCellId="0" sqref="A1"/>
    </sheetView>
  </sheetViews>
  <sheetFormatPr baseColWidth="8" defaultColWidth="8.9140625" defaultRowHeight="14.4" zeroHeight="0" outlineLevelRow="0"/>
  <cols>
    <col width="4.03" customWidth="1" style="194" min="1" max="1"/>
    <col width="15.69" customWidth="1" style="194" min="2" max="2"/>
    <col width="14.31" customWidth="1" style="212" min="3" max="3"/>
    <col width="6.86" customWidth="1" style="194" min="4" max="16"/>
    <col width="6.43" customWidth="1" style="212" min="17" max="17"/>
    <col width="14.31" customWidth="1" style="213" min="18" max="18"/>
    <col width="6.86" customWidth="1" style="194" min="19" max="31"/>
    <col width="6.43" customWidth="1" style="212" min="32" max="32"/>
    <col width="14.31" customWidth="1" style="213" min="33" max="33"/>
    <col width="6.86" customWidth="1" style="194" min="34" max="46"/>
    <col width="6.43" customWidth="1" style="194" min="47" max="47"/>
    <col width="14.31" customWidth="1" style="213" min="48" max="48"/>
    <col width="8.91" customWidth="1" style="194" min="49" max="16384"/>
  </cols>
  <sheetData>
    <row r="1" ht="25.05" customHeight="1" s="185">
      <c r="A1" s="195" t="inlineStr">
        <is>
          <t>🏫 GROUPE B — SUIVI QUOTIDIEN</t>
        </is>
      </c>
    </row>
    <row r="2" ht="18" customHeight="1" s="185">
      <c r="A2" s="214" t="inlineStr">
        <is>
          <t>1 = Non acquis 🔴  |  2 = En cours 🟠  |  3 = Acquis 🟢  |  4 = Maîtrisé ⭐</t>
        </is>
      </c>
    </row>
    <row r="3" ht="34.95" customHeight="1" s="185">
      <c r="A3" s="215" t="inlineStr">
        <is>
          <t>📋 TRIMESTRE 1</t>
        </is>
      </c>
      <c r="S3" s="215" t="inlineStr">
        <is>
          <t>📋 TRIMESTRE 2</t>
        </is>
      </c>
      <c r="AH3" s="215" t="inlineStr">
        <is>
          <t>📋 TRIMESTRE 3</t>
        </is>
      </c>
    </row>
    <row r="4" ht="30" customFormat="1" customHeight="1" s="194">
      <c r="A4" s="216" t="inlineStr">
        <is>
          <t>📋 T1 — 📆 SEMAINE 1</t>
        </is>
      </c>
      <c r="C4" s="217" t="inlineStr">
        <is>
          <t>🎯 ACTIVITÉ</t>
        </is>
      </c>
      <c r="D4" s="218" t="inlineStr">
        <is>
          <t>🤝 VIE COLLECT.</t>
        </is>
      </c>
      <c r="H4" s="219" t="inlineStr">
        <is>
          <t>🎯 AUTONOMIE</t>
        </is>
      </c>
      <c r="K4" s="220" t="inlineStr">
        <is>
          <t>🎨 CRÉATIVITÉ</t>
        </is>
      </c>
      <c r="N4" s="221" t="inlineStr">
        <is>
          <t>⚽ MOTRICITÉ</t>
        </is>
      </c>
      <c r="Q4" s="222" t="inlineStr">
        <is>
          <t>MOY</t>
        </is>
      </c>
      <c r="R4" s="223" t="inlineStr">
        <is>
          <t>🎯 ACTIVITÉ</t>
        </is>
      </c>
      <c r="S4" s="218" t="inlineStr">
        <is>
          <t>🤝 VIE COLLECT.</t>
        </is>
      </c>
      <c r="W4" s="219" t="inlineStr">
        <is>
          <t>🎯 AUTONOMIE</t>
        </is>
      </c>
      <c r="Z4" s="220" t="inlineStr">
        <is>
          <t>🎨 CRÉATIVITÉ</t>
        </is>
      </c>
      <c r="AC4" s="221" t="inlineStr">
        <is>
          <t>⚽ MOTRICITÉ</t>
        </is>
      </c>
      <c r="AF4" s="224" t="inlineStr">
        <is>
          <t>MOY</t>
        </is>
      </c>
      <c r="AG4" s="223" t="inlineStr">
        <is>
          <t>🎯 ACTIVITÉ</t>
        </is>
      </c>
      <c r="AH4" s="218" t="inlineStr">
        <is>
          <t>🤝 VIE COLLECT.</t>
        </is>
      </c>
      <c r="AL4" s="219" t="inlineStr">
        <is>
          <t>🎯 AUTONOMIE</t>
        </is>
      </c>
      <c r="AO4" s="220" t="inlineStr">
        <is>
          <t>🎨 CRÉATIVITÉ</t>
        </is>
      </c>
      <c r="AR4" s="221" t="inlineStr">
        <is>
          <t>⚽ MOTRICITÉ</t>
        </is>
      </c>
      <c r="AU4" s="225" t="n"/>
    </row>
    <row r="5" ht="30" customHeight="1" s="185">
      <c r="A5" s="226" t="inlineStr">
        <is>
          <t>N°</t>
        </is>
      </c>
      <c r="B5" s="227" t="inlineStr">
        <is>
          <t>📅 LUNDI</t>
        </is>
      </c>
      <c r="C5" s="228" t="inlineStr">
        <is>
          <t>Activité</t>
        </is>
      </c>
      <c r="D5" s="229" t="inlineStr">
        <is>
          <t>Règles</t>
        </is>
      </c>
      <c r="E5" s="229" t="inlineStr">
        <is>
          <t>Coopér.</t>
        </is>
      </c>
      <c r="F5" s="229" t="inlineStr">
        <is>
          <t>Comm.</t>
        </is>
      </c>
      <c r="G5" s="229" t="inlineStr">
        <is>
          <t>Entraide</t>
        </is>
      </c>
      <c r="H5" s="230" t="inlineStr">
        <is>
          <t>Initiat.</t>
        </is>
      </c>
      <c r="I5" s="230" t="inlineStr">
        <is>
          <t>Gest.mat</t>
        </is>
      </c>
      <c r="J5" s="230" t="inlineStr">
        <is>
          <t>Orga.</t>
        </is>
      </c>
      <c r="K5" s="231" t="inlineStr">
        <is>
          <t>Imagin.</t>
        </is>
      </c>
      <c r="L5" s="231" t="inlineStr">
        <is>
          <t>Expr.art</t>
        </is>
      </c>
      <c r="M5" s="231" t="inlineStr">
        <is>
          <t>Expr.corp</t>
        </is>
      </c>
      <c r="N5" s="232" t="inlineStr">
        <is>
          <t>Coord.</t>
        </is>
      </c>
      <c r="O5" s="232" t="inlineStr">
        <is>
          <t>Endur.</t>
        </is>
      </c>
      <c r="P5" s="232" t="inlineStr">
        <is>
          <t>Esp.sport</t>
        </is>
      </c>
      <c r="Q5" s="233" t="inlineStr">
        <is>
          <t>MOY</t>
        </is>
      </c>
      <c r="R5" s="228" t="inlineStr">
        <is>
          <t>Activité</t>
        </is>
      </c>
      <c r="S5" s="229" t="inlineStr">
        <is>
          <t>Règles</t>
        </is>
      </c>
      <c r="T5" s="229" t="inlineStr">
        <is>
          <t>Coopér.</t>
        </is>
      </c>
      <c r="U5" s="229" t="inlineStr">
        <is>
          <t>Comm.</t>
        </is>
      </c>
      <c r="V5" s="229" t="inlineStr">
        <is>
          <t>Entraide</t>
        </is>
      </c>
      <c r="W5" s="230" t="inlineStr">
        <is>
          <t>Initiat.</t>
        </is>
      </c>
      <c r="X5" s="230" t="inlineStr">
        <is>
          <t>Gest.mat</t>
        </is>
      </c>
      <c r="Y5" s="230" t="inlineStr">
        <is>
          <t>Orga.</t>
        </is>
      </c>
      <c r="Z5" s="231" t="inlineStr">
        <is>
          <t>Imagin.</t>
        </is>
      </c>
      <c r="AA5" s="231" t="inlineStr">
        <is>
          <t>Expr.art</t>
        </is>
      </c>
      <c r="AB5" s="231" t="inlineStr">
        <is>
          <t>Expr.corp</t>
        </is>
      </c>
      <c r="AC5" s="232" t="inlineStr">
        <is>
          <t>Coord.</t>
        </is>
      </c>
      <c r="AD5" s="232" t="inlineStr">
        <is>
          <t>Endur.</t>
        </is>
      </c>
      <c r="AE5" s="232" t="inlineStr">
        <is>
          <t>Esp.sport</t>
        </is>
      </c>
      <c r="AF5" s="233" t="inlineStr">
        <is>
          <t>MOY</t>
        </is>
      </c>
      <c r="AG5" s="228" t="inlineStr">
        <is>
          <t>Activité</t>
        </is>
      </c>
      <c r="AH5" s="229" t="inlineStr">
        <is>
          <t>Règles</t>
        </is>
      </c>
      <c r="AI5" s="229" t="inlineStr">
        <is>
          <t>Coopér.</t>
        </is>
      </c>
      <c r="AJ5" s="229" t="inlineStr">
        <is>
          <t>Comm.</t>
        </is>
      </c>
      <c r="AK5" s="229" t="inlineStr">
        <is>
          <t>Entraide</t>
        </is>
      </c>
      <c r="AL5" s="230" t="inlineStr">
        <is>
          <t>Initiat.</t>
        </is>
      </c>
      <c r="AM5" s="230" t="inlineStr">
        <is>
          <t>Gest.mat</t>
        </is>
      </c>
      <c r="AN5" s="230" t="inlineStr">
        <is>
          <t>Orga.</t>
        </is>
      </c>
      <c r="AO5" s="231" t="inlineStr">
        <is>
          <t>Imagin.</t>
        </is>
      </c>
      <c r="AP5" s="231" t="inlineStr">
        <is>
          <t>Expr.art</t>
        </is>
      </c>
      <c r="AQ5" s="231" t="inlineStr">
        <is>
          <t>Expr.corp</t>
        </is>
      </c>
      <c r="AR5" s="232" t="inlineStr">
        <is>
          <t>Coord.</t>
        </is>
      </c>
      <c r="AS5" s="232" t="inlineStr">
        <is>
          <t>Endur.</t>
        </is>
      </c>
      <c r="AT5" s="232" t="inlineStr">
        <is>
          <t>Esp.sport</t>
        </is>
      </c>
      <c r="AU5" s="233" t="inlineStr">
        <is>
          <t>MOY</t>
        </is>
      </c>
    </row>
    <row r="6" ht="13.8" customHeight="1" s="185">
      <c r="A6" s="213" t="n">
        <v>1</v>
      </c>
      <c r="B6" s="234">
        <f t="array" ref="B6:B6">IFERROR(INDEX(Liste_Enfants!B$4:B$53,SMALL(IF(Liste_Enfants!E$4:E$53="B",ROW(Liste_Enfants!E$4:E$53)-3),1))&amp;" "&amp;INDEX(Liste_Enfants!C$4:C$53,SMALL(IF(Liste_Enfants!E$4:E$53="B",ROW(Liste_Enfants!E$4:E$53)-3),1)),"")</f>
        <v/>
      </c>
      <c r="C6" s="235" t="n"/>
      <c r="D6" s="236" t="n"/>
      <c r="E6" s="236" t="n"/>
      <c r="F6" s="236" t="n"/>
      <c r="G6" s="236" t="n"/>
      <c r="H6" s="236" t="n"/>
      <c r="I6" s="236" t="n"/>
      <c r="J6" s="236" t="n"/>
      <c r="K6" s="236" t="n"/>
      <c r="L6" s="236" t="n"/>
      <c r="M6" s="236" t="n"/>
      <c r="N6" s="236" t="n"/>
      <c r="O6" s="236" t="n"/>
      <c r="P6" s="236" t="n"/>
      <c r="Q6" s="264">
        <f>IF(COUNTA(D6:P6)=0,"",ROUND(AVERAGE(D6:P6),1))</f>
        <v/>
      </c>
      <c r="S6" s="236" t="n"/>
      <c r="T6" s="236" t="n"/>
      <c r="U6" s="236" t="n"/>
      <c r="V6" s="236" t="n"/>
      <c r="W6" s="236" t="n"/>
      <c r="X6" s="236" t="n"/>
      <c r="Y6" s="236" t="n"/>
      <c r="Z6" s="236" t="n"/>
      <c r="AA6" s="236" t="n"/>
      <c r="AB6" s="236" t="n"/>
      <c r="AC6" s="236" t="n"/>
      <c r="AD6" s="236" t="n"/>
      <c r="AE6" s="236" t="n"/>
      <c r="AF6" s="264">
        <f>IF(COUNTA(S6:AE6)=0,"",ROUND(AVERAGE(S6:AE6),1))</f>
        <v/>
      </c>
      <c r="AH6" s="236" t="n"/>
      <c r="AI6" s="236" t="n"/>
      <c r="AJ6" s="236" t="n"/>
      <c r="AK6" s="236" t="n"/>
      <c r="AL6" s="236" t="n"/>
      <c r="AM6" s="236" t="n"/>
      <c r="AN6" s="236" t="n"/>
      <c r="AO6" s="236" t="n"/>
      <c r="AP6" s="236" t="n"/>
      <c r="AQ6" s="236" t="n"/>
      <c r="AR6" s="236" t="n"/>
      <c r="AS6" s="236" t="n"/>
      <c r="AT6" s="236" t="n"/>
      <c r="AU6" s="237">
        <f>IF(COUNTA(AH6:AT6)=0,"",ROUND(AVERAGE(AH6:AT6),1))</f>
        <v/>
      </c>
    </row>
    <row r="7" ht="13.8" customHeight="1" s="185">
      <c r="A7" s="238" t="n">
        <v>2</v>
      </c>
      <c r="B7" s="239">
        <f t="array" ref="B7:B7">IFERROR(INDEX(Liste_Enfants!B$4:B$53,SMALL(IF(Liste_Enfants!E$4:E$53="B",ROW(Liste_Enfants!E$4:E$53)-3),2))&amp;" "&amp;INDEX(Liste_Enfants!C$4:C$53,SMALL(IF(Liste_Enfants!E$4:E$53="B",ROW(Liste_Enfants!E$4:E$53)-3),2)),"")</f>
        <v/>
      </c>
      <c r="C7" s="235" t="n"/>
      <c r="D7" s="236" t="n"/>
      <c r="E7" s="236" t="n"/>
      <c r="F7" s="236" t="n"/>
      <c r="G7" s="236" t="n"/>
      <c r="H7" s="236" t="n"/>
      <c r="I7" s="236" t="n"/>
      <c r="J7" s="236" t="n"/>
      <c r="K7" s="236" t="n"/>
      <c r="L7" s="236" t="n"/>
      <c r="M7" s="236" t="n"/>
      <c r="N7" s="236" t="n"/>
      <c r="O7" s="236" t="n"/>
      <c r="P7" s="236" t="n"/>
      <c r="Q7" s="264">
        <f>IF(COUNTA(D7:P7)=0,"",ROUND(AVERAGE(D7:P7),1))</f>
        <v/>
      </c>
      <c r="S7" s="236" t="n"/>
      <c r="T7" s="236" t="n"/>
      <c r="U7" s="236" t="n"/>
      <c r="V7" s="236" t="n"/>
      <c r="W7" s="236" t="n"/>
      <c r="X7" s="236" t="n"/>
      <c r="Y7" s="236" t="n"/>
      <c r="Z7" s="236" t="n"/>
      <c r="AA7" s="236" t="n"/>
      <c r="AB7" s="236" t="n"/>
      <c r="AC7" s="236" t="n"/>
      <c r="AD7" s="236" t="n"/>
      <c r="AE7" s="236" t="n"/>
      <c r="AF7" s="264">
        <f>IF(COUNTA(S7:AE7)=0,"",ROUND(AVERAGE(S7:AE7),1))</f>
        <v/>
      </c>
      <c r="AH7" s="236" t="n"/>
      <c r="AI7" s="236" t="n"/>
      <c r="AJ7" s="236" t="n"/>
      <c r="AK7" s="236" t="n"/>
      <c r="AL7" s="236" t="n"/>
      <c r="AM7" s="236" t="n"/>
      <c r="AN7" s="236" t="n"/>
      <c r="AO7" s="236" t="n"/>
      <c r="AP7" s="236" t="n"/>
      <c r="AQ7" s="236" t="n"/>
      <c r="AR7" s="236" t="n"/>
      <c r="AS7" s="236" t="n"/>
      <c r="AT7" s="236" t="n"/>
      <c r="AU7" s="237">
        <f>IF(COUNTA(AH7:AT7)=0,"",ROUND(AVERAGE(AH7:AT7),1))</f>
        <v/>
      </c>
    </row>
    <row r="8" ht="13.8" customHeight="1" s="185">
      <c r="A8" s="213" t="n">
        <v>3</v>
      </c>
      <c r="B8" s="234">
        <f t="array" ref="B8:B8">IFERROR(INDEX(Liste_Enfants!B$4:B$53,SMALL(IF(Liste_Enfants!E$4:E$53="B",ROW(Liste_Enfants!E$4:E$53)-3),3))&amp;" "&amp;INDEX(Liste_Enfants!C$4:C$53,SMALL(IF(Liste_Enfants!E$4:E$53="B",ROW(Liste_Enfants!E$4:E$53)-3),3)),"")</f>
        <v/>
      </c>
      <c r="C8" s="235" t="n"/>
      <c r="D8" s="236" t="n"/>
      <c r="E8" s="236" t="n"/>
      <c r="F8" s="236" t="n"/>
      <c r="G8" s="236" t="n"/>
      <c r="H8" s="236" t="n"/>
      <c r="I8" s="236" t="n"/>
      <c r="J8" s="236" t="n"/>
      <c r="K8" s="236" t="n"/>
      <c r="L8" s="236" t="n"/>
      <c r="M8" s="236" t="n"/>
      <c r="N8" s="236" t="n"/>
      <c r="O8" s="236" t="n"/>
      <c r="P8" s="236" t="n"/>
      <c r="Q8" s="264">
        <f>IF(COUNTA(D8:P8)=0,"",ROUND(AVERAGE(D8:P8),1))</f>
        <v/>
      </c>
      <c r="S8" s="236" t="n"/>
      <c r="T8" s="236" t="n"/>
      <c r="U8" s="236" t="n"/>
      <c r="V8" s="236" t="n"/>
      <c r="W8" s="236" t="n"/>
      <c r="X8" s="236" t="n"/>
      <c r="Y8" s="236" t="n"/>
      <c r="Z8" s="236" t="n"/>
      <c r="AA8" s="236" t="n"/>
      <c r="AB8" s="236" t="n"/>
      <c r="AC8" s="236" t="n"/>
      <c r="AD8" s="236" t="n"/>
      <c r="AE8" s="236" t="n"/>
      <c r="AF8" s="264">
        <f>IF(COUNTA(S8:AE8)=0,"",ROUND(AVERAGE(S8:AE8),1))</f>
        <v/>
      </c>
      <c r="AH8" s="236" t="n"/>
      <c r="AI8" s="236" t="n"/>
      <c r="AJ8" s="236" t="n"/>
      <c r="AK8" s="236" t="n"/>
      <c r="AL8" s="236" t="n"/>
      <c r="AM8" s="236" t="n"/>
      <c r="AN8" s="236" t="n"/>
      <c r="AO8" s="236" t="n"/>
      <c r="AP8" s="236" t="n"/>
      <c r="AQ8" s="236" t="n"/>
      <c r="AR8" s="236" t="n"/>
      <c r="AS8" s="236" t="n"/>
      <c r="AT8" s="236" t="n"/>
      <c r="AU8" s="237">
        <f>IF(COUNTA(AH8:AT8)=0,"",ROUND(AVERAGE(AH8:AT8),1))</f>
        <v/>
      </c>
    </row>
    <row r="9" ht="13.8" customHeight="1" s="185">
      <c r="A9" s="238" t="n">
        <v>4</v>
      </c>
      <c r="B9" s="239">
        <f t="array" ref="B9:B9">IFERROR(INDEX(Liste_Enfants!B$4:B$53,SMALL(IF(Liste_Enfants!E$4:E$53="B",ROW(Liste_Enfants!E$4:E$53)-3),4))&amp;" "&amp;INDEX(Liste_Enfants!C$4:C$53,SMALL(IF(Liste_Enfants!E$4:E$53="B",ROW(Liste_Enfants!E$4:E$53)-3),4)),"")</f>
        <v/>
      </c>
      <c r="C9" s="235" t="n"/>
      <c r="D9" s="236" t="n"/>
      <c r="E9" s="236" t="n"/>
      <c r="F9" s="236" t="n"/>
      <c r="G9" s="236" t="n"/>
      <c r="H9" s="236" t="n"/>
      <c r="I9" s="236" t="n"/>
      <c r="J9" s="236" t="n"/>
      <c r="K9" s="236" t="n"/>
      <c r="L9" s="236" t="n"/>
      <c r="M9" s="236" t="n"/>
      <c r="N9" s="236" t="n"/>
      <c r="O9" s="236" t="n"/>
      <c r="P9" s="236" t="n"/>
      <c r="Q9" s="264">
        <f>IF(COUNTA(D9:P9)=0,"",ROUND(AVERAGE(D9:P9),1))</f>
        <v/>
      </c>
      <c r="S9" s="236" t="n"/>
      <c r="T9" s="236" t="n"/>
      <c r="U9" s="236" t="n"/>
      <c r="V9" s="236" t="n"/>
      <c r="W9" s="236" t="n"/>
      <c r="X9" s="236" t="n"/>
      <c r="Y9" s="236" t="n"/>
      <c r="Z9" s="236" t="n"/>
      <c r="AA9" s="236" t="n"/>
      <c r="AB9" s="236" t="n"/>
      <c r="AC9" s="236" t="n"/>
      <c r="AD9" s="236" t="n"/>
      <c r="AE9" s="236" t="n"/>
      <c r="AF9" s="264">
        <f>IF(COUNTA(S9:AE9)=0,"",ROUND(AVERAGE(S9:AE9),1))</f>
        <v/>
      </c>
      <c r="AH9" s="236" t="n"/>
      <c r="AI9" s="236" t="n"/>
      <c r="AJ9" s="236" t="n"/>
      <c r="AK9" s="236" t="n"/>
      <c r="AL9" s="236" t="n"/>
      <c r="AM9" s="236" t="n"/>
      <c r="AN9" s="236" t="n"/>
      <c r="AO9" s="236" t="n"/>
      <c r="AP9" s="236" t="n"/>
      <c r="AQ9" s="236" t="n"/>
      <c r="AR9" s="236" t="n"/>
      <c r="AS9" s="236" t="n"/>
      <c r="AT9" s="236" t="n"/>
      <c r="AU9" s="237">
        <f>IF(COUNTA(AH9:AT9)=0,"",ROUND(AVERAGE(AH9:AT9),1))</f>
        <v/>
      </c>
    </row>
    <row r="10" ht="13.8" customHeight="1" s="185">
      <c r="A10" s="213" t="n">
        <v>5</v>
      </c>
      <c r="B10" s="234">
        <f t="array" ref="B10:B10">IFERROR(INDEX(Liste_Enfants!B$4:B$53,SMALL(IF(Liste_Enfants!E$4:E$53="B",ROW(Liste_Enfants!E$4:E$53)-3),5))&amp;" "&amp;INDEX(Liste_Enfants!C$4:C$53,SMALL(IF(Liste_Enfants!E$4:E$53="B",ROW(Liste_Enfants!E$4:E$53)-3),5)),"")</f>
        <v/>
      </c>
      <c r="C10" s="235" t="n"/>
      <c r="D10" s="236" t="n"/>
      <c r="E10" s="236" t="n"/>
      <c r="F10" s="236" t="n"/>
      <c r="G10" s="236" t="n"/>
      <c r="H10" s="236" t="n"/>
      <c r="I10" s="236" t="n"/>
      <c r="J10" s="236" t="n"/>
      <c r="K10" s="236" t="n"/>
      <c r="L10" s="236" t="n"/>
      <c r="M10" s="236" t="n"/>
      <c r="N10" s="236" t="n"/>
      <c r="O10" s="236" t="n"/>
      <c r="P10" s="236" t="n"/>
      <c r="Q10" s="264">
        <f>IF(COUNTA(D10:P10)=0,"",ROUND(AVERAGE(D10:P10),1))</f>
        <v/>
      </c>
      <c r="S10" s="236" t="n"/>
      <c r="T10" s="236" t="n"/>
      <c r="U10" s="236" t="n"/>
      <c r="V10" s="236" t="n"/>
      <c r="W10" s="236" t="n"/>
      <c r="X10" s="236" t="n"/>
      <c r="Y10" s="236" t="n"/>
      <c r="Z10" s="236" t="n"/>
      <c r="AA10" s="236" t="n"/>
      <c r="AB10" s="236" t="n"/>
      <c r="AC10" s="236" t="n"/>
      <c r="AD10" s="236" t="n"/>
      <c r="AE10" s="236" t="n"/>
      <c r="AF10" s="264">
        <f>IF(COUNTA(S10:AE10)=0,"",ROUND(AVERAGE(S10:AE10),1))</f>
        <v/>
      </c>
      <c r="AH10" s="236" t="n"/>
      <c r="AI10" s="236" t="n"/>
      <c r="AJ10" s="236" t="n"/>
      <c r="AK10" s="236" t="n"/>
      <c r="AL10" s="236" t="n"/>
      <c r="AM10" s="236" t="n"/>
      <c r="AN10" s="236" t="n"/>
      <c r="AO10" s="236" t="n"/>
      <c r="AP10" s="236" t="n"/>
      <c r="AQ10" s="236" t="n"/>
      <c r="AR10" s="236" t="n"/>
      <c r="AS10" s="236" t="n"/>
      <c r="AT10" s="236" t="n"/>
      <c r="AU10" s="237">
        <f>IF(COUNTA(AH10:AT10)=0,"",ROUND(AVERAGE(AH10:AT10),1))</f>
        <v/>
      </c>
    </row>
    <row r="11" ht="13.8" customHeight="1" s="185">
      <c r="A11" s="238" t="n">
        <v>6</v>
      </c>
      <c r="B11" s="239">
        <f t="array" ref="B11:B11">IFERROR(INDEX(Liste_Enfants!B$4:B$53,SMALL(IF(Liste_Enfants!E$4:E$53="B",ROW(Liste_Enfants!E$4:E$53)-3),6))&amp;" "&amp;INDEX(Liste_Enfants!C$4:C$53,SMALL(IF(Liste_Enfants!E$4:E$53="B",ROW(Liste_Enfants!E$4:E$53)-3),6)),"")</f>
        <v/>
      </c>
      <c r="C11" s="235" t="n"/>
      <c r="D11" s="236" t="n"/>
      <c r="E11" s="236" t="n"/>
      <c r="F11" s="236" t="n"/>
      <c r="G11" s="236" t="n"/>
      <c r="H11" s="236" t="n"/>
      <c r="I11" s="236" t="n"/>
      <c r="J11" s="236" t="n"/>
      <c r="K11" s="236" t="n"/>
      <c r="L11" s="236" t="n"/>
      <c r="M11" s="236" t="n"/>
      <c r="N11" s="236" t="n"/>
      <c r="O11" s="236" t="n"/>
      <c r="P11" s="236" t="n"/>
      <c r="Q11" s="264">
        <f>IF(COUNTA(D11:P11)=0,"",ROUND(AVERAGE(D11:P11),1))</f>
        <v/>
      </c>
      <c r="S11" s="236" t="n"/>
      <c r="T11" s="236" t="n"/>
      <c r="U11" s="236" t="n"/>
      <c r="V11" s="236" t="n"/>
      <c r="W11" s="236" t="n"/>
      <c r="X11" s="236" t="n"/>
      <c r="Y11" s="236" t="n"/>
      <c r="Z11" s="236" t="n"/>
      <c r="AA11" s="236" t="n"/>
      <c r="AB11" s="236" t="n"/>
      <c r="AC11" s="236" t="n"/>
      <c r="AD11" s="236" t="n"/>
      <c r="AE11" s="236" t="n"/>
      <c r="AF11" s="264">
        <f>IF(COUNTA(S11:AE11)=0,"",ROUND(AVERAGE(S11:AE11),1))</f>
        <v/>
      </c>
      <c r="AH11" s="236" t="n"/>
      <c r="AI11" s="236" t="n"/>
      <c r="AJ11" s="236" t="n"/>
      <c r="AK11" s="236" t="n"/>
      <c r="AL11" s="236" t="n"/>
      <c r="AM11" s="236" t="n"/>
      <c r="AN11" s="236" t="n"/>
      <c r="AO11" s="236" t="n"/>
      <c r="AP11" s="236" t="n"/>
      <c r="AQ11" s="236" t="n"/>
      <c r="AR11" s="236" t="n"/>
      <c r="AS11" s="236" t="n"/>
      <c r="AT11" s="236" t="n"/>
      <c r="AU11" s="237">
        <f>IF(COUNTA(AH11:AT11)=0,"",ROUND(AVERAGE(AH11:AT11),1))</f>
        <v/>
      </c>
    </row>
    <row r="12" ht="13.8" customHeight="1" s="185">
      <c r="A12" s="213" t="n">
        <v>7</v>
      </c>
      <c r="B12" s="234">
        <f t="array" ref="B12:B12">IFERROR(INDEX(Liste_Enfants!B$4:B$53,SMALL(IF(Liste_Enfants!E$4:E$53="B",ROW(Liste_Enfants!E$4:E$53)-3),7))&amp;" "&amp;INDEX(Liste_Enfants!C$4:C$53,SMALL(IF(Liste_Enfants!E$4:E$53="B",ROW(Liste_Enfants!E$4:E$53)-3),7)),"")</f>
        <v/>
      </c>
      <c r="C12" s="235" t="n"/>
      <c r="D12" s="236" t="n"/>
      <c r="E12" s="236" t="n"/>
      <c r="F12" s="236" t="n"/>
      <c r="G12" s="236" t="n"/>
      <c r="H12" s="236" t="n"/>
      <c r="I12" s="236" t="n"/>
      <c r="J12" s="236" t="n"/>
      <c r="K12" s="236" t="n"/>
      <c r="L12" s="236" t="n"/>
      <c r="M12" s="236" t="n"/>
      <c r="N12" s="236" t="n"/>
      <c r="O12" s="236" t="n"/>
      <c r="P12" s="236" t="n"/>
      <c r="Q12" s="264">
        <f>IF(COUNTA(D12:P12)=0,"",ROUND(AVERAGE(D12:P12),1))</f>
        <v/>
      </c>
      <c r="S12" s="236" t="n"/>
      <c r="T12" s="236" t="n"/>
      <c r="U12" s="236" t="n"/>
      <c r="V12" s="236" t="n"/>
      <c r="W12" s="236" t="n"/>
      <c r="X12" s="236" t="n"/>
      <c r="Y12" s="236" t="n"/>
      <c r="Z12" s="236" t="n"/>
      <c r="AA12" s="236" t="n"/>
      <c r="AB12" s="236" t="n"/>
      <c r="AC12" s="236" t="n"/>
      <c r="AD12" s="236" t="n"/>
      <c r="AE12" s="236" t="n"/>
      <c r="AF12" s="264">
        <f>IF(COUNTA(S12:AE12)=0,"",ROUND(AVERAGE(S12:AE12),1))</f>
        <v/>
      </c>
      <c r="AH12" s="236" t="n"/>
      <c r="AI12" s="236" t="n"/>
      <c r="AJ12" s="236" t="n"/>
      <c r="AK12" s="236" t="n"/>
      <c r="AL12" s="236" t="n"/>
      <c r="AM12" s="236" t="n"/>
      <c r="AN12" s="236" t="n"/>
      <c r="AO12" s="236" t="n"/>
      <c r="AP12" s="236" t="n"/>
      <c r="AQ12" s="236" t="n"/>
      <c r="AR12" s="236" t="n"/>
      <c r="AS12" s="236" t="n"/>
      <c r="AT12" s="236" t="n"/>
      <c r="AU12" s="237">
        <f>IF(COUNTA(AH12:AT12)=0,"",ROUND(AVERAGE(AH12:AT12),1))</f>
        <v/>
      </c>
    </row>
    <row r="13" ht="13.8" customHeight="1" s="185">
      <c r="A13" s="238" t="n">
        <v>8</v>
      </c>
      <c r="B13" s="239">
        <f t="array" ref="B13:B13">IFERROR(INDEX(Liste_Enfants!B$4:B$53,SMALL(IF(Liste_Enfants!E$4:E$53="B",ROW(Liste_Enfants!E$4:E$53)-3),8))&amp;" "&amp;INDEX(Liste_Enfants!C$4:C$53,SMALL(IF(Liste_Enfants!E$4:E$53="B",ROW(Liste_Enfants!E$4:E$53)-3),8)),"")</f>
        <v/>
      </c>
      <c r="C13" s="235" t="n"/>
      <c r="D13" s="236" t="n"/>
      <c r="E13" s="236" t="n"/>
      <c r="F13" s="236" t="n"/>
      <c r="G13" s="236" t="n"/>
      <c r="H13" s="236" t="n"/>
      <c r="I13" s="236" t="n"/>
      <c r="J13" s="236" t="n"/>
      <c r="K13" s="236" t="n"/>
      <c r="L13" s="236" t="n"/>
      <c r="M13" s="236" t="n"/>
      <c r="N13" s="236" t="n"/>
      <c r="O13" s="236" t="n"/>
      <c r="P13" s="236" t="n"/>
      <c r="Q13" s="264">
        <f>IF(COUNTA(D13:P13)=0,"",ROUND(AVERAGE(D13:P13),1))</f>
        <v/>
      </c>
      <c r="S13" s="236" t="n"/>
      <c r="T13" s="236" t="n"/>
      <c r="U13" s="236" t="n"/>
      <c r="V13" s="236" t="n"/>
      <c r="W13" s="236" t="n"/>
      <c r="X13" s="236" t="n"/>
      <c r="Y13" s="236" t="n"/>
      <c r="Z13" s="236" t="n"/>
      <c r="AA13" s="236" t="n"/>
      <c r="AB13" s="236" t="n"/>
      <c r="AC13" s="236" t="n"/>
      <c r="AD13" s="236" t="n"/>
      <c r="AE13" s="236" t="n"/>
      <c r="AF13" s="264">
        <f>IF(COUNTA(S13:AE13)=0,"",ROUND(AVERAGE(S13:AE13),1))</f>
        <v/>
      </c>
      <c r="AH13" s="236" t="n"/>
      <c r="AI13" s="236" t="n"/>
      <c r="AJ13" s="236" t="n"/>
      <c r="AK13" s="236" t="n"/>
      <c r="AL13" s="236" t="n"/>
      <c r="AM13" s="236" t="n"/>
      <c r="AN13" s="236" t="n"/>
      <c r="AO13" s="236" t="n"/>
      <c r="AP13" s="236" t="n"/>
      <c r="AQ13" s="236" t="n"/>
      <c r="AR13" s="236" t="n"/>
      <c r="AS13" s="236" t="n"/>
      <c r="AT13" s="236" t="n"/>
      <c r="AU13" s="237">
        <f>IF(COUNTA(AH13:AT13)=0,"",ROUND(AVERAGE(AH13:AT13),1))</f>
        <v/>
      </c>
    </row>
    <row r="14" ht="13.8" customHeight="1" s="185">
      <c r="A14" s="213" t="n">
        <v>9</v>
      </c>
      <c r="B14" s="234">
        <f t="array" ref="B14:B14">IFERROR(INDEX(Liste_Enfants!B$4:B$53,SMALL(IF(Liste_Enfants!E$4:E$53="B",ROW(Liste_Enfants!E$4:E$53)-3),9))&amp;" "&amp;INDEX(Liste_Enfants!C$4:C$53,SMALL(IF(Liste_Enfants!E$4:E$53="B",ROW(Liste_Enfants!E$4:E$53)-3),9)),"")</f>
        <v/>
      </c>
      <c r="C14" s="235" t="n"/>
      <c r="D14" s="236" t="n"/>
      <c r="E14" s="236" t="n"/>
      <c r="F14" s="236" t="n"/>
      <c r="G14" s="236" t="n"/>
      <c r="H14" s="236" t="n"/>
      <c r="I14" s="236" t="n"/>
      <c r="J14" s="236" t="n"/>
      <c r="K14" s="236" t="n"/>
      <c r="L14" s="236" t="n"/>
      <c r="M14" s="236" t="n"/>
      <c r="N14" s="236" t="n"/>
      <c r="O14" s="236" t="n"/>
      <c r="P14" s="236" t="n"/>
      <c r="Q14" s="264">
        <f>IF(COUNTA(D14:P14)=0,"",ROUND(AVERAGE(D14:P14),1))</f>
        <v/>
      </c>
      <c r="S14" s="236" t="n"/>
      <c r="T14" s="236" t="n"/>
      <c r="U14" s="236" t="n"/>
      <c r="V14" s="236" t="n"/>
      <c r="W14" s="236" t="n"/>
      <c r="X14" s="236" t="n"/>
      <c r="Y14" s="236" t="n"/>
      <c r="Z14" s="236" t="n"/>
      <c r="AA14" s="236" t="n"/>
      <c r="AB14" s="236" t="n"/>
      <c r="AC14" s="236" t="n"/>
      <c r="AD14" s="236" t="n"/>
      <c r="AE14" s="236" t="n"/>
      <c r="AF14" s="264">
        <f>IF(COUNTA(S14:AE14)=0,"",ROUND(AVERAGE(S14:AE14),1))</f>
        <v/>
      </c>
      <c r="AH14" s="236" t="n"/>
      <c r="AI14" s="236" t="n"/>
      <c r="AJ14" s="236" t="n"/>
      <c r="AK14" s="236" t="n"/>
      <c r="AL14" s="236" t="n"/>
      <c r="AM14" s="236" t="n"/>
      <c r="AN14" s="236" t="n"/>
      <c r="AO14" s="236" t="n"/>
      <c r="AP14" s="236" t="n"/>
      <c r="AQ14" s="236" t="n"/>
      <c r="AR14" s="236" t="n"/>
      <c r="AS14" s="236" t="n"/>
      <c r="AT14" s="236" t="n"/>
      <c r="AU14" s="237">
        <f>IF(COUNTA(AH14:AT14)=0,"",ROUND(AVERAGE(AH14:AT14),1))</f>
        <v/>
      </c>
    </row>
    <row r="15" ht="13.8" customHeight="1" s="185">
      <c r="A15" s="238" t="n">
        <v>10</v>
      </c>
      <c r="B15" s="239">
        <f t="array" ref="B15:B15">IFERROR(INDEX(Liste_Enfants!B$4:B$53,SMALL(IF(Liste_Enfants!E$4:E$53="B",ROW(Liste_Enfants!E$4:E$53)-3),10))&amp;" "&amp;INDEX(Liste_Enfants!C$4:C$53,SMALL(IF(Liste_Enfants!E$4:E$53="B",ROW(Liste_Enfants!E$4:E$53)-3),10)),"")</f>
        <v/>
      </c>
      <c r="C15" s="235" t="n"/>
      <c r="D15" s="236" t="n"/>
      <c r="E15" s="236" t="n"/>
      <c r="F15" s="236" t="n"/>
      <c r="G15" s="236" t="n"/>
      <c r="H15" s="236" t="n"/>
      <c r="I15" s="236" t="n"/>
      <c r="J15" s="236" t="n"/>
      <c r="K15" s="236" t="n"/>
      <c r="L15" s="236" t="n"/>
      <c r="M15" s="236" t="n"/>
      <c r="N15" s="236" t="n"/>
      <c r="O15" s="236" t="n"/>
      <c r="P15" s="236" t="n"/>
      <c r="Q15" s="264">
        <f>IF(COUNTA(D15:P15)=0,"",ROUND(AVERAGE(D15:P15),1))</f>
        <v/>
      </c>
      <c r="S15" s="236" t="n"/>
      <c r="T15" s="236" t="n"/>
      <c r="U15" s="236" t="n"/>
      <c r="V15" s="236" t="n"/>
      <c r="W15" s="236" t="n"/>
      <c r="X15" s="236" t="n"/>
      <c r="Y15" s="236" t="n"/>
      <c r="Z15" s="236" t="n"/>
      <c r="AA15" s="236" t="n"/>
      <c r="AB15" s="236" t="n"/>
      <c r="AC15" s="236" t="n"/>
      <c r="AD15" s="236" t="n"/>
      <c r="AE15" s="236" t="n"/>
      <c r="AF15" s="264">
        <f>IF(COUNTA(S15:AE15)=0,"",ROUND(AVERAGE(S15:AE15),1))</f>
        <v/>
      </c>
      <c r="AH15" s="236" t="n"/>
      <c r="AI15" s="236" t="n"/>
      <c r="AJ15" s="236" t="n"/>
      <c r="AK15" s="236" t="n"/>
      <c r="AL15" s="236" t="n"/>
      <c r="AM15" s="236" t="n"/>
      <c r="AN15" s="236" t="n"/>
      <c r="AO15" s="236" t="n"/>
      <c r="AP15" s="236" t="n"/>
      <c r="AQ15" s="236" t="n"/>
      <c r="AR15" s="236" t="n"/>
      <c r="AS15" s="236" t="n"/>
      <c r="AT15" s="236" t="n"/>
      <c r="AU15" s="237">
        <f>IF(COUNTA(AH15:AT15)=0,"",ROUND(AVERAGE(AH15:AT15),1))</f>
        <v/>
      </c>
    </row>
    <row r="16" ht="13.8" customHeight="1" s="185">
      <c r="A16" s="213" t="n">
        <v>11</v>
      </c>
      <c r="B16" s="234">
        <f t="array" ref="B16:B16">IFERROR(INDEX(Liste_Enfants!B$4:B$53,SMALL(IF(Liste_Enfants!E$4:E$53="B",ROW(Liste_Enfants!E$4:E$53)-3),11))&amp;" "&amp;INDEX(Liste_Enfants!C$4:C$53,SMALL(IF(Liste_Enfants!E$4:E$53="B",ROW(Liste_Enfants!E$4:E$53)-3),11)),"")</f>
        <v/>
      </c>
      <c r="C16" s="235" t="n"/>
      <c r="D16" s="236" t="n"/>
      <c r="E16" s="236" t="n"/>
      <c r="F16" s="236" t="n"/>
      <c r="G16" s="236" t="n"/>
      <c r="H16" s="236" t="n"/>
      <c r="I16" s="236" t="n"/>
      <c r="J16" s="236" t="n"/>
      <c r="K16" s="236" t="n"/>
      <c r="L16" s="236" t="n"/>
      <c r="M16" s="236" t="n"/>
      <c r="N16" s="236" t="n"/>
      <c r="O16" s="236" t="n"/>
      <c r="P16" s="236" t="n"/>
      <c r="Q16" s="264">
        <f>IF(COUNTA(D16:P16)=0,"",ROUND(AVERAGE(D16:P16),1))</f>
        <v/>
      </c>
      <c r="S16" s="236" t="n"/>
      <c r="T16" s="236" t="n"/>
      <c r="U16" s="236" t="n"/>
      <c r="V16" s="236" t="n"/>
      <c r="W16" s="236" t="n"/>
      <c r="X16" s="236" t="n"/>
      <c r="Y16" s="236" t="n"/>
      <c r="Z16" s="236" t="n"/>
      <c r="AA16" s="236" t="n"/>
      <c r="AB16" s="236" t="n"/>
      <c r="AC16" s="236" t="n"/>
      <c r="AD16" s="236" t="n"/>
      <c r="AE16" s="236" t="n"/>
      <c r="AF16" s="264">
        <f>IF(COUNTA(S16:AE16)=0,"",ROUND(AVERAGE(S16:AE16),1))</f>
        <v/>
      </c>
      <c r="AH16" s="236" t="n"/>
      <c r="AI16" s="236" t="n"/>
      <c r="AJ16" s="236" t="n"/>
      <c r="AK16" s="236" t="n"/>
      <c r="AL16" s="236" t="n"/>
      <c r="AM16" s="236" t="n"/>
      <c r="AN16" s="236" t="n"/>
      <c r="AO16" s="236" t="n"/>
      <c r="AP16" s="236" t="n"/>
      <c r="AQ16" s="236" t="n"/>
      <c r="AR16" s="236" t="n"/>
      <c r="AS16" s="236" t="n"/>
      <c r="AT16" s="236" t="n"/>
      <c r="AU16" s="237">
        <f>IF(COUNTA(AH16:AT16)=0,"",ROUND(AVERAGE(AH16:AT16),1))</f>
        <v/>
      </c>
    </row>
    <row r="17" ht="13.8" customHeight="1" s="185">
      <c r="A17" s="238" t="n">
        <v>12</v>
      </c>
      <c r="B17" s="239">
        <f t="array" ref="B17:B17">IFERROR(INDEX(Liste_Enfants!B$4:B$53,SMALL(IF(Liste_Enfants!E$4:E$53="B",ROW(Liste_Enfants!E$4:E$53)-3),12))&amp;" "&amp;INDEX(Liste_Enfants!C$4:C$53,SMALL(IF(Liste_Enfants!E$4:E$53="B",ROW(Liste_Enfants!E$4:E$53)-3),12)),"")</f>
        <v/>
      </c>
      <c r="C17" s="235" t="n"/>
      <c r="D17" s="236" t="n"/>
      <c r="E17" s="236" t="n"/>
      <c r="F17" s="236" t="n"/>
      <c r="G17" s="236" t="n"/>
      <c r="H17" s="236" t="n"/>
      <c r="I17" s="236" t="n"/>
      <c r="J17" s="236" t="n"/>
      <c r="K17" s="236" t="n"/>
      <c r="L17" s="236" t="n"/>
      <c r="M17" s="236" t="n"/>
      <c r="N17" s="236" t="n"/>
      <c r="O17" s="236" t="n"/>
      <c r="P17" s="236" t="n"/>
      <c r="Q17" s="264">
        <f>IF(COUNTA(D17:P17)=0,"",ROUND(AVERAGE(D17:P17),1))</f>
        <v/>
      </c>
      <c r="S17" s="236" t="n"/>
      <c r="T17" s="236" t="n"/>
      <c r="U17" s="236" t="n"/>
      <c r="V17" s="236" t="n"/>
      <c r="W17" s="236" t="n"/>
      <c r="X17" s="236" t="n"/>
      <c r="Y17" s="236" t="n"/>
      <c r="Z17" s="236" t="n"/>
      <c r="AA17" s="236" t="n"/>
      <c r="AB17" s="236" t="n"/>
      <c r="AC17" s="236" t="n"/>
      <c r="AD17" s="236" t="n"/>
      <c r="AE17" s="236" t="n"/>
      <c r="AF17" s="264">
        <f>IF(COUNTA(S17:AE17)=0,"",ROUND(AVERAGE(S17:AE17),1))</f>
        <v/>
      </c>
      <c r="AH17" s="236" t="n"/>
      <c r="AI17" s="236" t="n"/>
      <c r="AJ17" s="236" t="n"/>
      <c r="AK17" s="236" t="n"/>
      <c r="AL17" s="236" t="n"/>
      <c r="AM17" s="236" t="n"/>
      <c r="AN17" s="236" t="n"/>
      <c r="AO17" s="236" t="n"/>
      <c r="AP17" s="236" t="n"/>
      <c r="AQ17" s="236" t="n"/>
      <c r="AR17" s="236" t="n"/>
      <c r="AS17" s="236" t="n"/>
      <c r="AT17" s="236" t="n"/>
      <c r="AU17" s="237">
        <f>IF(COUNTA(AH17:AT17)=0,"",ROUND(AVERAGE(AH17:AT17),1))</f>
        <v/>
      </c>
    </row>
    <row r="18" ht="13.8" customHeight="1" s="185">
      <c r="A18" s="213" t="n">
        <v>13</v>
      </c>
      <c r="B18" s="234">
        <f t="array" ref="B18:B18">IFERROR(INDEX(Liste_Enfants!B$4:B$53,SMALL(IF(Liste_Enfants!E$4:E$53="B",ROW(Liste_Enfants!E$4:E$53)-3),13))&amp;" "&amp;INDEX(Liste_Enfants!C$4:C$53,SMALL(IF(Liste_Enfants!E$4:E$53="B",ROW(Liste_Enfants!E$4:E$53)-3),13)),"")</f>
        <v/>
      </c>
      <c r="C18" s="235" t="n"/>
      <c r="D18" s="236" t="n"/>
      <c r="E18" s="236" t="n"/>
      <c r="F18" s="236" t="n"/>
      <c r="G18" s="236" t="n"/>
      <c r="H18" s="236" t="n"/>
      <c r="I18" s="236" t="n"/>
      <c r="J18" s="236" t="n"/>
      <c r="K18" s="236" t="n"/>
      <c r="L18" s="236" t="n"/>
      <c r="M18" s="236" t="n"/>
      <c r="N18" s="236" t="n"/>
      <c r="O18" s="236" t="n"/>
      <c r="P18" s="236" t="n"/>
      <c r="Q18" s="264">
        <f>IF(COUNTA(D18:P18)=0,"",ROUND(AVERAGE(D18:P18),1))</f>
        <v/>
      </c>
      <c r="S18" s="236" t="n"/>
      <c r="T18" s="236" t="n"/>
      <c r="U18" s="236" t="n"/>
      <c r="V18" s="236" t="n"/>
      <c r="W18" s="236" t="n"/>
      <c r="X18" s="236" t="n"/>
      <c r="Y18" s="236" t="n"/>
      <c r="Z18" s="236" t="n"/>
      <c r="AA18" s="236" t="n"/>
      <c r="AB18" s="236" t="n"/>
      <c r="AC18" s="236" t="n"/>
      <c r="AD18" s="236" t="n"/>
      <c r="AE18" s="236" t="n"/>
      <c r="AF18" s="264">
        <f>IF(COUNTA(S18:AE18)=0,"",ROUND(AVERAGE(S18:AE18),1))</f>
        <v/>
      </c>
      <c r="AH18" s="236" t="n"/>
      <c r="AI18" s="236" t="n"/>
      <c r="AJ18" s="236" t="n"/>
      <c r="AK18" s="236" t="n"/>
      <c r="AL18" s="236" t="n"/>
      <c r="AM18" s="236" t="n"/>
      <c r="AN18" s="236" t="n"/>
      <c r="AO18" s="236" t="n"/>
      <c r="AP18" s="236" t="n"/>
      <c r="AQ18" s="236" t="n"/>
      <c r="AR18" s="236" t="n"/>
      <c r="AS18" s="236" t="n"/>
      <c r="AT18" s="236" t="n"/>
      <c r="AU18" s="237">
        <f>IF(COUNTA(AH18:AT18)=0,"",ROUND(AVERAGE(AH18:AT18),1))</f>
        <v/>
      </c>
    </row>
    <row r="19" ht="13.8" customHeight="1" s="185">
      <c r="A19" s="238" t="n">
        <v>14</v>
      </c>
      <c r="B19" s="239">
        <f t="array" ref="B19:B19">IFERROR(INDEX(Liste_Enfants!B$4:B$53,SMALL(IF(Liste_Enfants!E$4:E$53="B",ROW(Liste_Enfants!E$4:E$53)-3),14))&amp;" "&amp;INDEX(Liste_Enfants!C$4:C$53,SMALL(IF(Liste_Enfants!E$4:E$53="B",ROW(Liste_Enfants!E$4:E$53)-3),14)),"")</f>
        <v/>
      </c>
      <c r="C19" s="235" t="n"/>
      <c r="D19" s="236" t="n"/>
      <c r="E19" s="236" t="n"/>
      <c r="F19" s="236" t="n"/>
      <c r="G19" s="236" t="n"/>
      <c r="H19" s="236" t="n"/>
      <c r="I19" s="236" t="n"/>
      <c r="J19" s="236" t="n"/>
      <c r="K19" s="236" t="n"/>
      <c r="L19" s="236" t="n"/>
      <c r="M19" s="236" t="n"/>
      <c r="N19" s="236" t="n"/>
      <c r="O19" s="236" t="n"/>
      <c r="P19" s="236" t="n"/>
      <c r="Q19" s="264">
        <f>IF(COUNTA(D19:P19)=0,"",ROUND(AVERAGE(D19:P19),1))</f>
        <v/>
      </c>
      <c r="S19" s="236" t="n"/>
      <c r="T19" s="236" t="n"/>
      <c r="U19" s="236" t="n"/>
      <c r="V19" s="236" t="n"/>
      <c r="W19" s="236" t="n"/>
      <c r="X19" s="236" t="n"/>
      <c r="Y19" s="236" t="n"/>
      <c r="Z19" s="236" t="n"/>
      <c r="AA19" s="236" t="n"/>
      <c r="AB19" s="236" t="n"/>
      <c r="AC19" s="236" t="n"/>
      <c r="AD19" s="236" t="n"/>
      <c r="AE19" s="236" t="n"/>
      <c r="AF19" s="264">
        <f>IF(COUNTA(S19:AE19)=0,"",ROUND(AVERAGE(S19:AE19),1))</f>
        <v/>
      </c>
      <c r="AH19" s="236" t="n"/>
      <c r="AI19" s="236" t="n"/>
      <c r="AJ19" s="236" t="n"/>
      <c r="AK19" s="236" t="n"/>
      <c r="AL19" s="236" t="n"/>
      <c r="AM19" s="236" t="n"/>
      <c r="AN19" s="236" t="n"/>
      <c r="AO19" s="236" t="n"/>
      <c r="AP19" s="236" t="n"/>
      <c r="AQ19" s="236" t="n"/>
      <c r="AR19" s="236" t="n"/>
      <c r="AS19" s="236" t="n"/>
      <c r="AT19" s="236" t="n"/>
      <c r="AU19" s="237">
        <f>IF(COUNTA(AH19:AT19)=0,"",ROUND(AVERAGE(AH19:AT19),1))</f>
        <v/>
      </c>
    </row>
    <row r="20" ht="13.8" customHeight="1" s="185">
      <c r="A20" s="213" t="n">
        <v>15</v>
      </c>
      <c r="B20" s="234">
        <f t="array" ref="B20:B20">IFERROR(INDEX(Liste_Enfants!B$4:B$53,SMALL(IF(Liste_Enfants!E$4:E$53="B",ROW(Liste_Enfants!E$4:E$53)-3),15))&amp;" "&amp;INDEX(Liste_Enfants!C$4:C$53,SMALL(IF(Liste_Enfants!E$4:E$53="B",ROW(Liste_Enfants!E$4:E$53)-3),15)),"")</f>
        <v/>
      </c>
      <c r="C20" s="235" t="n"/>
      <c r="D20" s="236" t="n"/>
      <c r="E20" s="236" t="n"/>
      <c r="F20" s="236" t="n"/>
      <c r="G20" s="236" t="n"/>
      <c r="H20" s="236" t="n"/>
      <c r="I20" s="236" t="n"/>
      <c r="J20" s="236" t="n"/>
      <c r="K20" s="236" t="n"/>
      <c r="L20" s="236" t="n"/>
      <c r="M20" s="236" t="n"/>
      <c r="N20" s="236" t="n"/>
      <c r="O20" s="236" t="n"/>
      <c r="P20" s="236" t="n"/>
      <c r="Q20" s="264">
        <f>IF(COUNTA(D20:P20)=0,"",ROUND(AVERAGE(D20:P20),1))</f>
        <v/>
      </c>
      <c r="S20" s="236" t="n"/>
      <c r="T20" s="236" t="n"/>
      <c r="U20" s="236" t="n"/>
      <c r="V20" s="236" t="n"/>
      <c r="W20" s="236" t="n"/>
      <c r="X20" s="236" t="n"/>
      <c r="Y20" s="236" t="n"/>
      <c r="Z20" s="236" t="n"/>
      <c r="AA20" s="236" t="n"/>
      <c r="AB20" s="236" t="n"/>
      <c r="AC20" s="236" t="n"/>
      <c r="AD20" s="236" t="n"/>
      <c r="AE20" s="236" t="n"/>
      <c r="AF20" s="264">
        <f>IF(COUNTA(S20:AE20)=0,"",ROUND(AVERAGE(S20:AE20),1))</f>
        <v/>
      </c>
      <c r="AH20" s="236" t="n"/>
      <c r="AI20" s="236" t="n"/>
      <c r="AJ20" s="236" t="n"/>
      <c r="AK20" s="236" t="n"/>
      <c r="AL20" s="236" t="n"/>
      <c r="AM20" s="236" t="n"/>
      <c r="AN20" s="236" t="n"/>
      <c r="AO20" s="236" t="n"/>
      <c r="AP20" s="236" t="n"/>
      <c r="AQ20" s="236" t="n"/>
      <c r="AR20" s="236" t="n"/>
      <c r="AS20" s="236" t="n"/>
      <c r="AT20" s="236" t="n"/>
      <c r="AU20" s="237">
        <f>IF(COUNTA(AH20:AT20)=0,"",ROUND(AVERAGE(AH20:AT20),1))</f>
        <v/>
      </c>
    </row>
    <row r="21" ht="12.8" customHeight="1" s="185">
      <c r="A21" s="233" t="inlineStr">
        <is>
          <t>📊 MOY.</t>
        </is>
      </c>
      <c r="C21" s="235" t="n"/>
      <c r="D21" s="241">
        <f>IF(COUNTA(D6:D20)=0,"",ROUND(AVERAGE(D6:D20),1))</f>
        <v/>
      </c>
      <c r="E21" s="241">
        <f>IF(COUNTA(E6:E20)=0,"",ROUND(AVERAGE(E6:E20),1))</f>
        <v/>
      </c>
      <c r="F21" s="241">
        <f>IF(COUNTA(F6:F20)=0,"",ROUND(AVERAGE(F6:F20),1))</f>
        <v/>
      </c>
      <c r="G21" s="241">
        <f>IF(COUNTA(G6:G20)=0,"",ROUND(AVERAGE(G6:G20),1))</f>
        <v/>
      </c>
      <c r="H21" s="241">
        <f>IF(COUNTA(H6:H20)=0,"",ROUND(AVERAGE(H6:H20),1))</f>
        <v/>
      </c>
      <c r="I21" s="241">
        <f>IF(COUNTA(I6:I20)=0,"",ROUND(AVERAGE(I6:I20),1))</f>
        <v/>
      </c>
      <c r="J21" s="241">
        <f>IF(COUNTA(J6:J20)=0,"",ROUND(AVERAGE(J6:J20),1))</f>
        <v/>
      </c>
      <c r="K21" s="241">
        <f>IF(COUNTA(K6:K20)=0,"",ROUND(AVERAGE(K6:K20),1))</f>
        <v/>
      </c>
      <c r="L21" s="241">
        <f>IF(COUNTA(L6:L20)=0,"",ROUND(AVERAGE(L6:L20),1))</f>
        <v/>
      </c>
      <c r="M21" s="241">
        <f>IF(COUNTA(M6:M20)=0,"",ROUND(AVERAGE(M6:M20),1))</f>
        <v/>
      </c>
      <c r="N21" s="241">
        <f>IF(COUNTA(N6:N20)=0,"",ROUND(AVERAGE(N6:N20),1))</f>
        <v/>
      </c>
      <c r="O21" s="241">
        <f>IF(COUNTA(O6:O20)=0,"",ROUND(AVERAGE(O6:O20),1))</f>
        <v/>
      </c>
      <c r="P21" s="241">
        <f>IF(COUNTA(P6:P20)=0,"",ROUND(AVERAGE(P6:P20),1))</f>
        <v/>
      </c>
      <c r="Q21" s="265">
        <f>IF(COUNTA(Q6:Q20)=0,"",ROUND(AVERAGE(Q6:Q20),1))</f>
        <v/>
      </c>
      <c r="S21" s="241">
        <f>IF(COUNTA(S6:S20)=0,"",ROUND(AVERAGE(S6:S20),1))</f>
        <v/>
      </c>
      <c r="T21" s="241">
        <f>IF(COUNTA(T6:T20)=0,"",ROUND(AVERAGE(T6:T20),1))</f>
        <v/>
      </c>
      <c r="U21" s="241">
        <f>IF(COUNTA(U6:U20)=0,"",ROUND(AVERAGE(U6:U20),1))</f>
        <v/>
      </c>
      <c r="V21" s="241">
        <f>IF(COUNTA(V6:V20)=0,"",ROUND(AVERAGE(V6:V20),1))</f>
        <v/>
      </c>
      <c r="W21" s="241">
        <f>IF(COUNTA(W6:W20)=0,"",ROUND(AVERAGE(W6:W20),1))</f>
        <v/>
      </c>
      <c r="X21" s="241">
        <f>IF(COUNTA(X6:X20)=0,"",ROUND(AVERAGE(X6:X20),1))</f>
        <v/>
      </c>
      <c r="Y21" s="241">
        <f>IF(COUNTA(Y6:Y20)=0,"",ROUND(AVERAGE(Y6:Y20),1))</f>
        <v/>
      </c>
      <c r="Z21" s="241">
        <f>IF(COUNTA(Z6:Z20)=0,"",ROUND(AVERAGE(Z6:Z20),1))</f>
        <v/>
      </c>
      <c r="AA21" s="241">
        <f>IF(COUNTA(AA6:AA20)=0,"",ROUND(AVERAGE(AA6:AA20),1))</f>
        <v/>
      </c>
      <c r="AB21" s="241">
        <f>IF(COUNTA(AB6:AB20)=0,"",ROUND(AVERAGE(AB6:AB20),1))</f>
        <v/>
      </c>
      <c r="AC21" s="241">
        <f>IF(COUNTA(AC6:AC20)=0,"",ROUND(AVERAGE(AC6:AC20),1))</f>
        <v/>
      </c>
      <c r="AD21" s="241">
        <f>IF(COUNTA(AD6:AD20)=0,"",ROUND(AVERAGE(AD6:AD20),1))</f>
        <v/>
      </c>
      <c r="AE21" s="241">
        <f>IF(COUNTA(AE6:AE20)=0,"",ROUND(AVERAGE(AE6:AE20),1))</f>
        <v/>
      </c>
      <c r="AF21" s="265">
        <f>IF(COUNTA(AF6:AF20)=0,"",ROUND(AVERAGE(AF6:AF20),1))</f>
        <v/>
      </c>
      <c r="AH21" s="241">
        <f>IF(COUNTA(AH6:AH20)=0,"",ROUND(AVERAGE(AH6:AH20),1))</f>
        <v/>
      </c>
      <c r="AI21" s="241">
        <f>IF(COUNTA(AI6:AI20)=0,"",ROUND(AVERAGE(AI6:AI20),1))</f>
        <v/>
      </c>
      <c r="AJ21" s="241">
        <f>IF(COUNTA(AJ6:AJ20)=0,"",ROUND(AVERAGE(AJ6:AJ20),1))</f>
        <v/>
      </c>
      <c r="AK21" s="241">
        <f>IF(COUNTA(AK6:AK20)=0,"",ROUND(AVERAGE(AK6:AK20),1))</f>
        <v/>
      </c>
      <c r="AL21" s="241">
        <f>IF(COUNTA(AL6:AL20)=0,"",ROUND(AVERAGE(AL6:AL20),1))</f>
        <v/>
      </c>
      <c r="AM21" s="241">
        <f>IF(COUNTA(AM6:AM20)=0,"",ROUND(AVERAGE(AM6:AM20),1))</f>
        <v/>
      </c>
      <c r="AN21" s="241">
        <f>IF(COUNTA(AN6:AN20)=0,"",ROUND(AVERAGE(AN6:AN20),1))</f>
        <v/>
      </c>
      <c r="AO21" s="241">
        <f>IF(COUNTA(AO6:AO20)=0,"",ROUND(AVERAGE(AO6:AO20),1))</f>
        <v/>
      </c>
      <c r="AP21" s="241">
        <f>IF(COUNTA(AP6:AP20)=0,"",ROUND(AVERAGE(AP6:AP20),1))</f>
        <v/>
      </c>
      <c r="AQ21" s="241">
        <f>IF(COUNTA(AQ6:AQ20)=0,"",ROUND(AVERAGE(AQ6:AQ20),1))</f>
        <v/>
      </c>
      <c r="AR21" s="241">
        <f>IF(COUNTA(AR6:AR20)=0,"",ROUND(AVERAGE(AR6:AR20),1))</f>
        <v/>
      </c>
      <c r="AS21" s="241">
        <f>IF(COUNTA(AS6:AS20)=0,"",ROUND(AVERAGE(AS6:AS20),1))</f>
        <v/>
      </c>
      <c r="AT21" s="241">
        <f>IF(COUNTA(AT6:AT20)=0,"",ROUND(AVERAGE(AT6:AT20),1))</f>
        <v/>
      </c>
      <c r="AU21" s="266">
        <f>IF(COUNTA(AU6:AU20)=0,"",ROUND(AVERAGE(AU6:AU20),1))</f>
        <v/>
      </c>
    </row>
    <row r="22" ht="30" customHeight="1" s="185">
      <c r="A22" s="242" t="inlineStr">
        <is>
          <t>N°</t>
        </is>
      </c>
      <c r="B22" s="243" t="inlineStr">
        <is>
          <t>📅 MARDI</t>
        </is>
      </c>
      <c r="C22" s="228" t="n"/>
      <c r="D22" s="229" t="inlineStr">
        <is>
          <t>Règles</t>
        </is>
      </c>
      <c r="E22" s="229" t="inlineStr">
        <is>
          <t>Coopér.</t>
        </is>
      </c>
      <c r="F22" s="229" t="inlineStr">
        <is>
          <t>Comm.</t>
        </is>
      </c>
      <c r="G22" s="229" t="inlineStr">
        <is>
          <t>Entraide</t>
        </is>
      </c>
      <c r="H22" s="230" t="inlineStr">
        <is>
          <t>Initiat.</t>
        </is>
      </c>
      <c r="I22" s="230" t="inlineStr">
        <is>
          <t>Gest.mat</t>
        </is>
      </c>
      <c r="J22" s="230" t="inlineStr">
        <is>
          <t>Orga.</t>
        </is>
      </c>
      <c r="K22" s="231" t="inlineStr">
        <is>
          <t>Imagin.</t>
        </is>
      </c>
      <c r="L22" s="231" t="inlineStr">
        <is>
          <t>Expr.art</t>
        </is>
      </c>
      <c r="M22" s="231" t="inlineStr">
        <is>
          <t>Expr.corp</t>
        </is>
      </c>
      <c r="N22" s="232" t="inlineStr">
        <is>
          <t>Coord.</t>
        </is>
      </c>
      <c r="O22" s="232" t="inlineStr">
        <is>
          <t>Endur.</t>
        </is>
      </c>
      <c r="P22" s="232" t="inlineStr">
        <is>
          <t>Esp.sport</t>
        </is>
      </c>
      <c r="Q22" s="267" t="inlineStr">
        <is>
          <t>MOY</t>
        </is>
      </c>
      <c r="R22" s="268" t="inlineStr">
        <is>
          <t>▼ Activité</t>
        </is>
      </c>
      <c r="S22" s="229" t="inlineStr">
        <is>
          <t>Règles</t>
        </is>
      </c>
      <c r="T22" s="229" t="inlineStr">
        <is>
          <t>Coopér.</t>
        </is>
      </c>
      <c r="U22" s="229" t="inlineStr">
        <is>
          <t>Comm.</t>
        </is>
      </c>
      <c r="V22" s="229" t="inlineStr">
        <is>
          <t>Entraide</t>
        </is>
      </c>
      <c r="W22" s="230" t="inlineStr">
        <is>
          <t>Initiat.</t>
        </is>
      </c>
      <c r="X22" s="230" t="inlineStr">
        <is>
          <t>Gest.mat</t>
        </is>
      </c>
      <c r="Y22" s="230" t="inlineStr">
        <is>
          <t>Orga.</t>
        </is>
      </c>
      <c r="Z22" s="231" t="inlineStr">
        <is>
          <t>Imagin.</t>
        </is>
      </c>
      <c r="AA22" s="231" t="inlineStr">
        <is>
          <t>Expr.art</t>
        </is>
      </c>
      <c r="AB22" s="231" t="inlineStr">
        <is>
          <t>Expr.corp</t>
        </is>
      </c>
      <c r="AC22" s="232" t="inlineStr">
        <is>
          <t>Coord.</t>
        </is>
      </c>
      <c r="AD22" s="232" t="inlineStr">
        <is>
          <t>Endur.</t>
        </is>
      </c>
      <c r="AE22" s="232" t="inlineStr">
        <is>
          <t>Esp.sport</t>
        </is>
      </c>
      <c r="AF22" s="267" t="inlineStr">
        <is>
          <t>MOY</t>
        </is>
      </c>
      <c r="AH22" s="229" t="inlineStr">
        <is>
          <t>Règles</t>
        </is>
      </c>
      <c r="AI22" s="229" t="inlineStr">
        <is>
          <t>Coopér.</t>
        </is>
      </c>
      <c r="AJ22" s="229" t="inlineStr">
        <is>
          <t>Comm.</t>
        </is>
      </c>
      <c r="AK22" s="229" t="inlineStr">
        <is>
          <t>Entraide</t>
        </is>
      </c>
      <c r="AL22" s="230" t="inlineStr">
        <is>
          <t>Initiat.</t>
        </is>
      </c>
      <c r="AM22" s="230" t="inlineStr">
        <is>
          <t>Gest.mat</t>
        </is>
      </c>
      <c r="AN22" s="230" t="inlineStr">
        <is>
          <t>Orga.</t>
        </is>
      </c>
      <c r="AO22" s="231" t="inlineStr">
        <is>
          <t>Imagin.</t>
        </is>
      </c>
      <c r="AP22" s="231" t="inlineStr">
        <is>
          <t>Expr.art</t>
        </is>
      </c>
      <c r="AQ22" s="231" t="inlineStr">
        <is>
          <t>Expr.corp</t>
        </is>
      </c>
      <c r="AR22" s="232" t="inlineStr">
        <is>
          <t>Coord.</t>
        </is>
      </c>
      <c r="AS22" s="232" t="inlineStr">
        <is>
          <t>Endur.</t>
        </is>
      </c>
      <c r="AT22" s="232" t="inlineStr">
        <is>
          <t>Esp.sport</t>
        </is>
      </c>
      <c r="AU22" s="269" t="inlineStr">
        <is>
          <t>MOY</t>
        </is>
      </c>
    </row>
    <row r="23" ht="13.8" customHeight="1" s="185">
      <c r="A23" s="213" t="n">
        <v>1</v>
      </c>
      <c r="B23" s="234">
        <f t="array" ref="B23:B23">IFERROR(INDEX(Liste_Enfants!B$4:B$53,SMALL(IF(Liste_Enfants!E$4:E$53="B",ROW(Liste_Enfants!E$4:E$53)-3),1))&amp;" "&amp;INDEX(Liste_Enfants!C$4:C$53,SMALL(IF(Liste_Enfants!E$4:E$53="B",ROW(Liste_Enfants!E$4:E$53)-3),1)),"")</f>
        <v/>
      </c>
      <c r="C23" s="235" t="n"/>
      <c r="D23" s="236" t="n"/>
      <c r="E23" s="236" t="n"/>
      <c r="F23" s="236" t="n"/>
      <c r="G23" s="236" t="n"/>
      <c r="H23" s="236" t="n"/>
      <c r="I23" s="236" t="n"/>
      <c r="J23" s="236" t="n"/>
      <c r="K23" s="236" t="n"/>
      <c r="L23" s="236" t="n"/>
      <c r="M23" s="236" t="n"/>
      <c r="N23" s="236" t="n"/>
      <c r="O23" s="236" t="n"/>
      <c r="P23" s="236" t="n"/>
      <c r="Q23" s="264">
        <f>IF(COUNTA(D23:P23)=0,"",ROUND(AVERAGE(D23:P23),1))</f>
        <v/>
      </c>
      <c r="S23" s="236" t="n"/>
      <c r="T23" s="236" t="n"/>
      <c r="U23" s="236" t="n"/>
      <c r="V23" s="236" t="n"/>
      <c r="W23" s="236" t="n"/>
      <c r="X23" s="236" t="n"/>
      <c r="Y23" s="236" t="n"/>
      <c r="Z23" s="236" t="n"/>
      <c r="AA23" s="236" t="n"/>
      <c r="AB23" s="236" t="n"/>
      <c r="AC23" s="236" t="n"/>
      <c r="AD23" s="236" t="n"/>
      <c r="AE23" s="236" t="n"/>
      <c r="AF23" s="264">
        <f>IF(COUNTA(S23:AE23)=0,"",ROUND(AVERAGE(S23:AE23),1))</f>
        <v/>
      </c>
      <c r="AH23" s="236" t="n"/>
      <c r="AI23" s="236" t="n"/>
      <c r="AJ23" s="236" t="n"/>
      <c r="AK23" s="236" t="n"/>
      <c r="AL23" s="236" t="n"/>
      <c r="AM23" s="236" t="n"/>
      <c r="AN23" s="236" t="n"/>
      <c r="AO23" s="236" t="n"/>
      <c r="AP23" s="236" t="n"/>
      <c r="AQ23" s="236" t="n"/>
      <c r="AR23" s="236" t="n"/>
      <c r="AS23" s="236" t="n"/>
      <c r="AT23" s="236" t="n"/>
      <c r="AU23" s="237">
        <f>IF(COUNTA(AH23:AT23)=0,"",ROUND(AVERAGE(AH23:AT23),1))</f>
        <v/>
      </c>
    </row>
    <row r="24" ht="13.8" customHeight="1" s="185">
      <c r="A24" s="238" t="n">
        <v>2</v>
      </c>
      <c r="B24" s="239">
        <f t="array" ref="B24:B24">IFERROR(INDEX(Liste_Enfants!B$4:B$53,SMALL(IF(Liste_Enfants!E$4:E$53="B",ROW(Liste_Enfants!E$4:E$53)-3),2))&amp;" "&amp;INDEX(Liste_Enfants!C$4:C$53,SMALL(IF(Liste_Enfants!E$4:E$53="B",ROW(Liste_Enfants!E$4:E$53)-3),2)),"")</f>
        <v/>
      </c>
      <c r="C24" s="235" t="n"/>
      <c r="D24" s="236" t="n"/>
      <c r="E24" s="236" t="n"/>
      <c r="F24" s="236" t="n"/>
      <c r="G24" s="236" t="n"/>
      <c r="H24" s="236" t="n"/>
      <c r="I24" s="236" t="n"/>
      <c r="J24" s="236" t="n"/>
      <c r="K24" s="236" t="n"/>
      <c r="L24" s="236" t="n"/>
      <c r="M24" s="236" t="n"/>
      <c r="N24" s="236" t="n"/>
      <c r="O24" s="236" t="n"/>
      <c r="P24" s="236" t="n"/>
      <c r="Q24" s="264">
        <f>IF(COUNTA(D24:P24)=0,"",ROUND(AVERAGE(D24:P24),1))</f>
        <v/>
      </c>
      <c r="S24" s="236" t="n"/>
      <c r="T24" s="236" t="n"/>
      <c r="U24" s="236" t="n"/>
      <c r="V24" s="236" t="n"/>
      <c r="W24" s="236" t="n"/>
      <c r="X24" s="236" t="n"/>
      <c r="Y24" s="236" t="n"/>
      <c r="Z24" s="236" t="n"/>
      <c r="AA24" s="236" t="n"/>
      <c r="AB24" s="236" t="n"/>
      <c r="AC24" s="236" t="n"/>
      <c r="AD24" s="236" t="n"/>
      <c r="AE24" s="236" t="n"/>
      <c r="AF24" s="264">
        <f>IF(COUNTA(S24:AE24)=0,"",ROUND(AVERAGE(S24:AE24),1))</f>
        <v/>
      </c>
      <c r="AH24" s="236" t="n"/>
      <c r="AI24" s="236" t="n"/>
      <c r="AJ24" s="236" t="n"/>
      <c r="AK24" s="236" t="n"/>
      <c r="AL24" s="236" t="n"/>
      <c r="AM24" s="236" t="n"/>
      <c r="AN24" s="236" t="n"/>
      <c r="AO24" s="236" t="n"/>
      <c r="AP24" s="236" t="n"/>
      <c r="AQ24" s="236" t="n"/>
      <c r="AR24" s="236" t="n"/>
      <c r="AS24" s="236" t="n"/>
      <c r="AT24" s="236" t="n"/>
      <c r="AU24" s="237">
        <f>IF(COUNTA(AH24:AT24)=0,"",ROUND(AVERAGE(AH24:AT24),1))</f>
        <v/>
      </c>
    </row>
    <row r="25" ht="13.8" customHeight="1" s="185">
      <c r="A25" s="213" t="n">
        <v>3</v>
      </c>
      <c r="B25" s="234">
        <f t="array" ref="B25:B25">IFERROR(INDEX(Liste_Enfants!B$4:B$53,SMALL(IF(Liste_Enfants!E$4:E$53="B",ROW(Liste_Enfants!E$4:E$53)-3),3))&amp;" "&amp;INDEX(Liste_Enfants!C$4:C$53,SMALL(IF(Liste_Enfants!E$4:E$53="B",ROW(Liste_Enfants!E$4:E$53)-3),3)),"")</f>
        <v/>
      </c>
      <c r="C25" s="235" t="n"/>
      <c r="D25" s="236" t="n"/>
      <c r="E25" s="236" t="n"/>
      <c r="F25" s="236" t="n"/>
      <c r="G25" s="236" t="n"/>
      <c r="H25" s="236" t="n"/>
      <c r="I25" s="236" t="n"/>
      <c r="J25" s="236" t="n"/>
      <c r="K25" s="236" t="n"/>
      <c r="L25" s="236" t="n"/>
      <c r="M25" s="236" t="n"/>
      <c r="N25" s="236" t="n"/>
      <c r="O25" s="236" t="n"/>
      <c r="P25" s="236" t="n"/>
      <c r="Q25" s="264">
        <f>IF(COUNTA(D25:P25)=0,"",ROUND(AVERAGE(D25:P25),1))</f>
        <v/>
      </c>
      <c r="S25" s="236" t="n"/>
      <c r="T25" s="236" t="n"/>
      <c r="U25" s="236" t="n"/>
      <c r="V25" s="236" t="n"/>
      <c r="W25" s="236" t="n"/>
      <c r="X25" s="236" t="n"/>
      <c r="Y25" s="236" t="n"/>
      <c r="Z25" s="236" t="n"/>
      <c r="AA25" s="236" t="n"/>
      <c r="AB25" s="236" t="n"/>
      <c r="AC25" s="236" t="n"/>
      <c r="AD25" s="236" t="n"/>
      <c r="AE25" s="236" t="n"/>
      <c r="AF25" s="264">
        <f>IF(COUNTA(S25:AE25)=0,"",ROUND(AVERAGE(S25:AE25),1))</f>
        <v/>
      </c>
      <c r="AH25" s="236" t="n"/>
      <c r="AI25" s="236" t="n"/>
      <c r="AJ25" s="236" t="n"/>
      <c r="AK25" s="236" t="n"/>
      <c r="AL25" s="236" t="n"/>
      <c r="AM25" s="236" t="n"/>
      <c r="AN25" s="236" t="n"/>
      <c r="AO25" s="236" t="n"/>
      <c r="AP25" s="236" t="n"/>
      <c r="AQ25" s="236" t="n"/>
      <c r="AR25" s="236" t="n"/>
      <c r="AS25" s="236" t="n"/>
      <c r="AT25" s="236" t="n"/>
      <c r="AU25" s="237">
        <f>IF(COUNTA(AH25:AT25)=0,"",ROUND(AVERAGE(AH25:AT25),1))</f>
        <v/>
      </c>
    </row>
    <row r="26" ht="13.8" customHeight="1" s="185">
      <c r="A26" s="238" t="n">
        <v>4</v>
      </c>
      <c r="B26" s="239">
        <f t="array" ref="B26:B26">IFERROR(INDEX(Liste_Enfants!B$4:B$53,SMALL(IF(Liste_Enfants!E$4:E$53="B",ROW(Liste_Enfants!E$4:E$53)-3),4))&amp;" "&amp;INDEX(Liste_Enfants!C$4:C$53,SMALL(IF(Liste_Enfants!E$4:E$53="B",ROW(Liste_Enfants!E$4:E$53)-3),4)),"")</f>
        <v/>
      </c>
      <c r="C26" s="235" t="n"/>
      <c r="D26" s="236" t="n"/>
      <c r="E26" s="236" t="n"/>
      <c r="F26" s="236" t="n"/>
      <c r="G26" s="236" t="n"/>
      <c r="H26" s="236" t="n"/>
      <c r="I26" s="236" t="n"/>
      <c r="J26" s="236" t="n"/>
      <c r="K26" s="236" t="n"/>
      <c r="L26" s="236" t="n"/>
      <c r="M26" s="236" t="n"/>
      <c r="N26" s="236" t="n"/>
      <c r="O26" s="236" t="n"/>
      <c r="P26" s="236" t="n"/>
      <c r="Q26" s="264">
        <f>IF(COUNTA(D26:P26)=0,"",ROUND(AVERAGE(D26:P26),1))</f>
        <v/>
      </c>
      <c r="S26" s="236" t="n"/>
      <c r="T26" s="236" t="n"/>
      <c r="U26" s="236" t="n"/>
      <c r="V26" s="236" t="n"/>
      <c r="W26" s="236" t="n"/>
      <c r="X26" s="236" t="n"/>
      <c r="Y26" s="236" t="n"/>
      <c r="Z26" s="236" t="n"/>
      <c r="AA26" s="236" t="n"/>
      <c r="AB26" s="236" t="n"/>
      <c r="AC26" s="236" t="n"/>
      <c r="AD26" s="236" t="n"/>
      <c r="AE26" s="236" t="n"/>
      <c r="AF26" s="264">
        <f>IF(COUNTA(S26:AE26)=0,"",ROUND(AVERAGE(S26:AE26),1))</f>
        <v/>
      </c>
      <c r="AH26" s="236" t="n"/>
      <c r="AI26" s="236" t="n"/>
      <c r="AJ26" s="236" t="n"/>
      <c r="AK26" s="236" t="n"/>
      <c r="AL26" s="236" t="n"/>
      <c r="AM26" s="236" t="n"/>
      <c r="AN26" s="236" t="n"/>
      <c r="AO26" s="236" t="n"/>
      <c r="AP26" s="236" t="n"/>
      <c r="AQ26" s="236" t="n"/>
      <c r="AR26" s="236" t="n"/>
      <c r="AS26" s="236" t="n"/>
      <c r="AT26" s="236" t="n"/>
      <c r="AU26" s="237">
        <f>IF(COUNTA(AH26:AT26)=0,"",ROUND(AVERAGE(AH26:AT26),1))</f>
        <v/>
      </c>
    </row>
    <row r="27" ht="13.8" customHeight="1" s="185">
      <c r="A27" s="213" t="n">
        <v>5</v>
      </c>
      <c r="B27" s="234">
        <f t="array" ref="B27:B27">IFERROR(INDEX(Liste_Enfants!B$4:B$53,SMALL(IF(Liste_Enfants!E$4:E$53="B",ROW(Liste_Enfants!E$4:E$53)-3),5))&amp;" "&amp;INDEX(Liste_Enfants!C$4:C$53,SMALL(IF(Liste_Enfants!E$4:E$53="B",ROW(Liste_Enfants!E$4:E$53)-3),5)),"")</f>
        <v/>
      </c>
      <c r="C27" s="235" t="n"/>
      <c r="D27" s="236" t="n"/>
      <c r="E27" s="236" t="n"/>
      <c r="F27" s="236" t="n"/>
      <c r="G27" s="236" t="n"/>
      <c r="H27" s="236" t="n"/>
      <c r="I27" s="236" t="n"/>
      <c r="J27" s="236" t="n"/>
      <c r="K27" s="236" t="n"/>
      <c r="L27" s="236" t="n"/>
      <c r="M27" s="236" t="n"/>
      <c r="N27" s="236" t="n"/>
      <c r="O27" s="236" t="n"/>
      <c r="P27" s="236" t="n"/>
      <c r="Q27" s="264">
        <f>IF(COUNTA(D27:P27)=0,"",ROUND(AVERAGE(D27:P27),1))</f>
        <v/>
      </c>
      <c r="S27" s="236" t="n"/>
      <c r="T27" s="236" t="n"/>
      <c r="U27" s="236" t="n"/>
      <c r="V27" s="236" t="n"/>
      <c r="W27" s="236" t="n"/>
      <c r="X27" s="236" t="n"/>
      <c r="Y27" s="236" t="n"/>
      <c r="Z27" s="236" t="n"/>
      <c r="AA27" s="236" t="n"/>
      <c r="AB27" s="236" t="n"/>
      <c r="AC27" s="236" t="n"/>
      <c r="AD27" s="236" t="n"/>
      <c r="AE27" s="236" t="n"/>
      <c r="AF27" s="264">
        <f>IF(COUNTA(S27:AE27)=0,"",ROUND(AVERAGE(S27:AE27),1))</f>
        <v/>
      </c>
      <c r="AH27" s="236" t="n"/>
      <c r="AI27" s="236" t="n"/>
      <c r="AJ27" s="236" t="n"/>
      <c r="AK27" s="236" t="n"/>
      <c r="AL27" s="236" t="n"/>
      <c r="AM27" s="236" t="n"/>
      <c r="AN27" s="236" t="n"/>
      <c r="AO27" s="236" t="n"/>
      <c r="AP27" s="236" t="n"/>
      <c r="AQ27" s="236" t="n"/>
      <c r="AR27" s="236" t="n"/>
      <c r="AS27" s="236" t="n"/>
      <c r="AT27" s="236" t="n"/>
      <c r="AU27" s="237">
        <f>IF(COUNTA(AH27:AT27)=0,"",ROUND(AVERAGE(AH27:AT27),1))</f>
        <v/>
      </c>
    </row>
    <row r="28" ht="13.8" customHeight="1" s="185">
      <c r="A28" s="238" t="n">
        <v>6</v>
      </c>
      <c r="B28" s="239">
        <f t="array" ref="B28:B28">IFERROR(INDEX(Liste_Enfants!B$4:B$53,SMALL(IF(Liste_Enfants!E$4:E$53="B",ROW(Liste_Enfants!E$4:E$53)-3),6))&amp;" "&amp;INDEX(Liste_Enfants!C$4:C$53,SMALL(IF(Liste_Enfants!E$4:E$53="B",ROW(Liste_Enfants!E$4:E$53)-3),6)),"")</f>
        <v/>
      </c>
      <c r="C28" s="235" t="n"/>
      <c r="D28" s="236" t="n"/>
      <c r="E28" s="236" t="n"/>
      <c r="F28" s="236" t="n"/>
      <c r="G28" s="236" t="n"/>
      <c r="H28" s="236" t="n"/>
      <c r="I28" s="236" t="n"/>
      <c r="J28" s="236" t="n"/>
      <c r="K28" s="236" t="n"/>
      <c r="L28" s="236" t="n"/>
      <c r="M28" s="236" t="n"/>
      <c r="N28" s="236" t="n"/>
      <c r="O28" s="236" t="n"/>
      <c r="P28" s="236" t="n"/>
      <c r="Q28" s="264">
        <f>IF(COUNTA(D28:P28)=0,"",ROUND(AVERAGE(D28:P28),1))</f>
        <v/>
      </c>
      <c r="S28" s="236" t="n"/>
      <c r="T28" s="236" t="n"/>
      <c r="U28" s="236" t="n"/>
      <c r="V28" s="236" t="n"/>
      <c r="W28" s="236" t="n"/>
      <c r="X28" s="236" t="n"/>
      <c r="Y28" s="236" t="n"/>
      <c r="Z28" s="236" t="n"/>
      <c r="AA28" s="236" t="n"/>
      <c r="AB28" s="236" t="n"/>
      <c r="AC28" s="236" t="n"/>
      <c r="AD28" s="236" t="n"/>
      <c r="AE28" s="236" t="n"/>
      <c r="AF28" s="264">
        <f>IF(COUNTA(S28:AE28)=0,"",ROUND(AVERAGE(S28:AE28),1))</f>
        <v/>
      </c>
      <c r="AH28" s="236" t="n"/>
      <c r="AI28" s="236" t="n"/>
      <c r="AJ28" s="236" t="n"/>
      <c r="AK28" s="236" t="n"/>
      <c r="AL28" s="236" t="n"/>
      <c r="AM28" s="236" t="n"/>
      <c r="AN28" s="236" t="n"/>
      <c r="AO28" s="236" t="n"/>
      <c r="AP28" s="236" t="n"/>
      <c r="AQ28" s="236" t="n"/>
      <c r="AR28" s="236" t="n"/>
      <c r="AS28" s="236" t="n"/>
      <c r="AT28" s="236" t="n"/>
      <c r="AU28" s="237">
        <f>IF(COUNTA(AH28:AT28)=0,"",ROUND(AVERAGE(AH28:AT28),1))</f>
        <v/>
      </c>
    </row>
    <row r="29" ht="13.8" customHeight="1" s="185">
      <c r="A29" s="213" t="n">
        <v>7</v>
      </c>
      <c r="B29" s="234">
        <f t="array" ref="B29:B29">IFERROR(INDEX(Liste_Enfants!B$4:B$53,SMALL(IF(Liste_Enfants!E$4:E$53="B",ROW(Liste_Enfants!E$4:E$53)-3),7))&amp;" "&amp;INDEX(Liste_Enfants!C$4:C$53,SMALL(IF(Liste_Enfants!E$4:E$53="B",ROW(Liste_Enfants!E$4:E$53)-3),7)),"")</f>
        <v/>
      </c>
      <c r="C29" s="235" t="n"/>
      <c r="D29" s="236" t="n"/>
      <c r="E29" s="236" t="n"/>
      <c r="F29" s="236" t="n"/>
      <c r="G29" s="236" t="n"/>
      <c r="H29" s="236" t="n"/>
      <c r="I29" s="236" t="n"/>
      <c r="J29" s="236" t="n"/>
      <c r="K29" s="236" t="n"/>
      <c r="L29" s="236" t="n"/>
      <c r="M29" s="236" t="n"/>
      <c r="N29" s="236" t="n"/>
      <c r="O29" s="236" t="n"/>
      <c r="P29" s="236" t="n"/>
      <c r="Q29" s="264">
        <f>IF(COUNTA(D29:P29)=0,"",ROUND(AVERAGE(D29:P29),1))</f>
        <v/>
      </c>
      <c r="S29" s="236" t="n"/>
      <c r="T29" s="236" t="n"/>
      <c r="U29" s="236" t="n"/>
      <c r="V29" s="236" t="n"/>
      <c r="W29" s="236" t="n"/>
      <c r="X29" s="236" t="n"/>
      <c r="Y29" s="236" t="n"/>
      <c r="Z29" s="236" t="n"/>
      <c r="AA29" s="236" t="n"/>
      <c r="AB29" s="236" t="n"/>
      <c r="AC29" s="236" t="n"/>
      <c r="AD29" s="236" t="n"/>
      <c r="AE29" s="236" t="n"/>
      <c r="AF29" s="264">
        <f>IF(COUNTA(S29:AE29)=0,"",ROUND(AVERAGE(S29:AE29),1))</f>
        <v/>
      </c>
      <c r="AH29" s="236" t="n"/>
      <c r="AI29" s="236" t="n"/>
      <c r="AJ29" s="236" t="n"/>
      <c r="AK29" s="236" t="n"/>
      <c r="AL29" s="236" t="n"/>
      <c r="AM29" s="236" t="n"/>
      <c r="AN29" s="236" t="n"/>
      <c r="AO29" s="236" t="n"/>
      <c r="AP29" s="236" t="n"/>
      <c r="AQ29" s="236" t="n"/>
      <c r="AR29" s="236" t="n"/>
      <c r="AS29" s="236" t="n"/>
      <c r="AT29" s="236" t="n"/>
      <c r="AU29" s="237">
        <f>IF(COUNTA(AH29:AT29)=0,"",ROUND(AVERAGE(AH29:AT29),1))</f>
        <v/>
      </c>
    </row>
    <row r="30" ht="13.8" customHeight="1" s="185">
      <c r="A30" s="238" t="n">
        <v>8</v>
      </c>
      <c r="B30" s="239">
        <f t="array" ref="B30:B30">IFERROR(INDEX(Liste_Enfants!B$4:B$53,SMALL(IF(Liste_Enfants!E$4:E$53="B",ROW(Liste_Enfants!E$4:E$53)-3),8))&amp;" "&amp;INDEX(Liste_Enfants!C$4:C$53,SMALL(IF(Liste_Enfants!E$4:E$53="B",ROW(Liste_Enfants!E$4:E$53)-3),8)),"")</f>
        <v/>
      </c>
      <c r="C30" s="235" t="n"/>
      <c r="D30" s="236" t="n"/>
      <c r="E30" s="236" t="n"/>
      <c r="F30" s="236" t="n"/>
      <c r="G30" s="236" t="n"/>
      <c r="H30" s="236" t="n"/>
      <c r="I30" s="236" t="n"/>
      <c r="J30" s="236" t="n"/>
      <c r="K30" s="236" t="n"/>
      <c r="L30" s="236" t="n"/>
      <c r="M30" s="236" t="n"/>
      <c r="N30" s="236" t="n"/>
      <c r="O30" s="236" t="n"/>
      <c r="P30" s="236" t="n"/>
      <c r="Q30" s="264">
        <f>IF(COUNTA(D30:P30)=0,"",ROUND(AVERAGE(D30:P30),1))</f>
        <v/>
      </c>
      <c r="S30" s="236" t="n"/>
      <c r="T30" s="236" t="n"/>
      <c r="U30" s="236" t="n"/>
      <c r="V30" s="236" t="n"/>
      <c r="W30" s="236" t="n"/>
      <c r="X30" s="236" t="n"/>
      <c r="Y30" s="236" t="n"/>
      <c r="Z30" s="236" t="n"/>
      <c r="AA30" s="236" t="n"/>
      <c r="AB30" s="236" t="n"/>
      <c r="AC30" s="236" t="n"/>
      <c r="AD30" s="236" t="n"/>
      <c r="AE30" s="236" t="n"/>
      <c r="AF30" s="264">
        <f>IF(COUNTA(S30:AE30)=0,"",ROUND(AVERAGE(S30:AE30),1))</f>
        <v/>
      </c>
      <c r="AH30" s="236" t="n"/>
      <c r="AI30" s="236" t="n"/>
      <c r="AJ30" s="236" t="n"/>
      <c r="AK30" s="236" t="n"/>
      <c r="AL30" s="236" t="n"/>
      <c r="AM30" s="236" t="n"/>
      <c r="AN30" s="236" t="n"/>
      <c r="AO30" s="236" t="n"/>
      <c r="AP30" s="236" t="n"/>
      <c r="AQ30" s="236" t="n"/>
      <c r="AR30" s="236" t="n"/>
      <c r="AS30" s="236" t="n"/>
      <c r="AT30" s="236" t="n"/>
      <c r="AU30" s="237">
        <f>IF(COUNTA(AH30:AT30)=0,"",ROUND(AVERAGE(AH30:AT30),1))</f>
        <v/>
      </c>
    </row>
    <row r="31" ht="13.8" customHeight="1" s="185">
      <c r="A31" s="213" t="n">
        <v>9</v>
      </c>
      <c r="B31" s="234">
        <f t="array" ref="B31:B31">IFERROR(INDEX(Liste_Enfants!B$4:B$53,SMALL(IF(Liste_Enfants!E$4:E$53="B",ROW(Liste_Enfants!E$4:E$53)-3),9))&amp;" "&amp;INDEX(Liste_Enfants!C$4:C$53,SMALL(IF(Liste_Enfants!E$4:E$53="B",ROW(Liste_Enfants!E$4:E$53)-3),9)),"")</f>
        <v/>
      </c>
      <c r="C31" s="235" t="n"/>
      <c r="D31" s="236" t="n"/>
      <c r="E31" s="236" t="n"/>
      <c r="F31" s="236" t="n"/>
      <c r="G31" s="236" t="n"/>
      <c r="H31" s="236" t="n"/>
      <c r="I31" s="236" t="n"/>
      <c r="J31" s="236" t="n"/>
      <c r="K31" s="236" t="n"/>
      <c r="L31" s="236" t="n"/>
      <c r="M31" s="236" t="n"/>
      <c r="N31" s="236" t="n"/>
      <c r="O31" s="236" t="n"/>
      <c r="P31" s="236" t="n"/>
      <c r="Q31" s="264">
        <f>IF(COUNTA(D31:P31)=0,"",ROUND(AVERAGE(D31:P31),1))</f>
        <v/>
      </c>
      <c r="S31" s="236" t="n"/>
      <c r="T31" s="236" t="n"/>
      <c r="U31" s="236" t="n"/>
      <c r="V31" s="236" t="n"/>
      <c r="W31" s="236" t="n"/>
      <c r="X31" s="236" t="n"/>
      <c r="Y31" s="236" t="n"/>
      <c r="Z31" s="236" t="n"/>
      <c r="AA31" s="236" t="n"/>
      <c r="AB31" s="236" t="n"/>
      <c r="AC31" s="236" t="n"/>
      <c r="AD31" s="236" t="n"/>
      <c r="AE31" s="236" t="n"/>
      <c r="AF31" s="264">
        <f>IF(COUNTA(S31:AE31)=0,"",ROUND(AVERAGE(S31:AE31),1))</f>
        <v/>
      </c>
      <c r="AH31" s="236" t="n"/>
      <c r="AI31" s="236" t="n"/>
      <c r="AJ31" s="236" t="n"/>
      <c r="AK31" s="236" t="n"/>
      <c r="AL31" s="236" t="n"/>
      <c r="AM31" s="236" t="n"/>
      <c r="AN31" s="236" t="n"/>
      <c r="AO31" s="236" t="n"/>
      <c r="AP31" s="236" t="n"/>
      <c r="AQ31" s="236" t="n"/>
      <c r="AR31" s="236" t="n"/>
      <c r="AS31" s="236" t="n"/>
      <c r="AT31" s="236" t="n"/>
      <c r="AU31" s="237">
        <f>IF(COUNTA(AH31:AT31)=0,"",ROUND(AVERAGE(AH31:AT31),1))</f>
        <v/>
      </c>
    </row>
    <row r="32" ht="13.8" customHeight="1" s="185">
      <c r="A32" s="238" t="n">
        <v>10</v>
      </c>
      <c r="B32" s="239">
        <f t="array" ref="B32:B32">IFERROR(INDEX(Liste_Enfants!B$4:B$53,SMALL(IF(Liste_Enfants!E$4:E$53="B",ROW(Liste_Enfants!E$4:E$53)-3),10))&amp;" "&amp;INDEX(Liste_Enfants!C$4:C$53,SMALL(IF(Liste_Enfants!E$4:E$53="B",ROW(Liste_Enfants!E$4:E$53)-3),10)),"")</f>
        <v/>
      </c>
      <c r="C32" s="235" t="n"/>
      <c r="D32" s="236" t="n"/>
      <c r="E32" s="236" t="n"/>
      <c r="F32" s="236" t="n"/>
      <c r="G32" s="236" t="n"/>
      <c r="H32" s="236" t="n"/>
      <c r="I32" s="236" t="n"/>
      <c r="J32" s="236" t="n"/>
      <c r="K32" s="236" t="n"/>
      <c r="L32" s="236" t="n"/>
      <c r="M32" s="236" t="n"/>
      <c r="N32" s="236" t="n"/>
      <c r="O32" s="236" t="n"/>
      <c r="P32" s="236" t="n"/>
      <c r="Q32" s="264">
        <f>IF(COUNTA(D32:P32)=0,"",ROUND(AVERAGE(D32:P32),1))</f>
        <v/>
      </c>
      <c r="S32" s="236" t="n"/>
      <c r="T32" s="236" t="n"/>
      <c r="U32" s="236" t="n"/>
      <c r="V32" s="236" t="n"/>
      <c r="W32" s="236" t="n"/>
      <c r="X32" s="236" t="n"/>
      <c r="Y32" s="236" t="n"/>
      <c r="Z32" s="236" t="n"/>
      <c r="AA32" s="236" t="n"/>
      <c r="AB32" s="236" t="n"/>
      <c r="AC32" s="236" t="n"/>
      <c r="AD32" s="236" t="n"/>
      <c r="AE32" s="236" t="n"/>
      <c r="AF32" s="264">
        <f>IF(COUNTA(S32:AE32)=0,"",ROUND(AVERAGE(S32:AE32),1))</f>
        <v/>
      </c>
      <c r="AH32" s="236" t="n"/>
      <c r="AI32" s="236" t="n"/>
      <c r="AJ32" s="236" t="n"/>
      <c r="AK32" s="236" t="n"/>
      <c r="AL32" s="236" t="n"/>
      <c r="AM32" s="236" t="n"/>
      <c r="AN32" s="236" t="n"/>
      <c r="AO32" s="236" t="n"/>
      <c r="AP32" s="236" t="n"/>
      <c r="AQ32" s="236" t="n"/>
      <c r="AR32" s="236" t="n"/>
      <c r="AS32" s="236" t="n"/>
      <c r="AT32" s="236" t="n"/>
      <c r="AU32" s="237">
        <f>IF(COUNTA(AH32:AT32)=0,"",ROUND(AVERAGE(AH32:AT32),1))</f>
        <v/>
      </c>
    </row>
    <row r="33" ht="13.8" customHeight="1" s="185">
      <c r="A33" s="213" t="n">
        <v>11</v>
      </c>
      <c r="B33" s="234">
        <f t="array" ref="B33:B33">IFERROR(INDEX(Liste_Enfants!B$4:B$53,SMALL(IF(Liste_Enfants!E$4:E$53="B",ROW(Liste_Enfants!E$4:E$53)-3),11))&amp;" "&amp;INDEX(Liste_Enfants!C$4:C$53,SMALL(IF(Liste_Enfants!E$4:E$53="B",ROW(Liste_Enfants!E$4:E$53)-3),11)),"")</f>
        <v/>
      </c>
      <c r="C33" s="235" t="n"/>
      <c r="D33" s="236" t="n"/>
      <c r="E33" s="236" t="n"/>
      <c r="F33" s="236" t="n"/>
      <c r="G33" s="236" t="n"/>
      <c r="H33" s="236" t="n"/>
      <c r="I33" s="236" t="n"/>
      <c r="J33" s="236" t="n"/>
      <c r="K33" s="236" t="n"/>
      <c r="L33" s="236" t="n"/>
      <c r="M33" s="236" t="n"/>
      <c r="N33" s="236" t="n"/>
      <c r="O33" s="236" t="n"/>
      <c r="P33" s="236" t="n"/>
      <c r="Q33" s="264">
        <f>IF(COUNTA(D33:P33)=0,"",ROUND(AVERAGE(D33:P33),1))</f>
        <v/>
      </c>
      <c r="S33" s="236" t="n"/>
      <c r="T33" s="236" t="n"/>
      <c r="U33" s="236" t="n"/>
      <c r="V33" s="236" t="n"/>
      <c r="W33" s="236" t="n"/>
      <c r="X33" s="236" t="n"/>
      <c r="Y33" s="236" t="n"/>
      <c r="Z33" s="236" t="n"/>
      <c r="AA33" s="236" t="n"/>
      <c r="AB33" s="236" t="n"/>
      <c r="AC33" s="236" t="n"/>
      <c r="AD33" s="236" t="n"/>
      <c r="AE33" s="236" t="n"/>
      <c r="AF33" s="264">
        <f>IF(COUNTA(S33:AE33)=0,"",ROUND(AVERAGE(S33:AE33),1))</f>
        <v/>
      </c>
      <c r="AH33" s="236" t="n"/>
      <c r="AI33" s="236" t="n"/>
      <c r="AJ33" s="236" t="n"/>
      <c r="AK33" s="236" t="n"/>
      <c r="AL33" s="236" t="n"/>
      <c r="AM33" s="236" t="n"/>
      <c r="AN33" s="236" t="n"/>
      <c r="AO33" s="236" t="n"/>
      <c r="AP33" s="236" t="n"/>
      <c r="AQ33" s="236" t="n"/>
      <c r="AR33" s="236" t="n"/>
      <c r="AS33" s="236" t="n"/>
      <c r="AT33" s="236" t="n"/>
      <c r="AU33" s="237">
        <f>IF(COUNTA(AH33:AT33)=0,"",ROUND(AVERAGE(AH33:AT33),1))</f>
        <v/>
      </c>
    </row>
    <row r="34" ht="13.8" customHeight="1" s="185">
      <c r="A34" s="238" t="n">
        <v>12</v>
      </c>
      <c r="B34" s="239">
        <f t="array" ref="B34:B34">IFERROR(INDEX(Liste_Enfants!B$4:B$53,SMALL(IF(Liste_Enfants!E$4:E$53="B",ROW(Liste_Enfants!E$4:E$53)-3),12))&amp;" "&amp;INDEX(Liste_Enfants!C$4:C$53,SMALL(IF(Liste_Enfants!E$4:E$53="B",ROW(Liste_Enfants!E$4:E$53)-3),12)),"")</f>
        <v/>
      </c>
      <c r="C34" s="235" t="n"/>
      <c r="D34" s="236" t="n"/>
      <c r="E34" s="236" t="n"/>
      <c r="F34" s="236" t="n"/>
      <c r="G34" s="236" t="n"/>
      <c r="H34" s="236" t="n"/>
      <c r="I34" s="236" t="n"/>
      <c r="J34" s="236" t="n"/>
      <c r="K34" s="236" t="n"/>
      <c r="L34" s="236" t="n"/>
      <c r="M34" s="236" t="n"/>
      <c r="N34" s="236" t="n"/>
      <c r="O34" s="236" t="n"/>
      <c r="P34" s="236" t="n"/>
      <c r="Q34" s="264">
        <f>IF(COUNTA(D34:P34)=0,"",ROUND(AVERAGE(D34:P34),1))</f>
        <v/>
      </c>
      <c r="S34" s="236" t="n"/>
      <c r="T34" s="236" t="n"/>
      <c r="U34" s="236" t="n"/>
      <c r="V34" s="236" t="n"/>
      <c r="W34" s="236" t="n"/>
      <c r="X34" s="236" t="n"/>
      <c r="Y34" s="236" t="n"/>
      <c r="Z34" s="236" t="n"/>
      <c r="AA34" s="236" t="n"/>
      <c r="AB34" s="236" t="n"/>
      <c r="AC34" s="236" t="n"/>
      <c r="AD34" s="236" t="n"/>
      <c r="AE34" s="236" t="n"/>
      <c r="AF34" s="264">
        <f>IF(COUNTA(S34:AE34)=0,"",ROUND(AVERAGE(S34:AE34),1))</f>
        <v/>
      </c>
      <c r="AH34" s="236" t="n"/>
      <c r="AI34" s="236" t="n"/>
      <c r="AJ34" s="236" t="n"/>
      <c r="AK34" s="236" t="n"/>
      <c r="AL34" s="236" t="n"/>
      <c r="AM34" s="236" t="n"/>
      <c r="AN34" s="236" t="n"/>
      <c r="AO34" s="236" t="n"/>
      <c r="AP34" s="236" t="n"/>
      <c r="AQ34" s="236" t="n"/>
      <c r="AR34" s="236" t="n"/>
      <c r="AS34" s="236" t="n"/>
      <c r="AT34" s="236" t="n"/>
      <c r="AU34" s="237">
        <f>IF(COUNTA(AH34:AT34)=0,"",ROUND(AVERAGE(AH34:AT34),1))</f>
        <v/>
      </c>
    </row>
    <row r="35" ht="13.8" customHeight="1" s="185">
      <c r="A35" s="213" t="n">
        <v>13</v>
      </c>
      <c r="B35" s="234">
        <f t="array" ref="B35:B35">IFERROR(INDEX(Liste_Enfants!B$4:B$53,SMALL(IF(Liste_Enfants!E$4:E$53="B",ROW(Liste_Enfants!E$4:E$53)-3),13))&amp;" "&amp;INDEX(Liste_Enfants!C$4:C$53,SMALL(IF(Liste_Enfants!E$4:E$53="B",ROW(Liste_Enfants!E$4:E$53)-3),13)),"")</f>
        <v/>
      </c>
      <c r="C35" s="235" t="n"/>
      <c r="D35" s="236" t="n"/>
      <c r="E35" s="236" t="n"/>
      <c r="F35" s="236" t="n"/>
      <c r="G35" s="236" t="n"/>
      <c r="H35" s="236" t="n"/>
      <c r="I35" s="236" t="n"/>
      <c r="J35" s="236" t="n"/>
      <c r="K35" s="236" t="n"/>
      <c r="L35" s="236" t="n"/>
      <c r="M35" s="236" t="n"/>
      <c r="N35" s="236" t="n"/>
      <c r="O35" s="236" t="n"/>
      <c r="P35" s="236" t="n"/>
      <c r="Q35" s="264">
        <f>IF(COUNTA(D35:P35)=0,"",ROUND(AVERAGE(D35:P35),1))</f>
        <v/>
      </c>
      <c r="S35" s="236" t="n"/>
      <c r="T35" s="236" t="n"/>
      <c r="U35" s="236" t="n"/>
      <c r="V35" s="236" t="n"/>
      <c r="W35" s="236" t="n"/>
      <c r="X35" s="236" t="n"/>
      <c r="Y35" s="236" t="n"/>
      <c r="Z35" s="236" t="n"/>
      <c r="AA35" s="236" t="n"/>
      <c r="AB35" s="236" t="n"/>
      <c r="AC35" s="236" t="n"/>
      <c r="AD35" s="236" t="n"/>
      <c r="AE35" s="236" t="n"/>
      <c r="AF35" s="264">
        <f>IF(COUNTA(S35:AE35)=0,"",ROUND(AVERAGE(S35:AE35),1))</f>
        <v/>
      </c>
      <c r="AH35" s="236" t="n"/>
      <c r="AI35" s="236" t="n"/>
      <c r="AJ35" s="236" t="n"/>
      <c r="AK35" s="236" t="n"/>
      <c r="AL35" s="236" t="n"/>
      <c r="AM35" s="236" t="n"/>
      <c r="AN35" s="236" t="n"/>
      <c r="AO35" s="236" t="n"/>
      <c r="AP35" s="236" t="n"/>
      <c r="AQ35" s="236" t="n"/>
      <c r="AR35" s="236" t="n"/>
      <c r="AS35" s="236" t="n"/>
      <c r="AT35" s="236" t="n"/>
      <c r="AU35" s="237">
        <f>IF(COUNTA(AH35:AT35)=0,"",ROUND(AVERAGE(AH35:AT35),1))</f>
        <v/>
      </c>
    </row>
    <row r="36" ht="13.8" customHeight="1" s="185">
      <c r="A36" s="238" t="n">
        <v>14</v>
      </c>
      <c r="B36" s="239">
        <f t="array" ref="B36:B36">IFERROR(INDEX(Liste_Enfants!B$4:B$53,SMALL(IF(Liste_Enfants!E$4:E$53="B",ROW(Liste_Enfants!E$4:E$53)-3),14))&amp;" "&amp;INDEX(Liste_Enfants!C$4:C$53,SMALL(IF(Liste_Enfants!E$4:E$53="B",ROW(Liste_Enfants!E$4:E$53)-3),14)),"")</f>
        <v/>
      </c>
      <c r="C36" s="235" t="n"/>
      <c r="D36" s="236" t="n"/>
      <c r="E36" s="236" t="n"/>
      <c r="F36" s="236" t="n"/>
      <c r="G36" s="236" t="n"/>
      <c r="H36" s="236" t="n"/>
      <c r="I36" s="236" t="n"/>
      <c r="J36" s="236" t="n"/>
      <c r="K36" s="236" t="n"/>
      <c r="L36" s="236" t="n"/>
      <c r="M36" s="236" t="n"/>
      <c r="N36" s="236" t="n"/>
      <c r="O36" s="236" t="n"/>
      <c r="P36" s="236" t="n"/>
      <c r="Q36" s="264">
        <f>IF(COUNTA(D36:P36)=0,"",ROUND(AVERAGE(D36:P36),1))</f>
        <v/>
      </c>
      <c r="S36" s="236" t="n"/>
      <c r="T36" s="236" t="n"/>
      <c r="U36" s="236" t="n"/>
      <c r="V36" s="236" t="n"/>
      <c r="W36" s="236" t="n"/>
      <c r="X36" s="236" t="n"/>
      <c r="Y36" s="236" t="n"/>
      <c r="Z36" s="236" t="n"/>
      <c r="AA36" s="236" t="n"/>
      <c r="AB36" s="236" t="n"/>
      <c r="AC36" s="236" t="n"/>
      <c r="AD36" s="236" t="n"/>
      <c r="AE36" s="236" t="n"/>
      <c r="AF36" s="264">
        <f>IF(COUNTA(S36:AE36)=0,"",ROUND(AVERAGE(S36:AE36),1))</f>
        <v/>
      </c>
      <c r="AH36" s="236" t="n"/>
      <c r="AI36" s="236" t="n"/>
      <c r="AJ36" s="236" t="n"/>
      <c r="AK36" s="236" t="n"/>
      <c r="AL36" s="236" t="n"/>
      <c r="AM36" s="236" t="n"/>
      <c r="AN36" s="236" t="n"/>
      <c r="AO36" s="236" t="n"/>
      <c r="AP36" s="236" t="n"/>
      <c r="AQ36" s="236" t="n"/>
      <c r="AR36" s="236" t="n"/>
      <c r="AS36" s="236" t="n"/>
      <c r="AT36" s="236" t="n"/>
      <c r="AU36" s="237">
        <f>IF(COUNTA(AH36:AT36)=0,"",ROUND(AVERAGE(AH36:AT36),1))</f>
        <v/>
      </c>
    </row>
    <row r="37" ht="13.8" customHeight="1" s="185">
      <c r="A37" s="213" t="n">
        <v>15</v>
      </c>
      <c r="B37" s="234">
        <f t="array" ref="B37:B37">IFERROR(INDEX(Liste_Enfants!B$4:B$53,SMALL(IF(Liste_Enfants!E$4:E$53="B",ROW(Liste_Enfants!E$4:E$53)-3),15))&amp;" "&amp;INDEX(Liste_Enfants!C$4:C$53,SMALL(IF(Liste_Enfants!E$4:E$53="B",ROW(Liste_Enfants!E$4:E$53)-3),15)),"")</f>
        <v/>
      </c>
      <c r="C37" s="235" t="n"/>
      <c r="D37" s="236" t="n"/>
      <c r="E37" s="236" t="n"/>
      <c r="F37" s="236" t="n"/>
      <c r="G37" s="236" t="n"/>
      <c r="H37" s="236" t="n"/>
      <c r="I37" s="236" t="n"/>
      <c r="J37" s="236" t="n"/>
      <c r="K37" s="236" t="n"/>
      <c r="L37" s="236" t="n"/>
      <c r="M37" s="236" t="n"/>
      <c r="N37" s="236" t="n"/>
      <c r="O37" s="236" t="n"/>
      <c r="P37" s="236" t="n"/>
      <c r="Q37" s="264">
        <f>IF(COUNTA(D37:P37)=0,"",ROUND(AVERAGE(D37:P37),1))</f>
        <v/>
      </c>
      <c r="S37" s="236" t="n"/>
      <c r="T37" s="236" t="n"/>
      <c r="U37" s="236" t="n"/>
      <c r="V37" s="236" t="n"/>
      <c r="W37" s="236" t="n"/>
      <c r="X37" s="236" t="n"/>
      <c r="Y37" s="236" t="n"/>
      <c r="Z37" s="236" t="n"/>
      <c r="AA37" s="236" t="n"/>
      <c r="AB37" s="236" t="n"/>
      <c r="AC37" s="236" t="n"/>
      <c r="AD37" s="236" t="n"/>
      <c r="AE37" s="236" t="n"/>
      <c r="AF37" s="264">
        <f>IF(COUNTA(S37:AE37)=0,"",ROUND(AVERAGE(S37:AE37),1))</f>
        <v/>
      </c>
      <c r="AH37" s="236" t="n"/>
      <c r="AI37" s="236" t="n"/>
      <c r="AJ37" s="236" t="n"/>
      <c r="AK37" s="236" t="n"/>
      <c r="AL37" s="236" t="n"/>
      <c r="AM37" s="236" t="n"/>
      <c r="AN37" s="236" t="n"/>
      <c r="AO37" s="236" t="n"/>
      <c r="AP37" s="236" t="n"/>
      <c r="AQ37" s="236" t="n"/>
      <c r="AR37" s="236" t="n"/>
      <c r="AS37" s="236" t="n"/>
      <c r="AT37" s="236" t="n"/>
      <c r="AU37" s="237">
        <f>IF(COUNTA(AH37:AT37)=0,"",ROUND(AVERAGE(AH37:AT37),1))</f>
        <v/>
      </c>
    </row>
    <row r="38" ht="12.8" customHeight="1" s="185">
      <c r="A38" s="233" t="inlineStr">
        <is>
          <t>📊 MOY.</t>
        </is>
      </c>
      <c r="C38" s="235" t="n"/>
      <c r="D38" s="241">
        <f>IF(COUNTA(D23:D37)=0,"",ROUND(AVERAGE(D23:D37),1))</f>
        <v/>
      </c>
      <c r="E38" s="241">
        <f>IF(COUNTA(E23:E37)=0,"",ROUND(AVERAGE(E23:E37),1))</f>
        <v/>
      </c>
      <c r="F38" s="241">
        <f>IF(COUNTA(F23:F37)=0,"",ROUND(AVERAGE(F23:F37),1))</f>
        <v/>
      </c>
      <c r="G38" s="241">
        <f>IF(COUNTA(G23:G37)=0,"",ROUND(AVERAGE(G23:G37),1))</f>
        <v/>
      </c>
      <c r="H38" s="241">
        <f>IF(COUNTA(H23:H37)=0,"",ROUND(AVERAGE(H23:H37),1))</f>
        <v/>
      </c>
      <c r="I38" s="241">
        <f>IF(COUNTA(I23:I37)=0,"",ROUND(AVERAGE(I23:I37),1))</f>
        <v/>
      </c>
      <c r="J38" s="241">
        <f>IF(COUNTA(J23:J37)=0,"",ROUND(AVERAGE(J23:J37),1))</f>
        <v/>
      </c>
      <c r="K38" s="241">
        <f>IF(COUNTA(K23:K37)=0,"",ROUND(AVERAGE(K23:K37),1))</f>
        <v/>
      </c>
      <c r="L38" s="241">
        <f>IF(COUNTA(L23:L37)=0,"",ROUND(AVERAGE(L23:L37),1))</f>
        <v/>
      </c>
      <c r="M38" s="241">
        <f>IF(COUNTA(M23:M37)=0,"",ROUND(AVERAGE(M23:M37),1))</f>
        <v/>
      </c>
      <c r="N38" s="241">
        <f>IF(COUNTA(N23:N37)=0,"",ROUND(AVERAGE(N23:N37),1))</f>
        <v/>
      </c>
      <c r="O38" s="241">
        <f>IF(COUNTA(O23:O37)=0,"",ROUND(AVERAGE(O23:O37),1))</f>
        <v/>
      </c>
      <c r="P38" s="241">
        <f>IF(COUNTA(P23:P37)=0,"",ROUND(AVERAGE(P23:P37),1))</f>
        <v/>
      </c>
      <c r="Q38" s="265">
        <f>IF(COUNTA(Q23:Q37)=0,"",ROUND(AVERAGE(Q23:Q37),1))</f>
        <v/>
      </c>
      <c r="S38" s="241">
        <f>IF(COUNTA(S23:S37)=0,"",ROUND(AVERAGE(S23:S37),1))</f>
        <v/>
      </c>
      <c r="T38" s="241">
        <f>IF(COUNTA(T23:T37)=0,"",ROUND(AVERAGE(T23:T37),1))</f>
        <v/>
      </c>
      <c r="U38" s="241">
        <f>IF(COUNTA(U23:U37)=0,"",ROUND(AVERAGE(U23:U37),1))</f>
        <v/>
      </c>
      <c r="V38" s="241">
        <f>IF(COUNTA(V23:V37)=0,"",ROUND(AVERAGE(V23:V37),1))</f>
        <v/>
      </c>
      <c r="W38" s="241">
        <f>IF(COUNTA(W23:W37)=0,"",ROUND(AVERAGE(W23:W37),1))</f>
        <v/>
      </c>
      <c r="X38" s="241">
        <f>IF(COUNTA(X23:X37)=0,"",ROUND(AVERAGE(X23:X37),1))</f>
        <v/>
      </c>
      <c r="Y38" s="241">
        <f>IF(COUNTA(Y23:Y37)=0,"",ROUND(AVERAGE(Y23:Y37),1))</f>
        <v/>
      </c>
      <c r="Z38" s="241">
        <f>IF(COUNTA(Z23:Z37)=0,"",ROUND(AVERAGE(Z23:Z37),1))</f>
        <v/>
      </c>
      <c r="AA38" s="241">
        <f>IF(COUNTA(AA23:AA37)=0,"",ROUND(AVERAGE(AA23:AA37),1))</f>
        <v/>
      </c>
      <c r="AB38" s="241">
        <f>IF(COUNTA(AB23:AB37)=0,"",ROUND(AVERAGE(AB23:AB37),1))</f>
        <v/>
      </c>
      <c r="AC38" s="241">
        <f>IF(COUNTA(AC23:AC37)=0,"",ROUND(AVERAGE(AC23:AC37),1))</f>
        <v/>
      </c>
      <c r="AD38" s="241">
        <f>IF(COUNTA(AD23:AD37)=0,"",ROUND(AVERAGE(AD23:AD37),1))</f>
        <v/>
      </c>
      <c r="AE38" s="241">
        <f>IF(COUNTA(AE23:AE37)=0,"",ROUND(AVERAGE(AE23:AE37),1))</f>
        <v/>
      </c>
      <c r="AF38" s="265">
        <f>IF(COUNTA(AF23:AF37)=0,"",ROUND(AVERAGE(AF23:AF37),1))</f>
        <v/>
      </c>
      <c r="AH38" s="241">
        <f>IF(COUNTA(AH23:AH37)=0,"",ROUND(AVERAGE(AH23:AH37),1))</f>
        <v/>
      </c>
      <c r="AI38" s="241">
        <f>IF(COUNTA(AI23:AI37)=0,"",ROUND(AVERAGE(AI23:AI37),1))</f>
        <v/>
      </c>
      <c r="AJ38" s="241">
        <f>IF(COUNTA(AJ23:AJ37)=0,"",ROUND(AVERAGE(AJ23:AJ37),1))</f>
        <v/>
      </c>
      <c r="AK38" s="241">
        <f>IF(COUNTA(AK23:AK37)=0,"",ROUND(AVERAGE(AK23:AK37),1))</f>
        <v/>
      </c>
      <c r="AL38" s="241">
        <f>IF(COUNTA(AL23:AL37)=0,"",ROUND(AVERAGE(AL23:AL37),1))</f>
        <v/>
      </c>
      <c r="AM38" s="241">
        <f>IF(COUNTA(AM23:AM37)=0,"",ROUND(AVERAGE(AM23:AM37),1))</f>
        <v/>
      </c>
      <c r="AN38" s="241">
        <f>IF(COUNTA(AN23:AN37)=0,"",ROUND(AVERAGE(AN23:AN37),1))</f>
        <v/>
      </c>
      <c r="AO38" s="241">
        <f>IF(COUNTA(AO23:AO37)=0,"",ROUND(AVERAGE(AO23:AO37),1))</f>
        <v/>
      </c>
      <c r="AP38" s="241">
        <f>IF(COUNTA(AP23:AP37)=0,"",ROUND(AVERAGE(AP23:AP37),1))</f>
        <v/>
      </c>
      <c r="AQ38" s="241">
        <f>IF(COUNTA(AQ23:AQ37)=0,"",ROUND(AVERAGE(AQ23:AQ37),1))</f>
        <v/>
      </c>
      <c r="AR38" s="241">
        <f>IF(COUNTA(AR23:AR37)=0,"",ROUND(AVERAGE(AR23:AR37),1))</f>
        <v/>
      </c>
      <c r="AS38" s="241">
        <f>IF(COUNTA(AS23:AS37)=0,"",ROUND(AVERAGE(AS23:AS37),1))</f>
        <v/>
      </c>
      <c r="AT38" s="241">
        <f>IF(COUNTA(AT23:AT37)=0,"",ROUND(AVERAGE(AT23:AT37),1))</f>
        <v/>
      </c>
      <c r="AU38" s="266">
        <f>IF(COUNTA(AU23:AU37)=0,"",ROUND(AVERAGE(AU23:AU37),1))</f>
        <v/>
      </c>
    </row>
    <row r="39" ht="30" customHeight="1" s="185">
      <c r="A39" s="244" t="inlineStr">
        <is>
          <t>N°</t>
        </is>
      </c>
      <c r="B39" s="245" t="inlineStr">
        <is>
          <t>📅 MERCREDI</t>
        </is>
      </c>
      <c r="C39" s="228" t="n"/>
      <c r="D39" s="229" t="inlineStr">
        <is>
          <t>Règles</t>
        </is>
      </c>
      <c r="E39" s="229" t="inlineStr">
        <is>
          <t>Coopér.</t>
        </is>
      </c>
      <c r="F39" s="229" t="inlineStr">
        <is>
          <t>Comm.</t>
        </is>
      </c>
      <c r="G39" s="229" t="inlineStr">
        <is>
          <t>Entraide</t>
        </is>
      </c>
      <c r="H39" s="230" t="inlineStr">
        <is>
          <t>Initiat.</t>
        </is>
      </c>
      <c r="I39" s="230" t="inlineStr">
        <is>
          <t>Gest.mat</t>
        </is>
      </c>
      <c r="J39" s="230" t="inlineStr">
        <is>
          <t>Orga.</t>
        </is>
      </c>
      <c r="K39" s="231" t="inlineStr">
        <is>
          <t>Imagin.</t>
        </is>
      </c>
      <c r="L39" s="231" t="inlineStr">
        <is>
          <t>Expr.art</t>
        </is>
      </c>
      <c r="M39" s="231" t="inlineStr">
        <is>
          <t>Expr.corp</t>
        </is>
      </c>
      <c r="N39" s="232" t="inlineStr">
        <is>
          <t>Coord.</t>
        </is>
      </c>
      <c r="O39" s="232" t="inlineStr">
        <is>
          <t>Endur.</t>
        </is>
      </c>
      <c r="P39" s="232" t="inlineStr">
        <is>
          <t>Esp.sport</t>
        </is>
      </c>
      <c r="Q39" s="267" t="inlineStr">
        <is>
          <t>MOY</t>
        </is>
      </c>
      <c r="R39" s="268" t="inlineStr">
        <is>
          <t>▼ Activité</t>
        </is>
      </c>
      <c r="S39" s="229" t="inlineStr">
        <is>
          <t>Règles</t>
        </is>
      </c>
      <c r="T39" s="229" t="inlineStr">
        <is>
          <t>Coopér.</t>
        </is>
      </c>
      <c r="U39" s="229" t="inlineStr">
        <is>
          <t>Comm.</t>
        </is>
      </c>
      <c r="V39" s="229" t="inlineStr">
        <is>
          <t>Entraide</t>
        </is>
      </c>
      <c r="W39" s="230" t="inlineStr">
        <is>
          <t>Initiat.</t>
        </is>
      </c>
      <c r="X39" s="230" t="inlineStr">
        <is>
          <t>Gest.mat</t>
        </is>
      </c>
      <c r="Y39" s="230" t="inlineStr">
        <is>
          <t>Orga.</t>
        </is>
      </c>
      <c r="Z39" s="231" t="inlineStr">
        <is>
          <t>Imagin.</t>
        </is>
      </c>
      <c r="AA39" s="231" t="inlineStr">
        <is>
          <t>Expr.art</t>
        </is>
      </c>
      <c r="AB39" s="231" t="inlineStr">
        <is>
          <t>Expr.corp</t>
        </is>
      </c>
      <c r="AC39" s="232" t="inlineStr">
        <is>
          <t>Coord.</t>
        </is>
      </c>
      <c r="AD39" s="232" t="inlineStr">
        <is>
          <t>Endur.</t>
        </is>
      </c>
      <c r="AE39" s="232" t="inlineStr">
        <is>
          <t>Esp.sport</t>
        </is>
      </c>
      <c r="AF39" s="267" t="inlineStr">
        <is>
          <t>MOY</t>
        </is>
      </c>
      <c r="AH39" s="229" t="inlineStr">
        <is>
          <t>Règles</t>
        </is>
      </c>
      <c r="AI39" s="229" t="inlineStr">
        <is>
          <t>Coopér.</t>
        </is>
      </c>
      <c r="AJ39" s="229" t="inlineStr">
        <is>
          <t>Comm.</t>
        </is>
      </c>
      <c r="AK39" s="229" t="inlineStr">
        <is>
          <t>Entraide</t>
        </is>
      </c>
      <c r="AL39" s="230" t="inlineStr">
        <is>
          <t>Initiat.</t>
        </is>
      </c>
      <c r="AM39" s="230" t="inlineStr">
        <is>
          <t>Gest.mat</t>
        </is>
      </c>
      <c r="AN39" s="230" t="inlineStr">
        <is>
          <t>Orga.</t>
        </is>
      </c>
      <c r="AO39" s="231" t="inlineStr">
        <is>
          <t>Imagin.</t>
        </is>
      </c>
      <c r="AP39" s="231" t="inlineStr">
        <is>
          <t>Expr.art</t>
        </is>
      </c>
      <c r="AQ39" s="231" t="inlineStr">
        <is>
          <t>Expr.corp</t>
        </is>
      </c>
      <c r="AR39" s="232" t="inlineStr">
        <is>
          <t>Coord.</t>
        </is>
      </c>
      <c r="AS39" s="232" t="inlineStr">
        <is>
          <t>Endur.</t>
        </is>
      </c>
      <c r="AT39" s="232" t="inlineStr">
        <is>
          <t>Esp.sport</t>
        </is>
      </c>
      <c r="AU39" s="269" t="inlineStr">
        <is>
          <t>MOY</t>
        </is>
      </c>
    </row>
    <row r="40" ht="13.8" customHeight="1" s="185">
      <c r="A40" s="213" t="n">
        <v>1</v>
      </c>
      <c r="B40" s="234">
        <f t="array" ref="B40:B40">IFERROR(INDEX(Liste_Enfants!B$4:B$53,SMALL(IF(Liste_Enfants!E$4:E$53="B",ROW(Liste_Enfants!E$4:E$53)-3),1))&amp;" "&amp;INDEX(Liste_Enfants!C$4:C$53,SMALL(IF(Liste_Enfants!E$4:E$53="B",ROW(Liste_Enfants!E$4:E$53)-3),1)),"")</f>
        <v/>
      </c>
      <c r="C40" s="235" t="n"/>
      <c r="D40" s="236" t="n"/>
      <c r="E40" s="236" t="n"/>
      <c r="F40" s="236" t="n"/>
      <c r="G40" s="236" t="n"/>
      <c r="H40" s="236" t="n"/>
      <c r="I40" s="236" t="n"/>
      <c r="J40" s="236" t="n"/>
      <c r="K40" s="236" t="n"/>
      <c r="L40" s="236" t="n"/>
      <c r="M40" s="236" t="n"/>
      <c r="N40" s="236" t="n"/>
      <c r="O40" s="236" t="n"/>
      <c r="P40" s="236" t="n"/>
      <c r="Q40" s="264">
        <f>IF(COUNTA(D40:P40)=0,"",ROUND(AVERAGE(D40:P40),1))</f>
        <v/>
      </c>
      <c r="S40" s="236" t="n"/>
      <c r="T40" s="236" t="n"/>
      <c r="U40" s="236" t="n"/>
      <c r="V40" s="236" t="n"/>
      <c r="W40" s="236" t="n"/>
      <c r="X40" s="236" t="n"/>
      <c r="Y40" s="236" t="n"/>
      <c r="Z40" s="236" t="n"/>
      <c r="AA40" s="236" t="n"/>
      <c r="AB40" s="236" t="n"/>
      <c r="AC40" s="236" t="n"/>
      <c r="AD40" s="236" t="n"/>
      <c r="AE40" s="236" t="n"/>
      <c r="AF40" s="264">
        <f>IF(COUNTA(S40:AE40)=0,"",ROUND(AVERAGE(S40:AE40),1))</f>
        <v/>
      </c>
      <c r="AH40" s="236" t="n"/>
      <c r="AI40" s="236" t="n"/>
      <c r="AJ40" s="236" t="n"/>
      <c r="AK40" s="236" t="n"/>
      <c r="AL40" s="236" t="n"/>
      <c r="AM40" s="236" t="n"/>
      <c r="AN40" s="236" t="n"/>
      <c r="AO40" s="236" t="n"/>
      <c r="AP40" s="236" t="n"/>
      <c r="AQ40" s="236" t="n"/>
      <c r="AR40" s="236" t="n"/>
      <c r="AS40" s="236" t="n"/>
      <c r="AT40" s="236" t="n"/>
      <c r="AU40" s="237">
        <f>IF(COUNTA(AH40:AT40)=0,"",ROUND(AVERAGE(AH40:AT40),1))</f>
        <v/>
      </c>
    </row>
    <row r="41" ht="13.8" customHeight="1" s="185">
      <c r="A41" s="238" t="n">
        <v>2</v>
      </c>
      <c r="B41" s="239">
        <f t="array" ref="B41:B41">IFERROR(INDEX(Liste_Enfants!B$4:B$53,SMALL(IF(Liste_Enfants!E$4:E$53="B",ROW(Liste_Enfants!E$4:E$53)-3),2))&amp;" "&amp;INDEX(Liste_Enfants!C$4:C$53,SMALL(IF(Liste_Enfants!E$4:E$53="B",ROW(Liste_Enfants!E$4:E$53)-3),2)),"")</f>
        <v/>
      </c>
      <c r="C41" s="235" t="n"/>
      <c r="D41" s="236" t="n"/>
      <c r="E41" s="236" t="n"/>
      <c r="F41" s="236" t="n"/>
      <c r="G41" s="236" t="n"/>
      <c r="H41" s="236" t="n"/>
      <c r="I41" s="236" t="n"/>
      <c r="J41" s="236" t="n"/>
      <c r="K41" s="236" t="n"/>
      <c r="L41" s="236" t="n"/>
      <c r="M41" s="236" t="n"/>
      <c r="N41" s="236" t="n"/>
      <c r="O41" s="236" t="n"/>
      <c r="P41" s="236" t="n"/>
      <c r="Q41" s="264">
        <f>IF(COUNTA(D41:P41)=0,"",ROUND(AVERAGE(D41:P41),1))</f>
        <v/>
      </c>
      <c r="S41" s="236" t="n"/>
      <c r="T41" s="236" t="n"/>
      <c r="U41" s="236" t="n"/>
      <c r="V41" s="236" t="n"/>
      <c r="W41" s="236" t="n"/>
      <c r="X41" s="236" t="n"/>
      <c r="Y41" s="236" t="n"/>
      <c r="Z41" s="236" t="n"/>
      <c r="AA41" s="236" t="n"/>
      <c r="AB41" s="236" t="n"/>
      <c r="AC41" s="236" t="n"/>
      <c r="AD41" s="236" t="n"/>
      <c r="AE41" s="236" t="n"/>
      <c r="AF41" s="264">
        <f>IF(COUNTA(S41:AE41)=0,"",ROUND(AVERAGE(S41:AE41),1))</f>
        <v/>
      </c>
      <c r="AH41" s="236" t="n"/>
      <c r="AI41" s="236" t="n"/>
      <c r="AJ41" s="236" t="n"/>
      <c r="AK41" s="236" t="n"/>
      <c r="AL41" s="236" t="n"/>
      <c r="AM41" s="236" t="n"/>
      <c r="AN41" s="236" t="n"/>
      <c r="AO41" s="236" t="n"/>
      <c r="AP41" s="236" t="n"/>
      <c r="AQ41" s="236" t="n"/>
      <c r="AR41" s="236" t="n"/>
      <c r="AS41" s="236" t="n"/>
      <c r="AT41" s="236" t="n"/>
      <c r="AU41" s="237">
        <f>IF(COUNTA(AH41:AT41)=0,"",ROUND(AVERAGE(AH41:AT41),1))</f>
        <v/>
      </c>
    </row>
    <row r="42" ht="13.8" customHeight="1" s="185">
      <c r="A42" s="213" t="n">
        <v>3</v>
      </c>
      <c r="B42" s="234">
        <f t="array" ref="B42:B42">IFERROR(INDEX(Liste_Enfants!B$4:B$53,SMALL(IF(Liste_Enfants!E$4:E$53="B",ROW(Liste_Enfants!E$4:E$53)-3),3))&amp;" "&amp;INDEX(Liste_Enfants!C$4:C$53,SMALL(IF(Liste_Enfants!E$4:E$53="B",ROW(Liste_Enfants!E$4:E$53)-3),3)),"")</f>
        <v/>
      </c>
      <c r="C42" s="235" t="n"/>
      <c r="D42" s="236" t="n"/>
      <c r="E42" s="236" t="n"/>
      <c r="F42" s="236" t="n"/>
      <c r="G42" s="236" t="n"/>
      <c r="H42" s="236" t="n"/>
      <c r="I42" s="236" t="n"/>
      <c r="J42" s="236" t="n"/>
      <c r="K42" s="236" t="n"/>
      <c r="L42" s="236" t="n"/>
      <c r="M42" s="236" t="n"/>
      <c r="N42" s="236" t="n"/>
      <c r="O42" s="236" t="n"/>
      <c r="P42" s="236" t="n"/>
      <c r="Q42" s="264">
        <f>IF(COUNTA(D42:P42)=0,"",ROUND(AVERAGE(D42:P42),1))</f>
        <v/>
      </c>
      <c r="S42" s="236" t="n"/>
      <c r="T42" s="236" t="n"/>
      <c r="U42" s="236" t="n"/>
      <c r="V42" s="236" t="n"/>
      <c r="W42" s="236" t="n"/>
      <c r="X42" s="236" t="n"/>
      <c r="Y42" s="236" t="n"/>
      <c r="Z42" s="236" t="n"/>
      <c r="AA42" s="236" t="n"/>
      <c r="AB42" s="236" t="n"/>
      <c r="AC42" s="236" t="n"/>
      <c r="AD42" s="236" t="n"/>
      <c r="AE42" s="236" t="n"/>
      <c r="AF42" s="264">
        <f>IF(COUNTA(S42:AE42)=0,"",ROUND(AVERAGE(S42:AE42),1))</f>
        <v/>
      </c>
      <c r="AH42" s="236" t="n"/>
      <c r="AI42" s="236" t="n"/>
      <c r="AJ42" s="236" t="n"/>
      <c r="AK42" s="236" t="n"/>
      <c r="AL42" s="236" t="n"/>
      <c r="AM42" s="236" t="n"/>
      <c r="AN42" s="236" t="n"/>
      <c r="AO42" s="236" t="n"/>
      <c r="AP42" s="236" t="n"/>
      <c r="AQ42" s="236" t="n"/>
      <c r="AR42" s="236" t="n"/>
      <c r="AS42" s="236" t="n"/>
      <c r="AT42" s="236" t="n"/>
      <c r="AU42" s="237">
        <f>IF(COUNTA(AH42:AT42)=0,"",ROUND(AVERAGE(AH42:AT42),1))</f>
        <v/>
      </c>
    </row>
    <row r="43" ht="13.8" customHeight="1" s="185">
      <c r="A43" s="238" t="n">
        <v>4</v>
      </c>
      <c r="B43" s="239">
        <f t="array" ref="B43:B43">IFERROR(INDEX(Liste_Enfants!B$4:B$53,SMALL(IF(Liste_Enfants!E$4:E$53="B",ROW(Liste_Enfants!E$4:E$53)-3),4))&amp;" "&amp;INDEX(Liste_Enfants!C$4:C$53,SMALL(IF(Liste_Enfants!E$4:E$53="B",ROW(Liste_Enfants!E$4:E$53)-3),4)),"")</f>
        <v/>
      </c>
      <c r="C43" s="235" t="n"/>
      <c r="D43" s="236" t="n"/>
      <c r="E43" s="236" t="n"/>
      <c r="F43" s="236" t="n"/>
      <c r="G43" s="236" t="n"/>
      <c r="H43" s="236" t="n"/>
      <c r="I43" s="236" t="n"/>
      <c r="J43" s="236" t="n"/>
      <c r="K43" s="236" t="n"/>
      <c r="L43" s="236" t="n"/>
      <c r="M43" s="236" t="n"/>
      <c r="N43" s="236" t="n"/>
      <c r="O43" s="236" t="n"/>
      <c r="P43" s="236" t="n"/>
      <c r="Q43" s="264">
        <f>IF(COUNTA(D43:P43)=0,"",ROUND(AVERAGE(D43:P43),1))</f>
        <v/>
      </c>
      <c r="S43" s="236" t="n"/>
      <c r="T43" s="236" t="n"/>
      <c r="U43" s="236" t="n"/>
      <c r="V43" s="236" t="n"/>
      <c r="W43" s="236" t="n"/>
      <c r="X43" s="236" t="n"/>
      <c r="Y43" s="236" t="n"/>
      <c r="Z43" s="236" t="n"/>
      <c r="AA43" s="236" t="n"/>
      <c r="AB43" s="236" t="n"/>
      <c r="AC43" s="236" t="n"/>
      <c r="AD43" s="236" t="n"/>
      <c r="AE43" s="236" t="n"/>
      <c r="AF43" s="264">
        <f>IF(COUNTA(S43:AE43)=0,"",ROUND(AVERAGE(S43:AE43),1))</f>
        <v/>
      </c>
      <c r="AH43" s="236" t="n"/>
      <c r="AI43" s="236" t="n"/>
      <c r="AJ43" s="236" t="n"/>
      <c r="AK43" s="236" t="n"/>
      <c r="AL43" s="236" t="n"/>
      <c r="AM43" s="236" t="n"/>
      <c r="AN43" s="236" t="n"/>
      <c r="AO43" s="236" t="n"/>
      <c r="AP43" s="236" t="n"/>
      <c r="AQ43" s="236" t="n"/>
      <c r="AR43" s="236" t="n"/>
      <c r="AS43" s="236" t="n"/>
      <c r="AT43" s="236" t="n"/>
      <c r="AU43" s="237">
        <f>IF(COUNTA(AH43:AT43)=0,"",ROUND(AVERAGE(AH43:AT43),1))</f>
        <v/>
      </c>
    </row>
    <row r="44" ht="13.8" customHeight="1" s="185">
      <c r="A44" s="213" t="n">
        <v>5</v>
      </c>
      <c r="B44" s="234">
        <f t="array" ref="B44:B44">IFERROR(INDEX(Liste_Enfants!B$4:B$53,SMALL(IF(Liste_Enfants!E$4:E$53="B",ROW(Liste_Enfants!E$4:E$53)-3),5))&amp;" "&amp;INDEX(Liste_Enfants!C$4:C$53,SMALL(IF(Liste_Enfants!E$4:E$53="B",ROW(Liste_Enfants!E$4:E$53)-3),5)),"")</f>
        <v/>
      </c>
      <c r="C44" s="235" t="n"/>
      <c r="D44" s="236" t="n"/>
      <c r="E44" s="236" t="n"/>
      <c r="F44" s="236" t="n"/>
      <c r="G44" s="236" t="n"/>
      <c r="H44" s="236" t="n"/>
      <c r="I44" s="236" t="n"/>
      <c r="J44" s="236" t="n"/>
      <c r="K44" s="236" t="n"/>
      <c r="L44" s="236" t="n"/>
      <c r="M44" s="236" t="n"/>
      <c r="N44" s="236" t="n"/>
      <c r="O44" s="236" t="n"/>
      <c r="P44" s="236" t="n"/>
      <c r="Q44" s="264">
        <f>IF(COUNTA(D44:P44)=0,"",ROUND(AVERAGE(D44:P44),1))</f>
        <v/>
      </c>
      <c r="S44" s="236" t="n"/>
      <c r="T44" s="236" t="n"/>
      <c r="U44" s="236" t="n"/>
      <c r="V44" s="236" t="n"/>
      <c r="W44" s="236" t="n"/>
      <c r="X44" s="236" t="n"/>
      <c r="Y44" s="236" t="n"/>
      <c r="Z44" s="236" t="n"/>
      <c r="AA44" s="236" t="n"/>
      <c r="AB44" s="236" t="n"/>
      <c r="AC44" s="236" t="n"/>
      <c r="AD44" s="236" t="n"/>
      <c r="AE44" s="236" t="n"/>
      <c r="AF44" s="264">
        <f>IF(COUNTA(S44:AE44)=0,"",ROUND(AVERAGE(S44:AE44),1))</f>
        <v/>
      </c>
      <c r="AH44" s="236" t="n"/>
      <c r="AI44" s="236" t="n"/>
      <c r="AJ44" s="236" t="n"/>
      <c r="AK44" s="236" t="n"/>
      <c r="AL44" s="236" t="n"/>
      <c r="AM44" s="236" t="n"/>
      <c r="AN44" s="236" t="n"/>
      <c r="AO44" s="236" t="n"/>
      <c r="AP44" s="236" t="n"/>
      <c r="AQ44" s="236" t="n"/>
      <c r="AR44" s="236" t="n"/>
      <c r="AS44" s="236" t="n"/>
      <c r="AT44" s="236" t="n"/>
      <c r="AU44" s="237">
        <f>IF(COUNTA(AH44:AT44)=0,"",ROUND(AVERAGE(AH44:AT44),1))</f>
        <v/>
      </c>
    </row>
    <row r="45" ht="13.8" customHeight="1" s="185">
      <c r="A45" s="238" t="n">
        <v>6</v>
      </c>
      <c r="B45" s="239">
        <f t="array" ref="B45:B45">IFERROR(INDEX(Liste_Enfants!B$4:B$53,SMALL(IF(Liste_Enfants!E$4:E$53="B",ROW(Liste_Enfants!E$4:E$53)-3),6))&amp;" "&amp;INDEX(Liste_Enfants!C$4:C$53,SMALL(IF(Liste_Enfants!E$4:E$53="B",ROW(Liste_Enfants!E$4:E$53)-3),6)),"")</f>
        <v/>
      </c>
      <c r="C45" s="235" t="n"/>
      <c r="D45" s="236" t="n"/>
      <c r="E45" s="236" t="n"/>
      <c r="F45" s="236" t="n"/>
      <c r="G45" s="236" t="n"/>
      <c r="H45" s="236" t="n"/>
      <c r="I45" s="236" t="n"/>
      <c r="J45" s="236" t="n"/>
      <c r="K45" s="236" t="n"/>
      <c r="L45" s="236" t="n"/>
      <c r="M45" s="236" t="n"/>
      <c r="N45" s="236" t="n"/>
      <c r="O45" s="236" t="n"/>
      <c r="P45" s="236" t="n"/>
      <c r="Q45" s="264">
        <f>IF(COUNTA(D45:P45)=0,"",ROUND(AVERAGE(D45:P45),1))</f>
        <v/>
      </c>
      <c r="S45" s="236" t="n"/>
      <c r="T45" s="236" t="n"/>
      <c r="U45" s="236" t="n"/>
      <c r="V45" s="236" t="n"/>
      <c r="W45" s="236" t="n"/>
      <c r="X45" s="236" t="n"/>
      <c r="Y45" s="236" t="n"/>
      <c r="Z45" s="236" t="n"/>
      <c r="AA45" s="236" t="n"/>
      <c r="AB45" s="236" t="n"/>
      <c r="AC45" s="236" t="n"/>
      <c r="AD45" s="236" t="n"/>
      <c r="AE45" s="236" t="n"/>
      <c r="AF45" s="264">
        <f>IF(COUNTA(S45:AE45)=0,"",ROUND(AVERAGE(S45:AE45),1))</f>
        <v/>
      </c>
      <c r="AH45" s="236" t="n"/>
      <c r="AI45" s="236" t="n"/>
      <c r="AJ45" s="236" t="n"/>
      <c r="AK45" s="236" t="n"/>
      <c r="AL45" s="236" t="n"/>
      <c r="AM45" s="236" t="n"/>
      <c r="AN45" s="236" t="n"/>
      <c r="AO45" s="236" t="n"/>
      <c r="AP45" s="236" t="n"/>
      <c r="AQ45" s="236" t="n"/>
      <c r="AR45" s="236" t="n"/>
      <c r="AS45" s="236" t="n"/>
      <c r="AT45" s="236" t="n"/>
      <c r="AU45" s="237">
        <f>IF(COUNTA(AH45:AT45)=0,"",ROUND(AVERAGE(AH45:AT45),1))</f>
        <v/>
      </c>
    </row>
    <row r="46" ht="13.8" customHeight="1" s="185">
      <c r="A46" s="213" t="n">
        <v>7</v>
      </c>
      <c r="B46" s="234">
        <f t="array" ref="B46:B46">IFERROR(INDEX(Liste_Enfants!B$4:B$53,SMALL(IF(Liste_Enfants!E$4:E$53="B",ROW(Liste_Enfants!E$4:E$53)-3),7))&amp;" "&amp;INDEX(Liste_Enfants!C$4:C$53,SMALL(IF(Liste_Enfants!E$4:E$53="B",ROW(Liste_Enfants!E$4:E$53)-3),7)),"")</f>
        <v/>
      </c>
      <c r="C46" s="235" t="n"/>
      <c r="D46" s="236" t="n"/>
      <c r="E46" s="236" t="n"/>
      <c r="F46" s="236" t="n"/>
      <c r="G46" s="236" t="n"/>
      <c r="H46" s="236" t="n"/>
      <c r="I46" s="236" t="n"/>
      <c r="J46" s="236" t="n"/>
      <c r="K46" s="236" t="n"/>
      <c r="L46" s="236" t="n"/>
      <c r="M46" s="236" t="n"/>
      <c r="N46" s="236" t="n"/>
      <c r="O46" s="236" t="n"/>
      <c r="P46" s="236" t="n"/>
      <c r="Q46" s="264">
        <f>IF(COUNTA(D46:P46)=0,"",ROUND(AVERAGE(D46:P46),1))</f>
        <v/>
      </c>
      <c r="S46" s="236" t="n"/>
      <c r="T46" s="236" t="n"/>
      <c r="U46" s="236" t="n"/>
      <c r="V46" s="236" t="n"/>
      <c r="W46" s="236" t="n"/>
      <c r="X46" s="236" t="n"/>
      <c r="Y46" s="236" t="n"/>
      <c r="Z46" s="236" t="n"/>
      <c r="AA46" s="236" t="n"/>
      <c r="AB46" s="236" t="n"/>
      <c r="AC46" s="236" t="n"/>
      <c r="AD46" s="236" t="n"/>
      <c r="AE46" s="236" t="n"/>
      <c r="AF46" s="264">
        <f>IF(COUNTA(S46:AE46)=0,"",ROUND(AVERAGE(S46:AE46),1))</f>
        <v/>
      </c>
      <c r="AH46" s="236" t="n"/>
      <c r="AI46" s="236" t="n"/>
      <c r="AJ46" s="236" t="n"/>
      <c r="AK46" s="236" t="n"/>
      <c r="AL46" s="236" t="n"/>
      <c r="AM46" s="236" t="n"/>
      <c r="AN46" s="236" t="n"/>
      <c r="AO46" s="236" t="n"/>
      <c r="AP46" s="236" t="n"/>
      <c r="AQ46" s="236" t="n"/>
      <c r="AR46" s="236" t="n"/>
      <c r="AS46" s="236" t="n"/>
      <c r="AT46" s="236" t="n"/>
      <c r="AU46" s="237">
        <f>IF(COUNTA(AH46:AT46)=0,"",ROUND(AVERAGE(AH46:AT46),1))</f>
        <v/>
      </c>
    </row>
    <row r="47" ht="13.8" customHeight="1" s="185">
      <c r="A47" s="238" t="n">
        <v>8</v>
      </c>
      <c r="B47" s="239">
        <f t="array" ref="B47:B47">IFERROR(INDEX(Liste_Enfants!B$4:B$53,SMALL(IF(Liste_Enfants!E$4:E$53="B",ROW(Liste_Enfants!E$4:E$53)-3),8))&amp;" "&amp;INDEX(Liste_Enfants!C$4:C$53,SMALL(IF(Liste_Enfants!E$4:E$53="B",ROW(Liste_Enfants!E$4:E$53)-3),8)),"")</f>
        <v/>
      </c>
      <c r="C47" s="235" t="n"/>
      <c r="D47" s="236" t="n"/>
      <c r="E47" s="236" t="n"/>
      <c r="F47" s="236" t="n"/>
      <c r="G47" s="236" t="n"/>
      <c r="H47" s="236" t="n"/>
      <c r="I47" s="236" t="n"/>
      <c r="J47" s="236" t="n"/>
      <c r="K47" s="236" t="n"/>
      <c r="L47" s="236" t="n"/>
      <c r="M47" s="236" t="n"/>
      <c r="N47" s="236" t="n"/>
      <c r="O47" s="236" t="n"/>
      <c r="P47" s="236" t="n"/>
      <c r="Q47" s="264">
        <f>IF(COUNTA(D47:P47)=0,"",ROUND(AVERAGE(D47:P47),1))</f>
        <v/>
      </c>
      <c r="S47" s="236" t="n"/>
      <c r="T47" s="236" t="n"/>
      <c r="U47" s="236" t="n"/>
      <c r="V47" s="236" t="n"/>
      <c r="W47" s="236" t="n"/>
      <c r="X47" s="236" t="n"/>
      <c r="Y47" s="236" t="n"/>
      <c r="Z47" s="236" t="n"/>
      <c r="AA47" s="236" t="n"/>
      <c r="AB47" s="236" t="n"/>
      <c r="AC47" s="236" t="n"/>
      <c r="AD47" s="236" t="n"/>
      <c r="AE47" s="236" t="n"/>
      <c r="AF47" s="264">
        <f>IF(COUNTA(S47:AE47)=0,"",ROUND(AVERAGE(S47:AE47),1))</f>
        <v/>
      </c>
      <c r="AH47" s="236" t="n"/>
      <c r="AI47" s="236" t="n"/>
      <c r="AJ47" s="236" t="n"/>
      <c r="AK47" s="236" t="n"/>
      <c r="AL47" s="236" t="n"/>
      <c r="AM47" s="236" t="n"/>
      <c r="AN47" s="236" t="n"/>
      <c r="AO47" s="236" t="n"/>
      <c r="AP47" s="236" t="n"/>
      <c r="AQ47" s="236" t="n"/>
      <c r="AR47" s="236" t="n"/>
      <c r="AS47" s="236" t="n"/>
      <c r="AT47" s="236" t="n"/>
      <c r="AU47" s="237">
        <f>IF(COUNTA(AH47:AT47)=0,"",ROUND(AVERAGE(AH47:AT47),1))</f>
        <v/>
      </c>
    </row>
    <row r="48" ht="13.8" customHeight="1" s="185">
      <c r="A48" s="213" t="n">
        <v>9</v>
      </c>
      <c r="B48" s="234">
        <f t="array" ref="B48:B48">IFERROR(INDEX(Liste_Enfants!B$4:B$53,SMALL(IF(Liste_Enfants!E$4:E$53="B",ROW(Liste_Enfants!E$4:E$53)-3),9))&amp;" "&amp;INDEX(Liste_Enfants!C$4:C$53,SMALL(IF(Liste_Enfants!E$4:E$53="B",ROW(Liste_Enfants!E$4:E$53)-3),9)),"")</f>
        <v/>
      </c>
      <c r="C48" s="235" t="n"/>
      <c r="D48" s="236" t="n"/>
      <c r="E48" s="236" t="n"/>
      <c r="F48" s="236" t="n"/>
      <c r="G48" s="236" t="n"/>
      <c r="H48" s="236" t="n"/>
      <c r="I48" s="236" t="n"/>
      <c r="J48" s="236" t="n"/>
      <c r="K48" s="236" t="n"/>
      <c r="L48" s="236" t="n"/>
      <c r="M48" s="236" t="n"/>
      <c r="N48" s="236" t="n"/>
      <c r="O48" s="236" t="n"/>
      <c r="P48" s="236" t="n"/>
      <c r="Q48" s="264">
        <f>IF(COUNTA(D48:P48)=0,"",ROUND(AVERAGE(D48:P48),1))</f>
        <v/>
      </c>
      <c r="S48" s="236" t="n"/>
      <c r="T48" s="236" t="n"/>
      <c r="U48" s="236" t="n"/>
      <c r="V48" s="236" t="n"/>
      <c r="W48" s="236" t="n"/>
      <c r="X48" s="236" t="n"/>
      <c r="Y48" s="236" t="n"/>
      <c r="Z48" s="236" t="n"/>
      <c r="AA48" s="236" t="n"/>
      <c r="AB48" s="236" t="n"/>
      <c r="AC48" s="236" t="n"/>
      <c r="AD48" s="236" t="n"/>
      <c r="AE48" s="236" t="n"/>
      <c r="AF48" s="264">
        <f>IF(COUNTA(S48:AE48)=0,"",ROUND(AVERAGE(S48:AE48),1))</f>
        <v/>
      </c>
      <c r="AH48" s="236" t="n"/>
      <c r="AI48" s="236" t="n"/>
      <c r="AJ48" s="236" t="n"/>
      <c r="AK48" s="236" t="n"/>
      <c r="AL48" s="236" t="n"/>
      <c r="AM48" s="236" t="n"/>
      <c r="AN48" s="236" t="n"/>
      <c r="AO48" s="236" t="n"/>
      <c r="AP48" s="236" t="n"/>
      <c r="AQ48" s="236" t="n"/>
      <c r="AR48" s="236" t="n"/>
      <c r="AS48" s="236" t="n"/>
      <c r="AT48" s="236" t="n"/>
      <c r="AU48" s="237">
        <f>IF(COUNTA(AH48:AT48)=0,"",ROUND(AVERAGE(AH48:AT48),1))</f>
        <v/>
      </c>
    </row>
    <row r="49" ht="13.8" customHeight="1" s="185">
      <c r="A49" s="238" t="n">
        <v>10</v>
      </c>
      <c r="B49" s="239">
        <f t="array" ref="B49:B49">IFERROR(INDEX(Liste_Enfants!B$4:B$53,SMALL(IF(Liste_Enfants!E$4:E$53="B",ROW(Liste_Enfants!E$4:E$53)-3),10))&amp;" "&amp;INDEX(Liste_Enfants!C$4:C$53,SMALL(IF(Liste_Enfants!E$4:E$53="B",ROW(Liste_Enfants!E$4:E$53)-3),10)),"")</f>
        <v/>
      </c>
      <c r="C49" s="235" t="n"/>
      <c r="D49" s="236" t="n"/>
      <c r="E49" s="236" t="n"/>
      <c r="F49" s="236" t="n"/>
      <c r="G49" s="236" t="n"/>
      <c r="H49" s="236" t="n"/>
      <c r="I49" s="236" t="n"/>
      <c r="J49" s="236" t="n"/>
      <c r="K49" s="236" t="n"/>
      <c r="L49" s="236" t="n"/>
      <c r="M49" s="236" t="n"/>
      <c r="N49" s="236" t="n"/>
      <c r="O49" s="236" t="n"/>
      <c r="P49" s="236" t="n"/>
      <c r="Q49" s="264">
        <f>IF(COUNTA(D49:P49)=0,"",ROUND(AVERAGE(D49:P49),1))</f>
        <v/>
      </c>
      <c r="S49" s="236" t="n"/>
      <c r="T49" s="236" t="n"/>
      <c r="U49" s="236" t="n"/>
      <c r="V49" s="236" t="n"/>
      <c r="W49" s="236" t="n"/>
      <c r="X49" s="236" t="n"/>
      <c r="Y49" s="236" t="n"/>
      <c r="Z49" s="236" t="n"/>
      <c r="AA49" s="236" t="n"/>
      <c r="AB49" s="236" t="n"/>
      <c r="AC49" s="236" t="n"/>
      <c r="AD49" s="236" t="n"/>
      <c r="AE49" s="236" t="n"/>
      <c r="AF49" s="264">
        <f>IF(COUNTA(S49:AE49)=0,"",ROUND(AVERAGE(S49:AE49),1))</f>
        <v/>
      </c>
      <c r="AH49" s="236" t="n"/>
      <c r="AI49" s="236" t="n"/>
      <c r="AJ49" s="236" t="n"/>
      <c r="AK49" s="236" t="n"/>
      <c r="AL49" s="236" t="n"/>
      <c r="AM49" s="236" t="n"/>
      <c r="AN49" s="236" t="n"/>
      <c r="AO49" s="236" t="n"/>
      <c r="AP49" s="236" t="n"/>
      <c r="AQ49" s="236" t="n"/>
      <c r="AR49" s="236" t="n"/>
      <c r="AS49" s="236" t="n"/>
      <c r="AT49" s="236" t="n"/>
      <c r="AU49" s="237">
        <f>IF(COUNTA(AH49:AT49)=0,"",ROUND(AVERAGE(AH49:AT49),1))</f>
        <v/>
      </c>
    </row>
    <row r="50" ht="13.8" customHeight="1" s="185">
      <c r="A50" s="213" t="n">
        <v>11</v>
      </c>
      <c r="B50" s="234">
        <f t="array" ref="B50:B50">IFERROR(INDEX(Liste_Enfants!B$4:B$53,SMALL(IF(Liste_Enfants!E$4:E$53="B",ROW(Liste_Enfants!E$4:E$53)-3),11))&amp;" "&amp;INDEX(Liste_Enfants!C$4:C$53,SMALL(IF(Liste_Enfants!E$4:E$53="B",ROW(Liste_Enfants!E$4:E$53)-3),11)),"")</f>
        <v/>
      </c>
      <c r="C50" s="235" t="n"/>
      <c r="D50" s="236" t="n"/>
      <c r="E50" s="236" t="n"/>
      <c r="F50" s="236" t="n"/>
      <c r="G50" s="236" t="n"/>
      <c r="H50" s="236" t="n"/>
      <c r="I50" s="236" t="n"/>
      <c r="J50" s="236" t="n"/>
      <c r="K50" s="236" t="n"/>
      <c r="L50" s="236" t="n"/>
      <c r="M50" s="236" t="n"/>
      <c r="N50" s="236" t="n"/>
      <c r="O50" s="236" t="n"/>
      <c r="P50" s="236" t="n"/>
      <c r="Q50" s="264">
        <f>IF(COUNTA(D50:P50)=0,"",ROUND(AVERAGE(D50:P50),1))</f>
        <v/>
      </c>
      <c r="S50" s="236" t="n"/>
      <c r="T50" s="236" t="n"/>
      <c r="U50" s="236" t="n"/>
      <c r="V50" s="236" t="n"/>
      <c r="W50" s="236" t="n"/>
      <c r="X50" s="236" t="n"/>
      <c r="Y50" s="236" t="n"/>
      <c r="Z50" s="236" t="n"/>
      <c r="AA50" s="236" t="n"/>
      <c r="AB50" s="236" t="n"/>
      <c r="AC50" s="236" t="n"/>
      <c r="AD50" s="236" t="n"/>
      <c r="AE50" s="236" t="n"/>
      <c r="AF50" s="264">
        <f>IF(COUNTA(S50:AE50)=0,"",ROUND(AVERAGE(S50:AE50),1))</f>
        <v/>
      </c>
      <c r="AH50" s="236" t="n"/>
      <c r="AI50" s="236" t="n"/>
      <c r="AJ50" s="236" t="n"/>
      <c r="AK50" s="236" t="n"/>
      <c r="AL50" s="236" t="n"/>
      <c r="AM50" s="236" t="n"/>
      <c r="AN50" s="236" t="n"/>
      <c r="AO50" s="236" t="n"/>
      <c r="AP50" s="236" t="n"/>
      <c r="AQ50" s="236" t="n"/>
      <c r="AR50" s="236" t="n"/>
      <c r="AS50" s="236" t="n"/>
      <c r="AT50" s="236" t="n"/>
      <c r="AU50" s="237">
        <f>IF(COUNTA(AH50:AT50)=0,"",ROUND(AVERAGE(AH50:AT50),1))</f>
        <v/>
      </c>
    </row>
    <row r="51" ht="13.8" customHeight="1" s="185">
      <c r="A51" s="238" t="n">
        <v>12</v>
      </c>
      <c r="B51" s="239">
        <f t="array" ref="B51:B51">IFERROR(INDEX(Liste_Enfants!B$4:B$53,SMALL(IF(Liste_Enfants!E$4:E$53="B",ROW(Liste_Enfants!E$4:E$53)-3),12))&amp;" "&amp;INDEX(Liste_Enfants!C$4:C$53,SMALL(IF(Liste_Enfants!E$4:E$53="B",ROW(Liste_Enfants!E$4:E$53)-3),12)),"")</f>
        <v/>
      </c>
      <c r="C51" s="235" t="n"/>
      <c r="D51" s="236" t="n"/>
      <c r="E51" s="236" t="n"/>
      <c r="F51" s="236" t="n"/>
      <c r="G51" s="236" t="n"/>
      <c r="H51" s="236" t="n"/>
      <c r="I51" s="236" t="n"/>
      <c r="J51" s="236" t="n"/>
      <c r="K51" s="236" t="n"/>
      <c r="L51" s="236" t="n"/>
      <c r="M51" s="236" t="n"/>
      <c r="N51" s="236" t="n"/>
      <c r="O51" s="236" t="n"/>
      <c r="P51" s="236" t="n"/>
      <c r="Q51" s="264">
        <f>IF(COUNTA(D51:P51)=0,"",ROUND(AVERAGE(D51:P51),1))</f>
        <v/>
      </c>
      <c r="S51" s="236" t="n"/>
      <c r="T51" s="236" t="n"/>
      <c r="U51" s="236" t="n"/>
      <c r="V51" s="236" t="n"/>
      <c r="W51" s="236" t="n"/>
      <c r="X51" s="236" t="n"/>
      <c r="Y51" s="236" t="n"/>
      <c r="Z51" s="236" t="n"/>
      <c r="AA51" s="236" t="n"/>
      <c r="AB51" s="236" t="n"/>
      <c r="AC51" s="236" t="n"/>
      <c r="AD51" s="236" t="n"/>
      <c r="AE51" s="236" t="n"/>
      <c r="AF51" s="264">
        <f>IF(COUNTA(S51:AE51)=0,"",ROUND(AVERAGE(S51:AE51),1))</f>
        <v/>
      </c>
      <c r="AH51" s="236" t="n"/>
      <c r="AI51" s="236" t="n"/>
      <c r="AJ51" s="236" t="n"/>
      <c r="AK51" s="236" t="n"/>
      <c r="AL51" s="236" t="n"/>
      <c r="AM51" s="236" t="n"/>
      <c r="AN51" s="236" t="n"/>
      <c r="AO51" s="236" t="n"/>
      <c r="AP51" s="236" t="n"/>
      <c r="AQ51" s="236" t="n"/>
      <c r="AR51" s="236" t="n"/>
      <c r="AS51" s="236" t="n"/>
      <c r="AT51" s="236" t="n"/>
      <c r="AU51" s="237">
        <f>IF(COUNTA(AH51:AT51)=0,"",ROUND(AVERAGE(AH51:AT51),1))</f>
        <v/>
      </c>
    </row>
    <row r="52" ht="13.8" customHeight="1" s="185">
      <c r="A52" s="213" t="n">
        <v>13</v>
      </c>
      <c r="B52" s="234">
        <f t="array" ref="B52:B52">IFERROR(INDEX(Liste_Enfants!B$4:B$53,SMALL(IF(Liste_Enfants!E$4:E$53="B",ROW(Liste_Enfants!E$4:E$53)-3),13))&amp;" "&amp;INDEX(Liste_Enfants!C$4:C$53,SMALL(IF(Liste_Enfants!E$4:E$53="B",ROW(Liste_Enfants!E$4:E$53)-3),13)),"")</f>
        <v/>
      </c>
      <c r="C52" s="235" t="n"/>
      <c r="D52" s="236" t="n"/>
      <c r="E52" s="236" t="n"/>
      <c r="F52" s="236" t="n"/>
      <c r="G52" s="236" t="n"/>
      <c r="H52" s="236" t="n"/>
      <c r="I52" s="236" t="n"/>
      <c r="J52" s="236" t="n"/>
      <c r="K52" s="236" t="n"/>
      <c r="L52" s="236" t="n"/>
      <c r="M52" s="236" t="n"/>
      <c r="N52" s="236" t="n"/>
      <c r="O52" s="236" t="n"/>
      <c r="P52" s="236" t="n"/>
      <c r="Q52" s="264">
        <f>IF(COUNTA(D52:P52)=0,"",ROUND(AVERAGE(D52:P52),1))</f>
        <v/>
      </c>
      <c r="S52" s="236" t="n"/>
      <c r="T52" s="236" t="n"/>
      <c r="U52" s="236" t="n"/>
      <c r="V52" s="236" t="n"/>
      <c r="W52" s="236" t="n"/>
      <c r="X52" s="236" t="n"/>
      <c r="Y52" s="236" t="n"/>
      <c r="Z52" s="236" t="n"/>
      <c r="AA52" s="236" t="n"/>
      <c r="AB52" s="236" t="n"/>
      <c r="AC52" s="236" t="n"/>
      <c r="AD52" s="236" t="n"/>
      <c r="AE52" s="236" t="n"/>
      <c r="AF52" s="264">
        <f>IF(COUNTA(S52:AE52)=0,"",ROUND(AVERAGE(S52:AE52),1))</f>
        <v/>
      </c>
      <c r="AH52" s="236" t="n"/>
      <c r="AI52" s="236" t="n"/>
      <c r="AJ52" s="236" t="n"/>
      <c r="AK52" s="236" t="n"/>
      <c r="AL52" s="236" t="n"/>
      <c r="AM52" s="236" t="n"/>
      <c r="AN52" s="236" t="n"/>
      <c r="AO52" s="236" t="n"/>
      <c r="AP52" s="236" t="n"/>
      <c r="AQ52" s="236" t="n"/>
      <c r="AR52" s="236" t="n"/>
      <c r="AS52" s="236" t="n"/>
      <c r="AT52" s="236" t="n"/>
      <c r="AU52" s="237">
        <f>IF(COUNTA(AH52:AT52)=0,"",ROUND(AVERAGE(AH52:AT52),1))</f>
        <v/>
      </c>
    </row>
    <row r="53" ht="13.8" customHeight="1" s="185">
      <c r="A53" s="238" t="n">
        <v>14</v>
      </c>
      <c r="B53" s="239">
        <f t="array" ref="B53:B53">IFERROR(INDEX(Liste_Enfants!B$4:B$53,SMALL(IF(Liste_Enfants!E$4:E$53="B",ROW(Liste_Enfants!E$4:E$53)-3),14))&amp;" "&amp;INDEX(Liste_Enfants!C$4:C$53,SMALL(IF(Liste_Enfants!E$4:E$53="B",ROW(Liste_Enfants!E$4:E$53)-3),14)),"")</f>
        <v/>
      </c>
      <c r="C53" s="235" t="n"/>
      <c r="D53" s="236" t="n"/>
      <c r="E53" s="236" t="n"/>
      <c r="F53" s="236" t="n"/>
      <c r="G53" s="236" t="n"/>
      <c r="H53" s="236" t="n"/>
      <c r="I53" s="236" t="n"/>
      <c r="J53" s="236" t="n"/>
      <c r="K53" s="236" t="n"/>
      <c r="L53" s="236" t="n"/>
      <c r="M53" s="236" t="n"/>
      <c r="N53" s="236" t="n"/>
      <c r="O53" s="236" t="n"/>
      <c r="P53" s="236" t="n"/>
      <c r="Q53" s="264">
        <f>IF(COUNTA(D53:P53)=0,"",ROUND(AVERAGE(D53:P53),1))</f>
        <v/>
      </c>
      <c r="S53" s="236" t="n"/>
      <c r="T53" s="236" t="n"/>
      <c r="U53" s="236" t="n"/>
      <c r="V53" s="236" t="n"/>
      <c r="W53" s="236" t="n"/>
      <c r="X53" s="236" t="n"/>
      <c r="Y53" s="236" t="n"/>
      <c r="Z53" s="236" t="n"/>
      <c r="AA53" s="236" t="n"/>
      <c r="AB53" s="236" t="n"/>
      <c r="AC53" s="236" t="n"/>
      <c r="AD53" s="236" t="n"/>
      <c r="AE53" s="236" t="n"/>
      <c r="AF53" s="264">
        <f>IF(COUNTA(S53:AE53)=0,"",ROUND(AVERAGE(S53:AE53),1))</f>
        <v/>
      </c>
      <c r="AH53" s="236" t="n"/>
      <c r="AI53" s="236" t="n"/>
      <c r="AJ53" s="236" t="n"/>
      <c r="AK53" s="236" t="n"/>
      <c r="AL53" s="236" t="n"/>
      <c r="AM53" s="236" t="n"/>
      <c r="AN53" s="236" t="n"/>
      <c r="AO53" s="236" t="n"/>
      <c r="AP53" s="236" t="n"/>
      <c r="AQ53" s="236" t="n"/>
      <c r="AR53" s="236" t="n"/>
      <c r="AS53" s="236" t="n"/>
      <c r="AT53" s="236" t="n"/>
      <c r="AU53" s="237">
        <f>IF(COUNTA(AH53:AT53)=0,"",ROUND(AVERAGE(AH53:AT53),1))</f>
        <v/>
      </c>
    </row>
    <row r="54" ht="13.8" customHeight="1" s="185">
      <c r="A54" s="213" t="n">
        <v>15</v>
      </c>
      <c r="B54" s="234">
        <f t="array" ref="B54:B54">IFERROR(INDEX(Liste_Enfants!B$4:B$53,SMALL(IF(Liste_Enfants!E$4:E$53="B",ROW(Liste_Enfants!E$4:E$53)-3),15))&amp;" "&amp;INDEX(Liste_Enfants!C$4:C$53,SMALL(IF(Liste_Enfants!E$4:E$53="B",ROW(Liste_Enfants!E$4:E$53)-3),15)),"")</f>
        <v/>
      </c>
      <c r="C54" s="235" t="n"/>
      <c r="D54" s="236" t="n"/>
      <c r="E54" s="236" t="n"/>
      <c r="F54" s="236" t="n"/>
      <c r="G54" s="236" t="n"/>
      <c r="H54" s="236" t="n"/>
      <c r="I54" s="236" t="n"/>
      <c r="J54" s="236" t="n"/>
      <c r="K54" s="236" t="n"/>
      <c r="L54" s="236" t="n"/>
      <c r="M54" s="236" t="n"/>
      <c r="N54" s="236" t="n"/>
      <c r="O54" s="236" t="n"/>
      <c r="P54" s="236" t="n"/>
      <c r="Q54" s="264">
        <f>IF(COUNTA(D54:P54)=0,"",ROUND(AVERAGE(D54:P54),1))</f>
        <v/>
      </c>
      <c r="S54" s="236" t="n"/>
      <c r="T54" s="236" t="n"/>
      <c r="U54" s="236" t="n"/>
      <c r="V54" s="236" t="n"/>
      <c r="W54" s="236" t="n"/>
      <c r="X54" s="236" t="n"/>
      <c r="Y54" s="236" t="n"/>
      <c r="Z54" s="236" t="n"/>
      <c r="AA54" s="236" t="n"/>
      <c r="AB54" s="236" t="n"/>
      <c r="AC54" s="236" t="n"/>
      <c r="AD54" s="236" t="n"/>
      <c r="AE54" s="236" t="n"/>
      <c r="AF54" s="264">
        <f>IF(COUNTA(S54:AE54)=0,"",ROUND(AVERAGE(S54:AE54),1))</f>
        <v/>
      </c>
      <c r="AH54" s="236" t="n"/>
      <c r="AI54" s="236" t="n"/>
      <c r="AJ54" s="236" t="n"/>
      <c r="AK54" s="236" t="n"/>
      <c r="AL54" s="236" t="n"/>
      <c r="AM54" s="236" t="n"/>
      <c r="AN54" s="236" t="n"/>
      <c r="AO54" s="236" t="n"/>
      <c r="AP54" s="236" t="n"/>
      <c r="AQ54" s="236" t="n"/>
      <c r="AR54" s="236" t="n"/>
      <c r="AS54" s="236" t="n"/>
      <c r="AT54" s="236" t="n"/>
      <c r="AU54" s="237">
        <f>IF(COUNTA(AH54:AT54)=0,"",ROUND(AVERAGE(AH54:AT54),1))</f>
        <v/>
      </c>
    </row>
    <row r="55" ht="12.8" customHeight="1" s="185">
      <c r="A55" s="233" t="inlineStr">
        <is>
          <t>📊 MOY.</t>
        </is>
      </c>
      <c r="C55" s="235" t="n"/>
      <c r="D55" s="241">
        <f>IF(COUNTA(D40:D54)=0,"",ROUND(AVERAGE(D40:D54),1))</f>
        <v/>
      </c>
      <c r="E55" s="241">
        <f>IF(COUNTA(E40:E54)=0,"",ROUND(AVERAGE(E40:E54),1))</f>
        <v/>
      </c>
      <c r="F55" s="241">
        <f>IF(COUNTA(F40:F54)=0,"",ROUND(AVERAGE(F40:F54),1))</f>
        <v/>
      </c>
      <c r="G55" s="241">
        <f>IF(COUNTA(G40:G54)=0,"",ROUND(AVERAGE(G40:G54),1))</f>
        <v/>
      </c>
      <c r="H55" s="241">
        <f>IF(COUNTA(H40:H54)=0,"",ROUND(AVERAGE(H40:H54),1))</f>
        <v/>
      </c>
      <c r="I55" s="241">
        <f>IF(COUNTA(I40:I54)=0,"",ROUND(AVERAGE(I40:I54),1))</f>
        <v/>
      </c>
      <c r="J55" s="241">
        <f>IF(COUNTA(J40:J54)=0,"",ROUND(AVERAGE(J40:J54),1))</f>
        <v/>
      </c>
      <c r="K55" s="241">
        <f>IF(COUNTA(K40:K54)=0,"",ROUND(AVERAGE(K40:K54),1))</f>
        <v/>
      </c>
      <c r="L55" s="241">
        <f>IF(COUNTA(L40:L54)=0,"",ROUND(AVERAGE(L40:L54),1))</f>
        <v/>
      </c>
      <c r="M55" s="241">
        <f>IF(COUNTA(M40:M54)=0,"",ROUND(AVERAGE(M40:M54),1))</f>
        <v/>
      </c>
      <c r="N55" s="241">
        <f>IF(COUNTA(N40:N54)=0,"",ROUND(AVERAGE(N40:N54),1))</f>
        <v/>
      </c>
      <c r="O55" s="241">
        <f>IF(COUNTA(O40:O54)=0,"",ROUND(AVERAGE(O40:O54),1))</f>
        <v/>
      </c>
      <c r="P55" s="241">
        <f>IF(COUNTA(P40:P54)=0,"",ROUND(AVERAGE(P40:P54),1))</f>
        <v/>
      </c>
      <c r="Q55" s="265">
        <f>IF(COUNTA(Q40:Q54)=0,"",ROUND(AVERAGE(Q40:Q54),1))</f>
        <v/>
      </c>
      <c r="S55" s="241">
        <f>IF(COUNTA(S40:S54)=0,"",ROUND(AVERAGE(S40:S54),1))</f>
        <v/>
      </c>
      <c r="T55" s="241">
        <f>IF(COUNTA(T40:T54)=0,"",ROUND(AVERAGE(T40:T54),1))</f>
        <v/>
      </c>
      <c r="U55" s="241">
        <f>IF(COUNTA(U40:U54)=0,"",ROUND(AVERAGE(U40:U54),1))</f>
        <v/>
      </c>
      <c r="V55" s="241">
        <f>IF(COUNTA(V40:V54)=0,"",ROUND(AVERAGE(V40:V54),1))</f>
        <v/>
      </c>
      <c r="W55" s="241">
        <f>IF(COUNTA(W40:W54)=0,"",ROUND(AVERAGE(W40:W54),1))</f>
        <v/>
      </c>
      <c r="X55" s="241">
        <f>IF(COUNTA(X40:X54)=0,"",ROUND(AVERAGE(X40:X54),1))</f>
        <v/>
      </c>
      <c r="Y55" s="241">
        <f>IF(COUNTA(Y40:Y54)=0,"",ROUND(AVERAGE(Y40:Y54),1))</f>
        <v/>
      </c>
      <c r="Z55" s="241">
        <f>IF(COUNTA(Z40:Z54)=0,"",ROUND(AVERAGE(Z40:Z54),1))</f>
        <v/>
      </c>
      <c r="AA55" s="241">
        <f>IF(COUNTA(AA40:AA54)=0,"",ROUND(AVERAGE(AA40:AA54),1))</f>
        <v/>
      </c>
      <c r="AB55" s="241">
        <f>IF(COUNTA(AB40:AB54)=0,"",ROUND(AVERAGE(AB40:AB54),1))</f>
        <v/>
      </c>
      <c r="AC55" s="241">
        <f>IF(COUNTA(AC40:AC54)=0,"",ROUND(AVERAGE(AC40:AC54),1))</f>
        <v/>
      </c>
      <c r="AD55" s="241">
        <f>IF(COUNTA(AD40:AD54)=0,"",ROUND(AVERAGE(AD40:AD54),1))</f>
        <v/>
      </c>
      <c r="AE55" s="241">
        <f>IF(COUNTA(AE40:AE54)=0,"",ROUND(AVERAGE(AE40:AE54),1))</f>
        <v/>
      </c>
      <c r="AF55" s="265">
        <f>IF(COUNTA(AF40:AF54)=0,"",ROUND(AVERAGE(AF40:AF54),1))</f>
        <v/>
      </c>
      <c r="AH55" s="241">
        <f>IF(COUNTA(AH40:AH54)=0,"",ROUND(AVERAGE(AH40:AH54),1))</f>
        <v/>
      </c>
      <c r="AI55" s="241">
        <f>IF(COUNTA(AI40:AI54)=0,"",ROUND(AVERAGE(AI40:AI54),1))</f>
        <v/>
      </c>
      <c r="AJ55" s="241">
        <f>IF(COUNTA(AJ40:AJ54)=0,"",ROUND(AVERAGE(AJ40:AJ54),1))</f>
        <v/>
      </c>
      <c r="AK55" s="241">
        <f>IF(COUNTA(AK40:AK54)=0,"",ROUND(AVERAGE(AK40:AK54),1))</f>
        <v/>
      </c>
      <c r="AL55" s="241">
        <f>IF(COUNTA(AL40:AL54)=0,"",ROUND(AVERAGE(AL40:AL54),1))</f>
        <v/>
      </c>
      <c r="AM55" s="241">
        <f>IF(COUNTA(AM40:AM54)=0,"",ROUND(AVERAGE(AM40:AM54),1))</f>
        <v/>
      </c>
      <c r="AN55" s="241">
        <f>IF(COUNTA(AN40:AN54)=0,"",ROUND(AVERAGE(AN40:AN54),1))</f>
        <v/>
      </c>
      <c r="AO55" s="241">
        <f>IF(COUNTA(AO40:AO54)=0,"",ROUND(AVERAGE(AO40:AO54),1))</f>
        <v/>
      </c>
      <c r="AP55" s="241">
        <f>IF(COUNTA(AP40:AP54)=0,"",ROUND(AVERAGE(AP40:AP54),1))</f>
        <v/>
      </c>
      <c r="AQ55" s="241">
        <f>IF(COUNTA(AQ40:AQ54)=0,"",ROUND(AVERAGE(AQ40:AQ54),1))</f>
        <v/>
      </c>
      <c r="AR55" s="241">
        <f>IF(COUNTA(AR40:AR54)=0,"",ROUND(AVERAGE(AR40:AR54),1))</f>
        <v/>
      </c>
      <c r="AS55" s="241">
        <f>IF(COUNTA(AS40:AS54)=0,"",ROUND(AVERAGE(AS40:AS54),1))</f>
        <v/>
      </c>
      <c r="AT55" s="241">
        <f>IF(COUNTA(AT40:AT54)=0,"",ROUND(AVERAGE(AT40:AT54),1))</f>
        <v/>
      </c>
      <c r="AU55" s="266">
        <f>IF(COUNTA(AU40:AU54)=0,"",ROUND(AVERAGE(AU40:AU54),1))</f>
        <v/>
      </c>
    </row>
    <row r="56" ht="30" customHeight="1" s="185">
      <c r="A56" s="246" t="inlineStr">
        <is>
          <t>N°</t>
        </is>
      </c>
      <c r="B56" s="247" t="inlineStr">
        <is>
          <t>📅 JEUDI</t>
        </is>
      </c>
      <c r="C56" s="228" t="n"/>
      <c r="D56" s="229" t="inlineStr">
        <is>
          <t>Règles</t>
        </is>
      </c>
      <c r="E56" s="229" t="inlineStr">
        <is>
          <t>Coopér.</t>
        </is>
      </c>
      <c r="F56" s="229" t="inlineStr">
        <is>
          <t>Comm.</t>
        </is>
      </c>
      <c r="G56" s="229" t="inlineStr">
        <is>
          <t>Entraide</t>
        </is>
      </c>
      <c r="H56" s="230" t="inlineStr">
        <is>
          <t>Initiat.</t>
        </is>
      </c>
      <c r="I56" s="230" t="inlineStr">
        <is>
          <t>Gest.mat</t>
        </is>
      </c>
      <c r="J56" s="230" t="inlineStr">
        <is>
          <t>Orga.</t>
        </is>
      </c>
      <c r="K56" s="231" t="inlineStr">
        <is>
          <t>Imagin.</t>
        </is>
      </c>
      <c r="L56" s="231" t="inlineStr">
        <is>
          <t>Expr.art</t>
        </is>
      </c>
      <c r="M56" s="231" t="inlineStr">
        <is>
          <t>Expr.corp</t>
        </is>
      </c>
      <c r="N56" s="232" t="inlineStr">
        <is>
          <t>Coord.</t>
        </is>
      </c>
      <c r="O56" s="232" t="inlineStr">
        <is>
          <t>Endur.</t>
        </is>
      </c>
      <c r="P56" s="232" t="inlineStr">
        <is>
          <t>Esp.sport</t>
        </is>
      </c>
      <c r="Q56" s="267" t="inlineStr">
        <is>
          <t>MOY</t>
        </is>
      </c>
      <c r="R56" s="268" t="inlineStr">
        <is>
          <t>▼ Activité</t>
        </is>
      </c>
      <c r="S56" s="229" t="inlineStr">
        <is>
          <t>Règles</t>
        </is>
      </c>
      <c r="T56" s="229" t="inlineStr">
        <is>
          <t>Coopér.</t>
        </is>
      </c>
      <c r="U56" s="229" t="inlineStr">
        <is>
          <t>Comm.</t>
        </is>
      </c>
      <c r="V56" s="229" t="inlineStr">
        <is>
          <t>Entraide</t>
        </is>
      </c>
      <c r="W56" s="230" t="inlineStr">
        <is>
          <t>Initiat.</t>
        </is>
      </c>
      <c r="X56" s="230" t="inlineStr">
        <is>
          <t>Gest.mat</t>
        </is>
      </c>
      <c r="Y56" s="230" t="inlineStr">
        <is>
          <t>Orga.</t>
        </is>
      </c>
      <c r="Z56" s="231" t="inlineStr">
        <is>
          <t>Imagin.</t>
        </is>
      </c>
      <c r="AA56" s="231" t="inlineStr">
        <is>
          <t>Expr.art</t>
        </is>
      </c>
      <c r="AB56" s="231" t="inlineStr">
        <is>
          <t>Expr.corp</t>
        </is>
      </c>
      <c r="AC56" s="232" t="inlineStr">
        <is>
          <t>Coord.</t>
        </is>
      </c>
      <c r="AD56" s="232" t="inlineStr">
        <is>
          <t>Endur.</t>
        </is>
      </c>
      <c r="AE56" s="232" t="inlineStr">
        <is>
          <t>Esp.sport</t>
        </is>
      </c>
      <c r="AF56" s="267" t="inlineStr">
        <is>
          <t>MOY</t>
        </is>
      </c>
      <c r="AH56" s="229" t="inlineStr">
        <is>
          <t>Règles</t>
        </is>
      </c>
      <c r="AI56" s="229" t="inlineStr">
        <is>
          <t>Coopér.</t>
        </is>
      </c>
      <c r="AJ56" s="229" t="inlineStr">
        <is>
          <t>Comm.</t>
        </is>
      </c>
      <c r="AK56" s="229" t="inlineStr">
        <is>
          <t>Entraide</t>
        </is>
      </c>
      <c r="AL56" s="230" t="inlineStr">
        <is>
          <t>Initiat.</t>
        </is>
      </c>
      <c r="AM56" s="230" t="inlineStr">
        <is>
          <t>Gest.mat</t>
        </is>
      </c>
      <c r="AN56" s="230" t="inlineStr">
        <is>
          <t>Orga.</t>
        </is>
      </c>
      <c r="AO56" s="231" t="inlineStr">
        <is>
          <t>Imagin.</t>
        </is>
      </c>
      <c r="AP56" s="231" t="inlineStr">
        <is>
          <t>Expr.art</t>
        </is>
      </c>
      <c r="AQ56" s="231" t="inlineStr">
        <is>
          <t>Expr.corp</t>
        </is>
      </c>
      <c r="AR56" s="232" t="inlineStr">
        <is>
          <t>Coord.</t>
        </is>
      </c>
      <c r="AS56" s="232" t="inlineStr">
        <is>
          <t>Endur.</t>
        </is>
      </c>
      <c r="AT56" s="232" t="inlineStr">
        <is>
          <t>Esp.sport</t>
        </is>
      </c>
      <c r="AU56" s="269" t="inlineStr">
        <is>
          <t>MOY</t>
        </is>
      </c>
    </row>
    <row r="57" ht="13.8" customHeight="1" s="185">
      <c r="A57" s="213" t="n">
        <v>1</v>
      </c>
      <c r="B57" s="234">
        <f t="array" ref="B57:B57">IFERROR(INDEX(Liste_Enfants!B$4:B$53,SMALL(IF(Liste_Enfants!E$4:E$53="B",ROW(Liste_Enfants!E$4:E$53)-3),1))&amp;" "&amp;INDEX(Liste_Enfants!C$4:C$53,SMALL(IF(Liste_Enfants!E$4:E$53="B",ROW(Liste_Enfants!E$4:E$53)-3),1)),"")</f>
        <v/>
      </c>
      <c r="C57" s="235" t="n"/>
      <c r="D57" s="236" t="n"/>
      <c r="E57" s="236" t="n"/>
      <c r="F57" s="236" t="n"/>
      <c r="G57" s="236" t="n"/>
      <c r="H57" s="236" t="n"/>
      <c r="I57" s="236" t="n"/>
      <c r="J57" s="236" t="n"/>
      <c r="K57" s="236" t="n"/>
      <c r="L57" s="236" t="n"/>
      <c r="M57" s="236" t="n"/>
      <c r="N57" s="236" t="n"/>
      <c r="O57" s="236" t="n"/>
      <c r="P57" s="236" t="n"/>
      <c r="Q57" s="264">
        <f>IF(COUNTA(D57:P57)=0,"",ROUND(AVERAGE(D57:P57),1))</f>
        <v/>
      </c>
      <c r="S57" s="236" t="n"/>
      <c r="T57" s="236" t="n"/>
      <c r="U57" s="236" t="n"/>
      <c r="V57" s="236" t="n"/>
      <c r="W57" s="236" t="n"/>
      <c r="X57" s="236" t="n"/>
      <c r="Y57" s="236" t="n"/>
      <c r="Z57" s="236" t="n"/>
      <c r="AA57" s="236" t="n"/>
      <c r="AB57" s="236" t="n"/>
      <c r="AC57" s="236" t="n"/>
      <c r="AD57" s="236" t="n"/>
      <c r="AE57" s="236" t="n"/>
      <c r="AF57" s="264">
        <f>IF(COUNTA(S57:AE57)=0,"",ROUND(AVERAGE(S57:AE57),1))</f>
        <v/>
      </c>
      <c r="AH57" s="236" t="n"/>
      <c r="AI57" s="236" t="n"/>
      <c r="AJ57" s="236" t="n"/>
      <c r="AK57" s="236" t="n"/>
      <c r="AL57" s="236" t="n"/>
      <c r="AM57" s="236" t="n"/>
      <c r="AN57" s="236" t="n"/>
      <c r="AO57" s="236" t="n"/>
      <c r="AP57" s="236" t="n"/>
      <c r="AQ57" s="236" t="n"/>
      <c r="AR57" s="236" t="n"/>
      <c r="AS57" s="236" t="n"/>
      <c r="AT57" s="236" t="n"/>
      <c r="AU57" s="237">
        <f>IF(COUNTA(AH57:AT57)=0,"",ROUND(AVERAGE(AH57:AT57),1))</f>
        <v/>
      </c>
    </row>
    <row r="58" ht="13.8" customHeight="1" s="185">
      <c r="A58" s="238" t="n">
        <v>2</v>
      </c>
      <c r="B58" s="239">
        <f t="array" ref="B58:B58">IFERROR(INDEX(Liste_Enfants!B$4:B$53,SMALL(IF(Liste_Enfants!E$4:E$53="B",ROW(Liste_Enfants!E$4:E$53)-3),2))&amp;" "&amp;INDEX(Liste_Enfants!C$4:C$53,SMALL(IF(Liste_Enfants!E$4:E$53="B",ROW(Liste_Enfants!E$4:E$53)-3),2)),"")</f>
        <v/>
      </c>
      <c r="C58" s="235" t="n"/>
      <c r="D58" s="236" t="n"/>
      <c r="E58" s="236" t="n"/>
      <c r="F58" s="236" t="n"/>
      <c r="G58" s="236" t="n"/>
      <c r="H58" s="236" t="n"/>
      <c r="I58" s="236" t="n"/>
      <c r="J58" s="236" t="n"/>
      <c r="K58" s="236" t="n"/>
      <c r="L58" s="236" t="n"/>
      <c r="M58" s="236" t="n"/>
      <c r="N58" s="236" t="n"/>
      <c r="O58" s="236" t="n"/>
      <c r="P58" s="236" t="n"/>
      <c r="Q58" s="264">
        <f>IF(COUNTA(D58:P58)=0,"",ROUND(AVERAGE(D58:P58),1))</f>
        <v/>
      </c>
      <c r="S58" s="236" t="n"/>
      <c r="T58" s="236" t="n"/>
      <c r="U58" s="236" t="n"/>
      <c r="V58" s="236" t="n"/>
      <c r="W58" s="236" t="n"/>
      <c r="X58" s="236" t="n"/>
      <c r="Y58" s="236" t="n"/>
      <c r="Z58" s="236" t="n"/>
      <c r="AA58" s="236" t="n"/>
      <c r="AB58" s="236" t="n"/>
      <c r="AC58" s="236" t="n"/>
      <c r="AD58" s="236" t="n"/>
      <c r="AE58" s="236" t="n"/>
      <c r="AF58" s="264">
        <f>IF(COUNTA(S58:AE58)=0,"",ROUND(AVERAGE(S58:AE58),1))</f>
        <v/>
      </c>
      <c r="AH58" s="236" t="n"/>
      <c r="AI58" s="236" t="n"/>
      <c r="AJ58" s="236" t="n"/>
      <c r="AK58" s="236" t="n"/>
      <c r="AL58" s="236" t="n"/>
      <c r="AM58" s="236" t="n"/>
      <c r="AN58" s="236" t="n"/>
      <c r="AO58" s="236" t="n"/>
      <c r="AP58" s="236" t="n"/>
      <c r="AQ58" s="236" t="n"/>
      <c r="AR58" s="236" t="n"/>
      <c r="AS58" s="236" t="n"/>
      <c r="AT58" s="236" t="n"/>
      <c r="AU58" s="237">
        <f>IF(COUNTA(AH58:AT58)=0,"",ROUND(AVERAGE(AH58:AT58),1))</f>
        <v/>
      </c>
    </row>
    <row r="59" ht="13.8" customHeight="1" s="185">
      <c r="A59" s="213" t="n">
        <v>3</v>
      </c>
      <c r="B59" s="234">
        <f t="array" ref="B59:B59">IFERROR(INDEX(Liste_Enfants!B$4:B$53,SMALL(IF(Liste_Enfants!E$4:E$53="B",ROW(Liste_Enfants!E$4:E$53)-3),3))&amp;" "&amp;INDEX(Liste_Enfants!C$4:C$53,SMALL(IF(Liste_Enfants!E$4:E$53="B",ROW(Liste_Enfants!E$4:E$53)-3),3)),"")</f>
        <v/>
      </c>
      <c r="C59" s="235" t="n"/>
      <c r="D59" s="236" t="n"/>
      <c r="E59" s="236" t="n"/>
      <c r="F59" s="236" t="n"/>
      <c r="G59" s="236" t="n"/>
      <c r="H59" s="236" t="n"/>
      <c r="I59" s="236" t="n"/>
      <c r="J59" s="236" t="n"/>
      <c r="K59" s="236" t="n"/>
      <c r="L59" s="236" t="n"/>
      <c r="M59" s="236" t="n"/>
      <c r="N59" s="236" t="n"/>
      <c r="O59" s="236" t="n"/>
      <c r="P59" s="236" t="n"/>
      <c r="Q59" s="264">
        <f>IF(COUNTA(D59:P59)=0,"",ROUND(AVERAGE(D59:P59),1))</f>
        <v/>
      </c>
      <c r="S59" s="236" t="n"/>
      <c r="T59" s="236" t="n"/>
      <c r="U59" s="236" t="n"/>
      <c r="V59" s="236" t="n"/>
      <c r="W59" s="236" t="n"/>
      <c r="X59" s="236" t="n"/>
      <c r="Y59" s="236" t="n"/>
      <c r="Z59" s="236" t="n"/>
      <c r="AA59" s="236" t="n"/>
      <c r="AB59" s="236" t="n"/>
      <c r="AC59" s="236" t="n"/>
      <c r="AD59" s="236" t="n"/>
      <c r="AE59" s="236" t="n"/>
      <c r="AF59" s="264">
        <f>IF(COUNTA(S59:AE59)=0,"",ROUND(AVERAGE(S59:AE59),1))</f>
        <v/>
      </c>
      <c r="AH59" s="236" t="n"/>
      <c r="AI59" s="236" t="n"/>
      <c r="AJ59" s="236" t="n"/>
      <c r="AK59" s="236" t="n"/>
      <c r="AL59" s="236" t="n"/>
      <c r="AM59" s="236" t="n"/>
      <c r="AN59" s="236" t="n"/>
      <c r="AO59" s="236" t="n"/>
      <c r="AP59" s="236" t="n"/>
      <c r="AQ59" s="236" t="n"/>
      <c r="AR59" s="236" t="n"/>
      <c r="AS59" s="236" t="n"/>
      <c r="AT59" s="236" t="n"/>
      <c r="AU59" s="237">
        <f>IF(COUNTA(AH59:AT59)=0,"",ROUND(AVERAGE(AH59:AT59),1))</f>
        <v/>
      </c>
    </row>
    <row r="60" ht="13.8" customHeight="1" s="185">
      <c r="A60" s="238" t="n">
        <v>4</v>
      </c>
      <c r="B60" s="239">
        <f t="array" ref="B60:B60">IFERROR(INDEX(Liste_Enfants!B$4:B$53,SMALL(IF(Liste_Enfants!E$4:E$53="B",ROW(Liste_Enfants!E$4:E$53)-3),4))&amp;" "&amp;INDEX(Liste_Enfants!C$4:C$53,SMALL(IF(Liste_Enfants!E$4:E$53="B",ROW(Liste_Enfants!E$4:E$53)-3),4)),"")</f>
        <v/>
      </c>
      <c r="C60" s="235" t="n"/>
      <c r="D60" s="236" t="n"/>
      <c r="E60" s="236" t="n"/>
      <c r="F60" s="236" t="n"/>
      <c r="G60" s="236" t="n"/>
      <c r="H60" s="236" t="n"/>
      <c r="I60" s="236" t="n"/>
      <c r="J60" s="236" t="n"/>
      <c r="K60" s="236" t="n"/>
      <c r="L60" s="236" t="n"/>
      <c r="M60" s="236" t="n"/>
      <c r="N60" s="236" t="n"/>
      <c r="O60" s="236" t="n"/>
      <c r="P60" s="236" t="n"/>
      <c r="Q60" s="264">
        <f>IF(COUNTA(D60:P60)=0,"",ROUND(AVERAGE(D60:P60),1))</f>
        <v/>
      </c>
      <c r="S60" s="236" t="n"/>
      <c r="T60" s="236" t="n"/>
      <c r="U60" s="236" t="n"/>
      <c r="V60" s="236" t="n"/>
      <c r="W60" s="236" t="n"/>
      <c r="X60" s="236" t="n"/>
      <c r="Y60" s="236" t="n"/>
      <c r="Z60" s="236" t="n"/>
      <c r="AA60" s="236" t="n"/>
      <c r="AB60" s="236" t="n"/>
      <c r="AC60" s="236" t="n"/>
      <c r="AD60" s="236" t="n"/>
      <c r="AE60" s="236" t="n"/>
      <c r="AF60" s="264">
        <f>IF(COUNTA(S60:AE60)=0,"",ROUND(AVERAGE(S60:AE60),1))</f>
        <v/>
      </c>
      <c r="AH60" s="236" t="n"/>
      <c r="AI60" s="236" t="n"/>
      <c r="AJ60" s="236" t="n"/>
      <c r="AK60" s="236" t="n"/>
      <c r="AL60" s="236" t="n"/>
      <c r="AM60" s="236" t="n"/>
      <c r="AN60" s="236" t="n"/>
      <c r="AO60" s="236" t="n"/>
      <c r="AP60" s="236" t="n"/>
      <c r="AQ60" s="236" t="n"/>
      <c r="AR60" s="236" t="n"/>
      <c r="AS60" s="236" t="n"/>
      <c r="AT60" s="236" t="n"/>
      <c r="AU60" s="237">
        <f>IF(COUNTA(AH60:AT60)=0,"",ROUND(AVERAGE(AH60:AT60),1))</f>
        <v/>
      </c>
    </row>
    <row r="61" ht="13.8" customHeight="1" s="185">
      <c r="A61" s="213" t="n">
        <v>5</v>
      </c>
      <c r="B61" s="234">
        <f t="array" ref="B61:B61">IFERROR(INDEX(Liste_Enfants!B$4:B$53,SMALL(IF(Liste_Enfants!E$4:E$53="B",ROW(Liste_Enfants!E$4:E$53)-3),5))&amp;" "&amp;INDEX(Liste_Enfants!C$4:C$53,SMALL(IF(Liste_Enfants!E$4:E$53="B",ROW(Liste_Enfants!E$4:E$53)-3),5)),"")</f>
        <v/>
      </c>
      <c r="C61" s="235" t="n"/>
      <c r="D61" s="236" t="n"/>
      <c r="E61" s="236" t="n"/>
      <c r="F61" s="236" t="n"/>
      <c r="G61" s="236" t="n"/>
      <c r="H61" s="236" t="n"/>
      <c r="I61" s="236" t="n"/>
      <c r="J61" s="236" t="n"/>
      <c r="K61" s="236" t="n"/>
      <c r="L61" s="236" t="n"/>
      <c r="M61" s="236" t="n"/>
      <c r="N61" s="236" t="n"/>
      <c r="O61" s="236" t="n"/>
      <c r="P61" s="236" t="n"/>
      <c r="Q61" s="264">
        <f>IF(COUNTA(D61:P61)=0,"",ROUND(AVERAGE(D61:P61),1))</f>
        <v/>
      </c>
      <c r="S61" s="236" t="n"/>
      <c r="T61" s="236" t="n"/>
      <c r="U61" s="236" t="n"/>
      <c r="V61" s="236" t="n"/>
      <c r="W61" s="236" t="n"/>
      <c r="X61" s="236" t="n"/>
      <c r="Y61" s="236" t="n"/>
      <c r="Z61" s="236" t="n"/>
      <c r="AA61" s="236" t="n"/>
      <c r="AB61" s="236" t="n"/>
      <c r="AC61" s="236" t="n"/>
      <c r="AD61" s="236" t="n"/>
      <c r="AE61" s="236" t="n"/>
      <c r="AF61" s="264">
        <f>IF(COUNTA(S61:AE61)=0,"",ROUND(AVERAGE(S61:AE61),1))</f>
        <v/>
      </c>
      <c r="AH61" s="236" t="n"/>
      <c r="AI61" s="236" t="n"/>
      <c r="AJ61" s="236" t="n"/>
      <c r="AK61" s="236" t="n"/>
      <c r="AL61" s="236" t="n"/>
      <c r="AM61" s="236" t="n"/>
      <c r="AN61" s="236" t="n"/>
      <c r="AO61" s="236" t="n"/>
      <c r="AP61" s="236" t="n"/>
      <c r="AQ61" s="236" t="n"/>
      <c r="AR61" s="236" t="n"/>
      <c r="AS61" s="236" t="n"/>
      <c r="AT61" s="236" t="n"/>
      <c r="AU61" s="237">
        <f>IF(COUNTA(AH61:AT61)=0,"",ROUND(AVERAGE(AH61:AT61),1))</f>
        <v/>
      </c>
    </row>
    <row r="62" ht="13.8" customHeight="1" s="185">
      <c r="A62" s="238" t="n">
        <v>6</v>
      </c>
      <c r="B62" s="239">
        <f t="array" ref="B62:B62">IFERROR(INDEX(Liste_Enfants!B$4:B$53,SMALL(IF(Liste_Enfants!E$4:E$53="B",ROW(Liste_Enfants!E$4:E$53)-3),6))&amp;" "&amp;INDEX(Liste_Enfants!C$4:C$53,SMALL(IF(Liste_Enfants!E$4:E$53="B",ROW(Liste_Enfants!E$4:E$53)-3),6)),"")</f>
        <v/>
      </c>
      <c r="C62" s="235" t="n"/>
      <c r="D62" s="236" t="n"/>
      <c r="E62" s="236" t="n"/>
      <c r="F62" s="236" t="n"/>
      <c r="G62" s="236" t="n"/>
      <c r="H62" s="236" t="n"/>
      <c r="I62" s="236" t="n"/>
      <c r="J62" s="236" t="n"/>
      <c r="K62" s="236" t="n"/>
      <c r="L62" s="236" t="n"/>
      <c r="M62" s="236" t="n"/>
      <c r="N62" s="236" t="n"/>
      <c r="O62" s="236" t="n"/>
      <c r="P62" s="236" t="n"/>
      <c r="Q62" s="264">
        <f>IF(COUNTA(D62:P62)=0,"",ROUND(AVERAGE(D62:P62),1))</f>
        <v/>
      </c>
      <c r="S62" s="236" t="n"/>
      <c r="T62" s="236" t="n"/>
      <c r="U62" s="236" t="n"/>
      <c r="V62" s="236" t="n"/>
      <c r="W62" s="236" t="n"/>
      <c r="X62" s="236" t="n"/>
      <c r="Y62" s="236" t="n"/>
      <c r="Z62" s="236" t="n"/>
      <c r="AA62" s="236" t="n"/>
      <c r="AB62" s="236" t="n"/>
      <c r="AC62" s="236" t="n"/>
      <c r="AD62" s="236" t="n"/>
      <c r="AE62" s="236" t="n"/>
      <c r="AF62" s="264">
        <f>IF(COUNTA(S62:AE62)=0,"",ROUND(AVERAGE(S62:AE62),1))</f>
        <v/>
      </c>
      <c r="AH62" s="236" t="n"/>
      <c r="AI62" s="236" t="n"/>
      <c r="AJ62" s="236" t="n"/>
      <c r="AK62" s="236" t="n"/>
      <c r="AL62" s="236" t="n"/>
      <c r="AM62" s="236" t="n"/>
      <c r="AN62" s="236" t="n"/>
      <c r="AO62" s="236" t="n"/>
      <c r="AP62" s="236" t="n"/>
      <c r="AQ62" s="236" t="n"/>
      <c r="AR62" s="236" t="n"/>
      <c r="AS62" s="236" t="n"/>
      <c r="AT62" s="236" t="n"/>
      <c r="AU62" s="237">
        <f>IF(COUNTA(AH62:AT62)=0,"",ROUND(AVERAGE(AH62:AT62),1))</f>
        <v/>
      </c>
    </row>
    <row r="63" ht="13.8" customHeight="1" s="185">
      <c r="A63" s="213" t="n">
        <v>7</v>
      </c>
      <c r="B63" s="234">
        <f t="array" ref="B63:B63">IFERROR(INDEX(Liste_Enfants!B$4:B$53,SMALL(IF(Liste_Enfants!E$4:E$53="B",ROW(Liste_Enfants!E$4:E$53)-3),7))&amp;" "&amp;INDEX(Liste_Enfants!C$4:C$53,SMALL(IF(Liste_Enfants!E$4:E$53="B",ROW(Liste_Enfants!E$4:E$53)-3),7)),"")</f>
        <v/>
      </c>
      <c r="C63" s="235" t="n"/>
      <c r="D63" s="236" t="n"/>
      <c r="E63" s="236" t="n"/>
      <c r="F63" s="236" t="n"/>
      <c r="G63" s="236" t="n"/>
      <c r="H63" s="236" t="n"/>
      <c r="I63" s="236" t="n"/>
      <c r="J63" s="236" t="n"/>
      <c r="K63" s="236" t="n"/>
      <c r="L63" s="236" t="n"/>
      <c r="M63" s="236" t="n"/>
      <c r="N63" s="236" t="n"/>
      <c r="O63" s="236" t="n"/>
      <c r="P63" s="236" t="n"/>
      <c r="Q63" s="264">
        <f>IF(COUNTA(D63:P63)=0,"",ROUND(AVERAGE(D63:P63),1))</f>
        <v/>
      </c>
      <c r="S63" s="236" t="n"/>
      <c r="T63" s="236" t="n"/>
      <c r="U63" s="236" t="n"/>
      <c r="V63" s="236" t="n"/>
      <c r="W63" s="236" t="n"/>
      <c r="X63" s="236" t="n"/>
      <c r="Y63" s="236" t="n"/>
      <c r="Z63" s="236" t="n"/>
      <c r="AA63" s="236" t="n"/>
      <c r="AB63" s="236" t="n"/>
      <c r="AC63" s="236" t="n"/>
      <c r="AD63" s="236" t="n"/>
      <c r="AE63" s="236" t="n"/>
      <c r="AF63" s="264">
        <f>IF(COUNTA(S63:AE63)=0,"",ROUND(AVERAGE(S63:AE63),1))</f>
        <v/>
      </c>
      <c r="AH63" s="236" t="n"/>
      <c r="AI63" s="236" t="n"/>
      <c r="AJ63" s="236" t="n"/>
      <c r="AK63" s="236" t="n"/>
      <c r="AL63" s="236" t="n"/>
      <c r="AM63" s="236" t="n"/>
      <c r="AN63" s="236" t="n"/>
      <c r="AO63" s="236" t="n"/>
      <c r="AP63" s="236" t="n"/>
      <c r="AQ63" s="236" t="n"/>
      <c r="AR63" s="236" t="n"/>
      <c r="AS63" s="236" t="n"/>
      <c r="AT63" s="236" t="n"/>
      <c r="AU63" s="237">
        <f>IF(COUNTA(AH63:AT63)=0,"",ROUND(AVERAGE(AH63:AT63),1))</f>
        <v/>
      </c>
    </row>
    <row r="64" ht="13.8" customHeight="1" s="185">
      <c r="A64" s="238" t="n">
        <v>8</v>
      </c>
      <c r="B64" s="239">
        <f t="array" ref="B64:B64">IFERROR(INDEX(Liste_Enfants!B$4:B$53,SMALL(IF(Liste_Enfants!E$4:E$53="B",ROW(Liste_Enfants!E$4:E$53)-3),8))&amp;" "&amp;INDEX(Liste_Enfants!C$4:C$53,SMALL(IF(Liste_Enfants!E$4:E$53="B",ROW(Liste_Enfants!E$4:E$53)-3),8)),"")</f>
        <v/>
      </c>
      <c r="C64" s="235" t="n"/>
      <c r="D64" s="236" t="n"/>
      <c r="E64" s="236" t="n"/>
      <c r="F64" s="236" t="n"/>
      <c r="G64" s="236" t="n"/>
      <c r="H64" s="236" t="n"/>
      <c r="I64" s="236" t="n"/>
      <c r="J64" s="236" t="n"/>
      <c r="K64" s="236" t="n"/>
      <c r="L64" s="236" t="n"/>
      <c r="M64" s="236" t="n"/>
      <c r="N64" s="236" t="n"/>
      <c r="O64" s="236" t="n"/>
      <c r="P64" s="236" t="n"/>
      <c r="Q64" s="264">
        <f>IF(COUNTA(D64:P64)=0,"",ROUND(AVERAGE(D64:P64),1))</f>
        <v/>
      </c>
      <c r="S64" s="236" t="n"/>
      <c r="T64" s="236" t="n"/>
      <c r="U64" s="236" t="n"/>
      <c r="V64" s="236" t="n"/>
      <c r="W64" s="236" t="n"/>
      <c r="X64" s="236" t="n"/>
      <c r="Y64" s="236" t="n"/>
      <c r="Z64" s="236" t="n"/>
      <c r="AA64" s="236" t="n"/>
      <c r="AB64" s="236" t="n"/>
      <c r="AC64" s="236" t="n"/>
      <c r="AD64" s="236" t="n"/>
      <c r="AE64" s="236" t="n"/>
      <c r="AF64" s="264">
        <f>IF(COUNTA(S64:AE64)=0,"",ROUND(AVERAGE(S64:AE64),1))</f>
        <v/>
      </c>
      <c r="AH64" s="236" t="n"/>
      <c r="AI64" s="236" t="n"/>
      <c r="AJ64" s="236" t="n"/>
      <c r="AK64" s="236" t="n"/>
      <c r="AL64" s="236" t="n"/>
      <c r="AM64" s="236" t="n"/>
      <c r="AN64" s="236" t="n"/>
      <c r="AO64" s="236" t="n"/>
      <c r="AP64" s="236" t="n"/>
      <c r="AQ64" s="236" t="n"/>
      <c r="AR64" s="236" t="n"/>
      <c r="AS64" s="236" t="n"/>
      <c r="AT64" s="236" t="n"/>
      <c r="AU64" s="237">
        <f>IF(COUNTA(AH64:AT64)=0,"",ROUND(AVERAGE(AH64:AT64),1))</f>
        <v/>
      </c>
    </row>
    <row r="65" ht="13.8" customHeight="1" s="185">
      <c r="A65" s="213" t="n">
        <v>9</v>
      </c>
      <c r="B65" s="234">
        <f t="array" ref="B65:B65">IFERROR(INDEX(Liste_Enfants!B$4:B$53,SMALL(IF(Liste_Enfants!E$4:E$53="B",ROW(Liste_Enfants!E$4:E$53)-3),9))&amp;" "&amp;INDEX(Liste_Enfants!C$4:C$53,SMALL(IF(Liste_Enfants!E$4:E$53="B",ROW(Liste_Enfants!E$4:E$53)-3),9)),"")</f>
        <v/>
      </c>
      <c r="C65" s="235" t="n"/>
      <c r="D65" s="236" t="n"/>
      <c r="E65" s="236" t="n"/>
      <c r="F65" s="236" t="n"/>
      <c r="G65" s="236" t="n"/>
      <c r="H65" s="236" t="n"/>
      <c r="I65" s="236" t="n"/>
      <c r="J65" s="236" t="n"/>
      <c r="K65" s="236" t="n"/>
      <c r="L65" s="236" t="n"/>
      <c r="M65" s="236" t="n"/>
      <c r="N65" s="236" t="n"/>
      <c r="O65" s="236" t="n"/>
      <c r="P65" s="236" t="n"/>
      <c r="Q65" s="264">
        <f>IF(COUNTA(D65:P65)=0,"",ROUND(AVERAGE(D65:P65),1))</f>
        <v/>
      </c>
      <c r="S65" s="236" t="n"/>
      <c r="T65" s="236" t="n"/>
      <c r="U65" s="236" t="n"/>
      <c r="V65" s="236" t="n"/>
      <c r="W65" s="236" t="n"/>
      <c r="X65" s="236" t="n"/>
      <c r="Y65" s="236" t="n"/>
      <c r="Z65" s="236" t="n"/>
      <c r="AA65" s="236" t="n"/>
      <c r="AB65" s="236" t="n"/>
      <c r="AC65" s="236" t="n"/>
      <c r="AD65" s="236" t="n"/>
      <c r="AE65" s="236" t="n"/>
      <c r="AF65" s="264">
        <f>IF(COUNTA(S65:AE65)=0,"",ROUND(AVERAGE(S65:AE65),1))</f>
        <v/>
      </c>
      <c r="AH65" s="236" t="n"/>
      <c r="AI65" s="236" t="n"/>
      <c r="AJ65" s="236" t="n"/>
      <c r="AK65" s="236" t="n"/>
      <c r="AL65" s="236" t="n"/>
      <c r="AM65" s="236" t="n"/>
      <c r="AN65" s="236" t="n"/>
      <c r="AO65" s="236" t="n"/>
      <c r="AP65" s="236" t="n"/>
      <c r="AQ65" s="236" t="n"/>
      <c r="AR65" s="236" t="n"/>
      <c r="AS65" s="236" t="n"/>
      <c r="AT65" s="236" t="n"/>
      <c r="AU65" s="237">
        <f>IF(COUNTA(AH65:AT65)=0,"",ROUND(AVERAGE(AH65:AT65),1))</f>
        <v/>
      </c>
    </row>
    <row r="66" ht="13.8" customHeight="1" s="185">
      <c r="A66" s="238" t="n">
        <v>10</v>
      </c>
      <c r="B66" s="239">
        <f t="array" ref="B66:B66">IFERROR(INDEX(Liste_Enfants!B$4:B$53,SMALL(IF(Liste_Enfants!E$4:E$53="B",ROW(Liste_Enfants!E$4:E$53)-3),10))&amp;" "&amp;INDEX(Liste_Enfants!C$4:C$53,SMALL(IF(Liste_Enfants!E$4:E$53="B",ROW(Liste_Enfants!E$4:E$53)-3),10)),"")</f>
        <v/>
      </c>
      <c r="C66" s="235" t="n"/>
      <c r="D66" s="236" t="n"/>
      <c r="E66" s="236" t="n"/>
      <c r="F66" s="236" t="n"/>
      <c r="G66" s="236" t="n"/>
      <c r="H66" s="236" t="n"/>
      <c r="I66" s="236" t="n"/>
      <c r="J66" s="236" t="n"/>
      <c r="K66" s="236" t="n"/>
      <c r="L66" s="236" t="n"/>
      <c r="M66" s="236" t="n"/>
      <c r="N66" s="236" t="n"/>
      <c r="O66" s="236" t="n"/>
      <c r="P66" s="236" t="n"/>
      <c r="Q66" s="264">
        <f>IF(COUNTA(D66:P66)=0,"",ROUND(AVERAGE(D66:P66),1))</f>
        <v/>
      </c>
      <c r="S66" s="236" t="n"/>
      <c r="T66" s="236" t="n"/>
      <c r="U66" s="236" t="n"/>
      <c r="V66" s="236" t="n"/>
      <c r="W66" s="236" t="n"/>
      <c r="X66" s="236" t="n"/>
      <c r="Y66" s="236" t="n"/>
      <c r="Z66" s="236" t="n"/>
      <c r="AA66" s="236" t="n"/>
      <c r="AB66" s="236" t="n"/>
      <c r="AC66" s="236" t="n"/>
      <c r="AD66" s="236" t="n"/>
      <c r="AE66" s="236" t="n"/>
      <c r="AF66" s="264">
        <f>IF(COUNTA(S66:AE66)=0,"",ROUND(AVERAGE(S66:AE66),1))</f>
        <v/>
      </c>
      <c r="AH66" s="236" t="n"/>
      <c r="AI66" s="236" t="n"/>
      <c r="AJ66" s="236" t="n"/>
      <c r="AK66" s="236" t="n"/>
      <c r="AL66" s="236" t="n"/>
      <c r="AM66" s="236" t="n"/>
      <c r="AN66" s="236" t="n"/>
      <c r="AO66" s="236" t="n"/>
      <c r="AP66" s="236" t="n"/>
      <c r="AQ66" s="236" t="n"/>
      <c r="AR66" s="236" t="n"/>
      <c r="AS66" s="236" t="n"/>
      <c r="AT66" s="236" t="n"/>
      <c r="AU66" s="237">
        <f>IF(COUNTA(AH66:AT66)=0,"",ROUND(AVERAGE(AH66:AT66),1))</f>
        <v/>
      </c>
    </row>
    <row r="67" ht="13.8" customHeight="1" s="185">
      <c r="A67" s="213" t="n">
        <v>11</v>
      </c>
      <c r="B67" s="234">
        <f t="array" ref="B67:B67">IFERROR(INDEX(Liste_Enfants!B$4:B$53,SMALL(IF(Liste_Enfants!E$4:E$53="B",ROW(Liste_Enfants!E$4:E$53)-3),11))&amp;" "&amp;INDEX(Liste_Enfants!C$4:C$53,SMALL(IF(Liste_Enfants!E$4:E$53="B",ROW(Liste_Enfants!E$4:E$53)-3),11)),"")</f>
        <v/>
      </c>
      <c r="C67" s="235" t="n"/>
      <c r="D67" s="236" t="n"/>
      <c r="E67" s="236" t="n"/>
      <c r="F67" s="236" t="n"/>
      <c r="G67" s="236" t="n"/>
      <c r="H67" s="236" t="n"/>
      <c r="I67" s="236" t="n"/>
      <c r="J67" s="236" t="n"/>
      <c r="K67" s="236" t="n"/>
      <c r="L67" s="236" t="n"/>
      <c r="M67" s="236" t="n"/>
      <c r="N67" s="236" t="n"/>
      <c r="O67" s="236" t="n"/>
      <c r="P67" s="236" t="n"/>
      <c r="Q67" s="264">
        <f>IF(COUNTA(D67:P67)=0,"",ROUND(AVERAGE(D67:P67),1))</f>
        <v/>
      </c>
      <c r="S67" s="236" t="n"/>
      <c r="T67" s="236" t="n"/>
      <c r="U67" s="236" t="n"/>
      <c r="V67" s="236" t="n"/>
      <c r="W67" s="236" t="n"/>
      <c r="X67" s="236" t="n"/>
      <c r="Y67" s="236" t="n"/>
      <c r="Z67" s="236" t="n"/>
      <c r="AA67" s="236" t="n"/>
      <c r="AB67" s="236" t="n"/>
      <c r="AC67" s="236" t="n"/>
      <c r="AD67" s="236" t="n"/>
      <c r="AE67" s="236" t="n"/>
      <c r="AF67" s="264">
        <f>IF(COUNTA(S67:AE67)=0,"",ROUND(AVERAGE(S67:AE67),1))</f>
        <v/>
      </c>
      <c r="AH67" s="236" t="n"/>
      <c r="AI67" s="236" t="n"/>
      <c r="AJ67" s="236" t="n"/>
      <c r="AK67" s="236" t="n"/>
      <c r="AL67" s="236" t="n"/>
      <c r="AM67" s="236" t="n"/>
      <c r="AN67" s="236" t="n"/>
      <c r="AO67" s="236" t="n"/>
      <c r="AP67" s="236" t="n"/>
      <c r="AQ67" s="236" t="n"/>
      <c r="AR67" s="236" t="n"/>
      <c r="AS67" s="236" t="n"/>
      <c r="AT67" s="236" t="n"/>
      <c r="AU67" s="237">
        <f>IF(COUNTA(AH67:AT67)=0,"",ROUND(AVERAGE(AH67:AT67),1))</f>
        <v/>
      </c>
    </row>
    <row r="68" ht="13.8" customHeight="1" s="185">
      <c r="A68" s="238" t="n">
        <v>12</v>
      </c>
      <c r="B68" s="239">
        <f t="array" ref="B68:B68">IFERROR(INDEX(Liste_Enfants!B$4:B$53,SMALL(IF(Liste_Enfants!E$4:E$53="B",ROW(Liste_Enfants!E$4:E$53)-3),12))&amp;" "&amp;INDEX(Liste_Enfants!C$4:C$53,SMALL(IF(Liste_Enfants!E$4:E$53="B",ROW(Liste_Enfants!E$4:E$53)-3),12)),"")</f>
        <v/>
      </c>
      <c r="C68" s="235" t="n"/>
      <c r="D68" s="236" t="n"/>
      <c r="E68" s="236" t="n"/>
      <c r="F68" s="236" t="n"/>
      <c r="G68" s="236" t="n"/>
      <c r="H68" s="236" t="n"/>
      <c r="I68" s="236" t="n"/>
      <c r="J68" s="236" t="n"/>
      <c r="K68" s="236" t="n"/>
      <c r="L68" s="236" t="n"/>
      <c r="M68" s="236" t="n"/>
      <c r="N68" s="236" t="n"/>
      <c r="O68" s="236" t="n"/>
      <c r="P68" s="236" t="n"/>
      <c r="Q68" s="264">
        <f>IF(COUNTA(D68:P68)=0,"",ROUND(AVERAGE(D68:P68),1))</f>
        <v/>
      </c>
      <c r="S68" s="236" t="n"/>
      <c r="T68" s="236" t="n"/>
      <c r="U68" s="236" t="n"/>
      <c r="V68" s="236" t="n"/>
      <c r="W68" s="236" t="n"/>
      <c r="X68" s="236" t="n"/>
      <c r="Y68" s="236" t="n"/>
      <c r="Z68" s="236" t="n"/>
      <c r="AA68" s="236" t="n"/>
      <c r="AB68" s="236" t="n"/>
      <c r="AC68" s="236" t="n"/>
      <c r="AD68" s="236" t="n"/>
      <c r="AE68" s="236" t="n"/>
      <c r="AF68" s="264">
        <f>IF(COUNTA(S68:AE68)=0,"",ROUND(AVERAGE(S68:AE68),1))</f>
        <v/>
      </c>
      <c r="AH68" s="236" t="n"/>
      <c r="AI68" s="236" t="n"/>
      <c r="AJ68" s="236" t="n"/>
      <c r="AK68" s="236" t="n"/>
      <c r="AL68" s="236" t="n"/>
      <c r="AM68" s="236" t="n"/>
      <c r="AN68" s="236" t="n"/>
      <c r="AO68" s="236" t="n"/>
      <c r="AP68" s="236" t="n"/>
      <c r="AQ68" s="236" t="n"/>
      <c r="AR68" s="236" t="n"/>
      <c r="AS68" s="236" t="n"/>
      <c r="AT68" s="236" t="n"/>
      <c r="AU68" s="237">
        <f>IF(COUNTA(AH68:AT68)=0,"",ROUND(AVERAGE(AH68:AT68),1))</f>
        <v/>
      </c>
    </row>
    <row r="69" ht="13.8" customHeight="1" s="185">
      <c r="A69" s="213" t="n">
        <v>13</v>
      </c>
      <c r="B69" s="234">
        <f t="array" ref="B69:B69">IFERROR(INDEX(Liste_Enfants!B$4:B$53,SMALL(IF(Liste_Enfants!E$4:E$53="B",ROW(Liste_Enfants!E$4:E$53)-3),13))&amp;" "&amp;INDEX(Liste_Enfants!C$4:C$53,SMALL(IF(Liste_Enfants!E$4:E$53="B",ROW(Liste_Enfants!E$4:E$53)-3),13)),"")</f>
        <v/>
      </c>
      <c r="C69" s="235" t="n"/>
      <c r="D69" s="236" t="n"/>
      <c r="E69" s="236" t="n"/>
      <c r="F69" s="236" t="n"/>
      <c r="G69" s="236" t="n"/>
      <c r="H69" s="236" t="n"/>
      <c r="I69" s="236" t="n"/>
      <c r="J69" s="236" t="n"/>
      <c r="K69" s="236" t="n"/>
      <c r="L69" s="236" t="n"/>
      <c r="M69" s="236" t="n"/>
      <c r="N69" s="236" t="n"/>
      <c r="O69" s="236" t="n"/>
      <c r="P69" s="236" t="n"/>
      <c r="Q69" s="264">
        <f>IF(COUNTA(D69:P69)=0,"",ROUND(AVERAGE(D69:P69),1))</f>
        <v/>
      </c>
      <c r="S69" s="236" t="n"/>
      <c r="T69" s="236" t="n"/>
      <c r="U69" s="236" t="n"/>
      <c r="V69" s="236" t="n"/>
      <c r="W69" s="236" t="n"/>
      <c r="X69" s="236" t="n"/>
      <c r="Y69" s="236" t="n"/>
      <c r="Z69" s="236" t="n"/>
      <c r="AA69" s="236" t="n"/>
      <c r="AB69" s="236" t="n"/>
      <c r="AC69" s="236" t="n"/>
      <c r="AD69" s="236" t="n"/>
      <c r="AE69" s="236" t="n"/>
      <c r="AF69" s="264">
        <f>IF(COUNTA(S69:AE69)=0,"",ROUND(AVERAGE(S69:AE69),1))</f>
        <v/>
      </c>
      <c r="AH69" s="236" t="n"/>
      <c r="AI69" s="236" t="n"/>
      <c r="AJ69" s="236" t="n"/>
      <c r="AK69" s="236" t="n"/>
      <c r="AL69" s="236" t="n"/>
      <c r="AM69" s="236" t="n"/>
      <c r="AN69" s="236" t="n"/>
      <c r="AO69" s="236" t="n"/>
      <c r="AP69" s="236" t="n"/>
      <c r="AQ69" s="236" t="n"/>
      <c r="AR69" s="236" t="n"/>
      <c r="AS69" s="236" t="n"/>
      <c r="AT69" s="236" t="n"/>
      <c r="AU69" s="237">
        <f>IF(COUNTA(AH69:AT69)=0,"",ROUND(AVERAGE(AH69:AT69),1))</f>
        <v/>
      </c>
    </row>
    <row r="70" ht="13.8" customHeight="1" s="185">
      <c r="A70" s="238" t="n">
        <v>14</v>
      </c>
      <c r="B70" s="239">
        <f t="array" ref="B70:B70">IFERROR(INDEX(Liste_Enfants!B$4:B$53,SMALL(IF(Liste_Enfants!E$4:E$53="B",ROW(Liste_Enfants!E$4:E$53)-3),14))&amp;" "&amp;INDEX(Liste_Enfants!C$4:C$53,SMALL(IF(Liste_Enfants!E$4:E$53="B",ROW(Liste_Enfants!E$4:E$53)-3),14)),"")</f>
        <v/>
      </c>
      <c r="C70" s="235" t="n"/>
      <c r="D70" s="236" t="n"/>
      <c r="E70" s="236" t="n"/>
      <c r="F70" s="236" t="n"/>
      <c r="G70" s="236" t="n"/>
      <c r="H70" s="236" t="n"/>
      <c r="I70" s="236" t="n"/>
      <c r="J70" s="236" t="n"/>
      <c r="K70" s="236" t="n"/>
      <c r="L70" s="236" t="n"/>
      <c r="M70" s="236" t="n"/>
      <c r="N70" s="236" t="n"/>
      <c r="O70" s="236" t="n"/>
      <c r="P70" s="236" t="n"/>
      <c r="Q70" s="264">
        <f>IF(COUNTA(D70:P70)=0,"",ROUND(AVERAGE(D70:P70),1))</f>
        <v/>
      </c>
      <c r="S70" s="236" t="n"/>
      <c r="T70" s="236" t="n"/>
      <c r="U70" s="236" t="n"/>
      <c r="V70" s="236" t="n"/>
      <c r="W70" s="236" t="n"/>
      <c r="X70" s="236" t="n"/>
      <c r="Y70" s="236" t="n"/>
      <c r="Z70" s="236" t="n"/>
      <c r="AA70" s="236" t="n"/>
      <c r="AB70" s="236" t="n"/>
      <c r="AC70" s="236" t="n"/>
      <c r="AD70" s="236" t="n"/>
      <c r="AE70" s="236" t="n"/>
      <c r="AF70" s="264">
        <f>IF(COUNTA(S70:AE70)=0,"",ROUND(AVERAGE(S70:AE70),1))</f>
        <v/>
      </c>
      <c r="AH70" s="236" t="n"/>
      <c r="AI70" s="236" t="n"/>
      <c r="AJ70" s="236" t="n"/>
      <c r="AK70" s="236" t="n"/>
      <c r="AL70" s="236" t="n"/>
      <c r="AM70" s="236" t="n"/>
      <c r="AN70" s="236" t="n"/>
      <c r="AO70" s="236" t="n"/>
      <c r="AP70" s="236" t="n"/>
      <c r="AQ70" s="236" t="n"/>
      <c r="AR70" s="236" t="n"/>
      <c r="AS70" s="236" t="n"/>
      <c r="AT70" s="236" t="n"/>
      <c r="AU70" s="237">
        <f>IF(COUNTA(AH70:AT70)=0,"",ROUND(AVERAGE(AH70:AT70),1))</f>
        <v/>
      </c>
    </row>
    <row r="71" ht="13.8" customHeight="1" s="185">
      <c r="A71" s="213" t="n">
        <v>15</v>
      </c>
      <c r="B71" s="234">
        <f t="array" ref="B71:B71">IFERROR(INDEX(Liste_Enfants!B$4:B$53,SMALL(IF(Liste_Enfants!E$4:E$53="B",ROW(Liste_Enfants!E$4:E$53)-3),15))&amp;" "&amp;INDEX(Liste_Enfants!C$4:C$53,SMALL(IF(Liste_Enfants!E$4:E$53="B",ROW(Liste_Enfants!E$4:E$53)-3),15)),"")</f>
        <v/>
      </c>
      <c r="C71" s="235" t="n"/>
      <c r="D71" s="236" t="n"/>
      <c r="E71" s="236" t="n"/>
      <c r="F71" s="236" t="n"/>
      <c r="G71" s="236" t="n"/>
      <c r="H71" s="236" t="n"/>
      <c r="I71" s="236" t="n"/>
      <c r="J71" s="236" t="n"/>
      <c r="K71" s="236" t="n"/>
      <c r="L71" s="236" t="n"/>
      <c r="M71" s="236" t="n"/>
      <c r="N71" s="236" t="n"/>
      <c r="O71" s="236" t="n"/>
      <c r="P71" s="236" t="n"/>
      <c r="Q71" s="264">
        <f>IF(COUNTA(D71:P71)=0,"",ROUND(AVERAGE(D71:P71),1))</f>
        <v/>
      </c>
      <c r="S71" s="236" t="n"/>
      <c r="T71" s="236" t="n"/>
      <c r="U71" s="236" t="n"/>
      <c r="V71" s="236" t="n"/>
      <c r="W71" s="236" t="n"/>
      <c r="X71" s="236" t="n"/>
      <c r="Y71" s="236" t="n"/>
      <c r="Z71" s="236" t="n"/>
      <c r="AA71" s="236" t="n"/>
      <c r="AB71" s="236" t="n"/>
      <c r="AC71" s="236" t="n"/>
      <c r="AD71" s="236" t="n"/>
      <c r="AE71" s="236" t="n"/>
      <c r="AF71" s="264">
        <f>IF(COUNTA(S71:AE71)=0,"",ROUND(AVERAGE(S71:AE71),1))</f>
        <v/>
      </c>
      <c r="AH71" s="236" t="n"/>
      <c r="AI71" s="236" t="n"/>
      <c r="AJ71" s="236" t="n"/>
      <c r="AK71" s="236" t="n"/>
      <c r="AL71" s="236" t="n"/>
      <c r="AM71" s="236" t="n"/>
      <c r="AN71" s="236" t="n"/>
      <c r="AO71" s="236" t="n"/>
      <c r="AP71" s="236" t="n"/>
      <c r="AQ71" s="236" t="n"/>
      <c r="AR71" s="236" t="n"/>
      <c r="AS71" s="236" t="n"/>
      <c r="AT71" s="236" t="n"/>
      <c r="AU71" s="237">
        <f>IF(COUNTA(AH71:AT71)=0,"",ROUND(AVERAGE(AH71:AT71),1))</f>
        <v/>
      </c>
    </row>
    <row r="72" ht="12.8" customHeight="1" s="185">
      <c r="A72" s="233" t="inlineStr">
        <is>
          <t>📊 MOY.</t>
        </is>
      </c>
      <c r="C72" s="235" t="n"/>
      <c r="D72" s="241">
        <f>IF(COUNTA(D57:D71)=0,"",ROUND(AVERAGE(D57:D71),1))</f>
        <v/>
      </c>
      <c r="E72" s="241">
        <f>IF(COUNTA(E57:E71)=0,"",ROUND(AVERAGE(E57:E71),1))</f>
        <v/>
      </c>
      <c r="F72" s="241">
        <f>IF(COUNTA(F57:F71)=0,"",ROUND(AVERAGE(F57:F71),1))</f>
        <v/>
      </c>
      <c r="G72" s="241">
        <f>IF(COUNTA(G57:G71)=0,"",ROUND(AVERAGE(G57:G71),1))</f>
        <v/>
      </c>
      <c r="H72" s="241">
        <f>IF(COUNTA(H57:H71)=0,"",ROUND(AVERAGE(H57:H71),1))</f>
        <v/>
      </c>
      <c r="I72" s="241">
        <f>IF(COUNTA(I57:I71)=0,"",ROUND(AVERAGE(I57:I71),1))</f>
        <v/>
      </c>
      <c r="J72" s="241">
        <f>IF(COUNTA(J57:J71)=0,"",ROUND(AVERAGE(J57:J71),1))</f>
        <v/>
      </c>
      <c r="K72" s="241">
        <f>IF(COUNTA(K57:K71)=0,"",ROUND(AVERAGE(K57:K71),1))</f>
        <v/>
      </c>
      <c r="L72" s="241">
        <f>IF(COUNTA(L57:L71)=0,"",ROUND(AVERAGE(L57:L71),1))</f>
        <v/>
      </c>
      <c r="M72" s="241">
        <f>IF(COUNTA(M57:M71)=0,"",ROUND(AVERAGE(M57:M71),1))</f>
        <v/>
      </c>
      <c r="N72" s="241">
        <f>IF(COUNTA(N57:N71)=0,"",ROUND(AVERAGE(N57:N71),1))</f>
        <v/>
      </c>
      <c r="O72" s="241">
        <f>IF(COUNTA(O57:O71)=0,"",ROUND(AVERAGE(O57:O71),1))</f>
        <v/>
      </c>
      <c r="P72" s="241">
        <f>IF(COUNTA(P57:P71)=0,"",ROUND(AVERAGE(P57:P71),1))</f>
        <v/>
      </c>
      <c r="Q72" s="265">
        <f>IF(COUNTA(Q57:Q71)=0,"",ROUND(AVERAGE(Q57:Q71),1))</f>
        <v/>
      </c>
      <c r="S72" s="241">
        <f>IF(COUNTA(S57:S71)=0,"",ROUND(AVERAGE(S57:S71),1))</f>
        <v/>
      </c>
      <c r="T72" s="241">
        <f>IF(COUNTA(T57:T71)=0,"",ROUND(AVERAGE(T57:T71),1))</f>
        <v/>
      </c>
      <c r="U72" s="241">
        <f>IF(COUNTA(U57:U71)=0,"",ROUND(AVERAGE(U57:U71),1))</f>
        <v/>
      </c>
      <c r="V72" s="241">
        <f>IF(COUNTA(V57:V71)=0,"",ROUND(AVERAGE(V57:V71),1))</f>
        <v/>
      </c>
      <c r="W72" s="241">
        <f>IF(COUNTA(W57:W71)=0,"",ROUND(AVERAGE(W57:W71),1))</f>
        <v/>
      </c>
      <c r="X72" s="241">
        <f>IF(COUNTA(X57:X71)=0,"",ROUND(AVERAGE(X57:X71),1))</f>
        <v/>
      </c>
      <c r="Y72" s="241">
        <f>IF(COUNTA(Y57:Y71)=0,"",ROUND(AVERAGE(Y57:Y71),1))</f>
        <v/>
      </c>
      <c r="Z72" s="241">
        <f>IF(COUNTA(Z57:Z71)=0,"",ROUND(AVERAGE(Z57:Z71),1))</f>
        <v/>
      </c>
      <c r="AA72" s="241">
        <f>IF(COUNTA(AA57:AA71)=0,"",ROUND(AVERAGE(AA57:AA71),1))</f>
        <v/>
      </c>
      <c r="AB72" s="241">
        <f>IF(COUNTA(AB57:AB71)=0,"",ROUND(AVERAGE(AB57:AB71),1))</f>
        <v/>
      </c>
      <c r="AC72" s="241">
        <f>IF(COUNTA(AC57:AC71)=0,"",ROUND(AVERAGE(AC57:AC71),1))</f>
        <v/>
      </c>
      <c r="AD72" s="241">
        <f>IF(COUNTA(AD57:AD71)=0,"",ROUND(AVERAGE(AD57:AD71),1))</f>
        <v/>
      </c>
      <c r="AE72" s="241">
        <f>IF(COUNTA(AE57:AE71)=0,"",ROUND(AVERAGE(AE57:AE71),1))</f>
        <v/>
      </c>
      <c r="AF72" s="265">
        <f>IF(COUNTA(AF57:AF71)=0,"",ROUND(AVERAGE(AF57:AF71),1))</f>
        <v/>
      </c>
      <c r="AH72" s="241">
        <f>IF(COUNTA(AH57:AH71)=0,"",ROUND(AVERAGE(AH57:AH71),1))</f>
        <v/>
      </c>
      <c r="AI72" s="241">
        <f>IF(COUNTA(AI57:AI71)=0,"",ROUND(AVERAGE(AI57:AI71),1))</f>
        <v/>
      </c>
      <c r="AJ72" s="241">
        <f>IF(COUNTA(AJ57:AJ71)=0,"",ROUND(AVERAGE(AJ57:AJ71),1))</f>
        <v/>
      </c>
      <c r="AK72" s="241">
        <f>IF(COUNTA(AK57:AK71)=0,"",ROUND(AVERAGE(AK57:AK71),1))</f>
        <v/>
      </c>
      <c r="AL72" s="241">
        <f>IF(COUNTA(AL57:AL71)=0,"",ROUND(AVERAGE(AL57:AL71),1))</f>
        <v/>
      </c>
      <c r="AM72" s="241">
        <f>IF(COUNTA(AM57:AM71)=0,"",ROUND(AVERAGE(AM57:AM71),1))</f>
        <v/>
      </c>
      <c r="AN72" s="241">
        <f>IF(COUNTA(AN57:AN71)=0,"",ROUND(AVERAGE(AN57:AN71),1))</f>
        <v/>
      </c>
      <c r="AO72" s="241">
        <f>IF(COUNTA(AO57:AO71)=0,"",ROUND(AVERAGE(AO57:AO71),1))</f>
        <v/>
      </c>
      <c r="AP72" s="241">
        <f>IF(COUNTA(AP57:AP71)=0,"",ROUND(AVERAGE(AP57:AP71),1))</f>
        <v/>
      </c>
      <c r="AQ72" s="241">
        <f>IF(COUNTA(AQ57:AQ71)=0,"",ROUND(AVERAGE(AQ57:AQ71),1))</f>
        <v/>
      </c>
      <c r="AR72" s="241">
        <f>IF(COUNTA(AR57:AR71)=0,"",ROUND(AVERAGE(AR57:AR71),1))</f>
        <v/>
      </c>
      <c r="AS72" s="241">
        <f>IF(COUNTA(AS57:AS71)=0,"",ROUND(AVERAGE(AS57:AS71),1))</f>
        <v/>
      </c>
      <c r="AT72" s="241">
        <f>IF(COUNTA(AT57:AT71)=0,"",ROUND(AVERAGE(AT57:AT71),1))</f>
        <v/>
      </c>
      <c r="AU72" s="266">
        <f>IF(COUNTA(AU57:AU71)=0,"",ROUND(AVERAGE(AU57:AU71),1))</f>
        <v/>
      </c>
    </row>
    <row r="73" ht="12.8" customHeight="1" s="185">
      <c r="A73" s="248" t="inlineStr">
        <is>
          <t>⭐ MOY. S1</t>
        </is>
      </c>
      <c r="C73" s="235" t="n"/>
      <c r="D73" s="249">
        <f>IF(COUNTA(D21,D38,D55,D72)=0,"",ROUND(AVERAGE(D21,D38,D55,D72),1))</f>
        <v/>
      </c>
      <c r="E73" s="249">
        <f>IF(COUNTA(E21,E38,E55,E72)=0,"",ROUND(AVERAGE(E21,E38,E55,E72),1))</f>
        <v/>
      </c>
      <c r="F73" s="249">
        <f>IF(COUNTA(F21,F38,F55,F72)=0,"",ROUND(AVERAGE(F21,F38,F55,F72),1))</f>
        <v/>
      </c>
      <c r="G73" s="249">
        <f>IF(COUNTA(G21,G38,G55,G72)=0,"",ROUND(AVERAGE(G21,G38,G55,G72),1))</f>
        <v/>
      </c>
      <c r="H73" s="249">
        <f>IF(COUNTA(H21,H38,H55,H72)=0,"",ROUND(AVERAGE(H21,H38,H55,H72),1))</f>
        <v/>
      </c>
      <c r="I73" s="249">
        <f>IF(COUNTA(I21,I38,I55,I72)=0,"",ROUND(AVERAGE(I21,I38,I55,I72),1))</f>
        <v/>
      </c>
      <c r="J73" s="249">
        <f>IF(COUNTA(J21,J38,J55,J72)=0,"",ROUND(AVERAGE(J21,J38,J55,J72),1))</f>
        <v/>
      </c>
      <c r="K73" s="249">
        <f>IF(COUNTA(K21,K38,K55,K72)=0,"",ROUND(AVERAGE(K21,K38,K55,K72),1))</f>
        <v/>
      </c>
      <c r="L73" s="249">
        <f>IF(COUNTA(L21,L38,L55,L72)=0,"",ROUND(AVERAGE(L21,L38,L55,L72),1))</f>
        <v/>
      </c>
      <c r="M73" s="249">
        <f>IF(COUNTA(M21,M38,M55,M72)=0,"",ROUND(AVERAGE(M21,M38,M55,M72),1))</f>
        <v/>
      </c>
      <c r="N73" s="249">
        <f>IF(COUNTA(N21,N38,N55,N72)=0,"",ROUND(AVERAGE(N21,N38,N55,N72),1))</f>
        <v/>
      </c>
      <c r="O73" s="249">
        <f>IF(COUNTA(O21,O38,O55,O72)=0,"",ROUND(AVERAGE(O21,O38,O55,O72),1))</f>
        <v/>
      </c>
      <c r="P73" s="249">
        <f>IF(COUNTA(P21,P38,P55,P72)=0,"",ROUND(AVERAGE(P21,P38,P55,P72),1))</f>
        <v/>
      </c>
      <c r="Q73" s="270">
        <f>IF(COUNTA(Q21,Q38,Q55,Q72)=0,"",ROUND(AVERAGE(Q21,Q38,Q55,Q72),1))</f>
        <v/>
      </c>
      <c r="S73" s="249">
        <f>IF(COUNTA(S21,S38,S55,S72)=0,"",ROUND(AVERAGE(S21,S38,S55,S72),1))</f>
        <v/>
      </c>
      <c r="T73" s="249">
        <f>IF(COUNTA(T21,T38,T55,T72)=0,"",ROUND(AVERAGE(T21,T38,T55,T72),1))</f>
        <v/>
      </c>
      <c r="U73" s="249">
        <f>IF(COUNTA(U21,U38,U55,U72)=0,"",ROUND(AVERAGE(U21,U38,U55,U72),1))</f>
        <v/>
      </c>
      <c r="V73" s="249">
        <f>IF(COUNTA(V21,V38,V55,V72)=0,"",ROUND(AVERAGE(V21,V38,V55,V72),1))</f>
        <v/>
      </c>
      <c r="W73" s="249">
        <f>IF(COUNTA(W21,W38,W55,W72)=0,"",ROUND(AVERAGE(W21,W38,W55,W72),1))</f>
        <v/>
      </c>
      <c r="X73" s="249">
        <f>IF(COUNTA(X21,X38,X55,X72)=0,"",ROUND(AVERAGE(X21,X38,X55,X72),1))</f>
        <v/>
      </c>
      <c r="Y73" s="249">
        <f>IF(COUNTA(Y21,Y38,Y55,Y72)=0,"",ROUND(AVERAGE(Y21,Y38,Y55,Y72),1))</f>
        <v/>
      </c>
      <c r="Z73" s="249">
        <f>IF(COUNTA(Z21,Z38,Z55,Z72)=0,"",ROUND(AVERAGE(Z21,Z38,Z55,Z72),1))</f>
        <v/>
      </c>
      <c r="AA73" s="249">
        <f>IF(COUNTA(AA21,AA38,AA55,AA72)=0,"",ROUND(AVERAGE(AA21,AA38,AA55,AA72),1))</f>
        <v/>
      </c>
      <c r="AB73" s="249">
        <f>IF(COUNTA(AB21,AB38,AB55,AB72)=0,"",ROUND(AVERAGE(AB21,AB38,AB55,AB72),1))</f>
        <v/>
      </c>
      <c r="AC73" s="249">
        <f>IF(COUNTA(AC21,AC38,AC55,AC72)=0,"",ROUND(AVERAGE(AC21,AC38,AC55,AC72),1))</f>
        <v/>
      </c>
      <c r="AD73" s="249">
        <f>IF(COUNTA(AD21,AD38,AD55,AD72)=0,"",ROUND(AVERAGE(AD21,AD38,AD55,AD72),1))</f>
        <v/>
      </c>
      <c r="AE73" s="249">
        <f>IF(COUNTA(AE21,AE38,AE55,AE72)=0,"",ROUND(AVERAGE(AE21,AE38,AE55,AE72),1))</f>
        <v/>
      </c>
      <c r="AF73" s="270">
        <f>IF(COUNTA(AF21,AF38,AF55,AF72)=0,"",ROUND(AVERAGE(AF21,AF38,AF55,AF72),1))</f>
        <v/>
      </c>
      <c r="AH73" s="249">
        <f>IF(COUNTA(AH21,AH38,AH55,AH72)=0,"",ROUND(AVERAGE(AH21,AH38,AH55,AH72),1))</f>
        <v/>
      </c>
      <c r="AI73" s="249">
        <f>IF(COUNTA(AI21,AI38,AI55,AI72)=0,"",ROUND(AVERAGE(AI21,AI38,AI55,AI72),1))</f>
        <v/>
      </c>
      <c r="AJ73" s="249">
        <f>IF(COUNTA(AJ21,AJ38,AJ55,AJ72)=0,"",ROUND(AVERAGE(AJ21,AJ38,AJ55,AJ72),1))</f>
        <v/>
      </c>
      <c r="AK73" s="249">
        <f>IF(COUNTA(AK21,AK38,AK55,AK72)=0,"",ROUND(AVERAGE(AK21,AK38,AK55,AK72),1))</f>
        <v/>
      </c>
      <c r="AL73" s="249">
        <f>IF(COUNTA(AL21,AL38,AL55,AL72)=0,"",ROUND(AVERAGE(AL21,AL38,AL55,AL72),1))</f>
        <v/>
      </c>
      <c r="AM73" s="249">
        <f>IF(COUNTA(AM21,AM38,AM55,AM72)=0,"",ROUND(AVERAGE(AM21,AM38,AM55,AM72),1))</f>
        <v/>
      </c>
      <c r="AN73" s="249">
        <f>IF(COUNTA(AN21,AN38,AN55,AN72)=0,"",ROUND(AVERAGE(AN21,AN38,AN55,AN72),1))</f>
        <v/>
      </c>
      <c r="AO73" s="249">
        <f>IF(COUNTA(AO21,AO38,AO55,AO72)=0,"",ROUND(AVERAGE(AO21,AO38,AO55,AO72),1))</f>
        <v/>
      </c>
      <c r="AP73" s="249">
        <f>IF(COUNTA(AP21,AP38,AP55,AP72)=0,"",ROUND(AVERAGE(AP21,AP38,AP55,AP72),1))</f>
        <v/>
      </c>
      <c r="AQ73" s="249">
        <f>IF(COUNTA(AQ21,AQ38,AQ55,AQ72)=0,"",ROUND(AVERAGE(AQ21,AQ38,AQ55,AQ72),1))</f>
        <v/>
      </c>
      <c r="AR73" s="249">
        <f>IF(COUNTA(AR21,AR38,AR55,AR72)=0,"",ROUND(AVERAGE(AR21,AR38,AR55,AR72),1))</f>
        <v/>
      </c>
      <c r="AS73" s="249">
        <f>IF(COUNTA(AS21,AS38,AS55,AS72)=0,"",ROUND(AVERAGE(AS21,AS38,AS55,AS72),1))</f>
        <v/>
      </c>
      <c r="AT73" s="249">
        <f>IF(COUNTA(AT21,AT38,AT55,AT72)=0,"",ROUND(AVERAGE(AT21,AT38,AT55,AT72),1))</f>
        <v/>
      </c>
      <c r="AU73" s="271">
        <f>IF(COUNTA(AU21,AU38,AU55,AU72)=0,"",ROUND(AVERAGE(AU21,AU38,AU55,AU72),1))</f>
        <v/>
      </c>
    </row>
    <row r="74" ht="13.8" customHeight="1" s="185">
      <c r="C74" s="235" t="n"/>
      <c r="D74" s="194" t="n"/>
      <c r="E74" s="194" t="n"/>
      <c r="F74" s="194" t="n"/>
      <c r="G74" s="194" t="n"/>
      <c r="H74" s="194" t="n"/>
      <c r="I74" s="194" t="n"/>
      <c r="J74" s="194" t="n"/>
      <c r="K74" s="194" t="n"/>
      <c r="L74" s="194" t="n"/>
      <c r="M74" s="194" t="n"/>
      <c r="N74" s="194" t="n"/>
      <c r="O74" s="194" t="n"/>
      <c r="P74" s="194" t="n"/>
      <c r="Q74" s="235" t="n"/>
      <c r="S74" s="194" t="n"/>
      <c r="T74" s="194" t="n"/>
      <c r="U74" s="194" t="n"/>
      <c r="V74" s="194" t="n"/>
      <c r="W74" s="194" t="n"/>
      <c r="X74" s="194" t="n"/>
      <c r="Y74" s="194" t="n"/>
      <c r="Z74" s="194" t="n"/>
      <c r="AA74" s="194" t="n"/>
      <c r="AB74" s="194" t="n"/>
      <c r="AC74" s="194" t="n"/>
      <c r="AD74" s="194" t="n"/>
      <c r="AE74" s="194" t="n"/>
      <c r="AF74" s="235" t="n"/>
      <c r="AH74" s="194" t="n"/>
      <c r="AI74" s="194" t="n"/>
      <c r="AJ74" s="194" t="n"/>
      <c r="AK74" s="194" t="n"/>
      <c r="AL74" s="194" t="n"/>
      <c r="AM74" s="194" t="n"/>
      <c r="AN74" s="194" t="n"/>
      <c r="AO74" s="194" t="n"/>
      <c r="AP74" s="194" t="n"/>
      <c r="AQ74" s="194" t="n"/>
      <c r="AR74" s="194" t="n"/>
      <c r="AS74" s="194" t="n"/>
      <c r="AT74" s="194" t="n"/>
    </row>
    <row r="75" ht="15.6" customHeight="1" s="185">
      <c r="A75" s="216" t="inlineStr">
        <is>
          <t>📋 T1 — 📆 SEMAINE 2</t>
        </is>
      </c>
      <c r="C75" s="235" t="n"/>
      <c r="D75" s="218" t="inlineStr">
        <is>
          <t>🤝 VIE COLLECT.</t>
        </is>
      </c>
      <c r="H75" s="219" t="inlineStr">
        <is>
          <t>🎯 AUTONOMIE</t>
        </is>
      </c>
      <c r="K75" s="220" t="inlineStr">
        <is>
          <t>🎨 CRÉATIVITÉ</t>
        </is>
      </c>
      <c r="N75" s="221" t="inlineStr">
        <is>
          <t>⚽ MOTRICITÉ</t>
        </is>
      </c>
      <c r="Q75" s="252" t="inlineStr">
        <is>
          <t>MOY</t>
        </is>
      </c>
      <c r="S75" s="218" t="inlineStr">
        <is>
          <t>🤝 VIE COLLECT.</t>
        </is>
      </c>
      <c r="W75" s="219" t="inlineStr">
        <is>
          <t>🎯 AUTONOMIE</t>
        </is>
      </c>
      <c r="Z75" s="220" t="inlineStr">
        <is>
          <t>🎨 CRÉATIVITÉ</t>
        </is>
      </c>
      <c r="AC75" s="221" t="inlineStr">
        <is>
          <t>⚽ MOTRICITÉ</t>
        </is>
      </c>
      <c r="AF75" s="252" t="inlineStr">
        <is>
          <t>MOY</t>
        </is>
      </c>
      <c r="AH75" s="218" t="inlineStr">
        <is>
          <t>🤝 VIE COLLECT.</t>
        </is>
      </c>
      <c r="AL75" s="219" t="inlineStr">
        <is>
          <t>🎯 AUTONOMIE</t>
        </is>
      </c>
      <c r="AO75" s="220" t="inlineStr">
        <is>
          <t>🎨 CRÉATIVITÉ</t>
        </is>
      </c>
      <c r="AR75" s="221" t="inlineStr">
        <is>
          <t>⚽ MOTRICITÉ</t>
        </is>
      </c>
      <c r="AU75" s="269" t="inlineStr">
        <is>
          <t>MOY</t>
        </is>
      </c>
    </row>
    <row r="76" ht="30" customHeight="1" s="185">
      <c r="A76" s="226" t="inlineStr">
        <is>
          <t>N°</t>
        </is>
      </c>
      <c r="B76" s="227" t="inlineStr">
        <is>
          <t>📅 LUNDI</t>
        </is>
      </c>
      <c r="C76" s="228" t="n"/>
      <c r="D76" s="229" t="inlineStr">
        <is>
          <t>Règles</t>
        </is>
      </c>
      <c r="E76" s="229" t="inlineStr">
        <is>
          <t>Coopér.</t>
        </is>
      </c>
      <c r="F76" s="229" t="inlineStr">
        <is>
          <t>Comm.</t>
        </is>
      </c>
      <c r="G76" s="229" t="inlineStr">
        <is>
          <t>Entraide</t>
        </is>
      </c>
      <c r="H76" s="230" t="inlineStr">
        <is>
          <t>Initiat.</t>
        </is>
      </c>
      <c r="I76" s="230" t="inlineStr">
        <is>
          <t>Gest.mat</t>
        </is>
      </c>
      <c r="J76" s="230" t="inlineStr">
        <is>
          <t>Orga.</t>
        </is>
      </c>
      <c r="K76" s="231" t="inlineStr">
        <is>
          <t>Imagin.</t>
        </is>
      </c>
      <c r="L76" s="231" t="inlineStr">
        <is>
          <t>Expr.art</t>
        </is>
      </c>
      <c r="M76" s="231" t="inlineStr">
        <is>
          <t>Expr.corp</t>
        </is>
      </c>
      <c r="N76" s="232" t="inlineStr">
        <is>
          <t>Coord.</t>
        </is>
      </c>
      <c r="O76" s="232" t="inlineStr">
        <is>
          <t>Endur.</t>
        </is>
      </c>
      <c r="P76" s="232" t="inlineStr">
        <is>
          <t>Esp.sport</t>
        </is>
      </c>
      <c r="Q76" s="267" t="inlineStr">
        <is>
          <t>MOY</t>
        </is>
      </c>
      <c r="R76" s="268" t="inlineStr">
        <is>
          <t>▼ Activité</t>
        </is>
      </c>
      <c r="S76" s="229" t="inlineStr">
        <is>
          <t>Règles</t>
        </is>
      </c>
      <c r="T76" s="229" t="inlineStr">
        <is>
          <t>Coopér.</t>
        </is>
      </c>
      <c r="U76" s="229" t="inlineStr">
        <is>
          <t>Comm.</t>
        </is>
      </c>
      <c r="V76" s="229" t="inlineStr">
        <is>
          <t>Entraide</t>
        </is>
      </c>
      <c r="W76" s="230" t="inlineStr">
        <is>
          <t>Initiat.</t>
        </is>
      </c>
      <c r="X76" s="230" t="inlineStr">
        <is>
          <t>Gest.mat</t>
        </is>
      </c>
      <c r="Y76" s="230" t="inlineStr">
        <is>
          <t>Orga.</t>
        </is>
      </c>
      <c r="Z76" s="231" t="inlineStr">
        <is>
          <t>Imagin.</t>
        </is>
      </c>
      <c r="AA76" s="231" t="inlineStr">
        <is>
          <t>Expr.art</t>
        </is>
      </c>
      <c r="AB76" s="231" t="inlineStr">
        <is>
          <t>Expr.corp</t>
        </is>
      </c>
      <c r="AC76" s="232" t="inlineStr">
        <is>
          <t>Coord.</t>
        </is>
      </c>
      <c r="AD76" s="232" t="inlineStr">
        <is>
          <t>Endur.</t>
        </is>
      </c>
      <c r="AE76" s="232" t="inlineStr">
        <is>
          <t>Esp.sport</t>
        </is>
      </c>
      <c r="AF76" s="267" t="inlineStr">
        <is>
          <t>MOY</t>
        </is>
      </c>
      <c r="AH76" s="229" t="inlineStr">
        <is>
          <t>Règles</t>
        </is>
      </c>
      <c r="AI76" s="229" t="inlineStr">
        <is>
          <t>Coopér.</t>
        </is>
      </c>
      <c r="AJ76" s="229" t="inlineStr">
        <is>
          <t>Comm.</t>
        </is>
      </c>
      <c r="AK76" s="229" t="inlineStr">
        <is>
          <t>Entraide</t>
        </is>
      </c>
      <c r="AL76" s="230" t="inlineStr">
        <is>
          <t>Initiat.</t>
        </is>
      </c>
      <c r="AM76" s="230" t="inlineStr">
        <is>
          <t>Gest.mat</t>
        </is>
      </c>
      <c r="AN76" s="230" t="inlineStr">
        <is>
          <t>Orga.</t>
        </is>
      </c>
      <c r="AO76" s="231" t="inlineStr">
        <is>
          <t>Imagin.</t>
        </is>
      </c>
      <c r="AP76" s="231" t="inlineStr">
        <is>
          <t>Expr.art</t>
        </is>
      </c>
      <c r="AQ76" s="231" t="inlineStr">
        <is>
          <t>Expr.corp</t>
        </is>
      </c>
      <c r="AR76" s="232" t="inlineStr">
        <is>
          <t>Coord.</t>
        </is>
      </c>
      <c r="AS76" s="232" t="inlineStr">
        <is>
          <t>Endur.</t>
        </is>
      </c>
      <c r="AT76" s="232" t="inlineStr">
        <is>
          <t>Esp.sport</t>
        </is>
      </c>
      <c r="AU76" s="269" t="inlineStr">
        <is>
          <t>MOY</t>
        </is>
      </c>
    </row>
    <row r="77" ht="13.8" customHeight="1" s="185">
      <c r="A77" s="213" t="n">
        <v>1</v>
      </c>
      <c r="B77" s="234">
        <f t="array" ref="B77:B77">IFERROR(INDEX(Liste_Enfants!B$4:B$53,SMALL(IF(Liste_Enfants!E$4:E$53="B",ROW(Liste_Enfants!E$4:E$53)-3),1))&amp;" "&amp;INDEX(Liste_Enfants!C$4:C$53,SMALL(IF(Liste_Enfants!E$4:E$53="B",ROW(Liste_Enfants!E$4:E$53)-3),1)),"")</f>
        <v/>
      </c>
      <c r="C77" s="235" t="n"/>
      <c r="D77" s="236" t="n"/>
      <c r="E77" s="236" t="n"/>
      <c r="F77" s="236" t="n"/>
      <c r="G77" s="236" t="n"/>
      <c r="H77" s="236" t="n"/>
      <c r="I77" s="236" t="n"/>
      <c r="J77" s="236" t="n"/>
      <c r="K77" s="236" t="n"/>
      <c r="L77" s="236" t="n"/>
      <c r="M77" s="236" t="n"/>
      <c r="N77" s="236" t="n"/>
      <c r="O77" s="236" t="n"/>
      <c r="P77" s="236" t="n"/>
      <c r="Q77" s="264">
        <f>IF(COUNTA(D77:P77)=0,"",ROUND(AVERAGE(D77:P77),1))</f>
        <v/>
      </c>
      <c r="S77" s="236" t="n"/>
      <c r="T77" s="236" t="n"/>
      <c r="U77" s="236" t="n"/>
      <c r="V77" s="236" t="n"/>
      <c r="W77" s="236" t="n"/>
      <c r="X77" s="236" t="n"/>
      <c r="Y77" s="236" t="n"/>
      <c r="Z77" s="236" t="n"/>
      <c r="AA77" s="236" t="n"/>
      <c r="AB77" s="236" t="n"/>
      <c r="AC77" s="236" t="n"/>
      <c r="AD77" s="236" t="n"/>
      <c r="AE77" s="236" t="n"/>
      <c r="AF77" s="264">
        <f>IF(COUNTA(S77:AE77)=0,"",ROUND(AVERAGE(S77:AE77),1))</f>
        <v/>
      </c>
      <c r="AH77" s="236" t="n"/>
      <c r="AI77" s="236" t="n"/>
      <c r="AJ77" s="236" t="n"/>
      <c r="AK77" s="236" t="n"/>
      <c r="AL77" s="236" t="n"/>
      <c r="AM77" s="236" t="n"/>
      <c r="AN77" s="236" t="n"/>
      <c r="AO77" s="236" t="n"/>
      <c r="AP77" s="236" t="n"/>
      <c r="AQ77" s="236" t="n"/>
      <c r="AR77" s="236" t="n"/>
      <c r="AS77" s="236" t="n"/>
      <c r="AT77" s="236" t="n"/>
      <c r="AU77" s="237">
        <f>IF(COUNTA(AH77:AT77)=0,"",ROUND(AVERAGE(AH77:AT77),1))</f>
        <v/>
      </c>
    </row>
    <row r="78" ht="13.8" customHeight="1" s="185">
      <c r="A78" s="238" t="n">
        <v>2</v>
      </c>
      <c r="B78" s="239">
        <f t="array" ref="B78:B78">IFERROR(INDEX(Liste_Enfants!B$4:B$53,SMALL(IF(Liste_Enfants!E$4:E$53="B",ROW(Liste_Enfants!E$4:E$53)-3),2))&amp;" "&amp;INDEX(Liste_Enfants!C$4:C$53,SMALL(IF(Liste_Enfants!E$4:E$53="B",ROW(Liste_Enfants!E$4:E$53)-3),2)),"")</f>
        <v/>
      </c>
      <c r="C78" s="235" t="n"/>
      <c r="D78" s="236" t="n"/>
      <c r="E78" s="236" t="n"/>
      <c r="F78" s="236" t="n"/>
      <c r="G78" s="236" t="n"/>
      <c r="H78" s="236" t="n"/>
      <c r="I78" s="236" t="n"/>
      <c r="J78" s="236" t="n"/>
      <c r="K78" s="236" t="n"/>
      <c r="L78" s="236" t="n"/>
      <c r="M78" s="236" t="n"/>
      <c r="N78" s="236" t="n"/>
      <c r="O78" s="236" t="n"/>
      <c r="P78" s="236" t="n"/>
      <c r="Q78" s="264">
        <f>IF(COUNTA(D78:P78)=0,"",ROUND(AVERAGE(D78:P78),1))</f>
        <v/>
      </c>
      <c r="S78" s="236" t="n"/>
      <c r="T78" s="236" t="n"/>
      <c r="U78" s="236" t="n"/>
      <c r="V78" s="236" t="n"/>
      <c r="W78" s="236" t="n"/>
      <c r="X78" s="236" t="n"/>
      <c r="Y78" s="236" t="n"/>
      <c r="Z78" s="236" t="n"/>
      <c r="AA78" s="236" t="n"/>
      <c r="AB78" s="236" t="n"/>
      <c r="AC78" s="236" t="n"/>
      <c r="AD78" s="236" t="n"/>
      <c r="AE78" s="236" t="n"/>
      <c r="AF78" s="264">
        <f>IF(COUNTA(S78:AE78)=0,"",ROUND(AVERAGE(S78:AE78),1))</f>
        <v/>
      </c>
      <c r="AH78" s="236" t="n"/>
      <c r="AI78" s="236" t="n"/>
      <c r="AJ78" s="236" t="n"/>
      <c r="AK78" s="236" t="n"/>
      <c r="AL78" s="236" t="n"/>
      <c r="AM78" s="236" t="n"/>
      <c r="AN78" s="236" t="n"/>
      <c r="AO78" s="236" t="n"/>
      <c r="AP78" s="236" t="n"/>
      <c r="AQ78" s="236" t="n"/>
      <c r="AR78" s="236" t="n"/>
      <c r="AS78" s="236" t="n"/>
      <c r="AT78" s="236" t="n"/>
      <c r="AU78" s="237">
        <f>IF(COUNTA(AH78:AT78)=0,"",ROUND(AVERAGE(AH78:AT78),1))</f>
        <v/>
      </c>
    </row>
    <row r="79" ht="13.8" customHeight="1" s="185">
      <c r="A79" s="213" t="n">
        <v>3</v>
      </c>
      <c r="B79" s="234">
        <f t="array" ref="B79:B79">IFERROR(INDEX(Liste_Enfants!B$4:B$53,SMALL(IF(Liste_Enfants!E$4:E$53="B",ROW(Liste_Enfants!E$4:E$53)-3),3))&amp;" "&amp;INDEX(Liste_Enfants!C$4:C$53,SMALL(IF(Liste_Enfants!E$4:E$53="B",ROW(Liste_Enfants!E$4:E$53)-3),3)),"")</f>
        <v/>
      </c>
      <c r="C79" s="235" t="n"/>
      <c r="D79" s="236" t="n"/>
      <c r="E79" s="236" t="n"/>
      <c r="F79" s="236" t="n"/>
      <c r="G79" s="236" t="n"/>
      <c r="H79" s="236" t="n"/>
      <c r="I79" s="236" t="n"/>
      <c r="J79" s="236" t="n"/>
      <c r="K79" s="236" t="n"/>
      <c r="L79" s="236" t="n"/>
      <c r="M79" s="236" t="n"/>
      <c r="N79" s="236" t="n"/>
      <c r="O79" s="236" t="n"/>
      <c r="P79" s="236" t="n"/>
      <c r="Q79" s="264">
        <f>IF(COUNTA(D79:P79)=0,"",ROUND(AVERAGE(D79:P79),1))</f>
        <v/>
      </c>
      <c r="S79" s="236" t="n"/>
      <c r="T79" s="236" t="n"/>
      <c r="U79" s="236" t="n"/>
      <c r="V79" s="236" t="n"/>
      <c r="W79" s="236" t="n"/>
      <c r="X79" s="236" t="n"/>
      <c r="Y79" s="236" t="n"/>
      <c r="Z79" s="236" t="n"/>
      <c r="AA79" s="236" t="n"/>
      <c r="AB79" s="236" t="n"/>
      <c r="AC79" s="236" t="n"/>
      <c r="AD79" s="236" t="n"/>
      <c r="AE79" s="236" t="n"/>
      <c r="AF79" s="264">
        <f>IF(COUNTA(S79:AE79)=0,"",ROUND(AVERAGE(S79:AE79),1))</f>
        <v/>
      </c>
      <c r="AH79" s="236" t="n"/>
      <c r="AI79" s="236" t="n"/>
      <c r="AJ79" s="236" t="n"/>
      <c r="AK79" s="236" t="n"/>
      <c r="AL79" s="236" t="n"/>
      <c r="AM79" s="236" t="n"/>
      <c r="AN79" s="236" t="n"/>
      <c r="AO79" s="236" t="n"/>
      <c r="AP79" s="236" t="n"/>
      <c r="AQ79" s="236" t="n"/>
      <c r="AR79" s="236" t="n"/>
      <c r="AS79" s="236" t="n"/>
      <c r="AT79" s="236" t="n"/>
      <c r="AU79" s="237">
        <f>IF(COUNTA(AH79:AT79)=0,"",ROUND(AVERAGE(AH79:AT79),1))</f>
        <v/>
      </c>
    </row>
    <row r="80" ht="13.8" customHeight="1" s="185">
      <c r="A80" s="238" t="n">
        <v>4</v>
      </c>
      <c r="B80" s="239">
        <f t="array" ref="B80:B80">IFERROR(INDEX(Liste_Enfants!B$4:B$53,SMALL(IF(Liste_Enfants!E$4:E$53="B",ROW(Liste_Enfants!E$4:E$53)-3),4))&amp;" "&amp;INDEX(Liste_Enfants!C$4:C$53,SMALL(IF(Liste_Enfants!E$4:E$53="B",ROW(Liste_Enfants!E$4:E$53)-3),4)),"")</f>
        <v/>
      </c>
      <c r="C80" s="235" t="n"/>
      <c r="D80" s="236" t="n"/>
      <c r="E80" s="236" t="n"/>
      <c r="F80" s="236" t="n"/>
      <c r="G80" s="236" t="n"/>
      <c r="H80" s="236" t="n"/>
      <c r="I80" s="236" t="n"/>
      <c r="J80" s="236" t="n"/>
      <c r="K80" s="236" t="n"/>
      <c r="L80" s="236" t="n"/>
      <c r="M80" s="236" t="n"/>
      <c r="N80" s="236" t="n"/>
      <c r="O80" s="236" t="n"/>
      <c r="P80" s="236" t="n"/>
      <c r="Q80" s="264">
        <f>IF(COUNTA(D80:P80)=0,"",ROUND(AVERAGE(D80:P80),1))</f>
        <v/>
      </c>
      <c r="S80" s="236" t="n"/>
      <c r="T80" s="236" t="n"/>
      <c r="U80" s="236" t="n"/>
      <c r="V80" s="236" t="n"/>
      <c r="W80" s="236" t="n"/>
      <c r="X80" s="236" t="n"/>
      <c r="Y80" s="236" t="n"/>
      <c r="Z80" s="236" t="n"/>
      <c r="AA80" s="236" t="n"/>
      <c r="AB80" s="236" t="n"/>
      <c r="AC80" s="236" t="n"/>
      <c r="AD80" s="236" t="n"/>
      <c r="AE80" s="236" t="n"/>
      <c r="AF80" s="264">
        <f>IF(COUNTA(S80:AE80)=0,"",ROUND(AVERAGE(S80:AE80),1))</f>
        <v/>
      </c>
      <c r="AH80" s="236" t="n"/>
      <c r="AI80" s="236" t="n"/>
      <c r="AJ80" s="236" t="n"/>
      <c r="AK80" s="236" t="n"/>
      <c r="AL80" s="236" t="n"/>
      <c r="AM80" s="236" t="n"/>
      <c r="AN80" s="236" t="n"/>
      <c r="AO80" s="236" t="n"/>
      <c r="AP80" s="236" t="n"/>
      <c r="AQ80" s="236" t="n"/>
      <c r="AR80" s="236" t="n"/>
      <c r="AS80" s="236" t="n"/>
      <c r="AT80" s="236" t="n"/>
      <c r="AU80" s="237">
        <f>IF(COUNTA(AH80:AT80)=0,"",ROUND(AVERAGE(AH80:AT80),1))</f>
        <v/>
      </c>
    </row>
    <row r="81" ht="13.8" customHeight="1" s="185">
      <c r="A81" s="213" t="n">
        <v>5</v>
      </c>
      <c r="B81" s="234">
        <f t="array" ref="B81:B81">IFERROR(INDEX(Liste_Enfants!B$4:B$53,SMALL(IF(Liste_Enfants!E$4:E$53="B",ROW(Liste_Enfants!E$4:E$53)-3),5))&amp;" "&amp;INDEX(Liste_Enfants!C$4:C$53,SMALL(IF(Liste_Enfants!E$4:E$53="B",ROW(Liste_Enfants!E$4:E$53)-3),5)),"")</f>
        <v/>
      </c>
      <c r="C81" s="235" t="n"/>
      <c r="D81" s="236" t="n"/>
      <c r="E81" s="236" t="n"/>
      <c r="F81" s="236" t="n"/>
      <c r="G81" s="236" t="n"/>
      <c r="H81" s="236" t="n"/>
      <c r="I81" s="236" t="n"/>
      <c r="J81" s="236" t="n"/>
      <c r="K81" s="236" t="n"/>
      <c r="L81" s="236" t="n"/>
      <c r="M81" s="236" t="n"/>
      <c r="N81" s="236" t="n"/>
      <c r="O81" s="236" t="n"/>
      <c r="P81" s="236" t="n"/>
      <c r="Q81" s="264">
        <f>IF(COUNTA(D81:P81)=0,"",ROUND(AVERAGE(D81:P81),1))</f>
        <v/>
      </c>
      <c r="S81" s="236" t="n"/>
      <c r="T81" s="236" t="n"/>
      <c r="U81" s="236" t="n"/>
      <c r="V81" s="236" t="n"/>
      <c r="W81" s="236" t="n"/>
      <c r="X81" s="236" t="n"/>
      <c r="Y81" s="236" t="n"/>
      <c r="Z81" s="236" t="n"/>
      <c r="AA81" s="236" t="n"/>
      <c r="AB81" s="236" t="n"/>
      <c r="AC81" s="236" t="n"/>
      <c r="AD81" s="236" t="n"/>
      <c r="AE81" s="236" t="n"/>
      <c r="AF81" s="264">
        <f>IF(COUNTA(S81:AE81)=0,"",ROUND(AVERAGE(S81:AE81),1))</f>
        <v/>
      </c>
      <c r="AH81" s="236" t="n"/>
      <c r="AI81" s="236" t="n"/>
      <c r="AJ81" s="236" t="n"/>
      <c r="AK81" s="236" t="n"/>
      <c r="AL81" s="236" t="n"/>
      <c r="AM81" s="236" t="n"/>
      <c r="AN81" s="236" t="n"/>
      <c r="AO81" s="236" t="n"/>
      <c r="AP81" s="236" t="n"/>
      <c r="AQ81" s="236" t="n"/>
      <c r="AR81" s="236" t="n"/>
      <c r="AS81" s="236" t="n"/>
      <c r="AT81" s="236" t="n"/>
      <c r="AU81" s="237">
        <f>IF(COUNTA(AH81:AT81)=0,"",ROUND(AVERAGE(AH81:AT81),1))</f>
        <v/>
      </c>
    </row>
    <row r="82" ht="13.8" customHeight="1" s="185">
      <c r="A82" s="238" t="n">
        <v>6</v>
      </c>
      <c r="B82" s="239">
        <f t="array" ref="B82:B82">IFERROR(INDEX(Liste_Enfants!B$4:B$53,SMALL(IF(Liste_Enfants!E$4:E$53="B",ROW(Liste_Enfants!E$4:E$53)-3),6))&amp;" "&amp;INDEX(Liste_Enfants!C$4:C$53,SMALL(IF(Liste_Enfants!E$4:E$53="B",ROW(Liste_Enfants!E$4:E$53)-3),6)),"")</f>
        <v/>
      </c>
      <c r="C82" s="235" t="n"/>
      <c r="D82" s="236" t="n"/>
      <c r="E82" s="236" t="n"/>
      <c r="F82" s="236" t="n"/>
      <c r="G82" s="236" t="n"/>
      <c r="H82" s="236" t="n"/>
      <c r="I82" s="236" t="n"/>
      <c r="J82" s="236" t="n"/>
      <c r="K82" s="236" t="n"/>
      <c r="L82" s="236" t="n"/>
      <c r="M82" s="236" t="n"/>
      <c r="N82" s="236" t="n"/>
      <c r="O82" s="236" t="n"/>
      <c r="P82" s="236" t="n"/>
      <c r="Q82" s="264">
        <f>IF(COUNTA(D82:P82)=0,"",ROUND(AVERAGE(D82:P82),1))</f>
        <v/>
      </c>
      <c r="S82" s="236" t="n"/>
      <c r="T82" s="236" t="n"/>
      <c r="U82" s="236" t="n"/>
      <c r="V82" s="236" t="n"/>
      <c r="W82" s="236" t="n"/>
      <c r="X82" s="236" t="n"/>
      <c r="Y82" s="236" t="n"/>
      <c r="Z82" s="236" t="n"/>
      <c r="AA82" s="236" t="n"/>
      <c r="AB82" s="236" t="n"/>
      <c r="AC82" s="236" t="n"/>
      <c r="AD82" s="236" t="n"/>
      <c r="AE82" s="236" t="n"/>
      <c r="AF82" s="264">
        <f>IF(COUNTA(S82:AE82)=0,"",ROUND(AVERAGE(S82:AE82),1))</f>
        <v/>
      </c>
      <c r="AH82" s="236" t="n"/>
      <c r="AI82" s="236" t="n"/>
      <c r="AJ82" s="236" t="n"/>
      <c r="AK82" s="236" t="n"/>
      <c r="AL82" s="236" t="n"/>
      <c r="AM82" s="236" t="n"/>
      <c r="AN82" s="236" t="n"/>
      <c r="AO82" s="236" t="n"/>
      <c r="AP82" s="236" t="n"/>
      <c r="AQ82" s="236" t="n"/>
      <c r="AR82" s="236" t="n"/>
      <c r="AS82" s="236" t="n"/>
      <c r="AT82" s="236" t="n"/>
      <c r="AU82" s="237">
        <f>IF(COUNTA(AH82:AT82)=0,"",ROUND(AVERAGE(AH82:AT82),1))</f>
        <v/>
      </c>
    </row>
    <row r="83" ht="13.8" customHeight="1" s="185">
      <c r="A83" s="213" t="n">
        <v>7</v>
      </c>
      <c r="B83" s="234">
        <f t="array" ref="B83:B83">IFERROR(INDEX(Liste_Enfants!B$4:B$53,SMALL(IF(Liste_Enfants!E$4:E$53="B",ROW(Liste_Enfants!E$4:E$53)-3),7))&amp;" "&amp;INDEX(Liste_Enfants!C$4:C$53,SMALL(IF(Liste_Enfants!E$4:E$53="B",ROW(Liste_Enfants!E$4:E$53)-3),7)),"")</f>
        <v/>
      </c>
      <c r="C83" s="235" t="n"/>
      <c r="D83" s="236" t="n"/>
      <c r="E83" s="236" t="n"/>
      <c r="F83" s="236" t="n"/>
      <c r="G83" s="236" t="n"/>
      <c r="H83" s="236" t="n"/>
      <c r="I83" s="236" t="n"/>
      <c r="J83" s="236" t="n"/>
      <c r="K83" s="236" t="n"/>
      <c r="L83" s="236" t="n"/>
      <c r="M83" s="236" t="n"/>
      <c r="N83" s="236" t="n"/>
      <c r="O83" s="236" t="n"/>
      <c r="P83" s="236" t="n"/>
      <c r="Q83" s="264">
        <f>IF(COUNTA(D83:P83)=0,"",ROUND(AVERAGE(D83:P83),1))</f>
        <v/>
      </c>
      <c r="S83" s="236" t="n"/>
      <c r="T83" s="236" t="n"/>
      <c r="U83" s="236" t="n"/>
      <c r="V83" s="236" t="n"/>
      <c r="W83" s="236" t="n"/>
      <c r="X83" s="236" t="n"/>
      <c r="Y83" s="236" t="n"/>
      <c r="Z83" s="236" t="n"/>
      <c r="AA83" s="236" t="n"/>
      <c r="AB83" s="236" t="n"/>
      <c r="AC83" s="236" t="n"/>
      <c r="AD83" s="236" t="n"/>
      <c r="AE83" s="236" t="n"/>
      <c r="AF83" s="264">
        <f>IF(COUNTA(S83:AE83)=0,"",ROUND(AVERAGE(S83:AE83),1))</f>
        <v/>
      </c>
      <c r="AH83" s="236" t="n"/>
      <c r="AI83" s="236" t="n"/>
      <c r="AJ83" s="236" t="n"/>
      <c r="AK83" s="236" t="n"/>
      <c r="AL83" s="236" t="n"/>
      <c r="AM83" s="236" t="n"/>
      <c r="AN83" s="236" t="n"/>
      <c r="AO83" s="236" t="n"/>
      <c r="AP83" s="236" t="n"/>
      <c r="AQ83" s="236" t="n"/>
      <c r="AR83" s="236" t="n"/>
      <c r="AS83" s="236" t="n"/>
      <c r="AT83" s="236" t="n"/>
      <c r="AU83" s="237">
        <f>IF(COUNTA(AH83:AT83)=0,"",ROUND(AVERAGE(AH83:AT83),1))</f>
        <v/>
      </c>
    </row>
    <row r="84" ht="13.8" customHeight="1" s="185">
      <c r="A84" s="238" t="n">
        <v>8</v>
      </c>
      <c r="B84" s="239">
        <f t="array" ref="B84:B84">IFERROR(INDEX(Liste_Enfants!B$4:B$53,SMALL(IF(Liste_Enfants!E$4:E$53="B",ROW(Liste_Enfants!E$4:E$53)-3),8))&amp;" "&amp;INDEX(Liste_Enfants!C$4:C$53,SMALL(IF(Liste_Enfants!E$4:E$53="B",ROW(Liste_Enfants!E$4:E$53)-3),8)),"")</f>
        <v/>
      </c>
      <c r="C84" s="235" t="n"/>
      <c r="D84" s="236" t="n"/>
      <c r="E84" s="236" t="n"/>
      <c r="F84" s="236" t="n"/>
      <c r="G84" s="236" t="n"/>
      <c r="H84" s="236" t="n"/>
      <c r="I84" s="236" t="n"/>
      <c r="J84" s="236" t="n"/>
      <c r="K84" s="236" t="n"/>
      <c r="L84" s="236" t="n"/>
      <c r="M84" s="236" t="n"/>
      <c r="N84" s="236" t="n"/>
      <c r="O84" s="236" t="n"/>
      <c r="P84" s="236" t="n"/>
      <c r="Q84" s="264">
        <f>IF(COUNTA(D84:P84)=0,"",ROUND(AVERAGE(D84:P84),1))</f>
        <v/>
      </c>
      <c r="S84" s="236" t="n"/>
      <c r="T84" s="236" t="n"/>
      <c r="U84" s="236" t="n"/>
      <c r="V84" s="236" t="n"/>
      <c r="W84" s="236" t="n"/>
      <c r="X84" s="236" t="n"/>
      <c r="Y84" s="236" t="n"/>
      <c r="Z84" s="236" t="n"/>
      <c r="AA84" s="236" t="n"/>
      <c r="AB84" s="236" t="n"/>
      <c r="AC84" s="236" t="n"/>
      <c r="AD84" s="236" t="n"/>
      <c r="AE84" s="236" t="n"/>
      <c r="AF84" s="264">
        <f>IF(COUNTA(S84:AE84)=0,"",ROUND(AVERAGE(S84:AE84),1))</f>
        <v/>
      </c>
      <c r="AH84" s="236" t="n"/>
      <c r="AI84" s="236" t="n"/>
      <c r="AJ84" s="236" t="n"/>
      <c r="AK84" s="236" t="n"/>
      <c r="AL84" s="236" t="n"/>
      <c r="AM84" s="236" t="n"/>
      <c r="AN84" s="236" t="n"/>
      <c r="AO84" s="236" t="n"/>
      <c r="AP84" s="236" t="n"/>
      <c r="AQ84" s="236" t="n"/>
      <c r="AR84" s="236" t="n"/>
      <c r="AS84" s="236" t="n"/>
      <c r="AT84" s="236" t="n"/>
      <c r="AU84" s="237">
        <f>IF(COUNTA(AH84:AT84)=0,"",ROUND(AVERAGE(AH84:AT84),1))</f>
        <v/>
      </c>
    </row>
    <row r="85" ht="13.8" customHeight="1" s="185">
      <c r="A85" s="213" t="n">
        <v>9</v>
      </c>
      <c r="B85" s="234">
        <f t="array" ref="B85:B85">IFERROR(INDEX(Liste_Enfants!B$4:B$53,SMALL(IF(Liste_Enfants!E$4:E$53="B",ROW(Liste_Enfants!E$4:E$53)-3),9))&amp;" "&amp;INDEX(Liste_Enfants!C$4:C$53,SMALL(IF(Liste_Enfants!E$4:E$53="B",ROW(Liste_Enfants!E$4:E$53)-3),9)),"")</f>
        <v/>
      </c>
      <c r="C85" s="235" t="n"/>
      <c r="D85" s="236" t="n"/>
      <c r="E85" s="236" t="n"/>
      <c r="F85" s="236" t="n"/>
      <c r="G85" s="236" t="n"/>
      <c r="H85" s="236" t="n"/>
      <c r="I85" s="236" t="n"/>
      <c r="J85" s="236" t="n"/>
      <c r="K85" s="236" t="n"/>
      <c r="L85" s="236" t="n"/>
      <c r="M85" s="236" t="n"/>
      <c r="N85" s="236" t="n"/>
      <c r="O85" s="236" t="n"/>
      <c r="P85" s="236" t="n"/>
      <c r="Q85" s="264">
        <f>IF(COUNTA(D85:P85)=0,"",ROUND(AVERAGE(D85:P85),1))</f>
        <v/>
      </c>
      <c r="S85" s="236" t="n"/>
      <c r="T85" s="236" t="n"/>
      <c r="U85" s="236" t="n"/>
      <c r="V85" s="236" t="n"/>
      <c r="W85" s="236" t="n"/>
      <c r="X85" s="236" t="n"/>
      <c r="Y85" s="236" t="n"/>
      <c r="Z85" s="236" t="n"/>
      <c r="AA85" s="236" t="n"/>
      <c r="AB85" s="236" t="n"/>
      <c r="AC85" s="236" t="n"/>
      <c r="AD85" s="236" t="n"/>
      <c r="AE85" s="236" t="n"/>
      <c r="AF85" s="264">
        <f>IF(COUNTA(S85:AE85)=0,"",ROUND(AVERAGE(S85:AE85),1))</f>
        <v/>
      </c>
      <c r="AH85" s="236" t="n"/>
      <c r="AI85" s="236" t="n"/>
      <c r="AJ85" s="236" t="n"/>
      <c r="AK85" s="236" t="n"/>
      <c r="AL85" s="236" t="n"/>
      <c r="AM85" s="236" t="n"/>
      <c r="AN85" s="236" t="n"/>
      <c r="AO85" s="236" t="n"/>
      <c r="AP85" s="236" t="n"/>
      <c r="AQ85" s="236" t="n"/>
      <c r="AR85" s="236" t="n"/>
      <c r="AS85" s="236" t="n"/>
      <c r="AT85" s="236" t="n"/>
      <c r="AU85" s="237">
        <f>IF(COUNTA(AH85:AT85)=0,"",ROUND(AVERAGE(AH85:AT85),1))</f>
        <v/>
      </c>
    </row>
    <row r="86" ht="13.8" customHeight="1" s="185">
      <c r="A86" s="238" t="n">
        <v>10</v>
      </c>
      <c r="B86" s="239">
        <f t="array" ref="B86:B86">IFERROR(INDEX(Liste_Enfants!B$4:B$53,SMALL(IF(Liste_Enfants!E$4:E$53="B",ROW(Liste_Enfants!E$4:E$53)-3),10))&amp;" "&amp;INDEX(Liste_Enfants!C$4:C$53,SMALL(IF(Liste_Enfants!E$4:E$53="B",ROW(Liste_Enfants!E$4:E$53)-3),10)),"")</f>
        <v/>
      </c>
      <c r="C86" s="235" t="n"/>
      <c r="D86" s="236" t="n"/>
      <c r="E86" s="236" t="n"/>
      <c r="F86" s="236" t="n"/>
      <c r="G86" s="236" t="n"/>
      <c r="H86" s="236" t="n"/>
      <c r="I86" s="236" t="n"/>
      <c r="J86" s="236" t="n"/>
      <c r="K86" s="236" t="n"/>
      <c r="L86" s="236" t="n"/>
      <c r="M86" s="236" t="n"/>
      <c r="N86" s="236" t="n"/>
      <c r="O86" s="236" t="n"/>
      <c r="P86" s="236" t="n"/>
      <c r="Q86" s="264">
        <f>IF(COUNTA(D86:P86)=0,"",ROUND(AVERAGE(D86:P86),1))</f>
        <v/>
      </c>
      <c r="S86" s="236" t="n"/>
      <c r="T86" s="236" t="n"/>
      <c r="U86" s="236" t="n"/>
      <c r="V86" s="236" t="n"/>
      <c r="W86" s="236" t="n"/>
      <c r="X86" s="236" t="n"/>
      <c r="Y86" s="236" t="n"/>
      <c r="Z86" s="236" t="n"/>
      <c r="AA86" s="236" t="n"/>
      <c r="AB86" s="236" t="n"/>
      <c r="AC86" s="236" t="n"/>
      <c r="AD86" s="236" t="n"/>
      <c r="AE86" s="236" t="n"/>
      <c r="AF86" s="264">
        <f>IF(COUNTA(S86:AE86)=0,"",ROUND(AVERAGE(S86:AE86),1))</f>
        <v/>
      </c>
      <c r="AH86" s="236" t="n"/>
      <c r="AI86" s="236" t="n"/>
      <c r="AJ86" s="236" t="n"/>
      <c r="AK86" s="236" t="n"/>
      <c r="AL86" s="236" t="n"/>
      <c r="AM86" s="236" t="n"/>
      <c r="AN86" s="236" t="n"/>
      <c r="AO86" s="236" t="n"/>
      <c r="AP86" s="236" t="n"/>
      <c r="AQ86" s="236" t="n"/>
      <c r="AR86" s="236" t="n"/>
      <c r="AS86" s="236" t="n"/>
      <c r="AT86" s="236" t="n"/>
      <c r="AU86" s="237">
        <f>IF(COUNTA(AH86:AT86)=0,"",ROUND(AVERAGE(AH86:AT86),1))</f>
        <v/>
      </c>
    </row>
    <row r="87" ht="13.8" customHeight="1" s="185">
      <c r="A87" s="213" t="n">
        <v>11</v>
      </c>
      <c r="B87" s="234">
        <f t="array" ref="B87:B87">IFERROR(INDEX(Liste_Enfants!B$4:B$53,SMALL(IF(Liste_Enfants!E$4:E$53="B",ROW(Liste_Enfants!E$4:E$53)-3),11))&amp;" "&amp;INDEX(Liste_Enfants!C$4:C$53,SMALL(IF(Liste_Enfants!E$4:E$53="B",ROW(Liste_Enfants!E$4:E$53)-3),11)),"")</f>
        <v/>
      </c>
      <c r="C87" s="235" t="n"/>
      <c r="D87" s="236" t="n"/>
      <c r="E87" s="236" t="n"/>
      <c r="F87" s="236" t="n"/>
      <c r="G87" s="236" t="n"/>
      <c r="H87" s="236" t="n"/>
      <c r="I87" s="236" t="n"/>
      <c r="J87" s="236" t="n"/>
      <c r="K87" s="236" t="n"/>
      <c r="L87" s="236" t="n"/>
      <c r="M87" s="236" t="n"/>
      <c r="N87" s="236" t="n"/>
      <c r="O87" s="236" t="n"/>
      <c r="P87" s="236" t="n"/>
      <c r="Q87" s="264">
        <f>IF(COUNTA(D87:P87)=0,"",ROUND(AVERAGE(D87:P87),1))</f>
        <v/>
      </c>
      <c r="S87" s="236" t="n"/>
      <c r="T87" s="236" t="n"/>
      <c r="U87" s="236" t="n"/>
      <c r="V87" s="236" t="n"/>
      <c r="W87" s="236" t="n"/>
      <c r="X87" s="236" t="n"/>
      <c r="Y87" s="236" t="n"/>
      <c r="Z87" s="236" t="n"/>
      <c r="AA87" s="236" t="n"/>
      <c r="AB87" s="236" t="n"/>
      <c r="AC87" s="236" t="n"/>
      <c r="AD87" s="236" t="n"/>
      <c r="AE87" s="236" t="n"/>
      <c r="AF87" s="264">
        <f>IF(COUNTA(S87:AE87)=0,"",ROUND(AVERAGE(S87:AE87),1))</f>
        <v/>
      </c>
      <c r="AH87" s="236" t="n"/>
      <c r="AI87" s="236" t="n"/>
      <c r="AJ87" s="236" t="n"/>
      <c r="AK87" s="236" t="n"/>
      <c r="AL87" s="236" t="n"/>
      <c r="AM87" s="236" t="n"/>
      <c r="AN87" s="236" t="n"/>
      <c r="AO87" s="236" t="n"/>
      <c r="AP87" s="236" t="n"/>
      <c r="AQ87" s="236" t="n"/>
      <c r="AR87" s="236" t="n"/>
      <c r="AS87" s="236" t="n"/>
      <c r="AT87" s="236" t="n"/>
      <c r="AU87" s="237">
        <f>IF(COUNTA(AH87:AT87)=0,"",ROUND(AVERAGE(AH87:AT87),1))</f>
        <v/>
      </c>
    </row>
    <row r="88" ht="13.8" customHeight="1" s="185">
      <c r="A88" s="238" t="n">
        <v>12</v>
      </c>
      <c r="B88" s="239">
        <f t="array" ref="B88:B88">IFERROR(INDEX(Liste_Enfants!B$4:B$53,SMALL(IF(Liste_Enfants!E$4:E$53="B",ROW(Liste_Enfants!E$4:E$53)-3),12))&amp;" "&amp;INDEX(Liste_Enfants!C$4:C$53,SMALL(IF(Liste_Enfants!E$4:E$53="B",ROW(Liste_Enfants!E$4:E$53)-3),12)),"")</f>
        <v/>
      </c>
      <c r="C88" s="235" t="n"/>
      <c r="D88" s="236" t="n"/>
      <c r="E88" s="236" t="n"/>
      <c r="F88" s="236" t="n"/>
      <c r="G88" s="236" t="n"/>
      <c r="H88" s="236" t="n"/>
      <c r="I88" s="236" t="n"/>
      <c r="J88" s="236" t="n"/>
      <c r="K88" s="236" t="n"/>
      <c r="L88" s="236" t="n"/>
      <c r="M88" s="236" t="n"/>
      <c r="N88" s="236" t="n"/>
      <c r="O88" s="236" t="n"/>
      <c r="P88" s="236" t="n"/>
      <c r="Q88" s="264">
        <f>IF(COUNTA(D88:P88)=0,"",ROUND(AVERAGE(D88:P88),1))</f>
        <v/>
      </c>
      <c r="S88" s="236" t="n"/>
      <c r="T88" s="236" t="n"/>
      <c r="U88" s="236" t="n"/>
      <c r="V88" s="236" t="n"/>
      <c r="W88" s="236" t="n"/>
      <c r="X88" s="236" t="n"/>
      <c r="Y88" s="236" t="n"/>
      <c r="Z88" s="236" t="n"/>
      <c r="AA88" s="236" t="n"/>
      <c r="AB88" s="236" t="n"/>
      <c r="AC88" s="236" t="n"/>
      <c r="AD88" s="236" t="n"/>
      <c r="AE88" s="236" t="n"/>
      <c r="AF88" s="264">
        <f>IF(COUNTA(S88:AE88)=0,"",ROUND(AVERAGE(S88:AE88),1))</f>
        <v/>
      </c>
      <c r="AH88" s="236" t="n"/>
      <c r="AI88" s="236" t="n"/>
      <c r="AJ88" s="236" t="n"/>
      <c r="AK88" s="236" t="n"/>
      <c r="AL88" s="236" t="n"/>
      <c r="AM88" s="236" t="n"/>
      <c r="AN88" s="236" t="n"/>
      <c r="AO88" s="236" t="n"/>
      <c r="AP88" s="236" t="n"/>
      <c r="AQ88" s="236" t="n"/>
      <c r="AR88" s="236" t="n"/>
      <c r="AS88" s="236" t="n"/>
      <c r="AT88" s="236" t="n"/>
      <c r="AU88" s="237">
        <f>IF(COUNTA(AH88:AT88)=0,"",ROUND(AVERAGE(AH88:AT88),1))</f>
        <v/>
      </c>
    </row>
    <row r="89" ht="13.8" customHeight="1" s="185">
      <c r="A89" s="213" t="n">
        <v>13</v>
      </c>
      <c r="B89" s="234">
        <f t="array" ref="B89:B89">IFERROR(INDEX(Liste_Enfants!B$4:B$53,SMALL(IF(Liste_Enfants!E$4:E$53="B",ROW(Liste_Enfants!E$4:E$53)-3),13))&amp;" "&amp;INDEX(Liste_Enfants!C$4:C$53,SMALL(IF(Liste_Enfants!E$4:E$53="B",ROW(Liste_Enfants!E$4:E$53)-3),13)),"")</f>
        <v/>
      </c>
      <c r="C89" s="235" t="n"/>
      <c r="D89" s="236" t="n"/>
      <c r="E89" s="236" t="n"/>
      <c r="F89" s="236" t="n"/>
      <c r="G89" s="236" t="n"/>
      <c r="H89" s="236" t="n"/>
      <c r="I89" s="236" t="n"/>
      <c r="J89" s="236" t="n"/>
      <c r="K89" s="236" t="n"/>
      <c r="L89" s="236" t="n"/>
      <c r="M89" s="236" t="n"/>
      <c r="N89" s="236" t="n"/>
      <c r="O89" s="236" t="n"/>
      <c r="P89" s="236" t="n"/>
      <c r="Q89" s="264">
        <f>IF(COUNTA(D89:P89)=0,"",ROUND(AVERAGE(D89:P89),1))</f>
        <v/>
      </c>
      <c r="S89" s="236" t="n"/>
      <c r="T89" s="236" t="n"/>
      <c r="U89" s="236" t="n"/>
      <c r="V89" s="236" t="n"/>
      <c r="W89" s="236" t="n"/>
      <c r="X89" s="236" t="n"/>
      <c r="Y89" s="236" t="n"/>
      <c r="Z89" s="236" t="n"/>
      <c r="AA89" s="236" t="n"/>
      <c r="AB89" s="236" t="n"/>
      <c r="AC89" s="236" t="n"/>
      <c r="AD89" s="236" t="n"/>
      <c r="AE89" s="236" t="n"/>
      <c r="AF89" s="264">
        <f>IF(COUNTA(S89:AE89)=0,"",ROUND(AVERAGE(S89:AE89),1))</f>
        <v/>
      </c>
      <c r="AH89" s="236" t="n"/>
      <c r="AI89" s="236" t="n"/>
      <c r="AJ89" s="236" t="n"/>
      <c r="AK89" s="236" t="n"/>
      <c r="AL89" s="236" t="n"/>
      <c r="AM89" s="236" t="n"/>
      <c r="AN89" s="236" t="n"/>
      <c r="AO89" s="236" t="n"/>
      <c r="AP89" s="236" t="n"/>
      <c r="AQ89" s="236" t="n"/>
      <c r="AR89" s="236" t="n"/>
      <c r="AS89" s="236" t="n"/>
      <c r="AT89" s="236" t="n"/>
      <c r="AU89" s="237">
        <f>IF(COUNTA(AH89:AT89)=0,"",ROUND(AVERAGE(AH89:AT89),1))</f>
        <v/>
      </c>
    </row>
    <row r="90" ht="13.8" customHeight="1" s="185">
      <c r="A90" s="238" t="n">
        <v>14</v>
      </c>
      <c r="B90" s="239">
        <f t="array" ref="B90:B90">IFERROR(INDEX(Liste_Enfants!B$4:B$53,SMALL(IF(Liste_Enfants!E$4:E$53="B",ROW(Liste_Enfants!E$4:E$53)-3),14))&amp;" "&amp;INDEX(Liste_Enfants!C$4:C$53,SMALL(IF(Liste_Enfants!E$4:E$53="B",ROW(Liste_Enfants!E$4:E$53)-3),14)),"")</f>
        <v/>
      </c>
      <c r="C90" s="235" t="n"/>
      <c r="D90" s="236" t="n"/>
      <c r="E90" s="236" t="n"/>
      <c r="F90" s="236" t="n"/>
      <c r="G90" s="236" t="n"/>
      <c r="H90" s="236" t="n"/>
      <c r="I90" s="236" t="n"/>
      <c r="J90" s="236" t="n"/>
      <c r="K90" s="236" t="n"/>
      <c r="L90" s="236" t="n"/>
      <c r="M90" s="236" t="n"/>
      <c r="N90" s="236" t="n"/>
      <c r="O90" s="236" t="n"/>
      <c r="P90" s="236" t="n"/>
      <c r="Q90" s="264">
        <f>IF(COUNTA(D90:P90)=0,"",ROUND(AVERAGE(D90:P90),1))</f>
        <v/>
      </c>
      <c r="S90" s="236" t="n"/>
      <c r="T90" s="236" t="n"/>
      <c r="U90" s="236" t="n"/>
      <c r="V90" s="236" t="n"/>
      <c r="W90" s="236" t="n"/>
      <c r="X90" s="236" t="n"/>
      <c r="Y90" s="236" t="n"/>
      <c r="Z90" s="236" t="n"/>
      <c r="AA90" s="236" t="n"/>
      <c r="AB90" s="236" t="n"/>
      <c r="AC90" s="236" t="n"/>
      <c r="AD90" s="236" t="n"/>
      <c r="AE90" s="236" t="n"/>
      <c r="AF90" s="264">
        <f>IF(COUNTA(S90:AE90)=0,"",ROUND(AVERAGE(S90:AE90),1))</f>
        <v/>
      </c>
      <c r="AH90" s="236" t="n"/>
      <c r="AI90" s="236" t="n"/>
      <c r="AJ90" s="236" t="n"/>
      <c r="AK90" s="236" t="n"/>
      <c r="AL90" s="236" t="n"/>
      <c r="AM90" s="236" t="n"/>
      <c r="AN90" s="236" t="n"/>
      <c r="AO90" s="236" t="n"/>
      <c r="AP90" s="236" t="n"/>
      <c r="AQ90" s="236" t="n"/>
      <c r="AR90" s="236" t="n"/>
      <c r="AS90" s="236" t="n"/>
      <c r="AT90" s="236" t="n"/>
      <c r="AU90" s="237">
        <f>IF(COUNTA(AH90:AT90)=0,"",ROUND(AVERAGE(AH90:AT90),1))</f>
        <v/>
      </c>
    </row>
    <row r="91" ht="13.8" customHeight="1" s="185">
      <c r="A91" s="213" t="n">
        <v>15</v>
      </c>
      <c r="B91" s="234">
        <f t="array" ref="B91:B91">IFERROR(INDEX(Liste_Enfants!B$4:B$53,SMALL(IF(Liste_Enfants!E$4:E$53="B",ROW(Liste_Enfants!E$4:E$53)-3),15))&amp;" "&amp;INDEX(Liste_Enfants!C$4:C$53,SMALL(IF(Liste_Enfants!E$4:E$53="B",ROW(Liste_Enfants!E$4:E$53)-3),15)),"")</f>
        <v/>
      </c>
      <c r="C91" s="235" t="n"/>
      <c r="D91" s="236" t="n"/>
      <c r="E91" s="236" t="n"/>
      <c r="F91" s="236" t="n"/>
      <c r="G91" s="236" t="n"/>
      <c r="H91" s="236" t="n"/>
      <c r="I91" s="236" t="n"/>
      <c r="J91" s="236" t="n"/>
      <c r="K91" s="236" t="n"/>
      <c r="L91" s="236" t="n"/>
      <c r="M91" s="236" t="n"/>
      <c r="N91" s="236" t="n"/>
      <c r="O91" s="236" t="n"/>
      <c r="P91" s="236" t="n"/>
      <c r="Q91" s="264">
        <f>IF(COUNTA(D91:P91)=0,"",ROUND(AVERAGE(D91:P91),1))</f>
        <v/>
      </c>
      <c r="S91" s="236" t="n"/>
      <c r="T91" s="236" t="n"/>
      <c r="U91" s="236" t="n"/>
      <c r="V91" s="236" t="n"/>
      <c r="W91" s="236" t="n"/>
      <c r="X91" s="236" t="n"/>
      <c r="Y91" s="236" t="n"/>
      <c r="Z91" s="236" t="n"/>
      <c r="AA91" s="236" t="n"/>
      <c r="AB91" s="236" t="n"/>
      <c r="AC91" s="236" t="n"/>
      <c r="AD91" s="236" t="n"/>
      <c r="AE91" s="236" t="n"/>
      <c r="AF91" s="264">
        <f>IF(COUNTA(S91:AE91)=0,"",ROUND(AVERAGE(S91:AE91),1))</f>
        <v/>
      </c>
      <c r="AH91" s="236" t="n"/>
      <c r="AI91" s="236" t="n"/>
      <c r="AJ91" s="236" t="n"/>
      <c r="AK91" s="236" t="n"/>
      <c r="AL91" s="236" t="n"/>
      <c r="AM91" s="236" t="n"/>
      <c r="AN91" s="236" t="n"/>
      <c r="AO91" s="236" t="n"/>
      <c r="AP91" s="236" t="n"/>
      <c r="AQ91" s="236" t="n"/>
      <c r="AR91" s="236" t="n"/>
      <c r="AS91" s="236" t="n"/>
      <c r="AT91" s="236" t="n"/>
      <c r="AU91" s="237">
        <f>IF(COUNTA(AH91:AT91)=0,"",ROUND(AVERAGE(AH91:AT91),1))</f>
        <v/>
      </c>
    </row>
    <row r="92" ht="12.8" customHeight="1" s="185">
      <c r="A92" s="233" t="inlineStr">
        <is>
          <t>📊 MOY.</t>
        </is>
      </c>
      <c r="C92" s="235" t="n"/>
      <c r="D92" s="241">
        <f>IF(COUNTA(D77:D91)=0,"",ROUND(AVERAGE(D77:D91),1))</f>
        <v/>
      </c>
      <c r="E92" s="241">
        <f>IF(COUNTA(E77:E91)=0,"",ROUND(AVERAGE(E77:E91),1))</f>
        <v/>
      </c>
      <c r="F92" s="241">
        <f>IF(COUNTA(F77:F91)=0,"",ROUND(AVERAGE(F77:F91),1))</f>
        <v/>
      </c>
      <c r="G92" s="241">
        <f>IF(COUNTA(G77:G91)=0,"",ROUND(AVERAGE(G77:G91),1))</f>
        <v/>
      </c>
      <c r="H92" s="241">
        <f>IF(COUNTA(H77:H91)=0,"",ROUND(AVERAGE(H77:H91),1))</f>
        <v/>
      </c>
      <c r="I92" s="241">
        <f>IF(COUNTA(I77:I91)=0,"",ROUND(AVERAGE(I77:I91),1))</f>
        <v/>
      </c>
      <c r="J92" s="241">
        <f>IF(COUNTA(J77:J91)=0,"",ROUND(AVERAGE(J77:J91),1))</f>
        <v/>
      </c>
      <c r="K92" s="241">
        <f>IF(COUNTA(K77:K91)=0,"",ROUND(AVERAGE(K77:K91),1))</f>
        <v/>
      </c>
      <c r="L92" s="241">
        <f>IF(COUNTA(L77:L91)=0,"",ROUND(AVERAGE(L77:L91),1))</f>
        <v/>
      </c>
      <c r="M92" s="241">
        <f>IF(COUNTA(M77:M91)=0,"",ROUND(AVERAGE(M77:M91),1))</f>
        <v/>
      </c>
      <c r="N92" s="241">
        <f>IF(COUNTA(N77:N91)=0,"",ROUND(AVERAGE(N77:N91),1))</f>
        <v/>
      </c>
      <c r="O92" s="241">
        <f>IF(COUNTA(O77:O91)=0,"",ROUND(AVERAGE(O77:O91),1))</f>
        <v/>
      </c>
      <c r="P92" s="241">
        <f>IF(COUNTA(P77:P91)=0,"",ROUND(AVERAGE(P77:P91),1))</f>
        <v/>
      </c>
      <c r="Q92" s="265">
        <f>IF(COUNTA(Q77:Q91)=0,"",ROUND(AVERAGE(Q77:Q91),1))</f>
        <v/>
      </c>
      <c r="S92" s="241">
        <f>IF(COUNTA(S77:S91)=0,"",ROUND(AVERAGE(S77:S91),1))</f>
        <v/>
      </c>
      <c r="T92" s="241">
        <f>IF(COUNTA(T77:T91)=0,"",ROUND(AVERAGE(T77:T91),1))</f>
        <v/>
      </c>
      <c r="U92" s="241">
        <f>IF(COUNTA(U77:U91)=0,"",ROUND(AVERAGE(U77:U91),1))</f>
        <v/>
      </c>
      <c r="V92" s="241">
        <f>IF(COUNTA(V77:V91)=0,"",ROUND(AVERAGE(V77:V91),1))</f>
        <v/>
      </c>
      <c r="W92" s="241">
        <f>IF(COUNTA(W77:W91)=0,"",ROUND(AVERAGE(W77:W91),1))</f>
        <v/>
      </c>
      <c r="X92" s="241">
        <f>IF(COUNTA(X77:X91)=0,"",ROUND(AVERAGE(X77:X91),1))</f>
        <v/>
      </c>
      <c r="Y92" s="241">
        <f>IF(COUNTA(Y77:Y91)=0,"",ROUND(AVERAGE(Y77:Y91),1))</f>
        <v/>
      </c>
      <c r="Z92" s="241">
        <f>IF(COUNTA(Z77:Z91)=0,"",ROUND(AVERAGE(Z77:Z91),1))</f>
        <v/>
      </c>
      <c r="AA92" s="241">
        <f>IF(COUNTA(AA77:AA91)=0,"",ROUND(AVERAGE(AA77:AA91),1))</f>
        <v/>
      </c>
      <c r="AB92" s="241">
        <f>IF(COUNTA(AB77:AB91)=0,"",ROUND(AVERAGE(AB77:AB91),1))</f>
        <v/>
      </c>
      <c r="AC92" s="241">
        <f>IF(COUNTA(AC77:AC91)=0,"",ROUND(AVERAGE(AC77:AC91),1))</f>
        <v/>
      </c>
      <c r="AD92" s="241">
        <f>IF(COUNTA(AD77:AD91)=0,"",ROUND(AVERAGE(AD77:AD91),1))</f>
        <v/>
      </c>
      <c r="AE92" s="241">
        <f>IF(COUNTA(AE77:AE91)=0,"",ROUND(AVERAGE(AE77:AE91),1))</f>
        <v/>
      </c>
      <c r="AF92" s="265">
        <f>IF(COUNTA(AF77:AF91)=0,"",ROUND(AVERAGE(AF77:AF91),1))</f>
        <v/>
      </c>
      <c r="AH92" s="241">
        <f>IF(COUNTA(AH77:AH91)=0,"",ROUND(AVERAGE(AH77:AH91),1))</f>
        <v/>
      </c>
      <c r="AI92" s="241">
        <f>IF(COUNTA(AI77:AI91)=0,"",ROUND(AVERAGE(AI77:AI91),1))</f>
        <v/>
      </c>
      <c r="AJ92" s="241">
        <f>IF(COUNTA(AJ77:AJ91)=0,"",ROUND(AVERAGE(AJ77:AJ91),1))</f>
        <v/>
      </c>
      <c r="AK92" s="241">
        <f>IF(COUNTA(AK77:AK91)=0,"",ROUND(AVERAGE(AK77:AK91),1))</f>
        <v/>
      </c>
      <c r="AL92" s="241">
        <f>IF(COUNTA(AL77:AL91)=0,"",ROUND(AVERAGE(AL77:AL91),1))</f>
        <v/>
      </c>
      <c r="AM92" s="241">
        <f>IF(COUNTA(AM77:AM91)=0,"",ROUND(AVERAGE(AM77:AM91),1))</f>
        <v/>
      </c>
      <c r="AN92" s="241">
        <f>IF(COUNTA(AN77:AN91)=0,"",ROUND(AVERAGE(AN77:AN91),1))</f>
        <v/>
      </c>
      <c r="AO92" s="241">
        <f>IF(COUNTA(AO77:AO91)=0,"",ROUND(AVERAGE(AO77:AO91),1))</f>
        <v/>
      </c>
      <c r="AP92" s="241">
        <f>IF(COUNTA(AP77:AP91)=0,"",ROUND(AVERAGE(AP77:AP91),1))</f>
        <v/>
      </c>
      <c r="AQ92" s="241">
        <f>IF(COUNTA(AQ77:AQ91)=0,"",ROUND(AVERAGE(AQ77:AQ91),1))</f>
        <v/>
      </c>
      <c r="AR92" s="241">
        <f>IF(COUNTA(AR77:AR91)=0,"",ROUND(AVERAGE(AR77:AR91),1))</f>
        <v/>
      </c>
      <c r="AS92" s="241">
        <f>IF(COUNTA(AS77:AS91)=0,"",ROUND(AVERAGE(AS77:AS91),1))</f>
        <v/>
      </c>
      <c r="AT92" s="241">
        <f>IF(COUNTA(AT77:AT91)=0,"",ROUND(AVERAGE(AT77:AT91),1))</f>
        <v/>
      </c>
      <c r="AU92" s="266">
        <f>IF(COUNTA(AU77:AU91)=0,"",ROUND(AVERAGE(AU77:AU91),1))</f>
        <v/>
      </c>
    </row>
    <row r="93" ht="30" customHeight="1" s="185">
      <c r="A93" s="242" t="inlineStr">
        <is>
          <t>N°</t>
        </is>
      </c>
      <c r="B93" s="243" t="inlineStr">
        <is>
          <t>📅 MARDI</t>
        </is>
      </c>
      <c r="C93" s="228" t="n"/>
      <c r="D93" s="229" t="inlineStr">
        <is>
          <t>Règles</t>
        </is>
      </c>
      <c r="E93" s="229" t="inlineStr">
        <is>
          <t>Coopér.</t>
        </is>
      </c>
      <c r="F93" s="229" t="inlineStr">
        <is>
          <t>Comm.</t>
        </is>
      </c>
      <c r="G93" s="229" t="inlineStr">
        <is>
          <t>Entraide</t>
        </is>
      </c>
      <c r="H93" s="230" t="inlineStr">
        <is>
          <t>Initiat.</t>
        </is>
      </c>
      <c r="I93" s="230" t="inlineStr">
        <is>
          <t>Gest.mat</t>
        </is>
      </c>
      <c r="J93" s="230" t="inlineStr">
        <is>
          <t>Orga.</t>
        </is>
      </c>
      <c r="K93" s="231" t="inlineStr">
        <is>
          <t>Imagin.</t>
        </is>
      </c>
      <c r="L93" s="231" t="inlineStr">
        <is>
          <t>Expr.art</t>
        </is>
      </c>
      <c r="M93" s="231" t="inlineStr">
        <is>
          <t>Expr.corp</t>
        </is>
      </c>
      <c r="N93" s="232" t="inlineStr">
        <is>
          <t>Coord.</t>
        </is>
      </c>
      <c r="O93" s="232" t="inlineStr">
        <is>
          <t>Endur.</t>
        </is>
      </c>
      <c r="P93" s="232" t="inlineStr">
        <is>
          <t>Esp.sport</t>
        </is>
      </c>
      <c r="Q93" s="267" t="inlineStr">
        <is>
          <t>MOY</t>
        </is>
      </c>
      <c r="R93" s="268" t="inlineStr">
        <is>
          <t>▼ Activité</t>
        </is>
      </c>
      <c r="S93" s="229" t="inlineStr">
        <is>
          <t>Règles</t>
        </is>
      </c>
      <c r="T93" s="229" t="inlineStr">
        <is>
          <t>Coopér.</t>
        </is>
      </c>
      <c r="U93" s="229" t="inlineStr">
        <is>
          <t>Comm.</t>
        </is>
      </c>
      <c r="V93" s="229" t="inlineStr">
        <is>
          <t>Entraide</t>
        </is>
      </c>
      <c r="W93" s="230" t="inlineStr">
        <is>
          <t>Initiat.</t>
        </is>
      </c>
      <c r="X93" s="230" t="inlineStr">
        <is>
          <t>Gest.mat</t>
        </is>
      </c>
      <c r="Y93" s="230" t="inlineStr">
        <is>
          <t>Orga.</t>
        </is>
      </c>
      <c r="Z93" s="231" t="inlineStr">
        <is>
          <t>Imagin.</t>
        </is>
      </c>
      <c r="AA93" s="231" t="inlineStr">
        <is>
          <t>Expr.art</t>
        </is>
      </c>
      <c r="AB93" s="231" t="inlineStr">
        <is>
          <t>Expr.corp</t>
        </is>
      </c>
      <c r="AC93" s="232" t="inlineStr">
        <is>
          <t>Coord.</t>
        </is>
      </c>
      <c r="AD93" s="232" t="inlineStr">
        <is>
          <t>Endur.</t>
        </is>
      </c>
      <c r="AE93" s="232" t="inlineStr">
        <is>
          <t>Esp.sport</t>
        </is>
      </c>
      <c r="AF93" s="267" t="inlineStr">
        <is>
          <t>MOY</t>
        </is>
      </c>
      <c r="AH93" s="229" t="inlineStr">
        <is>
          <t>Règles</t>
        </is>
      </c>
      <c r="AI93" s="229" t="inlineStr">
        <is>
          <t>Coopér.</t>
        </is>
      </c>
      <c r="AJ93" s="229" t="inlineStr">
        <is>
          <t>Comm.</t>
        </is>
      </c>
      <c r="AK93" s="229" t="inlineStr">
        <is>
          <t>Entraide</t>
        </is>
      </c>
      <c r="AL93" s="230" t="inlineStr">
        <is>
          <t>Initiat.</t>
        </is>
      </c>
      <c r="AM93" s="230" t="inlineStr">
        <is>
          <t>Gest.mat</t>
        </is>
      </c>
      <c r="AN93" s="230" t="inlineStr">
        <is>
          <t>Orga.</t>
        </is>
      </c>
      <c r="AO93" s="231" t="inlineStr">
        <is>
          <t>Imagin.</t>
        </is>
      </c>
      <c r="AP93" s="231" t="inlineStr">
        <is>
          <t>Expr.art</t>
        </is>
      </c>
      <c r="AQ93" s="231" t="inlineStr">
        <is>
          <t>Expr.corp</t>
        </is>
      </c>
      <c r="AR93" s="232" t="inlineStr">
        <is>
          <t>Coord.</t>
        </is>
      </c>
      <c r="AS93" s="232" t="inlineStr">
        <is>
          <t>Endur.</t>
        </is>
      </c>
      <c r="AT93" s="232" t="inlineStr">
        <is>
          <t>Esp.sport</t>
        </is>
      </c>
      <c r="AU93" s="269" t="inlineStr">
        <is>
          <t>MOY</t>
        </is>
      </c>
    </row>
    <row r="94" ht="13.8" customHeight="1" s="185">
      <c r="A94" s="213" t="n">
        <v>1</v>
      </c>
      <c r="B94" s="234">
        <f t="array" ref="B94:B94">IFERROR(INDEX(Liste_Enfants!B$4:B$53,SMALL(IF(Liste_Enfants!E$4:E$53="B",ROW(Liste_Enfants!E$4:E$53)-3),1))&amp;" "&amp;INDEX(Liste_Enfants!C$4:C$53,SMALL(IF(Liste_Enfants!E$4:E$53="B",ROW(Liste_Enfants!E$4:E$53)-3),1)),"")</f>
        <v/>
      </c>
      <c r="C94" s="235" t="n"/>
      <c r="D94" s="236" t="n"/>
      <c r="E94" s="236" t="n"/>
      <c r="F94" s="236" t="n"/>
      <c r="G94" s="236" t="n"/>
      <c r="H94" s="236" t="n"/>
      <c r="I94" s="236" t="n"/>
      <c r="J94" s="236" t="n"/>
      <c r="K94" s="236" t="n"/>
      <c r="L94" s="236" t="n"/>
      <c r="M94" s="236" t="n"/>
      <c r="N94" s="236" t="n"/>
      <c r="O94" s="236" t="n"/>
      <c r="P94" s="236" t="n"/>
      <c r="Q94" s="264">
        <f>IF(COUNTA(D94:P94)=0,"",ROUND(AVERAGE(D94:P94),1))</f>
        <v/>
      </c>
      <c r="S94" s="236" t="n"/>
      <c r="T94" s="236" t="n"/>
      <c r="U94" s="236" t="n"/>
      <c r="V94" s="236" t="n"/>
      <c r="W94" s="236" t="n"/>
      <c r="X94" s="236" t="n"/>
      <c r="Y94" s="236" t="n"/>
      <c r="Z94" s="236" t="n"/>
      <c r="AA94" s="236" t="n"/>
      <c r="AB94" s="236" t="n"/>
      <c r="AC94" s="236" t="n"/>
      <c r="AD94" s="236" t="n"/>
      <c r="AE94" s="236" t="n"/>
      <c r="AF94" s="264">
        <f>IF(COUNTA(S94:AE94)=0,"",ROUND(AVERAGE(S94:AE94),1))</f>
        <v/>
      </c>
      <c r="AH94" s="236" t="n"/>
      <c r="AI94" s="236" t="n"/>
      <c r="AJ94" s="236" t="n"/>
      <c r="AK94" s="236" t="n"/>
      <c r="AL94" s="236" t="n"/>
      <c r="AM94" s="236" t="n"/>
      <c r="AN94" s="236" t="n"/>
      <c r="AO94" s="236" t="n"/>
      <c r="AP94" s="236" t="n"/>
      <c r="AQ94" s="236" t="n"/>
      <c r="AR94" s="236" t="n"/>
      <c r="AS94" s="236" t="n"/>
      <c r="AT94" s="236" t="n"/>
      <c r="AU94" s="237">
        <f>IF(COUNTA(AH94:AT94)=0,"",ROUND(AVERAGE(AH94:AT94),1))</f>
        <v/>
      </c>
    </row>
    <row r="95" ht="13.8" customHeight="1" s="185">
      <c r="A95" s="238" t="n">
        <v>2</v>
      </c>
      <c r="B95" s="239">
        <f t="array" ref="B95:B95">IFERROR(INDEX(Liste_Enfants!B$4:B$53,SMALL(IF(Liste_Enfants!E$4:E$53="B",ROW(Liste_Enfants!E$4:E$53)-3),2))&amp;" "&amp;INDEX(Liste_Enfants!C$4:C$53,SMALL(IF(Liste_Enfants!E$4:E$53="B",ROW(Liste_Enfants!E$4:E$53)-3),2)),"")</f>
        <v/>
      </c>
      <c r="C95" s="235" t="n"/>
      <c r="D95" s="236" t="n"/>
      <c r="E95" s="236" t="n"/>
      <c r="F95" s="236" t="n"/>
      <c r="G95" s="236" t="n"/>
      <c r="H95" s="236" t="n"/>
      <c r="I95" s="236" t="n"/>
      <c r="J95" s="236" t="n"/>
      <c r="K95" s="236" t="n"/>
      <c r="L95" s="236" t="n"/>
      <c r="M95" s="236" t="n"/>
      <c r="N95" s="236" t="n"/>
      <c r="O95" s="236" t="n"/>
      <c r="P95" s="236" t="n"/>
      <c r="Q95" s="264">
        <f>IF(COUNTA(D95:P95)=0,"",ROUND(AVERAGE(D95:P95),1))</f>
        <v/>
      </c>
      <c r="S95" s="236" t="n"/>
      <c r="T95" s="236" t="n"/>
      <c r="U95" s="236" t="n"/>
      <c r="V95" s="236" t="n"/>
      <c r="W95" s="236" t="n"/>
      <c r="X95" s="236" t="n"/>
      <c r="Y95" s="236" t="n"/>
      <c r="Z95" s="236" t="n"/>
      <c r="AA95" s="236" t="n"/>
      <c r="AB95" s="236" t="n"/>
      <c r="AC95" s="236" t="n"/>
      <c r="AD95" s="236" t="n"/>
      <c r="AE95" s="236" t="n"/>
      <c r="AF95" s="264">
        <f>IF(COUNTA(S95:AE95)=0,"",ROUND(AVERAGE(S95:AE95),1))</f>
        <v/>
      </c>
      <c r="AH95" s="236" t="n"/>
      <c r="AI95" s="236" t="n"/>
      <c r="AJ95" s="236" t="n"/>
      <c r="AK95" s="236" t="n"/>
      <c r="AL95" s="236" t="n"/>
      <c r="AM95" s="236" t="n"/>
      <c r="AN95" s="236" t="n"/>
      <c r="AO95" s="236" t="n"/>
      <c r="AP95" s="236" t="n"/>
      <c r="AQ95" s="236" t="n"/>
      <c r="AR95" s="236" t="n"/>
      <c r="AS95" s="236" t="n"/>
      <c r="AT95" s="236" t="n"/>
      <c r="AU95" s="237">
        <f>IF(COUNTA(AH95:AT95)=0,"",ROUND(AVERAGE(AH95:AT95),1))</f>
        <v/>
      </c>
    </row>
    <row r="96" ht="13.8" customHeight="1" s="185">
      <c r="A96" s="213" t="n">
        <v>3</v>
      </c>
      <c r="B96" s="234">
        <f t="array" ref="B96:B96">IFERROR(INDEX(Liste_Enfants!B$4:B$53,SMALL(IF(Liste_Enfants!E$4:E$53="B",ROW(Liste_Enfants!E$4:E$53)-3),3))&amp;" "&amp;INDEX(Liste_Enfants!C$4:C$53,SMALL(IF(Liste_Enfants!E$4:E$53="B",ROW(Liste_Enfants!E$4:E$53)-3),3)),"")</f>
        <v/>
      </c>
      <c r="C96" s="235" t="n"/>
      <c r="D96" s="236" t="n"/>
      <c r="E96" s="236" t="n"/>
      <c r="F96" s="236" t="n"/>
      <c r="G96" s="236" t="n"/>
      <c r="H96" s="236" t="n"/>
      <c r="I96" s="236" t="n"/>
      <c r="J96" s="236" t="n"/>
      <c r="K96" s="236" t="n"/>
      <c r="L96" s="236" t="n"/>
      <c r="M96" s="236" t="n"/>
      <c r="N96" s="236" t="n"/>
      <c r="O96" s="236" t="n"/>
      <c r="P96" s="236" t="n"/>
      <c r="Q96" s="264">
        <f>IF(COUNTA(D96:P96)=0,"",ROUND(AVERAGE(D96:P96),1))</f>
        <v/>
      </c>
      <c r="S96" s="236" t="n"/>
      <c r="T96" s="236" t="n"/>
      <c r="U96" s="236" t="n"/>
      <c r="V96" s="236" t="n"/>
      <c r="W96" s="236" t="n"/>
      <c r="X96" s="236" t="n"/>
      <c r="Y96" s="236" t="n"/>
      <c r="Z96" s="236" t="n"/>
      <c r="AA96" s="236" t="n"/>
      <c r="AB96" s="236" t="n"/>
      <c r="AC96" s="236" t="n"/>
      <c r="AD96" s="236" t="n"/>
      <c r="AE96" s="236" t="n"/>
      <c r="AF96" s="264">
        <f>IF(COUNTA(S96:AE96)=0,"",ROUND(AVERAGE(S96:AE96),1))</f>
        <v/>
      </c>
      <c r="AH96" s="236" t="n"/>
      <c r="AI96" s="236" t="n"/>
      <c r="AJ96" s="236" t="n"/>
      <c r="AK96" s="236" t="n"/>
      <c r="AL96" s="236" t="n"/>
      <c r="AM96" s="236" t="n"/>
      <c r="AN96" s="236" t="n"/>
      <c r="AO96" s="236" t="n"/>
      <c r="AP96" s="236" t="n"/>
      <c r="AQ96" s="236" t="n"/>
      <c r="AR96" s="236" t="n"/>
      <c r="AS96" s="236" t="n"/>
      <c r="AT96" s="236" t="n"/>
      <c r="AU96" s="237">
        <f>IF(COUNTA(AH96:AT96)=0,"",ROUND(AVERAGE(AH96:AT96),1))</f>
        <v/>
      </c>
    </row>
    <row r="97" ht="13.8" customHeight="1" s="185">
      <c r="A97" s="238" t="n">
        <v>4</v>
      </c>
      <c r="B97" s="239">
        <f t="array" ref="B97:B97">IFERROR(INDEX(Liste_Enfants!B$4:B$53,SMALL(IF(Liste_Enfants!E$4:E$53="B",ROW(Liste_Enfants!E$4:E$53)-3),4))&amp;" "&amp;INDEX(Liste_Enfants!C$4:C$53,SMALL(IF(Liste_Enfants!E$4:E$53="B",ROW(Liste_Enfants!E$4:E$53)-3),4)),"")</f>
        <v/>
      </c>
      <c r="C97" s="235" t="n"/>
      <c r="D97" s="236" t="n"/>
      <c r="E97" s="236" t="n"/>
      <c r="F97" s="236" t="n"/>
      <c r="G97" s="236" t="n"/>
      <c r="H97" s="236" t="n"/>
      <c r="I97" s="236" t="n"/>
      <c r="J97" s="236" t="n"/>
      <c r="K97" s="236" t="n"/>
      <c r="L97" s="236" t="n"/>
      <c r="M97" s="236" t="n"/>
      <c r="N97" s="236" t="n"/>
      <c r="O97" s="236" t="n"/>
      <c r="P97" s="236" t="n"/>
      <c r="Q97" s="264">
        <f>IF(COUNTA(D97:P97)=0,"",ROUND(AVERAGE(D97:P97),1))</f>
        <v/>
      </c>
      <c r="S97" s="236" t="n"/>
      <c r="T97" s="236" t="n"/>
      <c r="U97" s="236" t="n"/>
      <c r="V97" s="236" t="n"/>
      <c r="W97" s="236" t="n"/>
      <c r="X97" s="236" t="n"/>
      <c r="Y97" s="236" t="n"/>
      <c r="Z97" s="236" t="n"/>
      <c r="AA97" s="236" t="n"/>
      <c r="AB97" s="236" t="n"/>
      <c r="AC97" s="236" t="n"/>
      <c r="AD97" s="236" t="n"/>
      <c r="AE97" s="236" t="n"/>
      <c r="AF97" s="264">
        <f>IF(COUNTA(S97:AE97)=0,"",ROUND(AVERAGE(S97:AE97),1))</f>
        <v/>
      </c>
      <c r="AH97" s="236" t="n"/>
      <c r="AI97" s="236" t="n"/>
      <c r="AJ97" s="236" t="n"/>
      <c r="AK97" s="236" t="n"/>
      <c r="AL97" s="236" t="n"/>
      <c r="AM97" s="236" t="n"/>
      <c r="AN97" s="236" t="n"/>
      <c r="AO97" s="236" t="n"/>
      <c r="AP97" s="236" t="n"/>
      <c r="AQ97" s="236" t="n"/>
      <c r="AR97" s="236" t="n"/>
      <c r="AS97" s="236" t="n"/>
      <c r="AT97" s="236" t="n"/>
      <c r="AU97" s="237">
        <f>IF(COUNTA(AH97:AT97)=0,"",ROUND(AVERAGE(AH97:AT97),1))</f>
        <v/>
      </c>
    </row>
    <row r="98" ht="13.8" customHeight="1" s="185">
      <c r="A98" s="213" t="n">
        <v>5</v>
      </c>
      <c r="B98" s="234">
        <f t="array" ref="B98:B98">IFERROR(INDEX(Liste_Enfants!B$4:B$53,SMALL(IF(Liste_Enfants!E$4:E$53="B",ROW(Liste_Enfants!E$4:E$53)-3),5))&amp;" "&amp;INDEX(Liste_Enfants!C$4:C$53,SMALL(IF(Liste_Enfants!E$4:E$53="B",ROW(Liste_Enfants!E$4:E$53)-3),5)),"")</f>
        <v/>
      </c>
      <c r="C98" s="235" t="n"/>
      <c r="D98" s="236" t="n"/>
      <c r="E98" s="236" t="n"/>
      <c r="F98" s="236" t="n"/>
      <c r="G98" s="236" t="n"/>
      <c r="H98" s="236" t="n"/>
      <c r="I98" s="236" t="n"/>
      <c r="J98" s="236" t="n"/>
      <c r="K98" s="236" t="n"/>
      <c r="L98" s="236" t="n"/>
      <c r="M98" s="236" t="n"/>
      <c r="N98" s="236" t="n"/>
      <c r="O98" s="236" t="n"/>
      <c r="P98" s="236" t="n"/>
      <c r="Q98" s="264">
        <f>IF(COUNTA(D98:P98)=0,"",ROUND(AVERAGE(D98:P98),1))</f>
        <v/>
      </c>
      <c r="S98" s="236" t="n"/>
      <c r="T98" s="236" t="n"/>
      <c r="U98" s="236" t="n"/>
      <c r="V98" s="236" t="n"/>
      <c r="W98" s="236" t="n"/>
      <c r="X98" s="236" t="n"/>
      <c r="Y98" s="236" t="n"/>
      <c r="Z98" s="236" t="n"/>
      <c r="AA98" s="236" t="n"/>
      <c r="AB98" s="236" t="n"/>
      <c r="AC98" s="236" t="n"/>
      <c r="AD98" s="236" t="n"/>
      <c r="AE98" s="236" t="n"/>
      <c r="AF98" s="264">
        <f>IF(COUNTA(S98:AE98)=0,"",ROUND(AVERAGE(S98:AE98),1))</f>
        <v/>
      </c>
      <c r="AH98" s="236" t="n"/>
      <c r="AI98" s="236" t="n"/>
      <c r="AJ98" s="236" t="n"/>
      <c r="AK98" s="236" t="n"/>
      <c r="AL98" s="236" t="n"/>
      <c r="AM98" s="236" t="n"/>
      <c r="AN98" s="236" t="n"/>
      <c r="AO98" s="236" t="n"/>
      <c r="AP98" s="236" t="n"/>
      <c r="AQ98" s="236" t="n"/>
      <c r="AR98" s="236" t="n"/>
      <c r="AS98" s="236" t="n"/>
      <c r="AT98" s="236" t="n"/>
      <c r="AU98" s="237">
        <f>IF(COUNTA(AH98:AT98)=0,"",ROUND(AVERAGE(AH98:AT98),1))</f>
        <v/>
      </c>
    </row>
    <row r="99" ht="13.8" customHeight="1" s="185">
      <c r="A99" s="238" t="n">
        <v>6</v>
      </c>
      <c r="B99" s="239">
        <f t="array" ref="B99:B99">IFERROR(INDEX(Liste_Enfants!B$4:B$53,SMALL(IF(Liste_Enfants!E$4:E$53="B",ROW(Liste_Enfants!E$4:E$53)-3),6))&amp;" "&amp;INDEX(Liste_Enfants!C$4:C$53,SMALL(IF(Liste_Enfants!E$4:E$53="B",ROW(Liste_Enfants!E$4:E$53)-3),6)),"")</f>
        <v/>
      </c>
      <c r="C99" s="235" t="n"/>
      <c r="D99" s="236" t="n"/>
      <c r="E99" s="236" t="n"/>
      <c r="F99" s="236" t="n"/>
      <c r="G99" s="236" t="n"/>
      <c r="H99" s="236" t="n"/>
      <c r="I99" s="236" t="n"/>
      <c r="J99" s="236" t="n"/>
      <c r="K99" s="236" t="n"/>
      <c r="L99" s="236" t="n"/>
      <c r="M99" s="236" t="n"/>
      <c r="N99" s="236" t="n"/>
      <c r="O99" s="236" t="n"/>
      <c r="P99" s="236" t="n"/>
      <c r="Q99" s="264">
        <f>IF(COUNTA(D99:P99)=0,"",ROUND(AVERAGE(D99:P99),1))</f>
        <v/>
      </c>
      <c r="S99" s="236" t="n"/>
      <c r="T99" s="236" t="n"/>
      <c r="U99" s="236" t="n"/>
      <c r="V99" s="236" t="n"/>
      <c r="W99" s="236" t="n"/>
      <c r="X99" s="236" t="n"/>
      <c r="Y99" s="236" t="n"/>
      <c r="Z99" s="236" t="n"/>
      <c r="AA99" s="236" t="n"/>
      <c r="AB99" s="236" t="n"/>
      <c r="AC99" s="236" t="n"/>
      <c r="AD99" s="236" t="n"/>
      <c r="AE99" s="236" t="n"/>
      <c r="AF99" s="264">
        <f>IF(COUNTA(S99:AE99)=0,"",ROUND(AVERAGE(S99:AE99),1))</f>
        <v/>
      </c>
      <c r="AH99" s="236" t="n"/>
      <c r="AI99" s="236" t="n"/>
      <c r="AJ99" s="236" t="n"/>
      <c r="AK99" s="236" t="n"/>
      <c r="AL99" s="236" t="n"/>
      <c r="AM99" s="236" t="n"/>
      <c r="AN99" s="236" t="n"/>
      <c r="AO99" s="236" t="n"/>
      <c r="AP99" s="236" t="n"/>
      <c r="AQ99" s="236" t="n"/>
      <c r="AR99" s="236" t="n"/>
      <c r="AS99" s="236" t="n"/>
      <c r="AT99" s="236" t="n"/>
      <c r="AU99" s="237">
        <f>IF(COUNTA(AH99:AT99)=0,"",ROUND(AVERAGE(AH99:AT99),1))</f>
        <v/>
      </c>
    </row>
    <row r="100" ht="13.8" customHeight="1" s="185">
      <c r="A100" s="213" t="n">
        <v>7</v>
      </c>
      <c r="B100" s="234">
        <f t="array" ref="B100:B100">IFERROR(INDEX(Liste_Enfants!B$4:B$53,SMALL(IF(Liste_Enfants!E$4:E$53="B",ROW(Liste_Enfants!E$4:E$53)-3),7))&amp;" "&amp;INDEX(Liste_Enfants!C$4:C$53,SMALL(IF(Liste_Enfants!E$4:E$53="B",ROW(Liste_Enfants!E$4:E$53)-3),7)),"")</f>
        <v/>
      </c>
      <c r="C100" s="235" t="n"/>
      <c r="D100" s="236" t="n"/>
      <c r="E100" s="236" t="n"/>
      <c r="F100" s="236" t="n"/>
      <c r="G100" s="236" t="n"/>
      <c r="H100" s="236" t="n"/>
      <c r="I100" s="236" t="n"/>
      <c r="J100" s="236" t="n"/>
      <c r="K100" s="236" t="n"/>
      <c r="L100" s="236" t="n"/>
      <c r="M100" s="236" t="n"/>
      <c r="N100" s="236" t="n"/>
      <c r="O100" s="236" t="n"/>
      <c r="P100" s="236" t="n"/>
      <c r="Q100" s="264">
        <f>IF(COUNTA(D100:P100)=0,"",ROUND(AVERAGE(D100:P100),1))</f>
        <v/>
      </c>
      <c r="S100" s="236" t="n"/>
      <c r="T100" s="236" t="n"/>
      <c r="U100" s="236" t="n"/>
      <c r="V100" s="236" t="n"/>
      <c r="W100" s="236" t="n"/>
      <c r="X100" s="236" t="n"/>
      <c r="Y100" s="236" t="n"/>
      <c r="Z100" s="236" t="n"/>
      <c r="AA100" s="236" t="n"/>
      <c r="AB100" s="236" t="n"/>
      <c r="AC100" s="236" t="n"/>
      <c r="AD100" s="236" t="n"/>
      <c r="AE100" s="236" t="n"/>
      <c r="AF100" s="264">
        <f>IF(COUNTA(S100:AE100)=0,"",ROUND(AVERAGE(S100:AE100),1))</f>
        <v/>
      </c>
      <c r="AH100" s="236" t="n"/>
      <c r="AI100" s="236" t="n"/>
      <c r="AJ100" s="236" t="n"/>
      <c r="AK100" s="236" t="n"/>
      <c r="AL100" s="236" t="n"/>
      <c r="AM100" s="236" t="n"/>
      <c r="AN100" s="236" t="n"/>
      <c r="AO100" s="236" t="n"/>
      <c r="AP100" s="236" t="n"/>
      <c r="AQ100" s="236" t="n"/>
      <c r="AR100" s="236" t="n"/>
      <c r="AS100" s="236" t="n"/>
      <c r="AT100" s="236" t="n"/>
      <c r="AU100" s="237">
        <f>IF(COUNTA(AH100:AT100)=0,"",ROUND(AVERAGE(AH100:AT100),1))</f>
        <v/>
      </c>
    </row>
    <row r="101" ht="13.8" customHeight="1" s="185">
      <c r="A101" s="238" t="n">
        <v>8</v>
      </c>
      <c r="B101" s="239">
        <f t="array" ref="B101:B101">IFERROR(INDEX(Liste_Enfants!B$4:B$53,SMALL(IF(Liste_Enfants!E$4:E$53="B",ROW(Liste_Enfants!E$4:E$53)-3),8))&amp;" "&amp;INDEX(Liste_Enfants!C$4:C$53,SMALL(IF(Liste_Enfants!E$4:E$53="B",ROW(Liste_Enfants!E$4:E$53)-3),8)),"")</f>
        <v/>
      </c>
      <c r="C101" s="235" t="n"/>
      <c r="D101" s="236" t="n"/>
      <c r="E101" s="236" t="n"/>
      <c r="F101" s="236" t="n"/>
      <c r="G101" s="236" t="n"/>
      <c r="H101" s="236" t="n"/>
      <c r="I101" s="236" t="n"/>
      <c r="J101" s="236" t="n"/>
      <c r="K101" s="236" t="n"/>
      <c r="L101" s="236" t="n"/>
      <c r="M101" s="236" t="n"/>
      <c r="N101" s="236" t="n"/>
      <c r="O101" s="236" t="n"/>
      <c r="P101" s="236" t="n"/>
      <c r="Q101" s="264">
        <f>IF(COUNTA(D101:P101)=0,"",ROUND(AVERAGE(D101:P101),1))</f>
        <v/>
      </c>
      <c r="S101" s="236" t="n"/>
      <c r="T101" s="236" t="n"/>
      <c r="U101" s="236" t="n"/>
      <c r="V101" s="236" t="n"/>
      <c r="W101" s="236" t="n"/>
      <c r="X101" s="236" t="n"/>
      <c r="Y101" s="236" t="n"/>
      <c r="Z101" s="236" t="n"/>
      <c r="AA101" s="236" t="n"/>
      <c r="AB101" s="236" t="n"/>
      <c r="AC101" s="236" t="n"/>
      <c r="AD101" s="236" t="n"/>
      <c r="AE101" s="236" t="n"/>
      <c r="AF101" s="264">
        <f>IF(COUNTA(S101:AE101)=0,"",ROUND(AVERAGE(S101:AE101),1))</f>
        <v/>
      </c>
      <c r="AH101" s="236" t="n"/>
      <c r="AI101" s="236" t="n"/>
      <c r="AJ101" s="236" t="n"/>
      <c r="AK101" s="236" t="n"/>
      <c r="AL101" s="236" t="n"/>
      <c r="AM101" s="236" t="n"/>
      <c r="AN101" s="236" t="n"/>
      <c r="AO101" s="236" t="n"/>
      <c r="AP101" s="236" t="n"/>
      <c r="AQ101" s="236" t="n"/>
      <c r="AR101" s="236" t="n"/>
      <c r="AS101" s="236" t="n"/>
      <c r="AT101" s="236" t="n"/>
      <c r="AU101" s="237">
        <f>IF(COUNTA(AH101:AT101)=0,"",ROUND(AVERAGE(AH101:AT101),1))</f>
        <v/>
      </c>
    </row>
    <row r="102" ht="13.8" customHeight="1" s="185">
      <c r="A102" s="213" t="n">
        <v>9</v>
      </c>
      <c r="B102" s="234">
        <f t="array" ref="B102:B102">IFERROR(INDEX(Liste_Enfants!B$4:B$53,SMALL(IF(Liste_Enfants!E$4:E$53="B",ROW(Liste_Enfants!E$4:E$53)-3),9))&amp;" "&amp;INDEX(Liste_Enfants!C$4:C$53,SMALL(IF(Liste_Enfants!E$4:E$53="B",ROW(Liste_Enfants!E$4:E$53)-3),9)),"")</f>
        <v/>
      </c>
      <c r="C102" s="235" t="n"/>
      <c r="D102" s="236" t="n"/>
      <c r="E102" s="236" t="n"/>
      <c r="F102" s="236" t="n"/>
      <c r="G102" s="236" t="n"/>
      <c r="H102" s="236" t="n"/>
      <c r="I102" s="236" t="n"/>
      <c r="J102" s="236" t="n"/>
      <c r="K102" s="236" t="n"/>
      <c r="L102" s="236" t="n"/>
      <c r="M102" s="236" t="n"/>
      <c r="N102" s="236" t="n"/>
      <c r="O102" s="236" t="n"/>
      <c r="P102" s="236" t="n"/>
      <c r="Q102" s="264">
        <f>IF(COUNTA(D102:P102)=0,"",ROUND(AVERAGE(D102:P102),1))</f>
        <v/>
      </c>
      <c r="S102" s="236" t="n"/>
      <c r="T102" s="236" t="n"/>
      <c r="U102" s="236" t="n"/>
      <c r="V102" s="236" t="n"/>
      <c r="W102" s="236" t="n"/>
      <c r="X102" s="236" t="n"/>
      <c r="Y102" s="236" t="n"/>
      <c r="Z102" s="236" t="n"/>
      <c r="AA102" s="236" t="n"/>
      <c r="AB102" s="236" t="n"/>
      <c r="AC102" s="236" t="n"/>
      <c r="AD102" s="236" t="n"/>
      <c r="AE102" s="236" t="n"/>
      <c r="AF102" s="264">
        <f>IF(COUNTA(S102:AE102)=0,"",ROUND(AVERAGE(S102:AE102),1))</f>
        <v/>
      </c>
      <c r="AH102" s="236" t="n"/>
      <c r="AI102" s="236" t="n"/>
      <c r="AJ102" s="236" t="n"/>
      <c r="AK102" s="236" t="n"/>
      <c r="AL102" s="236" t="n"/>
      <c r="AM102" s="236" t="n"/>
      <c r="AN102" s="236" t="n"/>
      <c r="AO102" s="236" t="n"/>
      <c r="AP102" s="236" t="n"/>
      <c r="AQ102" s="236" t="n"/>
      <c r="AR102" s="236" t="n"/>
      <c r="AS102" s="236" t="n"/>
      <c r="AT102" s="236" t="n"/>
      <c r="AU102" s="237">
        <f>IF(COUNTA(AH102:AT102)=0,"",ROUND(AVERAGE(AH102:AT102),1))</f>
        <v/>
      </c>
    </row>
    <row r="103" ht="13.8" customHeight="1" s="185">
      <c r="A103" s="238" t="n">
        <v>10</v>
      </c>
      <c r="B103" s="239">
        <f t="array" ref="B103:B103">IFERROR(INDEX(Liste_Enfants!B$4:B$53,SMALL(IF(Liste_Enfants!E$4:E$53="B",ROW(Liste_Enfants!E$4:E$53)-3),10))&amp;" "&amp;INDEX(Liste_Enfants!C$4:C$53,SMALL(IF(Liste_Enfants!E$4:E$53="B",ROW(Liste_Enfants!E$4:E$53)-3),10)),"")</f>
        <v/>
      </c>
      <c r="C103" s="235" t="n"/>
      <c r="D103" s="236" t="n"/>
      <c r="E103" s="236" t="n"/>
      <c r="F103" s="236" t="n"/>
      <c r="G103" s="236" t="n"/>
      <c r="H103" s="236" t="n"/>
      <c r="I103" s="236" t="n"/>
      <c r="J103" s="236" t="n"/>
      <c r="K103" s="236" t="n"/>
      <c r="L103" s="236" t="n"/>
      <c r="M103" s="236" t="n"/>
      <c r="N103" s="236" t="n"/>
      <c r="O103" s="236" t="n"/>
      <c r="P103" s="236" t="n"/>
      <c r="Q103" s="264">
        <f>IF(COUNTA(D103:P103)=0,"",ROUND(AVERAGE(D103:P103),1))</f>
        <v/>
      </c>
      <c r="S103" s="236" t="n"/>
      <c r="T103" s="236" t="n"/>
      <c r="U103" s="236" t="n"/>
      <c r="V103" s="236" t="n"/>
      <c r="W103" s="236" t="n"/>
      <c r="X103" s="236" t="n"/>
      <c r="Y103" s="236" t="n"/>
      <c r="Z103" s="236" t="n"/>
      <c r="AA103" s="236" t="n"/>
      <c r="AB103" s="236" t="n"/>
      <c r="AC103" s="236" t="n"/>
      <c r="AD103" s="236" t="n"/>
      <c r="AE103" s="236" t="n"/>
      <c r="AF103" s="264">
        <f>IF(COUNTA(S103:AE103)=0,"",ROUND(AVERAGE(S103:AE103),1))</f>
        <v/>
      </c>
      <c r="AH103" s="236" t="n"/>
      <c r="AI103" s="236" t="n"/>
      <c r="AJ103" s="236" t="n"/>
      <c r="AK103" s="236" t="n"/>
      <c r="AL103" s="236" t="n"/>
      <c r="AM103" s="236" t="n"/>
      <c r="AN103" s="236" t="n"/>
      <c r="AO103" s="236" t="n"/>
      <c r="AP103" s="236" t="n"/>
      <c r="AQ103" s="236" t="n"/>
      <c r="AR103" s="236" t="n"/>
      <c r="AS103" s="236" t="n"/>
      <c r="AT103" s="236" t="n"/>
      <c r="AU103" s="237">
        <f>IF(COUNTA(AH103:AT103)=0,"",ROUND(AVERAGE(AH103:AT103),1))</f>
        <v/>
      </c>
    </row>
    <row r="104" ht="13.8" customHeight="1" s="185">
      <c r="A104" s="213" t="n">
        <v>11</v>
      </c>
      <c r="B104" s="234">
        <f t="array" ref="B104:B104">IFERROR(INDEX(Liste_Enfants!B$4:B$53,SMALL(IF(Liste_Enfants!E$4:E$53="B",ROW(Liste_Enfants!E$4:E$53)-3),11))&amp;" "&amp;INDEX(Liste_Enfants!C$4:C$53,SMALL(IF(Liste_Enfants!E$4:E$53="B",ROW(Liste_Enfants!E$4:E$53)-3),11)),"")</f>
        <v/>
      </c>
      <c r="C104" s="235" t="n"/>
      <c r="D104" s="236" t="n"/>
      <c r="E104" s="236" t="n"/>
      <c r="F104" s="236" t="n"/>
      <c r="G104" s="236" t="n"/>
      <c r="H104" s="236" t="n"/>
      <c r="I104" s="236" t="n"/>
      <c r="J104" s="236" t="n"/>
      <c r="K104" s="236" t="n"/>
      <c r="L104" s="236" t="n"/>
      <c r="M104" s="236" t="n"/>
      <c r="N104" s="236" t="n"/>
      <c r="O104" s="236" t="n"/>
      <c r="P104" s="236" t="n"/>
      <c r="Q104" s="264">
        <f>IF(COUNTA(D104:P104)=0,"",ROUND(AVERAGE(D104:P104),1))</f>
        <v/>
      </c>
      <c r="S104" s="236" t="n"/>
      <c r="T104" s="236" t="n"/>
      <c r="U104" s="236" t="n"/>
      <c r="V104" s="236" t="n"/>
      <c r="W104" s="236" t="n"/>
      <c r="X104" s="236" t="n"/>
      <c r="Y104" s="236" t="n"/>
      <c r="Z104" s="236" t="n"/>
      <c r="AA104" s="236" t="n"/>
      <c r="AB104" s="236" t="n"/>
      <c r="AC104" s="236" t="n"/>
      <c r="AD104" s="236" t="n"/>
      <c r="AE104" s="236" t="n"/>
      <c r="AF104" s="264">
        <f>IF(COUNTA(S104:AE104)=0,"",ROUND(AVERAGE(S104:AE104),1))</f>
        <v/>
      </c>
      <c r="AH104" s="236" t="n"/>
      <c r="AI104" s="236" t="n"/>
      <c r="AJ104" s="236" t="n"/>
      <c r="AK104" s="236" t="n"/>
      <c r="AL104" s="236" t="n"/>
      <c r="AM104" s="236" t="n"/>
      <c r="AN104" s="236" t="n"/>
      <c r="AO104" s="236" t="n"/>
      <c r="AP104" s="236" t="n"/>
      <c r="AQ104" s="236" t="n"/>
      <c r="AR104" s="236" t="n"/>
      <c r="AS104" s="236" t="n"/>
      <c r="AT104" s="236" t="n"/>
      <c r="AU104" s="237">
        <f>IF(COUNTA(AH104:AT104)=0,"",ROUND(AVERAGE(AH104:AT104),1))</f>
        <v/>
      </c>
    </row>
    <row r="105" ht="13.8" customHeight="1" s="185">
      <c r="A105" s="238" t="n">
        <v>12</v>
      </c>
      <c r="B105" s="239">
        <f t="array" ref="B105:B105">IFERROR(INDEX(Liste_Enfants!B$4:B$53,SMALL(IF(Liste_Enfants!E$4:E$53="B",ROW(Liste_Enfants!E$4:E$53)-3),12))&amp;" "&amp;INDEX(Liste_Enfants!C$4:C$53,SMALL(IF(Liste_Enfants!E$4:E$53="B",ROW(Liste_Enfants!E$4:E$53)-3),12)),"")</f>
        <v/>
      </c>
      <c r="C105" s="235" t="n"/>
      <c r="D105" s="236" t="n"/>
      <c r="E105" s="236" t="n"/>
      <c r="F105" s="236" t="n"/>
      <c r="G105" s="236" t="n"/>
      <c r="H105" s="236" t="n"/>
      <c r="I105" s="236" t="n"/>
      <c r="J105" s="236" t="n"/>
      <c r="K105" s="236" t="n"/>
      <c r="L105" s="236" t="n"/>
      <c r="M105" s="236" t="n"/>
      <c r="N105" s="236" t="n"/>
      <c r="O105" s="236" t="n"/>
      <c r="P105" s="236" t="n"/>
      <c r="Q105" s="264">
        <f>IF(COUNTA(D105:P105)=0,"",ROUND(AVERAGE(D105:P105),1))</f>
        <v/>
      </c>
      <c r="S105" s="236" t="n"/>
      <c r="T105" s="236" t="n"/>
      <c r="U105" s="236" t="n"/>
      <c r="V105" s="236" t="n"/>
      <c r="W105" s="236" t="n"/>
      <c r="X105" s="236" t="n"/>
      <c r="Y105" s="236" t="n"/>
      <c r="Z105" s="236" t="n"/>
      <c r="AA105" s="236" t="n"/>
      <c r="AB105" s="236" t="n"/>
      <c r="AC105" s="236" t="n"/>
      <c r="AD105" s="236" t="n"/>
      <c r="AE105" s="236" t="n"/>
      <c r="AF105" s="264">
        <f>IF(COUNTA(S105:AE105)=0,"",ROUND(AVERAGE(S105:AE105),1))</f>
        <v/>
      </c>
      <c r="AH105" s="236" t="n"/>
      <c r="AI105" s="236" t="n"/>
      <c r="AJ105" s="236" t="n"/>
      <c r="AK105" s="236" t="n"/>
      <c r="AL105" s="236" t="n"/>
      <c r="AM105" s="236" t="n"/>
      <c r="AN105" s="236" t="n"/>
      <c r="AO105" s="236" t="n"/>
      <c r="AP105" s="236" t="n"/>
      <c r="AQ105" s="236" t="n"/>
      <c r="AR105" s="236" t="n"/>
      <c r="AS105" s="236" t="n"/>
      <c r="AT105" s="236" t="n"/>
      <c r="AU105" s="237">
        <f>IF(COUNTA(AH105:AT105)=0,"",ROUND(AVERAGE(AH105:AT105),1))</f>
        <v/>
      </c>
    </row>
    <row r="106" ht="13.8" customHeight="1" s="185">
      <c r="A106" s="213" t="n">
        <v>13</v>
      </c>
      <c r="B106" s="234">
        <f t="array" ref="B106:B106">IFERROR(INDEX(Liste_Enfants!B$4:B$53,SMALL(IF(Liste_Enfants!E$4:E$53="B",ROW(Liste_Enfants!E$4:E$53)-3),13))&amp;" "&amp;INDEX(Liste_Enfants!C$4:C$53,SMALL(IF(Liste_Enfants!E$4:E$53="B",ROW(Liste_Enfants!E$4:E$53)-3),13)),"")</f>
        <v/>
      </c>
      <c r="C106" s="235" t="n"/>
      <c r="D106" s="236" t="n"/>
      <c r="E106" s="236" t="n"/>
      <c r="F106" s="236" t="n"/>
      <c r="G106" s="236" t="n"/>
      <c r="H106" s="236" t="n"/>
      <c r="I106" s="236" t="n"/>
      <c r="J106" s="236" t="n"/>
      <c r="K106" s="236" t="n"/>
      <c r="L106" s="236" t="n"/>
      <c r="M106" s="236" t="n"/>
      <c r="N106" s="236" t="n"/>
      <c r="O106" s="236" t="n"/>
      <c r="P106" s="236" t="n"/>
      <c r="Q106" s="264">
        <f>IF(COUNTA(D106:P106)=0,"",ROUND(AVERAGE(D106:P106),1))</f>
        <v/>
      </c>
      <c r="S106" s="236" t="n"/>
      <c r="T106" s="236" t="n"/>
      <c r="U106" s="236" t="n"/>
      <c r="V106" s="236" t="n"/>
      <c r="W106" s="236" t="n"/>
      <c r="X106" s="236" t="n"/>
      <c r="Y106" s="236" t="n"/>
      <c r="Z106" s="236" t="n"/>
      <c r="AA106" s="236" t="n"/>
      <c r="AB106" s="236" t="n"/>
      <c r="AC106" s="236" t="n"/>
      <c r="AD106" s="236" t="n"/>
      <c r="AE106" s="236" t="n"/>
      <c r="AF106" s="264">
        <f>IF(COUNTA(S106:AE106)=0,"",ROUND(AVERAGE(S106:AE106),1))</f>
        <v/>
      </c>
      <c r="AH106" s="236" t="n"/>
      <c r="AI106" s="236" t="n"/>
      <c r="AJ106" s="236" t="n"/>
      <c r="AK106" s="236" t="n"/>
      <c r="AL106" s="236" t="n"/>
      <c r="AM106" s="236" t="n"/>
      <c r="AN106" s="236" t="n"/>
      <c r="AO106" s="236" t="n"/>
      <c r="AP106" s="236" t="n"/>
      <c r="AQ106" s="236" t="n"/>
      <c r="AR106" s="236" t="n"/>
      <c r="AS106" s="236" t="n"/>
      <c r="AT106" s="236" t="n"/>
      <c r="AU106" s="237">
        <f>IF(COUNTA(AH106:AT106)=0,"",ROUND(AVERAGE(AH106:AT106),1))</f>
        <v/>
      </c>
    </row>
    <row r="107" ht="13.8" customHeight="1" s="185">
      <c r="A107" s="238" t="n">
        <v>14</v>
      </c>
      <c r="B107" s="239">
        <f t="array" ref="B107:B107">IFERROR(INDEX(Liste_Enfants!B$4:B$53,SMALL(IF(Liste_Enfants!E$4:E$53="B",ROW(Liste_Enfants!E$4:E$53)-3),14))&amp;" "&amp;INDEX(Liste_Enfants!C$4:C$53,SMALL(IF(Liste_Enfants!E$4:E$53="B",ROW(Liste_Enfants!E$4:E$53)-3),14)),"")</f>
        <v/>
      </c>
      <c r="C107" s="235" t="n"/>
      <c r="D107" s="236" t="n"/>
      <c r="E107" s="236" t="n"/>
      <c r="F107" s="236" t="n"/>
      <c r="G107" s="236" t="n"/>
      <c r="H107" s="236" t="n"/>
      <c r="I107" s="236" t="n"/>
      <c r="J107" s="236" t="n"/>
      <c r="K107" s="236" t="n"/>
      <c r="L107" s="236" t="n"/>
      <c r="M107" s="236" t="n"/>
      <c r="N107" s="236" t="n"/>
      <c r="O107" s="236" t="n"/>
      <c r="P107" s="236" t="n"/>
      <c r="Q107" s="264">
        <f>IF(COUNTA(D107:P107)=0,"",ROUND(AVERAGE(D107:P107),1))</f>
        <v/>
      </c>
      <c r="S107" s="236" t="n"/>
      <c r="T107" s="236" t="n"/>
      <c r="U107" s="236" t="n"/>
      <c r="V107" s="236" t="n"/>
      <c r="W107" s="236" t="n"/>
      <c r="X107" s="236" t="n"/>
      <c r="Y107" s="236" t="n"/>
      <c r="Z107" s="236" t="n"/>
      <c r="AA107" s="236" t="n"/>
      <c r="AB107" s="236" t="n"/>
      <c r="AC107" s="236" t="n"/>
      <c r="AD107" s="236" t="n"/>
      <c r="AE107" s="236" t="n"/>
      <c r="AF107" s="264">
        <f>IF(COUNTA(S107:AE107)=0,"",ROUND(AVERAGE(S107:AE107),1))</f>
        <v/>
      </c>
      <c r="AH107" s="236" t="n"/>
      <c r="AI107" s="236" t="n"/>
      <c r="AJ107" s="236" t="n"/>
      <c r="AK107" s="236" t="n"/>
      <c r="AL107" s="236" t="n"/>
      <c r="AM107" s="236" t="n"/>
      <c r="AN107" s="236" t="n"/>
      <c r="AO107" s="236" t="n"/>
      <c r="AP107" s="236" t="n"/>
      <c r="AQ107" s="236" t="n"/>
      <c r="AR107" s="236" t="n"/>
      <c r="AS107" s="236" t="n"/>
      <c r="AT107" s="236" t="n"/>
      <c r="AU107" s="237">
        <f>IF(COUNTA(AH107:AT107)=0,"",ROUND(AVERAGE(AH107:AT107),1))</f>
        <v/>
      </c>
    </row>
    <row r="108" ht="13.8" customHeight="1" s="185">
      <c r="A108" s="213" t="n">
        <v>15</v>
      </c>
      <c r="B108" s="234">
        <f t="array" ref="B108:B108">IFERROR(INDEX(Liste_Enfants!B$4:B$53,SMALL(IF(Liste_Enfants!E$4:E$53="B",ROW(Liste_Enfants!E$4:E$53)-3),15))&amp;" "&amp;INDEX(Liste_Enfants!C$4:C$53,SMALL(IF(Liste_Enfants!E$4:E$53="B",ROW(Liste_Enfants!E$4:E$53)-3),15)),"")</f>
        <v/>
      </c>
      <c r="C108" s="235" t="n"/>
      <c r="D108" s="236" t="n"/>
      <c r="E108" s="236" t="n"/>
      <c r="F108" s="236" t="n"/>
      <c r="G108" s="236" t="n"/>
      <c r="H108" s="236" t="n"/>
      <c r="I108" s="236" t="n"/>
      <c r="J108" s="236" t="n"/>
      <c r="K108" s="236" t="n"/>
      <c r="L108" s="236" t="n"/>
      <c r="M108" s="236" t="n"/>
      <c r="N108" s="236" t="n"/>
      <c r="O108" s="236" t="n"/>
      <c r="P108" s="236" t="n"/>
      <c r="Q108" s="264">
        <f>IF(COUNTA(D108:P108)=0,"",ROUND(AVERAGE(D108:P108),1))</f>
        <v/>
      </c>
      <c r="S108" s="236" t="n"/>
      <c r="T108" s="236" t="n"/>
      <c r="U108" s="236" t="n"/>
      <c r="V108" s="236" t="n"/>
      <c r="W108" s="236" t="n"/>
      <c r="X108" s="236" t="n"/>
      <c r="Y108" s="236" t="n"/>
      <c r="Z108" s="236" t="n"/>
      <c r="AA108" s="236" t="n"/>
      <c r="AB108" s="236" t="n"/>
      <c r="AC108" s="236" t="n"/>
      <c r="AD108" s="236" t="n"/>
      <c r="AE108" s="236" t="n"/>
      <c r="AF108" s="264">
        <f>IF(COUNTA(S108:AE108)=0,"",ROUND(AVERAGE(S108:AE108),1))</f>
        <v/>
      </c>
      <c r="AH108" s="236" t="n"/>
      <c r="AI108" s="236" t="n"/>
      <c r="AJ108" s="236" t="n"/>
      <c r="AK108" s="236" t="n"/>
      <c r="AL108" s="236" t="n"/>
      <c r="AM108" s="236" t="n"/>
      <c r="AN108" s="236" t="n"/>
      <c r="AO108" s="236" t="n"/>
      <c r="AP108" s="236" t="n"/>
      <c r="AQ108" s="236" t="n"/>
      <c r="AR108" s="236" t="n"/>
      <c r="AS108" s="236" t="n"/>
      <c r="AT108" s="236" t="n"/>
      <c r="AU108" s="237">
        <f>IF(COUNTA(AH108:AT108)=0,"",ROUND(AVERAGE(AH108:AT108),1))</f>
        <v/>
      </c>
    </row>
    <row r="109" ht="12.8" customHeight="1" s="185">
      <c r="A109" s="233" t="inlineStr">
        <is>
          <t>📊 MOY.</t>
        </is>
      </c>
      <c r="C109" s="235" t="n"/>
      <c r="D109" s="241">
        <f>IF(COUNTA(D94:D108)=0,"",ROUND(AVERAGE(D94:D108),1))</f>
        <v/>
      </c>
      <c r="E109" s="241">
        <f>IF(COUNTA(E94:E108)=0,"",ROUND(AVERAGE(E94:E108),1))</f>
        <v/>
      </c>
      <c r="F109" s="241">
        <f>IF(COUNTA(F94:F108)=0,"",ROUND(AVERAGE(F94:F108),1))</f>
        <v/>
      </c>
      <c r="G109" s="241">
        <f>IF(COUNTA(G94:G108)=0,"",ROUND(AVERAGE(G94:G108),1))</f>
        <v/>
      </c>
      <c r="H109" s="241">
        <f>IF(COUNTA(H94:H108)=0,"",ROUND(AVERAGE(H94:H108),1))</f>
        <v/>
      </c>
      <c r="I109" s="241">
        <f>IF(COUNTA(I94:I108)=0,"",ROUND(AVERAGE(I94:I108),1))</f>
        <v/>
      </c>
      <c r="J109" s="241">
        <f>IF(COUNTA(J94:J108)=0,"",ROUND(AVERAGE(J94:J108),1))</f>
        <v/>
      </c>
      <c r="K109" s="241">
        <f>IF(COUNTA(K94:K108)=0,"",ROUND(AVERAGE(K94:K108),1))</f>
        <v/>
      </c>
      <c r="L109" s="241">
        <f>IF(COUNTA(L94:L108)=0,"",ROUND(AVERAGE(L94:L108),1))</f>
        <v/>
      </c>
      <c r="M109" s="241">
        <f>IF(COUNTA(M94:M108)=0,"",ROUND(AVERAGE(M94:M108),1))</f>
        <v/>
      </c>
      <c r="N109" s="241">
        <f>IF(COUNTA(N94:N108)=0,"",ROUND(AVERAGE(N94:N108),1))</f>
        <v/>
      </c>
      <c r="O109" s="241">
        <f>IF(COUNTA(O94:O108)=0,"",ROUND(AVERAGE(O94:O108),1))</f>
        <v/>
      </c>
      <c r="P109" s="241">
        <f>IF(COUNTA(P94:P108)=0,"",ROUND(AVERAGE(P94:P108),1))</f>
        <v/>
      </c>
      <c r="Q109" s="265">
        <f>IF(COUNTA(Q94:Q108)=0,"",ROUND(AVERAGE(Q94:Q108),1))</f>
        <v/>
      </c>
      <c r="S109" s="241">
        <f>IF(COUNTA(S94:S108)=0,"",ROUND(AVERAGE(S94:S108),1))</f>
        <v/>
      </c>
      <c r="T109" s="241">
        <f>IF(COUNTA(T94:T108)=0,"",ROUND(AVERAGE(T94:T108),1))</f>
        <v/>
      </c>
      <c r="U109" s="241">
        <f>IF(COUNTA(U94:U108)=0,"",ROUND(AVERAGE(U94:U108),1))</f>
        <v/>
      </c>
      <c r="V109" s="241">
        <f>IF(COUNTA(V94:V108)=0,"",ROUND(AVERAGE(V94:V108),1))</f>
        <v/>
      </c>
      <c r="W109" s="241">
        <f>IF(COUNTA(W94:W108)=0,"",ROUND(AVERAGE(W94:W108),1))</f>
        <v/>
      </c>
      <c r="X109" s="241">
        <f>IF(COUNTA(X94:X108)=0,"",ROUND(AVERAGE(X94:X108),1))</f>
        <v/>
      </c>
      <c r="Y109" s="241">
        <f>IF(COUNTA(Y94:Y108)=0,"",ROUND(AVERAGE(Y94:Y108),1))</f>
        <v/>
      </c>
      <c r="Z109" s="241">
        <f>IF(COUNTA(Z94:Z108)=0,"",ROUND(AVERAGE(Z94:Z108),1))</f>
        <v/>
      </c>
      <c r="AA109" s="241">
        <f>IF(COUNTA(AA94:AA108)=0,"",ROUND(AVERAGE(AA94:AA108),1))</f>
        <v/>
      </c>
      <c r="AB109" s="241">
        <f>IF(COUNTA(AB94:AB108)=0,"",ROUND(AVERAGE(AB94:AB108),1))</f>
        <v/>
      </c>
      <c r="AC109" s="241">
        <f>IF(COUNTA(AC94:AC108)=0,"",ROUND(AVERAGE(AC94:AC108),1))</f>
        <v/>
      </c>
      <c r="AD109" s="241">
        <f>IF(COUNTA(AD94:AD108)=0,"",ROUND(AVERAGE(AD94:AD108),1))</f>
        <v/>
      </c>
      <c r="AE109" s="241">
        <f>IF(COUNTA(AE94:AE108)=0,"",ROUND(AVERAGE(AE94:AE108),1))</f>
        <v/>
      </c>
      <c r="AF109" s="265">
        <f>IF(COUNTA(AF94:AF108)=0,"",ROUND(AVERAGE(AF94:AF108),1))</f>
        <v/>
      </c>
      <c r="AH109" s="241">
        <f>IF(COUNTA(AH94:AH108)=0,"",ROUND(AVERAGE(AH94:AH108),1))</f>
        <v/>
      </c>
      <c r="AI109" s="241">
        <f>IF(COUNTA(AI94:AI108)=0,"",ROUND(AVERAGE(AI94:AI108),1))</f>
        <v/>
      </c>
      <c r="AJ109" s="241">
        <f>IF(COUNTA(AJ94:AJ108)=0,"",ROUND(AVERAGE(AJ94:AJ108),1))</f>
        <v/>
      </c>
      <c r="AK109" s="241">
        <f>IF(COUNTA(AK94:AK108)=0,"",ROUND(AVERAGE(AK94:AK108),1))</f>
        <v/>
      </c>
      <c r="AL109" s="241">
        <f>IF(COUNTA(AL94:AL108)=0,"",ROUND(AVERAGE(AL94:AL108),1))</f>
        <v/>
      </c>
      <c r="AM109" s="241">
        <f>IF(COUNTA(AM94:AM108)=0,"",ROUND(AVERAGE(AM94:AM108),1))</f>
        <v/>
      </c>
      <c r="AN109" s="241">
        <f>IF(COUNTA(AN94:AN108)=0,"",ROUND(AVERAGE(AN94:AN108),1))</f>
        <v/>
      </c>
      <c r="AO109" s="241">
        <f>IF(COUNTA(AO94:AO108)=0,"",ROUND(AVERAGE(AO94:AO108),1))</f>
        <v/>
      </c>
      <c r="AP109" s="241">
        <f>IF(COUNTA(AP94:AP108)=0,"",ROUND(AVERAGE(AP94:AP108),1))</f>
        <v/>
      </c>
      <c r="AQ109" s="241">
        <f>IF(COUNTA(AQ94:AQ108)=0,"",ROUND(AVERAGE(AQ94:AQ108),1))</f>
        <v/>
      </c>
      <c r="AR109" s="241">
        <f>IF(COUNTA(AR94:AR108)=0,"",ROUND(AVERAGE(AR94:AR108),1))</f>
        <v/>
      </c>
      <c r="AS109" s="241">
        <f>IF(COUNTA(AS94:AS108)=0,"",ROUND(AVERAGE(AS94:AS108),1))</f>
        <v/>
      </c>
      <c r="AT109" s="241">
        <f>IF(COUNTA(AT94:AT108)=0,"",ROUND(AVERAGE(AT94:AT108),1))</f>
        <v/>
      </c>
      <c r="AU109" s="266">
        <f>IF(COUNTA(AU94:AU108)=0,"",ROUND(AVERAGE(AU94:AU108),1))</f>
        <v/>
      </c>
    </row>
    <row r="110" ht="30" customHeight="1" s="185">
      <c r="A110" s="244" t="inlineStr">
        <is>
          <t>N°</t>
        </is>
      </c>
      <c r="B110" s="245" t="inlineStr">
        <is>
          <t>📅 MERCREDI</t>
        </is>
      </c>
      <c r="C110" s="228" t="n"/>
      <c r="D110" s="229" t="inlineStr">
        <is>
          <t>Règles</t>
        </is>
      </c>
      <c r="E110" s="229" t="inlineStr">
        <is>
          <t>Coopér.</t>
        </is>
      </c>
      <c r="F110" s="229" t="inlineStr">
        <is>
          <t>Comm.</t>
        </is>
      </c>
      <c r="G110" s="229" t="inlineStr">
        <is>
          <t>Entraide</t>
        </is>
      </c>
      <c r="H110" s="230" t="inlineStr">
        <is>
          <t>Initiat.</t>
        </is>
      </c>
      <c r="I110" s="230" t="inlineStr">
        <is>
          <t>Gest.mat</t>
        </is>
      </c>
      <c r="J110" s="230" t="inlineStr">
        <is>
          <t>Orga.</t>
        </is>
      </c>
      <c r="K110" s="231" t="inlineStr">
        <is>
          <t>Imagin.</t>
        </is>
      </c>
      <c r="L110" s="231" t="inlineStr">
        <is>
          <t>Expr.art</t>
        </is>
      </c>
      <c r="M110" s="231" t="inlineStr">
        <is>
          <t>Expr.corp</t>
        </is>
      </c>
      <c r="N110" s="232" t="inlineStr">
        <is>
          <t>Coord.</t>
        </is>
      </c>
      <c r="O110" s="232" t="inlineStr">
        <is>
          <t>Endur.</t>
        </is>
      </c>
      <c r="P110" s="232" t="inlineStr">
        <is>
          <t>Esp.sport</t>
        </is>
      </c>
      <c r="Q110" s="267" t="inlineStr">
        <is>
          <t>MOY</t>
        </is>
      </c>
      <c r="R110" s="268" t="inlineStr">
        <is>
          <t>▼ Activité</t>
        </is>
      </c>
      <c r="S110" s="229" t="inlineStr">
        <is>
          <t>Règles</t>
        </is>
      </c>
      <c r="T110" s="229" t="inlineStr">
        <is>
          <t>Coopér.</t>
        </is>
      </c>
      <c r="U110" s="229" t="inlineStr">
        <is>
          <t>Comm.</t>
        </is>
      </c>
      <c r="V110" s="229" t="inlineStr">
        <is>
          <t>Entraide</t>
        </is>
      </c>
      <c r="W110" s="230" t="inlineStr">
        <is>
          <t>Initiat.</t>
        </is>
      </c>
      <c r="X110" s="230" t="inlineStr">
        <is>
          <t>Gest.mat</t>
        </is>
      </c>
      <c r="Y110" s="230" t="inlineStr">
        <is>
          <t>Orga.</t>
        </is>
      </c>
      <c r="Z110" s="231" t="inlineStr">
        <is>
          <t>Imagin.</t>
        </is>
      </c>
      <c r="AA110" s="231" t="inlineStr">
        <is>
          <t>Expr.art</t>
        </is>
      </c>
      <c r="AB110" s="231" t="inlineStr">
        <is>
          <t>Expr.corp</t>
        </is>
      </c>
      <c r="AC110" s="232" t="inlineStr">
        <is>
          <t>Coord.</t>
        </is>
      </c>
      <c r="AD110" s="232" t="inlineStr">
        <is>
          <t>Endur.</t>
        </is>
      </c>
      <c r="AE110" s="232" t="inlineStr">
        <is>
          <t>Esp.sport</t>
        </is>
      </c>
      <c r="AF110" s="267" t="inlineStr">
        <is>
          <t>MOY</t>
        </is>
      </c>
      <c r="AH110" s="229" t="inlineStr">
        <is>
          <t>Règles</t>
        </is>
      </c>
      <c r="AI110" s="229" t="inlineStr">
        <is>
          <t>Coopér.</t>
        </is>
      </c>
      <c r="AJ110" s="229" t="inlineStr">
        <is>
          <t>Comm.</t>
        </is>
      </c>
      <c r="AK110" s="229" t="inlineStr">
        <is>
          <t>Entraide</t>
        </is>
      </c>
      <c r="AL110" s="230" t="inlineStr">
        <is>
          <t>Initiat.</t>
        </is>
      </c>
      <c r="AM110" s="230" t="inlineStr">
        <is>
          <t>Gest.mat</t>
        </is>
      </c>
      <c r="AN110" s="230" t="inlineStr">
        <is>
          <t>Orga.</t>
        </is>
      </c>
      <c r="AO110" s="231" t="inlineStr">
        <is>
          <t>Imagin.</t>
        </is>
      </c>
      <c r="AP110" s="231" t="inlineStr">
        <is>
          <t>Expr.art</t>
        </is>
      </c>
      <c r="AQ110" s="231" t="inlineStr">
        <is>
          <t>Expr.corp</t>
        </is>
      </c>
      <c r="AR110" s="232" t="inlineStr">
        <is>
          <t>Coord.</t>
        </is>
      </c>
      <c r="AS110" s="232" t="inlineStr">
        <is>
          <t>Endur.</t>
        </is>
      </c>
      <c r="AT110" s="232" t="inlineStr">
        <is>
          <t>Esp.sport</t>
        </is>
      </c>
      <c r="AU110" s="269" t="inlineStr">
        <is>
          <t>MOY</t>
        </is>
      </c>
    </row>
    <row r="111" ht="13.8" customHeight="1" s="185">
      <c r="A111" s="213" t="n">
        <v>1</v>
      </c>
      <c r="B111" s="234">
        <f t="array" ref="B111:B111">IFERROR(INDEX(Liste_Enfants!B$4:B$53,SMALL(IF(Liste_Enfants!E$4:E$53="B",ROW(Liste_Enfants!E$4:E$53)-3),1))&amp;" "&amp;INDEX(Liste_Enfants!C$4:C$53,SMALL(IF(Liste_Enfants!E$4:E$53="B",ROW(Liste_Enfants!E$4:E$53)-3),1)),"")</f>
        <v/>
      </c>
      <c r="C111" s="235" t="n"/>
      <c r="D111" s="236" t="n"/>
      <c r="E111" s="236" t="n"/>
      <c r="F111" s="236" t="n"/>
      <c r="G111" s="236" t="n"/>
      <c r="H111" s="236" t="n"/>
      <c r="I111" s="236" t="n"/>
      <c r="J111" s="236" t="n"/>
      <c r="K111" s="236" t="n"/>
      <c r="L111" s="236" t="n"/>
      <c r="M111" s="236" t="n"/>
      <c r="N111" s="236" t="n"/>
      <c r="O111" s="236" t="n"/>
      <c r="P111" s="236" t="n"/>
      <c r="Q111" s="264">
        <f>IF(COUNTA(D111:P111)=0,"",ROUND(AVERAGE(D111:P111),1))</f>
        <v/>
      </c>
      <c r="S111" s="236" t="n"/>
      <c r="T111" s="236" t="n"/>
      <c r="U111" s="236" t="n"/>
      <c r="V111" s="236" t="n"/>
      <c r="W111" s="236" t="n"/>
      <c r="X111" s="236" t="n"/>
      <c r="Y111" s="236" t="n"/>
      <c r="Z111" s="236" t="n"/>
      <c r="AA111" s="236" t="n"/>
      <c r="AB111" s="236" t="n"/>
      <c r="AC111" s="236" t="n"/>
      <c r="AD111" s="236" t="n"/>
      <c r="AE111" s="236" t="n"/>
      <c r="AF111" s="264">
        <f>IF(COUNTA(S111:AE111)=0,"",ROUND(AVERAGE(S111:AE111),1))</f>
        <v/>
      </c>
      <c r="AH111" s="236" t="n"/>
      <c r="AI111" s="236" t="n"/>
      <c r="AJ111" s="236" t="n"/>
      <c r="AK111" s="236" t="n"/>
      <c r="AL111" s="236" t="n"/>
      <c r="AM111" s="236" t="n"/>
      <c r="AN111" s="236" t="n"/>
      <c r="AO111" s="236" t="n"/>
      <c r="AP111" s="236" t="n"/>
      <c r="AQ111" s="236" t="n"/>
      <c r="AR111" s="236" t="n"/>
      <c r="AS111" s="236" t="n"/>
      <c r="AT111" s="236" t="n"/>
      <c r="AU111" s="237">
        <f>IF(COUNTA(AH111:AT111)=0,"",ROUND(AVERAGE(AH111:AT111),1))</f>
        <v/>
      </c>
    </row>
    <row r="112" ht="13.8" customHeight="1" s="185">
      <c r="A112" s="238" t="n">
        <v>2</v>
      </c>
      <c r="B112" s="239">
        <f t="array" ref="B112:B112">IFERROR(INDEX(Liste_Enfants!B$4:B$53,SMALL(IF(Liste_Enfants!E$4:E$53="B",ROW(Liste_Enfants!E$4:E$53)-3),2))&amp;" "&amp;INDEX(Liste_Enfants!C$4:C$53,SMALL(IF(Liste_Enfants!E$4:E$53="B",ROW(Liste_Enfants!E$4:E$53)-3),2)),"")</f>
        <v/>
      </c>
      <c r="C112" s="235" t="n"/>
      <c r="D112" s="236" t="n"/>
      <c r="E112" s="236" t="n"/>
      <c r="F112" s="236" t="n"/>
      <c r="G112" s="236" t="n"/>
      <c r="H112" s="236" t="n"/>
      <c r="I112" s="236" t="n"/>
      <c r="J112" s="236" t="n"/>
      <c r="K112" s="236" t="n"/>
      <c r="L112" s="236" t="n"/>
      <c r="M112" s="236" t="n"/>
      <c r="N112" s="236" t="n"/>
      <c r="O112" s="236" t="n"/>
      <c r="P112" s="236" t="n"/>
      <c r="Q112" s="264">
        <f>IF(COUNTA(D112:P112)=0,"",ROUND(AVERAGE(D112:P112),1))</f>
        <v/>
      </c>
      <c r="S112" s="236" t="n"/>
      <c r="T112" s="236" t="n"/>
      <c r="U112" s="236" t="n"/>
      <c r="V112" s="236" t="n"/>
      <c r="W112" s="236" t="n"/>
      <c r="X112" s="236" t="n"/>
      <c r="Y112" s="236" t="n"/>
      <c r="Z112" s="236" t="n"/>
      <c r="AA112" s="236" t="n"/>
      <c r="AB112" s="236" t="n"/>
      <c r="AC112" s="236" t="n"/>
      <c r="AD112" s="236" t="n"/>
      <c r="AE112" s="236" t="n"/>
      <c r="AF112" s="264">
        <f>IF(COUNTA(S112:AE112)=0,"",ROUND(AVERAGE(S112:AE112),1))</f>
        <v/>
      </c>
      <c r="AH112" s="236" t="n"/>
      <c r="AI112" s="236" t="n"/>
      <c r="AJ112" s="236" t="n"/>
      <c r="AK112" s="236" t="n"/>
      <c r="AL112" s="236" t="n"/>
      <c r="AM112" s="236" t="n"/>
      <c r="AN112" s="236" t="n"/>
      <c r="AO112" s="236" t="n"/>
      <c r="AP112" s="236" t="n"/>
      <c r="AQ112" s="236" t="n"/>
      <c r="AR112" s="236" t="n"/>
      <c r="AS112" s="236" t="n"/>
      <c r="AT112" s="236" t="n"/>
      <c r="AU112" s="237">
        <f>IF(COUNTA(AH112:AT112)=0,"",ROUND(AVERAGE(AH112:AT112),1))</f>
        <v/>
      </c>
    </row>
    <row r="113" ht="13.8" customHeight="1" s="185">
      <c r="A113" s="213" t="n">
        <v>3</v>
      </c>
      <c r="B113" s="234">
        <f t="array" ref="B113:B113">IFERROR(INDEX(Liste_Enfants!B$4:B$53,SMALL(IF(Liste_Enfants!E$4:E$53="B",ROW(Liste_Enfants!E$4:E$53)-3),3))&amp;" "&amp;INDEX(Liste_Enfants!C$4:C$53,SMALL(IF(Liste_Enfants!E$4:E$53="B",ROW(Liste_Enfants!E$4:E$53)-3),3)),"")</f>
        <v/>
      </c>
      <c r="C113" s="235" t="n"/>
      <c r="D113" s="236" t="n"/>
      <c r="E113" s="236" t="n"/>
      <c r="F113" s="236" t="n"/>
      <c r="G113" s="236" t="n"/>
      <c r="H113" s="236" t="n"/>
      <c r="I113" s="236" t="n"/>
      <c r="J113" s="236" t="n"/>
      <c r="K113" s="236" t="n"/>
      <c r="L113" s="236" t="n"/>
      <c r="M113" s="236" t="n"/>
      <c r="N113" s="236" t="n"/>
      <c r="O113" s="236" t="n"/>
      <c r="P113" s="236" t="n"/>
      <c r="Q113" s="264">
        <f>IF(COUNTA(D113:P113)=0,"",ROUND(AVERAGE(D113:P113),1))</f>
        <v/>
      </c>
      <c r="S113" s="236" t="n"/>
      <c r="T113" s="236" t="n"/>
      <c r="U113" s="236" t="n"/>
      <c r="V113" s="236" t="n"/>
      <c r="W113" s="236" t="n"/>
      <c r="X113" s="236" t="n"/>
      <c r="Y113" s="236" t="n"/>
      <c r="Z113" s="236" t="n"/>
      <c r="AA113" s="236" t="n"/>
      <c r="AB113" s="236" t="n"/>
      <c r="AC113" s="236" t="n"/>
      <c r="AD113" s="236" t="n"/>
      <c r="AE113" s="236" t="n"/>
      <c r="AF113" s="264">
        <f>IF(COUNTA(S113:AE113)=0,"",ROUND(AVERAGE(S113:AE113),1))</f>
        <v/>
      </c>
      <c r="AH113" s="236" t="n"/>
      <c r="AI113" s="236" t="n"/>
      <c r="AJ113" s="236" t="n"/>
      <c r="AK113" s="236" t="n"/>
      <c r="AL113" s="236" t="n"/>
      <c r="AM113" s="236" t="n"/>
      <c r="AN113" s="236" t="n"/>
      <c r="AO113" s="236" t="n"/>
      <c r="AP113" s="236" t="n"/>
      <c r="AQ113" s="236" t="n"/>
      <c r="AR113" s="236" t="n"/>
      <c r="AS113" s="236" t="n"/>
      <c r="AT113" s="236" t="n"/>
      <c r="AU113" s="237">
        <f>IF(COUNTA(AH113:AT113)=0,"",ROUND(AVERAGE(AH113:AT113),1))</f>
        <v/>
      </c>
    </row>
    <row r="114" ht="13.8" customHeight="1" s="185">
      <c r="A114" s="238" t="n">
        <v>4</v>
      </c>
      <c r="B114" s="239">
        <f t="array" ref="B114:B114">IFERROR(INDEX(Liste_Enfants!B$4:B$53,SMALL(IF(Liste_Enfants!E$4:E$53="B",ROW(Liste_Enfants!E$4:E$53)-3),4))&amp;" "&amp;INDEX(Liste_Enfants!C$4:C$53,SMALL(IF(Liste_Enfants!E$4:E$53="B",ROW(Liste_Enfants!E$4:E$53)-3),4)),"")</f>
        <v/>
      </c>
      <c r="C114" s="235" t="n"/>
      <c r="D114" s="236" t="n"/>
      <c r="E114" s="236" t="n"/>
      <c r="F114" s="236" t="n"/>
      <c r="G114" s="236" t="n"/>
      <c r="H114" s="236" t="n"/>
      <c r="I114" s="236" t="n"/>
      <c r="J114" s="236" t="n"/>
      <c r="K114" s="236" t="n"/>
      <c r="L114" s="236" t="n"/>
      <c r="M114" s="236" t="n"/>
      <c r="N114" s="236" t="n"/>
      <c r="O114" s="236" t="n"/>
      <c r="P114" s="236" t="n"/>
      <c r="Q114" s="264">
        <f>IF(COUNTA(D114:P114)=0,"",ROUND(AVERAGE(D114:P114),1))</f>
        <v/>
      </c>
      <c r="S114" s="236" t="n"/>
      <c r="T114" s="236" t="n"/>
      <c r="U114" s="236" t="n"/>
      <c r="V114" s="236" t="n"/>
      <c r="W114" s="236" t="n"/>
      <c r="X114" s="236" t="n"/>
      <c r="Y114" s="236" t="n"/>
      <c r="Z114" s="236" t="n"/>
      <c r="AA114" s="236" t="n"/>
      <c r="AB114" s="236" t="n"/>
      <c r="AC114" s="236" t="n"/>
      <c r="AD114" s="236" t="n"/>
      <c r="AE114" s="236" t="n"/>
      <c r="AF114" s="264">
        <f>IF(COUNTA(S114:AE114)=0,"",ROUND(AVERAGE(S114:AE114),1))</f>
        <v/>
      </c>
      <c r="AH114" s="236" t="n"/>
      <c r="AI114" s="236" t="n"/>
      <c r="AJ114" s="236" t="n"/>
      <c r="AK114" s="236" t="n"/>
      <c r="AL114" s="236" t="n"/>
      <c r="AM114" s="236" t="n"/>
      <c r="AN114" s="236" t="n"/>
      <c r="AO114" s="236" t="n"/>
      <c r="AP114" s="236" t="n"/>
      <c r="AQ114" s="236" t="n"/>
      <c r="AR114" s="236" t="n"/>
      <c r="AS114" s="236" t="n"/>
      <c r="AT114" s="236" t="n"/>
      <c r="AU114" s="237">
        <f>IF(COUNTA(AH114:AT114)=0,"",ROUND(AVERAGE(AH114:AT114),1))</f>
        <v/>
      </c>
    </row>
    <row r="115" ht="13.8" customHeight="1" s="185">
      <c r="A115" s="213" t="n">
        <v>5</v>
      </c>
      <c r="B115" s="234">
        <f t="array" ref="B115:B115">IFERROR(INDEX(Liste_Enfants!B$4:B$53,SMALL(IF(Liste_Enfants!E$4:E$53="B",ROW(Liste_Enfants!E$4:E$53)-3),5))&amp;" "&amp;INDEX(Liste_Enfants!C$4:C$53,SMALL(IF(Liste_Enfants!E$4:E$53="B",ROW(Liste_Enfants!E$4:E$53)-3),5)),"")</f>
        <v/>
      </c>
      <c r="C115" s="235" t="n"/>
      <c r="D115" s="236" t="n"/>
      <c r="E115" s="236" t="n"/>
      <c r="F115" s="236" t="n"/>
      <c r="G115" s="236" t="n"/>
      <c r="H115" s="236" t="n"/>
      <c r="I115" s="236" t="n"/>
      <c r="J115" s="236" t="n"/>
      <c r="K115" s="236" t="n"/>
      <c r="L115" s="236" t="n"/>
      <c r="M115" s="236" t="n"/>
      <c r="N115" s="236" t="n"/>
      <c r="O115" s="236" t="n"/>
      <c r="P115" s="236" t="n"/>
      <c r="Q115" s="264">
        <f>IF(COUNTA(D115:P115)=0,"",ROUND(AVERAGE(D115:P115),1))</f>
        <v/>
      </c>
      <c r="S115" s="236" t="n"/>
      <c r="T115" s="236" t="n"/>
      <c r="U115" s="236" t="n"/>
      <c r="V115" s="236" t="n"/>
      <c r="W115" s="236" t="n"/>
      <c r="X115" s="236" t="n"/>
      <c r="Y115" s="236" t="n"/>
      <c r="Z115" s="236" t="n"/>
      <c r="AA115" s="236" t="n"/>
      <c r="AB115" s="236" t="n"/>
      <c r="AC115" s="236" t="n"/>
      <c r="AD115" s="236" t="n"/>
      <c r="AE115" s="236" t="n"/>
      <c r="AF115" s="264">
        <f>IF(COUNTA(S115:AE115)=0,"",ROUND(AVERAGE(S115:AE115),1))</f>
        <v/>
      </c>
      <c r="AH115" s="236" t="n"/>
      <c r="AI115" s="236" t="n"/>
      <c r="AJ115" s="236" t="n"/>
      <c r="AK115" s="236" t="n"/>
      <c r="AL115" s="236" t="n"/>
      <c r="AM115" s="236" t="n"/>
      <c r="AN115" s="236" t="n"/>
      <c r="AO115" s="236" t="n"/>
      <c r="AP115" s="236" t="n"/>
      <c r="AQ115" s="236" t="n"/>
      <c r="AR115" s="236" t="n"/>
      <c r="AS115" s="236" t="n"/>
      <c r="AT115" s="236" t="n"/>
      <c r="AU115" s="237">
        <f>IF(COUNTA(AH115:AT115)=0,"",ROUND(AVERAGE(AH115:AT115),1))</f>
        <v/>
      </c>
    </row>
    <row r="116" ht="13.8" customHeight="1" s="185">
      <c r="A116" s="238" t="n">
        <v>6</v>
      </c>
      <c r="B116" s="239">
        <f t="array" ref="B116:B116">IFERROR(INDEX(Liste_Enfants!B$4:B$53,SMALL(IF(Liste_Enfants!E$4:E$53="B",ROW(Liste_Enfants!E$4:E$53)-3),6))&amp;" "&amp;INDEX(Liste_Enfants!C$4:C$53,SMALL(IF(Liste_Enfants!E$4:E$53="B",ROW(Liste_Enfants!E$4:E$53)-3),6)),"")</f>
        <v/>
      </c>
      <c r="C116" s="235" t="n"/>
      <c r="D116" s="236" t="n"/>
      <c r="E116" s="236" t="n"/>
      <c r="F116" s="236" t="n"/>
      <c r="G116" s="236" t="n"/>
      <c r="H116" s="236" t="n"/>
      <c r="I116" s="236" t="n"/>
      <c r="J116" s="236" t="n"/>
      <c r="K116" s="236" t="n"/>
      <c r="L116" s="236" t="n"/>
      <c r="M116" s="236" t="n"/>
      <c r="N116" s="236" t="n"/>
      <c r="O116" s="236" t="n"/>
      <c r="P116" s="236" t="n"/>
      <c r="Q116" s="264">
        <f>IF(COUNTA(D116:P116)=0,"",ROUND(AVERAGE(D116:P116),1))</f>
        <v/>
      </c>
      <c r="S116" s="236" t="n"/>
      <c r="T116" s="236" t="n"/>
      <c r="U116" s="236" t="n"/>
      <c r="V116" s="236" t="n"/>
      <c r="W116" s="236" t="n"/>
      <c r="X116" s="236" t="n"/>
      <c r="Y116" s="236" t="n"/>
      <c r="Z116" s="236" t="n"/>
      <c r="AA116" s="236" t="n"/>
      <c r="AB116" s="236" t="n"/>
      <c r="AC116" s="236" t="n"/>
      <c r="AD116" s="236" t="n"/>
      <c r="AE116" s="236" t="n"/>
      <c r="AF116" s="264">
        <f>IF(COUNTA(S116:AE116)=0,"",ROUND(AVERAGE(S116:AE116),1))</f>
        <v/>
      </c>
      <c r="AH116" s="236" t="n"/>
      <c r="AI116" s="236" t="n"/>
      <c r="AJ116" s="236" t="n"/>
      <c r="AK116" s="236" t="n"/>
      <c r="AL116" s="236" t="n"/>
      <c r="AM116" s="236" t="n"/>
      <c r="AN116" s="236" t="n"/>
      <c r="AO116" s="236" t="n"/>
      <c r="AP116" s="236" t="n"/>
      <c r="AQ116" s="236" t="n"/>
      <c r="AR116" s="236" t="n"/>
      <c r="AS116" s="236" t="n"/>
      <c r="AT116" s="236" t="n"/>
      <c r="AU116" s="237">
        <f>IF(COUNTA(AH116:AT116)=0,"",ROUND(AVERAGE(AH116:AT116),1))</f>
        <v/>
      </c>
    </row>
    <row r="117" ht="13.8" customHeight="1" s="185">
      <c r="A117" s="213" t="n">
        <v>7</v>
      </c>
      <c r="B117" s="234">
        <f t="array" ref="B117:B117">IFERROR(INDEX(Liste_Enfants!B$4:B$53,SMALL(IF(Liste_Enfants!E$4:E$53="B",ROW(Liste_Enfants!E$4:E$53)-3),7))&amp;" "&amp;INDEX(Liste_Enfants!C$4:C$53,SMALL(IF(Liste_Enfants!E$4:E$53="B",ROW(Liste_Enfants!E$4:E$53)-3),7)),"")</f>
        <v/>
      </c>
      <c r="C117" s="235" t="n"/>
      <c r="D117" s="236" t="n"/>
      <c r="E117" s="236" t="n"/>
      <c r="F117" s="236" t="n"/>
      <c r="G117" s="236" t="n"/>
      <c r="H117" s="236" t="n"/>
      <c r="I117" s="236" t="n"/>
      <c r="J117" s="236" t="n"/>
      <c r="K117" s="236" t="n"/>
      <c r="L117" s="236" t="n"/>
      <c r="M117" s="236" t="n"/>
      <c r="N117" s="236" t="n"/>
      <c r="O117" s="236" t="n"/>
      <c r="P117" s="236" t="n"/>
      <c r="Q117" s="264">
        <f>IF(COUNTA(D117:P117)=0,"",ROUND(AVERAGE(D117:P117),1))</f>
        <v/>
      </c>
      <c r="S117" s="236" t="n"/>
      <c r="T117" s="236" t="n"/>
      <c r="U117" s="236" t="n"/>
      <c r="V117" s="236" t="n"/>
      <c r="W117" s="236" t="n"/>
      <c r="X117" s="236" t="n"/>
      <c r="Y117" s="236" t="n"/>
      <c r="Z117" s="236" t="n"/>
      <c r="AA117" s="236" t="n"/>
      <c r="AB117" s="236" t="n"/>
      <c r="AC117" s="236" t="n"/>
      <c r="AD117" s="236" t="n"/>
      <c r="AE117" s="236" t="n"/>
      <c r="AF117" s="264">
        <f>IF(COUNTA(S117:AE117)=0,"",ROUND(AVERAGE(S117:AE117),1))</f>
        <v/>
      </c>
      <c r="AH117" s="236" t="n"/>
      <c r="AI117" s="236" t="n"/>
      <c r="AJ117" s="236" t="n"/>
      <c r="AK117" s="236" t="n"/>
      <c r="AL117" s="236" t="n"/>
      <c r="AM117" s="236" t="n"/>
      <c r="AN117" s="236" t="n"/>
      <c r="AO117" s="236" t="n"/>
      <c r="AP117" s="236" t="n"/>
      <c r="AQ117" s="236" t="n"/>
      <c r="AR117" s="236" t="n"/>
      <c r="AS117" s="236" t="n"/>
      <c r="AT117" s="236" t="n"/>
      <c r="AU117" s="237">
        <f>IF(COUNTA(AH117:AT117)=0,"",ROUND(AVERAGE(AH117:AT117),1))</f>
        <v/>
      </c>
    </row>
    <row r="118" ht="13.8" customHeight="1" s="185">
      <c r="A118" s="238" t="n">
        <v>8</v>
      </c>
      <c r="B118" s="239">
        <f t="array" ref="B118:B118">IFERROR(INDEX(Liste_Enfants!B$4:B$53,SMALL(IF(Liste_Enfants!E$4:E$53="B",ROW(Liste_Enfants!E$4:E$53)-3),8))&amp;" "&amp;INDEX(Liste_Enfants!C$4:C$53,SMALL(IF(Liste_Enfants!E$4:E$53="B",ROW(Liste_Enfants!E$4:E$53)-3),8)),"")</f>
        <v/>
      </c>
      <c r="C118" s="235" t="n"/>
      <c r="D118" s="236" t="n"/>
      <c r="E118" s="236" t="n"/>
      <c r="F118" s="236" t="n"/>
      <c r="G118" s="236" t="n"/>
      <c r="H118" s="236" t="n"/>
      <c r="I118" s="236" t="n"/>
      <c r="J118" s="236" t="n"/>
      <c r="K118" s="236" t="n"/>
      <c r="L118" s="236" t="n"/>
      <c r="M118" s="236" t="n"/>
      <c r="N118" s="236" t="n"/>
      <c r="O118" s="236" t="n"/>
      <c r="P118" s="236" t="n"/>
      <c r="Q118" s="264">
        <f>IF(COUNTA(D118:P118)=0,"",ROUND(AVERAGE(D118:P118),1))</f>
        <v/>
      </c>
      <c r="S118" s="236" t="n"/>
      <c r="T118" s="236" t="n"/>
      <c r="U118" s="236" t="n"/>
      <c r="V118" s="236" t="n"/>
      <c r="W118" s="236" t="n"/>
      <c r="X118" s="236" t="n"/>
      <c r="Y118" s="236" t="n"/>
      <c r="Z118" s="236" t="n"/>
      <c r="AA118" s="236" t="n"/>
      <c r="AB118" s="236" t="n"/>
      <c r="AC118" s="236" t="n"/>
      <c r="AD118" s="236" t="n"/>
      <c r="AE118" s="236" t="n"/>
      <c r="AF118" s="264">
        <f>IF(COUNTA(S118:AE118)=0,"",ROUND(AVERAGE(S118:AE118),1))</f>
        <v/>
      </c>
      <c r="AH118" s="236" t="n"/>
      <c r="AI118" s="236" t="n"/>
      <c r="AJ118" s="236" t="n"/>
      <c r="AK118" s="236" t="n"/>
      <c r="AL118" s="236" t="n"/>
      <c r="AM118" s="236" t="n"/>
      <c r="AN118" s="236" t="n"/>
      <c r="AO118" s="236" t="n"/>
      <c r="AP118" s="236" t="n"/>
      <c r="AQ118" s="236" t="n"/>
      <c r="AR118" s="236" t="n"/>
      <c r="AS118" s="236" t="n"/>
      <c r="AT118" s="236" t="n"/>
      <c r="AU118" s="237">
        <f>IF(COUNTA(AH118:AT118)=0,"",ROUND(AVERAGE(AH118:AT118),1))</f>
        <v/>
      </c>
    </row>
    <row r="119" ht="13.8" customHeight="1" s="185">
      <c r="A119" s="213" t="n">
        <v>9</v>
      </c>
      <c r="B119" s="234">
        <f t="array" ref="B119:B119">IFERROR(INDEX(Liste_Enfants!B$4:B$53,SMALL(IF(Liste_Enfants!E$4:E$53="B",ROW(Liste_Enfants!E$4:E$53)-3),9))&amp;" "&amp;INDEX(Liste_Enfants!C$4:C$53,SMALL(IF(Liste_Enfants!E$4:E$53="B",ROW(Liste_Enfants!E$4:E$53)-3),9)),"")</f>
        <v/>
      </c>
      <c r="C119" s="235" t="n"/>
      <c r="D119" s="236" t="n"/>
      <c r="E119" s="236" t="n"/>
      <c r="F119" s="236" t="n"/>
      <c r="G119" s="236" t="n"/>
      <c r="H119" s="236" t="n"/>
      <c r="I119" s="236" t="n"/>
      <c r="J119" s="236" t="n"/>
      <c r="K119" s="236" t="n"/>
      <c r="L119" s="236" t="n"/>
      <c r="M119" s="236" t="n"/>
      <c r="N119" s="236" t="n"/>
      <c r="O119" s="236" t="n"/>
      <c r="P119" s="236" t="n"/>
      <c r="Q119" s="264">
        <f>IF(COUNTA(D119:P119)=0,"",ROUND(AVERAGE(D119:P119),1))</f>
        <v/>
      </c>
      <c r="S119" s="236" t="n"/>
      <c r="T119" s="236" t="n"/>
      <c r="U119" s="236" t="n"/>
      <c r="V119" s="236" t="n"/>
      <c r="W119" s="236" t="n"/>
      <c r="X119" s="236" t="n"/>
      <c r="Y119" s="236" t="n"/>
      <c r="Z119" s="236" t="n"/>
      <c r="AA119" s="236" t="n"/>
      <c r="AB119" s="236" t="n"/>
      <c r="AC119" s="236" t="n"/>
      <c r="AD119" s="236" t="n"/>
      <c r="AE119" s="236" t="n"/>
      <c r="AF119" s="264">
        <f>IF(COUNTA(S119:AE119)=0,"",ROUND(AVERAGE(S119:AE119),1))</f>
        <v/>
      </c>
      <c r="AH119" s="236" t="n"/>
      <c r="AI119" s="236" t="n"/>
      <c r="AJ119" s="236" t="n"/>
      <c r="AK119" s="236" t="n"/>
      <c r="AL119" s="236" t="n"/>
      <c r="AM119" s="236" t="n"/>
      <c r="AN119" s="236" t="n"/>
      <c r="AO119" s="236" t="n"/>
      <c r="AP119" s="236" t="n"/>
      <c r="AQ119" s="236" t="n"/>
      <c r="AR119" s="236" t="n"/>
      <c r="AS119" s="236" t="n"/>
      <c r="AT119" s="236" t="n"/>
      <c r="AU119" s="237">
        <f>IF(COUNTA(AH119:AT119)=0,"",ROUND(AVERAGE(AH119:AT119),1))</f>
        <v/>
      </c>
    </row>
    <row r="120" ht="13.8" customHeight="1" s="185">
      <c r="A120" s="238" t="n">
        <v>10</v>
      </c>
      <c r="B120" s="239">
        <f t="array" ref="B120:B120">IFERROR(INDEX(Liste_Enfants!B$4:B$53,SMALL(IF(Liste_Enfants!E$4:E$53="B",ROW(Liste_Enfants!E$4:E$53)-3),10))&amp;" "&amp;INDEX(Liste_Enfants!C$4:C$53,SMALL(IF(Liste_Enfants!E$4:E$53="B",ROW(Liste_Enfants!E$4:E$53)-3),10)),"")</f>
        <v/>
      </c>
      <c r="C120" s="235" t="n"/>
      <c r="D120" s="236" t="n"/>
      <c r="E120" s="236" t="n"/>
      <c r="F120" s="236" t="n"/>
      <c r="G120" s="236" t="n"/>
      <c r="H120" s="236" t="n"/>
      <c r="I120" s="236" t="n"/>
      <c r="J120" s="236" t="n"/>
      <c r="K120" s="236" t="n"/>
      <c r="L120" s="236" t="n"/>
      <c r="M120" s="236" t="n"/>
      <c r="N120" s="236" t="n"/>
      <c r="O120" s="236" t="n"/>
      <c r="P120" s="236" t="n"/>
      <c r="Q120" s="264">
        <f>IF(COUNTA(D120:P120)=0,"",ROUND(AVERAGE(D120:P120),1))</f>
        <v/>
      </c>
      <c r="S120" s="236" t="n"/>
      <c r="T120" s="236" t="n"/>
      <c r="U120" s="236" t="n"/>
      <c r="V120" s="236" t="n"/>
      <c r="W120" s="236" t="n"/>
      <c r="X120" s="236" t="n"/>
      <c r="Y120" s="236" t="n"/>
      <c r="Z120" s="236" t="n"/>
      <c r="AA120" s="236" t="n"/>
      <c r="AB120" s="236" t="n"/>
      <c r="AC120" s="236" t="n"/>
      <c r="AD120" s="236" t="n"/>
      <c r="AE120" s="236" t="n"/>
      <c r="AF120" s="264">
        <f>IF(COUNTA(S120:AE120)=0,"",ROUND(AVERAGE(S120:AE120),1))</f>
        <v/>
      </c>
      <c r="AH120" s="236" t="n"/>
      <c r="AI120" s="236" t="n"/>
      <c r="AJ120" s="236" t="n"/>
      <c r="AK120" s="236" t="n"/>
      <c r="AL120" s="236" t="n"/>
      <c r="AM120" s="236" t="n"/>
      <c r="AN120" s="236" t="n"/>
      <c r="AO120" s="236" t="n"/>
      <c r="AP120" s="236" t="n"/>
      <c r="AQ120" s="236" t="n"/>
      <c r="AR120" s="236" t="n"/>
      <c r="AS120" s="236" t="n"/>
      <c r="AT120" s="236" t="n"/>
      <c r="AU120" s="237">
        <f>IF(COUNTA(AH120:AT120)=0,"",ROUND(AVERAGE(AH120:AT120),1))</f>
        <v/>
      </c>
    </row>
    <row r="121" ht="13.8" customHeight="1" s="185">
      <c r="A121" s="213" t="n">
        <v>11</v>
      </c>
      <c r="B121" s="234">
        <f t="array" ref="B121:B121">IFERROR(INDEX(Liste_Enfants!B$4:B$53,SMALL(IF(Liste_Enfants!E$4:E$53="B",ROW(Liste_Enfants!E$4:E$53)-3),11))&amp;" "&amp;INDEX(Liste_Enfants!C$4:C$53,SMALL(IF(Liste_Enfants!E$4:E$53="B",ROW(Liste_Enfants!E$4:E$53)-3),11)),"")</f>
        <v/>
      </c>
      <c r="C121" s="235" t="n"/>
      <c r="D121" s="236" t="n"/>
      <c r="E121" s="236" t="n"/>
      <c r="F121" s="236" t="n"/>
      <c r="G121" s="236" t="n"/>
      <c r="H121" s="236" t="n"/>
      <c r="I121" s="236" t="n"/>
      <c r="J121" s="236" t="n"/>
      <c r="K121" s="236" t="n"/>
      <c r="L121" s="236" t="n"/>
      <c r="M121" s="236" t="n"/>
      <c r="N121" s="236" t="n"/>
      <c r="O121" s="236" t="n"/>
      <c r="P121" s="236" t="n"/>
      <c r="Q121" s="264">
        <f>IF(COUNTA(D121:P121)=0,"",ROUND(AVERAGE(D121:P121),1))</f>
        <v/>
      </c>
      <c r="S121" s="236" t="n"/>
      <c r="T121" s="236" t="n"/>
      <c r="U121" s="236" t="n"/>
      <c r="V121" s="236" t="n"/>
      <c r="W121" s="236" t="n"/>
      <c r="X121" s="236" t="n"/>
      <c r="Y121" s="236" t="n"/>
      <c r="Z121" s="236" t="n"/>
      <c r="AA121" s="236" t="n"/>
      <c r="AB121" s="236" t="n"/>
      <c r="AC121" s="236" t="n"/>
      <c r="AD121" s="236" t="n"/>
      <c r="AE121" s="236" t="n"/>
      <c r="AF121" s="264">
        <f>IF(COUNTA(S121:AE121)=0,"",ROUND(AVERAGE(S121:AE121),1))</f>
        <v/>
      </c>
      <c r="AH121" s="236" t="n"/>
      <c r="AI121" s="236" t="n"/>
      <c r="AJ121" s="236" t="n"/>
      <c r="AK121" s="236" t="n"/>
      <c r="AL121" s="236" t="n"/>
      <c r="AM121" s="236" t="n"/>
      <c r="AN121" s="236" t="n"/>
      <c r="AO121" s="236" t="n"/>
      <c r="AP121" s="236" t="n"/>
      <c r="AQ121" s="236" t="n"/>
      <c r="AR121" s="236" t="n"/>
      <c r="AS121" s="236" t="n"/>
      <c r="AT121" s="236" t="n"/>
      <c r="AU121" s="237">
        <f>IF(COUNTA(AH121:AT121)=0,"",ROUND(AVERAGE(AH121:AT121),1))</f>
        <v/>
      </c>
    </row>
    <row r="122" ht="13.8" customHeight="1" s="185">
      <c r="A122" s="238" t="n">
        <v>12</v>
      </c>
      <c r="B122" s="239">
        <f t="array" ref="B122:B122">IFERROR(INDEX(Liste_Enfants!B$4:B$53,SMALL(IF(Liste_Enfants!E$4:E$53="B",ROW(Liste_Enfants!E$4:E$53)-3),12))&amp;" "&amp;INDEX(Liste_Enfants!C$4:C$53,SMALL(IF(Liste_Enfants!E$4:E$53="B",ROW(Liste_Enfants!E$4:E$53)-3),12)),"")</f>
        <v/>
      </c>
      <c r="C122" s="235" t="n"/>
      <c r="D122" s="236" t="n"/>
      <c r="E122" s="236" t="n"/>
      <c r="F122" s="236" t="n"/>
      <c r="G122" s="236" t="n"/>
      <c r="H122" s="236" t="n"/>
      <c r="I122" s="236" t="n"/>
      <c r="J122" s="236" t="n"/>
      <c r="K122" s="236" t="n"/>
      <c r="L122" s="236" t="n"/>
      <c r="M122" s="236" t="n"/>
      <c r="N122" s="236" t="n"/>
      <c r="O122" s="236" t="n"/>
      <c r="P122" s="236" t="n"/>
      <c r="Q122" s="264">
        <f>IF(COUNTA(D122:P122)=0,"",ROUND(AVERAGE(D122:P122),1))</f>
        <v/>
      </c>
      <c r="S122" s="236" t="n"/>
      <c r="T122" s="236" t="n"/>
      <c r="U122" s="236" t="n"/>
      <c r="V122" s="236" t="n"/>
      <c r="W122" s="236" t="n"/>
      <c r="X122" s="236" t="n"/>
      <c r="Y122" s="236" t="n"/>
      <c r="Z122" s="236" t="n"/>
      <c r="AA122" s="236" t="n"/>
      <c r="AB122" s="236" t="n"/>
      <c r="AC122" s="236" t="n"/>
      <c r="AD122" s="236" t="n"/>
      <c r="AE122" s="236" t="n"/>
      <c r="AF122" s="264">
        <f>IF(COUNTA(S122:AE122)=0,"",ROUND(AVERAGE(S122:AE122),1))</f>
        <v/>
      </c>
      <c r="AH122" s="236" t="n"/>
      <c r="AI122" s="236" t="n"/>
      <c r="AJ122" s="236" t="n"/>
      <c r="AK122" s="236" t="n"/>
      <c r="AL122" s="236" t="n"/>
      <c r="AM122" s="236" t="n"/>
      <c r="AN122" s="236" t="n"/>
      <c r="AO122" s="236" t="n"/>
      <c r="AP122" s="236" t="n"/>
      <c r="AQ122" s="236" t="n"/>
      <c r="AR122" s="236" t="n"/>
      <c r="AS122" s="236" t="n"/>
      <c r="AT122" s="236" t="n"/>
      <c r="AU122" s="237">
        <f>IF(COUNTA(AH122:AT122)=0,"",ROUND(AVERAGE(AH122:AT122),1))</f>
        <v/>
      </c>
    </row>
    <row r="123" ht="13.8" customHeight="1" s="185">
      <c r="A123" s="213" t="n">
        <v>13</v>
      </c>
      <c r="B123" s="234">
        <f t="array" ref="B123:B123">IFERROR(INDEX(Liste_Enfants!B$4:B$53,SMALL(IF(Liste_Enfants!E$4:E$53="B",ROW(Liste_Enfants!E$4:E$53)-3),13))&amp;" "&amp;INDEX(Liste_Enfants!C$4:C$53,SMALL(IF(Liste_Enfants!E$4:E$53="B",ROW(Liste_Enfants!E$4:E$53)-3),13)),"")</f>
        <v/>
      </c>
      <c r="C123" s="235" t="n"/>
      <c r="D123" s="236" t="n"/>
      <c r="E123" s="236" t="n"/>
      <c r="F123" s="236" t="n"/>
      <c r="G123" s="236" t="n"/>
      <c r="H123" s="236" t="n"/>
      <c r="I123" s="236" t="n"/>
      <c r="J123" s="236" t="n"/>
      <c r="K123" s="236" t="n"/>
      <c r="L123" s="236" t="n"/>
      <c r="M123" s="236" t="n"/>
      <c r="N123" s="236" t="n"/>
      <c r="O123" s="236" t="n"/>
      <c r="P123" s="236" t="n"/>
      <c r="Q123" s="264">
        <f>IF(COUNTA(D123:P123)=0,"",ROUND(AVERAGE(D123:P123),1))</f>
        <v/>
      </c>
      <c r="S123" s="236" t="n"/>
      <c r="T123" s="236" t="n"/>
      <c r="U123" s="236" t="n"/>
      <c r="V123" s="236" t="n"/>
      <c r="W123" s="236" t="n"/>
      <c r="X123" s="236" t="n"/>
      <c r="Y123" s="236" t="n"/>
      <c r="Z123" s="236" t="n"/>
      <c r="AA123" s="236" t="n"/>
      <c r="AB123" s="236" t="n"/>
      <c r="AC123" s="236" t="n"/>
      <c r="AD123" s="236" t="n"/>
      <c r="AE123" s="236" t="n"/>
      <c r="AF123" s="264">
        <f>IF(COUNTA(S123:AE123)=0,"",ROUND(AVERAGE(S123:AE123),1))</f>
        <v/>
      </c>
      <c r="AH123" s="236" t="n"/>
      <c r="AI123" s="236" t="n"/>
      <c r="AJ123" s="236" t="n"/>
      <c r="AK123" s="236" t="n"/>
      <c r="AL123" s="236" t="n"/>
      <c r="AM123" s="236" t="n"/>
      <c r="AN123" s="236" t="n"/>
      <c r="AO123" s="236" t="n"/>
      <c r="AP123" s="236" t="n"/>
      <c r="AQ123" s="236" t="n"/>
      <c r="AR123" s="236" t="n"/>
      <c r="AS123" s="236" t="n"/>
      <c r="AT123" s="236" t="n"/>
      <c r="AU123" s="237">
        <f>IF(COUNTA(AH123:AT123)=0,"",ROUND(AVERAGE(AH123:AT123),1))</f>
        <v/>
      </c>
    </row>
    <row r="124" ht="13.8" customHeight="1" s="185">
      <c r="A124" s="238" t="n">
        <v>14</v>
      </c>
      <c r="B124" s="239">
        <f t="array" ref="B124:B124">IFERROR(INDEX(Liste_Enfants!B$4:B$53,SMALL(IF(Liste_Enfants!E$4:E$53="B",ROW(Liste_Enfants!E$4:E$53)-3),14))&amp;" "&amp;INDEX(Liste_Enfants!C$4:C$53,SMALL(IF(Liste_Enfants!E$4:E$53="B",ROW(Liste_Enfants!E$4:E$53)-3),14)),"")</f>
        <v/>
      </c>
      <c r="C124" s="235" t="n"/>
      <c r="D124" s="236" t="n"/>
      <c r="E124" s="236" t="n"/>
      <c r="F124" s="236" t="n"/>
      <c r="G124" s="236" t="n"/>
      <c r="H124" s="236" t="n"/>
      <c r="I124" s="236" t="n"/>
      <c r="J124" s="236" t="n"/>
      <c r="K124" s="236" t="n"/>
      <c r="L124" s="236" t="n"/>
      <c r="M124" s="236" t="n"/>
      <c r="N124" s="236" t="n"/>
      <c r="O124" s="236" t="n"/>
      <c r="P124" s="236" t="n"/>
      <c r="Q124" s="264">
        <f>IF(COUNTA(D124:P124)=0,"",ROUND(AVERAGE(D124:P124),1))</f>
        <v/>
      </c>
      <c r="S124" s="236" t="n"/>
      <c r="T124" s="236" t="n"/>
      <c r="U124" s="236" t="n"/>
      <c r="V124" s="236" t="n"/>
      <c r="W124" s="236" t="n"/>
      <c r="X124" s="236" t="n"/>
      <c r="Y124" s="236" t="n"/>
      <c r="Z124" s="236" t="n"/>
      <c r="AA124" s="236" t="n"/>
      <c r="AB124" s="236" t="n"/>
      <c r="AC124" s="236" t="n"/>
      <c r="AD124" s="236" t="n"/>
      <c r="AE124" s="236" t="n"/>
      <c r="AF124" s="264">
        <f>IF(COUNTA(S124:AE124)=0,"",ROUND(AVERAGE(S124:AE124),1))</f>
        <v/>
      </c>
      <c r="AH124" s="236" t="n"/>
      <c r="AI124" s="236" t="n"/>
      <c r="AJ124" s="236" t="n"/>
      <c r="AK124" s="236" t="n"/>
      <c r="AL124" s="236" t="n"/>
      <c r="AM124" s="236" t="n"/>
      <c r="AN124" s="236" t="n"/>
      <c r="AO124" s="236" t="n"/>
      <c r="AP124" s="236" t="n"/>
      <c r="AQ124" s="236" t="n"/>
      <c r="AR124" s="236" t="n"/>
      <c r="AS124" s="236" t="n"/>
      <c r="AT124" s="236" t="n"/>
      <c r="AU124" s="237">
        <f>IF(COUNTA(AH124:AT124)=0,"",ROUND(AVERAGE(AH124:AT124),1))</f>
        <v/>
      </c>
    </row>
    <row r="125" ht="13.8" customHeight="1" s="185">
      <c r="A125" s="213" t="n">
        <v>15</v>
      </c>
      <c r="B125" s="234">
        <f t="array" ref="B125:B125">IFERROR(INDEX(Liste_Enfants!B$4:B$53,SMALL(IF(Liste_Enfants!E$4:E$53="B",ROW(Liste_Enfants!E$4:E$53)-3),15))&amp;" "&amp;INDEX(Liste_Enfants!C$4:C$53,SMALL(IF(Liste_Enfants!E$4:E$53="B",ROW(Liste_Enfants!E$4:E$53)-3),15)),"")</f>
        <v/>
      </c>
      <c r="C125" s="235" t="n"/>
      <c r="D125" s="236" t="n"/>
      <c r="E125" s="236" t="n"/>
      <c r="F125" s="236" t="n"/>
      <c r="G125" s="236" t="n"/>
      <c r="H125" s="236" t="n"/>
      <c r="I125" s="236" t="n"/>
      <c r="J125" s="236" t="n"/>
      <c r="K125" s="236" t="n"/>
      <c r="L125" s="236" t="n"/>
      <c r="M125" s="236" t="n"/>
      <c r="N125" s="236" t="n"/>
      <c r="O125" s="236" t="n"/>
      <c r="P125" s="236" t="n"/>
      <c r="Q125" s="264">
        <f>IF(COUNTA(D125:P125)=0,"",ROUND(AVERAGE(D125:P125),1))</f>
        <v/>
      </c>
      <c r="S125" s="236" t="n"/>
      <c r="T125" s="236" t="n"/>
      <c r="U125" s="236" t="n"/>
      <c r="V125" s="236" t="n"/>
      <c r="W125" s="236" t="n"/>
      <c r="X125" s="236" t="n"/>
      <c r="Y125" s="236" t="n"/>
      <c r="Z125" s="236" t="n"/>
      <c r="AA125" s="236" t="n"/>
      <c r="AB125" s="236" t="n"/>
      <c r="AC125" s="236" t="n"/>
      <c r="AD125" s="236" t="n"/>
      <c r="AE125" s="236" t="n"/>
      <c r="AF125" s="264">
        <f>IF(COUNTA(S125:AE125)=0,"",ROUND(AVERAGE(S125:AE125),1))</f>
        <v/>
      </c>
      <c r="AH125" s="236" t="n"/>
      <c r="AI125" s="236" t="n"/>
      <c r="AJ125" s="236" t="n"/>
      <c r="AK125" s="236" t="n"/>
      <c r="AL125" s="236" t="n"/>
      <c r="AM125" s="236" t="n"/>
      <c r="AN125" s="236" t="n"/>
      <c r="AO125" s="236" t="n"/>
      <c r="AP125" s="236" t="n"/>
      <c r="AQ125" s="236" t="n"/>
      <c r="AR125" s="236" t="n"/>
      <c r="AS125" s="236" t="n"/>
      <c r="AT125" s="236" t="n"/>
      <c r="AU125" s="237">
        <f>IF(COUNTA(AH125:AT125)=0,"",ROUND(AVERAGE(AH125:AT125),1))</f>
        <v/>
      </c>
    </row>
    <row r="126" ht="12.8" customHeight="1" s="185">
      <c r="A126" s="233" t="inlineStr">
        <is>
          <t>📊 MOY.</t>
        </is>
      </c>
      <c r="C126" s="235" t="n"/>
      <c r="D126" s="241">
        <f>IF(COUNTA(D111:D125)=0,"",ROUND(AVERAGE(D111:D125),1))</f>
        <v/>
      </c>
      <c r="E126" s="241">
        <f>IF(COUNTA(E111:E125)=0,"",ROUND(AVERAGE(E111:E125),1))</f>
        <v/>
      </c>
      <c r="F126" s="241">
        <f>IF(COUNTA(F111:F125)=0,"",ROUND(AVERAGE(F111:F125),1))</f>
        <v/>
      </c>
      <c r="G126" s="241">
        <f>IF(COUNTA(G111:G125)=0,"",ROUND(AVERAGE(G111:G125),1))</f>
        <v/>
      </c>
      <c r="H126" s="241">
        <f>IF(COUNTA(H111:H125)=0,"",ROUND(AVERAGE(H111:H125),1))</f>
        <v/>
      </c>
      <c r="I126" s="241">
        <f>IF(COUNTA(I111:I125)=0,"",ROUND(AVERAGE(I111:I125),1))</f>
        <v/>
      </c>
      <c r="J126" s="241">
        <f>IF(COUNTA(J111:J125)=0,"",ROUND(AVERAGE(J111:J125),1))</f>
        <v/>
      </c>
      <c r="K126" s="241">
        <f>IF(COUNTA(K111:K125)=0,"",ROUND(AVERAGE(K111:K125),1))</f>
        <v/>
      </c>
      <c r="L126" s="241">
        <f>IF(COUNTA(L111:L125)=0,"",ROUND(AVERAGE(L111:L125),1))</f>
        <v/>
      </c>
      <c r="M126" s="241">
        <f>IF(COUNTA(M111:M125)=0,"",ROUND(AVERAGE(M111:M125),1))</f>
        <v/>
      </c>
      <c r="N126" s="241">
        <f>IF(COUNTA(N111:N125)=0,"",ROUND(AVERAGE(N111:N125),1))</f>
        <v/>
      </c>
      <c r="O126" s="241">
        <f>IF(COUNTA(O111:O125)=0,"",ROUND(AVERAGE(O111:O125),1))</f>
        <v/>
      </c>
      <c r="P126" s="241">
        <f>IF(COUNTA(P111:P125)=0,"",ROUND(AVERAGE(P111:P125),1))</f>
        <v/>
      </c>
      <c r="Q126" s="265">
        <f>IF(COUNTA(Q111:Q125)=0,"",ROUND(AVERAGE(Q111:Q125),1))</f>
        <v/>
      </c>
      <c r="S126" s="241">
        <f>IF(COUNTA(S111:S125)=0,"",ROUND(AVERAGE(S111:S125),1))</f>
        <v/>
      </c>
      <c r="T126" s="241">
        <f>IF(COUNTA(T111:T125)=0,"",ROUND(AVERAGE(T111:T125),1))</f>
        <v/>
      </c>
      <c r="U126" s="241">
        <f>IF(COUNTA(U111:U125)=0,"",ROUND(AVERAGE(U111:U125),1))</f>
        <v/>
      </c>
      <c r="V126" s="241">
        <f>IF(COUNTA(V111:V125)=0,"",ROUND(AVERAGE(V111:V125),1))</f>
        <v/>
      </c>
      <c r="W126" s="241">
        <f>IF(COUNTA(W111:W125)=0,"",ROUND(AVERAGE(W111:W125),1))</f>
        <v/>
      </c>
      <c r="X126" s="241">
        <f>IF(COUNTA(X111:X125)=0,"",ROUND(AVERAGE(X111:X125),1))</f>
        <v/>
      </c>
      <c r="Y126" s="241">
        <f>IF(COUNTA(Y111:Y125)=0,"",ROUND(AVERAGE(Y111:Y125),1))</f>
        <v/>
      </c>
      <c r="Z126" s="241">
        <f>IF(COUNTA(Z111:Z125)=0,"",ROUND(AVERAGE(Z111:Z125),1))</f>
        <v/>
      </c>
      <c r="AA126" s="241">
        <f>IF(COUNTA(AA111:AA125)=0,"",ROUND(AVERAGE(AA111:AA125),1))</f>
        <v/>
      </c>
      <c r="AB126" s="241">
        <f>IF(COUNTA(AB111:AB125)=0,"",ROUND(AVERAGE(AB111:AB125),1))</f>
        <v/>
      </c>
      <c r="AC126" s="241">
        <f>IF(COUNTA(AC111:AC125)=0,"",ROUND(AVERAGE(AC111:AC125),1))</f>
        <v/>
      </c>
      <c r="AD126" s="241">
        <f>IF(COUNTA(AD111:AD125)=0,"",ROUND(AVERAGE(AD111:AD125),1))</f>
        <v/>
      </c>
      <c r="AE126" s="241">
        <f>IF(COUNTA(AE111:AE125)=0,"",ROUND(AVERAGE(AE111:AE125),1))</f>
        <v/>
      </c>
      <c r="AF126" s="265">
        <f>IF(COUNTA(AF111:AF125)=0,"",ROUND(AVERAGE(AF111:AF125),1))</f>
        <v/>
      </c>
      <c r="AH126" s="241">
        <f>IF(COUNTA(AH111:AH125)=0,"",ROUND(AVERAGE(AH111:AH125),1))</f>
        <v/>
      </c>
      <c r="AI126" s="241">
        <f>IF(COUNTA(AI111:AI125)=0,"",ROUND(AVERAGE(AI111:AI125),1))</f>
        <v/>
      </c>
      <c r="AJ126" s="241">
        <f>IF(COUNTA(AJ111:AJ125)=0,"",ROUND(AVERAGE(AJ111:AJ125),1))</f>
        <v/>
      </c>
      <c r="AK126" s="241">
        <f>IF(COUNTA(AK111:AK125)=0,"",ROUND(AVERAGE(AK111:AK125),1))</f>
        <v/>
      </c>
      <c r="AL126" s="241">
        <f>IF(COUNTA(AL111:AL125)=0,"",ROUND(AVERAGE(AL111:AL125),1))</f>
        <v/>
      </c>
      <c r="AM126" s="241">
        <f>IF(COUNTA(AM111:AM125)=0,"",ROUND(AVERAGE(AM111:AM125),1))</f>
        <v/>
      </c>
      <c r="AN126" s="241">
        <f>IF(COUNTA(AN111:AN125)=0,"",ROUND(AVERAGE(AN111:AN125),1))</f>
        <v/>
      </c>
      <c r="AO126" s="241">
        <f>IF(COUNTA(AO111:AO125)=0,"",ROUND(AVERAGE(AO111:AO125),1))</f>
        <v/>
      </c>
      <c r="AP126" s="241">
        <f>IF(COUNTA(AP111:AP125)=0,"",ROUND(AVERAGE(AP111:AP125),1))</f>
        <v/>
      </c>
      <c r="AQ126" s="241">
        <f>IF(COUNTA(AQ111:AQ125)=0,"",ROUND(AVERAGE(AQ111:AQ125),1))</f>
        <v/>
      </c>
      <c r="AR126" s="241">
        <f>IF(COUNTA(AR111:AR125)=0,"",ROUND(AVERAGE(AR111:AR125),1))</f>
        <v/>
      </c>
      <c r="AS126" s="241">
        <f>IF(COUNTA(AS111:AS125)=0,"",ROUND(AVERAGE(AS111:AS125),1))</f>
        <v/>
      </c>
      <c r="AT126" s="241">
        <f>IF(COUNTA(AT111:AT125)=0,"",ROUND(AVERAGE(AT111:AT125),1))</f>
        <v/>
      </c>
      <c r="AU126" s="266">
        <f>IF(COUNTA(AU111:AU125)=0,"",ROUND(AVERAGE(AU111:AU125),1))</f>
        <v/>
      </c>
    </row>
    <row r="127" ht="30" customHeight="1" s="185">
      <c r="A127" s="246" t="inlineStr">
        <is>
          <t>N°</t>
        </is>
      </c>
      <c r="B127" s="247" t="inlineStr">
        <is>
          <t>📅 JEUDI</t>
        </is>
      </c>
      <c r="C127" s="228" t="n"/>
      <c r="D127" s="229" t="inlineStr">
        <is>
          <t>Règles</t>
        </is>
      </c>
      <c r="E127" s="229" t="inlineStr">
        <is>
          <t>Coopér.</t>
        </is>
      </c>
      <c r="F127" s="229" t="inlineStr">
        <is>
          <t>Comm.</t>
        </is>
      </c>
      <c r="G127" s="229" t="inlineStr">
        <is>
          <t>Entraide</t>
        </is>
      </c>
      <c r="H127" s="230" t="inlineStr">
        <is>
          <t>Initiat.</t>
        </is>
      </c>
      <c r="I127" s="230" t="inlineStr">
        <is>
          <t>Gest.mat</t>
        </is>
      </c>
      <c r="J127" s="230" t="inlineStr">
        <is>
          <t>Orga.</t>
        </is>
      </c>
      <c r="K127" s="231" t="inlineStr">
        <is>
          <t>Imagin.</t>
        </is>
      </c>
      <c r="L127" s="231" t="inlineStr">
        <is>
          <t>Expr.art</t>
        </is>
      </c>
      <c r="M127" s="231" t="inlineStr">
        <is>
          <t>Expr.corp</t>
        </is>
      </c>
      <c r="N127" s="232" t="inlineStr">
        <is>
          <t>Coord.</t>
        </is>
      </c>
      <c r="O127" s="232" t="inlineStr">
        <is>
          <t>Endur.</t>
        </is>
      </c>
      <c r="P127" s="232" t="inlineStr">
        <is>
          <t>Esp.sport</t>
        </is>
      </c>
      <c r="Q127" s="267" t="inlineStr">
        <is>
          <t>MOY</t>
        </is>
      </c>
      <c r="R127" s="268" t="inlineStr">
        <is>
          <t>▼ Activité</t>
        </is>
      </c>
      <c r="S127" s="229" t="inlineStr">
        <is>
          <t>Règles</t>
        </is>
      </c>
      <c r="T127" s="229" t="inlineStr">
        <is>
          <t>Coopér.</t>
        </is>
      </c>
      <c r="U127" s="229" t="inlineStr">
        <is>
          <t>Comm.</t>
        </is>
      </c>
      <c r="V127" s="229" t="inlineStr">
        <is>
          <t>Entraide</t>
        </is>
      </c>
      <c r="W127" s="230" t="inlineStr">
        <is>
          <t>Initiat.</t>
        </is>
      </c>
      <c r="X127" s="230" t="inlineStr">
        <is>
          <t>Gest.mat</t>
        </is>
      </c>
      <c r="Y127" s="230" t="inlineStr">
        <is>
          <t>Orga.</t>
        </is>
      </c>
      <c r="Z127" s="231" t="inlineStr">
        <is>
          <t>Imagin.</t>
        </is>
      </c>
      <c r="AA127" s="231" t="inlineStr">
        <is>
          <t>Expr.art</t>
        </is>
      </c>
      <c r="AB127" s="231" t="inlineStr">
        <is>
          <t>Expr.corp</t>
        </is>
      </c>
      <c r="AC127" s="232" t="inlineStr">
        <is>
          <t>Coord.</t>
        </is>
      </c>
      <c r="AD127" s="232" t="inlineStr">
        <is>
          <t>Endur.</t>
        </is>
      </c>
      <c r="AE127" s="232" t="inlineStr">
        <is>
          <t>Esp.sport</t>
        </is>
      </c>
      <c r="AF127" s="267" t="inlineStr">
        <is>
          <t>MOY</t>
        </is>
      </c>
      <c r="AH127" s="229" t="inlineStr">
        <is>
          <t>Règles</t>
        </is>
      </c>
      <c r="AI127" s="229" t="inlineStr">
        <is>
          <t>Coopér.</t>
        </is>
      </c>
      <c r="AJ127" s="229" t="inlineStr">
        <is>
          <t>Comm.</t>
        </is>
      </c>
      <c r="AK127" s="229" t="inlineStr">
        <is>
          <t>Entraide</t>
        </is>
      </c>
      <c r="AL127" s="230" t="inlineStr">
        <is>
          <t>Initiat.</t>
        </is>
      </c>
      <c r="AM127" s="230" t="inlineStr">
        <is>
          <t>Gest.mat</t>
        </is>
      </c>
      <c r="AN127" s="230" t="inlineStr">
        <is>
          <t>Orga.</t>
        </is>
      </c>
      <c r="AO127" s="231" t="inlineStr">
        <is>
          <t>Imagin.</t>
        </is>
      </c>
      <c r="AP127" s="231" t="inlineStr">
        <is>
          <t>Expr.art</t>
        </is>
      </c>
      <c r="AQ127" s="231" t="inlineStr">
        <is>
          <t>Expr.corp</t>
        </is>
      </c>
      <c r="AR127" s="232" t="inlineStr">
        <is>
          <t>Coord.</t>
        </is>
      </c>
      <c r="AS127" s="232" t="inlineStr">
        <is>
          <t>Endur.</t>
        </is>
      </c>
      <c r="AT127" s="232" t="inlineStr">
        <is>
          <t>Esp.sport</t>
        </is>
      </c>
      <c r="AU127" s="269" t="inlineStr">
        <is>
          <t>MOY</t>
        </is>
      </c>
    </row>
    <row r="128" ht="13.8" customHeight="1" s="185">
      <c r="A128" s="213" t="n">
        <v>1</v>
      </c>
      <c r="B128" s="234">
        <f t="array" ref="B128:B128">IFERROR(INDEX(Liste_Enfants!B$4:B$53,SMALL(IF(Liste_Enfants!E$4:E$53="B",ROW(Liste_Enfants!E$4:E$53)-3),1))&amp;" "&amp;INDEX(Liste_Enfants!C$4:C$53,SMALL(IF(Liste_Enfants!E$4:E$53="B",ROW(Liste_Enfants!E$4:E$53)-3),1)),"")</f>
        <v/>
      </c>
      <c r="C128" s="235" t="n"/>
      <c r="D128" s="236" t="n"/>
      <c r="E128" s="236" t="n"/>
      <c r="F128" s="236" t="n"/>
      <c r="G128" s="236" t="n"/>
      <c r="H128" s="236" t="n"/>
      <c r="I128" s="236" t="n"/>
      <c r="J128" s="236" t="n"/>
      <c r="K128" s="236" t="n"/>
      <c r="L128" s="236" t="n"/>
      <c r="M128" s="236" t="n"/>
      <c r="N128" s="236" t="n"/>
      <c r="O128" s="236" t="n"/>
      <c r="P128" s="236" t="n"/>
      <c r="Q128" s="264">
        <f>IF(COUNTA(D128:P128)=0,"",ROUND(AVERAGE(D128:P128),1))</f>
        <v/>
      </c>
      <c r="S128" s="236" t="n"/>
      <c r="T128" s="236" t="n"/>
      <c r="U128" s="236" t="n"/>
      <c r="V128" s="236" t="n"/>
      <c r="W128" s="236" t="n"/>
      <c r="X128" s="236" t="n"/>
      <c r="Y128" s="236" t="n"/>
      <c r="Z128" s="236" t="n"/>
      <c r="AA128" s="236" t="n"/>
      <c r="AB128" s="236" t="n"/>
      <c r="AC128" s="236" t="n"/>
      <c r="AD128" s="236" t="n"/>
      <c r="AE128" s="236" t="n"/>
      <c r="AF128" s="264">
        <f>IF(COUNTA(S128:AE128)=0,"",ROUND(AVERAGE(S128:AE128),1))</f>
        <v/>
      </c>
      <c r="AH128" s="236" t="n"/>
      <c r="AI128" s="236" t="n"/>
      <c r="AJ128" s="236" t="n"/>
      <c r="AK128" s="236" t="n"/>
      <c r="AL128" s="236" t="n"/>
      <c r="AM128" s="236" t="n"/>
      <c r="AN128" s="236" t="n"/>
      <c r="AO128" s="236" t="n"/>
      <c r="AP128" s="236" t="n"/>
      <c r="AQ128" s="236" t="n"/>
      <c r="AR128" s="236" t="n"/>
      <c r="AS128" s="236" t="n"/>
      <c r="AT128" s="236" t="n"/>
      <c r="AU128" s="237">
        <f>IF(COUNTA(AH128:AT128)=0,"",ROUND(AVERAGE(AH128:AT128),1))</f>
        <v/>
      </c>
    </row>
    <row r="129" ht="13.8" customHeight="1" s="185">
      <c r="A129" s="238" t="n">
        <v>2</v>
      </c>
      <c r="B129" s="239">
        <f t="array" ref="B129:B129">IFERROR(INDEX(Liste_Enfants!B$4:B$53,SMALL(IF(Liste_Enfants!E$4:E$53="B",ROW(Liste_Enfants!E$4:E$53)-3),2))&amp;" "&amp;INDEX(Liste_Enfants!C$4:C$53,SMALL(IF(Liste_Enfants!E$4:E$53="B",ROW(Liste_Enfants!E$4:E$53)-3),2)),"")</f>
        <v/>
      </c>
      <c r="C129" s="235" t="n"/>
      <c r="D129" s="236" t="n"/>
      <c r="E129" s="236" t="n"/>
      <c r="F129" s="236" t="n"/>
      <c r="G129" s="236" t="n"/>
      <c r="H129" s="236" t="n"/>
      <c r="I129" s="236" t="n"/>
      <c r="J129" s="236" t="n"/>
      <c r="K129" s="236" t="n"/>
      <c r="L129" s="236" t="n"/>
      <c r="M129" s="236" t="n"/>
      <c r="N129" s="236" t="n"/>
      <c r="O129" s="236" t="n"/>
      <c r="P129" s="236" t="n"/>
      <c r="Q129" s="264">
        <f>IF(COUNTA(D129:P129)=0,"",ROUND(AVERAGE(D129:P129),1))</f>
        <v/>
      </c>
      <c r="S129" s="236" t="n"/>
      <c r="T129" s="236" t="n"/>
      <c r="U129" s="236" t="n"/>
      <c r="V129" s="236" t="n"/>
      <c r="W129" s="236" t="n"/>
      <c r="X129" s="236" t="n"/>
      <c r="Y129" s="236" t="n"/>
      <c r="Z129" s="236" t="n"/>
      <c r="AA129" s="236" t="n"/>
      <c r="AB129" s="236" t="n"/>
      <c r="AC129" s="236" t="n"/>
      <c r="AD129" s="236" t="n"/>
      <c r="AE129" s="236" t="n"/>
      <c r="AF129" s="264">
        <f>IF(COUNTA(S129:AE129)=0,"",ROUND(AVERAGE(S129:AE129),1))</f>
        <v/>
      </c>
      <c r="AH129" s="236" t="n"/>
      <c r="AI129" s="236" t="n"/>
      <c r="AJ129" s="236" t="n"/>
      <c r="AK129" s="236" t="n"/>
      <c r="AL129" s="236" t="n"/>
      <c r="AM129" s="236" t="n"/>
      <c r="AN129" s="236" t="n"/>
      <c r="AO129" s="236" t="n"/>
      <c r="AP129" s="236" t="n"/>
      <c r="AQ129" s="236" t="n"/>
      <c r="AR129" s="236" t="n"/>
      <c r="AS129" s="236" t="n"/>
      <c r="AT129" s="236" t="n"/>
      <c r="AU129" s="237">
        <f>IF(COUNTA(AH129:AT129)=0,"",ROUND(AVERAGE(AH129:AT129),1))</f>
        <v/>
      </c>
    </row>
    <row r="130" ht="13.8" customHeight="1" s="185">
      <c r="A130" s="213" t="n">
        <v>3</v>
      </c>
      <c r="B130" s="234">
        <f t="array" ref="B130:B130">IFERROR(INDEX(Liste_Enfants!B$4:B$53,SMALL(IF(Liste_Enfants!E$4:E$53="B",ROW(Liste_Enfants!E$4:E$53)-3),3))&amp;" "&amp;INDEX(Liste_Enfants!C$4:C$53,SMALL(IF(Liste_Enfants!E$4:E$53="B",ROW(Liste_Enfants!E$4:E$53)-3),3)),"")</f>
        <v/>
      </c>
      <c r="C130" s="235" t="n"/>
      <c r="D130" s="236" t="n"/>
      <c r="E130" s="236" t="n"/>
      <c r="F130" s="236" t="n"/>
      <c r="G130" s="236" t="n"/>
      <c r="H130" s="236" t="n"/>
      <c r="I130" s="236" t="n"/>
      <c r="J130" s="236" t="n"/>
      <c r="K130" s="236" t="n"/>
      <c r="L130" s="236" t="n"/>
      <c r="M130" s="236" t="n"/>
      <c r="N130" s="236" t="n"/>
      <c r="O130" s="236" t="n"/>
      <c r="P130" s="236" t="n"/>
      <c r="Q130" s="264">
        <f>IF(COUNTA(D130:P130)=0,"",ROUND(AVERAGE(D130:P130),1))</f>
        <v/>
      </c>
      <c r="S130" s="236" t="n"/>
      <c r="T130" s="236" t="n"/>
      <c r="U130" s="236" t="n"/>
      <c r="V130" s="236" t="n"/>
      <c r="W130" s="236" t="n"/>
      <c r="X130" s="236" t="n"/>
      <c r="Y130" s="236" t="n"/>
      <c r="Z130" s="236" t="n"/>
      <c r="AA130" s="236" t="n"/>
      <c r="AB130" s="236" t="n"/>
      <c r="AC130" s="236" t="n"/>
      <c r="AD130" s="236" t="n"/>
      <c r="AE130" s="236" t="n"/>
      <c r="AF130" s="264">
        <f>IF(COUNTA(S130:AE130)=0,"",ROUND(AVERAGE(S130:AE130),1))</f>
        <v/>
      </c>
      <c r="AH130" s="236" t="n"/>
      <c r="AI130" s="236" t="n"/>
      <c r="AJ130" s="236" t="n"/>
      <c r="AK130" s="236" t="n"/>
      <c r="AL130" s="236" t="n"/>
      <c r="AM130" s="236" t="n"/>
      <c r="AN130" s="236" t="n"/>
      <c r="AO130" s="236" t="n"/>
      <c r="AP130" s="236" t="n"/>
      <c r="AQ130" s="236" t="n"/>
      <c r="AR130" s="236" t="n"/>
      <c r="AS130" s="236" t="n"/>
      <c r="AT130" s="236" t="n"/>
      <c r="AU130" s="237">
        <f>IF(COUNTA(AH130:AT130)=0,"",ROUND(AVERAGE(AH130:AT130),1))</f>
        <v/>
      </c>
    </row>
    <row r="131" ht="13.8" customHeight="1" s="185">
      <c r="A131" s="238" t="n">
        <v>4</v>
      </c>
      <c r="B131" s="239">
        <f t="array" ref="B131:B131">IFERROR(INDEX(Liste_Enfants!B$4:B$53,SMALL(IF(Liste_Enfants!E$4:E$53="B",ROW(Liste_Enfants!E$4:E$53)-3),4))&amp;" "&amp;INDEX(Liste_Enfants!C$4:C$53,SMALL(IF(Liste_Enfants!E$4:E$53="B",ROW(Liste_Enfants!E$4:E$53)-3),4)),"")</f>
        <v/>
      </c>
      <c r="C131" s="235" t="n"/>
      <c r="D131" s="236" t="n"/>
      <c r="E131" s="236" t="n"/>
      <c r="F131" s="236" t="n"/>
      <c r="G131" s="236" t="n"/>
      <c r="H131" s="236" t="n"/>
      <c r="I131" s="236" t="n"/>
      <c r="J131" s="236" t="n"/>
      <c r="K131" s="236" t="n"/>
      <c r="L131" s="236" t="n"/>
      <c r="M131" s="236" t="n"/>
      <c r="N131" s="236" t="n"/>
      <c r="O131" s="236" t="n"/>
      <c r="P131" s="236" t="n"/>
      <c r="Q131" s="264">
        <f>IF(COUNTA(D131:P131)=0,"",ROUND(AVERAGE(D131:P131),1))</f>
        <v/>
      </c>
      <c r="S131" s="236" t="n"/>
      <c r="T131" s="236" t="n"/>
      <c r="U131" s="236" t="n"/>
      <c r="V131" s="236" t="n"/>
      <c r="W131" s="236" t="n"/>
      <c r="X131" s="236" t="n"/>
      <c r="Y131" s="236" t="n"/>
      <c r="Z131" s="236" t="n"/>
      <c r="AA131" s="236" t="n"/>
      <c r="AB131" s="236" t="n"/>
      <c r="AC131" s="236" t="n"/>
      <c r="AD131" s="236" t="n"/>
      <c r="AE131" s="236" t="n"/>
      <c r="AF131" s="264">
        <f>IF(COUNTA(S131:AE131)=0,"",ROUND(AVERAGE(S131:AE131),1))</f>
        <v/>
      </c>
      <c r="AH131" s="236" t="n"/>
      <c r="AI131" s="236" t="n"/>
      <c r="AJ131" s="236" t="n"/>
      <c r="AK131" s="236" t="n"/>
      <c r="AL131" s="236" t="n"/>
      <c r="AM131" s="236" t="n"/>
      <c r="AN131" s="236" t="n"/>
      <c r="AO131" s="236" t="n"/>
      <c r="AP131" s="236" t="n"/>
      <c r="AQ131" s="236" t="n"/>
      <c r="AR131" s="236" t="n"/>
      <c r="AS131" s="236" t="n"/>
      <c r="AT131" s="236" t="n"/>
      <c r="AU131" s="237">
        <f>IF(COUNTA(AH131:AT131)=0,"",ROUND(AVERAGE(AH131:AT131),1))</f>
        <v/>
      </c>
    </row>
    <row r="132" ht="13.8" customHeight="1" s="185">
      <c r="A132" s="213" t="n">
        <v>5</v>
      </c>
      <c r="B132" s="234">
        <f t="array" ref="B132:B132">IFERROR(INDEX(Liste_Enfants!B$4:B$53,SMALL(IF(Liste_Enfants!E$4:E$53="B",ROW(Liste_Enfants!E$4:E$53)-3),5))&amp;" "&amp;INDEX(Liste_Enfants!C$4:C$53,SMALL(IF(Liste_Enfants!E$4:E$53="B",ROW(Liste_Enfants!E$4:E$53)-3),5)),"")</f>
        <v/>
      </c>
      <c r="C132" s="235" t="n"/>
      <c r="D132" s="236" t="n"/>
      <c r="E132" s="236" t="n"/>
      <c r="F132" s="236" t="n"/>
      <c r="G132" s="236" t="n"/>
      <c r="H132" s="236" t="n"/>
      <c r="I132" s="236" t="n"/>
      <c r="J132" s="236" t="n"/>
      <c r="K132" s="236" t="n"/>
      <c r="L132" s="236" t="n"/>
      <c r="M132" s="236" t="n"/>
      <c r="N132" s="236" t="n"/>
      <c r="O132" s="236" t="n"/>
      <c r="P132" s="236" t="n"/>
      <c r="Q132" s="264">
        <f>IF(COUNTA(D132:P132)=0,"",ROUND(AVERAGE(D132:P132),1))</f>
        <v/>
      </c>
      <c r="S132" s="236" t="n"/>
      <c r="T132" s="236" t="n"/>
      <c r="U132" s="236" t="n"/>
      <c r="V132" s="236" t="n"/>
      <c r="W132" s="236" t="n"/>
      <c r="X132" s="236" t="n"/>
      <c r="Y132" s="236" t="n"/>
      <c r="Z132" s="236" t="n"/>
      <c r="AA132" s="236" t="n"/>
      <c r="AB132" s="236" t="n"/>
      <c r="AC132" s="236" t="n"/>
      <c r="AD132" s="236" t="n"/>
      <c r="AE132" s="236" t="n"/>
      <c r="AF132" s="264">
        <f>IF(COUNTA(S132:AE132)=0,"",ROUND(AVERAGE(S132:AE132),1))</f>
        <v/>
      </c>
      <c r="AH132" s="236" t="n"/>
      <c r="AI132" s="236" t="n"/>
      <c r="AJ132" s="236" t="n"/>
      <c r="AK132" s="236" t="n"/>
      <c r="AL132" s="236" t="n"/>
      <c r="AM132" s="236" t="n"/>
      <c r="AN132" s="236" t="n"/>
      <c r="AO132" s="236" t="n"/>
      <c r="AP132" s="236" t="n"/>
      <c r="AQ132" s="236" t="n"/>
      <c r="AR132" s="236" t="n"/>
      <c r="AS132" s="236" t="n"/>
      <c r="AT132" s="236" t="n"/>
      <c r="AU132" s="237">
        <f>IF(COUNTA(AH132:AT132)=0,"",ROUND(AVERAGE(AH132:AT132),1))</f>
        <v/>
      </c>
    </row>
    <row r="133" ht="13.8" customHeight="1" s="185">
      <c r="A133" s="238" t="n">
        <v>6</v>
      </c>
      <c r="B133" s="239">
        <f t="array" ref="B133:B133">IFERROR(INDEX(Liste_Enfants!B$4:B$53,SMALL(IF(Liste_Enfants!E$4:E$53="B",ROW(Liste_Enfants!E$4:E$53)-3),6))&amp;" "&amp;INDEX(Liste_Enfants!C$4:C$53,SMALL(IF(Liste_Enfants!E$4:E$53="B",ROW(Liste_Enfants!E$4:E$53)-3),6)),"")</f>
        <v/>
      </c>
      <c r="C133" s="235" t="n"/>
      <c r="D133" s="236" t="n"/>
      <c r="E133" s="236" t="n"/>
      <c r="F133" s="236" t="n"/>
      <c r="G133" s="236" t="n"/>
      <c r="H133" s="236" t="n"/>
      <c r="I133" s="236" t="n"/>
      <c r="J133" s="236" t="n"/>
      <c r="K133" s="236" t="n"/>
      <c r="L133" s="236" t="n"/>
      <c r="M133" s="236" t="n"/>
      <c r="N133" s="236" t="n"/>
      <c r="O133" s="236" t="n"/>
      <c r="P133" s="236" t="n"/>
      <c r="Q133" s="264">
        <f>IF(COUNTA(D133:P133)=0,"",ROUND(AVERAGE(D133:P133),1))</f>
        <v/>
      </c>
      <c r="S133" s="236" t="n"/>
      <c r="T133" s="236" t="n"/>
      <c r="U133" s="236" t="n"/>
      <c r="V133" s="236" t="n"/>
      <c r="W133" s="236" t="n"/>
      <c r="X133" s="236" t="n"/>
      <c r="Y133" s="236" t="n"/>
      <c r="Z133" s="236" t="n"/>
      <c r="AA133" s="236" t="n"/>
      <c r="AB133" s="236" t="n"/>
      <c r="AC133" s="236" t="n"/>
      <c r="AD133" s="236" t="n"/>
      <c r="AE133" s="236" t="n"/>
      <c r="AF133" s="264">
        <f>IF(COUNTA(S133:AE133)=0,"",ROUND(AVERAGE(S133:AE133),1))</f>
        <v/>
      </c>
      <c r="AH133" s="236" t="n"/>
      <c r="AI133" s="236" t="n"/>
      <c r="AJ133" s="236" t="n"/>
      <c r="AK133" s="236" t="n"/>
      <c r="AL133" s="236" t="n"/>
      <c r="AM133" s="236" t="n"/>
      <c r="AN133" s="236" t="n"/>
      <c r="AO133" s="236" t="n"/>
      <c r="AP133" s="236" t="n"/>
      <c r="AQ133" s="236" t="n"/>
      <c r="AR133" s="236" t="n"/>
      <c r="AS133" s="236" t="n"/>
      <c r="AT133" s="236" t="n"/>
      <c r="AU133" s="237">
        <f>IF(COUNTA(AH133:AT133)=0,"",ROUND(AVERAGE(AH133:AT133),1))</f>
        <v/>
      </c>
    </row>
    <row r="134" ht="13.8" customHeight="1" s="185">
      <c r="A134" s="213" t="n">
        <v>7</v>
      </c>
      <c r="B134" s="234">
        <f t="array" ref="B134:B134">IFERROR(INDEX(Liste_Enfants!B$4:B$53,SMALL(IF(Liste_Enfants!E$4:E$53="B",ROW(Liste_Enfants!E$4:E$53)-3),7))&amp;" "&amp;INDEX(Liste_Enfants!C$4:C$53,SMALL(IF(Liste_Enfants!E$4:E$53="B",ROW(Liste_Enfants!E$4:E$53)-3),7)),"")</f>
        <v/>
      </c>
      <c r="C134" s="235" t="n"/>
      <c r="D134" s="236" t="n"/>
      <c r="E134" s="236" t="n"/>
      <c r="F134" s="236" t="n"/>
      <c r="G134" s="236" t="n"/>
      <c r="H134" s="236" t="n"/>
      <c r="I134" s="236" t="n"/>
      <c r="J134" s="236" t="n"/>
      <c r="K134" s="236" t="n"/>
      <c r="L134" s="236" t="n"/>
      <c r="M134" s="236" t="n"/>
      <c r="N134" s="236" t="n"/>
      <c r="O134" s="236" t="n"/>
      <c r="P134" s="236" t="n"/>
      <c r="Q134" s="264">
        <f>IF(COUNTA(D134:P134)=0,"",ROUND(AVERAGE(D134:P134),1))</f>
        <v/>
      </c>
      <c r="S134" s="236" t="n"/>
      <c r="T134" s="236" t="n"/>
      <c r="U134" s="236" t="n"/>
      <c r="V134" s="236" t="n"/>
      <c r="W134" s="236" t="n"/>
      <c r="X134" s="236" t="n"/>
      <c r="Y134" s="236" t="n"/>
      <c r="Z134" s="236" t="n"/>
      <c r="AA134" s="236" t="n"/>
      <c r="AB134" s="236" t="n"/>
      <c r="AC134" s="236" t="n"/>
      <c r="AD134" s="236" t="n"/>
      <c r="AE134" s="236" t="n"/>
      <c r="AF134" s="264">
        <f>IF(COUNTA(S134:AE134)=0,"",ROUND(AVERAGE(S134:AE134),1))</f>
        <v/>
      </c>
      <c r="AH134" s="236" t="n"/>
      <c r="AI134" s="236" t="n"/>
      <c r="AJ134" s="236" t="n"/>
      <c r="AK134" s="236" t="n"/>
      <c r="AL134" s="236" t="n"/>
      <c r="AM134" s="236" t="n"/>
      <c r="AN134" s="236" t="n"/>
      <c r="AO134" s="236" t="n"/>
      <c r="AP134" s="236" t="n"/>
      <c r="AQ134" s="236" t="n"/>
      <c r="AR134" s="236" t="n"/>
      <c r="AS134" s="236" t="n"/>
      <c r="AT134" s="236" t="n"/>
      <c r="AU134" s="237">
        <f>IF(COUNTA(AH134:AT134)=0,"",ROUND(AVERAGE(AH134:AT134),1))</f>
        <v/>
      </c>
    </row>
    <row r="135" ht="13.8" customHeight="1" s="185">
      <c r="A135" s="238" t="n">
        <v>8</v>
      </c>
      <c r="B135" s="239">
        <f t="array" ref="B135:B135">IFERROR(INDEX(Liste_Enfants!B$4:B$53,SMALL(IF(Liste_Enfants!E$4:E$53="B",ROW(Liste_Enfants!E$4:E$53)-3),8))&amp;" "&amp;INDEX(Liste_Enfants!C$4:C$53,SMALL(IF(Liste_Enfants!E$4:E$53="B",ROW(Liste_Enfants!E$4:E$53)-3),8)),"")</f>
        <v/>
      </c>
      <c r="C135" s="235" t="n"/>
      <c r="D135" s="236" t="n"/>
      <c r="E135" s="236" t="n"/>
      <c r="F135" s="236" t="n"/>
      <c r="G135" s="236" t="n"/>
      <c r="H135" s="236" t="n"/>
      <c r="I135" s="236" t="n"/>
      <c r="J135" s="236" t="n"/>
      <c r="K135" s="236" t="n"/>
      <c r="L135" s="236" t="n"/>
      <c r="M135" s="236" t="n"/>
      <c r="N135" s="236" t="n"/>
      <c r="O135" s="236" t="n"/>
      <c r="P135" s="236" t="n"/>
      <c r="Q135" s="264">
        <f>IF(COUNTA(D135:P135)=0,"",ROUND(AVERAGE(D135:P135),1))</f>
        <v/>
      </c>
      <c r="S135" s="236" t="n"/>
      <c r="T135" s="236" t="n"/>
      <c r="U135" s="236" t="n"/>
      <c r="V135" s="236" t="n"/>
      <c r="W135" s="236" t="n"/>
      <c r="X135" s="236" t="n"/>
      <c r="Y135" s="236" t="n"/>
      <c r="Z135" s="236" t="n"/>
      <c r="AA135" s="236" t="n"/>
      <c r="AB135" s="236" t="n"/>
      <c r="AC135" s="236" t="n"/>
      <c r="AD135" s="236" t="n"/>
      <c r="AE135" s="236" t="n"/>
      <c r="AF135" s="264">
        <f>IF(COUNTA(S135:AE135)=0,"",ROUND(AVERAGE(S135:AE135),1))</f>
        <v/>
      </c>
      <c r="AH135" s="236" t="n"/>
      <c r="AI135" s="236" t="n"/>
      <c r="AJ135" s="236" t="n"/>
      <c r="AK135" s="236" t="n"/>
      <c r="AL135" s="236" t="n"/>
      <c r="AM135" s="236" t="n"/>
      <c r="AN135" s="236" t="n"/>
      <c r="AO135" s="236" t="n"/>
      <c r="AP135" s="236" t="n"/>
      <c r="AQ135" s="236" t="n"/>
      <c r="AR135" s="236" t="n"/>
      <c r="AS135" s="236" t="n"/>
      <c r="AT135" s="236" t="n"/>
      <c r="AU135" s="237">
        <f>IF(COUNTA(AH135:AT135)=0,"",ROUND(AVERAGE(AH135:AT135),1))</f>
        <v/>
      </c>
    </row>
    <row r="136" ht="13.8" customHeight="1" s="185">
      <c r="A136" s="213" t="n">
        <v>9</v>
      </c>
      <c r="B136" s="234">
        <f t="array" ref="B136:B136">IFERROR(INDEX(Liste_Enfants!B$4:B$53,SMALL(IF(Liste_Enfants!E$4:E$53="B",ROW(Liste_Enfants!E$4:E$53)-3),9))&amp;" "&amp;INDEX(Liste_Enfants!C$4:C$53,SMALL(IF(Liste_Enfants!E$4:E$53="B",ROW(Liste_Enfants!E$4:E$53)-3),9)),"")</f>
        <v/>
      </c>
      <c r="C136" s="235" t="n"/>
      <c r="D136" s="236" t="n"/>
      <c r="E136" s="236" t="n"/>
      <c r="F136" s="236" t="n"/>
      <c r="G136" s="236" t="n"/>
      <c r="H136" s="236" t="n"/>
      <c r="I136" s="236" t="n"/>
      <c r="J136" s="236" t="n"/>
      <c r="K136" s="236" t="n"/>
      <c r="L136" s="236" t="n"/>
      <c r="M136" s="236" t="n"/>
      <c r="N136" s="236" t="n"/>
      <c r="O136" s="236" t="n"/>
      <c r="P136" s="236" t="n"/>
      <c r="Q136" s="264">
        <f>IF(COUNTA(D136:P136)=0,"",ROUND(AVERAGE(D136:P136),1))</f>
        <v/>
      </c>
      <c r="S136" s="236" t="n"/>
      <c r="T136" s="236" t="n"/>
      <c r="U136" s="236" t="n"/>
      <c r="V136" s="236" t="n"/>
      <c r="W136" s="236" t="n"/>
      <c r="X136" s="236" t="n"/>
      <c r="Y136" s="236" t="n"/>
      <c r="Z136" s="236" t="n"/>
      <c r="AA136" s="236" t="n"/>
      <c r="AB136" s="236" t="n"/>
      <c r="AC136" s="236" t="n"/>
      <c r="AD136" s="236" t="n"/>
      <c r="AE136" s="236" t="n"/>
      <c r="AF136" s="264">
        <f>IF(COUNTA(S136:AE136)=0,"",ROUND(AVERAGE(S136:AE136),1))</f>
        <v/>
      </c>
      <c r="AH136" s="236" t="n"/>
      <c r="AI136" s="236" t="n"/>
      <c r="AJ136" s="236" t="n"/>
      <c r="AK136" s="236" t="n"/>
      <c r="AL136" s="236" t="n"/>
      <c r="AM136" s="236" t="n"/>
      <c r="AN136" s="236" t="n"/>
      <c r="AO136" s="236" t="n"/>
      <c r="AP136" s="236" t="n"/>
      <c r="AQ136" s="236" t="n"/>
      <c r="AR136" s="236" t="n"/>
      <c r="AS136" s="236" t="n"/>
      <c r="AT136" s="236" t="n"/>
      <c r="AU136" s="237">
        <f>IF(COUNTA(AH136:AT136)=0,"",ROUND(AVERAGE(AH136:AT136),1))</f>
        <v/>
      </c>
    </row>
    <row r="137" ht="13.8" customHeight="1" s="185">
      <c r="A137" s="238" t="n">
        <v>10</v>
      </c>
      <c r="B137" s="239">
        <f t="array" ref="B137:B137">IFERROR(INDEX(Liste_Enfants!B$4:B$53,SMALL(IF(Liste_Enfants!E$4:E$53="B",ROW(Liste_Enfants!E$4:E$53)-3),10))&amp;" "&amp;INDEX(Liste_Enfants!C$4:C$53,SMALL(IF(Liste_Enfants!E$4:E$53="B",ROW(Liste_Enfants!E$4:E$53)-3),10)),"")</f>
        <v/>
      </c>
      <c r="C137" s="235" t="n"/>
      <c r="D137" s="236" t="n"/>
      <c r="E137" s="236" t="n"/>
      <c r="F137" s="236" t="n"/>
      <c r="G137" s="236" t="n"/>
      <c r="H137" s="236" t="n"/>
      <c r="I137" s="236" t="n"/>
      <c r="J137" s="236" t="n"/>
      <c r="K137" s="236" t="n"/>
      <c r="L137" s="236" t="n"/>
      <c r="M137" s="236" t="n"/>
      <c r="N137" s="236" t="n"/>
      <c r="O137" s="236" t="n"/>
      <c r="P137" s="236" t="n"/>
      <c r="Q137" s="264">
        <f>IF(COUNTA(D137:P137)=0,"",ROUND(AVERAGE(D137:P137),1))</f>
        <v/>
      </c>
      <c r="S137" s="236" t="n"/>
      <c r="T137" s="236" t="n"/>
      <c r="U137" s="236" t="n"/>
      <c r="V137" s="236" t="n"/>
      <c r="W137" s="236" t="n"/>
      <c r="X137" s="236" t="n"/>
      <c r="Y137" s="236" t="n"/>
      <c r="Z137" s="236" t="n"/>
      <c r="AA137" s="236" t="n"/>
      <c r="AB137" s="236" t="n"/>
      <c r="AC137" s="236" t="n"/>
      <c r="AD137" s="236" t="n"/>
      <c r="AE137" s="236" t="n"/>
      <c r="AF137" s="264">
        <f>IF(COUNTA(S137:AE137)=0,"",ROUND(AVERAGE(S137:AE137),1))</f>
        <v/>
      </c>
      <c r="AH137" s="236" t="n"/>
      <c r="AI137" s="236" t="n"/>
      <c r="AJ137" s="236" t="n"/>
      <c r="AK137" s="236" t="n"/>
      <c r="AL137" s="236" t="n"/>
      <c r="AM137" s="236" t="n"/>
      <c r="AN137" s="236" t="n"/>
      <c r="AO137" s="236" t="n"/>
      <c r="AP137" s="236" t="n"/>
      <c r="AQ137" s="236" t="n"/>
      <c r="AR137" s="236" t="n"/>
      <c r="AS137" s="236" t="n"/>
      <c r="AT137" s="236" t="n"/>
      <c r="AU137" s="237">
        <f>IF(COUNTA(AH137:AT137)=0,"",ROUND(AVERAGE(AH137:AT137),1))</f>
        <v/>
      </c>
    </row>
    <row r="138" ht="13.8" customHeight="1" s="185">
      <c r="A138" s="213" t="n">
        <v>11</v>
      </c>
      <c r="B138" s="234">
        <f t="array" ref="B138:B138">IFERROR(INDEX(Liste_Enfants!B$4:B$53,SMALL(IF(Liste_Enfants!E$4:E$53="B",ROW(Liste_Enfants!E$4:E$53)-3),11))&amp;" "&amp;INDEX(Liste_Enfants!C$4:C$53,SMALL(IF(Liste_Enfants!E$4:E$53="B",ROW(Liste_Enfants!E$4:E$53)-3),11)),"")</f>
        <v/>
      </c>
      <c r="C138" s="235" t="n"/>
      <c r="D138" s="236" t="n"/>
      <c r="E138" s="236" t="n"/>
      <c r="F138" s="236" t="n"/>
      <c r="G138" s="236" t="n"/>
      <c r="H138" s="236" t="n"/>
      <c r="I138" s="236" t="n"/>
      <c r="J138" s="236" t="n"/>
      <c r="K138" s="236" t="n"/>
      <c r="L138" s="236" t="n"/>
      <c r="M138" s="236" t="n"/>
      <c r="N138" s="236" t="n"/>
      <c r="O138" s="236" t="n"/>
      <c r="P138" s="236" t="n"/>
      <c r="Q138" s="264">
        <f>IF(COUNTA(D138:P138)=0,"",ROUND(AVERAGE(D138:P138),1))</f>
        <v/>
      </c>
      <c r="S138" s="236" t="n"/>
      <c r="T138" s="236" t="n"/>
      <c r="U138" s="236" t="n"/>
      <c r="V138" s="236" t="n"/>
      <c r="W138" s="236" t="n"/>
      <c r="X138" s="236" t="n"/>
      <c r="Y138" s="236" t="n"/>
      <c r="Z138" s="236" t="n"/>
      <c r="AA138" s="236" t="n"/>
      <c r="AB138" s="236" t="n"/>
      <c r="AC138" s="236" t="n"/>
      <c r="AD138" s="236" t="n"/>
      <c r="AE138" s="236" t="n"/>
      <c r="AF138" s="264">
        <f>IF(COUNTA(S138:AE138)=0,"",ROUND(AVERAGE(S138:AE138),1))</f>
        <v/>
      </c>
      <c r="AH138" s="236" t="n"/>
      <c r="AI138" s="236" t="n"/>
      <c r="AJ138" s="236" t="n"/>
      <c r="AK138" s="236" t="n"/>
      <c r="AL138" s="236" t="n"/>
      <c r="AM138" s="236" t="n"/>
      <c r="AN138" s="236" t="n"/>
      <c r="AO138" s="236" t="n"/>
      <c r="AP138" s="236" t="n"/>
      <c r="AQ138" s="236" t="n"/>
      <c r="AR138" s="236" t="n"/>
      <c r="AS138" s="236" t="n"/>
      <c r="AT138" s="236" t="n"/>
      <c r="AU138" s="237">
        <f>IF(COUNTA(AH138:AT138)=0,"",ROUND(AVERAGE(AH138:AT138),1))</f>
        <v/>
      </c>
    </row>
    <row r="139" ht="13.8" customHeight="1" s="185">
      <c r="A139" s="238" t="n">
        <v>12</v>
      </c>
      <c r="B139" s="239">
        <f t="array" ref="B139:B139">IFERROR(INDEX(Liste_Enfants!B$4:B$53,SMALL(IF(Liste_Enfants!E$4:E$53="B",ROW(Liste_Enfants!E$4:E$53)-3),12))&amp;" "&amp;INDEX(Liste_Enfants!C$4:C$53,SMALL(IF(Liste_Enfants!E$4:E$53="B",ROW(Liste_Enfants!E$4:E$53)-3),12)),"")</f>
        <v/>
      </c>
      <c r="C139" s="235" t="n"/>
      <c r="D139" s="236" t="n"/>
      <c r="E139" s="236" t="n"/>
      <c r="F139" s="236" t="n"/>
      <c r="G139" s="236" t="n"/>
      <c r="H139" s="236" t="n"/>
      <c r="I139" s="236" t="n"/>
      <c r="J139" s="236" t="n"/>
      <c r="K139" s="236" t="n"/>
      <c r="L139" s="236" t="n"/>
      <c r="M139" s="236" t="n"/>
      <c r="N139" s="236" t="n"/>
      <c r="O139" s="236" t="n"/>
      <c r="P139" s="236" t="n"/>
      <c r="Q139" s="264">
        <f>IF(COUNTA(D139:P139)=0,"",ROUND(AVERAGE(D139:P139),1))</f>
        <v/>
      </c>
      <c r="S139" s="236" t="n"/>
      <c r="T139" s="236" t="n"/>
      <c r="U139" s="236" t="n"/>
      <c r="V139" s="236" t="n"/>
      <c r="W139" s="236" t="n"/>
      <c r="X139" s="236" t="n"/>
      <c r="Y139" s="236" t="n"/>
      <c r="Z139" s="236" t="n"/>
      <c r="AA139" s="236" t="n"/>
      <c r="AB139" s="236" t="n"/>
      <c r="AC139" s="236" t="n"/>
      <c r="AD139" s="236" t="n"/>
      <c r="AE139" s="236" t="n"/>
      <c r="AF139" s="264">
        <f>IF(COUNTA(S139:AE139)=0,"",ROUND(AVERAGE(S139:AE139),1))</f>
        <v/>
      </c>
      <c r="AH139" s="236" t="n"/>
      <c r="AI139" s="236" t="n"/>
      <c r="AJ139" s="236" t="n"/>
      <c r="AK139" s="236" t="n"/>
      <c r="AL139" s="236" t="n"/>
      <c r="AM139" s="236" t="n"/>
      <c r="AN139" s="236" t="n"/>
      <c r="AO139" s="236" t="n"/>
      <c r="AP139" s="236" t="n"/>
      <c r="AQ139" s="236" t="n"/>
      <c r="AR139" s="236" t="n"/>
      <c r="AS139" s="236" t="n"/>
      <c r="AT139" s="236" t="n"/>
      <c r="AU139" s="237">
        <f>IF(COUNTA(AH139:AT139)=0,"",ROUND(AVERAGE(AH139:AT139),1))</f>
        <v/>
      </c>
    </row>
    <row r="140" ht="13.8" customHeight="1" s="185">
      <c r="A140" s="213" t="n">
        <v>13</v>
      </c>
      <c r="B140" s="234">
        <f t="array" ref="B140:B140">IFERROR(INDEX(Liste_Enfants!B$4:B$53,SMALL(IF(Liste_Enfants!E$4:E$53="B",ROW(Liste_Enfants!E$4:E$53)-3),13))&amp;" "&amp;INDEX(Liste_Enfants!C$4:C$53,SMALL(IF(Liste_Enfants!E$4:E$53="B",ROW(Liste_Enfants!E$4:E$53)-3),13)),"")</f>
        <v/>
      </c>
      <c r="C140" s="235" t="n"/>
      <c r="D140" s="236" t="n"/>
      <c r="E140" s="236" t="n"/>
      <c r="F140" s="236" t="n"/>
      <c r="G140" s="236" t="n"/>
      <c r="H140" s="236" t="n"/>
      <c r="I140" s="236" t="n"/>
      <c r="J140" s="236" t="n"/>
      <c r="K140" s="236" t="n"/>
      <c r="L140" s="236" t="n"/>
      <c r="M140" s="236" t="n"/>
      <c r="N140" s="236" t="n"/>
      <c r="O140" s="236" t="n"/>
      <c r="P140" s="236" t="n"/>
      <c r="Q140" s="264">
        <f>IF(COUNTA(D140:P140)=0,"",ROUND(AVERAGE(D140:P140),1))</f>
        <v/>
      </c>
      <c r="S140" s="236" t="n"/>
      <c r="T140" s="236" t="n"/>
      <c r="U140" s="236" t="n"/>
      <c r="V140" s="236" t="n"/>
      <c r="W140" s="236" t="n"/>
      <c r="X140" s="236" t="n"/>
      <c r="Y140" s="236" t="n"/>
      <c r="Z140" s="236" t="n"/>
      <c r="AA140" s="236" t="n"/>
      <c r="AB140" s="236" t="n"/>
      <c r="AC140" s="236" t="n"/>
      <c r="AD140" s="236" t="n"/>
      <c r="AE140" s="236" t="n"/>
      <c r="AF140" s="264">
        <f>IF(COUNTA(S140:AE140)=0,"",ROUND(AVERAGE(S140:AE140),1))</f>
        <v/>
      </c>
      <c r="AH140" s="236" t="n"/>
      <c r="AI140" s="236" t="n"/>
      <c r="AJ140" s="236" t="n"/>
      <c r="AK140" s="236" t="n"/>
      <c r="AL140" s="236" t="n"/>
      <c r="AM140" s="236" t="n"/>
      <c r="AN140" s="236" t="n"/>
      <c r="AO140" s="236" t="n"/>
      <c r="AP140" s="236" t="n"/>
      <c r="AQ140" s="236" t="n"/>
      <c r="AR140" s="236" t="n"/>
      <c r="AS140" s="236" t="n"/>
      <c r="AT140" s="236" t="n"/>
      <c r="AU140" s="237">
        <f>IF(COUNTA(AH140:AT140)=0,"",ROUND(AVERAGE(AH140:AT140),1))</f>
        <v/>
      </c>
    </row>
    <row r="141" ht="13.8" customHeight="1" s="185">
      <c r="A141" s="238" t="n">
        <v>14</v>
      </c>
      <c r="B141" s="239">
        <f t="array" ref="B141:B141">IFERROR(INDEX(Liste_Enfants!B$4:B$53,SMALL(IF(Liste_Enfants!E$4:E$53="B",ROW(Liste_Enfants!E$4:E$53)-3),14))&amp;" "&amp;INDEX(Liste_Enfants!C$4:C$53,SMALL(IF(Liste_Enfants!E$4:E$53="B",ROW(Liste_Enfants!E$4:E$53)-3),14)),"")</f>
        <v/>
      </c>
      <c r="C141" s="235" t="n"/>
      <c r="D141" s="236" t="n"/>
      <c r="E141" s="236" t="n"/>
      <c r="F141" s="236" t="n"/>
      <c r="G141" s="236" t="n"/>
      <c r="H141" s="236" t="n"/>
      <c r="I141" s="236" t="n"/>
      <c r="J141" s="236" t="n"/>
      <c r="K141" s="236" t="n"/>
      <c r="L141" s="236" t="n"/>
      <c r="M141" s="236" t="n"/>
      <c r="N141" s="236" t="n"/>
      <c r="O141" s="236" t="n"/>
      <c r="P141" s="236" t="n"/>
      <c r="Q141" s="264">
        <f>IF(COUNTA(D141:P141)=0,"",ROUND(AVERAGE(D141:P141),1))</f>
        <v/>
      </c>
      <c r="S141" s="236" t="n"/>
      <c r="T141" s="236" t="n"/>
      <c r="U141" s="236" t="n"/>
      <c r="V141" s="236" t="n"/>
      <c r="W141" s="236" t="n"/>
      <c r="X141" s="236" t="n"/>
      <c r="Y141" s="236" t="n"/>
      <c r="Z141" s="236" t="n"/>
      <c r="AA141" s="236" t="n"/>
      <c r="AB141" s="236" t="n"/>
      <c r="AC141" s="236" t="n"/>
      <c r="AD141" s="236" t="n"/>
      <c r="AE141" s="236" t="n"/>
      <c r="AF141" s="264">
        <f>IF(COUNTA(S141:AE141)=0,"",ROUND(AVERAGE(S141:AE141),1))</f>
        <v/>
      </c>
      <c r="AH141" s="236" t="n"/>
      <c r="AI141" s="236" t="n"/>
      <c r="AJ141" s="236" t="n"/>
      <c r="AK141" s="236" t="n"/>
      <c r="AL141" s="236" t="n"/>
      <c r="AM141" s="236" t="n"/>
      <c r="AN141" s="236" t="n"/>
      <c r="AO141" s="236" t="n"/>
      <c r="AP141" s="236" t="n"/>
      <c r="AQ141" s="236" t="n"/>
      <c r="AR141" s="236" t="n"/>
      <c r="AS141" s="236" t="n"/>
      <c r="AT141" s="236" t="n"/>
      <c r="AU141" s="237">
        <f>IF(COUNTA(AH141:AT141)=0,"",ROUND(AVERAGE(AH141:AT141),1))</f>
        <v/>
      </c>
    </row>
    <row r="142" ht="13.8" customHeight="1" s="185">
      <c r="A142" s="213" t="n">
        <v>15</v>
      </c>
      <c r="B142" s="234">
        <f t="array" ref="B142:B142">IFERROR(INDEX(Liste_Enfants!B$4:B$53,SMALL(IF(Liste_Enfants!E$4:E$53="B",ROW(Liste_Enfants!E$4:E$53)-3),15))&amp;" "&amp;INDEX(Liste_Enfants!C$4:C$53,SMALL(IF(Liste_Enfants!E$4:E$53="B",ROW(Liste_Enfants!E$4:E$53)-3),15)),"")</f>
        <v/>
      </c>
      <c r="C142" s="235" t="n"/>
      <c r="D142" s="236" t="n"/>
      <c r="E142" s="236" t="n"/>
      <c r="F142" s="236" t="n"/>
      <c r="G142" s="236" t="n"/>
      <c r="H142" s="236" t="n"/>
      <c r="I142" s="236" t="n"/>
      <c r="J142" s="236" t="n"/>
      <c r="K142" s="236" t="n"/>
      <c r="L142" s="236" t="n"/>
      <c r="M142" s="236" t="n"/>
      <c r="N142" s="236" t="n"/>
      <c r="O142" s="236" t="n"/>
      <c r="P142" s="236" t="n"/>
      <c r="Q142" s="264">
        <f>IF(COUNTA(D142:P142)=0,"",ROUND(AVERAGE(D142:P142),1))</f>
        <v/>
      </c>
      <c r="S142" s="236" t="n"/>
      <c r="T142" s="236" t="n"/>
      <c r="U142" s="236" t="n"/>
      <c r="V142" s="236" t="n"/>
      <c r="W142" s="236" t="n"/>
      <c r="X142" s="236" t="n"/>
      <c r="Y142" s="236" t="n"/>
      <c r="Z142" s="236" t="n"/>
      <c r="AA142" s="236" t="n"/>
      <c r="AB142" s="236" t="n"/>
      <c r="AC142" s="236" t="n"/>
      <c r="AD142" s="236" t="n"/>
      <c r="AE142" s="236" t="n"/>
      <c r="AF142" s="264">
        <f>IF(COUNTA(S142:AE142)=0,"",ROUND(AVERAGE(S142:AE142),1))</f>
        <v/>
      </c>
      <c r="AH142" s="236" t="n"/>
      <c r="AI142" s="236" t="n"/>
      <c r="AJ142" s="236" t="n"/>
      <c r="AK142" s="236" t="n"/>
      <c r="AL142" s="236" t="n"/>
      <c r="AM142" s="236" t="n"/>
      <c r="AN142" s="236" t="n"/>
      <c r="AO142" s="236" t="n"/>
      <c r="AP142" s="236" t="n"/>
      <c r="AQ142" s="236" t="n"/>
      <c r="AR142" s="236" t="n"/>
      <c r="AS142" s="236" t="n"/>
      <c r="AT142" s="236" t="n"/>
      <c r="AU142" s="237">
        <f>IF(COUNTA(AH142:AT142)=0,"",ROUND(AVERAGE(AH142:AT142),1))</f>
        <v/>
      </c>
    </row>
    <row r="143" ht="12.8" customHeight="1" s="185">
      <c r="A143" s="233" t="inlineStr">
        <is>
          <t>📊 MOY.</t>
        </is>
      </c>
      <c r="C143" s="235" t="n"/>
      <c r="D143" s="241">
        <f>IF(COUNTA(D128:D142)=0,"",ROUND(AVERAGE(D128:D142),1))</f>
        <v/>
      </c>
      <c r="E143" s="241">
        <f>IF(COUNTA(E128:E142)=0,"",ROUND(AVERAGE(E128:E142),1))</f>
        <v/>
      </c>
      <c r="F143" s="241">
        <f>IF(COUNTA(F128:F142)=0,"",ROUND(AVERAGE(F128:F142),1))</f>
        <v/>
      </c>
      <c r="G143" s="241">
        <f>IF(COUNTA(G128:G142)=0,"",ROUND(AVERAGE(G128:G142),1))</f>
        <v/>
      </c>
      <c r="H143" s="241">
        <f>IF(COUNTA(H128:H142)=0,"",ROUND(AVERAGE(H128:H142),1))</f>
        <v/>
      </c>
      <c r="I143" s="241">
        <f>IF(COUNTA(I128:I142)=0,"",ROUND(AVERAGE(I128:I142),1))</f>
        <v/>
      </c>
      <c r="J143" s="241">
        <f>IF(COUNTA(J128:J142)=0,"",ROUND(AVERAGE(J128:J142),1))</f>
        <v/>
      </c>
      <c r="K143" s="241">
        <f>IF(COUNTA(K128:K142)=0,"",ROUND(AVERAGE(K128:K142),1))</f>
        <v/>
      </c>
      <c r="L143" s="241">
        <f>IF(COUNTA(L128:L142)=0,"",ROUND(AVERAGE(L128:L142),1))</f>
        <v/>
      </c>
      <c r="M143" s="241">
        <f>IF(COUNTA(M128:M142)=0,"",ROUND(AVERAGE(M128:M142),1))</f>
        <v/>
      </c>
      <c r="N143" s="241">
        <f>IF(COUNTA(N128:N142)=0,"",ROUND(AVERAGE(N128:N142),1))</f>
        <v/>
      </c>
      <c r="O143" s="241">
        <f>IF(COUNTA(O128:O142)=0,"",ROUND(AVERAGE(O128:O142),1))</f>
        <v/>
      </c>
      <c r="P143" s="241">
        <f>IF(COUNTA(P128:P142)=0,"",ROUND(AVERAGE(P128:P142),1))</f>
        <v/>
      </c>
      <c r="Q143" s="265">
        <f>IF(COUNTA(Q128:Q142)=0,"",ROUND(AVERAGE(Q128:Q142),1))</f>
        <v/>
      </c>
      <c r="S143" s="241">
        <f>IF(COUNTA(S128:S142)=0,"",ROUND(AVERAGE(S128:S142),1))</f>
        <v/>
      </c>
      <c r="T143" s="241">
        <f>IF(COUNTA(T128:T142)=0,"",ROUND(AVERAGE(T128:T142),1))</f>
        <v/>
      </c>
      <c r="U143" s="241">
        <f>IF(COUNTA(U128:U142)=0,"",ROUND(AVERAGE(U128:U142),1))</f>
        <v/>
      </c>
      <c r="V143" s="241">
        <f>IF(COUNTA(V128:V142)=0,"",ROUND(AVERAGE(V128:V142),1))</f>
        <v/>
      </c>
      <c r="W143" s="241">
        <f>IF(COUNTA(W128:W142)=0,"",ROUND(AVERAGE(W128:W142),1))</f>
        <v/>
      </c>
      <c r="X143" s="241">
        <f>IF(COUNTA(X128:X142)=0,"",ROUND(AVERAGE(X128:X142),1))</f>
        <v/>
      </c>
      <c r="Y143" s="241">
        <f>IF(COUNTA(Y128:Y142)=0,"",ROUND(AVERAGE(Y128:Y142),1))</f>
        <v/>
      </c>
      <c r="Z143" s="241">
        <f>IF(COUNTA(Z128:Z142)=0,"",ROUND(AVERAGE(Z128:Z142),1))</f>
        <v/>
      </c>
      <c r="AA143" s="241">
        <f>IF(COUNTA(AA128:AA142)=0,"",ROUND(AVERAGE(AA128:AA142),1))</f>
        <v/>
      </c>
      <c r="AB143" s="241">
        <f>IF(COUNTA(AB128:AB142)=0,"",ROUND(AVERAGE(AB128:AB142),1))</f>
        <v/>
      </c>
      <c r="AC143" s="241">
        <f>IF(COUNTA(AC128:AC142)=0,"",ROUND(AVERAGE(AC128:AC142),1))</f>
        <v/>
      </c>
      <c r="AD143" s="241">
        <f>IF(COUNTA(AD128:AD142)=0,"",ROUND(AVERAGE(AD128:AD142),1))</f>
        <v/>
      </c>
      <c r="AE143" s="241">
        <f>IF(COUNTA(AE128:AE142)=0,"",ROUND(AVERAGE(AE128:AE142),1))</f>
        <v/>
      </c>
      <c r="AF143" s="265">
        <f>IF(COUNTA(AF128:AF142)=0,"",ROUND(AVERAGE(AF128:AF142),1))</f>
        <v/>
      </c>
      <c r="AH143" s="241">
        <f>IF(COUNTA(AH128:AH142)=0,"",ROUND(AVERAGE(AH128:AH142),1))</f>
        <v/>
      </c>
      <c r="AI143" s="241">
        <f>IF(COUNTA(AI128:AI142)=0,"",ROUND(AVERAGE(AI128:AI142),1))</f>
        <v/>
      </c>
      <c r="AJ143" s="241">
        <f>IF(COUNTA(AJ128:AJ142)=0,"",ROUND(AVERAGE(AJ128:AJ142),1))</f>
        <v/>
      </c>
      <c r="AK143" s="241">
        <f>IF(COUNTA(AK128:AK142)=0,"",ROUND(AVERAGE(AK128:AK142),1))</f>
        <v/>
      </c>
      <c r="AL143" s="241">
        <f>IF(COUNTA(AL128:AL142)=0,"",ROUND(AVERAGE(AL128:AL142),1))</f>
        <v/>
      </c>
      <c r="AM143" s="241">
        <f>IF(COUNTA(AM128:AM142)=0,"",ROUND(AVERAGE(AM128:AM142),1))</f>
        <v/>
      </c>
      <c r="AN143" s="241">
        <f>IF(COUNTA(AN128:AN142)=0,"",ROUND(AVERAGE(AN128:AN142),1))</f>
        <v/>
      </c>
      <c r="AO143" s="241">
        <f>IF(COUNTA(AO128:AO142)=0,"",ROUND(AVERAGE(AO128:AO142),1))</f>
        <v/>
      </c>
      <c r="AP143" s="241">
        <f>IF(COUNTA(AP128:AP142)=0,"",ROUND(AVERAGE(AP128:AP142),1))</f>
        <v/>
      </c>
      <c r="AQ143" s="241">
        <f>IF(COUNTA(AQ128:AQ142)=0,"",ROUND(AVERAGE(AQ128:AQ142),1))</f>
        <v/>
      </c>
      <c r="AR143" s="241">
        <f>IF(COUNTA(AR128:AR142)=0,"",ROUND(AVERAGE(AR128:AR142),1))</f>
        <v/>
      </c>
      <c r="AS143" s="241">
        <f>IF(COUNTA(AS128:AS142)=0,"",ROUND(AVERAGE(AS128:AS142),1))</f>
        <v/>
      </c>
      <c r="AT143" s="241">
        <f>IF(COUNTA(AT128:AT142)=0,"",ROUND(AVERAGE(AT128:AT142),1))</f>
        <v/>
      </c>
      <c r="AU143" s="266">
        <f>IF(COUNTA(AU128:AU142)=0,"",ROUND(AVERAGE(AU128:AU142),1))</f>
        <v/>
      </c>
    </row>
    <row r="144" ht="12.8" customHeight="1" s="185">
      <c r="A144" s="248" t="inlineStr">
        <is>
          <t>⭐ MOY. S2</t>
        </is>
      </c>
      <c r="C144" s="235" t="n"/>
      <c r="D144" s="249">
        <f>IF(COUNTA(D92,D109,D126,D143)=0,"",ROUND(AVERAGE(D92,D109,D126,D143),1))</f>
        <v/>
      </c>
      <c r="E144" s="249">
        <f>IF(COUNTA(E92,E109,E126,E143)=0,"",ROUND(AVERAGE(E92,E109,E126,E143),1))</f>
        <v/>
      </c>
      <c r="F144" s="249">
        <f>IF(COUNTA(F92,F109,F126,F143)=0,"",ROUND(AVERAGE(F92,F109,F126,F143),1))</f>
        <v/>
      </c>
      <c r="G144" s="249">
        <f>IF(COUNTA(G92,G109,G126,G143)=0,"",ROUND(AVERAGE(G92,G109,G126,G143),1))</f>
        <v/>
      </c>
      <c r="H144" s="249">
        <f>IF(COUNTA(H92,H109,H126,H143)=0,"",ROUND(AVERAGE(H92,H109,H126,H143),1))</f>
        <v/>
      </c>
      <c r="I144" s="249">
        <f>IF(COUNTA(I92,I109,I126,I143)=0,"",ROUND(AVERAGE(I92,I109,I126,I143),1))</f>
        <v/>
      </c>
      <c r="J144" s="249">
        <f>IF(COUNTA(J92,J109,J126,J143)=0,"",ROUND(AVERAGE(J92,J109,J126,J143),1))</f>
        <v/>
      </c>
      <c r="K144" s="249">
        <f>IF(COUNTA(K92,K109,K126,K143)=0,"",ROUND(AVERAGE(K92,K109,K126,K143),1))</f>
        <v/>
      </c>
      <c r="L144" s="249">
        <f>IF(COUNTA(L92,L109,L126,L143)=0,"",ROUND(AVERAGE(L92,L109,L126,L143),1))</f>
        <v/>
      </c>
      <c r="M144" s="249">
        <f>IF(COUNTA(M92,M109,M126,M143)=0,"",ROUND(AVERAGE(M92,M109,M126,M143),1))</f>
        <v/>
      </c>
      <c r="N144" s="249">
        <f>IF(COUNTA(N92,N109,N126,N143)=0,"",ROUND(AVERAGE(N92,N109,N126,N143),1))</f>
        <v/>
      </c>
      <c r="O144" s="249">
        <f>IF(COUNTA(O92,O109,O126,O143)=0,"",ROUND(AVERAGE(O92,O109,O126,O143),1))</f>
        <v/>
      </c>
      <c r="P144" s="249">
        <f>IF(COUNTA(P92,P109,P126,P143)=0,"",ROUND(AVERAGE(P92,P109,P126,P143),1))</f>
        <v/>
      </c>
      <c r="Q144" s="270">
        <f>IF(COUNTA(Q92,Q109,Q126,Q143)=0,"",ROUND(AVERAGE(Q92,Q109,Q126,Q143),1))</f>
        <v/>
      </c>
      <c r="S144" s="249">
        <f>IF(COUNTA(S92,S109,S126,S143)=0,"",ROUND(AVERAGE(S92,S109,S126,S143),1))</f>
        <v/>
      </c>
      <c r="T144" s="249">
        <f>IF(COUNTA(T92,T109,T126,T143)=0,"",ROUND(AVERAGE(T92,T109,T126,T143),1))</f>
        <v/>
      </c>
      <c r="U144" s="249">
        <f>IF(COUNTA(U92,U109,U126,U143)=0,"",ROUND(AVERAGE(U92,U109,U126,U143),1))</f>
        <v/>
      </c>
      <c r="V144" s="249">
        <f>IF(COUNTA(V92,V109,V126,V143)=0,"",ROUND(AVERAGE(V92,V109,V126,V143),1))</f>
        <v/>
      </c>
      <c r="W144" s="249">
        <f>IF(COUNTA(W92,W109,W126,W143)=0,"",ROUND(AVERAGE(W92,W109,W126,W143),1))</f>
        <v/>
      </c>
      <c r="X144" s="249">
        <f>IF(COUNTA(X92,X109,X126,X143)=0,"",ROUND(AVERAGE(X92,X109,X126,X143),1))</f>
        <v/>
      </c>
      <c r="Y144" s="249">
        <f>IF(COUNTA(Y92,Y109,Y126,Y143)=0,"",ROUND(AVERAGE(Y92,Y109,Y126,Y143),1))</f>
        <v/>
      </c>
      <c r="Z144" s="249">
        <f>IF(COUNTA(Z92,Z109,Z126,Z143)=0,"",ROUND(AVERAGE(Z92,Z109,Z126,Z143),1))</f>
        <v/>
      </c>
      <c r="AA144" s="249">
        <f>IF(COUNTA(AA92,AA109,AA126,AA143)=0,"",ROUND(AVERAGE(AA92,AA109,AA126,AA143),1))</f>
        <v/>
      </c>
      <c r="AB144" s="249">
        <f>IF(COUNTA(AB92,AB109,AB126,AB143)=0,"",ROUND(AVERAGE(AB92,AB109,AB126,AB143),1))</f>
        <v/>
      </c>
      <c r="AC144" s="249">
        <f>IF(COUNTA(AC92,AC109,AC126,AC143)=0,"",ROUND(AVERAGE(AC92,AC109,AC126,AC143),1))</f>
        <v/>
      </c>
      <c r="AD144" s="249">
        <f>IF(COUNTA(AD92,AD109,AD126,AD143)=0,"",ROUND(AVERAGE(AD92,AD109,AD126,AD143),1))</f>
        <v/>
      </c>
      <c r="AE144" s="249">
        <f>IF(COUNTA(AE92,AE109,AE126,AE143)=0,"",ROUND(AVERAGE(AE92,AE109,AE126,AE143),1))</f>
        <v/>
      </c>
      <c r="AF144" s="270">
        <f>IF(COUNTA(AF92,AF109,AF126,AF143)=0,"",ROUND(AVERAGE(AF92,AF109,AF126,AF143),1))</f>
        <v/>
      </c>
      <c r="AH144" s="249">
        <f>IF(COUNTA(AH92,AH109,AH126,AH143)=0,"",ROUND(AVERAGE(AH92,AH109,AH126,AH143),1))</f>
        <v/>
      </c>
      <c r="AI144" s="249">
        <f>IF(COUNTA(AI92,AI109,AI126,AI143)=0,"",ROUND(AVERAGE(AI92,AI109,AI126,AI143),1))</f>
        <v/>
      </c>
      <c r="AJ144" s="249">
        <f>IF(COUNTA(AJ92,AJ109,AJ126,AJ143)=0,"",ROUND(AVERAGE(AJ92,AJ109,AJ126,AJ143),1))</f>
        <v/>
      </c>
      <c r="AK144" s="249">
        <f>IF(COUNTA(AK92,AK109,AK126,AK143)=0,"",ROUND(AVERAGE(AK92,AK109,AK126,AK143),1))</f>
        <v/>
      </c>
      <c r="AL144" s="249">
        <f>IF(COUNTA(AL92,AL109,AL126,AL143)=0,"",ROUND(AVERAGE(AL92,AL109,AL126,AL143),1))</f>
        <v/>
      </c>
      <c r="AM144" s="249">
        <f>IF(COUNTA(AM92,AM109,AM126,AM143)=0,"",ROUND(AVERAGE(AM92,AM109,AM126,AM143),1))</f>
        <v/>
      </c>
      <c r="AN144" s="249">
        <f>IF(COUNTA(AN92,AN109,AN126,AN143)=0,"",ROUND(AVERAGE(AN92,AN109,AN126,AN143),1))</f>
        <v/>
      </c>
      <c r="AO144" s="249">
        <f>IF(COUNTA(AO92,AO109,AO126,AO143)=0,"",ROUND(AVERAGE(AO92,AO109,AO126,AO143),1))</f>
        <v/>
      </c>
      <c r="AP144" s="249">
        <f>IF(COUNTA(AP92,AP109,AP126,AP143)=0,"",ROUND(AVERAGE(AP92,AP109,AP126,AP143),1))</f>
        <v/>
      </c>
      <c r="AQ144" s="249">
        <f>IF(COUNTA(AQ92,AQ109,AQ126,AQ143)=0,"",ROUND(AVERAGE(AQ92,AQ109,AQ126,AQ143),1))</f>
        <v/>
      </c>
      <c r="AR144" s="249">
        <f>IF(COUNTA(AR92,AR109,AR126,AR143)=0,"",ROUND(AVERAGE(AR92,AR109,AR126,AR143),1))</f>
        <v/>
      </c>
      <c r="AS144" s="249">
        <f>IF(COUNTA(AS92,AS109,AS126,AS143)=0,"",ROUND(AVERAGE(AS92,AS109,AS126,AS143),1))</f>
        <v/>
      </c>
      <c r="AT144" s="249">
        <f>IF(COUNTA(AT92,AT109,AT126,AT143)=0,"",ROUND(AVERAGE(AT92,AT109,AT126,AT143),1))</f>
        <v/>
      </c>
      <c r="AU144" s="271">
        <f>IF(COUNTA(AU92,AU109,AU126,AU143)=0,"",ROUND(AVERAGE(AU92,AU109,AU126,AU143),1))</f>
        <v/>
      </c>
    </row>
    <row r="145" ht="13.8" customHeight="1" s="185">
      <c r="C145" s="235" t="n"/>
      <c r="D145" s="194" t="n"/>
      <c r="E145" s="194" t="n"/>
      <c r="F145" s="194" t="n"/>
      <c r="G145" s="194" t="n"/>
      <c r="H145" s="194" t="n"/>
      <c r="I145" s="194" t="n"/>
      <c r="J145" s="194" t="n"/>
      <c r="K145" s="194" t="n"/>
      <c r="L145" s="194" t="n"/>
      <c r="M145" s="194" t="n"/>
      <c r="N145" s="194" t="n"/>
      <c r="O145" s="194" t="n"/>
      <c r="P145" s="194" t="n"/>
      <c r="Q145" s="235" t="n"/>
      <c r="S145" s="194" t="n"/>
      <c r="T145" s="194" t="n"/>
      <c r="U145" s="194" t="n"/>
      <c r="V145" s="194" t="n"/>
      <c r="W145" s="194" t="n"/>
      <c r="X145" s="194" t="n"/>
      <c r="Y145" s="194" t="n"/>
      <c r="Z145" s="194" t="n"/>
      <c r="AA145" s="194" t="n"/>
      <c r="AB145" s="194" t="n"/>
      <c r="AC145" s="194" t="n"/>
      <c r="AD145" s="194" t="n"/>
      <c r="AE145" s="194" t="n"/>
      <c r="AF145" s="235" t="n"/>
      <c r="AH145" s="194" t="n"/>
      <c r="AI145" s="194" t="n"/>
      <c r="AJ145" s="194" t="n"/>
      <c r="AK145" s="194" t="n"/>
      <c r="AL145" s="194" t="n"/>
      <c r="AM145" s="194" t="n"/>
      <c r="AN145" s="194" t="n"/>
      <c r="AO145" s="194" t="n"/>
      <c r="AP145" s="194" t="n"/>
      <c r="AQ145" s="194" t="n"/>
      <c r="AR145" s="194" t="n"/>
      <c r="AS145" s="194" t="n"/>
      <c r="AT145" s="194" t="n"/>
    </row>
    <row r="146" ht="15.6" customHeight="1" s="185">
      <c r="A146" s="216" t="inlineStr">
        <is>
          <t>📋 T1 — 📆 SEMAINE 3</t>
        </is>
      </c>
      <c r="C146" s="235" t="n"/>
      <c r="D146" s="218" t="inlineStr">
        <is>
          <t>🤝 VIE COLLECT.</t>
        </is>
      </c>
      <c r="H146" s="219" t="inlineStr">
        <is>
          <t>🎯 AUTONOMIE</t>
        </is>
      </c>
      <c r="K146" s="220" t="inlineStr">
        <is>
          <t>🎨 CRÉATIVITÉ</t>
        </is>
      </c>
      <c r="N146" s="221" t="inlineStr">
        <is>
          <t>⚽ MOTRICITÉ</t>
        </is>
      </c>
      <c r="Q146" s="252" t="inlineStr">
        <is>
          <t>MOY</t>
        </is>
      </c>
      <c r="S146" s="218" t="inlineStr">
        <is>
          <t>🤝 VIE COLLECT.</t>
        </is>
      </c>
      <c r="W146" s="219" t="inlineStr">
        <is>
          <t>🎯 AUTONOMIE</t>
        </is>
      </c>
      <c r="Z146" s="220" t="inlineStr">
        <is>
          <t>🎨 CRÉATIVITÉ</t>
        </is>
      </c>
      <c r="AC146" s="221" t="inlineStr">
        <is>
          <t>⚽ MOTRICITÉ</t>
        </is>
      </c>
      <c r="AF146" s="252" t="inlineStr">
        <is>
          <t>MOY</t>
        </is>
      </c>
      <c r="AH146" s="218" t="inlineStr">
        <is>
          <t>🤝 VIE COLLECT.</t>
        </is>
      </c>
      <c r="AL146" s="219" t="inlineStr">
        <is>
          <t>🎯 AUTONOMIE</t>
        </is>
      </c>
      <c r="AO146" s="220" t="inlineStr">
        <is>
          <t>🎨 CRÉATIVITÉ</t>
        </is>
      </c>
      <c r="AR146" s="221" t="inlineStr">
        <is>
          <t>⚽ MOTRICITÉ</t>
        </is>
      </c>
      <c r="AU146" s="269" t="inlineStr">
        <is>
          <t>MOY</t>
        </is>
      </c>
    </row>
    <row r="147" ht="30" customHeight="1" s="185">
      <c r="A147" s="226" t="inlineStr">
        <is>
          <t>N°</t>
        </is>
      </c>
      <c r="B147" s="227" t="inlineStr">
        <is>
          <t>📅 LUNDI</t>
        </is>
      </c>
      <c r="C147" s="228" t="n"/>
      <c r="D147" s="229" t="inlineStr">
        <is>
          <t>Règles</t>
        </is>
      </c>
      <c r="E147" s="229" t="inlineStr">
        <is>
          <t>Coopér.</t>
        </is>
      </c>
      <c r="F147" s="229" t="inlineStr">
        <is>
          <t>Comm.</t>
        </is>
      </c>
      <c r="G147" s="229" t="inlineStr">
        <is>
          <t>Entraide</t>
        </is>
      </c>
      <c r="H147" s="230" t="inlineStr">
        <is>
          <t>Initiat.</t>
        </is>
      </c>
      <c r="I147" s="230" t="inlineStr">
        <is>
          <t>Gest.mat</t>
        </is>
      </c>
      <c r="J147" s="230" t="inlineStr">
        <is>
          <t>Orga.</t>
        </is>
      </c>
      <c r="K147" s="231" t="inlineStr">
        <is>
          <t>Imagin.</t>
        </is>
      </c>
      <c r="L147" s="231" t="inlineStr">
        <is>
          <t>Expr.art</t>
        </is>
      </c>
      <c r="M147" s="231" t="inlineStr">
        <is>
          <t>Expr.corp</t>
        </is>
      </c>
      <c r="N147" s="232" t="inlineStr">
        <is>
          <t>Coord.</t>
        </is>
      </c>
      <c r="O147" s="232" t="inlineStr">
        <is>
          <t>Endur.</t>
        </is>
      </c>
      <c r="P147" s="232" t="inlineStr">
        <is>
          <t>Esp.sport</t>
        </is>
      </c>
      <c r="Q147" s="267" t="inlineStr">
        <is>
          <t>MOY</t>
        </is>
      </c>
      <c r="R147" s="268" t="inlineStr">
        <is>
          <t>▼ Activité</t>
        </is>
      </c>
      <c r="S147" s="229" t="inlineStr">
        <is>
          <t>Règles</t>
        </is>
      </c>
      <c r="T147" s="229" t="inlineStr">
        <is>
          <t>Coopér.</t>
        </is>
      </c>
      <c r="U147" s="229" t="inlineStr">
        <is>
          <t>Comm.</t>
        </is>
      </c>
      <c r="V147" s="229" t="inlineStr">
        <is>
          <t>Entraide</t>
        </is>
      </c>
      <c r="W147" s="230" t="inlineStr">
        <is>
          <t>Initiat.</t>
        </is>
      </c>
      <c r="X147" s="230" t="inlineStr">
        <is>
          <t>Gest.mat</t>
        </is>
      </c>
      <c r="Y147" s="230" t="inlineStr">
        <is>
          <t>Orga.</t>
        </is>
      </c>
      <c r="Z147" s="231" t="inlineStr">
        <is>
          <t>Imagin.</t>
        </is>
      </c>
      <c r="AA147" s="231" t="inlineStr">
        <is>
          <t>Expr.art</t>
        </is>
      </c>
      <c r="AB147" s="231" t="inlineStr">
        <is>
          <t>Expr.corp</t>
        </is>
      </c>
      <c r="AC147" s="232" t="inlineStr">
        <is>
          <t>Coord.</t>
        </is>
      </c>
      <c r="AD147" s="232" t="inlineStr">
        <is>
          <t>Endur.</t>
        </is>
      </c>
      <c r="AE147" s="232" t="inlineStr">
        <is>
          <t>Esp.sport</t>
        </is>
      </c>
      <c r="AF147" s="267" t="inlineStr">
        <is>
          <t>MOY</t>
        </is>
      </c>
      <c r="AH147" s="229" t="inlineStr">
        <is>
          <t>Règles</t>
        </is>
      </c>
      <c r="AI147" s="229" t="inlineStr">
        <is>
          <t>Coopér.</t>
        </is>
      </c>
      <c r="AJ147" s="229" t="inlineStr">
        <is>
          <t>Comm.</t>
        </is>
      </c>
      <c r="AK147" s="229" t="inlineStr">
        <is>
          <t>Entraide</t>
        </is>
      </c>
      <c r="AL147" s="230" t="inlineStr">
        <is>
          <t>Initiat.</t>
        </is>
      </c>
      <c r="AM147" s="230" t="inlineStr">
        <is>
          <t>Gest.mat</t>
        </is>
      </c>
      <c r="AN147" s="230" t="inlineStr">
        <is>
          <t>Orga.</t>
        </is>
      </c>
      <c r="AO147" s="231" t="inlineStr">
        <is>
          <t>Imagin.</t>
        </is>
      </c>
      <c r="AP147" s="231" t="inlineStr">
        <is>
          <t>Expr.art</t>
        </is>
      </c>
      <c r="AQ147" s="231" t="inlineStr">
        <is>
          <t>Expr.corp</t>
        </is>
      </c>
      <c r="AR147" s="232" t="inlineStr">
        <is>
          <t>Coord.</t>
        </is>
      </c>
      <c r="AS147" s="232" t="inlineStr">
        <is>
          <t>Endur.</t>
        </is>
      </c>
      <c r="AT147" s="232" t="inlineStr">
        <is>
          <t>Esp.sport</t>
        </is>
      </c>
      <c r="AU147" s="269" t="inlineStr">
        <is>
          <t>MOY</t>
        </is>
      </c>
    </row>
    <row r="148" ht="13.8" customHeight="1" s="185">
      <c r="A148" s="213" t="n">
        <v>1</v>
      </c>
      <c r="B148" s="234">
        <f t="array" ref="B148:B148">IFERROR(INDEX(Liste_Enfants!B$4:B$53,SMALL(IF(Liste_Enfants!E$4:E$53="B",ROW(Liste_Enfants!E$4:E$53)-3),1))&amp;" "&amp;INDEX(Liste_Enfants!C$4:C$53,SMALL(IF(Liste_Enfants!E$4:E$53="B",ROW(Liste_Enfants!E$4:E$53)-3),1)),"")</f>
        <v/>
      </c>
      <c r="C148" s="235" t="n"/>
      <c r="D148" s="236" t="n"/>
      <c r="E148" s="236" t="n"/>
      <c r="F148" s="236" t="n"/>
      <c r="G148" s="236" t="n"/>
      <c r="H148" s="236" t="n"/>
      <c r="I148" s="236" t="n"/>
      <c r="J148" s="236" t="n"/>
      <c r="K148" s="236" t="n"/>
      <c r="L148" s="236" t="n"/>
      <c r="M148" s="236" t="n"/>
      <c r="N148" s="236" t="n"/>
      <c r="O148" s="236" t="n"/>
      <c r="P148" s="236" t="n"/>
      <c r="Q148" s="264">
        <f>IF(COUNTA(D148:P148)=0,"",ROUND(AVERAGE(D148:P148),1))</f>
        <v/>
      </c>
      <c r="S148" s="236" t="n"/>
      <c r="T148" s="236" t="n"/>
      <c r="U148" s="236" t="n"/>
      <c r="V148" s="236" t="n"/>
      <c r="W148" s="236" t="n"/>
      <c r="X148" s="236" t="n"/>
      <c r="Y148" s="236" t="n"/>
      <c r="Z148" s="236" t="n"/>
      <c r="AA148" s="236" t="n"/>
      <c r="AB148" s="236" t="n"/>
      <c r="AC148" s="236" t="n"/>
      <c r="AD148" s="236" t="n"/>
      <c r="AE148" s="236" t="n"/>
      <c r="AF148" s="264">
        <f>IF(COUNTA(S148:AE148)=0,"",ROUND(AVERAGE(S148:AE148),1))</f>
        <v/>
      </c>
      <c r="AH148" s="236" t="n"/>
      <c r="AI148" s="236" t="n"/>
      <c r="AJ148" s="236" t="n"/>
      <c r="AK148" s="236" t="n"/>
      <c r="AL148" s="236" t="n"/>
      <c r="AM148" s="236" t="n"/>
      <c r="AN148" s="236" t="n"/>
      <c r="AO148" s="236" t="n"/>
      <c r="AP148" s="236" t="n"/>
      <c r="AQ148" s="236" t="n"/>
      <c r="AR148" s="236" t="n"/>
      <c r="AS148" s="236" t="n"/>
      <c r="AT148" s="236" t="n"/>
      <c r="AU148" s="237">
        <f>IF(COUNTA(AH148:AT148)=0,"",ROUND(AVERAGE(AH148:AT148),1))</f>
        <v/>
      </c>
    </row>
    <row r="149" ht="13.8" customHeight="1" s="185">
      <c r="A149" s="238" t="n">
        <v>2</v>
      </c>
      <c r="B149" s="239">
        <f t="array" ref="B149:B149">IFERROR(INDEX(Liste_Enfants!B$4:B$53,SMALL(IF(Liste_Enfants!E$4:E$53="B",ROW(Liste_Enfants!E$4:E$53)-3),2))&amp;" "&amp;INDEX(Liste_Enfants!C$4:C$53,SMALL(IF(Liste_Enfants!E$4:E$53="B",ROW(Liste_Enfants!E$4:E$53)-3),2)),"")</f>
        <v/>
      </c>
      <c r="C149" s="235" t="n"/>
      <c r="D149" s="236" t="n"/>
      <c r="E149" s="236" t="n"/>
      <c r="F149" s="236" t="n"/>
      <c r="G149" s="236" t="n"/>
      <c r="H149" s="236" t="n"/>
      <c r="I149" s="236" t="n"/>
      <c r="J149" s="236" t="n"/>
      <c r="K149" s="236" t="n"/>
      <c r="L149" s="236" t="n"/>
      <c r="M149" s="236" t="n"/>
      <c r="N149" s="236" t="n"/>
      <c r="O149" s="236" t="n"/>
      <c r="P149" s="236" t="n"/>
      <c r="Q149" s="264">
        <f>IF(COUNTA(D149:P149)=0,"",ROUND(AVERAGE(D149:P149),1))</f>
        <v/>
      </c>
      <c r="S149" s="236" t="n"/>
      <c r="T149" s="236" t="n"/>
      <c r="U149" s="236" t="n"/>
      <c r="V149" s="236" t="n"/>
      <c r="W149" s="236" t="n"/>
      <c r="X149" s="236" t="n"/>
      <c r="Y149" s="236" t="n"/>
      <c r="Z149" s="236" t="n"/>
      <c r="AA149" s="236" t="n"/>
      <c r="AB149" s="236" t="n"/>
      <c r="AC149" s="236" t="n"/>
      <c r="AD149" s="236" t="n"/>
      <c r="AE149" s="236" t="n"/>
      <c r="AF149" s="264">
        <f>IF(COUNTA(S149:AE149)=0,"",ROUND(AVERAGE(S149:AE149),1))</f>
        <v/>
      </c>
      <c r="AH149" s="236" t="n"/>
      <c r="AI149" s="236" t="n"/>
      <c r="AJ149" s="236" t="n"/>
      <c r="AK149" s="236" t="n"/>
      <c r="AL149" s="236" t="n"/>
      <c r="AM149" s="236" t="n"/>
      <c r="AN149" s="236" t="n"/>
      <c r="AO149" s="236" t="n"/>
      <c r="AP149" s="236" t="n"/>
      <c r="AQ149" s="236" t="n"/>
      <c r="AR149" s="236" t="n"/>
      <c r="AS149" s="236" t="n"/>
      <c r="AT149" s="236" t="n"/>
      <c r="AU149" s="237">
        <f>IF(COUNTA(AH149:AT149)=0,"",ROUND(AVERAGE(AH149:AT149),1))</f>
        <v/>
      </c>
    </row>
    <row r="150" ht="13.8" customHeight="1" s="185">
      <c r="A150" s="213" t="n">
        <v>3</v>
      </c>
      <c r="B150" s="234">
        <f t="array" ref="B150:B150">IFERROR(INDEX(Liste_Enfants!B$4:B$53,SMALL(IF(Liste_Enfants!E$4:E$53="B",ROW(Liste_Enfants!E$4:E$53)-3),3))&amp;" "&amp;INDEX(Liste_Enfants!C$4:C$53,SMALL(IF(Liste_Enfants!E$4:E$53="B",ROW(Liste_Enfants!E$4:E$53)-3),3)),"")</f>
        <v/>
      </c>
      <c r="C150" s="235" t="n"/>
      <c r="D150" s="236" t="n"/>
      <c r="E150" s="236" t="n"/>
      <c r="F150" s="236" t="n"/>
      <c r="G150" s="236" t="n"/>
      <c r="H150" s="236" t="n"/>
      <c r="I150" s="236" t="n"/>
      <c r="J150" s="236" t="n"/>
      <c r="K150" s="236" t="n"/>
      <c r="L150" s="236" t="n"/>
      <c r="M150" s="236" t="n"/>
      <c r="N150" s="236" t="n"/>
      <c r="O150" s="236" t="n"/>
      <c r="P150" s="236" t="n"/>
      <c r="Q150" s="264">
        <f>IF(COUNTA(D150:P150)=0,"",ROUND(AVERAGE(D150:P150),1))</f>
        <v/>
      </c>
      <c r="S150" s="236" t="n"/>
      <c r="T150" s="236" t="n"/>
      <c r="U150" s="236" t="n"/>
      <c r="V150" s="236" t="n"/>
      <c r="W150" s="236" t="n"/>
      <c r="X150" s="236" t="n"/>
      <c r="Y150" s="236" t="n"/>
      <c r="Z150" s="236" t="n"/>
      <c r="AA150" s="236" t="n"/>
      <c r="AB150" s="236" t="n"/>
      <c r="AC150" s="236" t="n"/>
      <c r="AD150" s="236" t="n"/>
      <c r="AE150" s="236" t="n"/>
      <c r="AF150" s="264">
        <f>IF(COUNTA(S150:AE150)=0,"",ROUND(AVERAGE(S150:AE150),1))</f>
        <v/>
      </c>
      <c r="AH150" s="236" t="n"/>
      <c r="AI150" s="236" t="n"/>
      <c r="AJ150" s="236" t="n"/>
      <c r="AK150" s="236" t="n"/>
      <c r="AL150" s="236" t="n"/>
      <c r="AM150" s="236" t="n"/>
      <c r="AN150" s="236" t="n"/>
      <c r="AO150" s="236" t="n"/>
      <c r="AP150" s="236" t="n"/>
      <c r="AQ150" s="236" t="n"/>
      <c r="AR150" s="236" t="n"/>
      <c r="AS150" s="236" t="n"/>
      <c r="AT150" s="236" t="n"/>
      <c r="AU150" s="237">
        <f>IF(COUNTA(AH150:AT150)=0,"",ROUND(AVERAGE(AH150:AT150),1))</f>
        <v/>
      </c>
    </row>
    <row r="151" ht="13.8" customHeight="1" s="185">
      <c r="A151" s="238" t="n">
        <v>4</v>
      </c>
      <c r="B151" s="239">
        <f t="array" ref="B151:B151">IFERROR(INDEX(Liste_Enfants!B$4:B$53,SMALL(IF(Liste_Enfants!E$4:E$53="B",ROW(Liste_Enfants!E$4:E$53)-3),4))&amp;" "&amp;INDEX(Liste_Enfants!C$4:C$53,SMALL(IF(Liste_Enfants!E$4:E$53="B",ROW(Liste_Enfants!E$4:E$53)-3),4)),"")</f>
        <v/>
      </c>
      <c r="C151" s="235" t="n"/>
      <c r="D151" s="236" t="n"/>
      <c r="E151" s="236" t="n"/>
      <c r="F151" s="236" t="n"/>
      <c r="G151" s="236" t="n"/>
      <c r="H151" s="236" t="n"/>
      <c r="I151" s="236" t="n"/>
      <c r="J151" s="236" t="n"/>
      <c r="K151" s="236" t="n"/>
      <c r="L151" s="236" t="n"/>
      <c r="M151" s="236" t="n"/>
      <c r="N151" s="236" t="n"/>
      <c r="O151" s="236" t="n"/>
      <c r="P151" s="236" t="n"/>
      <c r="Q151" s="264">
        <f>IF(COUNTA(D151:P151)=0,"",ROUND(AVERAGE(D151:P151),1))</f>
        <v/>
      </c>
      <c r="S151" s="236" t="n"/>
      <c r="T151" s="236" t="n"/>
      <c r="U151" s="236" t="n"/>
      <c r="V151" s="236" t="n"/>
      <c r="W151" s="236" t="n"/>
      <c r="X151" s="236" t="n"/>
      <c r="Y151" s="236" t="n"/>
      <c r="Z151" s="236" t="n"/>
      <c r="AA151" s="236" t="n"/>
      <c r="AB151" s="236" t="n"/>
      <c r="AC151" s="236" t="n"/>
      <c r="AD151" s="236" t="n"/>
      <c r="AE151" s="236" t="n"/>
      <c r="AF151" s="264">
        <f>IF(COUNTA(S151:AE151)=0,"",ROUND(AVERAGE(S151:AE151),1))</f>
        <v/>
      </c>
      <c r="AH151" s="236" t="n"/>
      <c r="AI151" s="236" t="n"/>
      <c r="AJ151" s="236" t="n"/>
      <c r="AK151" s="236" t="n"/>
      <c r="AL151" s="236" t="n"/>
      <c r="AM151" s="236" t="n"/>
      <c r="AN151" s="236" t="n"/>
      <c r="AO151" s="236" t="n"/>
      <c r="AP151" s="236" t="n"/>
      <c r="AQ151" s="236" t="n"/>
      <c r="AR151" s="236" t="n"/>
      <c r="AS151" s="236" t="n"/>
      <c r="AT151" s="236" t="n"/>
      <c r="AU151" s="237">
        <f>IF(COUNTA(AH151:AT151)=0,"",ROUND(AVERAGE(AH151:AT151),1))</f>
        <v/>
      </c>
    </row>
    <row r="152" ht="13.8" customHeight="1" s="185">
      <c r="A152" s="213" t="n">
        <v>5</v>
      </c>
      <c r="B152" s="234">
        <f t="array" ref="B152:B152">IFERROR(INDEX(Liste_Enfants!B$4:B$53,SMALL(IF(Liste_Enfants!E$4:E$53="B",ROW(Liste_Enfants!E$4:E$53)-3),5))&amp;" "&amp;INDEX(Liste_Enfants!C$4:C$53,SMALL(IF(Liste_Enfants!E$4:E$53="B",ROW(Liste_Enfants!E$4:E$53)-3),5)),"")</f>
        <v/>
      </c>
      <c r="C152" s="235" t="n"/>
      <c r="D152" s="236" t="n"/>
      <c r="E152" s="236" t="n"/>
      <c r="F152" s="236" t="n"/>
      <c r="G152" s="236" t="n"/>
      <c r="H152" s="236" t="n"/>
      <c r="I152" s="236" t="n"/>
      <c r="J152" s="236" t="n"/>
      <c r="K152" s="236" t="n"/>
      <c r="L152" s="236" t="n"/>
      <c r="M152" s="236" t="n"/>
      <c r="N152" s="236" t="n"/>
      <c r="O152" s="236" t="n"/>
      <c r="P152" s="236" t="n"/>
      <c r="Q152" s="264">
        <f>IF(COUNTA(D152:P152)=0,"",ROUND(AVERAGE(D152:P152),1))</f>
        <v/>
      </c>
      <c r="S152" s="236" t="n"/>
      <c r="T152" s="236" t="n"/>
      <c r="U152" s="236" t="n"/>
      <c r="V152" s="236" t="n"/>
      <c r="W152" s="236" t="n"/>
      <c r="X152" s="236" t="n"/>
      <c r="Y152" s="236" t="n"/>
      <c r="Z152" s="236" t="n"/>
      <c r="AA152" s="236" t="n"/>
      <c r="AB152" s="236" t="n"/>
      <c r="AC152" s="236" t="n"/>
      <c r="AD152" s="236" t="n"/>
      <c r="AE152" s="236" t="n"/>
      <c r="AF152" s="264">
        <f>IF(COUNTA(S152:AE152)=0,"",ROUND(AVERAGE(S152:AE152),1))</f>
        <v/>
      </c>
      <c r="AH152" s="236" t="n"/>
      <c r="AI152" s="236" t="n"/>
      <c r="AJ152" s="236" t="n"/>
      <c r="AK152" s="236" t="n"/>
      <c r="AL152" s="236" t="n"/>
      <c r="AM152" s="236" t="n"/>
      <c r="AN152" s="236" t="n"/>
      <c r="AO152" s="236" t="n"/>
      <c r="AP152" s="236" t="n"/>
      <c r="AQ152" s="236" t="n"/>
      <c r="AR152" s="236" t="n"/>
      <c r="AS152" s="236" t="n"/>
      <c r="AT152" s="236" t="n"/>
      <c r="AU152" s="237">
        <f>IF(COUNTA(AH152:AT152)=0,"",ROUND(AVERAGE(AH152:AT152),1))</f>
        <v/>
      </c>
    </row>
    <row r="153" ht="13.8" customHeight="1" s="185">
      <c r="A153" s="238" t="n">
        <v>6</v>
      </c>
      <c r="B153" s="239">
        <f t="array" ref="B153:B153">IFERROR(INDEX(Liste_Enfants!B$4:B$53,SMALL(IF(Liste_Enfants!E$4:E$53="B",ROW(Liste_Enfants!E$4:E$53)-3),6))&amp;" "&amp;INDEX(Liste_Enfants!C$4:C$53,SMALL(IF(Liste_Enfants!E$4:E$53="B",ROW(Liste_Enfants!E$4:E$53)-3),6)),"")</f>
        <v/>
      </c>
      <c r="C153" s="235" t="n"/>
      <c r="D153" s="236" t="n"/>
      <c r="E153" s="236" t="n"/>
      <c r="F153" s="236" t="n"/>
      <c r="G153" s="236" t="n"/>
      <c r="H153" s="236" t="n"/>
      <c r="I153" s="236" t="n"/>
      <c r="J153" s="236" t="n"/>
      <c r="K153" s="236" t="n"/>
      <c r="L153" s="236" t="n"/>
      <c r="M153" s="236" t="n"/>
      <c r="N153" s="236" t="n"/>
      <c r="O153" s="236" t="n"/>
      <c r="P153" s="236" t="n"/>
      <c r="Q153" s="264">
        <f>IF(COUNTA(D153:P153)=0,"",ROUND(AVERAGE(D153:P153),1))</f>
        <v/>
      </c>
      <c r="S153" s="236" t="n"/>
      <c r="T153" s="236" t="n"/>
      <c r="U153" s="236" t="n"/>
      <c r="V153" s="236" t="n"/>
      <c r="W153" s="236" t="n"/>
      <c r="X153" s="236" t="n"/>
      <c r="Y153" s="236" t="n"/>
      <c r="Z153" s="236" t="n"/>
      <c r="AA153" s="236" t="n"/>
      <c r="AB153" s="236" t="n"/>
      <c r="AC153" s="236" t="n"/>
      <c r="AD153" s="236" t="n"/>
      <c r="AE153" s="236" t="n"/>
      <c r="AF153" s="264">
        <f>IF(COUNTA(S153:AE153)=0,"",ROUND(AVERAGE(S153:AE153),1))</f>
        <v/>
      </c>
      <c r="AH153" s="236" t="n"/>
      <c r="AI153" s="236" t="n"/>
      <c r="AJ153" s="236" t="n"/>
      <c r="AK153" s="236" t="n"/>
      <c r="AL153" s="236" t="n"/>
      <c r="AM153" s="236" t="n"/>
      <c r="AN153" s="236" t="n"/>
      <c r="AO153" s="236" t="n"/>
      <c r="AP153" s="236" t="n"/>
      <c r="AQ153" s="236" t="n"/>
      <c r="AR153" s="236" t="n"/>
      <c r="AS153" s="236" t="n"/>
      <c r="AT153" s="236" t="n"/>
      <c r="AU153" s="237">
        <f>IF(COUNTA(AH153:AT153)=0,"",ROUND(AVERAGE(AH153:AT153),1))</f>
        <v/>
      </c>
    </row>
    <row r="154" ht="13.8" customHeight="1" s="185">
      <c r="A154" s="213" t="n">
        <v>7</v>
      </c>
      <c r="B154" s="234">
        <f t="array" ref="B154:B154">IFERROR(INDEX(Liste_Enfants!B$4:B$53,SMALL(IF(Liste_Enfants!E$4:E$53="B",ROW(Liste_Enfants!E$4:E$53)-3),7))&amp;" "&amp;INDEX(Liste_Enfants!C$4:C$53,SMALL(IF(Liste_Enfants!E$4:E$53="B",ROW(Liste_Enfants!E$4:E$53)-3),7)),"")</f>
        <v/>
      </c>
      <c r="C154" s="235" t="n"/>
      <c r="D154" s="236" t="n"/>
      <c r="E154" s="236" t="n"/>
      <c r="F154" s="236" t="n"/>
      <c r="G154" s="236" t="n"/>
      <c r="H154" s="236" t="n"/>
      <c r="I154" s="236" t="n"/>
      <c r="J154" s="236" t="n"/>
      <c r="K154" s="236" t="n"/>
      <c r="L154" s="236" t="n"/>
      <c r="M154" s="236" t="n"/>
      <c r="N154" s="236" t="n"/>
      <c r="O154" s="236" t="n"/>
      <c r="P154" s="236" t="n"/>
      <c r="Q154" s="264">
        <f>IF(COUNTA(D154:P154)=0,"",ROUND(AVERAGE(D154:P154),1))</f>
        <v/>
      </c>
      <c r="S154" s="236" t="n"/>
      <c r="T154" s="236" t="n"/>
      <c r="U154" s="236" t="n"/>
      <c r="V154" s="236" t="n"/>
      <c r="W154" s="236" t="n"/>
      <c r="X154" s="236" t="n"/>
      <c r="Y154" s="236" t="n"/>
      <c r="Z154" s="236" t="n"/>
      <c r="AA154" s="236" t="n"/>
      <c r="AB154" s="236" t="n"/>
      <c r="AC154" s="236" t="n"/>
      <c r="AD154" s="236" t="n"/>
      <c r="AE154" s="236" t="n"/>
      <c r="AF154" s="264">
        <f>IF(COUNTA(S154:AE154)=0,"",ROUND(AVERAGE(S154:AE154),1))</f>
        <v/>
      </c>
      <c r="AH154" s="236" t="n"/>
      <c r="AI154" s="236" t="n"/>
      <c r="AJ154" s="236" t="n"/>
      <c r="AK154" s="236" t="n"/>
      <c r="AL154" s="236" t="n"/>
      <c r="AM154" s="236" t="n"/>
      <c r="AN154" s="236" t="n"/>
      <c r="AO154" s="236" t="n"/>
      <c r="AP154" s="236" t="n"/>
      <c r="AQ154" s="236" t="n"/>
      <c r="AR154" s="236" t="n"/>
      <c r="AS154" s="236" t="n"/>
      <c r="AT154" s="236" t="n"/>
      <c r="AU154" s="237">
        <f>IF(COUNTA(AH154:AT154)=0,"",ROUND(AVERAGE(AH154:AT154),1))</f>
        <v/>
      </c>
    </row>
    <row r="155" ht="13.8" customHeight="1" s="185">
      <c r="A155" s="238" t="n">
        <v>8</v>
      </c>
      <c r="B155" s="239">
        <f t="array" ref="B155:B155">IFERROR(INDEX(Liste_Enfants!B$4:B$53,SMALL(IF(Liste_Enfants!E$4:E$53="B",ROW(Liste_Enfants!E$4:E$53)-3),8))&amp;" "&amp;INDEX(Liste_Enfants!C$4:C$53,SMALL(IF(Liste_Enfants!E$4:E$53="B",ROW(Liste_Enfants!E$4:E$53)-3),8)),"")</f>
        <v/>
      </c>
      <c r="C155" s="235" t="n"/>
      <c r="D155" s="236" t="n"/>
      <c r="E155" s="236" t="n"/>
      <c r="F155" s="236" t="n"/>
      <c r="G155" s="236" t="n"/>
      <c r="H155" s="236" t="n"/>
      <c r="I155" s="236" t="n"/>
      <c r="J155" s="236" t="n"/>
      <c r="K155" s="236" t="n"/>
      <c r="L155" s="236" t="n"/>
      <c r="M155" s="236" t="n"/>
      <c r="N155" s="236" t="n"/>
      <c r="O155" s="236" t="n"/>
      <c r="P155" s="236" t="n"/>
      <c r="Q155" s="264">
        <f>IF(COUNTA(D155:P155)=0,"",ROUND(AVERAGE(D155:P155),1))</f>
        <v/>
      </c>
      <c r="S155" s="236" t="n"/>
      <c r="T155" s="236" t="n"/>
      <c r="U155" s="236" t="n"/>
      <c r="V155" s="236" t="n"/>
      <c r="W155" s="236" t="n"/>
      <c r="X155" s="236" t="n"/>
      <c r="Y155" s="236" t="n"/>
      <c r="Z155" s="236" t="n"/>
      <c r="AA155" s="236" t="n"/>
      <c r="AB155" s="236" t="n"/>
      <c r="AC155" s="236" t="n"/>
      <c r="AD155" s="236" t="n"/>
      <c r="AE155" s="236" t="n"/>
      <c r="AF155" s="264">
        <f>IF(COUNTA(S155:AE155)=0,"",ROUND(AVERAGE(S155:AE155),1))</f>
        <v/>
      </c>
      <c r="AH155" s="236" t="n"/>
      <c r="AI155" s="236" t="n"/>
      <c r="AJ155" s="236" t="n"/>
      <c r="AK155" s="236" t="n"/>
      <c r="AL155" s="236" t="n"/>
      <c r="AM155" s="236" t="n"/>
      <c r="AN155" s="236" t="n"/>
      <c r="AO155" s="236" t="n"/>
      <c r="AP155" s="236" t="n"/>
      <c r="AQ155" s="236" t="n"/>
      <c r="AR155" s="236" t="n"/>
      <c r="AS155" s="236" t="n"/>
      <c r="AT155" s="236" t="n"/>
      <c r="AU155" s="237">
        <f>IF(COUNTA(AH155:AT155)=0,"",ROUND(AVERAGE(AH155:AT155),1))</f>
        <v/>
      </c>
    </row>
    <row r="156" ht="13.8" customHeight="1" s="185">
      <c r="A156" s="213" t="n">
        <v>9</v>
      </c>
      <c r="B156" s="234">
        <f t="array" ref="B156:B156">IFERROR(INDEX(Liste_Enfants!B$4:B$53,SMALL(IF(Liste_Enfants!E$4:E$53="B",ROW(Liste_Enfants!E$4:E$53)-3),9))&amp;" "&amp;INDEX(Liste_Enfants!C$4:C$53,SMALL(IF(Liste_Enfants!E$4:E$53="B",ROW(Liste_Enfants!E$4:E$53)-3),9)),"")</f>
        <v/>
      </c>
      <c r="C156" s="235" t="n"/>
      <c r="D156" s="236" t="n"/>
      <c r="E156" s="236" t="n"/>
      <c r="F156" s="236" t="n"/>
      <c r="G156" s="236" t="n"/>
      <c r="H156" s="236" t="n"/>
      <c r="I156" s="236" t="n"/>
      <c r="J156" s="236" t="n"/>
      <c r="K156" s="236" t="n"/>
      <c r="L156" s="236" t="n"/>
      <c r="M156" s="236" t="n"/>
      <c r="N156" s="236" t="n"/>
      <c r="O156" s="236" t="n"/>
      <c r="P156" s="236" t="n"/>
      <c r="Q156" s="264">
        <f>IF(COUNTA(D156:P156)=0,"",ROUND(AVERAGE(D156:P156),1))</f>
        <v/>
      </c>
      <c r="S156" s="236" t="n"/>
      <c r="T156" s="236" t="n"/>
      <c r="U156" s="236" t="n"/>
      <c r="V156" s="236" t="n"/>
      <c r="W156" s="236" t="n"/>
      <c r="X156" s="236" t="n"/>
      <c r="Y156" s="236" t="n"/>
      <c r="Z156" s="236" t="n"/>
      <c r="AA156" s="236" t="n"/>
      <c r="AB156" s="236" t="n"/>
      <c r="AC156" s="236" t="n"/>
      <c r="AD156" s="236" t="n"/>
      <c r="AE156" s="236" t="n"/>
      <c r="AF156" s="264">
        <f>IF(COUNTA(S156:AE156)=0,"",ROUND(AVERAGE(S156:AE156),1))</f>
        <v/>
      </c>
      <c r="AH156" s="236" t="n"/>
      <c r="AI156" s="236" t="n"/>
      <c r="AJ156" s="236" t="n"/>
      <c r="AK156" s="236" t="n"/>
      <c r="AL156" s="236" t="n"/>
      <c r="AM156" s="236" t="n"/>
      <c r="AN156" s="236" t="n"/>
      <c r="AO156" s="236" t="n"/>
      <c r="AP156" s="236" t="n"/>
      <c r="AQ156" s="236" t="n"/>
      <c r="AR156" s="236" t="n"/>
      <c r="AS156" s="236" t="n"/>
      <c r="AT156" s="236" t="n"/>
      <c r="AU156" s="237">
        <f>IF(COUNTA(AH156:AT156)=0,"",ROUND(AVERAGE(AH156:AT156),1))</f>
        <v/>
      </c>
    </row>
    <row r="157" ht="13.8" customHeight="1" s="185">
      <c r="A157" s="238" t="n">
        <v>10</v>
      </c>
      <c r="B157" s="239">
        <f t="array" ref="B157:B157">IFERROR(INDEX(Liste_Enfants!B$4:B$53,SMALL(IF(Liste_Enfants!E$4:E$53="B",ROW(Liste_Enfants!E$4:E$53)-3),10))&amp;" "&amp;INDEX(Liste_Enfants!C$4:C$53,SMALL(IF(Liste_Enfants!E$4:E$53="B",ROW(Liste_Enfants!E$4:E$53)-3),10)),"")</f>
        <v/>
      </c>
      <c r="C157" s="235" t="n"/>
      <c r="D157" s="236" t="n"/>
      <c r="E157" s="236" t="n"/>
      <c r="F157" s="236" t="n"/>
      <c r="G157" s="236" t="n"/>
      <c r="H157" s="236" t="n"/>
      <c r="I157" s="236" t="n"/>
      <c r="J157" s="236" t="n"/>
      <c r="K157" s="236" t="n"/>
      <c r="L157" s="236" t="n"/>
      <c r="M157" s="236" t="n"/>
      <c r="N157" s="236" t="n"/>
      <c r="O157" s="236" t="n"/>
      <c r="P157" s="236" t="n"/>
      <c r="Q157" s="264">
        <f>IF(COUNTA(D157:P157)=0,"",ROUND(AVERAGE(D157:P157),1))</f>
        <v/>
      </c>
      <c r="S157" s="236" t="n"/>
      <c r="T157" s="236" t="n"/>
      <c r="U157" s="236" t="n"/>
      <c r="V157" s="236" t="n"/>
      <c r="W157" s="236" t="n"/>
      <c r="X157" s="236" t="n"/>
      <c r="Y157" s="236" t="n"/>
      <c r="Z157" s="236" t="n"/>
      <c r="AA157" s="236" t="n"/>
      <c r="AB157" s="236" t="n"/>
      <c r="AC157" s="236" t="n"/>
      <c r="AD157" s="236" t="n"/>
      <c r="AE157" s="236" t="n"/>
      <c r="AF157" s="264">
        <f>IF(COUNTA(S157:AE157)=0,"",ROUND(AVERAGE(S157:AE157),1))</f>
        <v/>
      </c>
      <c r="AH157" s="236" t="n"/>
      <c r="AI157" s="236" t="n"/>
      <c r="AJ157" s="236" t="n"/>
      <c r="AK157" s="236" t="n"/>
      <c r="AL157" s="236" t="n"/>
      <c r="AM157" s="236" t="n"/>
      <c r="AN157" s="236" t="n"/>
      <c r="AO157" s="236" t="n"/>
      <c r="AP157" s="236" t="n"/>
      <c r="AQ157" s="236" t="n"/>
      <c r="AR157" s="236" t="n"/>
      <c r="AS157" s="236" t="n"/>
      <c r="AT157" s="236" t="n"/>
      <c r="AU157" s="237">
        <f>IF(COUNTA(AH157:AT157)=0,"",ROUND(AVERAGE(AH157:AT157),1))</f>
        <v/>
      </c>
    </row>
    <row r="158" ht="13.8" customHeight="1" s="185">
      <c r="A158" s="213" t="n">
        <v>11</v>
      </c>
      <c r="B158" s="234">
        <f t="array" ref="B158:B158">IFERROR(INDEX(Liste_Enfants!B$4:B$53,SMALL(IF(Liste_Enfants!E$4:E$53="B",ROW(Liste_Enfants!E$4:E$53)-3),11))&amp;" "&amp;INDEX(Liste_Enfants!C$4:C$53,SMALL(IF(Liste_Enfants!E$4:E$53="B",ROW(Liste_Enfants!E$4:E$53)-3),11)),"")</f>
        <v/>
      </c>
      <c r="C158" s="235" t="n"/>
      <c r="D158" s="236" t="n"/>
      <c r="E158" s="236" t="n"/>
      <c r="F158" s="236" t="n"/>
      <c r="G158" s="236" t="n"/>
      <c r="H158" s="236" t="n"/>
      <c r="I158" s="236" t="n"/>
      <c r="J158" s="236" t="n"/>
      <c r="K158" s="236" t="n"/>
      <c r="L158" s="236" t="n"/>
      <c r="M158" s="236" t="n"/>
      <c r="N158" s="236" t="n"/>
      <c r="O158" s="236" t="n"/>
      <c r="P158" s="236" t="n"/>
      <c r="Q158" s="264">
        <f>IF(COUNTA(D158:P158)=0,"",ROUND(AVERAGE(D158:P158),1))</f>
        <v/>
      </c>
      <c r="S158" s="236" t="n"/>
      <c r="T158" s="236" t="n"/>
      <c r="U158" s="236" t="n"/>
      <c r="V158" s="236" t="n"/>
      <c r="W158" s="236" t="n"/>
      <c r="X158" s="236" t="n"/>
      <c r="Y158" s="236" t="n"/>
      <c r="Z158" s="236" t="n"/>
      <c r="AA158" s="236" t="n"/>
      <c r="AB158" s="236" t="n"/>
      <c r="AC158" s="236" t="n"/>
      <c r="AD158" s="236" t="n"/>
      <c r="AE158" s="236" t="n"/>
      <c r="AF158" s="264">
        <f>IF(COUNTA(S158:AE158)=0,"",ROUND(AVERAGE(S158:AE158),1))</f>
        <v/>
      </c>
      <c r="AH158" s="236" t="n"/>
      <c r="AI158" s="236" t="n"/>
      <c r="AJ158" s="236" t="n"/>
      <c r="AK158" s="236" t="n"/>
      <c r="AL158" s="236" t="n"/>
      <c r="AM158" s="236" t="n"/>
      <c r="AN158" s="236" t="n"/>
      <c r="AO158" s="236" t="n"/>
      <c r="AP158" s="236" t="n"/>
      <c r="AQ158" s="236" t="n"/>
      <c r="AR158" s="236" t="n"/>
      <c r="AS158" s="236" t="n"/>
      <c r="AT158" s="236" t="n"/>
      <c r="AU158" s="237">
        <f>IF(COUNTA(AH158:AT158)=0,"",ROUND(AVERAGE(AH158:AT158),1))</f>
        <v/>
      </c>
    </row>
    <row r="159" ht="13.8" customHeight="1" s="185">
      <c r="A159" s="238" t="n">
        <v>12</v>
      </c>
      <c r="B159" s="239">
        <f t="array" ref="B159:B159">IFERROR(INDEX(Liste_Enfants!B$4:B$53,SMALL(IF(Liste_Enfants!E$4:E$53="B",ROW(Liste_Enfants!E$4:E$53)-3),12))&amp;" "&amp;INDEX(Liste_Enfants!C$4:C$53,SMALL(IF(Liste_Enfants!E$4:E$53="B",ROW(Liste_Enfants!E$4:E$53)-3),12)),"")</f>
        <v/>
      </c>
      <c r="C159" s="235" t="n"/>
      <c r="D159" s="236" t="n"/>
      <c r="E159" s="236" t="n"/>
      <c r="F159" s="236" t="n"/>
      <c r="G159" s="236" t="n"/>
      <c r="H159" s="236" t="n"/>
      <c r="I159" s="236" t="n"/>
      <c r="J159" s="236" t="n"/>
      <c r="K159" s="236" t="n"/>
      <c r="L159" s="236" t="n"/>
      <c r="M159" s="236" t="n"/>
      <c r="N159" s="236" t="n"/>
      <c r="O159" s="236" t="n"/>
      <c r="P159" s="236" t="n"/>
      <c r="Q159" s="264">
        <f>IF(COUNTA(D159:P159)=0,"",ROUND(AVERAGE(D159:P159),1))</f>
        <v/>
      </c>
      <c r="S159" s="236" t="n"/>
      <c r="T159" s="236" t="n"/>
      <c r="U159" s="236" t="n"/>
      <c r="V159" s="236" t="n"/>
      <c r="W159" s="236" t="n"/>
      <c r="X159" s="236" t="n"/>
      <c r="Y159" s="236" t="n"/>
      <c r="Z159" s="236" t="n"/>
      <c r="AA159" s="236" t="n"/>
      <c r="AB159" s="236" t="n"/>
      <c r="AC159" s="236" t="n"/>
      <c r="AD159" s="236" t="n"/>
      <c r="AE159" s="236" t="n"/>
      <c r="AF159" s="264">
        <f>IF(COUNTA(S159:AE159)=0,"",ROUND(AVERAGE(S159:AE159),1))</f>
        <v/>
      </c>
      <c r="AH159" s="236" t="n"/>
      <c r="AI159" s="236" t="n"/>
      <c r="AJ159" s="236" t="n"/>
      <c r="AK159" s="236" t="n"/>
      <c r="AL159" s="236" t="n"/>
      <c r="AM159" s="236" t="n"/>
      <c r="AN159" s="236" t="n"/>
      <c r="AO159" s="236" t="n"/>
      <c r="AP159" s="236" t="n"/>
      <c r="AQ159" s="236" t="n"/>
      <c r="AR159" s="236" t="n"/>
      <c r="AS159" s="236" t="n"/>
      <c r="AT159" s="236" t="n"/>
      <c r="AU159" s="237">
        <f>IF(COUNTA(AH159:AT159)=0,"",ROUND(AVERAGE(AH159:AT159),1))</f>
        <v/>
      </c>
    </row>
    <row r="160" ht="13.8" customHeight="1" s="185">
      <c r="A160" s="213" t="n">
        <v>13</v>
      </c>
      <c r="B160" s="234">
        <f t="array" ref="B160:B160">IFERROR(INDEX(Liste_Enfants!B$4:B$53,SMALL(IF(Liste_Enfants!E$4:E$53="B",ROW(Liste_Enfants!E$4:E$53)-3),13))&amp;" "&amp;INDEX(Liste_Enfants!C$4:C$53,SMALL(IF(Liste_Enfants!E$4:E$53="B",ROW(Liste_Enfants!E$4:E$53)-3),13)),"")</f>
        <v/>
      </c>
      <c r="C160" s="235" t="n"/>
      <c r="D160" s="236" t="n"/>
      <c r="E160" s="236" t="n"/>
      <c r="F160" s="236" t="n"/>
      <c r="G160" s="236" t="n"/>
      <c r="H160" s="236" t="n"/>
      <c r="I160" s="236" t="n"/>
      <c r="J160" s="236" t="n"/>
      <c r="K160" s="236" t="n"/>
      <c r="L160" s="236" t="n"/>
      <c r="M160" s="236" t="n"/>
      <c r="N160" s="236" t="n"/>
      <c r="O160" s="236" t="n"/>
      <c r="P160" s="236" t="n"/>
      <c r="Q160" s="264">
        <f>IF(COUNTA(D160:P160)=0,"",ROUND(AVERAGE(D160:P160),1))</f>
        <v/>
      </c>
      <c r="S160" s="236" t="n"/>
      <c r="T160" s="236" t="n"/>
      <c r="U160" s="236" t="n"/>
      <c r="V160" s="236" t="n"/>
      <c r="W160" s="236" t="n"/>
      <c r="X160" s="236" t="n"/>
      <c r="Y160" s="236" t="n"/>
      <c r="Z160" s="236" t="n"/>
      <c r="AA160" s="236" t="n"/>
      <c r="AB160" s="236" t="n"/>
      <c r="AC160" s="236" t="n"/>
      <c r="AD160" s="236" t="n"/>
      <c r="AE160" s="236" t="n"/>
      <c r="AF160" s="264">
        <f>IF(COUNTA(S160:AE160)=0,"",ROUND(AVERAGE(S160:AE160),1))</f>
        <v/>
      </c>
      <c r="AH160" s="236" t="n"/>
      <c r="AI160" s="236" t="n"/>
      <c r="AJ160" s="236" t="n"/>
      <c r="AK160" s="236" t="n"/>
      <c r="AL160" s="236" t="n"/>
      <c r="AM160" s="236" t="n"/>
      <c r="AN160" s="236" t="n"/>
      <c r="AO160" s="236" t="n"/>
      <c r="AP160" s="236" t="n"/>
      <c r="AQ160" s="236" t="n"/>
      <c r="AR160" s="236" t="n"/>
      <c r="AS160" s="236" t="n"/>
      <c r="AT160" s="236" t="n"/>
      <c r="AU160" s="237">
        <f>IF(COUNTA(AH160:AT160)=0,"",ROUND(AVERAGE(AH160:AT160),1))</f>
        <v/>
      </c>
    </row>
    <row r="161" ht="13.8" customHeight="1" s="185">
      <c r="A161" s="238" t="n">
        <v>14</v>
      </c>
      <c r="B161" s="239">
        <f t="array" ref="B161:B161">IFERROR(INDEX(Liste_Enfants!B$4:B$53,SMALL(IF(Liste_Enfants!E$4:E$53="B",ROW(Liste_Enfants!E$4:E$53)-3),14))&amp;" "&amp;INDEX(Liste_Enfants!C$4:C$53,SMALL(IF(Liste_Enfants!E$4:E$53="B",ROW(Liste_Enfants!E$4:E$53)-3),14)),"")</f>
        <v/>
      </c>
      <c r="C161" s="235" t="n"/>
      <c r="D161" s="236" t="n"/>
      <c r="E161" s="236" t="n"/>
      <c r="F161" s="236" t="n"/>
      <c r="G161" s="236" t="n"/>
      <c r="H161" s="236" t="n"/>
      <c r="I161" s="236" t="n"/>
      <c r="J161" s="236" t="n"/>
      <c r="K161" s="236" t="n"/>
      <c r="L161" s="236" t="n"/>
      <c r="M161" s="236" t="n"/>
      <c r="N161" s="236" t="n"/>
      <c r="O161" s="236" t="n"/>
      <c r="P161" s="236" t="n"/>
      <c r="Q161" s="264">
        <f>IF(COUNTA(D161:P161)=0,"",ROUND(AVERAGE(D161:P161),1))</f>
        <v/>
      </c>
      <c r="S161" s="236" t="n"/>
      <c r="T161" s="236" t="n"/>
      <c r="U161" s="236" t="n"/>
      <c r="V161" s="236" t="n"/>
      <c r="W161" s="236" t="n"/>
      <c r="X161" s="236" t="n"/>
      <c r="Y161" s="236" t="n"/>
      <c r="Z161" s="236" t="n"/>
      <c r="AA161" s="236" t="n"/>
      <c r="AB161" s="236" t="n"/>
      <c r="AC161" s="236" t="n"/>
      <c r="AD161" s="236" t="n"/>
      <c r="AE161" s="236" t="n"/>
      <c r="AF161" s="264">
        <f>IF(COUNTA(S161:AE161)=0,"",ROUND(AVERAGE(S161:AE161),1))</f>
        <v/>
      </c>
      <c r="AH161" s="236" t="n"/>
      <c r="AI161" s="236" t="n"/>
      <c r="AJ161" s="236" t="n"/>
      <c r="AK161" s="236" t="n"/>
      <c r="AL161" s="236" t="n"/>
      <c r="AM161" s="236" t="n"/>
      <c r="AN161" s="236" t="n"/>
      <c r="AO161" s="236" t="n"/>
      <c r="AP161" s="236" t="n"/>
      <c r="AQ161" s="236" t="n"/>
      <c r="AR161" s="236" t="n"/>
      <c r="AS161" s="236" t="n"/>
      <c r="AT161" s="236" t="n"/>
      <c r="AU161" s="237">
        <f>IF(COUNTA(AH161:AT161)=0,"",ROUND(AVERAGE(AH161:AT161),1))</f>
        <v/>
      </c>
    </row>
    <row r="162" ht="13.8" customHeight="1" s="185">
      <c r="A162" s="213" t="n">
        <v>15</v>
      </c>
      <c r="B162" s="234">
        <f t="array" ref="B162:B162">IFERROR(INDEX(Liste_Enfants!B$4:B$53,SMALL(IF(Liste_Enfants!E$4:E$53="B",ROW(Liste_Enfants!E$4:E$53)-3),15))&amp;" "&amp;INDEX(Liste_Enfants!C$4:C$53,SMALL(IF(Liste_Enfants!E$4:E$53="B",ROW(Liste_Enfants!E$4:E$53)-3),15)),"")</f>
        <v/>
      </c>
      <c r="C162" s="235" t="n"/>
      <c r="D162" s="236" t="n"/>
      <c r="E162" s="236" t="n"/>
      <c r="F162" s="236" t="n"/>
      <c r="G162" s="236" t="n"/>
      <c r="H162" s="236" t="n"/>
      <c r="I162" s="236" t="n"/>
      <c r="J162" s="236" t="n"/>
      <c r="K162" s="236" t="n"/>
      <c r="L162" s="236" t="n"/>
      <c r="M162" s="236" t="n"/>
      <c r="N162" s="236" t="n"/>
      <c r="O162" s="236" t="n"/>
      <c r="P162" s="236" t="n"/>
      <c r="Q162" s="264">
        <f>IF(COUNTA(D162:P162)=0,"",ROUND(AVERAGE(D162:P162),1))</f>
        <v/>
      </c>
      <c r="S162" s="236" t="n"/>
      <c r="T162" s="236" t="n"/>
      <c r="U162" s="236" t="n"/>
      <c r="V162" s="236" t="n"/>
      <c r="W162" s="236" t="n"/>
      <c r="X162" s="236" t="n"/>
      <c r="Y162" s="236" t="n"/>
      <c r="Z162" s="236" t="n"/>
      <c r="AA162" s="236" t="n"/>
      <c r="AB162" s="236" t="n"/>
      <c r="AC162" s="236" t="n"/>
      <c r="AD162" s="236" t="n"/>
      <c r="AE162" s="236" t="n"/>
      <c r="AF162" s="264">
        <f>IF(COUNTA(S162:AE162)=0,"",ROUND(AVERAGE(S162:AE162),1))</f>
        <v/>
      </c>
      <c r="AH162" s="236" t="n"/>
      <c r="AI162" s="236" t="n"/>
      <c r="AJ162" s="236" t="n"/>
      <c r="AK162" s="236" t="n"/>
      <c r="AL162" s="236" t="n"/>
      <c r="AM162" s="236" t="n"/>
      <c r="AN162" s="236" t="n"/>
      <c r="AO162" s="236" t="n"/>
      <c r="AP162" s="236" t="n"/>
      <c r="AQ162" s="236" t="n"/>
      <c r="AR162" s="236" t="n"/>
      <c r="AS162" s="236" t="n"/>
      <c r="AT162" s="236" t="n"/>
      <c r="AU162" s="237">
        <f>IF(COUNTA(AH162:AT162)=0,"",ROUND(AVERAGE(AH162:AT162),1))</f>
        <v/>
      </c>
    </row>
    <row r="163" ht="12.8" customHeight="1" s="185">
      <c r="A163" s="233" t="inlineStr">
        <is>
          <t>📊 MOY.</t>
        </is>
      </c>
      <c r="C163" s="235" t="n"/>
      <c r="D163" s="241">
        <f>IF(COUNTA(D148:D162)=0,"",ROUND(AVERAGE(D148:D162),1))</f>
        <v/>
      </c>
      <c r="E163" s="241">
        <f>IF(COUNTA(E148:E162)=0,"",ROUND(AVERAGE(E148:E162),1))</f>
        <v/>
      </c>
      <c r="F163" s="241">
        <f>IF(COUNTA(F148:F162)=0,"",ROUND(AVERAGE(F148:F162),1))</f>
        <v/>
      </c>
      <c r="G163" s="241">
        <f>IF(COUNTA(G148:G162)=0,"",ROUND(AVERAGE(G148:G162),1))</f>
        <v/>
      </c>
      <c r="H163" s="241">
        <f>IF(COUNTA(H148:H162)=0,"",ROUND(AVERAGE(H148:H162),1))</f>
        <v/>
      </c>
      <c r="I163" s="241">
        <f>IF(COUNTA(I148:I162)=0,"",ROUND(AVERAGE(I148:I162),1))</f>
        <v/>
      </c>
      <c r="J163" s="241">
        <f>IF(COUNTA(J148:J162)=0,"",ROUND(AVERAGE(J148:J162),1))</f>
        <v/>
      </c>
      <c r="K163" s="241">
        <f>IF(COUNTA(K148:K162)=0,"",ROUND(AVERAGE(K148:K162),1))</f>
        <v/>
      </c>
      <c r="L163" s="241">
        <f>IF(COUNTA(L148:L162)=0,"",ROUND(AVERAGE(L148:L162),1))</f>
        <v/>
      </c>
      <c r="M163" s="241">
        <f>IF(COUNTA(M148:M162)=0,"",ROUND(AVERAGE(M148:M162),1))</f>
        <v/>
      </c>
      <c r="N163" s="241">
        <f>IF(COUNTA(N148:N162)=0,"",ROUND(AVERAGE(N148:N162),1))</f>
        <v/>
      </c>
      <c r="O163" s="241">
        <f>IF(COUNTA(O148:O162)=0,"",ROUND(AVERAGE(O148:O162),1))</f>
        <v/>
      </c>
      <c r="P163" s="241">
        <f>IF(COUNTA(P148:P162)=0,"",ROUND(AVERAGE(P148:P162),1))</f>
        <v/>
      </c>
      <c r="Q163" s="265">
        <f>IF(COUNTA(Q148:Q162)=0,"",ROUND(AVERAGE(Q148:Q162),1))</f>
        <v/>
      </c>
      <c r="S163" s="241">
        <f>IF(COUNTA(S148:S162)=0,"",ROUND(AVERAGE(S148:S162),1))</f>
        <v/>
      </c>
      <c r="T163" s="241">
        <f>IF(COUNTA(T148:T162)=0,"",ROUND(AVERAGE(T148:T162),1))</f>
        <v/>
      </c>
      <c r="U163" s="241">
        <f>IF(COUNTA(U148:U162)=0,"",ROUND(AVERAGE(U148:U162),1))</f>
        <v/>
      </c>
      <c r="V163" s="241">
        <f>IF(COUNTA(V148:V162)=0,"",ROUND(AVERAGE(V148:V162),1))</f>
        <v/>
      </c>
      <c r="W163" s="241">
        <f>IF(COUNTA(W148:W162)=0,"",ROUND(AVERAGE(W148:W162),1))</f>
        <v/>
      </c>
      <c r="X163" s="241">
        <f>IF(COUNTA(X148:X162)=0,"",ROUND(AVERAGE(X148:X162),1))</f>
        <v/>
      </c>
      <c r="Y163" s="241">
        <f>IF(COUNTA(Y148:Y162)=0,"",ROUND(AVERAGE(Y148:Y162),1))</f>
        <v/>
      </c>
      <c r="Z163" s="241">
        <f>IF(COUNTA(Z148:Z162)=0,"",ROUND(AVERAGE(Z148:Z162),1))</f>
        <v/>
      </c>
      <c r="AA163" s="241">
        <f>IF(COUNTA(AA148:AA162)=0,"",ROUND(AVERAGE(AA148:AA162),1))</f>
        <v/>
      </c>
      <c r="AB163" s="241">
        <f>IF(COUNTA(AB148:AB162)=0,"",ROUND(AVERAGE(AB148:AB162),1))</f>
        <v/>
      </c>
      <c r="AC163" s="241">
        <f>IF(COUNTA(AC148:AC162)=0,"",ROUND(AVERAGE(AC148:AC162),1))</f>
        <v/>
      </c>
      <c r="AD163" s="241">
        <f>IF(COUNTA(AD148:AD162)=0,"",ROUND(AVERAGE(AD148:AD162),1))</f>
        <v/>
      </c>
      <c r="AE163" s="241">
        <f>IF(COUNTA(AE148:AE162)=0,"",ROUND(AVERAGE(AE148:AE162),1))</f>
        <v/>
      </c>
      <c r="AF163" s="265">
        <f>IF(COUNTA(AF148:AF162)=0,"",ROUND(AVERAGE(AF148:AF162),1))</f>
        <v/>
      </c>
      <c r="AH163" s="241">
        <f>IF(COUNTA(AH148:AH162)=0,"",ROUND(AVERAGE(AH148:AH162),1))</f>
        <v/>
      </c>
      <c r="AI163" s="241">
        <f>IF(COUNTA(AI148:AI162)=0,"",ROUND(AVERAGE(AI148:AI162),1))</f>
        <v/>
      </c>
      <c r="AJ163" s="241">
        <f>IF(COUNTA(AJ148:AJ162)=0,"",ROUND(AVERAGE(AJ148:AJ162),1))</f>
        <v/>
      </c>
      <c r="AK163" s="241">
        <f>IF(COUNTA(AK148:AK162)=0,"",ROUND(AVERAGE(AK148:AK162),1))</f>
        <v/>
      </c>
      <c r="AL163" s="241">
        <f>IF(COUNTA(AL148:AL162)=0,"",ROUND(AVERAGE(AL148:AL162),1))</f>
        <v/>
      </c>
      <c r="AM163" s="241">
        <f>IF(COUNTA(AM148:AM162)=0,"",ROUND(AVERAGE(AM148:AM162),1))</f>
        <v/>
      </c>
      <c r="AN163" s="241">
        <f>IF(COUNTA(AN148:AN162)=0,"",ROUND(AVERAGE(AN148:AN162),1))</f>
        <v/>
      </c>
      <c r="AO163" s="241">
        <f>IF(COUNTA(AO148:AO162)=0,"",ROUND(AVERAGE(AO148:AO162),1))</f>
        <v/>
      </c>
      <c r="AP163" s="241">
        <f>IF(COUNTA(AP148:AP162)=0,"",ROUND(AVERAGE(AP148:AP162),1))</f>
        <v/>
      </c>
      <c r="AQ163" s="241">
        <f>IF(COUNTA(AQ148:AQ162)=0,"",ROUND(AVERAGE(AQ148:AQ162),1))</f>
        <v/>
      </c>
      <c r="AR163" s="241">
        <f>IF(COUNTA(AR148:AR162)=0,"",ROUND(AVERAGE(AR148:AR162),1))</f>
        <v/>
      </c>
      <c r="AS163" s="241">
        <f>IF(COUNTA(AS148:AS162)=0,"",ROUND(AVERAGE(AS148:AS162),1))</f>
        <v/>
      </c>
      <c r="AT163" s="241">
        <f>IF(COUNTA(AT148:AT162)=0,"",ROUND(AVERAGE(AT148:AT162),1))</f>
        <v/>
      </c>
      <c r="AU163" s="266">
        <f>IF(COUNTA(AU148:AU162)=0,"",ROUND(AVERAGE(AU148:AU162),1))</f>
        <v/>
      </c>
    </row>
    <row r="164" ht="30" customHeight="1" s="185">
      <c r="A164" s="242" t="inlineStr">
        <is>
          <t>N°</t>
        </is>
      </c>
      <c r="B164" s="243" t="inlineStr">
        <is>
          <t>📅 MARDI</t>
        </is>
      </c>
      <c r="C164" s="228" t="n"/>
      <c r="D164" s="229" t="inlineStr">
        <is>
          <t>Règles</t>
        </is>
      </c>
      <c r="E164" s="229" t="inlineStr">
        <is>
          <t>Coopér.</t>
        </is>
      </c>
      <c r="F164" s="229" t="inlineStr">
        <is>
          <t>Comm.</t>
        </is>
      </c>
      <c r="G164" s="229" t="inlineStr">
        <is>
          <t>Entraide</t>
        </is>
      </c>
      <c r="H164" s="230" t="inlineStr">
        <is>
          <t>Initiat.</t>
        </is>
      </c>
      <c r="I164" s="230" t="inlineStr">
        <is>
          <t>Gest.mat</t>
        </is>
      </c>
      <c r="J164" s="230" t="inlineStr">
        <is>
          <t>Orga.</t>
        </is>
      </c>
      <c r="K164" s="231" t="inlineStr">
        <is>
          <t>Imagin.</t>
        </is>
      </c>
      <c r="L164" s="231" t="inlineStr">
        <is>
          <t>Expr.art</t>
        </is>
      </c>
      <c r="M164" s="231" t="inlineStr">
        <is>
          <t>Expr.corp</t>
        </is>
      </c>
      <c r="N164" s="232" t="inlineStr">
        <is>
          <t>Coord.</t>
        </is>
      </c>
      <c r="O164" s="232" t="inlineStr">
        <is>
          <t>Endur.</t>
        </is>
      </c>
      <c r="P164" s="232" t="inlineStr">
        <is>
          <t>Esp.sport</t>
        </is>
      </c>
      <c r="Q164" s="267" t="inlineStr">
        <is>
          <t>MOY</t>
        </is>
      </c>
      <c r="R164" s="268" t="inlineStr">
        <is>
          <t>▼ Activité</t>
        </is>
      </c>
      <c r="S164" s="229" t="inlineStr">
        <is>
          <t>Règles</t>
        </is>
      </c>
      <c r="T164" s="229" t="inlineStr">
        <is>
          <t>Coopér.</t>
        </is>
      </c>
      <c r="U164" s="229" t="inlineStr">
        <is>
          <t>Comm.</t>
        </is>
      </c>
      <c r="V164" s="229" t="inlineStr">
        <is>
          <t>Entraide</t>
        </is>
      </c>
      <c r="W164" s="230" t="inlineStr">
        <is>
          <t>Initiat.</t>
        </is>
      </c>
      <c r="X164" s="230" t="inlineStr">
        <is>
          <t>Gest.mat</t>
        </is>
      </c>
      <c r="Y164" s="230" t="inlineStr">
        <is>
          <t>Orga.</t>
        </is>
      </c>
      <c r="Z164" s="231" t="inlineStr">
        <is>
          <t>Imagin.</t>
        </is>
      </c>
      <c r="AA164" s="231" t="inlineStr">
        <is>
          <t>Expr.art</t>
        </is>
      </c>
      <c r="AB164" s="231" t="inlineStr">
        <is>
          <t>Expr.corp</t>
        </is>
      </c>
      <c r="AC164" s="232" t="inlineStr">
        <is>
          <t>Coord.</t>
        </is>
      </c>
      <c r="AD164" s="232" t="inlineStr">
        <is>
          <t>Endur.</t>
        </is>
      </c>
      <c r="AE164" s="232" t="inlineStr">
        <is>
          <t>Esp.sport</t>
        </is>
      </c>
      <c r="AF164" s="267" t="inlineStr">
        <is>
          <t>MOY</t>
        </is>
      </c>
      <c r="AH164" s="229" t="inlineStr">
        <is>
          <t>Règles</t>
        </is>
      </c>
      <c r="AI164" s="229" t="inlineStr">
        <is>
          <t>Coopér.</t>
        </is>
      </c>
      <c r="AJ164" s="229" t="inlineStr">
        <is>
          <t>Comm.</t>
        </is>
      </c>
      <c r="AK164" s="229" t="inlineStr">
        <is>
          <t>Entraide</t>
        </is>
      </c>
      <c r="AL164" s="230" t="inlineStr">
        <is>
          <t>Initiat.</t>
        </is>
      </c>
      <c r="AM164" s="230" t="inlineStr">
        <is>
          <t>Gest.mat</t>
        </is>
      </c>
      <c r="AN164" s="230" t="inlineStr">
        <is>
          <t>Orga.</t>
        </is>
      </c>
      <c r="AO164" s="231" t="inlineStr">
        <is>
          <t>Imagin.</t>
        </is>
      </c>
      <c r="AP164" s="231" t="inlineStr">
        <is>
          <t>Expr.art</t>
        </is>
      </c>
      <c r="AQ164" s="231" t="inlineStr">
        <is>
          <t>Expr.corp</t>
        </is>
      </c>
      <c r="AR164" s="232" t="inlineStr">
        <is>
          <t>Coord.</t>
        </is>
      </c>
      <c r="AS164" s="232" t="inlineStr">
        <is>
          <t>Endur.</t>
        </is>
      </c>
      <c r="AT164" s="232" t="inlineStr">
        <is>
          <t>Esp.sport</t>
        </is>
      </c>
      <c r="AU164" s="269" t="inlineStr">
        <is>
          <t>MOY</t>
        </is>
      </c>
    </row>
    <row r="165" ht="13.8" customHeight="1" s="185">
      <c r="A165" s="213" t="n">
        <v>1</v>
      </c>
      <c r="B165" s="234">
        <f t="array" ref="B165:B165">IFERROR(INDEX(Liste_Enfants!B$4:B$53,SMALL(IF(Liste_Enfants!E$4:E$53="B",ROW(Liste_Enfants!E$4:E$53)-3),1))&amp;" "&amp;INDEX(Liste_Enfants!C$4:C$53,SMALL(IF(Liste_Enfants!E$4:E$53="B",ROW(Liste_Enfants!E$4:E$53)-3),1)),"")</f>
        <v/>
      </c>
      <c r="C165" s="235" t="n"/>
      <c r="D165" s="236" t="n"/>
      <c r="E165" s="236" t="n"/>
      <c r="F165" s="236" t="n"/>
      <c r="G165" s="236" t="n"/>
      <c r="H165" s="236" t="n"/>
      <c r="I165" s="236" t="n"/>
      <c r="J165" s="236" t="n"/>
      <c r="K165" s="236" t="n"/>
      <c r="L165" s="236" t="n"/>
      <c r="M165" s="236" t="n"/>
      <c r="N165" s="236" t="n"/>
      <c r="O165" s="236" t="n"/>
      <c r="P165" s="236" t="n"/>
      <c r="Q165" s="264">
        <f>IF(COUNTA(D165:P165)=0,"",ROUND(AVERAGE(D165:P165),1))</f>
        <v/>
      </c>
      <c r="S165" s="236" t="n"/>
      <c r="T165" s="236" t="n"/>
      <c r="U165" s="236" t="n"/>
      <c r="V165" s="236" t="n"/>
      <c r="W165" s="236" t="n"/>
      <c r="X165" s="236" t="n"/>
      <c r="Y165" s="236" t="n"/>
      <c r="Z165" s="236" t="n"/>
      <c r="AA165" s="236" t="n"/>
      <c r="AB165" s="236" t="n"/>
      <c r="AC165" s="236" t="n"/>
      <c r="AD165" s="236" t="n"/>
      <c r="AE165" s="236" t="n"/>
      <c r="AF165" s="264">
        <f>IF(COUNTA(S165:AE165)=0,"",ROUND(AVERAGE(S165:AE165),1))</f>
        <v/>
      </c>
      <c r="AH165" s="236" t="n"/>
      <c r="AI165" s="236" t="n"/>
      <c r="AJ165" s="236" t="n"/>
      <c r="AK165" s="236" t="n"/>
      <c r="AL165" s="236" t="n"/>
      <c r="AM165" s="236" t="n"/>
      <c r="AN165" s="236" t="n"/>
      <c r="AO165" s="236" t="n"/>
      <c r="AP165" s="236" t="n"/>
      <c r="AQ165" s="236" t="n"/>
      <c r="AR165" s="236" t="n"/>
      <c r="AS165" s="236" t="n"/>
      <c r="AT165" s="236" t="n"/>
      <c r="AU165" s="237">
        <f>IF(COUNTA(AH165:AT165)=0,"",ROUND(AVERAGE(AH165:AT165),1))</f>
        <v/>
      </c>
    </row>
    <row r="166" ht="13.8" customHeight="1" s="185">
      <c r="A166" s="238" t="n">
        <v>2</v>
      </c>
      <c r="B166" s="239">
        <f t="array" ref="B166:B166">IFERROR(INDEX(Liste_Enfants!B$4:B$53,SMALL(IF(Liste_Enfants!E$4:E$53="B",ROW(Liste_Enfants!E$4:E$53)-3),2))&amp;" "&amp;INDEX(Liste_Enfants!C$4:C$53,SMALL(IF(Liste_Enfants!E$4:E$53="B",ROW(Liste_Enfants!E$4:E$53)-3),2)),"")</f>
        <v/>
      </c>
      <c r="C166" s="235" t="n"/>
      <c r="D166" s="236" t="n"/>
      <c r="E166" s="236" t="n"/>
      <c r="F166" s="236" t="n"/>
      <c r="G166" s="236" t="n"/>
      <c r="H166" s="236" t="n"/>
      <c r="I166" s="236" t="n"/>
      <c r="J166" s="236" t="n"/>
      <c r="K166" s="236" t="n"/>
      <c r="L166" s="236" t="n"/>
      <c r="M166" s="236" t="n"/>
      <c r="N166" s="236" t="n"/>
      <c r="O166" s="236" t="n"/>
      <c r="P166" s="236" t="n"/>
      <c r="Q166" s="264">
        <f>IF(COUNTA(D166:P166)=0,"",ROUND(AVERAGE(D166:P166),1))</f>
        <v/>
      </c>
      <c r="S166" s="236" t="n"/>
      <c r="T166" s="236" t="n"/>
      <c r="U166" s="236" t="n"/>
      <c r="V166" s="236" t="n"/>
      <c r="W166" s="236" t="n"/>
      <c r="X166" s="236" t="n"/>
      <c r="Y166" s="236" t="n"/>
      <c r="Z166" s="236" t="n"/>
      <c r="AA166" s="236" t="n"/>
      <c r="AB166" s="236" t="n"/>
      <c r="AC166" s="236" t="n"/>
      <c r="AD166" s="236" t="n"/>
      <c r="AE166" s="236" t="n"/>
      <c r="AF166" s="264">
        <f>IF(COUNTA(S166:AE166)=0,"",ROUND(AVERAGE(S166:AE166),1))</f>
        <v/>
      </c>
      <c r="AH166" s="236" t="n"/>
      <c r="AI166" s="236" t="n"/>
      <c r="AJ166" s="236" t="n"/>
      <c r="AK166" s="236" t="n"/>
      <c r="AL166" s="236" t="n"/>
      <c r="AM166" s="236" t="n"/>
      <c r="AN166" s="236" t="n"/>
      <c r="AO166" s="236" t="n"/>
      <c r="AP166" s="236" t="n"/>
      <c r="AQ166" s="236" t="n"/>
      <c r="AR166" s="236" t="n"/>
      <c r="AS166" s="236" t="n"/>
      <c r="AT166" s="236" t="n"/>
      <c r="AU166" s="237">
        <f>IF(COUNTA(AH166:AT166)=0,"",ROUND(AVERAGE(AH166:AT166),1))</f>
        <v/>
      </c>
    </row>
    <row r="167" ht="13.8" customHeight="1" s="185">
      <c r="A167" s="213" t="n">
        <v>3</v>
      </c>
      <c r="B167" s="234">
        <f t="array" ref="B167:B167">IFERROR(INDEX(Liste_Enfants!B$4:B$53,SMALL(IF(Liste_Enfants!E$4:E$53="B",ROW(Liste_Enfants!E$4:E$53)-3),3))&amp;" "&amp;INDEX(Liste_Enfants!C$4:C$53,SMALL(IF(Liste_Enfants!E$4:E$53="B",ROW(Liste_Enfants!E$4:E$53)-3),3)),"")</f>
        <v/>
      </c>
      <c r="C167" s="235" t="n"/>
      <c r="D167" s="236" t="n"/>
      <c r="E167" s="236" t="n"/>
      <c r="F167" s="236" t="n"/>
      <c r="G167" s="236" t="n"/>
      <c r="H167" s="236" t="n"/>
      <c r="I167" s="236" t="n"/>
      <c r="J167" s="236" t="n"/>
      <c r="K167" s="236" t="n"/>
      <c r="L167" s="236" t="n"/>
      <c r="M167" s="236" t="n"/>
      <c r="N167" s="236" t="n"/>
      <c r="O167" s="236" t="n"/>
      <c r="P167" s="236" t="n"/>
      <c r="Q167" s="264">
        <f>IF(COUNTA(D167:P167)=0,"",ROUND(AVERAGE(D167:P167),1))</f>
        <v/>
      </c>
      <c r="S167" s="236" t="n"/>
      <c r="T167" s="236" t="n"/>
      <c r="U167" s="236" t="n"/>
      <c r="V167" s="236" t="n"/>
      <c r="W167" s="236" t="n"/>
      <c r="X167" s="236" t="n"/>
      <c r="Y167" s="236" t="n"/>
      <c r="Z167" s="236" t="n"/>
      <c r="AA167" s="236" t="n"/>
      <c r="AB167" s="236" t="n"/>
      <c r="AC167" s="236" t="n"/>
      <c r="AD167" s="236" t="n"/>
      <c r="AE167" s="236" t="n"/>
      <c r="AF167" s="264">
        <f>IF(COUNTA(S167:AE167)=0,"",ROUND(AVERAGE(S167:AE167),1))</f>
        <v/>
      </c>
      <c r="AH167" s="236" t="n"/>
      <c r="AI167" s="236" t="n"/>
      <c r="AJ167" s="236" t="n"/>
      <c r="AK167" s="236" t="n"/>
      <c r="AL167" s="236" t="n"/>
      <c r="AM167" s="236" t="n"/>
      <c r="AN167" s="236" t="n"/>
      <c r="AO167" s="236" t="n"/>
      <c r="AP167" s="236" t="n"/>
      <c r="AQ167" s="236" t="n"/>
      <c r="AR167" s="236" t="n"/>
      <c r="AS167" s="236" t="n"/>
      <c r="AT167" s="236" t="n"/>
      <c r="AU167" s="237">
        <f>IF(COUNTA(AH167:AT167)=0,"",ROUND(AVERAGE(AH167:AT167),1))</f>
        <v/>
      </c>
    </row>
    <row r="168" ht="13.8" customHeight="1" s="185">
      <c r="A168" s="238" t="n">
        <v>4</v>
      </c>
      <c r="B168" s="239">
        <f t="array" ref="B168:B168">IFERROR(INDEX(Liste_Enfants!B$4:B$53,SMALL(IF(Liste_Enfants!E$4:E$53="B",ROW(Liste_Enfants!E$4:E$53)-3),4))&amp;" "&amp;INDEX(Liste_Enfants!C$4:C$53,SMALL(IF(Liste_Enfants!E$4:E$53="B",ROW(Liste_Enfants!E$4:E$53)-3),4)),"")</f>
        <v/>
      </c>
      <c r="C168" s="235" t="n"/>
      <c r="D168" s="236" t="n"/>
      <c r="E168" s="236" t="n"/>
      <c r="F168" s="236" t="n"/>
      <c r="G168" s="236" t="n"/>
      <c r="H168" s="236" t="n"/>
      <c r="I168" s="236" t="n"/>
      <c r="J168" s="236" t="n"/>
      <c r="K168" s="236" t="n"/>
      <c r="L168" s="236" t="n"/>
      <c r="M168" s="236" t="n"/>
      <c r="N168" s="236" t="n"/>
      <c r="O168" s="236" t="n"/>
      <c r="P168" s="236" t="n"/>
      <c r="Q168" s="264">
        <f>IF(COUNTA(D168:P168)=0,"",ROUND(AVERAGE(D168:P168),1))</f>
        <v/>
      </c>
      <c r="S168" s="236" t="n"/>
      <c r="T168" s="236" t="n"/>
      <c r="U168" s="236" t="n"/>
      <c r="V168" s="236" t="n"/>
      <c r="W168" s="236" t="n"/>
      <c r="X168" s="236" t="n"/>
      <c r="Y168" s="236" t="n"/>
      <c r="Z168" s="236" t="n"/>
      <c r="AA168" s="236" t="n"/>
      <c r="AB168" s="236" t="n"/>
      <c r="AC168" s="236" t="n"/>
      <c r="AD168" s="236" t="n"/>
      <c r="AE168" s="236" t="n"/>
      <c r="AF168" s="264">
        <f>IF(COUNTA(S168:AE168)=0,"",ROUND(AVERAGE(S168:AE168),1))</f>
        <v/>
      </c>
      <c r="AH168" s="236" t="n"/>
      <c r="AI168" s="236" t="n"/>
      <c r="AJ168" s="236" t="n"/>
      <c r="AK168" s="236" t="n"/>
      <c r="AL168" s="236" t="n"/>
      <c r="AM168" s="236" t="n"/>
      <c r="AN168" s="236" t="n"/>
      <c r="AO168" s="236" t="n"/>
      <c r="AP168" s="236" t="n"/>
      <c r="AQ168" s="236" t="n"/>
      <c r="AR168" s="236" t="n"/>
      <c r="AS168" s="236" t="n"/>
      <c r="AT168" s="236" t="n"/>
      <c r="AU168" s="237">
        <f>IF(COUNTA(AH168:AT168)=0,"",ROUND(AVERAGE(AH168:AT168),1))</f>
        <v/>
      </c>
    </row>
    <row r="169" ht="13.8" customHeight="1" s="185">
      <c r="A169" s="213" t="n">
        <v>5</v>
      </c>
      <c r="B169" s="234">
        <f t="array" ref="B169:B169">IFERROR(INDEX(Liste_Enfants!B$4:B$53,SMALL(IF(Liste_Enfants!E$4:E$53="B",ROW(Liste_Enfants!E$4:E$53)-3),5))&amp;" "&amp;INDEX(Liste_Enfants!C$4:C$53,SMALL(IF(Liste_Enfants!E$4:E$53="B",ROW(Liste_Enfants!E$4:E$53)-3),5)),"")</f>
        <v/>
      </c>
      <c r="C169" s="235" t="n"/>
      <c r="D169" s="236" t="n"/>
      <c r="E169" s="236" t="n"/>
      <c r="F169" s="236" t="n"/>
      <c r="G169" s="236" t="n"/>
      <c r="H169" s="236" t="n"/>
      <c r="I169" s="236" t="n"/>
      <c r="J169" s="236" t="n"/>
      <c r="K169" s="236" t="n"/>
      <c r="L169" s="236" t="n"/>
      <c r="M169" s="236" t="n"/>
      <c r="N169" s="236" t="n"/>
      <c r="O169" s="236" t="n"/>
      <c r="P169" s="236" t="n"/>
      <c r="Q169" s="264">
        <f>IF(COUNTA(D169:P169)=0,"",ROUND(AVERAGE(D169:P169),1))</f>
        <v/>
      </c>
      <c r="S169" s="236" t="n"/>
      <c r="T169" s="236" t="n"/>
      <c r="U169" s="236" t="n"/>
      <c r="V169" s="236" t="n"/>
      <c r="W169" s="236" t="n"/>
      <c r="X169" s="236" t="n"/>
      <c r="Y169" s="236" t="n"/>
      <c r="Z169" s="236" t="n"/>
      <c r="AA169" s="236" t="n"/>
      <c r="AB169" s="236" t="n"/>
      <c r="AC169" s="236" t="n"/>
      <c r="AD169" s="236" t="n"/>
      <c r="AE169" s="236" t="n"/>
      <c r="AF169" s="264">
        <f>IF(COUNTA(S169:AE169)=0,"",ROUND(AVERAGE(S169:AE169),1))</f>
        <v/>
      </c>
      <c r="AH169" s="236" t="n"/>
      <c r="AI169" s="236" t="n"/>
      <c r="AJ169" s="236" t="n"/>
      <c r="AK169" s="236" t="n"/>
      <c r="AL169" s="236" t="n"/>
      <c r="AM169" s="236" t="n"/>
      <c r="AN169" s="236" t="n"/>
      <c r="AO169" s="236" t="n"/>
      <c r="AP169" s="236" t="n"/>
      <c r="AQ169" s="236" t="n"/>
      <c r="AR169" s="236" t="n"/>
      <c r="AS169" s="236" t="n"/>
      <c r="AT169" s="236" t="n"/>
      <c r="AU169" s="237">
        <f>IF(COUNTA(AH169:AT169)=0,"",ROUND(AVERAGE(AH169:AT169),1))</f>
        <v/>
      </c>
    </row>
    <row r="170" ht="13.8" customHeight="1" s="185">
      <c r="A170" s="238" t="n">
        <v>6</v>
      </c>
      <c r="B170" s="239">
        <f t="array" ref="B170:B170">IFERROR(INDEX(Liste_Enfants!B$4:B$53,SMALL(IF(Liste_Enfants!E$4:E$53="B",ROW(Liste_Enfants!E$4:E$53)-3),6))&amp;" "&amp;INDEX(Liste_Enfants!C$4:C$53,SMALL(IF(Liste_Enfants!E$4:E$53="B",ROW(Liste_Enfants!E$4:E$53)-3),6)),"")</f>
        <v/>
      </c>
      <c r="C170" s="235" t="n"/>
      <c r="D170" s="236" t="n"/>
      <c r="E170" s="236" t="n"/>
      <c r="F170" s="236" t="n"/>
      <c r="G170" s="236" t="n"/>
      <c r="H170" s="236" t="n"/>
      <c r="I170" s="236" t="n"/>
      <c r="J170" s="236" t="n"/>
      <c r="K170" s="236" t="n"/>
      <c r="L170" s="236" t="n"/>
      <c r="M170" s="236" t="n"/>
      <c r="N170" s="236" t="n"/>
      <c r="O170" s="236" t="n"/>
      <c r="P170" s="236" t="n"/>
      <c r="Q170" s="264">
        <f>IF(COUNTA(D170:P170)=0,"",ROUND(AVERAGE(D170:P170),1))</f>
        <v/>
      </c>
      <c r="S170" s="236" t="n"/>
      <c r="T170" s="236" t="n"/>
      <c r="U170" s="236" t="n"/>
      <c r="V170" s="236" t="n"/>
      <c r="W170" s="236" t="n"/>
      <c r="X170" s="236" t="n"/>
      <c r="Y170" s="236" t="n"/>
      <c r="Z170" s="236" t="n"/>
      <c r="AA170" s="236" t="n"/>
      <c r="AB170" s="236" t="n"/>
      <c r="AC170" s="236" t="n"/>
      <c r="AD170" s="236" t="n"/>
      <c r="AE170" s="236" t="n"/>
      <c r="AF170" s="264">
        <f>IF(COUNTA(S170:AE170)=0,"",ROUND(AVERAGE(S170:AE170),1))</f>
        <v/>
      </c>
      <c r="AH170" s="236" t="n"/>
      <c r="AI170" s="236" t="n"/>
      <c r="AJ170" s="236" t="n"/>
      <c r="AK170" s="236" t="n"/>
      <c r="AL170" s="236" t="n"/>
      <c r="AM170" s="236" t="n"/>
      <c r="AN170" s="236" t="n"/>
      <c r="AO170" s="236" t="n"/>
      <c r="AP170" s="236" t="n"/>
      <c r="AQ170" s="236" t="n"/>
      <c r="AR170" s="236" t="n"/>
      <c r="AS170" s="236" t="n"/>
      <c r="AT170" s="236" t="n"/>
      <c r="AU170" s="237">
        <f>IF(COUNTA(AH170:AT170)=0,"",ROUND(AVERAGE(AH170:AT170),1))</f>
        <v/>
      </c>
    </row>
    <row r="171" ht="13.8" customHeight="1" s="185">
      <c r="A171" s="213" t="n">
        <v>7</v>
      </c>
      <c r="B171" s="234">
        <f t="array" ref="B171:B171">IFERROR(INDEX(Liste_Enfants!B$4:B$53,SMALL(IF(Liste_Enfants!E$4:E$53="B",ROW(Liste_Enfants!E$4:E$53)-3),7))&amp;" "&amp;INDEX(Liste_Enfants!C$4:C$53,SMALL(IF(Liste_Enfants!E$4:E$53="B",ROW(Liste_Enfants!E$4:E$53)-3),7)),"")</f>
        <v/>
      </c>
      <c r="C171" s="235" t="n"/>
      <c r="D171" s="236" t="n"/>
      <c r="E171" s="236" t="n"/>
      <c r="F171" s="236" t="n"/>
      <c r="G171" s="236" t="n"/>
      <c r="H171" s="236" t="n"/>
      <c r="I171" s="236" t="n"/>
      <c r="J171" s="236" t="n"/>
      <c r="K171" s="236" t="n"/>
      <c r="L171" s="236" t="n"/>
      <c r="M171" s="236" t="n"/>
      <c r="N171" s="236" t="n"/>
      <c r="O171" s="236" t="n"/>
      <c r="P171" s="236" t="n"/>
      <c r="Q171" s="264">
        <f>IF(COUNTA(D171:P171)=0,"",ROUND(AVERAGE(D171:P171),1))</f>
        <v/>
      </c>
      <c r="S171" s="236" t="n"/>
      <c r="T171" s="236" t="n"/>
      <c r="U171" s="236" t="n"/>
      <c r="V171" s="236" t="n"/>
      <c r="W171" s="236" t="n"/>
      <c r="X171" s="236" t="n"/>
      <c r="Y171" s="236" t="n"/>
      <c r="Z171" s="236" t="n"/>
      <c r="AA171" s="236" t="n"/>
      <c r="AB171" s="236" t="n"/>
      <c r="AC171" s="236" t="n"/>
      <c r="AD171" s="236" t="n"/>
      <c r="AE171" s="236" t="n"/>
      <c r="AF171" s="264">
        <f>IF(COUNTA(S171:AE171)=0,"",ROUND(AVERAGE(S171:AE171),1))</f>
        <v/>
      </c>
      <c r="AH171" s="236" t="n"/>
      <c r="AI171" s="236" t="n"/>
      <c r="AJ171" s="236" t="n"/>
      <c r="AK171" s="236" t="n"/>
      <c r="AL171" s="236" t="n"/>
      <c r="AM171" s="236" t="n"/>
      <c r="AN171" s="236" t="n"/>
      <c r="AO171" s="236" t="n"/>
      <c r="AP171" s="236" t="n"/>
      <c r="AQ171" s="236" t="n"/>
      <c r="AR171" s="236" t="n"/>
      <c r="AS171" s="236" t="n"/>
      <c r="AT171" s="236" t="n"/>
      <c r="AU171" s="237">
        <f>IF(COUNTA(AH171:AT171)=0,"",ROUND(AVERAGE(AH171:AT171),1))</f>
        <v/>
      </c>
    </row>
    <row r="172" ht="13.8" customHeight="1" s="185">
      <c r="A172" s="238" t="n">
        <v>8</v>
      </c>
      <c r="B172" s="239">
        <f t="array" ref="B172:B172">IFERROR(INDEX(Liste_Enfants!B$4:B$53,SMALL(IF(Liste_Enfants!E$4:E$53="B",ROW(Liste_Enfants!E$4:E$53)-3),8))&amp;" "&amp;INDEX(Liste_Enfants!C$4:C$53,SMALL(IF(Liste_Enfants!E$4:E$53="B",ROW(Liste_Enfants!E$4:E$53)-3),8)),"")</f>
        <v/>
      </c>
      <c r="C172" s="235" t="n"/>
      <c r="D172" s="236" t="n"/>
      <c r="E172" s="236" t="n"/>
      <c r="F172" s="236" t="n"/>
      <c r="G172" s="236" t="n"/>
      <c r="H172" s="236" t="n"/>
      <c r="I172" s="236" t="n"/>
      <c r="J172" s="236" t="n"/>
      <c r="K172" s="236" t="n"/>
      <c r="L172" s="236" t="n"/>
      <c r="M172" s="236" t="n"/>
      <c r="N172" s="236" t="n"/>
      <c r="O172" s="236" t="n"/>
      <c r="P172" s="236" t="n"/>
      <c r="Q172" s="264">
        <f>IF(COUNTA(D172:P172)=0,"",ROUND(AVERAGE(D172:P172),1))</f>
        <v/>
      </c>
      <c r="S172" s="236" t="n"/>
      <c r="T172" s="236" t="n"/>
      <c r="U172" s="236" t="n"/>
      <c r="V172" s="236" t="n"/>
      <c r="W172" s="236" t="n"/>
      <c r="X172" s="236" t="n"/>
      <c r="Y172" s="236" t="n"/>
      <c r="Z172" s="236" t="n"/>
      <c r="AA172" s="236" t="n"/>
      <c r="AB172" s="236" t="n"/>
      <c r="AC172" s="236" t="n"/>
      <c r="AD172" s="236" t="n"/>
      <c r="AE172" s="236" t="n"/>
      <c r="AF172" s="264">
        <f>IF(COUNTA(S172:AE172)=0,"",ROUND(AVERAGE(S172:AE172),1))</f>
        <v/>
      </c>
      <c r="AH172" s="236" t="n"/>
      <c r="AI172" s="236" t="n"/>
      <c r="AJ172" s="236" t="n"/>
      <c r="AK172" s="236" t="n"/>
      <c r="AL172" s="236" t="n"/>
      <c r="AM172" s="236" t="n"/>
      <c r="AN172" s="236" t="n"/>
      <c r="AO172" s="236" t="n"/>
      <c r="AP172" s="236" t="n"/>
      <c r="AQ172" s="236" t="n"/>
      <c r="AR172" s="236" t="n"/>
      <c r="AS172" s="236" t="n"/>
      <c r="AT172" s="236" t="n"/>
      <c r="AU172" s="237">
        <f>IF(COUNTA(AH172:AT172)=0,"",ROUND(AVERAGE(AH172:AT172),1))</f>
        <v/>
      </c>
    </row>
    <row r="173" ht="13.8" customHeight="1" s="185">
      <c r="A173" s="213" t="n">
        <v>9</v>
      </c>
      <c r="B173" s="234">
        <f t="array" ref="B173:B173">IFERROR(INDEX(Liste_Enfants!B$4:B$53,SMALL(IF(Liste_Enfants!E$4:E$53="B",ROW(Liste_Enfants!E$4:E$53)-3),9))&amp;" "&amp;INDEX(Liste_Enfants!C$4:C$53,SMALL(IF(Liste_Enfants!E$4:E$53="B",ROW(Liste_Enfants!E$4:E$53)-3),9)),"")</f>
        <v/>
      </c>
      <c r="C173" s="235" t="n"/>
      <c r="D173" s="236" t="n"/>
      <c r="E173" s="236" t="n"/>
      <c r="F173" s="236" t="n"/>
      <c r="G173" s="236" t="n"/>
      <c r="H173" s="236" t="n"/>
      <c r="I173" s="236" t="n"/>
      <c r="J173" s="236" t="n"/>
      <c r="K173" s="236" t="n"/>
      <c r="L173" s="236" t="n"/>
      <c r="M173" s="236" t="n"/>
      <c r="N173" s="236" t="n"/>
      <c r="O173" s="236" t="n"/>
      <c r="P173" s="236" t="n"/>
      <c r="Q173" s="264">
        <f>IF(COUNTA(D173:P173)=0,"",ROUND(AVERAGE(D173:P173),1))</f>
        <v/>
      </c>
      <c r="S173" s="236" t="n"/>
      <c r="T173" s="236" t="n"/>
      <c r="U173" s="236" t="n"/>
      <c r="V173" s="236" t="n"/>
      <c r="W173" s="236" t="n"/>
      <c r="X173" s="236" t="n"/>
      <c r="Y173" s="236" t="n"/>
      <c r="Z173" s="236" t="n"/>
      <c r="AA173" s="236" t="n"/>
      <c r="AB173" s="236" t="n"/>
      <c r="AC173" s="236" t="n"/>
      <c r="AD173" s="236" t="n"/>
      <c r="AE173" s="236" t="n"/>
      <c r="AF173" s="264">
        <f>IF(COUNTA(S173:AE173)=0,"",ROUND(AVERAGE(S173:AE173),1))</f>
        <v/>
      </c>
      <c r="AH173" s="236" t="n"/>
      <c r="AI173" s="236" t="n"/>
      <c r="AJ173" s="236" t="n"/>
      <c r="AK173" s="236" t="n"/>
      <c r="AL173" s="236" t="n"/>
      <c r="AM173" s="236" t="n"/>
      <c r="AN173" s="236" t="n"/>
      <c r="AO173" s="236" t="n"/>
      <c r="AP173" s="236" t="n"/>
      <c r="AQ173" s="236" t="n"/>
      <c r="AR173" s="236" t="n"/>
      <c r="AS173" s="236" t="n"/>
      <c r="AT173" s="236" t="n"/>
      <c r="AU173" s="237">
        <f>IF(COUNTA(AH173:AT173)=0,"",ROUND(AVERAGE(AH173:AT173),1))</f>
        <v/>
      </c>
    </row>
    <row r="174" ht="13.8" customHeight="1" s="185">
      <c r="A174" s="238" t="n">
        <v>10</v>
      </c>
      <c r="B174" s="239">
        <f t="array" ref="B174:B174">IFERROR(INDEX(Liste_Enfants!B$4:B$53,SMALL(IF(Liste_Enfants!E$4:E$53="B",ROW(Liste_Enfants!E$4:E$53)-3),10))&amp;" "&amp;INDEX(Liste_Enfants!C$4:C$53,SMALL(IF(Liste_Enfants!E$4:E$53="B",ROW(Liste_Enfants!E$4:E$53)-3),10)),"")</f>
        <v/>
      </c>
      <c r="C174" s="235" t="n"/>
      <c r="D174" s="236" t="n"/>
      <c r="E174" s="236" t="n"/>
      <c r="F174" s="236" t="n"/>
      <c r="G174" s="236" t="n"/>
      <c r="H174" s="236" t="n"/>
      <c r="I174" s="236" t="n"/>
      <c r="J174" s="236" t="n"/>
      <c r="K174" s="236" t="n"/>
      <c r="L174" s="236" t="n"/>
      <c r="M174" s="236" t="n"/>
      <c r="N174" s="236" t="n"/>
      <c r="O174" s="236" t="n"/>
      <c r="P174" s="236" t="n"/>
      <c r="Q174" s="264">
        <f>IF(COUNTA(D174:P174)=0,"",ROUND(AVERAGE(D174:P174),1))</f>
        <v/>
      </c>
      <c r="S174" s="236" t="n"/>
      <c r="T174" s="236" t="n"/>
      <c r="U174" s="236" t="n"/>
      <c r="V174" s="236" t="n"/>
      <c r="W174" s="236" t="n"/>
      <c r="X174" s="236" t="n"/>
      <c r="Y174" s="236" t="n"/>
      <c r="Z174" s="236" t="n"/>
      <c r="AA174" s="236" t="n"/>
      <c r="AB174" s="236" t="n"/>
      <c r="AC174" s="236" t="n"/>
      <c r="AD174" s="236" t="n"/>
      <c r="AE174" s="236" t="n"/>
      <c r="AF174" s="264">
        <f>IF(COUNTA(S174:AE174)=0,"",ROUND(AVERAGE(S174:AE174),1))</f>
        <v/>
      </c>
      <c r="AH174" s="236" t="n"/>
      <c r="AI174" s="236" t="n"/>
      <c r="AJ174" s="236" t="n"/>
      <c r="AK174" s="236" t="n"/>
      <c r="AL174" s="236" t="n"/>
      <c r="AM174" s="236" t="n"/>
      <c r="AN174" s="236" t="n"/>
      <c r="AO174" s="236" t="n"/>
      <c r="AP174" s="236" t="n"/>
      <c r="AQ174" s="236" t="n"/>
      <c r="AR174" s="236" t="n"/>
      <c r="AS174" s="236" t="n"/>
      <c r="AT174" s="236" t="n"/>
      <c r="AU174" s="237">
        <f>IF(COUNTA(AH174:AT174)=0,"",ROUND(AVERAGE(AH174:AT174),1))</f>
        <v/>
      </c>
    </row>
    <row r="175" ht="13.8" customHeight="1" s="185">
      <c r="A175" s="213" t="n">
        <v>11</v>
      </c>
      <c r="B175" s="234">
        <f t="array" ref="B175:B175">IFERROR(INDEX(Liste_Enfants!B$4:B$53,SMALL(IF(Liste_Enfants!E$4:E$53="B",ROW(Liste_Enfants!E$4:E$53)-3),11))&amp;" "&amp;INDEX(Liste_Enfants!C$4:C$53,SMALL(IF(Liste_Enfants!E$4:E$53="B",ROW(Liste_Enfants!E$4:E$53)-3),11)),"")</f>
        <v/>
      </c>
      <c r="C175" s="235" t="n"/>
      <c r="D175" s="236" t="n"/>
      <c r="E175" s="236" t="n"/>
      <c r="F175" s="236" t="n"/>
      <c r="G175" s="236" t="n"/>
      <c r="H175" s="236" t="n"/>
      <c r="I175" s="236" t="n"/>
      <c r="J175" s="236" t="n"/>
      <c r="K175" s="236" t="n"/>
      <c r="L175" s="236" t="n"/>
      <c r="M175" s="236" t="n"/>
      <c r="N175" s="236" t="n"/>
      <c r="O175" s="236" t="n"/>
      <c r="P175" s="236" t="n"/>
      <c r="Q175" s="264">
        <f>IF(COUNTA(D175:P175)=0,"",ROUND(AVERAGE(D175:P175),1))</f>
        <v/>
      </c>
      <c r="S175" s="236" t="n"/>
      <c r="T175" s="236" t="n"/>
      <c r="U175" s="236" t="n"/>
      <c r="V175" s="236" t="n"/>
      <c r="W175" s="236" t="n"/>
      <c r="X175" s="236" t="n"/>
      <c r="Y175" s="236" t="n"/>
      <c r="Z175" s="236" t="n"/>
      <c r="AA175" s="236" t="n"/>
      <c r="AB175" s="236" t="n"/>
      <c r="AC175" s="236" t="n"/>
      <c r="AD175" s="236" t="n"/>
      <c r="AE175" s="236" t="n"/>
      <c r="AF175" s="264">
        <f>IF(COUNTA(S175:AE175)=0,"",ROUND(AVERAGE(S175:AE175),1))</f>
        <v/>
      </c>
      <c r="AH175" s="236" t="n"/>
      <c r="AI175" s="236" t="n"/>
      <c r="AJ175" s="236" t="n"/>
      <c r="AK175" s="236" t="n"/>
      <c r="AL175" s="236" t="n"/>
      <c r="AM175" s="236" t="n"/>
      <c r="AN175" s="236" t="n"/>
      <c r="AO175" s="236" t="n"/>
      <c r="AP175" s="236" t="n"/>
      <c r="AQ175" s="236" t="n"/>
      <c r="AR175" s="236" t="n"/>
      <c r="AS175" s="236" t="n"/>
      <c r="AT175" s="236" t="n"/>
      <c r="AU175" s="237">
        <f>IF(COUNTA(AH175:AT175)=0,"",ROUND(AVERAGE(AH175:AT175),1))</f>
        <v/>
      </c>
    </row>
    <row r="176" ht="13.8" customHeight="1" s="185">
      <c r="A176" s="238" t="n">
        <v>12</v>
      </c>
      <c r="B176" s="239">
        <f t="array" ref="B176:B176">IFERROR(INDEX(Liste_Enfants!B$4:B$53,SMALL(IF(Liste_Enfants!E$4:E$53="B",ROW(Liste_Enfants!E$4:E$53)-3),12))&amp;" "&amp;INDEX(Liste_Enfants!C$4:C$53,SMALL(IF(Liste_Enfants!E$4:E$53="B",ROW(Liste_Enfants!E$4:E$53)-3),12)),"")</f>
        <v/>
      </c>
      <c r="C176" s="235" t="n"/>
      <c r="D176" s="236" t="n"/>
      <c r="E176" s="236" t="n"/>
      <c r="F176" s="236" t="n"/>
      <c r="G176" s="236" t="n"/>
      <c r="H176" s="236" t="n"/>
      <c r="I176" s="236" t="n"/>
      <c r="J176" s="236" t="n"/>
      <c r="K176" s="236" t="n"/>
      <c r="L176" s="236" t="n"/>
      <c r="M176" s="236" t="n"/>
      <c r="N176" s="236" t="n"/>
      <c r="O176" s="236" t="n"/>
      <c r="P176" s="236" t="n"/>
      <c r="Q176" s="264">
        <f>IF(COUNTA(D176:P176)=0,"",ROUND(AVERAGE(D176:P176),1))</f>
        <v/>
      </c>
      <c r="S176" s="236" t="n"/>
      <c r="T176" s="236" t="n"/>
      <c r="U176" s="236" t="n"/>
      <c r="V176" s="236" t="n"/>
      <c r="W176" s="236" t="n"/>
      <c r="X176" s="236" t="n"/>
      <c r="Y176" s="236" t="n"/>
      <c r="Z176" s="236" t="n"/>
      <c r="AA176" s="236" t="n"/>
      <c r="AB176" s="236" t="n"/>
      <c r="AC176" s="236" t="n"/>
      <c r="AD176" s="236" t="n"/>
      <c r="AE176" s="236" t="n"/>
      <c r="AF176" s="264">
        <f>IF(COUNTA(S176:AE176)=0,"",ROUND(AVERAGE(S176:AE176),1))</f>
        <v/>
      </c>
      <c r="AH176" s="236" t="n"/>
      <c r="AI176" s="236" t="n"/>
      <c r="AJ176" s="236" t="n"/>
      <c r="AK176" s="236" t="n"/>
      <c r="AL176" s="236" t="n"/>
      <c r="AM176" s="236" t="n"/>
      <c r="AN176" s="236" t="n"/>
      <c r="AO176" s="236" t="n"/>
      <c r="AP176" s="236" t="n"/>
      <c r="AQ176" s="236" t="n"/>
      <c r="AR176" s="236" t="n"/>
      <c r="AS176" s="236" t="n"/>
      <c r="AT176" s="236" t="n"/>
      <c r="AU176" s="237">
        <f>IF(COUNTA(AH176:AT176)=0,"",ROUND(AVERAGE(AH176:AT176),1))</f>
        <v/>
      </c>
    </row>
    <row r="177" ht="13.8" customHeight="1" s="185">
      <c r="A177" s="213" t="n">
        <v>13</v>
      </c>
      <c r="B177" s="234">
        <f t="array" ref="B177:B177">IFERROR(INDEX(Liste_Enfants!B$4:B$53,SMALL(IF(Liste_Enfants!E$4:E$53="B",ROW(Liste_Enfants!E$4:E$53)-3),13))&amp;" "&amp;INDEX(Liste_Enfants!C$4:C$53,SMALL(IF(Liste_Enfants!E$4:E$53="B",ROW(Liste_Enfants!E$4:E$53)-3),13)),"")</f>
        <v/>
      </c>
      <c r="C177" s="235" t="n"/>
      <c r="D177" s="236" t="n"/>
      <c r="E177" s="236" t="n"/>
      <c r="F177" s="236" t="n"/>
      <c r="G177" s="236" t="n"/>
      <c r="H177" s="236" t="n"/>
      <c r="I177" s="236" t="n"/>
      <c r="J177" s="236" t="n"/>
      <c r="K177" s="236" t="n"/>
      <c r="L177" s="236" t="n"/>
      <c r="M177" s="236" t="n"/>
      <c r="N177" s="236" t="n"/>
      <c r="O177" s="236" t="n"/>
      <c r="P177" s="236" t="n"/>
      <c r="Q177" s="264">
        <f>IF(COUNTA(D177:P177)=0,"",ROUND(AVERAGE(D177:P177),1))</f>
        <v/>
      </c>
      <c r="S177" s="236" t="n"/>
      <c r="T177" s="236" t="n"/>
      <c r="U177" s="236" t="n"/>
      <c r="V177" s="236" t="n"/>
      <c r="W177" s="236" t="n"/>
      <c r="X177" s="236" t="n"/>
      <c r="Y177" s="236" t="n"/>
      <c r="Z177" s="236" t="n"/>
      <c r="AA177" s="236" t="n"/>
      <c r="AB177" s="236" t="n"/>
      <c r="AC177" s="236" t="n"/>
      <c r="AD177" s="236" t="n"/>
      <c r="AE177" s="236" t="n"/>
      <c r="AF177" s="264">
        <f>IF(COUNTA(S177:AE177)=0,"",ROUND(AVERAGE(S177:AE177),1))</f>
        <v/>
      </c>
      <c r="AH177" s="236" t="n"/>
      <c r="AI177" s="236" t="n"/>
      <c r="AJ177" s="236" t="n"/>
      <c r="AK177" s="236" t="n"/>
      <c r="AL177" s="236" t="n"/>
      <c r="AM177" s="236" t="n"/>
      <c r="AN177" s="236" t="n"/>
      <c r="AO177" s="236" t="n"/>
      <c r="AP177" s="236" t="n"/>
      <c r="AQ177" s="236" t="n"/>
      <c r="AR177" s="236" t="n"/>
      <c r="AS177" s="236" t="n"/>
      <c r="AT177" s="236" t="n"/>
      <c r="AU177" s="237">
        <f>IF(COUNTA(AH177:AT177)=0,"",ROUND(AVERAGE(AH177:AT177),1))</f>
        <v/>
      </c>
    </row>
    <row r="178" ht="13.8" customHeight="1" s="185">
      <c r="A178" s="238" t="n">
        <v>14</v>
      </c>
      <c r="B178" s="239">
        <f t="array" ref="B178:B178">IFERROR(INDEX(Liste_Enfants!B$4:B$53,SMALL(IF(Liste_Enfants!E$4:E$53="B",ROW(Liste_Enfants!E$4:E$53)-3),14))&amp;" "&amp;INDEX(Liste_Enfants!C$4:C$53,SMALL(IF(Liste_Enfants!E$4:E$53="B",ROW(Liste_Enfants!E$4:E$53)-3),14)),"")</f>
        <v/>
      </c>
      <c r="C178" s="235" t="n"/>
      <c r="D178" s="236" t="n"/>
      <c r="E178" s="236" t="n"/>
      <c r="F178" s="236" t="n"/>
      <c r="G178" s="236" t="n"/>
      <c r="H178" s="236" t="n"/>
      <c r="I178" s="236" t="n"/>
      <c r="J178" s="236" t="n"/>
      <c r="K178" s="236" t="n"/>
      <c r="L178" s="236" t="n"/>
      <c r="M178" s="236" t="n"/>
      <c r="N178" s="236" t="n"/>
      <c r="O178" s="236" t="n"/>
      <c r="P178" s="236" t="n"/>
      <c r="Q178" s="264">
        <f>IF(COUNTA(D178:P178)=0,"",ROUND(AVERAGE(D178:P178),1))</f>
        <v/>
      </c>
      <c r="S178" s="236" t="n"/>
      <c r="T178" s="236" t="n"/>
      <c r="U178" s="236" t="n"/>
      <c r="V178" s="236" t="n"/>
      <c r="W178" s="236" t="n"/>
      <c r="X178" s="236" t="n"/>
      <c r="Y178" s="236" t="n"/>
      <c r="Z178" s="236" t="n"/>
      <c r="AA178" s="236" t="n"/>
      <c r="AB178" s="236" t="n"/>
      <c r="AC178" s="236" t="n"/>
      <c r="AD178" s="236" t="n"/>
      <c r="AE178" s="236" t="n"/>
      <c r="AF178" s="264">
        <f>IF(COUNTA(S178:AE178)=0,"",ROUND(AVERAGE(S178:AE178),1))</f>
        <v/>
      </c>
      <c r="AH178" s="236" t="n"/>
      <c r="AI178" s="236" t="n"/>
      <c r="AJ178" s="236" t="n"/>
      <c r="AK178" s="236" t="n"/>
      <c r="AL178" s="236" t="n"/>
      <c r="AM178" s="236" t="n"/>
      <c r="AN178" s="236" t="n"/>
      <c r="AO178" s="236" t="n"/>
      <c r="AP178" s="236" t="n"/>
      <c r="AQ178" s="236" t="n"/>
      <c r="AR178" s="236" t="n"/>
      <c r="AS178" s="236" t="n"/>
      <c r="AT178" s="236" t="n"/>
      <c r="AU178" s="237">
        <f>IF(COUNTA(AH178:AT178)=0,"",ROUND(AVERAGE(AH178:AT178),1))</f>
        <v/>
      </c>
    </row>
    <row r="179" ht="13.8" customHeight="1" s="185">
      <c r="A179" s="213" t="n">
        <v>15</v>
      </c>
      <c r="B179" s="234">
        <f t="array" ref="B179:B179">IFERROR(INDEX(Liste_Enfants!B$4:B$53,SMALL(IF(Liste_Enfants!E$4:E$53="B",ROW(Liste_Enfants!E$4:E$53)-3),15))&amp;" "&amp;INDEX(Liste_Enfants!C$4:C$53,SMALL(IF(Liste_Enfants!E$4:E$53="B",ROW(Liste_Enfants!E$4:E$53)-3),15)),"")</f>
        <v/>
      </c>
      <c r="C179" s="235" t="n"/>
      <c r="D179" s="236" t="n"/>
      <c r="E179" s="236" t="n"/>
      <c r="F179" s="236" t="n"/>
      <c r="G179" s="236" t="n"/>
      <c r="H179" s="236" t="n"/>
      <c r="I179" s="236" t="n"/>
      <c r="J179" s="236" t="n"/>
      <c r="K179" s="236" t="n"/>
      <c r="L179" s="236" t="n"/>
      <c r="M179" s="236" t="n"/>
      <c r="N179" s="236" t="n"/>
      <c r="O179" s="236" t="n"/>
      <c r="P179" s="236" t="n"/>
      <c r="Q179" s="264">
        <f>IF(COUNTA(D179:P179)=0,"",ROUND(AVERAGE(D179:P179),1))</f>
        <v/>
      </c>
      <c r="S179" s="236" t="n"/>
      <c r="T179" s="236" t="n"/>
      <c r="U179" s="236" t="n"/>
      <c r="V179" s="236" t="n"/>
      <c r="W179" s="236" t="n"/>
      <c r="X179" s="236" t="n"/>
      <c r="Y179" s="236" t="n"/>
      <c r="Z179" s="236" t="n"/>
      <c r="AA179" s="236" t="n"/>
      <c r="AB179" s="236" t="n"/>
      <c r="AC179" s="236" t="n"/>
      <c r="AD179" s="236" t="n"/>
      <c r="AE179" s="236" t="n"/>
      <c r="AF179" s="264">
        <f>IF(COUNTA(S179:AE179)=0,"",ROUND(AVERAGE(S179:AE179),1))</f>
        <v/>
      </c>
      <c r="AH179" s="236" t="n"/>
      <c r="AI179" s="236" t="n"/>
      <c r="AJ179" s="236" t="n"/>
      <c r="AK179" s="236" t="n"/>
      <c r="AL179" s="236" t="n"/>
      <c r="AM179" s="236" t="n"/>
      <c r="AN179" s="236" t="n"/>
      <c r="AO179" s="236" t="n"/>
      <c r="AP179" s="236" t="n"/>
      <c r="AQ179" s="236" t="n"/>
      <c r="AR179" s="236" t="n"/>
      <c r="AS179" s="236" t="n"/>
      <c r="AT179" s="236" t="n"/>
      <c r="AU179" s="237">
        <f>IF(COUNTA(AH179:AT179)=0,"",ROUND(AVERAGE(AH179:AT179),1))</f>
        <v/>
      </c>
    </row>
    <row r="180" ht="12.8" customHeight="1" s="185">
      <c r="A180" s="233" t="inlineStr">
        <is>
          <t>📊 MOY.</t>
        </is>
      </c>
      <c r="C180" s="235" t="n"/>
      <c r="D180" s="241">
        <f>IF(COUNTA(D165:D179)=0,"",ROUND(AVERAGE(D165:D179),1))</f>
        <v/>
      </c>
      <c r="E180" s="241">
        <f>IF(COUNTA(E165:E179)=0,"",ROUND(AVERAGE(E165:E179),1))</f>
        <v/>
      </c>
      <c r="F180" s="241">
        <f>IF(COUNTA(F165:F179)=0,"",ROUND(AVERAGE(F165:F179),1))</f>
        <v/>
      </c>
      <c r="G180" s="241">
        <f>IF(COUNTA(G165:G179)=0,"",ROUND(AVERAGE(G165:G179),1))</f>
        <v/>
      </c>
      <c r="H180" s="241">
        <f>IF(COUNTA(H165:H179)=0,"",ROUND(AVERAGE(H165:H179),1))</f>
        <v/>
      </c>
      <c r="I180" s="241">
        <f>IF(COUNTA(I165:I179)=0,"",ROUND(AVERAGE(I165:I179),1))</f>
        <v/>
      </c>
      <c r="J180" s="241">
        <f>IF(COUNTA(J165:J179)=0,"",ROUND(AVERAGE(J165:J179),1))</f>
        <v/>
      </c>
      <c r="K180" s="241">
        <f>IF(COUNTA(K165:K179)=0,"",ROUND(AVERAGE(K165:K179),1))</f>
        <v/>
      </c>
      <c r="L180" s="241">
        <f>IF(COUNTA(L165:L179)=0,"",ROUND(AVERAGE(L165:L179),1))</f>
        <v/>
      </c>
      <c r="M180" s="241">
        <f>IF(COUNTA(M165:M179)=0,"",ROUND(AVERAGE(M165:M179),1))</f>
        <v/>
      </c>
      <c r="N180" s="241">
        <f>IF(COUNTA(N165:N179)=0,"",ROUND(AVERAGE(N165:N179),1))</f>
        <v/>
      </c>
      <c r="O180" s="241">
        <f>IF(COUNTA(O165:O179)=0,"",ROUND(AVERAGE(O165:O179),1))</f>
        <v/>
      </c>
      <c r="P180" s="241">
        <f>IF(COUNTA(P165:P179)=0,"",ROUND(AVERAGE(P165:P179),1))</f>
        <v/>
      </c>
      <c r="Q180" s="265">
        <f>IF(COUNTA(Q165:Q179)=0,"",ROUND(AVERAGE(Q165:Q179),1))</f>
        <v/>
      </c>
      <c r="S180" s="241">
        <f>IF(COUNTA(S165:S179)=0,"",ROUND(AVERAGE(S165:S179),1))</f>
        <v/>
      </c>
      <c r="T180" s="241">
        <f>IF(COUNTA(T165:T179)=0,"",ROUND(AVERAGE(T165:T179),1))</f>
        <v/>
      </c>
      <c r="U180" s="241">
        <f>IF(COUNTA(U165:U179)=0,"",ROUND(AVERAGE(U165:U179),1))</f>
        <v/>
      </c>
      <c r="V180" s="241">
        <f>IF(COUNTA(V165:V179)=0,"",ROUND(AVERAGE(V165:V179),1))</f>
        <v/>
      </c>
      <c r="W180" s="241">
        <f>IF(COUNTA(W165:W179)=0,"",ROUND(AVERAGE(W165:W179),1))</f>
        <v/>
      </c>
      <c r="X180" s="241">
        <f>IF(COUNTA(X165:X179)=0,"",ROUND(AVERAGE(X165:X179),1))</f>
        <v/>
      </c>
      <c r="Y180" s="241">
        <f>IF(COUNTA(Y165:Y179)=0,"",ROUND(AVERAGE(Y165:Y179),1))</f>
        <v/>
      </c>
      <c r="Z180" s="241">
        <f>IF(COUNTA(Z165:Z179)=0,"",ROUND(AVERAGE(Z165:Z179),1))</f>
        <v/>
      </c>
      <c r="AA180" s="241">
        <f>IF(COUNTA(AA165:AA179)=0,"",ROUND(AVERAGE(AA165:AA179),1))</f>
        <v/>
      </c>
      <c r="AB180" s="241">
        <f>IF(COUNTA(AB165:AB179)=0,"",ROUND(AVERAGE(AB165:AB179),1))</f>
        <v/>
      </c>
      <c r="AC180" s="241">
        <f>IF(COUNTA(AC165:AC179)=0,"",ROUND(AVERAGE(AC165:AC179),1))</f>
        <v/>
      </c>
      <c r="AD180" s="241">
        <f>IF(COUNTA(AD165:AD179)=0,"",ROUND(AVERAGE(AD165:AD179),1))</f>
        <v/>
      </c>
      <c r="AE180" s="241">
        <f>IF(COUNTA(AE165:AE179)=0,"",ROUND(AVERAGE(AE165:AE179),1))</f>
        <v/>
      </c>
      <c r="AF180" s="265">
        <f>IF(COUNTA(AF165:AF179)=0,"",ROUND(AVERAGE(AF165:AF179),1))</f>
        <v/>
      </c>
      <c r="AH180" s="241">
        <f>IF(COUNTA(AH165:AH179)=0,"",ROUND(AVERAGE(AH165:AH179),1))</f>
        <v/>
      </c>
      <c r="AI180" s="241">
        <f>IF(COUNTA(AI165:AI179)=0,"",ROUND(AVERAGE(AI165:AI179),1))</f>
        <v/>
      </c>
      <c r="AJ180" s="241">
        <f>IF(COUNTA(AJ165:AJ179)=0,"",ROUND(AVERAGE(AJ165:AJ179),1))</f>
        <v/>
      </c>
      <c r="AK180" s="241">
        <f>IF(COUNTA(AK165:AK179)=0,"",ROUND(AVERAGE(AK165:AK179),1))</f>
        <v/>
      </c>
      <c r="AL180" s="241">
        <f>IF(COUNTA(AL165:AL179)=0,"",ROUND(AVERAGE(AL165:AL179),1))</f>
        <v/>
      </c>
      <c r="AM180" s="241">
        <f>IF(COUNTA(AM165:AM179)=0,"",ROUND(AVERAGE(AM165:AM179),1))</f>
        <v/>
      </c>
      <c r="AN180" s="241">
        <f>IF(COUNTA(AN165:AN179)=0,"",ROUND(AVERAGE(AN165:AN179),1))</f>
        <v/>
      </c>
      <c r="AO180" s="241">
        <f>IF(COUNTA(AO165:AO179)=0,"",ROUND(AVERAGE(AO165:AO179),1))</f>
        <v/>
      </c>
      <c r="AP180" s="241">
        <f>IF(COUNTA(AP165:AP179)=0,"",ROUND(AVERAGE(AP165:AP179),1))</f>
        <v/>
      </c>
      <c r="AQ180" s="241">
        <f>IF(COUNTA(AQ165:AQ179)=0,"",ROUND(AVERAGE(AQ165:AQ179),1))</f>
        <v/>
      </c>
      <c r="AR180" s="241">
        <f>IF(COUNTA(AR165:AR179)=0,"",ROUND(AVERAGE(AR165:AR179),1))</f>
        <v/>
      </c>
      <c r="AS180" s="241">
        <f>IF(COUNTA(AS165:AS179)=0,"",ROUND(AVERAGE(AS165:AS179),1))</f>
        <v/>
      </c>
      <c r="AT180" s="241">
        <f>IF(COUNTA(AT165:AT179)=0,"",ROUND(AVERAGE(AT165:AT179),1))</f>
        <v/>
      </c>
      <c r="AU180" s="266">
        <f>IF(COUNTA(AU165:AU179)=0,"",ROUND(AVERAGE(AU165:AU179),1))</f>
        <v/>
      </c>
    </row>
    <row r="181" ht="30" customHeight="1" s="185">
      <c r="A181" s="244" t="inlineStr">
        <is>
          <t>N°</t>
        </is>
      </c>
      <c r="B181" s="245" t="inlineStr">
        <is>
          <t>📅 MERCREDI</t>
        </is>
      </c>
      <c r="C181" s="228" t="n"/>
      <c r="D181" s="229" t="inlineStr">
        <is>
          <t>Règles</t>
        </is>
      </c>
      <c r="E181" s="229" t="inlineStr">
        <is>
          <t>Coopér.</t>
        </is>
      </c>
      <c r="F181" s="229" t="inlineStr">
        <is>
          <t>Comm.</t>
        </is>
      </c>
      <c r="G181" s="229" t="inlineStr">
        <is>
          <t>Entraide</t>
        </is>
      </c>
      <c r="H181" s="230" t="inlineStr">
        <is>
          <t>Initiat.</t>
        </is>
      </c>
      <c r="I181" s="230" t="inlineStr">
        <is>
          <t>Gest.mat</t>
        </is>
      </c>
      <c r="J181" s="230" t="inlineStr">
        <is>
          <t>Orga.</t>
        </is>
      </c>
      <c r="K181" s="231" t="inlineStr">
        <is>
          <t>Imagin.</t>
        </is>
      </c>
      <c r="L181" s="231" t="inlineStr">
        <is>
          <t>Expr.art</t>
        </is>
      </c>
      <c r="M181" s="231" t="inlineStr">
        <is>
          <t>Expr.corp</t>
        </is>
      </c>
      <c r="N181" s="232" t="inlineStr">
        <is>
          <t>Coord.</t>
        </is>
      </c>
      <c r="O181" s="232" t="inlineStr">
        <is>
          <t>Endur.</t>
        </is>
      </c>
      <c r="P181" s="232" t="inlineStr">
        <is>
          <t>Esp.sport</t>
        </is>
      </c>
      <c r="Q181" s="267" t="inlineStr">
        <is>
          <t>MOY</t>
        </is>
      </c>
      <c r="R181" s="268" t="inlineStr">
        <is>
          <t>▼ Activité</t>
        </is>
      </c>
      <c r="S181" s="229" t="inlineStr">
        <is>
          <t>Règles</t>
        </is>
      </c>
      <c r="T181" s="229" t="inlineStr">
        <is>
          <t>Coopér.</t>
        </is>
      </c>
      <c r="U181" s="229" t="inlineStr">
        <is>
          <t>Comm.</t>
        </is>
      </c>
      <c r="V181" s="229" t="inlineStr">
        <is>
          <t>Entraide</t>
        </is>
      </c>
      <c r="W181" s="230" t="inlineStr">
        <is>
          <t>Initiat.</t>
        </is>
      </c>
      <c r="X181" s="230" t="inlineStr">
        <is>
          <t>Gest.mat</t>
        </is>
      </c>
      <c r="Y181" s="230" t="inlineStr">
        <is>
          <t>Orga.</t>
        </is>
      </c>
      <c r="Z181" s="231" t="inlineStr">
        <is>
          <t>Imagin.</t>
        </is>
      </c>
      <c r="AA181" s="231" t="inlineStr">
        <is>
          <t>Expr.art</t>
        </is>
      </c>
      <c r="AB181" s="231" t="inlineStr">
        <is>
          <t>Expr.corp</t>
        </is>
      </c>
      <c r="AC181" s="232" t="inlineStr">
        <is>
          <t>Coord.</t>
        </is>
      </c>
      <c r="AD181" s="232" t="inlineStr">
        <is>
          <t>Endur.</t>
        </is>
      </c>
      <c r="AE181" s="232" t="inlineStr">
        <is>
          <t>Esp.sport</t>
        </is>
      </c>
      <c r="AF181" s="267" t="inlineStr">
        <is>
          <t>MOY</t>
        </is>
      </c>
      <c r="AH181" s="229" t="inlineStr">
        <is>
          <t>Règles</t>
        </is>
      </c>
      <c r="AI181" s="229" t="inlineStr">
        <is>
          <t>Coopér.</t>
        </is>
      </c>
      <c r="AJ181" s="229" t="inlineStr">
        <is>
          <t>Comm.</t>
        </is>
      </c>
      <c r="AK181" s="229" t="inlineStr">
        <is>
          <t>Entraide</t>
        </is>
      </c>
      <c r="AL181" s="230" t="inlineStr">
        <is>
          <t>Initiat.</t>
        </is>
      </c>
      <c r="AM181" s="230" t="inlineStr">
        <is>
          <t>Gest.mat</t>
        </is>
      </c>
      <c r="AN181" s="230" t="inlineStr">
        <is>
          <t>Orga.</t>
        </is>
      </c>
      <c r="AO181" s="231" t="inlineStr">
        <is>
          <t>Imagin.</t>
        </is>
      </c>
      <c r="AP181" s="231" t="inlineStr">
        <is>
          <t>Expr.art</t>
        </is>
      </c>
      <c r="AQ181" s="231" t="inlineStr">
        <is>
          <t>Expr.corp</t>
        </is>
      </c>
      <c r="AR181" s="232" t="inlineStr">
        <is>
          <t>Coord.</t>
        </is>
      </c>
      <c r="AS181" s="232" t="inlineStr">
        <is>
          <t>Endur.</t>
        </is>
      </c>
      <c r="AT181" s="232" t="inlineStr">
        <is>
          <t>Esp.sport</t>
        </is>
      </c>
      <c r="AU181" s="269" t="inlineStr">
        <is>
          <t>MOY</t>
        </is>
      </c>
    </row>
    <row r="182" ht="13.8" customHeight="1" s="185">
      <c r="A182" s="213" t="n">
        <v>1</v>
      </c>
      <c r="B182" s="234">
        <f t="array" ref="B182:B182">IFERROR(INDEX(Liste_Enfants!B$4:B$53,SMALL(IF(Liste_Enfants!E$4:E$53="B",ROW(Liste_Enfants!E$4:E$53)-3),1))&amp;" "&amp;INDEX(Liste_Enfants!C$4:C$53,SMALL(IF(Liste_Enfants!E$4:E$53="B",ROW(Liste_Enfants!E$4:E$53)-3),1)),"")</f>
        <v/>
      </c>
      <c r="C182" s="235" t="n"/>
      <c r="D182" s="236" t="n"/>
      <c r="E182" s="236" t="n"/>
      <c r="F182" s="236" t="n"/>
      <c r="G182" s="236" t="n"/>
      <c r="H182" s="236" t="n"/>
      <c r="I182" s="236" t="n"/>
      <c r="J182" s="236" t="n"/>
      <c r="K182" s="236" t="n"/>
      <c r="L182" s="236" t="n"/>
      <c r="M182" s="236" t="n"/>
      <c r="N182" s="236" t="n"/>
      <c r="O182" s="236" t="n"/>
      <c r="P182" s="236" t="n"/>
      <c r="Q182" s="264">
        <f>IF(COUNTA(D182:P182)=0,"",ROUND(AVERAGE(D182:P182),1))</f>
        <v/>
      </c>
      <c r="S182" s="236" t="n"/>
      <c r="T182" s="236" t="n"/>
      <c r="U182" s="236" t="n"/>
      <c r="V182" s="236" t="n"/>
      <c r="W182" s="236" t="n"/>
      <c r="X182" s="236" t="n"/>
      <c r="Y182" s="236" t="n"/>
      <c r="Z182" s="236" t="n"/>
      <c r="AA182" s="236" t="n"/>
      <c r="AB182" s="236" t="n"/>
      <c r="AC182" s="236" t="n"/>
      <c r="AD182" s="236" t="n"/>
      <c r="AE182" s="236" t="n"/>
      <c r="AF182" s="264">
        <f>IF(COUNTA(S182:AE182)=0,"",ROUND(AVERAGE(S182:AE182),1))</f>
        <v/>
      </c>
      <c r="AH182" s="236" t="n"/>
      <c r="AI182" s="236" t="n"/>
      <c r="AJ182" s="236" t="n"/>
      <c r="AK182" s="236" t="n"/>
      <c r="AL182" s="236" t="n"/>
      <c r="AM182" s="236" t="n"/>
      <c r="AN182" s="236" t="n"/>
      <c r="AO182" s="236" t="n"/>
      <c r="AP182" s="236" t="n"/>
      <c r="AQ182" s="236" t="n"/>
      <c r="AR182" s="236" t="n"/>
      <c r="AS182" s="236" t="n"/>
      <c r="AT182" s="236" t="n"/>
      <c r="AU182" s="237">
        <f>IF(COUNTA(AH182:AT182)=0,"",ROUND(AVERAGE(AH182:AT182),1))</f>
        <v/>
      </c>
    </row>
    <row r="183" ht="13.8" customHeight="1" s="185">
      <c r="A183" s="238" t="n">
        <v>2</v>
      </c>
      <c r="B183" s="239">
        <f t="array" ref="B183:B183">IFERROR(INDEX(Liste_Enfants!B$4:B$53,SMALL(IF(Liste_Enfants!E$4:E$53="B",ROW(Liste_Enfants!E$4:E$53)-3),2))&amp;" "&amp;INDEX(Liste_Enfants!C$4:C$53,SMALL(IF(Liste_Enfants!E$4:E$53="B",ROW(Liste_Enfants!E$4:E$53)-3),2)),"")</f>
        <v/>
      </c>
      <c r="C183" s="235" t="n"/>
      <c r="D183" s="236" t="n"/>
      <c r="E183" s="236" t="n"/>
      <c r="F183" s="236" t="n"/>
      <c r="G183" s="236" t="n"/>
      <c r="H183" s="236" t="n"/>
      <c r="I183" s="236" t="n"/>
      <c r="J183" s="236" t="n"/>
      <c r="K183" s="236" t="n"/>
      <c r="L183" s="236" t="n"/>
      <c r="M183" s="236" t="n"/>
      <c r="N183" s="236" t="n"/>
      <c r="O183" s="236" t="n"/>
      <c r="P183" s="236" t="n"/>
      <c r="Q183" s="264">
        <f>IF(COUNTA(D183:P183)=0,"",ROUND(AVERAGE(D183:P183),1))</f>
        <v/>
      </c>
      <c r="S183" s="236" t="n"/>
      <c r="T183" s="236" t="n"/>
      <c r="U183" s="236" t="n"/>
      <c r="V183" s="236" t="n"/>
      <c r="W183" s="236" t="n"/>
      <c r="X183" s="236" t="n"/>
      <c r="Y183" s="236" t="n"/>
      <c r="Z183" s="236" t="n"/>
      <c r="AA183" s="236" t="n"/>
      <c r="AB183" s="236" t="n"/>
      <c r="AC183" s="236" t="n"/>
      <c r="AD183" s="236" t="n"/>
      <c r="AE183" s="236" t="n"/>
      <c r="AF183" s="264">
        <f>IF(COUNTA(S183:AE183)=0,"",ROUND(AVERAGE(S183:AE183),1))</f>
        <v/>
      </c>
      <c r="AH183" s="236" t="n"/>
      <c r="AI183" s="236" t="n"/>
      <c r="AJ183" s="236" t="n"/>
      <c r="AK183" s="236" t="n"/>
      <c r="AL183" s="236" t="n"/>
      <c r="AM183" s="236" t="n"/>
      <c r="AN183" s="236" t="n"/>
      <c r="AO183" s="236" t="n"/>
      <c r="AP183" s="236" t="n"/>
      <c r="AQ183" s="236" t="n"/>
      <c r="AR183" s="236" t="n"/>
      <c r="AS183" s="236" t="n"/>
      <c r="AT183" s="236" t="n"/>
      <c r="AU183" s="237">
        <f>IF(COUNTA(AH183:AT183)=0,"",ROUND(AVERAGE(AH183:AT183),1))</f>
        <v/>
      </c>
    </row>
    <row r="184" ht="13.8" customHeight="1" s="185">
      <c r="A184" s="213" t="n">
        <v>3</v>
      </c>
      <c r="B184" s="234">
        <f t="array" ref="B184:B184">IFERROR(INDEX(Liste_Enfants!B$4:B$53,SMALL(IF(Liste_Enfants!E$4:E$53="B",ROW(Liste_Enfants!E$4:E$53)-3),3))&amp;" "&amp;INDEX(Liste_Enfants!C$4:C$53,SMALL(IF(Liste_Enfants!E$4:E$53="B",ROW(Liste_Enfants!E$4:E$53)-3),3)),"")</f>
        <v/>
      </c>
      <c r="C184" s="235" t="n"/>
      <c r="D184" s="236" t="n"/>
      <c r="E184" s="236" t="n"/>
      <c r="F184" s="236" t="n"/>
      <c r="G184" s="236" t="n"/>
      <c r="H184" s="236" t="n"/>
      <c r="I184" s="236" t="n"/>
      <c r="J184" s="236" t="n"/>
      <c r="K184" s="236" t="n"/>
      <c r="L184" s="236" t="n"/>
      <c r="M184" s="236" t="n"/>
      <c r="N184" s="236" t="n"/>
      <c r="O184" s="236" t="n"/>
      <c r="P184" s="236" t="n"/>
      <c r="Q184" s="264">
        <f>IF(COUNTA(D184:P184)=0,"",ROUND(AVERAGE(D184:P184),1))</f>
        <v/>
      </c>
      <c r="S184" s="236" t="n"/>
      <c r="T184" s="236" t="n"/>
      <c r="U184" s="236" t="n"/>
      <c r="V184" s="236" t="n"/>
      <c r="W184" s="236" t="n"/>
      <c r="X184" s="236" t="n"/>
      <c r="Y184" s="236" t="n"/>
      <c r="Z184" s="236" t="n"/>
      <c r="AA184" s="236" t="n"/>
      <c r="AB184" s="236" t="n"/>
      <c r="AC184" s="236" t="n"/>
      <c r="AD184" s="236" t="n"/>
      <c r="AE184" s="236" t="n"/>
      <c r="AF184" s="264">
        <f>IF(COUNTA(S184:AE184)=0,"",ROUND(AVERAGE(S184:AE184),1))</f>
        <v/>
      </c>
      <c r="AH184" s="236" t="n"/>
      <c r="AI184" s="236" t="n"/>
      <c r="AJ184" s="236" t="n"/>
      <c r="AK184" s="236" t="n"/>
      <c r="AL184" s="236" t="n"/>
      <c r="AM184" s="236" t="n"/>
      <c r="AN184" s="236" t="n"/>
      <c r="AO184" s="236" t="n"/>
      <c r="AP184" s="236" t="n"/>
      <c r="AQ184" s="236" t="n"/>
      <c r="AR184" s="236" t="n"/>
      <c r="AS184" s="236" t="n"/>
      <c r="AT184" s="236" t="n"/>
      <c r="AU184" s="237">
        <f>IF(COUNTA(AH184:AT184)=0,"",ROUND(AVERAGE(AH184:AT184),1))</f>
        <v/>
      </c>
    </row>
    <row r="185" ht="13.8" customHeight="1" s="185">
      <c r="A185" s="238" t="n">
        <v>4</v>
      </c>
      <c r="B185" s="239">
        <f t="array" ref="B185:B185">IFERROR(INDEX(Liste_Enfants!B$4:B$53,SMALL(IF(Liste_Enfants!E$4:E$53="B",ROW(Liste_Enfants!E$4:E$53)-3),4))&amp;" "&amp;INDEX(Liste_Enfants!C$4:C$53,SMALL(IF(Liste_Enfants!E$4:E$53="B",ROW(Liste_Enfants!E$4:E$53)-3),4)),"")</f>
        <v/>
      </c>
      <c r="C185" s="235" t="n"/>
      <c r="D185" s="236" t="n"/>
      <c r="E185" s="236" t="n"/>
      <c r="F185" s="236" t="n"/>
      <c r="G185" s="236" t="n"/>
      <c r="H185" s="236" t="n"/>
      <c r="I185" s="236" t="n"/>
      <c r="J185" s="236" t="n"/>
      <c r="K185" s="236" t="n"/>
      <c r="L185" s="236" t="n"/>
      <c r="M185" s="236" t="n"/>
      <c r="N185" s="236" t="n"/>
      <c r="O185" s="236" t="n"/>
      <c r="P185" s="236" t="n"/>
      <c r="Q185" s="264">
        <f>IF(COUNTA(D185:P185)=0,"",ROUND(AVERAGE(D185:P185),1))</f>
        <v/>
      </c>
      <c r="S185" s="236" t="n"/>
      <c r="T185" s="236" t="n"/>
      <c r="U185" s="236" t="n"/>
      <c r="V185" s="236" t="n"/>
      <c r="W185" s="236" t="n"/>
      <c r="X185" s="236" t="n"/>
      <c r="Y185" s="236" t="n"/>
      <c r="Z185" s="236" t="n"/>
      <c r="AA185" s="236" t="n"/>
      <c r="AB185" s="236" t="n"/>
      <c r="AC185" s="236" t="n"/>
      <c r="AD185" s="236" t="n"/>
      <c r="AE185" s="236" t="n"/>
      <c r="AF185" s="264">
        <f>IF(COUNTA(S185:AE185)=0,"",ROUND(AVERAGE(S185:AE185),1))</f>
        <v/>
      </c>
      <c r="AH185" s="236" t="n"/>
      <c r="AI185" s="236" t="n"/>
      <c r="AJ185" s="236" t="n"/>
      <c r="AK185" s="236" t="n"/>
      <c r="AL185" s="236" t="n"/>
      <c r="AM185" s="236" t="n"/>
      <c r="AN185" s="236" t="n"/>
      <c r="AO185" s="236" t="n"/>
      <c r="AP185" s="236" t="n"/>
      <c r="AQ185" s="236" t="n"/>
      <c r="AR185" s="236" t="n"/>
      <c r="AS185" s="236" t="n"/>
      <c r="AT185" s="236" t="n"/>
      <c r="AU185" s="237">
        <f>IF(COUNTA(AH185:AT185)=0,"",ROUND(AVERAGE(AH185:AT185),1))</f>
        <v/>
      </c>
    </row>
    <row r="186" ht="13.8" customHeight="1" s="185">
      <c r="A186" s="213" t="n">
        <v>5</v>
      </c>
      <c r="B186" s="234">
        <f t="array" ref="B186:B186">IFERROR(INDEX(Liste_Enfants!B$4:B$53,SMALL(IF(Liste_Enfants!E$4:E$53="B",ROW(Liste_Enfants!E$4:E$53)-3),5))&amp;" "&amp;INDEX(Liste_Enfants!C$4:C$53,SMALL(IF(Liste_Enfants!E$4:E$53="B",ROW(Liste_Enfants!E$4:E$53)-3),5)),"")</f>
        <v/>
      </c>
      <c r="C186" s="235" t="n"/>
      <c r="D186" s="236" t="n"/>
      <c r="E186" s="236" t="n"/>
      <c r="F186" s="236" t="n"/>
      <c r="G186" s="236" t="n"/>
      <c r="H186" s="236" t="n"/>
      <c r="I186" s="236" t="n"/>
      <c r="J186" s="236" t="n"/>
      <c r="K186" s="236" t="n"/>
      <c r="L186" s="236" t="n"/>
      <c r="M186" s="236" t="n"/>
      <c r="N186" s="236" t="n"/>
      <c r="O186" s="236" t="n"/>
      <c r="P186" s="236" t="n"/>
      <c r="Q186" s="264">
        <f>IF(COUNTA(D186:P186)=0,"",ROUND(AVERAGE(D186:P186),1))</f>
        <v/>
      </c>
      <c r="S186" s="236" t="n"/>
      <c r="T186" s="236" t="n"/>
      <c r="U186" s="236" t="n"/>
      <c r="V186" s="236" t="n"/>
      <c r="W186" s="236" t="n"/>
      <c r="X186" s="236" t="n"/>
      <c r="Y186" s="236" t="n"/>
      <c r="Z186" s="236" t="n"/>
      <c r="AA186" s="236" t="n"/>
      <c r="AB186" s="236" t="n"/>
      <c r="AC186" s="236" t="n"/>
      <c r="AD186" s="236" t="n"/>
      <c r="AE186" s="236" t="n"/>
      <c r="AF186" s="264">
        <f>IF(COUNTA(S186:AE186)=0,"",ROUND(AVERAGE(S186:AE186),1))</f>
        <v/>
      </c>
      <c r="AH186" s="236" t="n"/>
      <c r="AI186" s="236" t="n"/>
      <c r="AJ186" s="236" t="n"/>
      <c r="AK186" s="236" t="n"/>
      <c r="AL186" s="236" t="n"/>
      <c r="AM186" s="236" t="n"/>
      <c r="AN186" s="236" t="n"/>
      <c r="AO186" s="236" t="n"/>
      <c r="AP186" s="236" t="n"/>
      <c r="AQ186" s="236" t="n"/>
      <c r="AR186" s="236" t="n"/>
      <c r="AS186" s="236" t="n"/>
      <c r="AT186" s="236" t="n"/>
      <c r="AU186" s="237">
        <f>IF(COUNTA(AH186:AT186)=0,"",ROUND(AVERAGE(AH186:AT186),1))</f>
        <v/>
      </c>
    </row>
    <row r="187" ht="13.8" customHeight="1" s="185">
      <c r="A187" s="238" t="n">
        <v>6</v>
      </c>
      <c r="B187" s="239">
        <f t="array" ref="B187:B187">IFERROR(INDEX(Liste_Enfants!B$4:B$53,SMALL(IF(Liste_Enfants!E$4:E$53="B",ROW(Liste_Enfants!E$4:E$53)-3),6))&amp;" "&amp;INDEX(Liste_Enfants!C$4:C$53,SMALL(IF(Liste_Enfants!E$4:E$53="B",ROW(Liste_Enfants!E$4:E$53)-3),6)),"")</f>
        <v/>
      </c>
      <c r="C187" s="235" t="n"/>
      <c r="D187" s="236" t="n"/>
      <c r="E187" s="236" t="n"/>
      <c r="F187" s="236" t="n"/>
      <c r="G187" s="236" t="n"/>
      <c r="H187" s="236" t="n"/>
      <c r="I187" s="236" t="n"/>
      <c r="J187" s="236" t="n"/>
      <c r="K187" s="236" t="n"/>
      <c r="L187" s="236" t="n"/>
      <c r="M187" s="236" t="n"/>
      <c r="N187" s="236" t="n"/>
      <c r="O187" s="236" t="n"/>
      <c r="P187" s="236" t="n"/>
      <c r="Q187" s="264">
        <f>IF(COUNTA(D187:P187)=0,"",ROUND(AVERAGE(D187:P187),1))</f>
        <v/>
      </c>
      <c r="S187" s="236" t="n"/>
      <c r="T187" s="236" t="n"/>
      <c r="U187" s="236" t="n"/>
      <c r="V187" s="236" t="n"/>
      <c r="W187" s="236" t="n"/>
      <c r="X187" s="236" t="n"/>
      <c r="Y187" s="236" t="n"/>
      <c r="Z187" s="236" t="n"/>
      <c r="AA187" s="236" t="n"/>
      <c r="AB187" s="236" t="n"/>
      <c r="AC187" s="236" t="n"/>
      <c r="AD187" s="236" t="n"/>
      <c r="AE187" s="236" t="n"/>
      <c r="AF187" s="264">
        <f>IF(COUNTA(S187:AE187)=0,"",ROUND(AVERAGE(S187:AE187),1))</f>
        <v/>
      </c>
      <c r="AH187" s="236" t="n"/>
      <c r="AI187" s="236" t="n"/>
      <c r="AJ187" s="236" t="n"/>
      <c r="AK187" s="236" t="n"/>
      <c r="AL187" s="236" t="n"/>
      <c r="AM187" s="236" t="n"/>
      <c r="AN187" s="236" t="n"/>
      <c r="AO187" s="236" t="n"/>
      <c r="AP187" s="236" t="n"/>
      <c r="AQ187" s="236" t="n"/>
      <c r="AR187" s="236" t="n"/>
      <c r="AS187" s="236" t="n"/>
      <c r="AT187" s="236" t="n"/>
      <c r="AU187" s="237">
        <f>IF(COUNTA(AH187:AT187)=0,"",ROUND(AVERAGE(AH187:AT187),1))</f>
        <v/>
      </c>
    </row>
    <row r="188" ht="13.8" customHeight="1" s="185">
      <c r="A188" s="213" t="n">
        <v>7</v>
      </c>
      <c r="B188" s="234">
        <f t="array" ref="B188:B188">IFERROR(INDEX(Liste_Enfants!B$4:B$53,SMALL(IF(Liste_Enfants!E$4:E$53="B",ROW(Liste_Enfants!E$4:E$53)-3),7))&amp;" "&amp;INDEX(Liste_Enfants!C$4:C$53,SMALL(IF(Liste_Enfants!E$4:E$53="B",ROW(Liste_Enfants!E$4:E$53)-3),7)),"")</f>
        <v/>
      </c>
      <c r="C188" s="235" t="n"/>
      <c r="D188" s="236" t="n"/>
      <c r="E188" s="236" t="n"/>
      <c r="F188" s="236" t="n"/>
      <c r="G188" s="236" t="n"/>
      <c r="H188" s="236" t="n"/>
      <c r="I188" s="236" t="n"/>
      <c r="J188" s="236" t="n"/>
      <c r="K188" s="236" t="n"/>
      <c r="L188" s="236" t="n"/>
      <c r="M188" s="236" t="n"/>
      <c r="N188" s="236" t="n"/>
      <c r="O188" s="236" t="n"/>
      <c r="P188" s="236" t="n"/>
      <c r="Q188" s="264">
        <f>IF(COUNTA(D188:P188)=0,"",ROUND(AVERAGE(D188:P188),1))</f>
        <v/>
      </c>
      <c r="S188" s="236" t="n"/>
      <c r="T188" s="236" t="n"/>
      <c r="U188" s="236" t="n"/>
      <c r="V188" s="236" t="n"/>
      <c r="W188" s="236" t="n"/>
      <c r="X188" s="236" t="n"/>
      <c r="Y188" s="236" t="n"/>
      <c r="Z188" s="236" t="n"/>
      <c r="AA188" s="236" t="n"/>
      <c r="AB188" s="236" t="n"/>
      <c r="AC188" s="236" t="n"/>
      <c r="AD188" s="236" t="n"/>
      <c r="AE188" s="236" t="n"/>
      <c r="AF188" s="264">
        <f>IF(COUNTA(S188:AE188)=0,"",ROUND(AVERAGE(S188:AE188),1))</f>
        <v/>
      </c>
      <c r="AH188" s="236" t="n"/>
      <c r="AI188" s="236" t="n"/>
      <c r="AJ188" s="236" t="n"/>
      <c r="AK188" s="236" t="n"/>
      <c r="AL188" s="236" t="n"/>
      <c r="AM188" s="236" t="n"/>
      <c r="AN188" s="236" t="n"/>
      <c r="AO188" s="236" t="n"/>
      <c r="AP188" s="236" t="n"/>
      <c r="AQ188" s="236" t="n"/>
      <c r="AR188" s="236" t="n"/>
      <c r="AS188" s="236" t="n"/>
      <c r="AT188" s="236" t="n"/>
      <c r="AU188" s="237">
        <f>IF(COUNTA(AH188:AT188)=0,"",ROUND(AVERAGE(AH188:AT188),1))</f>
        <v/>
      </c>
    </row>
    <row r="189" ht="13.8" customHeight="1" s="185">
      <c r="A189" s="238" t="n">
        <v>8</v>
      </c>
      <c r="B189" s="239">
        <f t="array" ref="B189:B189">IFERROR(INDEX(Liste_Enfants!B$4:B$53,SMALL(IF(Liste_Enfants!E$4:E$53="B",ROW(Liste_Enfants!E$4:E$53)-3),8))&amp;" "&amp;INDEX(Liste_Enfants!C$4:C$53,SMALL(IF(Liste_Enfants!E$4:E$53="B",ROW(Liste_Enfants!E$4:E$53)-3),8)),"")</f>
        <v/>
      </c>
      <c r="C189" s="235" t="n"/>
      <c r="D189" s="236" t="n"/>
      <c r="E189" s="236" t="n"/>
      <c r="F189" s="236" t="n"/>
      <c r="G189" s="236" t="n"/>
      <c r="H189" s="236" t="n"/>
      <c r="I189" s="236" t="n"/>
      <c r="J189" s="236" t="n"/>
      <c r="K189" s="236" t="n"/>
      <c r="L189" s="236" t="n"/>
      <c r="M189" s="236" t="n"/>
      <c r="N189" s="236" t="n"/>
      <c r="O189" s="236" t="n"/>
      <c r="P189" s="236" t="n"/>
      <c r="Q189" s="264">
        <f>IF(COUNTA(D189:P189)=0,"",ROUND(AVERAGE(D189:P189),1))</f>
        <v/>
      </c>
      <c r="S189" s="236" t="n"/>
      <c r="T189" s="236" t="n"/>
      <c r="U189" s="236" t="n"/>
      <c r="V189" s="236" t="n"/>
      <c r="W189" s="236" t="n"/>
      <c r="X189" s="236" t="n"/>
      <c r="Y189" s="236" t="n"/>
      <c r="Z189" s="236" t="n"/>
      <c r="AA189" s="236" t="n"/>
      <c r="AB189" s="236" t="n"/>
      <c r="AC189" s="236" t="n"/>
      <c r="AD189" s="236" t="n"/>
      <c r="AE189" s="236" t="n"/>
      <c r="AF189" s="264">
        <f>IF(COUNTA(S189:AE189)=0,"",ROUND(AVERAGE(S189:AE189),1))</f>
        <v/>
      </c>
      <c r="AH189" s="236" t="n"/>
      <c r="AI189" s="236" t="n"/>
      <c r="AJ189" s="236" t="n"/>
      <c r="AK189" s="236" t="n"/>
      <c r="AL189" s="236" t="n"/>
      <c r="AM189" s="236" t="n"/>
      <c r="AN189" s="236" t="n"/>
      <c r="AO189" s="236" t="n"/>
      <c r="AP189" s="236" t="n"/>
      <c r="AQ189" s="236" t="n"/>
      <c r="AR189" s="236" t="n"/>
      <c r="AS189" s="236" t="n"/>
      <c r="AT189" s="236" t="n"/>
      <c r="AU189" s="237">
        <f>IF(COUNTA(AH189:AT189)=0,"",ROUND(AVERAGE(AH189:AT189),1))</f>
        <v/>
      </c>
    </row>
    <row r="190" ht="13.8" customHeight="1" s="185">
      <c r="A190" s="213" t="n">
        <v>9</v>
      </c>
      <c r="B190" s="234">
        <f t="array" ref="B190:B190">IFERROR(INDEX(Liste_Enfants!B$4:B$53,SMALL(IF(Liste_Enfants!E$4:E$53="B",ROW(Liste_Enfants!E$4:E$53)-3),9))&amp;" "&amp;INDEX(Liste_Enfants!C$4:C$53,SMALL(IF(Liste_Enfants!E$4:E$53="B",ROW(Liste_Enfants!E$4:E$53)-3),9)),"")</f>
        <v/>
      </c>
      <c r="C190" s="235" t="n"/>
      <c r="D190" s="236" t="n"/>
      <c r="E190" s="236" t="n"/>
      <c r="F190" s="236" t="n"/>
      <c r="G190" s="236" t="n"/>
      <c r="H190" s="236" t="n"/>
      <c r="I190" s="236" t="n"/>
      <c r="J190" s="236" t="n"/>
      <c r="K190" s="236" t="n"/>
      <c r="L190" s="236" t="n"/>
      <c r="M190" s="236" t="n"/>
      <c r="N190" s="236" t="n"/>
      <c r="O190" s="236" t="n"/>
      <c r="P190" s="236" t="n"/>
      <c r="Q190" s="264">
        <f>IF(COUNTA(D190:P190)=0,"",ROUND(AVERAGE(D190:P190),1))</f>
        <v/>
      </c>
      <c r="S190" s="236" t="n"/>
      <c r="T190" s="236" t="n"/>
      <c r="U190" s="236" t="n"/>
      <c r="V190" s="236" t="n"/>
      <c r="W190" s="236" t="n"/>
      <c r="X190" s="236" t="n"/>
      <c r="Y190" s="236" t="n"/>
      <c r="Z190" s="236" t="n"/>
      <c r="AA190" s="236" t="n"/>
      <c r="AB190" s="236" t="n"/>
      <c r="AC190" s="236" t="n"/>
      <c r="AD190" s="236" t="n"/>
      <c r="AE190" s="236" t="n"/>
      <c r="AF190" s="264">
        <f>IF(COUNTA(S190:AE190)=0,"",ROUND(AVERAGE(S190:AE190),1))</f>
        <v/>
      </c>
      <c r="AH190" s="236" t="n"/>
      <c r="AI190" s="236" t="n"/>
      <c r="AJ190" s="236" t="n"/>
      <c r="AK190" s="236" t="n"/>
      <c r="AL190" s="236" t="n"/>
      <c r="AM190" s="236" t="n"/>
      <c r="AN190" s="236" t="n"/>
      <c r="AO190" s="236" t="n"/>
      <c r="AP190" s="236" t="n"/>
      <c r="AQ190" s="236" t="n"/>
      <c r="AR190" s="236" t="n"/>
      <c r="AS190" s="236" t="n"/>
      <c r="AT190" s="236" t="n"/>
      <c r="AU190" s="237">
        <f>IF(COUNTA(AH190:AT190)=0,"",ROUND(AVERAGE(AH190:AT190),1))</f>
        <v/>
      </c>
    </row>
    <row r="191" ht="13.8" customHeight="1" s="185">
      <c r="A191" s="238" t="n">
        <v>10</v>
      </c>
      <c r="B191" s="239">
        <f t="array" ref="B191:B191">IFERROR(INDEX(Liste_Enfants!B$4:B$53,SMALL(IF(Liste_Enfants!E$4:E$53="B",ROW(Liste_Enfants!E$4:E$53)-3),10))&amp;" "&amp;INDEX(Liste_Enfants!C$4:C$53,SMALL(IF(Liste_Enfants!E$4:E$53="B",ROW(Liste_Enfants!E$4:E$53)-3),10)),"")</f>
        <v/>
      </c>
      <c r="C191" s="235" t="n"/>
      <c r="D191" s="236" t="n"/>
      <c r="E191" s="236" t="n"/>
      <c r="F191" s="236" t="n"/>
      <c r="G191" s="236" t="n"/>
      <c r="H191" s="236" t="n"/>
      <c r="I191" s="236" t="n"/>
      <c r="J191" s="236" t="n"/>
      <c r="K191" s="236" t="n"/>
      <c r="L191" s="236" t="n"/>
      <c r="M191" s="236" t="n"/>
      <c r="N191" s="236" t="n"/>
      <c r="O191" s="236" t="n"/>
      <c r="P191" s="236" t="n"/>
      <c r="Q191" s="264">
        <f>IF(COUNTA(D191:P191)=0,"",ROUND(AVERAGE(D191:P191),1))</f>
        <v/>
      </c>
      <c r="S191" s="236" t="n"/>
      <c r="T191" s="236" t="n"/>
      <c r="U191" s="236" t="n"/>
      <c r="V191" s="236" t="n"/>
      <c r="W191" s="236" t="n"/>
      <c r="X191" s="236" t="n"/>
      <c r="Y191" s="236" t="n"/>
      <c r="Z191" s="236" t="n"/>
      <c r="AA191" s="236" t="n"/>
      <c r="AB191" s="236" t="n"/>
      <c r="AC191" s="236" t="n"/>
      <c r="AD191" s="236" t="n"/>
      <c r="AE191" s="236" t="n"/>
      <c r="AF191" s="264">
        <f>IF(COUNTA(S191:AE191)=0,"",ROUND(AVERAGE(S191:AE191),1))</f>
        <v/>
      </c>
      <c r="AH191" s="236" t="n"/>
      <c r="AI191" s="236" t="n"/>
      <c r="AJ191" s="236" t="n"/>
      <c r="AK191" s="236" t="n"/>
      <c r="AL191" s="236" t="n"/>
      <c r="AM191" s="236" t="n"/>
      <c r="AN191" s="236" t="n"/>
      <c r="AO191" s="236" t="n"/>
      <c r="AP191" s="236" t="n"/>
      <c r="AQ191" s="236" t="n"/>
      <c r="AR191" s="236" t="n"/>
      <c r="AS191" s="236" t="n"/>
      <c r="AT191" s="236" t="n"/>
      <c r="AU191" s="237">
        <f>IF(COUNTA(AH191:AT191)=0,"",ROUND(AVERAGE(AH191:AT191),1))</f>
        <v/>
      </c>
    </row>
    <row r="192" ht="13.8" customHeight="1" s="185">
      <c r="A192" s="213" t="n">
        <v>11</v>
      </c>
      <c r="B192" s="234">
        <f t="array" ref="B192:B192">IFERROR(INDEX(Liste_Enfants!B$4:B$53,SMALL(IF(Liste_Enfants!E$4:E$53="B",ROW(Liste_Enfants!E$4:E$53)-3),11))&amp;" "&amp;INDEX(Liste_Enfants!C$4:C$53,SMALL(IF(Liste_Enfants!E$4:E$53="B",ROW(Liste_Enfants!E$4:E$53)-3),11)),"")</f>
        <v/>
      </c>
      <c r="C192" s="235" t="n"/>
      <c r="D192" s="236" t="n"/>
      <c r="E192" s="236" t="n"/>
      <c r="F192" s="236" t="n"/>
      <c r="G192" s="236" t="n"/>
      <c r="H192" s="236" t="n"/>
      <c r="I192" s="236" t="n"/>
      <c r="J192" s="236" t="n"/>
      <c r="K192" s="236" t="n"/>
      <c r="L192" s="236" t="n"/>
      <c r="M192" s="236" t="n"/>
      <c r="N192" s="236" t="n"/>
      <c r="O192" s="236" t="n"/>
      <c r="P192" s="236" t="n"/>
      <c r="Q192" s="264">
        <f>IF(COUNTA(D192:P192)=0,"",ROUND(AVERAGE(D192:P192),1))</f>
        <v/>
      </c>
      <c r="S192" s="236" t="n"/>
      <c r="T192" s="236" t="n"/>
      <c r="U192" s="236" t="n"/>
      <c r="V192" s="236" t="n"/>
      <c r="W192" s="236" t="n"/>
      <c r="X192" s="236" t="n"/>
      <c r="Y192" s="236" t="n"/>
      <c r="Z192" s="236" t="n"/>
      <c r="AA192" s="236" t="n"/>
      <c r="AB192" s="236" t="n"/>
      <c r="AC192" s="236" t="n"/>
      <c r="AD192" s="236" t="n"/>
      <c r="AE192" s="236" t="n"/>
      <c r="AF192" s="264">
        <f>IF(COUNTA(S192:AE192)=0,"",ROUND(AVERAGE(S192:AE192),1))</f>
        <v/>
      </c>
      <c r="AH192" s="236" t="n"/>
      <c r="AI192" s="236" t="n"/>
      <c r="AJ192" s="236" t="n"/>
      <c r="AK192" s="236" t="n"/>
      <c r="AL192" s="236" t="n"/>
      <c r="AM192" s="236" t="n"/>
      <c r="AN192" s="236" t="n"/>
      <c r="AO192" s="236" t="n"/>
      <c r="AP192" s="236" t="n"/>
      <c r="AQ192" s="236" t="n"/>
      <c r="AR192" s="236" t="n"/>
      <c r="AS192" s="236" t="n"/>
      <c r="AT192" s="236" t="n"/>
      <c r="AU192" s="237">
        <f>IF(COUNTA(AH192:AT192)=0,"",ROUND(AVERAGE(AH192:AT192),1))</f>
        <v/>
      </c>
    </row>
    <row r="193" ht="13.8" customHeight="1" s="185">
      <c r="A193" s="238" t="n">
        <v>12</v>
      </c>
      <c r="B193" s="239">
        <f t="array" ref="B193:B193">IFERROR(INDEX(Liste_Enfants!B$4:B$53,SMALL(IF(Liste_Enfants!E$4:E$53="B",ROW(Liste_Enfants!E$4:E$53)-3),12))&amp;" "&amp;INDEX(Liste_Enfants!C$4:C$53,SMALL(IF(Liste_Enfants!E$4:E$53="B",ROW(Liste_Enfants!E$4:E$53)-3),12)),"")</f>
        <v/>
      </c>
      <c r="C193" s="235" t="n"/>
      <c r="D193" s="236" t="n"/>
      <c r="E193" s="236" t="n"/>
      <c r="F193" s="236" t="n"/>
      <c r="G193" s="236" t="n"/>
      <c r="H193" s="236" t="n"/>
      <c r="I193" s="236" t="n"/>
      <c r="J193" s="236" t="n"/>
      <c r="K193" s="236" t="n"/>
      <c r="L193" s="236" t="n"/>
      <c r="M193" s="236" t="n"/>
      <c r="N193" s="236" t="n"/>
      <c r="O193" s="236" t="n"/>
      <c r="P193" s="236" t="n"/>
      <c r="Q193" s="264">
        <f>IF(COUNTA(D193:P193)=0,"",ROUND(AVERAGE(D193:P193),1))</f>
        <v/>
      </c>
      <c r="S193" s="236" t="n"/>
      <c r="T193" s="236" t="n"/>
      <c r="U193" s="236" t="n"/>
      <c r="V193" s="236" t="n"/>
      <c r="W193" s="236" t="n"/>
      <c r="X193" s="236" t="n"/>
      <c r="Y193" s="236" t="n"/>
      <c r="Z193" s="236" t="n"/>
      <c r="AA193" s="236" t="n"/>
      <c r="AB193" s="236" t="n"/>
      <c r="AC193" s="236" t="n"/>
      <c r="AD193" s="236" t="n"/>
      <c r="AE193" s="236" t="n"/>
      <c r="AF193" s="264">
        <f>IF(COUNTA(S193:AE193)=0,"",ROUND(AVERAGE(S193:AE193),1))</f>
        <v/>
      </c>
      <c r="AH193" s="236" t="n"/>
      <c r="AI193" s="236" t="n"/>
      <c r="AJ193" s="236" t="n"/>
      <c r="AK193" s="236" t="n"/>
      <c r="AL193" s="236" t="n"/>
      <c r="AM193" s="236" t="n"/>
      <c r="AN193" s="236" t="n"/>
      <c r="AO193" s="236" t="n"/>
      <c r="AP193" s="236" t="n"/>
      <c r="AQ193" s="236" t="n"/>
      <c r="AR193" s="236" t="n"/>
      <c r="AS193" s="236" t="n"/>
      <c r="AT193" s="236" t="n"/>
      <c r="AU193" s="237">
        <f>IF(COUNTA(AH193:AT193)=0,"",ROUND(AVERAGE(AH193:AT193),1))</f>
        <v/>
      </c>
    </row>
    <row r="194" ht="13.8" customHeight="1" s="185">
      <c r="A194" s="213" t="n">
        <v>13</v>
      </c>
      <c r="B194" s="234">
        <f t="array" ref="B194:B194">IFERROR(INDEX(Liste_Enfants!B$4:B$53,SMALL(IF(Liste_Enfants!E$4:E$53="B",ROW(Liste_Enfants!E$4:E$53)-3),13))&amp;" "&amp;INDEX(Liste_Enfants!C$4:C$53,SMALL(IF(Liste_Enfants!E$4:E$53="B",ROW(Liste_Enfants!E$4:E$53)-3),13)),"")</f>
        <v/>
      </c>
      <c r="C194" s="235" t="n"/>
      <c r="D194" s="236" t="n"/>
      <c r="E194" s="236" t="n"/>
      <c r="F194" s="236" t="n"/>
      <c r="G194" s="236" t="n"/>
      <c r="H194" s="236" t="n"/>
      <c r="I194" s="236" t="n"/>
      <c r="J194" s="236" t="n"/>
      <c r="K194" s="236" t="n"/>
      <c r="L194" s="236" t="n"/>
      <c r="M194" s="236" t="n"/>
      <c r="N194" s="236" t="n"/>
      <c r="O194" s="236" t="n"/>
      <c r="P194" s="236" t="n"/>
      <c r="Q194" s="264">
        <f>IF(COUNTA(D194:P194)=0,"",ROUND(AVERAGE(D194:P194),1))</f>
        <v/>
      </c>
      <c r="S194" s="236" t="n"/>
      <c r="T194" s="236" t="n"/>
      <c r="U194" s="236" t="n"/>
      <c r="V194" s="236" t="n"/>
      <c r="W194" s="236" t="n"/>
      <c r="X194" s="236" t="n"/>
      <c r="Y194" s="236" t="n"/>
      <c r="Z194" s="236" t="n"/>
      <c r="AA194" s="236" t="n"/>
      <c r="AB194" s="236" t="n"/>
      <c r="AC194" s="236" t="n"/>
      <c r="AD194" s="236" t="n"/>
      <c r="AE194" s="236" t="n"/>
      <c r="AF194" s="264">
        <f>IF(COUNTA(S194:AE194)=0,"",ROUND(AVERAGE(S194:AE194),1))</f>
        <v/>
      </c>
      <c r="AH194" s="236" t="n"/>
      <c r="AI194" s="236" t="n"/>
      <c r="AJ194" s="236" t="n"/>
      <c r="AK194" s="236" t="n"/>
      <c r="AL194" s="236" t="n"/>
      <c r="AM194" s="236" t="n"/>
      <c r="AN194" s="236" t="n"/>
      <c r="AO194" s="236" t="n"/>
      <c r="AP194" s="236" t="n"/>
      <c r="AQ194" s="236" t="n"/>
      <c r="AR194" s="236" t="n"/>
      <c r="AS194" s="236" t="n"/>
      <c r="AT194" s="236" t="n"/>
      <c r="AU194" s="237">
        <f>IF(COUNTA(AH194:AT194)=0,"",ROUND(AVERAGE(AH194:AT194),1))</f>
        <v/>
      </c>
    </row>
    <row r="195" ht="13.8" customHeight="1" s="185">
      <c r="A195" s="238" t="n">
        <v>14</v>
      </c>
      <c r="B195" s="239">
        <f t="array" ref="B195:B195">IFERROR(INDEX(Liste_Enfants!B$4:B$53,SMALL(IF(Liste_Enfants!E$4:E$53="B",ROW(Liste_Enfants!E$4:E$53)-3),14))&amp;" "&amp;INDEX(Liste_Enfants!C$4:C$53,SMALL(IF(Liste_Enfants!E$4:E$53="B",ROW(Liste_Enfants!E$4:E$53)-3),14)),"")</f>
        <v/>
      </c>
      <c r="C195" s="235" t="n"/>
      <c r="D195" s="236" t="n"/>
      <c r="E195" s="236" t="n"/>
      <c r="F195" s="236" t="n"/>
      <c r="G195" s="236" t="n"/>
      <c r="H195" s="236" t="n"/>
      <c r="I195" s="236" t="n"/>
      <c r="J195" s="236" t="n"/>
      <c r="K195" s="236" t="n"/>
      <c r="L195" s="236" t="n"/>
      <c r="M195" s="236" t="n"/>
      <c r="N195" s="236" t="n"/>
      <c r="O195" s="236" t="n"/>
      <c r="P195" s="236" t="n"/>
      <c r="Q195" s="264">
        <f>IF(COUNTA(D195:P195)=0,"",ROUND(AVERAGE(D195:P195),1))</f>
        <v/>
      </c>
      <c r="S195" s="236" t="n"/>
      <c r="T195" s="236" t="n"/>
      <c r="U195" s="236" t="n"/>
      <c r="V195" s="236" t="n"/>
      <c r="W195" s="236" t="n"/>
      <c r="X195" s="236" t="n"/>
      <c r="Y195" s="236" t="n"/>
      <c r="Z195" s="236" t="n"/>
      <c r="AA195" s="236" t="n"/>
      <c r="AB195" s="236" t="n"/>
      <c r="AC195" s="236" t="n"/>
      <c r="AD195" s="236" t="n"/>
      <c r="AE195" s="236" t="n"/>
      <c r="AF195" s="264">
        <f>IF(COUNTA(S195:AE195)=0,"",ROUND(AVERAGE(S195:AE195),1))</f>
        <v/>
      </c>
      <c r="AH195" s="236" t="n"/>
      <c r="AI195" s="236" t="n"/>
      <c r="AJ195" s="236" t="n"/>
      <c r="AK195" s="236" t="n"/>
      <c r="AL195" s="236" t="n"/>
      <c r="AM195" s="236" t="n"/>
      <c r="AN195" s="236" t="n"/>
      <c r="AO195" s="236" t="n"/>
      <c r="AP195" s="236" t="n"/>
      <c r="AQ195" s="236" t="n"/>
      <c r="AR195" s="236" t="n"/>
      <c r="AS195" s="236" t="n"/>
      <c r="AT195" s="236" t="n"/>
      <c r="AU195" s="237">
        <f>IF(COUNTA(AH195:AT195)=0,"",ROUND(AVERAGE(AH195:AT195),1))</f>
        <v/>
      </c>
    </row>
    <row r="196" ht="13.8" customHeight="1" s="185">
      <c r="A196" s="213" t="n">
        <v>15</v>
      </c>
      <c r="B196" s="234">
        <f t="array" ref="B196:B196">IFERROR(INDEX(Liste_Enfants!B$4:B$53,SMALL(IF(Liste_Enfants!E$4:E$53="B",ROW(Liste_Enfants!E$4:E$53)-3),15))&amp;" "&amp;INDEX(Liste_Enfants!C$4:C$53,SMALL(IF(Liste_Enfants!E$4:E$53="B",ROW(Liste_Enfants!E$4:E$53)-3),15)),"")</f>
        <v/>
      </c>
      <c r="C196" s="235" t="n"/>
      <c r="D196" s="236" t="n"/>
      <c r="E196" s="236" t="n"/>
      <c r="F196" s="236" t="n"/>
      <c r="G196" s="236" t="n"/>
      <c r="H196" s="236" t="n"/>
      <c r="I196" s="236" t="n"/>
      <c r="J196" s="236" t="n"/>
      <c r="K196" s="236" t="n"/>
      <c r="L196" s="236" t="n"/>
      <c r="M196" s="236" t="n"/>
      <c r="N196" s="236" t="n"/>
      <c r="O196" s="236" t="n"/>
      <c r="P196" s="236" t="n"/>
      <c r="Q196" s="264">
        <f>IF(COUNTA(D196:P196)=0,"",ROUND(AVERAGE(D196:P196),1))</f>
        <v/>
      </c>
      <c r="S196" s="236" t="n"/>
      <c r="T196" s="236" t="n"/>
      <c r="U196" s="236" t="n"/>
      <c r="V196" s="236" t="n"/>
      <c r="W196" s="236" t="n"/>
      <c r="X196" s="236" t="n"/>
      <c r="Y196" s="236" t="n"/>
      <c r="Z196" s="236" t="n"/>
      <c r="AA196" s="236" t="n"/>
      <c r="AB196" s="236" t="n"/>
      <c r="AC196" s="236" t="n"/>
      <c r="AD196" s="236" t="n"/>
      <c r="AE196" s="236" t="n"/>
      <c r="AF196" s="264">
        <f>IF(COUNTA(S196:AE196)=0,"",ROUND(AVERAGE(S196:AE196),1))</f>
        <v/>
      </c>
      <c r="AH196" s="236" t="n"/>
      <c r="AI196" s="236" t="n"/>
      <c r="AJ196" s="236" t="n"/>
      <c r="AK196" s="236" t="n"/>
      <c r="AL196" s="236" t="n"/>
      <c r="AM196" s="236" t="n"/>
      <c r="AN196" s="236" t="n"/>
      <c r="AO196" s="236" t="n"/>
      <c r="AP196" s="236" t="n"/>
      <c r="AQ196" s="236" t="n"/>
      <c r="AR196" s="236" t="n"/>
      <c r="AS196" s="236" t="n"/>
      <c r="AT196" s="236" t="n"/>
      <c r="AU196" s="237">
        <f>IF(COUNTA(AH196:AT196)=0,"",ROUND(AVERAGE(AH196:AT196),1))</f>
        <v/>
      </c>
    </row>
    <row r="197" ht="12.8" customHeight="1" s="185">
      <c r="A197" s="233" t="inlineStr">
        <is>
          <t>📊 MOY.</t>
        </is>
      </c>
      <c r="C197" s="235" t="n"/>
      <c r="D197" s="241">
        <f>IF(COUNTA(D182:D196)=0,"",ROUND(AVERAGE(D182:D196),1))</f>
        <v/>
      </c>
      <c r="E197" s="241">
        <f>IF(COUNTA(E182:E196)=0,"",ROUND(AVERAGE(E182:E196),1))</f>
        <v/>
      </c>
      <c r="F197" s="241">
        <f>IF(COUNTA(F182:F196)=0,"",ROUND(AVERAGE(F182:F196),1))</f>
        <v/>
      </c>
      <c r="G197" s="241">
        <f>IF(COUNTA(G182:G196)=0,"",ROUND(AVERAGE(G182:G196),1))</f>
        <v/>
      </c>
      <c r="H197" s="241">
        <f>IF(COUNTA(H182:H196)=0,"",ROUND(AVERAGE(H182:H196),1))</f>
        <v/>
      </c>
      <c r="I197" s="241">
        <f>IF(COUNTA(I182:I196)=0,"",ROUND(AVERAGE(I182:I196),1))</f>
        <v/>
      </c>
      <c r="J197" s="241">
        <f>IF(COUNTA(J182:J196)=0,"",ROUND(AVERAGE(J182:J196),1))</f>
        <v/>
      </c>
      <c r="K197" s="241">
        <f>IF(COUNTA(K182:K196)=0,"",ROUND(AVERAGE(K182:K196),1))</f>
        <v/>
      </c>
      <c r="L197" s="241">
        <f>IF(COUNTA(L182:L196)=0,"",ROUND(AVERAGE(L182:L196),1))</f>
        <v/>
      </c>
      <c r="M197" s="241">
        <f>IF(COUNTA(M182:M196)=0,"",ROUND(AVERAGE(M182:M196),1))</f>
        <v/>
      </c>
      <c r="N197" s="241">
        <f>IF(COUNTA(N182:N196)=0,"",ROUND(AVERAGE(N182:N196),1))</f>
        <v/>
      </c>
      <c r="O197" s="241">
        <f>IF(COUNTA(O182:O196)=0,"",ROUND(AVERAGE(O182:O196),1))</f>
        <v/>
      </c>
      <c r="P197" s="241">
        <f>IF(COUNTA(P182:P196)=0,"",ROUND(AVERAGE(P182:P196),1))</f>
        <v/>
      </c>
      <c r="Q197" s="265">
        <f>IF(COUNTA(Q182:Q196)=0,"",ROUND(AVERAGE(Q182:Q196),1))</f>
        <v/>
      </c>
      <c r="S197" s="241">
        <f>IF(COUNTA(S182:S196)=0,"",ROUND(AVERAGE(S182:S196),1))</f>
        <v/>
      </c>
      <c r="T197" s="241">
        <f>IF(COUNTA(T182:T196)=0,"",ROUND(AVERAGE(T182:T196),1))</f>
        <v/>
      </c>
      <c r="U197" s="241">
        <f>IF(COUNTA(U182:U196)=0,"",ROUND(AVERAGE(U182:U196),1))</f>
        <v/>
      </c>
      <c r="V197" s="241">
        <f>IF(COUNTA(V182:V196)=0,"",ROUND(AVERAGE(V182:V196),1))</f>
        <v/>
      </c>
      <c r="W197" s="241">
        <f>IF(COUNTA(W182:W196)=0,"",ROUND(AVERAGE(W182:W196),1))</f>
        <v/>
      </c>
      <c r="X197" s="241">
        <f>IF(COUNTA(X182:X196)=0,"",ROUND(AVERAGE(X182:X196),1))</f>
        <v/>
      </c>
      <c r="Y197" s="241">
        <f>IF(COUNTA(Y182:Y196)=0,"",ROUND(AVERAGE(Y182:Y196),1))</f>
        <v/>
      </c>
      <c r="Z197" s="241">
        <f>IF(COUNTA(Z182:Z196)=0,"",ROUND(AVERAGE(Z182:Z196),1))</f>
        <v/>
      </c>
      <c r="AA197" s="241">
        <f>IF(COUNTA(AA182:AA196)=0,"",ROUND(AVERAGE(AA182:AA196),1))</f>
        <v/>
      </c>
      <c r="AB197" s="241">
        <f>IF(COUNTA(AB182:AB196)=0,"",ROUND(AVERAGE(AB182:AB196),1))</f>
        <v/>
      </c>
      <c r="AC197" s="241">
        <f>IF(COUNTA(AC182:AC196)=0,"",ROUND(AVERAGE(AC182:AC196),1))</f>
        <v/>
      </c>
      <c r="AD197" s="241">
        <f>IF(COUNTA(AD182:AD196)=0,"",ROUND(AVERAGE(AD182:AD196),1))</f>
        <v/>
      </c>
      <c r="AE197" s="241">
        <f>IF(COUNTA(AE182:AE196)=0,"",ROUND(AVERAGE(AE182:AE196),1))</f>
        <v/>
      </c>
      <c r="AF197" s="265">
        <f>IF(COUNTA(AF182:AF196)=0,"",ROUND(AVERAGE(AF182:AF196),1))</f>
        <v/>
      </c>
      <c r="AH197" s="241">
        <f>IF(COUNTA(AH182:AH196)=0,"",ROUND(AVERAGE(AH182:AH196),1))</f>
        <v/>
      </c>
      <c r="AI197" s="241">
        <f>IF(COUNTA(AI182:AI196)=0,"",ROUND(AVERAGE(AI182:AI196),1))</f>
        <v/>
      </c>
      <c r="AJ197" s="241">
        <f>IF(COUNTA(AJ182:AJ196)=0,"",ROUND(AVERAGE(AJ182:AJ196),1))</f>
        <v/>
      </c>
      <c r="AK197" s="241">
        <f>IF(COUNTA(AK182:AK196)=0,"",ROUND(AVERAGE(AK182:AK196),1))</f>
        <v/>
      </c>
      <c r="AL197" s="241">
        <f>IF(COUNTA(AL182:AL196)=0,"",ROUND(AVERAGE(AL182:AL196),1))</f>
        <v/>
      </c>
      <c r="AM197" s="241">
        <f>IF(COUNTA(AM182:AM196)=0,"",ROUND(AVERAGE(AM182:AM196),1))</f>
        <v/>
      </c>
      <c r="AN197" s="241">
        <f>IF(COUNTA(AN182:AN196)=0,"",ROUND(AVERAGE(AN182:AN196),1))</f>
        <v/>
      </c>
      <c r="AO197" s="241">
        <f>IF(COUNTA(AO182:AO196)=0,"",ROUND(AVERAGE(AO182:AO196),1))</f>
        <v/>
      </c>
      <c r="AP197" s="241">
        <f>IF(COUNTA(AP182:AP196)=0,"",ROUND(AVERAGE(AP182:AP196),1))</f>
        <v/>
      </c>
      <c r="AQ197" s="241">
        <f>IF(COUNTA(AQ182:AQ196)=0,"",ROUND(AVERAGE(AQ182:AQ196),1))</f>
        <v/>
      </c>
      <c r="AR197" s="241">
        <f>IF(COUNTA(AR182:AR196)=0,"",ROUND(AVERAGE(AR182:AR196),1))</f>
        <v/>
      </c>
      <c r="AS197" s="241">
        <f>IF(COUNTA(AS182:AS196)=0,"",ROUND(AVERAGE(AS182:AS196),1))</f>
        <v/>
      </c>
      <c r="AT197" s="241">
        <f>IF(COUNTA(AT182:AT196)=0,"",ROUND(AVERAGE(AT182:AT196),1))</f>
        <v/>
      </c>
      <c r="AU197" s="266">
        <f>IF(COUNTA(AU182:AU196)=0,"",ROUND(AVERAGE(AU182:AU196),1))</f>
        <v/>
      </c>
    </row>
    <row r="198" ht="30" customHeight="1" s="185">
      <c r="A198" s="246" t="inlineStr">
        <is>
          <t>N°</t>
        </is>
      </c>
      <c r="B198" s="247" t="inlineStr">
        <is>
          <t>📅 JEUDI</t>
        </is>
      </c>
      <c r="C198" s="228" t="n"/>
      <c r="D198" s="229" t="inlineStr">
        <is>
          <t>Règles</t>
        </is>
      </c>
      <c r="E198" s="229" t="inlineStr">
        <is>
          <t>Coopér.</t>
        </is>
      </c>
      <c r="F198" s="229" t="inlineStr">
        <is>
          <t>Comm.</t>
        </is>
      </c>
      <c r="G198" s="229" t="inlineStr">
        <is>
          <t>Entraide</t>
        </is>
      </c>
      <c r="H198" s="230" t="inlineStr">
        <is>
          <t>Initiat.</t>
        </is>
      </c>
      <c r="I198" s="230" t="inlineStr">
        <is>
          <t>Gest.mat</t>
        </is>
      </c>
      <c r="J198" s="230" t="inlineStr">
        <is>
          <t>Orga.</t>
        </is>
      </c>
      <c r="K198" s="231" t="inlineStr">
        <is>
          <t>Imagin.</t>
        </is>
      </c>
      <c r="L198" s="231" t="inlineStr">
        <is>
          <t>Expr.art</t>
        </is>
      </c>
      <c r="M198" s="231" t="inlineStr">
        <is>
          <t>Expr.corp</t>
        </is>
      </c>
      <c r="N198" s="232" t="inlineStr">
        <is>
          <t>Coord.</t>
        </is>
      </c>
      <c r="O198" s="232" t="inlineStr">
        <is>
          <t>Endur.</t>
        </is>
      </c>
      <c r="P198" s="232" t="inlineStr">
        <is>
          <t>Esp.sport</t>
        </is>
      </c>
      <c r="Q198" s="267" t="inlineStr">
        <is>
          <t>MOY</t>
        </is>
      </c>
      <c r="R198" s="268" t="inlineStr">
        <is>
          <t>▼ Activité</t>
        </is>
      </c>
      <c r="S198" s="229" t="inlineStr">
        <is>
          <t>Règles</t>
        </is>
      </c>
      <c r="T198" s="229" t="inlineStr">
        <is>
          <t>Coopér.</t>
        </is>
      </c>
      <c r="U198" s="229" t="inlineStr">
        <is>
          <t>Comm.</t>
        </is>
      </c>
      <c r="V198" s="229" t="inlineStr">
        <is>
          <t>Entraide</t>
        </is>
      </c>
      <c r="W198" s="230" t="inlineStr">
        <is>
          <t>Initiat.</t>
        </is>
      </c>
      <c r="X198" s="230" t="inlineStr">
        <is>
          <t>Gest.mat</t>
        </is>
      </c>
      <c r="Y198" s="230" t="inlineStr">
        <is>
          <t>Orga.</t>
        </is>
      </c>
      <c r="Z198" s="231" t="inlineStr">
        <is>
          <t>Imagin.</t>
        </is>
      </c>
      <c r="AA198" s="231" t="inlineStr">
        <is>
          <t>Expr.art</t>
        </is>
      </c>
      <c r="AB198" s="231" t="inlineStr">
        <is>
          <t>Expr.corp</t>
        </is>
      </c>
      <c r="AC198" s="232" t="inlineStr">
        <is>
          <t>Coord.</t>
        </is>
      </c>
      <c r="AD198" s="232" t="inlineStr">
        <is>
          <t>Endur.</t>
        </is>
      </c>
      <c r="AE198" s="232" t="inlineStr">
        <is>
          <t>Esp.sport</t>
        </is>
      </c>
      <c r="AF198" s="267" t="inlineStr">
        <is>
          <t>MOY</t>
        </is>
      </c>
      <c r="AH198" s="229" t="inlineStr">
        <is>
          <t>Règles</t>
        </is>
      </c>
      <c r="AI198" s="229" t="inlineStr">
        <is>
          <t>Coopér.</t>
        </is>
      </c>
      <c r="AJ198" s="229" t="inlineStr">
        <is>
          <t>Comm.</t>
        </is>
      </c>
      <c r="AK198" s="229" t="inlineStr">
        <is>
          <t>Entraide</t>
        </is>
      </c>
      <c r="AL198" s="230" t="inlineStr">
        <is>
          <t>Initiat.</t>
        </is>
      </c>
      <c r="AM198" s="230" t="inlineStr">
        <is>
          <t>Gest.mat</t>
        </is>
      </c>
      <c r="AN198" s="230" t="inlineStr">
        <is>
          <t>Orga.</t>
        </is>
      </c>
      <c r="AO198" s="231" t="inlineStr">
        <is>
          <t>Imagin.</t>
        </is>
      </c>
      <c r="AP198" s="231" t="inlineStr">
        <is>
          <t>Expr.art</t>
        </is>
      </c>
      <c r="AQ198" s="231" t="inlineStr">
        <is>
          <t>Expr.corp</t>
        </is>
      </c>
      <c r="AR198" s="232" t="inlineStr">
        <is>
          <t>Coord.</t>
        </is>
      </c>
      <c r="AS198" s="232" t="inlineStr">
        <is>
          <t>Endur.</t>
        </is>
      </c>
      <c r="AT198" s="232" t="inlineStr">
        <is>
          <t>Esp.sport</t>
        </is>
      </c>
      <c r="AU198" s="269" t="inlineStr">
        <is>
          <t>MOY</t>
        </is>
      </c>
    </row>
    <row r="199" ht="13.8" customHeight="1" s="185">
      <c r="A199" s="213" t="n">
        <v>1</v>
      </c>
      <c r="B199" s="234">
        <f t="array" ref="B199:B199">IFERROR(INDEX(Liste_Enfants!B$4:B$53,SMALL(IF(Liste_Enfants!E$4:E$53="B",ROW(Liste_Enfants!E$4:E$53)-3),1))&amp;" "&amp;INDEX(Liste_Enfants!C$4:C$53,SMALL(IF(Liste_Enfants!E$4:E$53="B",ROW(Liste_Enfants!E$4:E$53)-3),1)),"")</f>
        <v/>
      </c>
      <c r="C199" s="235" t="n"/>
      <c r="D199" s="236" t="n"/>
      <c r="E199" s="236" t="n"/>
      <c r="F199" s="236" t="n"/>
      <c r="G199" s="236" t="n"/>
      <c r="H199" s="236" t="n"/>
      <c r="I199" s="236" t="n"/>
      <c r="J199" s="236" t="n"/>
      <c r="K199" s="236" t="n"/>
      <c r="L199" s="236" t="n"/>
      <c r="M199" s="236" t="n"/>
      <c r="N199" s="236" t="n"/>
      <c r="O199" s="236" t="n"/>
      <c r="P199" s="236" t="n"/>
      <c r="Q199" s="264">
        <f>IF(COUNTA(D199:P199)=0,"",ROUND(AVERAGE(D199:P199),1))</f>
        <v/>
      </c>
      <c r="S199" s="236" t="n"/>
      <c r="T199" s="236" t="n"/>
      <c r="U199" s="236" t="n"/>
      <c r="V199" s="236" t="n"/>
      <c r="W199" s="236" t="n"/>
      <c r="X199" s="236" t="n"/>
      <c r="Y199" s="236" t="n"/>
      <c r="Z199" s="236" t="n"/>
      <c r="AA199" s="236" t="n"/>
      <c r="AB199" s="236" t="n"/>
      <c r="AC199" s="236" t="n"/>
      <c r="AD199" s="236" t="n"/>
      <c r="AE199" s="236" t="n"/>
      <c r="AF199" s="264">
        <f>IF(COUNTA(S199:AE199)=0,"",ROUND(AVERAGE(S199:AE199),1))</f>
        <v/>
      </c>
      <c r="AH199" s="236" t="n"/>
      <c r="AI199" s="236" t="n"/>
      <c r="AJ199" s="236" t="n"/>
      <c r="AK199" s="236" t="n"/>
      <c r="AL199" s="236" t="n"/>
      <c r="AM199" s="236" t="n"/>
      <c r="AN199" s="236" t="n"/>
      <c r="AO199" s="236" t="n"/>
      <c r="AP199" s="236" t="n"/>
      <c r="AQ199" s="236" t="n"/>
      <c r="AR199" s="236" t="n"/>
      <c r="AS199" s="236" t="n"/>
      <c r="AT199" s="236" t="n"/>
      <c r="AU199" s="237">
        <f>IF(COUNTA(AH199:AT199)=0,"",ROUND(AVERAGE(AH199:AT199),1))</f>
        <v/>
      </c>
    </row>
    <row r="200" ht="13.8" customHeight="1" s="185">
      <c r="A200" s="238" t="n">
        <v>2</v>
      </c>
      <c r="B200" s="239">
        <f t="array" ref="B200:B200">IFERROR(INDEX(Liste_Enfants!B$4:B$53,SMALL(IF(Liste_Enfants!E$4:E$53="B",ROW(Liste_Enfants!E$4:E$53)-3),2))&amp;" "&amp;INDEX(Liste_Enfants!C$4:C$53,SMALL(IF(Liste_Enfants!E$4:E$53="B",ROW(Liste_Enfants!E$4:E$53)-3),2)),"")</f>
        <v/>
      </c>
      <c r="C200" s="235" t="n"/>
      <c r="D200" s="236" t="n"/>
      <c r="E200" s="236" t="n"/>
      <c r="F200" s="236" t="n"/>
      <c r="G200" s="236" t="n"/>
      <c r="H200" s="236" t="n"/>
      <c r="I200" s="236" t="n"/>
      <c r="J200" s="236" t="n"/>
      <c r="K200" s="236" t="n"/>
      <c r="L200" s="236" t="n"/>
      <c r="M200" s="236" t="n"/>
      <c r="N200" s="236" t="n"/>
      <c r="O200" s="236" t="n"/>
      <c r="P200" s="236" t="n"/>
      <c r="Q200" s="264">
        <f>IF(COUNTA(D200:P200)=0,"",ROUND(AVERAGE(D200:P200),1))</f>
        <v/>
      </c>
      <c r="S200" s="236" t="n"/>
      <c r="T200" s="236" t="n"/>
      <c r="U200" s="236" t="n"/>
      <c r="V200" s="236" t="n"/>
      <c r="W200" s="236" t="n"/>
      <c r="X200" s="236" t="n"/>
      <c r="Y200" s="236" t="n"/>
      <c r="Z200" s="236" t="n"/>
      <c r="AA200" s="236" t="n"/>
      <c r="AB200" s="236" t="n"/>
      <c r="AC200" s="236" t="n"/>
      <c r="AD200" s="236" t="n"/>
      <c r="AE200" s="236" t="n"/>
      <c r="AF200" s="264">
        <f>IF(COUNTA(S200:AE200)=0,"",ROUND(AVERAGE(S200:AE200),1))</f>
        <v/>
      </c>
      <c r="AH200" s="236" t="n"/>
      <c r="AI200" s="236" t="n"/>
      <c r="AJ200" s="236" t="n"/>
      <c r="AK200" s="236" t="n"/>
      <c r="AL200" s="236" t="n"/>
      <c r="AM200" s="236" t="n"/>
      <c r="AN200" s="236" t="n"/>
      <c r="AO200" s="236" t="n"/>
      <c r="AP200" s="236" t="n"/>
      <c r="AQ200" s="236" t="n"/>
      <c r="AR200" s="236" t="n"/>
      <c r="AS200" s="236" t="n"/>
      <c r="AT200" s="236" t="n"/>
      <c r="AU200" s="237">
        <f>IF(COUNTA(AH200:AT200)=0,"",ROUND(AVERAGE(AH200:AT200),1))</f>
        <v/>
      </c>
    </row>
    <row r="201" ht="13.8" customHeight="1" s="185">
      <c r="A201" s="213" t="n">
        <v>3</v>
      </c>
      <c r="B201" s="234">
        <f t="array" ref="B201:B201">IFERROR(INDEX(Liste_Enfants!B$4:B$53,SMALL(IF(Liste_Enfants!E$4:E$53="B",ROW(Liste_Enfants!E$4:E$53)-3),3))&amp;" "&amp;INDEX(Liste_Enfants!C$4:C$53,SMALL(IF(Liste_Enfants!E$4:E$53="B",ROW(Liste_Enfants!E$4:E$53)-3),3)),"")</f>
        <v/>
      </c>
      <c r="C201" s="235" t="n"/>
      <c r="D201" s="236" t="n"/>
      <c r="E201" s="236" t="n"/>
      <c r="F201" s="236" t="n"/>
      <c r="G201" s="236" t="n"/>
      <c r="H201" s="236" t="n"/>
      <c r="I201" s="236" t="n"/>
      <c r="J201" s="236" t="n"/>
      <c r="K201" s="236" t="n"/>
      <c r="L201" s="236" t="n"/>
      <c r="M201" s="236" t="n"/>
      <c r="N201" s="236" t="n"/>
      <c r="O201" s="236" t="n"/>
      <c r="P201" s="236" t="n"/>
      <c r="Q201" s="264">
        <f>IF(COUNTA(D201:P201)=0,"",ROUND(AVERAGE(D201:P201),1))</f>
        <v/>
      </c>
      <c r="S201" s="236" t="n"/>
      <c r="T201" s="236" t="n"/>
      <c r="U201" s="236" t="n"/>
      <c r="V201" s="236" t="n"/>
      <c r="W201" s="236" t="n"/>
      <c r="X201" s="236" t="n"/>
      <c r="Y201" s="236" t="n"/>
      <c r="Z201" s="236" t="n"/>
      <c r="AA201" s="236" t="n"/>
      <c r="AB201" s="236" t="n"/>
      <c r="AC201" s="236" t="n"/>
      <c r="AD201" s="236" t="n"/>
      <c r="AE201" s="236" t="n"/>
      <c r="AF201" s="264">
        <f>IF(COUNTA(S201:AE201)=0,"",ROUND(AVERAGE(S201:AE201),1))</f>
        <v/>
      </c>
      <c r="AH201" s="236" t="n"/>
      <c r="AI201" s="236" t="n"/>
      <c r="AJ201" s="236" t="n"/>
      <c r="AK201" s="236" t="n"/>
      <c r="AL201" s="236" t="n"/>
      <c r="AM201" s="236" t="n"/>
      <c r="AN201" s="236" t="n"/>
      <c r="AO201" s="236" t="n"/>
      <c r="AP201" s="236" t="n"/>
      <c r="AQ201" s="236" t="n"/>
      <c r="AR201" s="236" t="n"/>
      <c r="AS201" s="236" t="n"/>
      <c r="AT201" s="236" t="n"/>
      <c r="AU201" s="237">
        <f>IF(COUNTA(AH201:AT201)=0,"",ROUND(AVERAGE(AH201:AT201),1))</f>
        <v/>
      </c>
    </row>
    <row r="202" ht="14.4" customHeight="1" s="185">
      <c r="A202" s="238" t="n">
        <v>4</v>
      </c>
      <c r="B202" s="239">
        <f t="array" ref="B202:B202">IFERROR(INDEX(Liste_Enfants!B$4:B$53,SMALL(IF(Liste_Enfants!E$4:E$53="B",ROW(Liste_Enfants!E$4:E$53)-3),4))&amp;" "&amp;INDEX(Liste_Enfants!C$4:C$53,SMALL(IF(Liste_Enfants!E$4:E$53="B",ROW(Liste_Enfants!E$4:E$53)-3),4)),"")</f>
        <v/>
      </c>
      <c r="C202" s="235" t="n"/>
      <c r="D202" s="236" t="n"/>
      <c r="E202" s="236" t="n"/>
      <c r="F202" s="236" t="n"/>
      <c r="G202" s="236" t="n"/>
      <c r="H202" s="236" t="n"/>
      <c r="I202" s="236" t="n"/>
      <c r="J202" s="236" t="n"/>
      <c r="K202" s="236" t="n"/>
      <c r="L202" s="236" t="n"/>
      <c r="M202" s="236" t="n"/>
      <c r="N202" s="236" t="n"/>
      <c r="O202" s="236" t="n"/>
      <c r="P202" s="236" t="n"/>
      <c r="Q202" s="264">
        <f>IF(COUNTA(D202:P202)=0,"",ROUND(AVERAGE(D202:P202),1))</f>
        <v/>
      </c>
      <c r="S202" s="236" t="n"/>
      <c r="T202" s="236" t="n"/>
      <c r="U202" s="236" t="n"/>
      <c r="V202" s="236" t="n"/>
      <c r="W202" s="236" t="n"/>
      <c r="X202" s="236" t="n"/>
      <c r="Y202" s="236" t="n"/>
      <c r="Z202" s="236" t="n"/>
      <c r="AA202" s="236" t="n"/>
      <c r="AB202" s="236" t="n"/>
      <c r="AC202" s="236" t="n"/>
      <c r="AD202" s="236" t="n"/>
      <c r="AE202" s="236" t="n"/>
      <c r="AF202" s="264">
        <f>IF(COUNTA(S202:AE202)=0,"",ROUND(AVERAGE(S202:AE202),1))</f>
        <v/>
      </c>
      <c r="AH202" s="236" t="n"/>
      <c r="AI202" s="236" t="n"/>
      <c r="AJ202" s="236" t="n"/>
      <c r="AK202" s="236" t="n"/>
      <c r="AL202" s="236" t="n"/>
      <c r="AM202" s="236" t="n"/>
      <c r="AN202" s="236" t="n"/>
      <c r="AO202" s="236" t="n"/>
      <c r="AP202" s="236" t="n"/>
      <c r="AQ202" s="236" t="n"/>
      <c r="AR202" s="236" t="n"/>
      <c r="AS202" s="236" t="n"/>
      <c r="AT202" s="236" t="n"/>
      <c r="AU202" s="237">
        <f>IF(COUNTA(AH202:AT202)=0,"",ROUND(AVERAGE(AH202:AT202),1))</f>
        <v/>
      </c>
    </row>
    <row r="203" ht="14.4" customHeight="1" s="185">
      <c r="A203" s="213" t="n">
        <v>5</v>
      </c>
      <c r="B203" s="234">
        <f t="array" ref="B203:B203">IFERROR(INDEX(Liste_Enfants!B$4:B$53,SMALL(IF(Liste_Enfants!E$4:E$53="B",ROW(Liste_Enfants!E$4:E$53)-3),5))&amp;" "&amp;INDEX(Liste_Enfants!C$4:C$53,SMALL(IF(Liste_Enfants!E$4:E$53="B",ROW(Liste_Enfants!E$4:E$53)-3),5)),"")</f>
        <v/>
      </c>
      <c r="C203" s="235" t="n"/>
      <c r="D203" s="236" t="n"/>
      <c r="E203" s="236" t="n"/>
      <c r="F203" s="236" t="n"/>
      <c r="G203" s="236" t="n"/>
      <c r="H203" s="236" t="n"/>
      <c r="I203" s="236" t="n"/>
      <c r="J203" s="236" t="n"/>
      <c r="K203" s="236" t="n"/>
      <c r="L203" s="236" t="n"/>
      <c r="M203" s="236" t="n"/>
      <c r="N203" s="236" t="n"/>
      <c r="O203" s="236" t="n"/>
      <c r="P203" s="236" t="n"/>
      <c r="Q203" s="264">
        <f>IF(COUNTA(D203:P203)=0,"",ROUND(AVERAGE(D203:P203),1))</f>
        <v/>
      </c>
      <c r="S203" s="236" t="n"/>
      <c r="T203" s="236" t="n"/>
      <c r="U203" s="236" t="n"/>
      <c r="V203" s="236" t="n"/>
      <c r="W203" s="236" t="n"/>
      <c r="X203" s="236" t="n"/>
      <c r="Y203" s="236" t="n"/>
      <c r="Z203" s="236" t="n"/>
      <c r="AA203" s="236" t="n"/>
      <c r="AB203" s="236" t="n"/>
      <c r="AC203" s="236" t="n"/>
      <c r="AD203" s="236" t="n"/>
      <c r="AE203" s="236" t="n"/>
      <c r="AF203" s="264">
        <f>IF(COUNTA(S203:AE203)=0,"",ROUND(AVERAGE(S203:AE203),1))</f>
        <v/>
      </c>
      <c r="AH203" s="236" t="n"/>
      <c r="AI203" s="236" t="n"/>
      <c r="AJ203" s="236" t="n"/>
      <c r="AK203" s="236" t="n"/>
      <c r="AL203" s="236" t="n"/>
      <c r="AM203" s="236" t="n"/>
      <c r="AN203" s="236" t="n"/>
      <c r="AO203" s="236" t="n"/>
      <c r="AP203" s="236" t="n"/>
      <c r="AQ203" s="236" t="n"/>
      <c r="AR203" s="236" t="n"/>
      <c r="AS203" s="236" t="n"/>
      <c r="AT203" s="236" t="n"/>
      <c r="AU203" s="237">
        <f>IF(COUNTA(AH203:AT203)=0,"",ROUND(AVERAGE(AH203:AT203),1))</f>
        <v/>
      </c>
    </row>
    <row r="204" ht="14.4" customHeight="1" s="185">
      <c r="A204" s="238" t="n">
        <v>6</v>
      </c>
      <c r="B204" s="239">
        <f t="array" ref="B204:B204">IFERROR(INDEX(Liste_Enfants!B$4:B$53,SMALL(IF(Liste_Enfants!E$4:E$53="B",ROW(Liste_Enfants!E$4:E$53)-3),6))&amp;" "&amp;INDEX(Liste_Enfants!C$4:C$53,SMALL(IF(Liste_Enfants!E$4:E$53="B",ROW(Liste_Enfants!E$4:E$53)-3),6)),"")</f>
        <v/>
      </c>
      <c r="C204" s="235" t="n"/>
      <c r="D204" s="236" t="n"/>
      <c r="E204" s="236" t="n"/>
      <c r="F204" s="236" t="n"/>
      <c r="G204" s="236" t="n"/>
      <c r="H204" s="236" t="n"/>
      <c r="I204" s="236" t="n"/>
      <c r="J204" s="236" t="n"/>
      <c r="K204" s="236" t="n"/>
      <c r="L204" s="236" t="n"/>
      <c r="M204" s="236" t="n"/>
      <c r="N204" s="236" t="n"/>
      <c r="O204" s="236" t="n"/>
      <c r="P204" s="236" t="n"/>
      <c r="Q204" s="264">
        <f>IF(COUNTA(D204:P204)=0,"",ROUND(AVERAGE(D204:P204),1))</f>
        <v/>
      </c>
      <c r="S204" s="236" t="n"/>
      <c r="T204" s="236" t="n"/>
      <c r="U204" s="236" t="n"/>
      <c r="V204" s="236" t="n"/>
      <c r="W204" s="236" t="n"/>
      <c r="X204" s="236" t="n"/>
      <c r="Y204" s="236" t="n"/>
      <c r="Z204" s="236" t="n"/>
      <c r="AA204" s="236" t="n"/>
      <c r="AB204" s="236" t="n"/>
      <c r="AC204" s="236" t="n"/>
      <c r="AD204" s="236" t="n"/>
      <c r="AE204" s="236" t="n"/>
      <c r="AF204" s="264">
        <f>IF(COUNTA(S204:AE204)=0,"",ROUND(AVERAGE(S204:AE204),1))</f>
        <v/>
      </c>
      <c r="AH204" s="236" t="n"/>
      <c r="AI204" s="236" t="n"/>
      <c r="AJ204" s="236" t="n"/>
      <c r="AK204" s="236" t="n"/>
      <c r="AL204" s="236" t="n"/>
      <c r="AM204" s="236" t="n"/>
      <c r="AN204" s="236" t="n"/>
      <c r="AO204" s="236" t="n"/>
      <c r="AP204" s="236" t="n"/>
      <c r="AQ204" s="236" t="n"/>
      <c r="AR204" s="236" t="n"/>
      <c r="AS204" s="236" t="n"/>
      <c r="AT204" s="236" t="n"/>
      <c r="AU204" s="237">
        <f>IF(COUNTA(AH204:AT204)=0,"",ROUND(AVERAGE(AH204:AT204),1))</f>
        <v/>
      </c>
    </row>
    <row r="205" ht="14.4" customHeight="1" s="185">
      <c r="A205" s="213" t="n">
        <v>7</v>
      </c>
      <c r="B205" s="234">
        <f t="array" ref="B205:B205">IFERROR(INDEX(Liste_Enfants!B$4:B$53,SMALL(IF(Liste_Enfants!E$4:E$53="B",ROW(Liste_Enfants!E$4:E$53)-3),7))&amp;" "&amp;INDEX(Liste_Enfants!C$4:C$53,SMALL(IF(Liste_Enfants!E$4:E$53="B",ROW(Liste_Enfants!E$4:E$53)-3),7)),"")</f>
        <v/>
      </c>
      <c r="C205" s="235" t="n"/>
      <c r="D205" s="236" t="n"/>
      <c r="E205" s="236" t="n"/>
      <c r="F205" s="236" t="n"/>
      <c r="G205" s="236" t="n"/>
      <c r="H205" s="236" t="n"/>
      <c r="I205" s="236" t="n"/>
      <c r="J205" s="236" t="n"/>
      <c r="K205" s="236" t="n"/>
      <c r="L205" s="236" t="n"/>
      <c r="M205" s="236" t="n"/>
      <c r="N205" s="236" t="n"/>
      <c r="O205" s="236" t="n"/>
      <c r="P205" s="236" t="n"/>
      <c r="Q205" s="264">
        <f>IF(COUNTA(D205:P205)=0,"",ROUND(AVERAGE(D205:P205),1))</f>
        <v/>
      </c>
      <c r="S205" s="236" t="n"/>
      <c r="T205" s="236" t="n"/>
      <c r="U205" s="236" t="n"/>
      <c r="V205" s="236" t="n"/>
      <c r="W205" s="236" t="n"/>
      <c r="X205" s="236" t="n"/>
      <c r="Y205" s="236" t="n"/>
      <c r="Z205" s="236" t="n"/>
      <c r="AA205" s="236" t="n"/>
      <c r="AB205" s="236" t="n"/>
      <c r="AC205" s="236" t="n"/>
      <c r="AD205" s="236" t="n"/>
      <c r="AE205" s="236" t="n"/>
      <c r="AF205" s="264">
        <f>IF(COUNTA(S205:AE205)=0,"",ROUND(AVERAGE(S205:AE205),1))</f>
        <v/>
      </c>
      <c r="AH205" s="236" t="n"/>
      <c r="AI205" s="236" t="n"/>
      <c r="AJ205" s="236" t="n"/>
      <c r="AK205" s="236" t="n"/>
      <c r="AL205" s="236" t="n"/>
      <c r="AM205" s="236" t="n"/>
      <c r="AN205" s="236" t="n"/>
      <c r="AO205" s="236" t="n"/>
      <c r="AP205" s="236" t="n"/>
      <c r="AQ205" s="236" t="n"/>
      <c r="AR205" s="236" t="n"/>
      <c r="AS205" s="236" t="n"/>
      <c r="AT205" s="236" t="n"/>
      <c r="AU205" s="237">
        <f>IF(COUNTA(AH205:AT205)=0,"",ROUND(AVERAGE(AH205:AT205),1))</f>
        <v/>
      </c>
    </row>
    <row r="206" ht="14.4" customHeight="1" s="185">
      <c r="A206" s="238" t="n">
        <v>8</v>
      </c>
      <c r="B206" s="239">
        <f t="array" ref="B206:B206">IFERROR(INDEX(Liste_Enfants!B$4:B$53,SMALL(IF(Liste_Enfants!E$4:E$53="B",ROW(Liste_Enfants!E$4:E$53)-3),8))&amp;" "&amp;INDEX(Liste_Enfants!C$4:C$53,SMALL(IF(Liste_Enfants!E$4:E$53="B",ROW(Liste_Enfants!E$4:E$53)-3),8)),"")</f>
        <v/>
      </c>
      <c r="C206" s="235" t="n"/>
      <c r="D206" s="236" t="n"/>
      <c r="E206" s="236" t="n"/>
      <c r="F206" s="236" t="n"/>
      <c r="G206" s="236" t="n"/>
      <c r="H206" s="236" t="n"/>
      <c r="I206" s="236" t="n"/>
      <c r="J206" s="236" t="n"/>
      <c r="K206" s="236" t="n"/>
      <c r="L206" s="236" t="n"/>
      <c r="M206" s="236" t="n"/>
      <c r="N206" s="236" t="n"/>
      <c r="O206" s="236" t="n"/>
      <c r="P206" s="236" t="n"/>
      <c r="Q206" s="264">
        <f>IF(COUNTA(D206:P206)=0,"",ROUND(AVERAGE(D206:P206),1))</f>
        <v/>
      </c>
      <c r="S206" s="236" t="n"/>
      <c r="T206" s="236" t="n"/>
      <c r="U206" s="236" t="n"/>
      <c r="V206" s="236" t="n"/>
      <c r="W206" s="236" t="n"/>
      <c r="X206" s="236" t="n"/>
      <c r="Y206" s="236" t="n"/>
      <c r="Z206" s="236" t="n"/>
      <c r="AA206" s="236" t="n"/>
      <c r="AB206" s="236" t="n"/>
      <c r="AC206" s="236" t="n"/>
      <c r="AD206" s="236" t="n"/>
      <c r="AE206" s="236" t="n"/>
      <c r="AF206" s="264">
        <f>IF(COUNTA(S206:AE206)=0,"",ROUND(AVERAGE(S206:AE206),1))</f>
        <v/>
      </c>
      <c r="AH206" s="236" t="n"/>
      <c r="AI206" s="236" t="n"/>
      <c r="AJ206" s="236" t="n"/>
      <c r="AK206" s="236" t="n"/>
      <c r="AL206" s="236" t="n"/>
      <c r="AM206" s="236" t="n"/>
      <c r="AN206" s="236" t="n"/>
      <c r="AO206" s="236" t="n"/>
      <c r="AP206" s="236" t="n"/>
      <c r="AQ206" s="236" t="n"/>
      <c r="AR206" s="236" t="n"/>
      <c r="AS206" s="236" t="n"/>
      <c r="AT206" s="236" t="n"/>
      <c r="AU206" s="237">
        <f>IF(COUNTA(AH206:AT206)=0,"",ROUND(AVERAGE(AH206:AT206),1))</f>
        <v/>
      </c>
    </row>
    <row r="207" ht="14.4" customHeight="1" s="185">
      <c r="A207" s="213" t="n">
        <v>9</v>
      </c>
      <c r="B207" s="234">
        <f t="array" ref="B207:B207">IFERROR(INDEX(Liste_Enfants!B$4:B$53,SMALL(IF(Liste_Enfants!E$4:E$53="B",ROW(Liste_Enfants!E$4:E$53)-3),9))&amp;" "&amp;INDEX(Liste_Enfants!C$4:C$53,SMALL(IF(Liste_Enfants!E$4:E$53="B",ROW(Liste_Enfants!E$4:E$53)-3),9)),"")</f>
        <v/>
      </c>
      <c r="C207" s="235" t="n"/>
      <c r="D207" s="236" t="n"/>
      <c r="E207" s="236" t="n"/>
      <c r="F207" s="236" t="n"/>
      <c r="G207" s="236" t="n"/>
      <c r="H207" s="236" t="n"/>
      <c r="I207" s="236" t="n"/>
      <c r="J207" s="236" t="n"/>
      <c r="K207" s="236" t="n"/>
      <c r="L207" s="236" t="n"/>
      <c r="M207" s="236" t="n"/>
      <c r="N207" s="236" t="n"/>
      <c r="O207" s="236" t="n"/>
      <c r="P207" s="236" t="n"/>
      <c r="Q207" s="264">
        <f>IF(COUNTA(D207:P207)=0,"",ROUND(AVERAGE(D207:P207),1))</f>
        <v/>
      </c>
      <c r="S207" s="236" t="n"/>
      <c r="T207" s="236" t="n"/>
      <c r="U207" s="236" t="n"/>
      <c r="V207" s="236" t="n"/>
      <c r="W207" s="236" t="n"/>
      <c r="X207" s="236" t="n"/>
      <c r="Y207" s="236" t="n"/>
      <c r="Z207" s="236" t="n"/>
      <c r="AA207" s="236" t="n"/>
      <c r="AB207" s="236" t="n"/>
      <c r="AC207" s="236" t="n"/>
      <c r="AD207" s="236" t="n"/>
      <c r="AE207" s="236" t="n"/>
      <c r="AF207" s="264">
        <f>IF(COUNTA(S207:AE207)=0,"",ROUND(AVERAGE(S207:AE207),1))</f>
        <v/>
      </c>
      <c r="AH207" s="236" t="n"/>
      <c r="AI207" s="236" t="n"/>
      <c r="AJ207" s="236" t="n"/>
      <c r="AK207" s="236" t="n"/>
      <c r="AL207" s="236" t="n"/>
      <c r="AM207" s="236" t="n"/>
      <c r="AN207" s="236" t="n"/>
      <c r="AO207" s="236" t="n"/>
      <c r="AP207" s="236" t="n"/>
      <c r="AQ207" s="236" t="n"/>
      <c r="AR207" s="236" t="n"/>
      <c r="AS207" s="236" t="n"/>
      <c r="AT207" s="236" t="n"/>
      <c r="AU207" s="237">
        <f>IF(COUNTA(AH207:AT207)=0,"",ROUND(AVERAGE(AH207:AT207),1))</f>
        <v/>
      </c>
    </row>
    <row r="208" ht="14.4" customHeight="1" s="185">
      <c r="A208" s="238" t="n">
        <v>10</v>
      </c>
      <c r="B208" s="239">
        <f t="array" ref="B208:B208">IFERROR(INDEX(Liste_Enfants!B$4:B$53,SMALL(IF(Liste_Enfants!E$4:E$53="B",ROW(Liste_Enfants!E$4:E$53)-3),10))&amp;" "&amp;INDEX(Liste_Enfants!C$4:C$53,SMALL(IF(Liste_Enfants!E$4:E$53="B",ROW(Liste_Enfants!E$4:E$53)-3),10)),"")</f>
        <v/>
      </c>
      <c r="C208" s="235" t="n"/>
      <c r="D208" s="236" t="n"/>
      <c r="E208" s="236" t="n"/>
      <c r="F208" s="236" t="n"/>
      <c r="G208" s="236" t="n"/>
      <c r="H208" s="236" t="n"/>
      <c r="I208" s="236" t="n"/>
      <c r="J208" s="236" t="n"/>
      <c r="K208" s="236" t="n"/>
      <c r="L208" s="236" t="n"/>
      <c r="M208" s="236" t="n"/>
      <c r="N208" s="236" t="n"/>
      <c r="O208" s="236" t="n"/>
      <c r="P208" s="236" t="n"/>
      <c r="Q208" s="264">
        <f>IF(COUNTA(D208:P208)=0,"",ROUND(AVERAGE(D208:P208),1))</f>
        <v/>
      </c>
      <c r="S208" s="236" t="n"/>
      <c r="T208" s="236" t="n"/>
      <c r="U208" s="236" t="n"/>
      <c r="V208" s="236" t="n"/>
      <c r="W208" s="236" t="n"/>
      <c r="X208" s="236" t="n"/>
      <c r="Y208" s="236" t="n"/>
      <c r="Z208" s="236" t="n"/>
      <c r="AA208" s="236" t="n"/>
      <c r="AB208" s="236" t="n"/>
      <c r="AC208" s="236" t="n"/>
      <c r="AD208" s="236" t="n"/>
      <c r="AE208" s="236" t="n"/>
      <c r="AF208" s="264">
        <f>IF(COUNTA(S208:AE208)=0,"",ROUND(AVERAGE(S208:AE208),1))</f>
        <v/>
      </c>
      <c r="AH208" s="236" t="n"/>
      <c r="AI208" s="236" t="n"/>
      <c r="AJ208" s="236" t="n"/>
      <c r="AK208" s="236" t="n"/>
      <c r="AL208" s="236" t="n"/>
      <c r="AM208" s="236" t="n"/>
      <c r="AN208" s="236" t="n"/>
      <c r="AO208" s="236" t="n"/>
      <c r="AP208" s="236" t="n"/>
      <c r="AQ208" s="236" t="n"/>
      <c r="AR208" s="236" t="n"/>
      <c r="AS208" s="236" t="n"/>
      <c r="AT208" s="236" t="n"/>
      <c r="AU208" s="237">
        <f>IF(COUNTA(AH208:AT208)=0,"",ROUND(AVERAGE(AH208:AT208),1))</f>
        <v/>
      </c>
    </row>
    <row r="209" ht="14.4" customHeight="1" s="185">
      <c r="A209" s="213" t="n">
        <v>11</v>
      </c>
      <c r="B209" s="234">
        <f t="array" ref="B209:B209">IFERROR(INDEX(Liste_Enfants!B$4:B$53,SMALL(IF(Liste_Enfants!E$4:E$53="B",ROW(Liste_Enfants!E$4:E$53)-3),11))&amp;" "&amp;INDEX(Liste_Enfants!C$4:C$53,SMALL(IF(Liste_Enfants!E$4:E$53="B",ROW(Liste_Enfants!E$4:E$53)-3),11)),"")</f>
        <v/>
      </c>
      <c r="C209" s="235" t="n"/>
      <c r="D209" s="236" t="n"/>
      <c r="E209" s="236" t="n"/>
      <c r="F209" s="236" t="n"/>
      <c r="G209" s="236" t="n"/>
      <c r="H209" s="236" t="n"/>
      <c r="I209" s="236" t="n"/>
      <c r="J209" s="236" t="n"/>
      <c r="K209" s="236" t="n"/>
      <c r="L209" s="236" t="n"/>
      <c r="M209" s="236" t="n"/>
      <c r="N209" s="236" t="n"/>
      <c r="O209" s="236" t="n"/>
      <c r="P209" s="236" t="n"/>
      <c r="Q209" s="264">
        <f>IF(COUNTA(D209:P209)=0,"",ROUND(AVERAGE(D209:P209),1))</f>
        <v/>
      </c>
      <c r="S209" s="236" t="n"/>
      <c r="T209" s="236" t="n"/>
      <c r="U209" s="236" t="n"/>
      <c r="V209" s="236" t="n"/>
      <c r="W209" s="236" t="n"/>
      <c r="X209" s="236" t="n"/>
      <c r="Y209" s="236" t="n"/>
      <c r="Z209" s="236" t="n"/>
      <c r="AA209" s="236" t="n"/>
      <c r="AB209" s="236" t="n"/>
      <c r="AC209" s="236" t="n"/>
      <c r="AD209" s="236" t="n"/>
      <c r="AE209" s="236" t="n"/>
      <c r="AF209" s="264">
        <f>IF(COUNTA(S209:AE209)=0,"",ROUND(AVERAGE(S209:AE209),1))</f>
        <v/>
      </c>
      <c r="AH209" s="236" t="n"/>
      <c r="AI209" s="236" t="n"/>
      <c r="AJ209" s="236" t="n"/>
      <c r="AK209" s="236" t="n"/>
      <c r="AL209" s="236" t="n"/>
      <c r="AM209" s="236" t="n"/>
      <c r="AN209" s="236" t="n"/>
      <c r="AO209" s="236" t="n"/>
      <c r="AP209" s="236" t="n"/>
      <c r="AQ209" s="236" t="n"/>
      <c r="AR209" s="236" t="n"/>
      <c r="AS209" s="236" t="n"/>
      <c r="AT209" s="236" t="n"/>
      <c r="AU209" s="237">
        <f>IF(COUNTA(AH209:AT209)=0,"",ROUND(AVERAGE(AH209:AT209),1))</f>
        <v/>
      </c>
    </row>
    <row r="210" ht="14.4" customHeight="1" s="185">
      <c r="A210" s="238" t="n">
        <v>12</v>
      </c>
      <c r="B210" s="239">
        <f t="array" ref="B210:B210">IFERROR(INDEX(Liste_Enfants!B$4:B$53,SMALL(IF(Liste_Enfants!E$4:E$53="B",ROW(Liste_Enfants!E$4:E$53)-3),12))&amp;" "&amp;INDEX(Liste_Enfants!C$4:C$53,SMALL(IF(Liste_Enfants!E$4:E$53="B",ROW(Liste_Enfants!E$4:E$53)-3),12)),"")</f>
        <v/>
      </c>
      <c r="C210" s="235" t="n"/>
      <c r="D210" s="236" t="n"/>
      <c r="E210" s="236" t="n"/>
      <c r="F210" s="236" t="n"/>
      <c r="G210" s="236" t="n"/>
      <c r="H210" s="236" t="n"/>
      <c r="I210" s="236" t="n"/>
      <c r="J210" s="236" t="n"/>
      <c r="K210" s="236" t="n"/>
      <c r="L210" s="236" t="n"/>
      <c r="M210" s="236" t="n"/>
      <c r="N210" s="236" t="n"/>
      <c r="O210" s="236" t="n"/>
      <c r="P210" s="236" t="n"/>
      <c r="Q210" s="264">
        <f>IF(COUNTA(D210:P210)=0,"",ROUND(AVERAGE(D210:P210),1))</f>
        <v/>
      </c>
      <c r="S210" s="236" t="n"/>
      <c r="T210" s="236" t="n"/>
      <c r="U210" s="236" t="n"/>
      <c r="V210" s="236" t="n"/>
      <c r="W210" s="236" t="n"/>
      <c r="X210" s="236" t="n"/>
      <c r="Y210" s="236" t="n"/>
      <c r="Z210" s="236" t="n"/>
      <c r="AA210" s="236" t="n"/>
      <c r="AB210" s="236" t="n"/>
      <c r="AC210" s="236" t="n"/>
      <c r="AD210" s="236" t="n"/>
      <c r="AE210" s="236" t="n"/>
      <c r="AF210" s="264">
        <f>IF(COUNTA(S210:AE210)=0,"",ROUND(AVERAGE(S210:AE210),1))</f>
        <v/>
      </c>
      <c r="AH210" s="236" t="n"/>
      <c r="AI210" s="236" t="n"/>
      <c r="AJ210" s="236" t="n"/>
      <c r="AK210" s="236" t="n"/>
      <c r="AL210" s="236" t="n"/>
      <c r="AM210" s="236" t="n"/>
      <c r="AN210" s="236" t="n"/>
      <c r="AO210" s="236" t="n"/>
      <c r="AP210" s="236" t="n"/>
      <c r="AQ210" s="236" t="n"/>
      <c r="AR210" s="236" t="n"/>
      <c r="AS210" s="236" t="n"/>
      <c r="AT210" s="236" t="n"/>
      <c r="AU210" s="237">
        <f>IF(COUNTA(AH210:AT210)=0,"",ROUND(AVERAGE(AH210:AT210),1))</f>
        <v/>
      </c>
    </row>
    <row r="211" ht="14.4" customHeight="1" s="185">
      <c r="A211" s="213" t="n">
        <v>13</v>
      </c>
      <c r="B211" s="234">
        <f t="array" ref="B211:B211">IFERROR(INDEX(Liste_Enfants!B$4:B$53,SMALL(IF(Liste_Enfants!E$4:E$53="B",ROW(Liste_Enfants!E$4:E$53)-3),13))&amp;" "&amp;INDEX(Liste_Enfants!C$4:C$53,SMALL(IF(Liste_Enfants!E$4:E$53="B",ROW(Liste_Enfants!E$4:E$53)-3),13)),"")</f>
        <v/>
      </c>
      <c r="C211" s="235" t="n"/>
      <c r="D211" s="236" t="n"/>
      <c r="E211" s="236" t="n"/>
      <c r="F211" s="236" t="n"/>
      <c r="G211" s="236" t="n"/>
      <c r="H211" s="236" t="n"/>
      <c r="I211" s="236" t="n"/>
      <c r="J211" s="236" t="n"/>
      <c r="K211" s="236" t="n"/>
      <c r="L211" s="236" t="n"/>
      <c r="M211" s="236" t="n"/>
      <c r="N211" s="236" t="n"/>
      <c r="O211" s="236" t="n"/>
      <c r="P211" s="236" t="n"/>
      <c r="Q211" s="264">
        <f>IF(COUNTA(D211:P211)=0,"",ROUND(AVERAGE(D211:P211),1))</f>
        <v/>
      </c>
      <c r="S211" s="236" t="n"/>
      <c r="T211" s="236" t="n"/>
      <c r="U211" s="236" t="n"/>
      <c r="V211" s="236" t="n"/>
      <c r="W211" s="236" t="n"/>
      <c r="X211" s="236" t="n"/>
      <c r="Y211" s="236" t="n"/>
      <c r="Z211" s="236" t="n"/>
      <c r="AA211" s="236" t="n"/>
      <c r="AB211" s="236" t="n"/>
      <c r="AC211" s="236" t="n"/>
      <c r="AD211" s="236" t="n"/>
      <c r="AE211" s="236" t="n"/>
      <c r="AF211" s="264">
        <f>IF(COUNTA(S211:AE211)=0,"",ROUND(AVERAGE(S211:AE211),1))</f>
        <v/>
      </c>
      <c r="AH211" s="236" t="n"/>
      <c r="AI211" s="236" t="n"/>
      <c r="AJ211" s="236" t="n"/>
      <c r="AK211" s="236" t="n"/>
      <c r="AL211" s="236" t="n"/>
      <c r="AM211" s="236" t="n"/>
      <c r="AN211" s="236" t="n"/>
      <c r="AO211" s="236" t="n"/>
      <c r="AP211" s="236" t="n"/>
      <c r="AQ211" s="236" t="n"/>
      <c r="AR211" s="236" t="n"/>
      <c r="AS211" s="236" t="n"/>
      <c r="AT211" s="236" t="n"/>
      <c r="AU211" s="237">
        <f>IF(COUNTA(AH211:AT211)=0,"",ROUND(AVERAGE(AH211:AT211),1))</f>
        <v/>
      </c>
    </row>
    <row r="212" ht="14.4" customHeight="1" s="185">
      <c r="A212" s="238" t="n">
        <v>14</v>
      </c>
      <c r="B212" s="239">
        <f t="array" ref="B212:B212">IFERROR(INDEX(Liste_Enfants!B$4:B$53,SMALL(IF(Liste_Enfants!E$4:E$53="B",ROW(Liste_Enfants!E$4:E$53)-3),14))&amp;" "&amp;INDEX(Liste_Enfants!C$4:C$53,SMALL(IF(Liste_Enfants!E$4:E$53="B",ROW(Liste_Enfants!E$4:E$53)-3),14)),"")</f>
        <v/>
      </c>
      <c r="C212" s="235" t="n"/>
      <c r="D212" s="236" t="n"/>
      <c r="E212" s="236" t="n"/>
      <c r="F212" s="236" t="n"/>
      <c r="G212" s="236" t="n"/>
      <c r="H212" s="236" t="n"/>
      <c r="I212" s="236" t="n"/>
      <c r="J212" s="236" t="n"/>
      <c r="K212" s="236" t="n"/>
      <c r="L212" s="236" t="n"/>
      <c r="M212" s="236" t="n"/>
      <c r="N212" s="236" t="n"/>
      <c r="O212" s="236" t="n"/>
      <c r="P212" s="236" t="n"/>
      <c r="Q212" s="264">
        <f>IF(COUNTA(D212:P212)=0,"",ROUND(AVERAGE(D212:P212),1))</f>
        <v/>
      </c>
      <c r="S212" s="236" t="n"/>
      <c r="T212" s="236" t="n"/>
      <c r="U212" s="236" t="n"/>
      <c r="V212" s="236" t="n"/>
      <c r="W212" s="236" t="n"/>
      <c r="X212" s="236" t="n"/>
      <c r="Y212" s="236" t="n"/>
      <c r="Z212" s="236" t="n"/>
      <c r="AA212" s="236" t="n"/>
      <c r="AB212" s="236" t="n"/>
      <c r="AC212" s="236" t="n"/>
      <c r="AD212" s="236" t="n"/>
      <c r="AE212" s="236" t="n"/>
      <c r="AF212" s="264">
        <f>IF(COUNTA(S212:AE212)=0,"",ROUND(AVERAGE(S212:AE212),1))</f>
        <v/>
      </c>
      <c r="AH212" s="236" t="n"/>
      <c r="AI212" s="236" t="n"/>
      <c r="AJ212" s="236" t="n"/>
      <c r="AK212" s="236" t="n"/>
      <c r="AL212" s="236" t="n"/>
      <c r="AM212" s="236" t="n"/>
      <c r="AN212" s="236" t="n"/>
      <c r="AO212" s="236" t="n"/>
      <c r="AP212" s="236" t="n"/>
      <c r="AQ212" s="236" t="n"/>
      <c r="AR212" s="236" t="n"/>
      <c r="AS212" s="236" t="n"/>
      <c r="AT212" s="236" t="n"/>
      <c r="AU212" s="237">
        <f>IF(COUNTA(AH212:AT212)=0,"",ROUND(AVERAGE(AH212:AT212),1))</f>
        <v/>
      </c>
    </row>
    <row r="213" ht="14.4" customHeight="1" s="185">
      <c r="A213" s="213" t="n">
        <v>15</v>
      </c>
      <c r="B213" s="234">
        <f t="array" ref="B213:B213">IFERROR(INDEX(Liste_Enfants!B$4:B$53,SMALL(IF(Liste_Enfants!E$4:E$53="B",ROW(Liste_Enfants!E$4:E$53)-3),15))&amp;" "&amp;INDEX(Liste_Enfants!C$4:C$53,SMALL(IF(Liste_Enfants!E$4:E$53="B",ROW(Liste_Enfants!E$4:E$53)-3),15)),"")</f>
        <v/>
      </c>
      <c r="C213" s="235" t="n"/>
      <c r="D213" s="236" t="n"/>
      <c r="E213" s="236" t="n"/>
      <c r="F213" s="236" t="n"/>
      <c r="G213" s="236" t="n"/>
      <c r="H213" s="236" t="n"/>
      <c r="I213" s="236" t="n"/>
      <c r="J213" s="236" t="n"/>
      <c r="K213" s="236" t="n"/>
      <c r="L213" s="236" t="n"/>
      <c r="M213" s="236" t="n"/>
      <c r="N213" s="236" t="n"/>
      <c r="O213" s="236" t="n"/>
      <c r="P213" s="236" t="n"/>
      <c r="Q213" s="264">
        <f>IF(COUNTA(D213:P213)=0,"",ROUND(AVERAGE(D213:P213),1))</f>
        <v/>
      </c>
      <c r="S213" s="236" t="n"/>
      <c r="T213" s="236" t="n"/>
      <c r="U213" s="236" t="n"/>
      <c r="V213" s="236" t="n"/>
      <c r="W213" s="236" t="n"/>
      <c r="X213" s="236" t="n"/>
      <c r="Y213" s="236" t="n"/>
      <c r="Z213" s="236" t="n"/>
      <c r="AA213" s="236" t="n"/>
      <c r="AB213" s="236" t="n"/>
      <c r="AC213" s="236" t="n"/>
      <c r="AD213" s="236" t="n"/>
      <c r="AE213" s="236" t="n"/>
      <c r="AF213" s="264">
        <f>IF(COUNTA(S213:AE213)=0,"",ROUND(AVERAGE(S213:AE213),1))</f>
        <v/>
      </c>
      <c r="AH213" s="236" t="n"/>
      <c r="AI213" s="236" t="n"/>
      <c r="AJ213" s="236" t="n"/>
      <c r="AK213" s="236" t="n"/>
      <c r="AL213" s="236" t="n"/>
      <c r="AM213" s="236" t="n"/>
      <c r="AN213" s="236" t="n"/>
      <c r="AO213" s="236" t="n"/>
      <c r="AP213" s="236" t="n"/>
      <c r="AQ213" s="236" t="n"/>
      <c r="AR213" s="236" t="n"/>
      <c r="AS213" s="236" t="n"/>
      <c r="AT213" s="236" t="n"/>
      <c r="AU213" s="237">
        <f>IF(COUNTA(AH213:AT213)=0,"",ROUND(AVERAGE(AH213:AT213),1))</f>
        <v/>
      </c>
    </row>
    <row r="214" ht="14.4" customHeight="1" s="185">
      <c r="A214" s="233" t="inlineStr">
        <is>
          <t>📊 MOY.</t>
        </is>
      </c>
      <c r="C214" s="235" t="n"/>
      <c r="D214" s="241">
        <f>IF(COUNTA(D199:D213)=0,"",ROUND(AVERAGE(D199:D213),1))</f>
        <v/>
      </c>
      <c r="E214" s="241">
        <f>IF(COUNTA(E199:E213)=0,"",ROUND(AVERAGE(E199:E213),1))</f>
        <v/>
      </c>
      <c r="F214" s="241">
        <f>IF(COUNTA(F199:F213)=0,"",ROUND(AVERAGE(F199:F213),1))</f>
        <v/>
      </c>
      <c r="G214" s="241">
        <f>IF(COUNTA(G199:G213)=0,"",ROUND(AVERAGE(G199:G213),1))</f>
        <v/>
      </c>
      <c r="H214" s="241">
        <f>IF(COUNTA(H199:H213)=0,"",ROUND(AVERAGE(H199:H213),1))</f>
        <v/>
      </c>
      <c r="I214" s="241">
        <f>IF(COUNTA(I199:I213)=0,"",ROUND(AVERAGE(I199:I213),1))</f>
        <v/>
      </c>
      <c r="J214" s="241">
        <f>IF(COUNTA(J199:J213)=0,"",ROUND(AVERAGE(J199:J213),1))</f>
        <v/>
      </c>
      <c r="K214" s="241">
        <f>IF(COUNTA(K199:K213)=0,"",ROUND(AVERAGE(K199:K213),1))</f>
        <v/>
      </c>
      <c r="L214" s="241">
        <f>IF(COUNTA(L199:L213)=0,"",ROUND(AVERAGE(L199:L213),1))</f>
        <v/>
      </c>
      <c r="M214" s="241">
        <f>IF(COUNTA(M199:M213)=0,"",ROUND(AVERAGE(M199:M213),1))</f>
        <v/>
      </c>
      <c r="N214" s="241">
        <f>IF(COUNTA(N199:N213)=0,"",ROUND(AVERAGE(N199:N213),1))</f>
        <v/>
      </c>
      <c r="O214" s="241">
        <f>IF(COUNTA(O199:O213)=0,"",ROUND(AVERAGE(O199:O213),1))</f>
        <v/>
      </c>
      <c r="P214" s="241">
        <f>IF(COUNTA(P199:P213)=0,"",ROUND(AVERAGE(P199:P213),1))</f>
        <v/>
      </c>
      <c r="Q214" s="265">
        <f>IF(COUNTA(Q199:Q213)=0,"",ROUND(AVERAGE(Q199:Q213),1))</f>
        <v/>
      </c>
      <c r="S214" s="241">
        <f>IF(COUNTA(S199:S213)=0,"",ROUND(AVERAGE(S199:S213),1))</f>
        <v/>
      </c>
      <c r="T214" s="241">
        <f>IF(COUNTA(T199:T213)=0,"",ROUND(AVERAGE(T199:T213),1))</f>
        <v/>
      </c>
      <c r="U214" s="241">
        <f>IF(COUNTA(U199:U213)=0,"",ROUND(AVERAGE(U199:U213),1))</f>
        <v/>
      </c>
      <c r="V214" s="241">
        <f>IF(COUNTA(V199:V213)=0,"",ROUND(AVERAGE(V199:V213),1))</f>
        <v/>
      </c>
      <c r="W214" s="241">
        <f>IF(COUNTA(W199:W213)=0,"",ROUND(AVERAGE(W199:W213),1))</f>
        <v/>
      </c>
      <c r="X214" s="241">
        <f>IF(COUNTA(X199:X213)=0,"",ROUND(AVERAGE(X199:X213),1))</f>
        <v/>
      </c>
      <c r="Y214" s="241">
        <f>IF(COUNTA(Y199:Y213)=0,"",ROUND(AVERAGE(Y199:Y213),1))</f>
        <v/>
      </c>
      <c r="Z214" s="241">
        <f>IF(COUNTA(Z199:Z213)=0,"",ROUND(AVERAGE(Z199:Z213),1))</f>
        <v/>
      </c>
      <c r="AA214" s="241">
        <f>IF(COUNTA(AA199:AA213)=0,"",ROUND(AVERAGE(AA199:AA213),1))</f>
        <v/>
      </c>
      <c r="AB214" s="241">
        <f>IF(COUNTA(AB199:AB213)=0,"",ROUND(AVERAGE(AB199:AB213),1))</f>
        <v/>
      </c>
      <c r="AC214" s="241">
        <f>IF(COUNTA(AC199:AC213)=0,"",ROUND(AVERAGE(AC199:AC213),1))</f>
        <v/>
      </c>
      <c r="AD214" s="241">
        <f>IF(COUNTA(AD199:AD213)=0,"",ROUND(AVERAGE(AD199:AD213),1))</f>
        <v/>
      </c>
      <c r="AE214" s="241">
        <f>IF(COUNTA(AE199:AE213)=0,"",ROUND(AVERAGE(AE199:AE213),1))</f>
        <v/>
      </c>
      <c r="AF214" s="265">
        <f>IF(COUNTA(AF199:AF213)=0,"",ROUND(AVERAGE(AF199:AF213),1))</f>
        <v/>
      </c>
      <c r="AH214" s="241">
        <f>IF(COUNTA(AH199:AH213)=0,"",ROUND(AVERAGE(AH199:AH213),1))</f>
        <v/>
      </c>
      <c r="AI214" s="241">
        <f>IF(COUNTA(AI199:AI213)=0,"",ROUND(AVERAGE(AI199:AI213),1))</f>
        <v/>
      </c>
      <c r="AJ214" s="241">
        <f>IF(COUNTA(AJ199:AJ213)=0,"",ROUND(AVERAGE(AJ199:AJ213),1))</f>
        <v/>
      </c>
      <c r="AK214" s="241">
        <f>IF(COUNTA(AK199:AK213)=0,"",ROUND(AVERAGE(AK199:AK213),1))</f>
        <v/>
      </c>
      <c r="AL214" s="241">
        <f>IF(COUNTA(AL199:AL213)=0,"",ROUND(AVERAGE(AL199:AL213),1))</f>
        <v/>
      </c>
      <c r="AM214" s="241">
        <f>IF(COUNTA(AM199:AM213)=0,"",ROUND(AVERAGE(AM199:AM213),1))</f>
        <v/>
      </c>
      <c r="AN214" s="241">
        <f>IF(COUNTA(AN199:AN213)=0,"",ROUND(AVERAGE(AN199:AN213),1))</f>
        <v/>
      </c>
      <c r="AO214" s="241">
        <f>IF(COUNTA(AO199:AO213)=0,"",ROUND(AVERAGE(AO199:AO213),1))</f>
        <v/>
      </c>
      <c r="AP214" s="241">
        <f>IF(COUNTA(AP199:AP213)=0,"",ROUND(AVERAGE(AP199:AP213),1))</f>
        <v/>
      </c>
      <c r="AQ214" s="241">
        <f>IF(COUNTA(AQ199:AQ213)=0,"",ROUND(AVERAGE(AQ199:AQ213),1))</f>
        <v/>
      </c>
      <c r="AR214" s="241">
        <f>IF(COUNTA(AR199:AR213)=0,"",ROUND(AVERAGE(AR199:AR213),1))</f>
        <v/>
      </c>
      <c r="AS214" s="241">
        <f>IF(COUNTA(AS199:AS213)=0,"",ROUND(AVERAGE(AS199:AS213),1))</f>
        <v/>
      </c>
      <c r="AT214" s="241">
        <f>IF(COUNTA(AT199:AT213)=0,"",ROUND(AVERAGE(AT199:AT213),1))</f>
        <v/>
      </c>
      <c r="AU214" s="266">
        <f>IF(COUNTA(AU199:AU213)=0,"",ROUND(AVERAGE(AU199:AU213),1))</f>
        <v/>
      </c>
    </row>
    <row r="215" ht="14.4" customHeight="1" s="185">
      <c r="A215" s="248" t="inlineStr">
        <is>
          <t>⭐ MOY. S3</t>
        </is>
      </c>
      <c r="C215" s="235" t="n"/>
      <c r="D215" s="249">
        <f>IF(COUNTA(D163,D180,D197,D214)=0,"",ROUND(AVERAGE(D163,D180,D197,D214),1))</f>
        <v/>
      </c>
      <c r="E215" s="249">
        <f>IF(COUNTA(E163,E180,E197,E214)=0,"",ROUND(AVERAGE(E163,E180,E197,E214),1))</f>
        <v/>
      </c>
      <c r="F215" s="249">
        <f>IF(COUNTA(F163,F180,F197,F214)=0,"",ROUND(AVERAGE(F163,F180,F197,F214),1))</f>
        <v/>
      </c>
      <c r="G215" s="249">
        <f>IF(COUNTA(G163,G180,G197,G214)=0,"",ROUND(AVERAGE(G163,G180,G197,G214),1))</f>
        <v/>
      </c>
      <c r="H215" s="249">
        <f>IF(COUNTA(H163,H180,H197,H214)=0,"",ROUND(AVERAGE(H163,H180,H197,H214),1))</f>
        <v/>
      </c>
      <c r="I215" s="249">
        <f>IF(COUNTA(I163,I180,I197,I214)=0,"",ROUND(AVERAGE(I163,I180,I197,I214),1))</f>
        <v/>
      </c>
      <c r="J215" s="249">
        <f>IF(COUNTA(J163,J180,J197,J214)=0,"",ROUND(AVERAGE(J163,J180,J197,J214),1))</f>
        <v/>
      </c>
      <c r="K215" s="249">
        <f>IF(COUNTA(K163,K180,K197,K214)=0,"",ROUND(AVERAGE(K163,K180,K197,K214),1))</f>
        <v/>
      </c>
      <c r="L215" s="249">
        <f>IF(COUNTA(L163,L180,L197,L214)=0,"",ROUND(AVERAGE(L163,L180,L197,L214),1))</f>
        <v/>
      </c>
      <c r="M215" s="249">
        <f>IF(COUNTA(M163,M180,M197,M214)=0,"",ROUND(AVERAGE(M163,M180,M197,M214),1))</f>
        <v/>
      </c>
      <c r="N215" s="249">
        <f>IF(COUNTA(N163,N180,N197,N214)=0,"",ROUND(AVERAGE(N163,N180,N197,N214),1))</f>
        <v/>
      </c>
      <c r="O215" s="249">
        <f>IF(COUNTA(O163,O180,O197,O214)=0,"",ROUND(AVERAGE(O163,O180,O197,O214),1))</f>
        <v/>
      </c>
      <c r="P215" s="249">
        <f>IF(COUNTA(P163,P180,P197,P214)=0,"",ROUND(AVERAGE(P163,P180,P197,P214),1))</f>
        <v/>
      </c>
      <c r="Q215" s="270">
        <f>IF(COUNTA(Q163,Q180,Q197,Q214)=0,"",ROUND(AVERAGE(Q163,Q180,Q197,Q214),1))</f>
        <v/>
      </c>
      <c r="S215" s="249">
        <f>IF(COUNTA(S163,S180,S197,S214)=0,"",ROUND(AVERAGE(S163,S180,S197,S214),1))</f>
        <v/>
      </c>
      <c r="T215" s="249">
        <f>IF(COUNTA(T163,T180,T197,T214)=0,"",ROUND(AVERAGE(T163,T180,T197,T214),1))</f>
        <v/>
      </c>
      <c r="U215" s="249">
        <f>IF(COUNTA(U163,U180,U197,U214)=0,"",ROUND(AVERAGE(U163,U180,U197,U214),1))</f>
        <v/>
      </c>
      <c r="V215" s="249">
        <f>IF(COUNTA(V163,V180,V197,V214)=0,"",ROUND(AVERAGE(V163,V180,V197,V214),1))</f>
        <v/>
      </c>
      <c r="W215" s="249">
        <f>IF(COUNTA(W163,W180,W197,W214)=0,"",ROUND(AVERAGE(W163,W180,W197,W214),1))</f>
        <v/>
      </c>
      <c r="X215" s="249">
        <f>IF(COUNTA(X163,X180,X197,X214)=0,"",ROUND(AVERAGE(X163,X180,X197,X214),1))</f>
        <v/>
      </c>
      <c r="Y215" s="249">
        <f>IF(COUNTA(Y163,Y180,Y197,Y214)=0,"",ROUND(AVERAGE(Y163,Y180,Y197,Y214),1))</f>
        <v/>
      </c>
      <c r="Z215" s="249">
        <f>IF(COUNTA(Z163,Z180,Z197,Z214)=0,"",ROUND(AVERAGE(Z163,Z180,Z197,Z214),1))</f>
        <v/>
      </c>
      <c r="AA215" s="249">
        <f>IF(COUNTA(AA163,AA180,AA197,AA214)=0,"",ROUND(AVERAGE(AA163,AA180,AA197,AA214),1))</f>
        <v/>
      </c>
      <c r="AB215" s="249">
        <f>IF(COUNTA(AB163,AB180,AB197,AB214)=0,"",ROUND(AVERAGE(AB163,AB180,AB197,AB214),1))</f>
        <v/>
      </c>
      <c r="AC215" s="249">
        <f>IF(COUNTA(AC163,AC180,AC197,AC214)=0,"",ROUND(AVERAGE(AC163,AC180,AC197,AC214),1))</f>
        <v/>
      </c>
      <c r="AD215" s="249">
        <f>IF(COUNTA(AD163,AD180,AD197,AD214)=0,"",ROUND(AVERAGE(AD163,AD180,AD197,AD214),1))</f>
        <v/>
      </c>
      <c r="AE215" s="249">
        <f>IF(COUNTA(AE163,AE180,AE197,AE214)=0,"",ROUND(AVERAGE(AE163,AE180,AE197,AE214),1))</f>
        <v/>
      </c>
      <c r="AF215" s="270">
        <f>IF(COUNTA(AF163,AF180,AF197,AF214)=0,"",ROUND(AVERAGE(AF163,AF180,AF197,AF214),1))</f>
        <v/>
      </c>
      <c r="AH215" s="249">
        <f>IF(COUNTA(AH163,AH180,AH197,AH214)=0,"",ROUND(AVERAGE(AH163,AH180,AH197,AH214),1))</f>
        <v/>
      </c>
      <c r="AI215" s="249">
        <f>IF(COUNTA(AI163,AI180,AI197,AI214)=0,"",ROUND(AVERAGE(AI163,AI180,AI197,AI214),1))</f>
        <v/>
      </c>
      <c r="AJ215" s="249">
        <f>IF(COUNTA(AJ163,AJ180,AJ197,AJ214)=0,"",ROUND(AVERAGE(AJ163,AJ180,AJ197,AJ214),1))</f>
        <v/>
      </c>
      <c r="AK215" s="249">
        <f>IF(COUNTA(AK163,AK180,AK197,AK214)=0,"",ROUND(AVERAGE(AK163,AK180,AK197,AK214),1))</f>
        <v/>
      </c>
      <c r="AL215" s="249">
        <f>IF(COUNTA(AL163,AL180,AL197,AL214)=0,"",ROUND(AVERAGE(AL163,AL180,AL197,AL214),1))</f>
        <v/>
      </c>
      <c r="AM215" s="249">
        <f>IF(COUNTA(AM163,AM180,AM197,AM214)=0,"",ROUND(AVERAGE(AM163,AM180,AM197,AM214),1))</f>
        <v/>
      </c>
      <c r="AN215" s="249">
        <f>IF(COUNTA(AN163,AN180,AN197,AN214)=0,"",ROUND(AVERAGE(AN163,AN180,AN197,AN214),1))</f>
        <v/>
      </c>
      <c r="AO215" s="249">
        <f>IF(COUNTA(AO163,AO180,AO197,AO214)=0,"",ROUND(AVERAGE(AO163,AO180,AO197,AO214),1))</f>
        <v/>
      </c>
      <c r="AP215" s="249">
        <f>IF(COUNTA(AP163,AP180,AP197,AP214)=0,"",ROUND(AVERAGE(AP163,AP180,AP197,AP214),1))</f>
        <v/>
      </c>
      <c r="AQ215" s="249">
        <f>IF(COUNTA(AQ163,AQ180,AQ197,AQ214)=0,"",ROUND(AVERAGE(AQ163,AQ180,AQ197,AQ214),1))</f>
        <v/>
      </c>
      <c r="AR215" s="249">
        <f>IF(COUNTA(AR163,AR180,AR197,AR214)=0,"",ROUND(AVERAGE(AR163,AR180,AR197,AR214),1))</f>
        <v/>
      </c>
      <c r="AS215" s="249">
        <f>IF(COUNTA(AS163,AS180,AS197,AS214)=0,"",ROUND(AVERAGE(AS163,AS180,AS197,AS214),1))</f>
        <v/>
      </c>
      <c r="AT215" s="249">
        <f>IF(COUNTA(AT163,AT180,AT197,AT214)=0,"",ROUND(AVERAGE(AT163,AT180,AT197,AT214),1))</f>
        <v/>
      </c>
      <c r="AU215" s="271">
        <f>IF(COUNTA(AU163,AU180,AU197,AU214)=0,"",ROUND(AVERAGE(AU163,AU180,AU197,AU214),1))</f>
        <v/>
      </c>
    </row>
    <row r="216" ht="14.4" customHeight="1" s="185">
      <c r="C216" s="235" t="n"/>
      <c r="D216" s="194" t="n"/>
      <c r="E216" s="194" t="n"/>
      <c r="F216" s="194" t="n"/>
      <c r="G216" s="194" t="n"/>
      <c r="H216" s="194" t="n"/>
      <c r="I216" s="194" t="n"/>
      <c r="J216" s="194" t="n"/>
      <c r="K216" s="194" t="n"/>
      <c r="L216" s="194" t="n"/>
      <c r="M216" s="194" t="n"/>
      <c r="N216" s="194" t="n"/>
      <c r="O216" s="194" t="n"/>
      <c r="P216" s="194" t="n"/>
      <c r="Q216" s="235" t="n"/>
      <c r="S216" s="194" t="n"/>
      <c r="T216" s="194" t="n"/>
      <c r="U216" s="194" t="n"/>
      <c r="V216" s="194" t="n"/>
      <c r="W216" s="194" t="n"/>
      <c r="X216" s="194" t="n"/>
      <c r="Y216" s="194" t="n"/>
      <c r="Z216" s="194" t="n"/>
      <c r="AA216" s="194" t="n"/>
      <c r="AB216" s="194" t="n"/>
      <c r="AC216" s="194" t="n"/>
      <c r="AD216" s="194" t="n"/>
      <c r="AE216" s="194" t="n"/>
      <c r="AF216" s="235" t="n"/>
      <c r="AH216" s="194" t="n"/>
      <c r="AI216" s="194" t="n"/>
      <c r="AJ216" s="194" t="n"/>
      <c r="AK216" s="194" t="n"/>
      <c r="AL216" s="194" t="n"/>
      <c r="AM216" s="194" t="n"/>
      <c r="AN216" s="194" t="n"/>
      <c r="AO216" s="194" t="n"/>
      <c r="AP216" s="194" t="n"/>
      <c r="AQ216" s="194" t="n"/>
      <c r="AR216" s="194" t="n"/>
      <c r="AS216" s="194" t="n"/>
      <c r="AT216" s="194" t="n"/>
    </row>
    <row r="217" ht="15.6" customHeight="1" s="185">
      <c r="A217" s="216" t="inlineStr">
        <is>
          <t>📋 T1 — 📆 SEMAINE 4</t>
        </is>
      </c>
      <c r="C217" s="235" t="n"/>
      <c r="D217" s="218" t="inlineStr">
        <is>
          <t>🤝 VIE COLLECT.</t>
        </is>
      </c>
      <c r="H217" s="219" t="inlineStr">
        <is>
          <t>🎯 AUTONOMIE</t>
        </is>
      </c>
      <c r="K217" s="220" t="inlineStr">
        <is>
          <t>🎨 CRÉATIVITÉ</t>
        </is>
      </c>
      <c r="N217" s="221" t="inlineStr">
        <is>
          <t>⚽ MOTRICITÉ</t>
        </is>
      </c>
      <c r="Q217" s="252" t="inlineStr">
        <is>
          <t>MOY</t>
        </is>
      </c>
      <c r="S217" s="218" t="inlineStr">
        <is>
          <t>🤝 VIE COLLECT.</t>
        </is>
      </c>
      <c r="W217" s="219" t="inlineStr">
        <is>
          <t>🎯 AUTONOMIE</t>
        </is>
      </c>
      <c r="Z217" s="220" t="inlineStr">
        <is>
          <t>🎨 CRÉATIVITÉ</t>
        </is>
      </c>
      <c r="AC217" s="221" t="inlineStr">
        <is>
          <t>⚽ MOTRICITÉ</t>
        </is>
      </c>
      <c r="AF217" s="252" t="inlineStr">
        <is>
          <t>MOY</t>
        </is>
      </c>
      <c r="AH217" s="218" t="inlineStr">
        <is>
          <t>🤝 VIE COLLECT.</t>
        </is>
      </c>
      <c r="AL217" s="219" t="inlineStr">
        <is>
          <t>🎯 AUTONOMIE</t>
        </is>
      </c>
      <c r="AO217" s="220" t="inlineStr">
        <is>
          <t>🎨 CRÉATIVITÉ</t>
        </is>
      </c>
      <c r="AR217" s="221" t="inlineStr">
        <is>
          <t>⚽ MOTRICITÉ</t>
        </is>
      </c>
      <c r="AU217" s="269" t="inlineStr">
        <is>
          <t>MOY</t>
        </is>
      </c>
    </row>
    <row r="218" ht="30" customHeight="1" s="185">
      <c r="A218" s="226" t="inlineStr">
        <is>
          <t>N°</t>
        </is>
      </c>
      <c r="B218" s="227" t="inlineStr">
        <is>
          <t>📅 LUNDI</t>
        </is>
      </c>
      <c r="C218" s="228" t="n"/>
      <c r="D218" s="229" t="inlineStr">
        <is>
          <t>Règles</t>
        </is>
      </c>
      <c r="E218" s="229" t="inlineStr">
        <is>
          <t>Coopér.</t>
        </is>
      </c>
      <c r="F218" s="229" t="inlineStr">
        <is>
          <t>Comm.</t>
        </is>
      </c>
      <c r="G218" s="229" t="inlineStr">
        <is>
          <t>Entraide</t>
        </is>
      </c>
      <c r="H218" s="230" t="inlineStr">
        <is>
          <t>Initiat.</t>
        </is>
      </c>
      <c r="I218" s="230" t="inlineStr">
        <is>
          <t>Gest.mat</t>
        </is>
      </c>
      <c r="J218" s="230" t="inlineStr">
        <is>
          <t>Orga.</t>
        </is>
      </c>
      <c r="K218" s="231" t="inlineStr">
        <is>
          <t>Imagin.</t>
        </is>
      </c>
      <c r="L218" s="231" t="inlineStr">
        <is>
          <t>Expr.art</t>
        </is>
      </c>
      <c r="M218" s="231" t="inlineStr">
        <is>
          <t>Expr.corp</t>
        </is>
      </c>
      <c r="N218" s="232" t="inlineStr">
        <is>
          <t>Coord.</t>
        </is>
      </c>
      <c r="O218" s="232" t="inlineStr">
        <is>
          <t>Endur.</t>
        </is>
      </c>
      <c r="P218" s="232" t="inlineStr">
        <is>
          <t>Esp.sport</t>
        </is>
      </c>
      <c r="Q218" s="267" t="inlineStr">
        <is>
          <t>MOY</t>
        </is>
      </c>
      <c r="R218" s="268" t="inlineStr">
        <is>
          <t>▼ Activité</t>
        </is>
      </c>
      <c r="S218" s="229" t="inlineStr">
        <is>
          <t>Règles</t>
        </is>
      </c>
      <c r="T218" s="229" t="inlineStr">
        <is>
          <t>Coopér.</t>
        </is>
      </c>
      <c r="U218" s="229" t="inlineStr">
        <is>
          <t>Comm.</t>
        </is>
      </c>
      <c r="V218" s="229" t="inlineStr">
        <is>
          <t>Entraide</t>
        </is>
      </c>
      <c r="W218" s="230" t="inlineStr">
        <is>
          <t>Initiat.</t>
        </is>
      </c>
      <c r="X218" s="230" t="inlineStr">
        <is>
          <t>Gest.mat</t>
        </is>
      </c>
      <c r="Y218" s="230" t="inlineStr">
        <is>
          <t>Orga.</t>
        </is>
      </c>
      <c r="Z218" s="231" t="inlineStr">
        <is>
          <t>Imagin.</t>
        </is>
      </c>
      <c r="AA218" s="231" t="inlineStr">
        <is>
          <t>Expr.art</t>
        </is>
      </c>
      <c r="AB218" s="231" t="inlineStr">
        <is>
          <t>Expr.corp</t>
        </is>
      </c>
      <c r="AC218" s="232" t="inlineStr">
        <is>
          <t>Coord.</t>
        </is>
      </c>
      <c r="AD218" s="232" t="inlineStr">
        <is>
          <t>Endur.</t>
        </is>
      </c>
      <c r="AE218" s="232" t="inlineStr">
        <is>
          <t>Esp.sport</t>
        </is>
      </c>
      <c r="AF218" s="267" t="inlineStr">
        <is>
          <t>MOY</t>
        </is>
      </c>
      <c r="AH218" s="229" t="inlineStr">
        <is>
          <t>Règles</t>
        </is>
      </c>
      <c r="AI218" s="229" t="inlineStr">
        <is>
          <t>Coopér.</t>
        </is>
      </c>
      <c r="AJ218" s="229" t="inlineStr">
        <is>
          <t>Comm.</t>
        </is>
      </c>
      <c r="AK218" s="229" t="inlineStr">
        <is>
          <t>Entraide</t>
        </is>
      </c>
      <c r="AL218" s="230" t="inlineStr">
        <is>
          <t>Initiat.</t>
        </is>
      </c>
      <c r="AM218" s="230" t="inlineStr">
        <is>
          <t>Gest.mat</t>
        </is>
      </c>
      <c r="AN218" s="230" t="inlineStr">
        <is>
          <t>Orga.</t>
        </is>
      </c>
      <c r="AO218" s="231" t="inlineStr">
        <is>
          <t>Imagin.</t>
        </is>
      </c>
      <c r="AP218" s="231" t="inlineStr">
        <is>
          <t>Expr.art</t>
        </is>
      </c>
      <c r="AQ218" s="231" t="inlineStr">
        <is>
          <t>Expr.corp</t>
        </is>
      </c>
      <c r="AR218" s="232" t="inlineStr">
        <is>
          <t>Coord.</t>
        </is>
      </c>
      <c r="AS218" s="232" t="inlineStr">
        <is>
          <t>Endur.</t>
        </is>
      </c>
      <c r="AT218" s="232" t="inlineStr">
        <is>
          <t>Esp.sport</t>
        </is>
      </c>
      <c r="AU218" s="269" t="inlineStr">
        <is>
          <t>MOY</t>
        </is>
      </c>
    </row>
    <row r="219" ht="14.4" customHeight="1" s="185">
      <c r="A219" s="213" t="n">
        <v>1</v>
      </c>
      <c r="B219" s="234">
        <f t="array" ref="B219:B219">IFERROR(INDEX(Liste_Enfants!B$4:B$53,SMALL(IF(Liste_Enfants!E$4:E$53="B",ROW(Liste_Enfants!E$4:E$53)-3),1))&amp;" "&amp;INDEX(Liste_Enfants!C$4:C$53,SMALL(IF(Liste_Enfants!E$4:E$53="B",ROW(Liste_Enfants!E$4:E$53)-3),1)),"")</f>
        <v/>
      </c>
      <c r="C219" s="235" t="n"/>
      <c r="D219" s="236" t="n"/>
      <c r="E219" s="236" t="n"/>
      <c r="F219" s="236" t="n"/>
      <c r="G219" s="236" t="n"/>
      <c r="H219" s="236" t="n"/>
      <c r="I219" s="236" t="n"/>
      <c r="J219" s="236" t="n"/>
      <c r="K219" s="236" t="n"/>
      <c r="L219" s="236" t="n"/>
      <c r="M219" s="236" t="n"/>
      <c r="N219" s="236" t="n"/>
      <c r="O219" s="236" t="n"/>
      <c r="P219" s="236" t="n"/>
      <c r="Q219" s="264">
        <f>IF(COUNTA(D219:P219)=0,"",ROUND(AVERAGE(D219:P219),1))</f>
        <v/>
      </c>
      <c r="S219" s="236" t="n"/>
      <c r="T219" s="236" t="n"/>
      <c r="U219" s="236" t="n"/>
      <c r="V219" s="236" t="n"/>
      <c r="W219" s="236" t="n"/>
      <c r="X219" s="236" t="n"/>
      <c r="Y219" s="236" t="n"/>
      <c r="Z219" s="236" t="n"/>
      <c r="AA219" s="236" t="n"/>
      <c r="AB219" s="236" t="n"/>
      <c r="AC219" s="236" t="n"/>
      <c r="AD219" s="236" t="n"/>
      <c r="AE219" s="236" t="n"/>
      <c r="AF219" s="264">
        <f>IF(COUNTA(S219:AE219)=0,"",ROUND(AVERAGE(S219:AE219),1))</f>
        <v/>
      </c>
      <c r="AH219" s="236" t="n"/>
      <c r="AI219" s="236" t="n"/>
      <c r="AJ219" s="236" t="n"/>
      <c r="AK219" s="236" t="n"/>
      <c r="AL219" s="236" t="n"/>
      <c r="AM219" s="236" t="n"/>
      <c r="AN219" s="236" t="n"/>
      <c r="AO219" s="236" t="n"/>
      <c r="AP219" s="236" t="n"/>
      <c r="AQ219" s="236" t="n"/>
      <c r="AR219" s="236" t="n"/>
      <c r="AS219" s="236" t="n"/>
      <c r="AT219" s="236" t="n"/>
      <c r="AU219" s="237">
        <f>IF(COUNTA(AH219:AT219)=0,"",ROUND(AVERAGE(AH219:AT219),1))</f>
        <v/>
      </c>
    </row>
    <row r="220" ht="14.4" customHeight="1" s="185">
      <c r="A220" s="238" t="n">
        <v>2</v>
      </c>
      <c r="B220" s="239">
        <f t="array" ref="B220:B220">IFERROR(INDEX(Liste_Enfants!B$4:B$53,SMALL(IF(Liste_Enfants!E$4:E$53="B",ROW(Liste_Enfants!E$4:E$53)-3),2))&amp;" "&amp;INDEX(Liste_Enfants!C$4:C$53,SMALL(IF(Liste_Enfants!E$4:E$53="B",ROW(Liste_Enfants!E$4:E$53)-3),2)),"")</f>
        <v/>
      </c>
      <c r="C220" s="235" t="n"/>
      <c r="D220" s="236" t="n"/>
      <c r="E220" s="236" t="n"/>
      <c r="F220" s="236" t="n"/>
      <c r="G220" s="236" t="n"/>
      <c r="H220" s="236" t="n"/>
      <c r="I220" s="236" t="n"/>
      <c r="J220" s="236" t="n"/>
      <c r="K220" s="236" t="n"/>
      <c r="L220" s="236" t="n"/>
      <c r="M220" s="236" t="n"/>
      <c r="N220" s="236" t="n"/>
      <c r="O220" s="236" t="n"/>
      <c r="P220" s="236" t="n"/>
      <c r="Q220" s="264">
        <f>IF(COUNTA(D220:P220)=0,"",ROUND(AVERAGE(D220:P220),1))</f>
        <v/>
      </c>
      <c r="S220" s="236" t="n"/>
      <c r="T220" s="236" t="n"/>
      <c r="U220" s="236" t="n"/>
      <c r="V220" s="236" t="n"/>
      <c r="W220" s="236" t="n"/>
      <c r="X220" s="236" t="n"/>
      <c r="Y220" s="236" t="n"/>
      <c r="Z220" s="236" t="n"/>
      <c r="AA220" s="236" t="n"/>
      <c r="AB220" s="236" t="n"/>
      <c r="AC220" s="236" t="n"/>
      <c r="AD220" s="236" t="n"/>
      <c r="AE220" s="236" t="n"/>
      <c r="AF220" s="264">
        <f>IF(COUNTA(S220:AE220)=0,"",ROUND(AVERAGE(S220:AE220),1))</f>
        <v/>
      </c>
      <c r="AH220" s="236" t="n"/>
      <c r="AI220" s="236" t="n"/>
      <c r="AJ220" s="236" t="n"/>
      <c r="AK220" s="236" t="n"/>
      <c r="AL220" s="236" t="n"/>
      <c r="AM220" s="236" t="n"/>
      <c r="AN220" s="236" t="n"/>
      <c r="AO220" s="236" t="n"/>
      <c r="AP220" s="236" t="n"/>
      <c r="AQ220" s="236" t="n"/>
      <c r="AR220" s="236" t="n"/>
      <c r="AS220" s="236" t="n"/>
      <c r="AT220" s="236" t="n"/>
      <c r="AU220" s="237">
        <f>IF(COUNTA(AH220:AT220)=0,"",ROUND(AVERAGE(AH220:AT220),1))</f>
        <v/>
      </c>
    </row>
    <row r="221" ht="14.4" customHeight="1" s="185">
      <c r="A221" s="213" t="n">
        <v>3</v>
      </c>
      <c r="B221" s="234">
        <f t="array" ref="B221:B221">IFERROR(INDEX(Liste_Enfants!B$4:B$53,SMALL(IF(Liste_Enfants!E$4:E$53="B",ROW(Liste_Enfants!E$4:E$53)-3),3))&amp;" "&amp;INDEX(Liste_Enfants!C$4:C$53,SMALL(IF(Liste_Enfants!E$4:E$53="B",ROW(Liste_Enfants!E$4:E$53)-3),3)),"")</f>
        <v/>
      </c>
      <c r="C221" s="235" t="n"/>
      <c r="D221" s="236" t="n"/>
      <c r="E221" s="236" t="n"/>
      <c r="F221" s="236" t="n"/>
      <c r="G221" s="236" t="n"/>
      <c r="H221" s="236" t="n"/>
      <c r="I221" s="236" t="n"/>
      <c r="J221" s="236" t="n"/>
      <c r="K221" s="236" t="n"/>
      <c r="L221" s="236" t="n"/>
      <c r="M221" s="236" t="n"/>
      <c r="N221" s="236" t="n"/>
      <c r="O221" s="236" t="n"/>
      <c r="P221" s="236" t="n"/>
      <c r="Q221" s="264">
        <f>IF(COUNTA(D221:P221)=0,"",ROUND(AVERAGE(D221:P221),1))</f>
        <v/>
      </c>
      <c r="S221" s="236" t="n"/>
      <c r="T221" s="236" t="n"/>
      <c r="U221" s="236" t="n"/>
      <c r="V221" s="236" t="n"/>
      <c r="W221" s="236" t="n"/>
      <c r="X221" s="236" t="n"/>
      <c r="Y221" s="236" t="n"/>
      <c r="Z221" s="236" t="n"/>
      <c r="AA221" s="236" t="n"/>
      <c r="AB221" s="236" t="n"/>
      <c r="AC221" s="236" t="n"/>
      <c r="AD221" s="236" t="n"/>
      <c r="AE221" s="236" t="n"/>
      <c r="AF221" s="264">
        <f>IF(COUNTA(S221:AE221)=0,"",ROUND(AVERAGE(S221:AE221),1))</f>
        <v/>
      </c>
      <c r="AH221" s="236" t="n"/>
      <c r="AI221" s="236" t="n"/>
      <c r="AJ221" s="236" t="n"/>
      <c r="AK221" s="236" t="n"/>
      <c r="AL221" s="236" t="n"/>
      <c r="AM221" s="236" t="n"/>
      <c r="AN221" s="236" t="n"/>
      <c r="AO221" s="236" t="n"/>
      <c r="AP221" s="236" t="n"/>
      <c r="AQ221" s="236" t="n"/>
      <c r="AR221" s="236" t="n"/>
      <c r="AS221" s="236" t="n"/>
      <c r="AT221" s="236" t="n"/>
      <c r="AU221" s="237">
        <f>IF(COUNTA(AH221:AT221)=0,"",ROUND(AVERAGE(AH221:AT221),1))</f>
        <v/>
      </c>
    </row>
    <row r="222" ht="14.4" customHeight="1" s="185">
      <c r="A222" s="238" t="n">
        <v>4</v>
      </c>
      <c r="B222" s="239">
        <f t="array" ref="B222:B222">IFERROR(INDEX(Liste_Enfants!B$4:B$53,SMALL(IF(Liste_Enfants!E$4:E$53="B",ROW(Liste_Enfants!E$4:E$53)-3),4))&amp;" "&amp;INDEX(Liste_Enfants!C$4:C$53,SMALL(IF(Liste_Enfants!E$4:E$53="B",ROW(Liste_Enfants!E$4:E$53)-3),4)),"")</f>
        <v/>
      </c>
      <c r="C222" s="235" t="n"/>
      <c r="D222" s="236" t="n"/>
      <c r="E222" s="236" t="n"/>
      <c r="F222" s="236" t="n"/>
      <c r="G222" s="236" t="n"/>
      <c r="H222" s="236" t="n"/>
      <c r="I222" s="236" t="n"/>
      <c r="J222" s="236" t="n"/>
      <c r="K222" s="236" t="n"/>
      <c r="L222" s="236" t="n"/>
      <c r="M222" s="236" t="n"/>
      <c r="N222" s="236" t="n"/>
      <c r="O222" s="236" t="n"/>
      <c r="P222" s="236" t="n"/>
      <c r="Q222" s="264">
        <f>IF(COUNTA(D222:P222)=0,"",ROUND(AVERAGE(D222:P222),1))</f>
        <v/>
      </c>
      <c r="S222" s="236" t="n"/>
      <c r="T222" s="236" t="n"/>
      <c r="U222" s="236" t="n"/>
      <c r="V222" s="236" t="n"/>
      <c r="W222" s="236" t="n"/>
      <c r="X222" s="236" t="n"/>
      <c r="Y222" s="236" t="n"/>
      <c r="Z222" s="236" t="n"/>
      <c r="AA222" s="236" t="n"/>
      <c r="AB222" s="236" t="n"/>
      <c r="AC222" s="236" t="n"/>
      <c r="AD222" s="236" t="n"/>
      <c r="AE222" s="236" t="n"/>
      <c r="AF222" s="264">
        <f>IF(COUNTA(S222:AE222)=0,"",ROUND(AVERAGE(S222:AE222),1))</f>
        <v/>
      </c>
      <c r="AH222" s="236" t="n"/>
      <c r="AI222" s="236" t="n"/>
      <c r="AJ222" s="236" t="n"/>
      <c r="AK222" s="236" t="n"/>
      <c r="AL222" s="236" t="n"/>
      <c r="AM222" s="236" t="n"/>
      <c r="AN222" s="236" t="n"/>
      <c r="AO222" s="236" t="n"/>
      <c r="AP222" s="236" t="n"/>
      <c r="AQ222" s="236" t="n"/>
      <c r="AR222" s="236" t="n"/>
      <c r="AS222" s="236" t="n"/>
      <c r="AT222" s="236" t="n"/>
      <c r="AU222" s="237">
        <f>IF(COUNTA(AH222:AT222)=0,"",ROUND(AVERAGE(AH222:AT222),1))</f>
        <v/>
      </c>
    </row>
    <row r="223" ht="14.4" customHeight="1" s="185">
      <c r="A223" s="213" t="n">
        <v>5</v>
      </c>
      <c r="B223" s="234">
        <f t="array" ref="B223:B223">IFERROR(INDEX(Liste_Enfants!B$4:B$53,SMALL(IF(Liste_Enfants!E$4:E$53="B",ROW(Liste_Enfants!E$4:E$53)-3),5))&amp;" "&amp;INDEX(Liste_Enfants!C$4:C$53,SMALL(IF(Liste_Enfants!E$4:E$53="B",ROW(Liste_Enfants!E$4:E$53)-3),5)),"")</f>
        <v/>
      </c>
      <c r="C223" s="235" t="n"/>
      <c r="D223" s="236" t="n"/>
      <c r="E223" s="236" t="n"/>
      <c r="F223" s="236" t="n"/>
      <c r="G223" s="236" t="n"/>
      <c r="H223" s="236" t="n"/>
      <c r="I223" s="236" t="n"/>
      <c r="J223" s="236" t="n"/>
      <c r="K223" s="236" t="n"/>
      <c r="L223" s="236" t="n"/>
      <c r="M223" s="236" t="n"/>
      <c r="N223" s="236" t="n"/>
      <c r="O223" s="236" t="n"/>
      <c r="P223" s="236" t="n"/>
      <c r="Q223" s="264">
        <f>IF(COUNTA(D223:P223)=0,"",ROUND(AVERAGE(D223:P223),1))</f>
        <v/>
      </c>
      <c r="S223" s="236" t="n"/>
      <c r="T223" s="236" t="n"/>
      <c r="U223" s="236" t="n"/>
      <c r="V223" s="236" t="n"/>
      <c r="W223" s="236" t="n"/>
      <c r="X223" s="236" t="n"/>
      <c r="Y223" s="236" t="n"/>
      <c r="Z223" s="236" t="n"/>
      <c r="AA223" s="236" t="n"/>
      <c r="AB223" s="236" t="n"/>
      <c r="AC223" s="236" t="n"/>
      <c r="AD223" s="236" t="n"/>
      <c r="AE223" s="236" t="n"/>
      <c r="AF223" s="264">
        <f>IF(COUNTA(S223:AE223)=0,"",ROUND(AVERAGE(S223:AE223),1))</f>
        <v/>
      </c>
      <c r="AH223" s="236" t="n"/>
      <c r="AI223" s="236" t="n"/>
      <c r="AJ223" s="236" t="n"/>
      <c r="AK223" s="236" t="n"/>
      <c r="AL223" s="236" t="n"/>
      <c r="AM223" s="236" t="n"/>
      <c r="AN223" s="236" t="n"/>
      <c r="AO223" s="236" t="n"/>
      <c r="AP223" s="236" t="n"/>
      <c r="AQ223" s="236" t="n"/>
      <c r="AR223" s="236" t="n"/>
      <c r="AS223" s="236" t="n"/>
      <c r="AT223" s="236" t="n"/>
      <c r="AU223" s="237">
        <f>IF(COUNTA(AH223:AT223)=0,"",ROUND(AVERAGE(AH223:AT223),1))</f>
        <v/>
      </c>
    </row>
    <row r="224" ht="14.4" customHeight="1" s="185">
      <c r="A224" s="238" t="n">
        <v>6</v>
      </c>
      <c r="B224" s="239">
        <f t="array" ref="B224:B224">IFERROR(INDEX(Liste_Enfants!B$4:B$53,SMALL(IF(Liste_Enfants!E$4:E$53="B",ROW(Liste_Enfants!E$4:E$53)-3),6))&amp;" "&amp;INDEX(Liste_Enfants!C$4:C$53,SMALL(IF(Liste_Enfants!E$4:E$53="B",ROW(Liste_Enfants!E$4:E$53)-3),6)),"")</f>
        <v/>
      </c>
      <c r="C224" s="235" t="n"/>
      <c r="D224" s="236" t="n"/>
      <c r="E224" s="236" t="n"/>
      <c r="F224" s="236" t="n"/>
      <c r="G224" s="236" t="n"/>
      <c r="H224" s="236" t="n"/>
      <c r="I224" s="236" t="n"/>
      <c r="J224" s="236" t="n"/>
      <c r="K224" s="236" t="n"/>
      <c r="L224" s="236" t="n"/>
      <c r="M224" s="236" t="n"/>
      <c r="N224" s="236" t="n"/>
      <c r="O224" s="236" t="n"/>
      <c r="P224" s="236" t="n"/>
      <c r="Q224" s="264">
        <f>IF(COUNTA(D224:P224)=0,"",ROUND(AVERAGE(D224:P224),1))</f>
        <v/>
      </c>
      <c r="S224" s="236" t="n"/>
      <c r="T224" s="236" t="n"/>
      <c r="U224" s="236" t="n"/>
      <c r="V224" s="236" t="n"/>
      <c r="W224" s="236" t="n"/>
      <c r="X224" s="236" t="n"/>
      <c r="Y224" s="236" t="n"/>
      <c r="Z224" s="236" t="n"/>
      <c r="AA224" s="236" t="n"/>
      <c r="AB224" s="236" t="n"/>
      <c r="AC224" s="236" t="n"/>
      <c r="AD224" s="236" t="n"/>
      <c r="AE224" s="236" t="n"/>
      <c r="AF224" s="264">
        <f>IF(COUNTA(S224:AE224)=0,"",ROUND(AVERAGE(S224:AE224),1))</f>
        <v/>
      </c>
      <c r="AH224" s="236" t="n"/>
      <c r="AI224" s="236" t="n"/>
      <c r="AJ224" s="236" t="n"/>
      <c r="AK224" s="236" t="n"/>
      <c r="AL224" s="236" t="n"/>
      <c r="AM224" s="236" t="n"/>
      <c r="AN224" s="236" t="n"/>
      <c r="AO224" s="236" t="n"/>
      <c r="AP224" s="236" t="n"/>
      <c r="AQ224" s="236" t="n"/>
      <c r="AR224" s="236" t="n"/>
      <c r="AS224" s="236" t="n"/>
      <c r="AT224" s="236" t="n"/>
      <c r="AU224" s="237">
        <f>IF(COUNTA(AH224:AT224)=0,"",ROUND(AVERAGE(AH224:AT224),1))</f>
        <v/>
      </c>
    </row>
    <row r="225" ht="14.4" customHeight="1" s="185">
      <c r="A225" s="213" t="n">
        <v>7</v>
      </c>
      <c r="B225" s="234">
        <f t="array" ref="B225:B225">IFERROR(INDEX(Liste_Enfants!B$4:B$53,SMALL(IF(Liste_Enfants!E$4:E$53="B",ROW(Liste_Enfants!E$4:E$53)-3),7))&amp;" "&amp;INDEX(Liste_Enfants!C$4:C$53,SMALL(IF(Liste_Enfants!E$4:E$53="B",ROW(Liste_Enfants!E$4:E$53)-3),7)),"")</f>
        <v/>
      </c>
      <c r="C225" s="235" t="n"/>
      <c r="D225" s="236" t="n"/>
      <c r="E225" s="236" t="n"/>
      <c r="F225" s="236" t="n"/>
      <c r="G225" s="236" t="n"/>
      <c r="H225" s="236" t="n"/>
      <c r="I225" s="236" t="n"/>
      <c r="J225" s="236" t="n"/>
      <c r="K225" s="236" t="n"/>
      <c r="L225" s="236" t="n"/>
      <c r="M225" s="236" t="n"/>
      <c r="N225" s="236" t="n"/>
      <c r="O225" s="236" t="n"/>
      <c r="P225" s="236" t="n"/>
      <c r="Q225" s="264">
        <f>IF(COUNTA(D225:P225)=0,"",ROUND(AVERAGE(D225:P225),1))</f>
        <v/>
      </c>
      <c r="S225" s="236" t="n"/>
      <c r="T225" s="236" t="n"/>
      <c r="U225" s="236" t="n"/>
      <c r="V225" s="236" t="n"/>
      <c r="W225" s="236" t="n"/>
      <c r="X225" s="236" t="n"/>
      <c r="Y225" s="236" t="n"/>
      <c r="Z225" s="236" t="n"/>
      <c r="AA225" s="236" t="n"/>
      <c r="AB225" s="236" t="n"/>
      <c r="AC225" s="236" t="n"/>
      <c r="AD225" s="236" t="n"/>
      <c r="AE225" s="236" t="n"/>
      <c r="AF225" s="264">
        <f>IF(COUNTA(S225:AE225)=0,"",ROUND(AVERAGE(S225:AE225),1))</f>
        <v/>
      </c>
      <c r="AH225" s="236" t="n"/>
      <c r="AI225" s="236" t="n"/>
      <c r="AJ225" s="236" t="n"/>
      <c r="AK225" s="236" t="n"/>
      <c r="AL225" s="236" t="n"/>
      <c r="AM225" s="236" t="n"/>
      <c r="AN225" s="236" t="n"/>
      <c r="AO225" s="236" t="n"/>
      <c r="AP225" s="236" t="n"/>
      <c r="AQ225" s="236" t="n"/>
      <c r="AR225" s="236" t="n"/>
      <c r="AS225" s="236" t="n"/>
      <c r="AT225" s="236" t="n"/>
      <c r="AU225" s="237">
        <f>IF(COUNTA(AH225:AT225)=0,"",ROUND(AVERAGE(AH225:AT225),1))</f>
        <v/>
      </c>
    </row>
    <row r="226" ht="14.4" customHeight="1" s="185">
      <c r="A226" s="238" t="n">
        <v>8</v>
      </c>
      <c r="B226" s="239">
        <f t="array" ref="B226:B226">IFERROR(INDEX(Liste_Enfants!B$4:B$53,SMALL(IF(Liste_Enfants!E$4:E$53="B",ROW(Liste_Enfants!E$4:E$53)-3),8))&amp;" "&amp;INDEX(Liste_Enfants!C$4:C$53,SMALL(IF(Liste_Enfants!E$4:E$53="B",ROW(Liste_Enfants!E$4:E$53)-3),8)),"")</f>
        <v/>
      </c>
      <c r="C226" s="235" t="n"/>
      <c r="D226" s="236" t="n"/>
      <c r="E226" s="236" t="n"/>
      <c r="F226" s="236" t="n"/>
      <c r="G226" s="236" t="n"/>
      <c r="H226" s="236" t="n"/>
      <c r="I226" s="236" t="n"/>
      <c r="J226" s="236" t="n"/>
      <c r="K226" s="236" t="n"/>
      <c r="L226" s="236" t="n"/>
      <c r="M226" s="236" t="n"/>
      <c r="N226" s="236" t="n"/>
      <c r="O226" s="236" t="n"/>
      <c r="P226" s="236" t="n"/>
      <c r="Q226" s="264">
        <f>IF(COUNTA(D226:P226)=0,"",ROUND(AVERAGE(D226:P226),1))</f>
        <v/>
      </c>
      <c r="S226" s="236" t="n"/>
      <c r="T226" s="236" t="n"/>
      <c r="U226" s="236" t="n"/>
      <c r="V226" s="236" t="n"/>
      <c r="W226" s="236" t="n"/>
      <c r="X226" s="236" t="n"/>
      <c r="Y226" s="236" t="n"/>
      <c r="Z226" s="236" t="n"/>
      <c r="AA226" s="236" t="n"/>
      <c r="AB226" s="236" t="n"/>
      <c r="AC226" s="236" t="n"/>
      <c r="AD226" s="236" t="n"/>
      <c r="AE226" s="236" t="n"/>
      <c r="AF226" s="264">
        <f>IF(COUNTA(S226:AE226)=0,"",ROUND(AVERAGE(S226:AE226),1))</f>
        <v/>
      </c>
      <c r="AH226" s="236" t="n"/>
      <c r="AI226" s="236" t="n"/>
      <c r="AJ226" s="236" t="n"/>
      <c r="AK226" s="236" t="n"/>
      <c r="AL226" s="236" t="n"/>
      <c r="AM226" s="236" t="n"/>
      <c r="AN226" s="236" t="n"/>
      <c r="AO226" s="236" t="n"/>
      <c r="AP226" s="236" t="n"/>
      <c r="AQ226" s="236" t="n"/>
      <c r="AR226" s="236" t="n"/>
      <c r="AS226" s="236" t="n"/>
      <c r="AT226" s="236" t="n"/>
      <c r="AU226" s="237">
        <f>IF(COUNTA(AH226:AT226)=0,"",ROUND(AVERAGE(AH226:AT226),1))</f>
        <v/>
      </c>
    </row>
    <row r="227" ht="14.4" customHeight="1" s="185">
      <c r="A227" s="213" t="n">
        <v>9</v>
      </c>
      <c r="B227" s="234">
        <f t="array" ref="B227:B227">IFERROR(INDEX(Liste_Enfants!B$4:B$53,SMALL(IF(Liste_Enfants!E$4:E$53="B",ROW(Liste_Enfants!E$4:E$53)-3),9))&amp;" "&amp;INDEX(Liste_Enfants!C$4:C$53,SMALL(IF(Liste_Enfants!E$4:E$53="B",ROW(Liste_Enfants!E$4:E$53)-3),9)),"")</f>
        <v/>
      </c>
      <c r="C227" s="235" t="n"/>
      <c r="D227" s="236" t="n"/>
      <c r="E227" s="236" t="n"/>
      <c r="F227" s="236" t="n"/>
      <c r="G227" s="236" t="n"/>
      <c r="H227" s="236" t="n"/>
      <c r="I227" s="236" t="n"/>
      <c r="J227" s="236" t="n"/>
      <c r="K227" s="236" t="n"/>
      <c r="L227" s="236" t="n"/>
      <c r="M227" s="236" t="n"/>
      <c r="N227" s="236" t="n"/>
      <c r="O227" s="236" t="n"/>
      <c r="P227" s="236" t="n"/>
      <c r="Q227" s="264">
        <f>IF(COUNTA(D227:P227)=0,"",ROUND(AVERAGE(D227:P227),1))</f>
        <v/>
      </c>
      <c r="S227" s="236" t="n"/>
      <c r="T227" s="236" t="n"/>
      <c r="U227" s="236" t="n"/>
      <c r="V227" s="236" t="n"/>
      <c r="W227" s="236" t="n"/>
      <c r="X227" s="236" t="n"/>
      <c r="Y227" s="236" t="n"/>
      <c r="Z227" s="236" t="n"/>
      <c r="AA227" s="236" t="n"/>
      <c r="AB227" s="236" t="n"/>
      <c r="AC227" s="236" t="n"/>
      <c r="AD227" s="236" t="n"/>
      <c r="AE227" s="236" t="n"/>
      <c r="AF227" s="264">
        <f>IF(COUNTA(S227:AE227)=0,"",ROUND(AVERAGE(S227:AE227),1))</f>
        <v/>
      </c>
      <c r="AH227" s="236" t="n"/>
      <c r="AI227" s="236" t="n"/>
      <c r="AJ227" s="236" t="n"/>
      <c r="AK227" s="236" t="n"/>
      <c r="AL227" s="236" t="n"/>
      <c r="AM227" s="236" t="n"/>
      <c r="AN227" s="236" t="n"/>
      <c r="AO227" s="236" t="n"/>
      <c r="AP227" s="236" t="n"/>
      <c r="AQ227" s="236" t="n"/>
      <c r="AR227" s="236" t="n"/>
      <c r="AS227" s="236" t="n"/>
      <c r="AT227" s="236" t="n"/>
      <c r="AU227" s="237">
        <f>IF(COUNTA(AH227:AT227)=0,"",ROUND(AVERAGE(AH227:AT227),1))</f>
        <v/>
      </c>
    </row>
    <row r="228" ht="14.4" customHeight="1" s="185">
      <c r="A228" s="238" t="n">
        <v>10</v>
      </c>
      <c r="B228" s="239">
        <f t="array" ref="B228:B228">IFERROR(INDEX(Liste_Enfants!B$4:B$53,SMALL(IF(Liste_Enfants!E$4:E$53="B",ROW(Liste_Enfants!E$4:E$53)-3),10))&amp;" "&amp;INDEX(Liste_Enfants!C$4:C$53,SMALL(IF(Liste_Enfants!E$4:E$53="B",ROW(Liste_Enfants!E$4:E$53)-3),10)),"")</f>
        <v/>
      </c>
      <c r="C228" s="235" t="n"/>
      <c r="D228" s="236" t="n"/>
      <c r="E228" s="236" t="n"/>
      <c r="F228" s="236" t="n"/>
      <c r="G228" s="236" t="n"/>
      <c r="H228" s="236" t="n"/>
      <c r="I228" s="236" t="n"/>
      <c r="J228" s="236" t="n"/>
      <c r="K228" s="236" t="n"/>
      <c r="L228" s="236" t="n"/>
      <c r="M228" s="236" t="n"/>
      <c r="N228" s="236" t="n"/>
      <c r="O228" s="236" t="n"/>
      <c r="P228" s="236" t="n"/>
      <c r="Q228" s="264">
        <f>IF(COUNTA(D228:P228)=0,"",ROUND(AVERAGE(D228:P228),1))</f>
        <v/>
      </c>
      <c r="S228" s="236" t="n"/>
      <c r="T228" s="236" t="n"/>
      <c r="U228" s="236" t="n"/>
      <c r="V228" s="236" t="n"/>
      <c r="W228" s="236" t="n"/>
      <c r="X228" s="236" t="n"/>
      <c r="Y228" s="236" t="n"/>
      <c r="Z228" s="236" t="n"/>
      <c r="AA228" s="236" t="n"/>
      <c r="AB228" s="236" t="n"/>
      <c r="AC228" s="236" t="n"/>
      <c r="AD228" s="236" t="n"/>
      <c r="AE228" s="236" t="n"/>
      <c r="AF228" s="264">
        <f>IF(COUNTA(S228:AE228)=0,"",ROUND(AVERAGE(S228:AE228),1))</f>
        <v/>
      </c>
      <c r="AH228" s="236" t="n"/>
      <c r="AI228" s="236" t="n"/>
      <c r="AJ228" s="236" t="n"/>
      <c r="AK228" s="236" t="n"/>
      <c r="AL228" s="236" t="n"/>
      <c r="AM228" s="236" t="n"/>
      <c r="AN228" s="236" t="n"/>
      <c r="AO228" s="236" t="n"/>
      <c r="AP228" s="236" t="n"/>
      <c r="AQ228" s="236" t="n"/>
      <c r="AR228" s="236" t="n"/>
      <c r="AS228" s="236" t="n"/>
      <c r="AT228" s="236" t="n"/>
      <c r="AU228" s="237">
        <f>IF(COUNTA(AH228:AT228)=0,"",ROUND(AVERAGE(AH228:AT228),1))</f>
        <v/>
      </c>
    </row>
    <row r="229" ht="14.4" customHeight="1" s="185">
      <c r="A229" s="213" t="n">
        <v>11</v>
      </c>
      <c r="B229" s="234">
        <f t="array" ref="B229:B229">IFERROR(INDEX(Liste_Enfants!B$4:B$53,SMALL(IF(Liste_Enfants!E$4:E$53="B",ROW(Liste_Enfants!E$4:E$53)-3),11))&amp;" "&amp;INDEX(Liste_Enfants!C$4:C$53,SMALL(IF(Liste_Enfants!E$4:E$53="B",ROW(Liste_Enfants!E$4:E$53)-3),11)),"")</f>
        <v/>
      </c>
      <c r="C229" s="235" t="n"/>
      <c r="D229" s="236" t="n"/>
      <c r="E229" s="236" t="n"/>
      <c r="F229" s="236" t="n"/>
      <c r="G229" s="236" t="n"/>
      <c r="H229" s="236" t="n"/>
      <c r="I229" s="236" t="n"/>
      <c r="J229" s="236" t="n"/>
      <c r="K229" s="236" t="n"/>
      <c r="L229" s="236" t="n"/>
      <c r="M229" s="236" t="n"/>
      <c r="N229" s="236" t="n"/>
      <c r="O229" s="236" t="n"/>
      <c r="P229" s="236" t="n"/>
      <c r="Q229" s="264">
        <f>IF(COUNTA(D229:P229)=0,"",ROUND(AVERAGE(D229:P229),1))</f>
        <v/>
      </c>
      <c r="S229" s="236" t="n"/>
      <c r="T229" s="236" t="n"/>
      <c r="U229" s="236" t="n"/>
      <c r="V229" s="236" t="n"/>
      <c r="W229" s="236" t="n"/>
      <c r="X229" s="236" t="n"/>
      <c r="Y229" s="236" t="n"/>
      <c r="Z229" s="236" t="n"/>
      <c r="AA229" s="236" t="n"/>
      <c r="AB229" s="236" t="n"/>
      <c r="AC229" s="236" t="n"/>
      <c r="AD229" s="236" t="n"/>
      <c r="AE229" s="236" t="n"/>
      <c r="AF229" s="264">
        <f>IF(COUNTA(S229:AE229)=0,"",ROUND(AVERAGE(S229:AE229),1))</f>
        <v/>
      </c>
      <c r="AH229" s="236" t="n"/>
      <c r="AI229" s="236" t="n"/>
      <c r="AJ229" s="236" t="n"/>
      <c r="AK229" s="236" t="n"/>
      <c r="AL229" s="236" t="n"/>
      <c r="AM229" s="236" t="n"/>
      <c r="AN229" s="236" t="n"/>
      <c r="AO229" s="236" t="n"/>
      <c r="AP229" s="236" t="n"/>
      <c r="AQ229" s="236" t="n"/>
      <c r="AR229" s="236" t="n"/>
      <c r="AS229" s="236" t="n"/>
      <c r="AT229" s="236" t="n"/>
      <c r="AU229" s="237">
        <f>IF(COUNTA(AH229:AT229)=0,"",ROUND(AVERAGE(AH229:AT229),1))</f>
        <v/>
      </c>
    </row>
    <row r="230" ht="14.4" customHeight="1" s="185">
      <c r="A230" s="238" t="n">
        <v>12</v>
      </c>
      <c r="B230" s="239">
        <f t="array" ref="B230:B230">IFERROR(INDEX(Liste_Enfants!B$4:B$53,SMALL(IF(Liste_Enfants!E$4:E$53="B",ROW(Liste_Enfants!E$4:E$53)-3),12))&amp;" "&amp;INDEX(Liste_Enfants!C$4:C$53,SMALL(IF(Liste_Enfants!E$4:E$53="B",ROW(Liste_Enfants!E$4:E$53)-3),12)),"")</f>
        <v/>
      </c>
      <c r="C230" s="235" t="n"/>
      <c r="D230" s="236" t="n"/>
      <c r="E230" s="236" t="n"/>
      <c r="F230" s="236" t="n"/>
      <c r="G230" s="236" t="n"/>
      <c r="H230" s="236" t="n"/>
      <c r="I230" s="236" t="n"/>
      <c r="J230" s="236" t="n"/>
      <c r="K230" s="236" t="n"/>
      <c r="L230" s="236" t="n"/>
      <c r="M230" s="236" t="n"/>
      <c r="N230" s="236" t="n"/>
      <c r="O230" s="236" t="n"/>
      <c r="P230" s="236" t="n"/>
      <c r="Q230" s="264">
        <f>IF(COUNTA(D230:P230)=0,"",ROUND(AVERAGE(D230:P230),1))</f>
        <v/>
      </c>
      <c r="S230" s="236" t="n"/>
      <c r="T230" s="236" t="n"/>
      <c r="U230" s="236" t="n"/>
      <c r="V230" s="236" t="n"/>
      <c r="W230" s="236" t="n"/>
      <c r="X230" s="236" t="n"/>
      <c r="Y230" s="236" t="n"/>
      <c r="Z230" s="236" t="n"/>
      <c r="AA230" s="236" t="n"/>
      <c r="AB230" s="236" t="n"/>
      <c r="AC230" s="236" t="n"/>
      <c r="AD230" s="236" t="n"/>
      <c r="AE230" s="236" t="n"/>
      <c r="AF230" s="264">
        <f>IF(COUNTA(S230:AE230)=0,"",ROUND(AVERAGE(S230:AE230),1))</f>
        <v/>
      </c>
      <c r="AH230" s="236" t="n"/>
      <c r="AI230" s="236" t="n"/>
      <c r="AJ230" s="236" t="n"/>
      <c r="AK230" s="236" t="n"/>
      <c r="AL230" s="236" t="n"/>
      <c r="AM230" s="236" t="n"/>
      <c r="AN230" s="236" t="n"/>
      <c r="AO230" s="236" t="n"/>
      <c r="AP230" s="236" t="n"/>
      <c r="AQ230" s="236" t="n"/>
      <c r="AR230" s="236" t="n"/>
      <c r="AS230" s="236" t="n"/>
      <c r="AT230" s="236" t="n"/>
      <c r="AU230" s="237">
        <f>IF(COUNTA(AH230:AT230)=0,"",ROUND(AVERAGE(AH230:AT230),1))</f>
        <v/>
      </c>
    </row>
    <row r="231" ht="14.4" customHeight="1" s="185">
      <c r="A231" s="213" t="n">
        <v>13</v>
      </c>
      <c r="B231" s="234">
        <f t="array" ref="B231:B231">IFERROR(INDEX(Liste_Enfants!B$4:B$53,SMALL(IF(Liste_Enfants!E$4:E$53="B",ROW(Liste_Enfants!E$4:E$53)-3),13))&amp;" "&amp;INDEX(Liste_Enfants!C$4:C$53,SMALL(IF(Liste_Enfants!E$4:E$53="B",ROW(Liste_Enfants!E$4:E$53)-3),13)),"")</f>
        <v/>
      </c>
      <c r="C231" s="235" t="n"/>
      <c r="D231" s="236" t="n"/>
      <c r="E231" s="236" t="n"/>
      <c r="F231" s="236" t="n"/>
      <c r="G231" s="236" t="n"/>
      <c r="H231" s="236" t="n"/>
      <c r="I231" s="236" t="n"/>
      <c r="J231" s="236" t="n"/>
      <c r="K231" s="236" t="n"/>
      <c r="L231" s="236" t="n"/>
      <c r="M231" s="236" t="n"/>
      <c r="N231" s="236" t="n"/>
      <c r="O231" s="236" t="n"/>
      <c r="P231" s="236" t="n"/>
      <c r="Q231" s="264">
        <f>IF(COUNTA(D231:P231)=0,"",ROUND(AVERAGE(D231:P231),1))</f>
        <v/>
      </c>
      <c r="S231" s="236" t="n"/>
      <c r="T231" s="236" t="n"/>
      <c r="U231" s="236" t="n"/>
      <c r="V231" s="236" t="n"/>
      <c r="W231" s="236" t="n"/>
      <c r="X231" s="236" t="n"/>
      <c r="Y231" s="236" t="n"/>
      <c r="Z231" s="236" t="n"/>
      <c r="AA231" s="236" t="n"/>
      <c r="AB231" s="236" t="n"/>
      <c r="AC231" s="236" t="n"/>
      <c r="AD231" s="236" t="n"/>
      <c r="AE231" s="236" t="n"/>
      <c r="AF231" s="264">
        <f>IF(COUNTA(S231:AE231)=0,"",ROUND(AVERAGE(S231:AE231),1))</f>
        <v/>
      </c>
      <c r="AH231" s="236" t="n"/>
      <c r="AI231" s="236" t="n"/>
      <c r="AJ231" s="236" t="n"/>
      <c r="AK231" s="236" t="n"/>
      <c r="AL231" s="236" t="n"/>
      <c r="AM231" s="236" t="n"/>
      <c r="AN231" s="236" t="n"/>
      <c r="AO231" s="236" t="n"/>
      <c r="AP231" s="236" t="n"/>
      <c r="AQ231" s="236" t="n"/>
      <c r="AR231" s="236" t="n"/>
      <c r="AS231" s="236" t="n"/>
      <c r="AT231" s="236" t="n"/>
      <c r="AU231" s="237">
        <f>IF(COUNTA(AH231:AT231)=0,"",ROUND(AVERAGE(AH231:AT231),1))</f>
        <v/>
      </c>
    </row>
    <row r="232" ht="14.4" customHeight="1" s="185">
      <c r="A232" s="238" t="n">
        <v>14</v>
      </c>
      <c r="B232" s="239">
        <f t="array" ref="B232:B232">IFERROR(INDEX(Liste_Enfants!B$4:B$53,SMALL(IF(Liste_Enfants!E$4:E$53="B",ROW(Liste_Enfants!E$4:E$53)-3),14))&amp;" "&amp;INDEX(Liste_Enfants!C$4:C$53,SMALL(IF(Liste_Enfants!E$4:E$53="B",ROW(Liste_Enfants!E$4:E$53)-3),14)),"")</f>
        <v/>
      </c>
      <c r="C232" s="235" t="n"/>
      <c r="D232" s="236" t="n"/>
      <c r="E232" s="236" t="n"/>
      <c r="F232" s="236" t="n"/>
      <c r="G232" s="236" t="n"/>
      <c r="H232" s="236" t="n"/>
      <c r="I232" s="236" t="n"/>
      <c r="J232" s="236" t="n"/>
      <c r="K232" s="236" t="n"/>
      <c r="L232" s="236" t="n"/>
      <c r="M232" s="236" t="n"/>
      <c r="N232" s="236" t="n"/>
      <c r="O232" s="236" t="n"/>
      <c r="P232" s="236" t="n"/>
      <c r="Q232" s="264">
        <f>IF(COUNTA(D232:P232)=0,"",ROUND(AVERAGE(D232:P232),1))</f>
        <v/>
      </c>
      <c r="S232" s="236" t="n"/>
      <c r="T232" s="236" t="n"/>
      <c r="U232" s="236" t="n"/>
      <c r="V232" s="236" t="n"/>
      <c r="W232" s="236" t="n"/>
      <c r="X232" s="236" t="n"/>
      <c r="Y232" s="236" t="n"/>
      <c r="Z232" s="236" t="n"/>
      <c r="AA232" s="236" t="n"/>
      <c r="AB232" s="236" t="n"/>
      <c r="AC232" s="236" t="n"/>
      <c r="AD232" s="236" t="n"/>
      <c r="AE232" s="236" t="n"/>
      <c r="AF232" s="264">
        <f>IF(COUNTA(S232:AE232)=0,"",ROUND(AVERAGE(S232:AE232),1))</f>
        <v/>
      </c>
      <c r="AH232" s="236" t="n"/>
      <c r="AI232" s="236" t="n"/>
      <c r="AJ232" s="236" t="n"/>
      <c r="AK232" s="236" t="n"/>
      <c r="AL232" s="236" t="n"/>
      <c r="AM232" s="236" t="n"/>
      <c r="AN232" s="236" t="n"/>
      <c r="AO232" s="236" t="n"/>
      <c r="AP232" s="236" t="n"/>
      <c r="AQ232" s="236" t="n"/>
      <c r="AR232" s="236" t="n"/>
      <c r="AS232" s="236" t="n"/>
      <c r="AT232" s="236" t="n"/>
      <c r="AU232" s="237">
        <f>IF(COUNTA(AH232:AT232)=0,"",ROUND(AVERAGE(AH232:AT232),1))</f>
        <v/>
      </c>
    </row>
    <row r="233" ht="14.4" customHeight="1" s="185">
      <c r="A233" s="213" t="n">
        <v>15</v>
      </c>
      <c r="B233" s="234">
        <f t="array" ref="B233:B233">IFERROR(INDEX(Liste_Enfants!B$4:B$53,SMALL(IF(Liste_Enfants!E$4:E$53="B",ROW(Liste_Enfants!E$4:E$53)-3),15))&amp;" "&amp;INDEX(Liste_Enfants!C$4:C$53,SMALL(IF(Liste_Enfants!E$4:E$53="B",ROW(Liste_Enfants!E$4:E$53)-3),15)),"")</f>
        <v/>
      </c>
      <c r="C233" s="235" t="n"/>
      <c r="D233" s="236" t="n"/>
      <c r="E233" s="236" t="n"/>
      <c r="F233" s="236" t="n"/>
      <c r="G233" s="236" t="n"/>
      <c r="H233" s="236" t="n"/>
      <c r="I233" s="236" t="n"/>
      <c r="J233" s="236" t="n"/>
      <c r="K233" s="236" t="n"/>
      <c r="L233" s="236" t="n"/>
      <c r="M233" s="236" t="n"/>
      <c r="N233" s="236" t="n"/>
      <c r="O233" s="236" t="n"/>
      <c r="P233" s="236" t="n"/>
      <c r="Q233" s="264">
        <f>IF(COUNTA(D233:P233)=0,"",ROUND(AVERAGE(D233:P233),1))</f>
        <v/>
      </c>
      <c r="S233" s="236" t="n"/>
      <c r="T233" s="236" t="n"/>
      <c r="U233" s="236" t="n"/>
      <c r="V233" s="236" t="n"/>
      <c r="W233" s="236" t="n"/>
      <c r="X233" s="236" t="n"/>
      <c r="Y233" s="236" t="n"/>
      <c r="Z233" s="236" t="n"/>
      <c r="AA233" s="236" t="n"/>
      <c r="AB233" s="236" t="n"/>
      <c r="AC233" s="236" t="n"/>
      <c r="AD233" s="236" t="n"/>
      <c r="AE233" s="236" t="n"/>
      <c r="AF233" s="264">
        <f>IF(COUNTA(S233:AE233)=0,"",ROUND(AVERAGE(S233:AE233),1))</f>
        <v/>
      </c>
      <c r="AH233" s="236" t="n"/>
      <c r="AI233" s="236" t="n"/>
      <c r="AJ233" s="236" t="n"/>
      <c r="AK233" s="236" t="n"/>
      <c r="AL233" s="236" t="n"/>
      <c r="AM233" s="236" t="n"/>
      <c r="AN233" s="236" t="n"/>
      <c r="AO233" s="236" t="n"/>
      <c r="AP233" s="236" t="n"/>
      <c r="AQ233" s="236" t="n"/>
      <c r="AR233" s="236" t="n"/>
      <c r="AS233" s="236" t="n"/>
      <c r="AT233" s="236" t="n"/>
      <c r="AU233" s="237">
        <f>IF(COUNTA(AH233:AT233)=0,"",ROUND(AVERAGE(AH233:AT233),1))</f>
        <v/>
      </c>
    </row>
    <row r="234" ht="14.4" customHeight="1" s="185">
      <c r="A234" s="233" t="inlineStr">
        <is>
          <t>📊 MOY.</t>
        </is>
      </c>
      <c r="C234" s="235" t="n"/>
      <c r="D234" s="241">
        <f>IF(COUNTA(D219:D233)=0,"",ROUND(AVERAGE(D219:D233),1))</f>
        <v/>
      </c>
      <c r="E234" s="241">
        <f>IF(COUNTA(E219:E233)=0,"",ROUND(AVERAGE(E219:E233),1))</f>
        <v/>
      </c>
      <c r="F234" s="241">
        <f>IF(COUNTA(F219:F233)=0,"",ROUND(AVERAGE(F219:F233),1))</f>
        <v/>
      </c>
      <c r="G234" s="241">
        <f>IF(COUNTA(G219:G233)=0,"",ROUND(AVERAGE(G219:G233),1))</f>
        <v/>
      </c>
      <c r="H234" s="241">
        <f>IF(COUNTA(H219:H233)=0,"",ROUND(AVERAGE(H219:H233),1))</f>
        <v/>
      </c>
      <c r="I234" s="241">
        <f>IF(COUNTA(I219:I233)=0,"",ROUND(AVERAGE(I219:I233),1))</f>
        <v/>
      </c>
      <c r="J234" s="241">
        <f>IF(COUNTA(J219:J233)=0,"",ROUND(AVERAGE(J219:J233),1))</f>
        <v/>
      </c>
      <c r="K234" s="241">
        <f>IF(COUNTA(K219:K233)=0,"",ROUND(AVERAGE(K219:K233),1))</f>
        <v/>
      </c>
      <c r="L234" s="241">
        <f>IF(COUNTA(L219:L233)=0,"",ROUND(AVERAGE(L219:L233),1))</f>
        <v/>
      </c>
      <c r="M234" s="241">
        <f>IF(COUNTA(M219:M233)=0,"",ROUND(AVERAGE(M219:M233),1))</f>
        <v/>
      </c>
      <c r="N234" s="241">
        <f>IF(COUNTA(N219:N233)=0,"",ROUND(AVERAGE(N219:N233),1))</f>
        <v/>
      </c>
      <c r="O234" s="241">
        <f>IF(COUNTA(O219:O233)=0,"",ROUND(AVERAGE(O219:O233),1))</f>
        <v/>
      </c>
      <c r="P234" s="241">
        <f>IF(COUNTA(P219:P233)=0,"",ROUND(AVERAGE(P219:P233),1))</f>
        <v/>
      </c>
      <c r="Q234" s="265">
        <f>IF(COUNTA(Q219:Q233)=0,"",ROUND(AVERAGE(Q219:Q233),1))</f>
        <v/>
      </c>
      <c r="S234" s="241">
        <f>IF(COUNTA(S219:S233)=0,"",ROUND(AVERAGE(S219:S233),1))</f>
        <v/>
      </c>
      <c r="T234" s="241">
        <f>IF(COUNTA(T219:T233)=0,"",ROUND(AVERAGE(T219:T233),1))</f>
        <v/>
      </c>
      <c r="U234" s="241">
        <f>IF(COUNTA(U219:U233)=0,"",ROUND(AVERAGE(U219:U233),1))</f>
        <v/>
      </c>
      <c r="V234" s="241">
        <f>IF(COUNTA(V219:V233)=0,"",ROUND(AVERAGE(V219:V233),1))</f>
        <v/>
      </c>
      <c r="W234" s="241">
        <f>IF(COUNTA(W219:W233)=0,"",ROUND(AVERAGE(W219:W233),1))</f>
        <v/>
      </c>
      <c r="X234" s="241">
        <f>IF(COUNTA(X219:X233)=0,"",ROUND(AVERAGE(X219:X233),1))</f>
        <v/>
      </c>
      <c r="Y234" s="241">
        <f>IF(COUNTA(Y219:Y233)=0,"",ROUND(AVERAGE(Y219:Y233),1))</f>
        <v/>
      </c>
      <c r="Z234" s="241">
        <f>IF(COUNTA(Z219:Z233)=0,"",ROUND(AVERAGE(Z219:Z233),1))</f>
        <v/>
      </c>
      <c r="AA234" s="241">
        <f>IF(COUNTA(AA219:AA233)=0,"",ROUND(AVERAGE(AA219:AA233),1))</f>
        <v/>
      </c>
      <c r="AB234" s="241">
        <f>IF(COUNTA(AB219:AB233)=0,"",ROUND(AVERAGE(AB219:AB233),1))</f>
        <v/>
      </c>
      <c r="AC234" s="241">
        <f>IF(COUNTA(AC219:AC233)=0,"",ROUND(AVERAGE(AC219:AC233),1))</f>
        <v/>
      </c>
      <c r="AD234" s="241">
        <f>IF(COUNTA(AD219:AD233)=0,"",ROUND(AVERAGE(AD219:AD233),1))</f>
        <v/>
      </c>
      <c r="AE234" s="241">
        <f>IF(COUNTA(AE219:AE233)=0,"",ROUND(AVERAGE(AE219:AE233),1))</f>
        <v/>
      </c>
      <c r="AF234" s="265">
        <f>IF(COUNTA(AF219:AF233)=0,"",ROUND(AVERAGE(AF219:AF233),1))</f>
        <v/>
      </c>
      <c r="AH234" s="241">
        <f>IF(COUNTA(AH219:AH233)=0,"",ROUND(AVERAGE(AH219:AH233),1))</f>
        <v/>
      </c>
      <c r="AI234" s="241">
        <f>IF(COUNTA(AI219:AI233)=0,"",ROUND(AVERAGE(AI219:AI233),1))</f>
        <v/>
      </c>
      <c r="AJ234" s="241">
        <f>IF(COUNTA(AJ219:AJ233)=0,"",ROUND(AVERAGE(AJ219:AJ233),1))</f>
        <v/>
      </c>
      <c r="AK234" s="241">
        <f>IF(COUNTA(AK219:AK233)=0,"",ROUND(AVERAGE(AK219:AK233),1))</f>
        <v/>
      </c>
      <c r="AL234" s="241">
        <f>IF(COUNTA(AL219:AL233)=0,"",ROUND(AVERAGE(AL219:AL233),1))</f>
        <v/>
      </c>
      <c r="AM234" s="241">
        <f>IF(COUNTA(AM219:AM233)=0,"",ROUND(AVERAGE(AM219:AM233),1))</f>
        <v/>
      </c>
      <c r="AN234" s="241">
        <f>IF(COUNTA(AN219:AN233)=0,"",ROUND(AVERAGE(AN219:AN233),1))</f>
        <v/>
      </c>
      <c r="AO234" s="241">
        <f>IF(COUNTA(AO219:AO233)=0,"",ROUND(AVERAGE(AO219:AO233),1))</f>
        <v/>
      </c>
      <c r="AP234" s="241">
        <f>IF(COUNTA(AP219:AP233)=0,"",ROUND(AVERAGE(AP219:AP233),1))</f>
        <v/>
      </c>
      <c r="AQ234" s="241">
        <f>IF(COUNTA(AQ219:AQ233)=0,"",ROUND(AVERAGE(AQ219:AQ233),1))</f>
        <v/>
      </c>
      <c r="AR234" s="241">
        <f>IF(COUNTA(AR219:AR233)=0,"",ROUND(AVERAGE(AR219:AR233),1))</f>
        <v/>
      </c>
      <c r="AS234" s="241">
        <f>IF(COUNTA(AS219:AS233)=0,"",ROUND(AVERAGE(AS219:AS233),1))</f>
        <v/>
      </c>
      <c r="AT234" s="241">
        <f>IF(COUNTA(AT219:AT233)=0,"",ROUND(AVERAGE(AT219:AT233),1))</f>
        <v/>
      </c>
      <c r="AU234" s="266">
        <f>IF(COUNTA(AU219:AU233)=0,"",ROUND(AVERAGE(AU219:AU233),1))</f>
        <v/>
      </c>
    </row>
    <row r="235" ht="30" customHeight="1" s="185">
      <c r="A235" s="242" t="inlineStr">
        <is>
          <t>N°</t>
        </is>
      </c>
      <c r="B235" s="243" t="inlineStr">
        <is>
          <t>📅 MARDI</t>
        </is>
      </c>
      <c r="C235" s="228" t="n"/>
      <c r="D235" s="229" t="inlineStr">
        <is>
          <t>Règles</t>
        </is>
      </c>
      <c r="E235" s="229" t="inlineStr">
        <is>
          <t>Coopér.</t>
        </is>
      </c>
      <c r="F235" s="229" t="inlineStr">
        <is>
          <t>Comm.</t>
        </is>
      </c>
      <c r="G235" s="229" t="inlineStr">
        <is>
          <t>Entraide</t>
        </is>
      </c>
      <c r="H235" s="230" t="inlineStr">
        <is>
          <t>Initiat.</t>
        </is>
      </c>
      <c r="I235" s="230" t="inlineStr">
        <is>
          <t>Gest.mat</t>
        </is>
      </c>
      <c r="J235" s="230" t="inlineStr">
        <is>
          <t>Orga.</t>
        </is>
      </c>
      <c r="K235" s="231" t="inlineStr">
        <is>
          <t>Imagin.</t>
        </is>
      </c>
      <c r="L235" s="231" t="inlineStr">
        <is>
          <t>Expr.art</t>
        </is>
      </c>
      <c r="M235" s="231" t="inlineStr">
        <is>
          <t>Expr.corp</t>
        </is>
      </c>
      <c r="N235" s="232" t="inlineStr">
        <is>
          <t>Coord.</t>
        </is>
      </c>
      <c r="O235" s="232" t="inlineStr">
        <is>
          <t>Endur.</t>
        </is>
      </c>
      <c r="P235" s="232" t="inlineStr">
        <is>
          <t>Esp.sport</t>
        </is>
      </c>
      <c r="Q235" s="267" t="inlineStr">
        <is>
          <t>MOY</t>
        </is>
      </c>
      <c r="R235" s="268" t="inlineStr">
        <is>
          <t>▼ Activité</t>
        </is>
      </c>
      <c r="S235" s="229" t="inlineStr">
        <is>
          <t>Règles</t>
        </is>
      </c>
      <c r="T235" s="229" t="inlineStr">
        <is>
          <t>Coopér.</t>
        </is>
      </c>
      <c r="U235" s="229" t="inlineStr">
        <is>
          <t>Comm.</t>
        </is>
      </c>
      <c r="V235" s="229" t="inlineStr">
        <is>
          <t>Entraide</t>
        </is>
      </c>
      <c r="W235" s="230" t="inlineStr">
        <is>
          <t>Initiat.</t>
        </is>
      </c>
      <c r="X235" s="230" t="inlineStr">
        <is>
          <t>Gest.mat</t>
        </is>
      </c>
      <c r="Y235" s="230" t="inlineStr">
        <is>
          <t>Orga.</t>
        </is>
      </c>
      <c r="Z235" s="231" t="inlineStr">
        <is>
          <t>Imagin.</t>
        </is>
      </c>
      <c r="AA235" s="231" t="inlineStr">
        <is>
          <t>Expr.art</t>
        </is>
      </c>
      <c r="AB235" s="231" t="inlineStr">
        <is>
          <t>Expr.corp</t>
        </is>
      </c>
      <c r="AC235" s="232" t="inlineStr">
        <is>
          <t>Coord.</t>
        </is>
      </c>
      <c r="AD235" s="232" t="inlineStr">
        <is>
          <t>Endur.</t>
        </is>
      </c>
      <c r="AE235" s="232" t="inlineStr">
        <is>
          <t>Esp.sport</t>
        </is>
      </c>
      <c r="AF235" s="267" t="inlineStr">
        <is>
          <t>MOY</t>
        </is>
      </c>
      <c r="AH235" s="229" t="inlineStr">
        <is>
          <t>Règles</t>
        </is>
      </c>
      <c r="AI235" s="229" t="inlineStr">
        <is>
          <t>Coopér.</t>
        </is>
      </c>
      <c r="AJ235" s="229" t="inlineStr">
        <is>
          <t>Comm.</t>
        </is>
      </c>
      <c r="AK235" s="229" t="inlineStr">
        <is>
          <t>Entraide</t>
        </is>
      </c>
      <c r="AL235" s="230" t="inlineStr">
        <is>
          <t>Initiat.</t>
        </is>
      </c>
      <c r="AM235" s="230" t="inlineStr">
        <is>
          <t>Gest.mat</t>
        </is>
      </c>
      <c r="AN235" s="230" t="inlineStr">
        <is>
          <t>Orga.</t>
        </is>
      </c>
      <c r="AO235" s="231" t="inlineStr">
        <is>
          <t>Imagin.</t>
        </is>
      </c>
      <c r="AP235" s="231" t="inlineStr">
        <is>
          <t>Expr.art</t>
        </is>
      </c>
      <c r="AQ235" s="231" t="inlineStr">
        <is>
          <t>Expr.corp</t>
        </is>
      </c>
      <c r="AR235" s="232" t="inlineStr">
        <is>
          <t>Coord.</t>
        </is>
      </c>
      <c r="AS235" s="232" t="inlineStr">
        <is>
          <t>Endur.</t>
        </is>
      </c>
      <c r="AT235" s="232" t="inlineStr">
        <is>
          <t>Esp.sport</t>
        </is>
      </c>
      <c r="AU235" s="269" t="inlineStr">
        <is>
          <t>MOY</t>
        </is>
      </c>
    </row>
    <row r="236" ht="14.4" customHeight="1" s="185">
      <c r="A236" s="213" t="n">
        <v>1</v>
      </c>
      <c r="B236" s="234">
        <f t="array" ref="B236:B236">IFERROR(INDEX(Liste_Enfants!B$4:B$53,SMALL(IF(Liste_Enfants!E$4:E$53="B",ROW(Liste_Enfants!E$4:E$53)-3),1))&amp;" "&amp;INDEX(Liste_Enfants!C$4:C$53,SMALL(IF(Liste_Enfants!E$4:E$53="B",ROW(Liste_Enfants!E$4:E$53)-3),1)),"")</f>
        <v/>
      </c>
      <c r="C236" s="235" t="n"/>
      <c r="D236" s="236" t="n"/>
      <c r="E236" s="236" t="n"/>
      <c r="F236" s="236" t="n"/>
      <c r="G236" s="236" t="n"/>
      <c r="H236" s="236" t="n"/>
      <c r="I236" s="236" t="n"/>
      <c r="J236" s="236" t="n"/>
      <c r="K236" s="236" t="n"/>
      <c r="L236" s="236" t="n"/>
      <c r="M236" s="236" t="n"/>
      <c r="N236" s="236" t="n"/>
      <c r="O236" s="236" t="n"/>
      <c r="P236" s="236" t="n"/>
      <c r="Q236" s="264">
        <f>IF(COUNTA(D236:P236)=0,"",ROUND(AVERAGE(D236:P236),1))</f>
        <v/>
      </c>
      <c r="S236" s="236" t="n"/>
      <c r="T236" s="236" t="n"/>
      <c r="U236" s="236" t="n"/>
      <c r="V236" s="236" t="n"/>
      <c r="W236" s="236" t="n"/>
      <c r="X236" s="236" t="n"/>
      <c r="Y236" s="236" t="n"/>
      <c r="Z236" s="236" t="n"/>
      <c r="AA236" s="236" t="n"/>
      <c r="AB236" s="236" t="n"/>
      <c r="AC236" s="236" t="n"/>
      <c r="AD236" s="236" t="n"/>
      <c r="AE236" s="236" t="n"/>
      <c r="AF236" s="264">
        <f>IF(COUNTA(S236:AE236)=0,"",ROUND(AVERAGE(S236:AE236),1))</f>
        <v/>
      </c>
      <c r="AH236" s="236" t="n"/>
      <c r="AI236" s="236" t="n"/>
      <c r="AJ236" s="236" t="n"/>
      <c r="AK236" s="236" t="n"/>
      <c r="AL236" s="236" t="n"/>
      <c r="AM236" s="236" t="n"/>
      <c r="AN236" s="236" t="n"/>
      <c r="AO236" s="236" t="n"/>
      <c r="AP236" s="236" t="n"/>
      <c r="AQ236" s="236" t="n"/>
      <c r="AR236" s="236" t="n"/>
      <c r="AS236" s="236" t="n"/>
      <c r="AT236" s="236" t="n"/>
      <c r="AU236" s="237">
        <f>IF(COUNTA(AH236:AT236)=0,"",ROUND(AVERAGE(AH236:AT236),1))</f>
        <v/>
      </c>
    </row>
    <row r="237" ht="14.4" customHeight="1" s="185">
      <c r="A237" s="238" t="n">
        <v>2</v>
      </c>
      <c r="B237" s="239">
        <f t="array" ref="B237:B237">IFERROR(INDEX(Liste_Enfants!B$4:B$53,SMALL(IF(Liste_Enfants!E$4:E$53="B",ROW(Liste_Enfants!E$4:E$53)-3),2))&amp;" "&amp;INDEX(Liste_Enfants!C$4:C$53,SMALL(IF(Liste_Enfants!E$4:E$53="B",ROW(Liste_Enfants!E$4:E$53)-3),2)),"")</f>
        <v/>
      </c>
      <c r="C237" s="235" t="n"/>
      <c r="D237" s="236" t="n"/>
      <c r="E237" s="236" t="n"/>
      <c r="F237" s="236" t="n"/>
      <c r="G237" s="236" t="n"/>
      <c r="H237" s="236" t="n"/>
      <c r="I237" s="236" t="n"/>
      <c r="J237" s="236" t="n"/>
      <c r="K237" s="236" t="n"/>
      <c r="L237" s="236" t="n"/>
      <c r="M237" s="236" t="n"/>
      <c r="N237" s="236" t="n"/>
      <c r="O237" s="236" t="n"/>
      <c r="P237" s="236" t="n"/>
      <c r="Q237" s="264">
        <f>IF(COUNTA(D237:P237)=0,"",ROUND(AVERAGE(D237:P237),1))</f>
        <v/>
      </c>
      <c r="S237" s="236" t="n"/>
      <c r="T237" s="236" t="n"/>
      <c r="U237" s="236" t="n"/>
      <c r="V237" s="236" t="n"/>
      <c r="W237" s="236" t="n"/>
      <c r="X237" s="236" t="n"/>
      <c r="Y237" s="236" t="n"/>
      <c r="Z237" s="236" t="n"/>
      <c r="AA237" s="236" t="n"/>
      <c r="AB237" s="236" t="n"/>
      <c r="AC237" s="236" t="n"/>
      <c r="AD237" s="236" t="n"/>
      <c r="AE237" s="236" t="n"/>
      <c r="AF237" s="264">
        <f>IF(COUNTA(S237:AE237)=0,"",ROUND(AVERAGE(S237:AE237),1))</f>
        <v/>
      </c>
      <c r="AH237" s="236" t="n"/>
      <c r="AI237" s="236" t="n"/>
      <c r="AJ237" s="236" t="n"/>
      <c r="AK237" s="236" t="n"/>
      <c r="AL237" s="236" t="n"/>
      <c r="AM237" s="236" t="n"/>
      <c r="AN237" s="236" t="n"/>
      <c r="AO237" s="236" t="n"/>
      <c r="AP237" s="236" t="n"/>
      <c r="AQ237" s="236" t="n"/>
      <c r="AR237" s="236" t="n"/>
      <c r="AS237" s="236" t="n"/>
      <c r="AT237" s="236" t="n"/>
      <c r="AU237" s="237">
        <f>IF(COUNTA(AH237:AT237)=0,"",ROUND(AVERAGE(AH237:AT237),1))</f>
        <v/>
      </c>
    </row>
    <row r="238" ht="14.4" customHeight="1" s="185">
      <c r="A238" s="213" t="n">
        <v>3</v>
      </c>
      <c r="B238" s="234">
        <f t="array" ref="B238:B238">IFERROR(INDEX(Liste_Enfants!B$4:B$53,SMALL(IF(Liste_Enfants!E$4:E$53="B",ROW(Liste_Enfants!E$4:E$53)-3),3))&amp;" "&amp;INDEX(Liste_Enfants!C$4:C$53,SMALL(IF(Liste_Enfants!E$4:E$53="B",ROW(Liste_Enfants!E$4:E$53)-3),3)),"")</f>
        <v/>
      </c>
      <c r="C238" s="235" t="n"/>
      <c r="D238" s="236" t="n"/>
      <c r="E238" s="236" t="n"/>
      <c r="F238" s="236" t="n"/>
      <c r="G238" s="236" t="n"/>
      <c r="H238" s="236" t="n"/>
      <c r="I238" s="236" t="n"/>
      <c r="J238" s="236" t="n"/>
      <c r="K238" s="236" t="n"/>
      <c r="L238" s="236" t="n"/>
      <c r="M238" s="236" t="n"/>
      <c r="N238" s="236" t="n"/>
      <c r="O238" s="236" t="n"/>
      <c r="P238" s="236" t="n"/>
      <c r="Q238" s="264">
        <f>IF(COUNTA(D238:P238)=0,"",ROUND(AVERAGE(D238:P238),1))</f>
        <v/>
      </c>
      <c r="S238" s="236" t="n"/>
      <c r="T238" s="236" t="n"/>
      <c r="U238" s="236" t="n"/>
      <c r="V238" s="236" t="n"/>
      <c r="W238" s="236" t="n"/>
      <c r="X238" s="236" t="n"/>
      <c r="Y238" s="236" t="n"/>
      <c r="Z238" s="236" t="n"/>
      <c r="AA238" s="236" t="n"/>
      <c r="AB238" s="236" t="n"/>
      <c r="AC238" s="236" t="n"/>
      <c r="AD238" s="236" t="n"/>
      <c r="AE238" s="236" t="n"/>
      <c r="AF238" s="264">
        <f>IF(COUNTA(S238:AE238)=0,"",ROUND(AVERAGE(S238:AE238),1))</f>
        <v/>
      </c>
      <c r="AH238" s="236" t="n"/>
      <c r="AI238" s="236" t="n"/>
      <c r="AJ238" s="236" t="n"/>
      <c r="AK238" s="236" t="n"/>
      <c r="AL238" s="236" t="n"/>
      <c r="AM238" s="236" t="n"/>
      <c r="AN238" s="236" t="n"/>
      <c r="AO238" s="236" t="n"/>
      <c r="AP238" s="236" t="n"/>
      <c r="AQ238" s="236" t="n"/>
      <c r="AR238" s="236" t="n"/>
      <c r="AS238" s="236" t="n"/>
      <c r="AT238" s="236" t="n"/>
      <c r="AU238" s="237">
        <f>IF(COUNTA(AH238:AT238)=0,"",ROUND(AVERAGE(AH238:AT238),1))</f>
        <v/>
      </c>
    </row>
    <row r="239" ht="14.4" customHeight="1" s="185">
      <c r="A239" s="238" t="n">
        <v>4</v>
      </c>
      <c r="B239" s="239">
        <f t="array" ref="B239:B239">IFERROR(INDEX(Liste_Enfants!B$4:B$53,SMALL(IF(Liste_Enfants!E$4:E$53="B",ROW(Liste_Enfants!E$4:E$53)-3),4))&amp;" "&amp;INDEX(Liste_Enfants!C$4:C$53,SMALL(IF(Liste_Enfants!E$4:E$53="B",ROW(Liste_Enfants!E$4:E$53)-3),4)),"")</f>
        <v/>
      </c>
      <c r="C239" s="235" t="n"/>
      <c r="D239" s="236" t="n"/>
      <c r="E239" s="236" t="n"/>
      <c r="F239" s="236" t="n"/>
      <c r="G239" s="236" t="n"/>
      <c r="H239" s="236" t="n"/>
      <c r="I239" s="236" t="n"/>
      <c r="J239" s="236" t="n"/>
      <c r="K239" s="236" t="n"/>
      <c r="L239" s="236" t="n"/>
      <c r="M239" s="236" t="n"/>
      <c r="N239" s="236" t="n"/>
      <c r="O239" s="236" t="n"/>
      <c r="P239" s="236" t="n"/>
      <c r="Q239" s="264">
        <f>IF(COUNTA(D239:P239)=0,"",ROUND(AVERAGE(D239:P239),1))</f>
        <v/>
      </c>
      <c r="S239" s="236" t="n"/>
      <c r="T239" s="236" t="n"/>
      <c r="U239" s="236" t="n"/>
      <c r="V239" s="236" t="n"/>
      <c r="W239" s="236" t="n"/>
      <c r="X239" s="236" t="n"/>
      <c r="Y239" s="236" t="n"/>
      <c r="Z239" s="236" t="n"/>
      <c r="AA239" s="236" t="n"/>
      <c r="AB239" s="236" t="n"/>
      <c r="AC239" s="236" t="n"/>
      <c r="AD239" s="236" t="n"/>
      <c r="AE239" s="236" t="n"/>
      <c r="AF239" s="264">
        <f>IF(COUNTA(S239:AE239)=0,"",ROUND(AVERAGE(S239:AE239),1))</f>
        <v/>
      </c>
      <c r="AH239" s="236" t="n"/>
      <c r="AI239" s="236" t="n"/>
      <c r="AJ239" s="236" t="n"/>
      <c r="AK239" s="236" t="n"/>
      <c r="AL239" s="236" t="n"/>
      <c r="AM239" s="236" t="n"/>
      <c r="AN239" s="236" t="n"/>
      <c r="AO239" s="236" t="n"/>
      <c r="AP239" s="236" t="n"/>
      <c r="AQ239" s="236" t="n"/>
      <c r="AR239" s="236" t="n"/>
      <c r="AS239" s="236" t="n"/>
      <c r="AT239" s="236" t="n"/>
      <c r="AU239" s="237">
        <f>IF(COUNTA(AH239:AT239)=0,"",ROUND(AVERAGE(AH239:AT239),1))</f>
        <v/>
      </c>
    </row>
    <row r="240" ht="14.4" customHeight="1" s="185">
      <c r="A240" s="213" t="n">
        <v>5</v>
      </c>
      <c r="B240" s="234">
        <f t="array" ref="B240:B240">IFERROR(INDEX(Liste_Enfants!B$4:B$53,SMALL(IF(Liste_Enfants!E$4:E$53="B",ROW(Liste_Enfants!E$4:E$53)-3),5))&amp;" "&amp;INDEX(Liste_Enfants!C$4:C$53,SMALL(IF(Liste_Enfants!E$4:E$53="B",ROW(Liste_Enfants!E$4:E$53)-3),5)),"")</f>
        <v/>
      </c>
      <c r="C240" s="235" t="n"/>
      <c r="D240" s="236" t="n"/>
      <c r="E240" s="236" t="n"/>
      <c r="F240" s="236" t="n"/>
      <c r="G240" s="236" t="n"/>
      <c r="H240" s="236" t="n"/>
      <c r="I240" s="236" t="n"/>
      <c r="J240" s="236" t="n"/>
      <c r="K240" s="236" t="n"/>
      <c r="L240" s="236" t="n"/>
      <c r="M240" s="236" t="n"/>
      <c r="N240" s="236" t="n"/>
      <c r="O240" s="236" t="n"/>
      <c r="P240" s="236" t="n"/>
      <c r="Q240" s="264">
        <f>IF(COUNTA(D240:P240)=0,"",ROUND(AVERAGE(D240:P240),1))</f>
        <v/>
      </c>
      <c r="S240" s="236" t="n"/>
      <c r="T240" s="236" t="n"/>
      <c r="U240" s="236" t="n"/>
      <c r="V240" s="236" t="n"/>
      <c r="W240" s="236" t="n"/>
      <c r="X240" s="236" t="n"/>
      <c r="Y240" s="236" t="n"/>
      <c r="Z240" s="236" t="n"/>
      <c r="AA240" s="236" t="n"/>
      <c r="AB240" s="236" t="n"/>
      <c r="AC240" s="236" t="n"/>
      <c r="AD240" s="236" t="n"/>
      <c r="AE240" s="236" t="n"/>
      <c r="AF240" s="264">
        <f>IF(COUNTA(S240:AE240)=0,"",ROUND(AVERAGE(S240:AE240),1))</f>
        <v/>
      </c>
      <c r="AH240" s="236" t="n"/>
      <c r="AI240" s="236" t="n"/>
      <c r="AJ240" s="236" t="n"/>
      <c r="AK240" s="236" t="n"/>
      <c r="AL240" s="236" t="n"/>
      <c r="AM240" s="236" t="n"/>
      <c r="AN240" s="236" t="n"/>
      <c r="AO240" s="236" t="n"/>
      <c r="AP240" s="236" t="n"/>
      <c r="AQ240" s="236" t="n"/>
      <c r="AR240" s="236" t="n"/>
      <c r="AS240" s="236" t="n"/>
      <c r="AT240" s="236" t="n"/>
      <c r="AU240" s="237">
        <f>IF(COUNTA(AH240:AT240)=0,"",ROUND(AVERAGE(AH240:AT240),1))</f>
        <v/>
      </c>
    </row>
    <row r="241" ht="14.4" customHeight="1" s="185">
      <c r="A241" s="238" t="n">
        <v>6</v>
      </c>
      <c r="B241" s="239">
        <f t="array" ref="B241:B241">IFERROR(INDEX(Liste_Enfants!B$4:B$53,SMALL(IF(Liste_Enfants!E$4:E$53="B",ROW(Liste_Enfants!E$4:E$53)-3),6))&amp;" "&amp;INDEX(Liste_Enfants!C$4:C$53,SMALL(IF(Liste_Enfants!E$4:E$53="B",ROW(Liste_Enfants!E$4:E$53)-3),6)),"")</f>
        <v/>
      </c>
      <c r="C241" s="235" t="n"/>
      <c r="D241" s="236" t="n"/>
      <c r="E241" s="236" t="n"/>
      <c r="F241" s="236" t="n"/>
      <c r="G241" s="236" t="n"/>
      <c r="H241" s="236" t="n"/>
      <c r="I241" s="236" t="n"/>
      <c r="J241" s="236" t="n"/>
      <c r="K241" s="236" t="n"/>
      <c r="L241" s="236" t="n"/>
      <c r="M241" s="236" t="n"/>
      <c r="N241" s="236" t="n"/>
      <c r="O241" s="236" t="n"/>
      <c r="P241" s="236" t="n"/>
      <c r="Q241" s="264">
        <f>IF(COUNTA(D241:P241)=0,"",ROUND(AVERAGE(D241:P241),1))</f>
        <v/>
      </c>
      <c r="S241" s="236" t="n"/>
      <c r="T241" s="236" t="n"/>
      <c r="U241" s="236" t="n"/>
      <c r="V241" s="236" t="n"/>
      <c r="W241" s="236" t="n"/>
      <c r="X241" s="236" t="n"/>
      <c r="Y241" s="236" t="n"/>
      <c r="Z241" s="236" t="n"/>
      <c r="AA241" s="236" t="n"/>
      <c r="AB241" s="236" t="n"/>
      <c r="AC241" s="236" t="n"/>
      <c r="AD241" s="236" t="n"/>
      <c r="AE241" s="236" t="n"/>
      <c r="AF241" s="264">
        <f>IF(COUNTA(S241:AE241)=0,"",ROUND(AVERAGE(S241:AE241),1))</f>
        <v/>
      </c>
      <c r="AH241" s="236" t="n"/>
      <c r="AI241" s="236" t="n"/>
      <c r="AJ241" s="236" t="n"/>
      <c r="AK241" s="236" t="n"/>
      <c r="AL241" s="236" t="n"/>
      <c r="AM241" s="236" t="n"/>
      <c r="AN241" s="236" t="n"/>
      <c r="AO241" s="236" t="n"/>
      <c r="AP241" s="236" t="n"/>
      <c r="AQ241" s="236" t="n"/>
      <c r="AR241" s="236" t="n"/>
      <c r="AS241" s="236" t="n"/>
      <c r="AT241" s="236" t="n"/>
      <c r="AU241" s="237">
        <f>IF(COUNTA(AH241:AT241)=0,"",ROUND(AVERAGE(AH241:AT241),1))</f>
        <v/>
      </c>
    </row>
    <row r="242" ht="14.4" customHeight="1" s="185">
      <c r="A242" s="213" t="n">
        <v>7</v>
      </c>
      <c r="B242" s="234">
        <f t="array" ref="B242:B242">IFERROR(INDEX(Liste_Enfants!B$4:B$53,SMALL(IF(Liste_Enfants!E$4:E$53="B",ROW(Liste_Enfants!E$4:E$53)-3),7))&amp;" "&amp;INDEX(Liste_Enfants!C$4:C$53,SMALL(IF(Liste_Enfants!E$4:E$53="B",ROW(Liste_Enfants!E$4:E$53)-3),7)),"")</f>
        <v/>
      </c>
      <c r="C242" s="235" t="n"/>
      <c r="D242" s="236" t="n"/>
      <c r="E242" s="236" t="n"/>
      <c r="F242" s="236" t="n"/>
      <c r="G242" s="236" t="n"/>
      <c r="H242" s="236" t="n"/>
      <c r="I242" s="236" t="n"/>
      <c r="J242" s="236" t="n"/>
      <c r="K242" s="236" t="n"/>
      <c r="L242" s="236" t="n"/>
      <c r="M242" s="236" t="n"/>
      <c r="N242" s="236" t="n"/>
      <c r="O242" s="236" t="n"/>
      <c r="P242" s="236" t="n"/>
      <c r="Q242" s="264">
        <f>IF(COUNTA(D242:P242)=0,"",ROUND(AVERAGE(D242:P242),1))</f>
        <v/>
      </c>
      <c r="S242" s="236" t="n"/>
      <c r="T242" s="236" t="n"/>
      <c r="U242" s="236" t="n"/>
      <c r="V242" s="236" t="n"/>
      <c r="W242" s="236" t="n"/>
      <c r="X242" s="236" t="n"/>
      <c r="Y242" s="236" t="n"/>
      <c r="Z242" s="236" t="n"/>
      <c r="AA242" s="236" t="n"/>
      <c r="AB242" s="236" t="n"/>
      <c r="AC242" s="236" t="n"/>
      <c r="AD242" s="236" t="n"/>
      <c r="AE242" s="236" t="n"/>
      <c r="AF242" s="264">
        <f>IF(COUNTA(S242:AE242)=0,"",ROUND(AVERAGE(S242:AE242),1))</f>
        <v/>
      </c>
      <c r="AH242" s="236" t="n"/>
      <c r="AI242" s="236" t="n"/>
      <c r="AJ242" s="236" t="n"/>
      <c r="AK242" s="236" t="n"/>
      <c r="AL242" s="236" t="n"/>
      <c r="AM242" s="236" t="n"/>
      <c r="AN242" s="236" t="n"/>
      <c r="AO242" s="236" t="n"/>
      <c r="AP242" s="236" t="n"/>
      <c r="AQ242" s="236" t="n"/>
      <c r="AR242" s="236" t="n"/>
      <c r="AS242" s="236" t="n"/>
      <c r="AT242" s="236" t="n"/>
      <c r="AU242" s="237">
        <f>IF(COUNTA(AH242:AT242)=0,"",ROUND(AVERAGE(AH242:AT242),1))</f>
        <v/>
      </c>
    </row>
    <row r="243" ht="14.4" customHeight="1" s="185">
      <c r="A243" s="238" t="n">
        <v>8</v>
      </c>
      <c r="B243" s="239">
        <f t="array" ref="B243:B243">IFERROR(INDEX(Liste_Enfants!B$4:B$53,SMALL(IF(Liste_Enfants!E$4:E$53="B",ROW(Liste_Enfants!E$4:E$53)-3),8))&amp;" "&amp;INDEX(Liste_Enfants!C$4:C$53,SMALL(IF(Liste_Enfants!E$4:E$53="B",ROW(Liste_Enfants!E$4:E$53)-3),8)),"")</f>
        <v/>
      </c>
      <c r="C243" s="235" t="n"/>
      <c r="D243" s="236" t="n"/>
      <c r="E243" s="236" t="n"/>
      <c r="F243" s="236" t="n"/>
      <c r="G243" s="236" t="n"/>
      <c r="H243" s="236" t="n"/>
      <c r="I243" s="236" t="n"/>
      <c r="J243" s="236" t="n"/>
      <c r="K243" s="236" t="n"/>
      <c r="L243" s="236" t="n"/>
      <c r="M243" s="236" t="n"/>
      <c r="N243" s="236" t="n"/>
      <c r="O243" s="236" t="n"/>
      <c r="P243" s="236" t="n"/>
      <c r="Q243" s="264">
        <f>IF(COUNTA(D243:P243)=0,"",ROUND(AVERAGE(D243:P243),1))</f>
        <v/>
      </c>
      <c r="S243" s="236" t="n"/>
      <c r="T243" s="236" t="n"/>
      <c r="U243" s="236" t="n"/>
      <c r="V243" s="236" t="n"/>
      <c r="W243" s="236" t="n"/>
      <c r="X243" s="236" t="n"/>
      <c r="Y243" s="236" t="n"/>
      <c r="Z243" s="236" t="n"/>
      <c r="AA243" s="236" t="n"/>
      <c r="AB243" s="236" t="n"/>
      <c r="AC243" s="236" t="n"/>
      <c r="AD243" s="236" t="n"/>
      <c r="AE243" s="236" t="n"/>
      <c r="AF243" s="264">
        <f>IF(COUNTA(S243:AE243)=0,"",ROUND(AVERAGE(S243:AE243),1))</f>
        <v/>
      </c>
      <c r="AH243" s="236" t="n"/>
      <c r="AI243" s="236" t="n"/>
      <c r="AJ243" s="236" t="n"/>
      <c r="AK243" s="236" t="n"/>
      <c r="AL243" s="236" t="n"/>
      <c r="AM243" s="236" t="n"/>
      <c r="AN243" s="236" t="n"/>
      <c r="AO243" s="236" t="n"/>
      <c r="AP243" s="236" t="n"/>
      <c r="AQ243" s="236" t="n"/>
      <c r="AR243" s="236" t="n"/>
      <c r="AS243" s="236" t="n"/>
      <c r="AT243" s="236" t="n"/>
      <c r="AU243" s="237">
        <f>IF(COUNTA(AH243:AT243)=0,"",ROUND(AVERAGE(AH243:AT243),1))</f>
        <v/>
      </c>
    </row>
    <row r="244" ht="14.4" customHeight="1" s="185">
      <c r="A244" s="213" t="n">
        <v>9</v>
      </c>
      <c r="B244" s="234">
        <f t="array" ref="B244:B244">IFERROR(INDEX(Liste_Enfants!B$4:B$53,SMALL(IF(Liste_Enfants!E$4:E$53="B",ROW(Liste_Enfants!E$4:E$53)-3),9))&amp;" "&amp;INDEX(Liste_Enfants!C$4:C$53,SMALL(IF(Liste_Enfants!E$4:E$53="B",ROW(Liste_Enfants!E$4:E$53)-3),9)),"")</f>
        <v/>
      </c>
      <c r="C244" s="235" t="n"/>
      <c r="D244" s="236" t="n"/>
      <c r="E244" s="236" t="n"/>
      <c r="F244" s="236" t="n"/>
      <c r="G244" s="236" t="n"/>
      <c r="H244" s="236" t="n"/>
      <c r="I244" s="236" t="n"/>
      <c r="J244" s="236" t="n"/>
      <c r="K244" s="236" t="n"/>
      <c r="L244" s="236" t="n"/>
      <c r="M244" s="236" t="n"/>
      <c r="N244" s="236" t="n"/>
      <c r="O244" s="236" t="n"/>
      <c r="P244" s="236" t="n"/>
      <c r="Q244" s="264">
        <f>IF(COUNTA(D244:P244)=0,"",ROUND(AVERAGE(D244:P244),1))</f>
        <v/>
      </c>
      <c r="S244" s="236" t="n"/>
      <c r="T244" s="236" t="n"/>
      <c r="U244" s="236" t="n"/>
      <c r="V244" s="236" t="n"/>
      <c r="W244" s="236" t="n"/>
      <c r="X244" s="236" t="n"/>
      <c r="Y244" s="236" t="n"/>
      <c r="Z244" s="236" t="n"/>
      <c r="AA244" s="236" t="n"/>
      <c r="AB244" s="236" t="n"/>
      <c r="AC244" s="236" t="n"/>
      <c r="AD244" s="236" t="n"/>
      <c r="AE244" s="236" t="n"/>
      <c r="AF244" s="264">
        <f>IF(COUNTA(S244:AE244)=0,"",ROUND(AVERAGE(S244:AE244),1))</f>
        <v/>
      </c>
      <c r="AH244" s="236" t="n"/>
      <c r="AI244" s="236" t="n"/>
      <c r="AJ244" s="236" t="n"/>
      <c r="AK244" s="236" t="n"/>
      <c r="AL244" s="236" t="n"/>
      <c r="AM244" s="236" t="n"/>
      <c r="AN244" s="236" t="n"/>
      <c r="AO244" s="236" t="n"/>
      <c r="AP244" s="236" t="n"/>
      <c r="AQ244" s="236" t="n"/>
      <c r="AR244" s="236" t="n"/>
      <c r="AS244" s="236" t="n"/>
      <c r="AT244" s="236" t="n"/>
      <c r="AU244" s="237">
        <f>IF(COUNTA(AH244:AT244)=0,"",ROUND(AVERAGE(AH244:AT244),1))</f>
        <v/>
      </c>
    </row>
    <row r="245" ht="14.4" customHeight="1" s="185">
      <c r="A245" s="238" t="n">
        <v>10</v>
      </c>
      <c r="B245" s="239">
        <f t="array" ref="B245:B245">IFERROR(INDEX(Liste_Enfants!B$4:B$53,SMALL(IF(Liste_Enfants!E$4:E$53="B",ROW(Liste_Enfants!E$4:E$53)-3),10))&amp;" "&amp;INDEX(Liste_Enfants!C$4:C$53,SMALL(IF(Liste_Enfants!E$4:E$53="B",ROW(Liste_Enfants!E$4:E$53)-3),10)),"")</f>
        <v/>
      </c>
      <c r="C245" s="235" t="n"/>
      <c r="D245" s="236" t="n"/>
      <c r="E245" s="236" t="n"/>
      <c r="F245" s="236" t="n"/>
      <c r="G245" s="236" t="n"/>
      <c r="H245" s="236" t="n"/>
      <c r="I245" s="236" t="n"/>
      <c r="J245" s="236" t="n"/>
      <c r="K245" s="236" t="n"/>
      <c r="L245" s="236" t="n"/>
      <c r="M245" s="236" t="n"/>
      <c r="N245" s="236" t="n"/>
      <c r="O245" s="236" t="n"/>
      <c r="P245" s="236" t="n"/>
      <c r="Q245" s="264">
        <f>IF(COUNTA(D245:P245)=0,"",ROUND(AVERAGE(D245:P245),1))</f>
        <v/>
      </c>
      <c r="S245" s="236" t="n"/>
      <c r="T245" s="236" t="n"/>
      <c r="U245" s="236" t="n"/>
      <c r="V245" s="236" t="n"/>
      <c r="W245" s="236" t="n"/>
      <c r="X245" s="236" t="n"/>
      <c r="Y245" s="236" t="n"/>
      <c r="Z245" s="236" t="n"/>
      <c r="AA245" s="236" t="n"/>
      <c r="AB245" s="236" t="n"/>
      <c r="AC245" s="236" t="n"/>
      <c r="AD245" s="236" t="n"/>
      <c r="AE245" s="236" t="n"/>
      <c r="AF245" s="264">
        <f>IF(COUNTA(S245:AE245)=0,"",ROUND(AVERAGE(S245:AE245),1))</f>
        <v/>
      </c>
      <c r="AH245" s="236" t="n"/>
      <c r="AI245" s="236" t="n"/>
      <c r="AJ245" s="236" t="n"/>
      <c r="AK245" s="236" t="n"/>
      <c r="AL245" s="236" t="n"/>
      <c r="AM245" s="236" t="n"/>
      <c r="AN245" s="236" t="n"/>
      <c r="AO245" s="236" t="n"/>
      <c r="AP245" s="236" t="n"/>
      <c r="AQ245" s="236" t="n"/>
      <c r="AR245" s="236" t="n"/>
      <c r="AS245" s="236" t="n"/>
      <c r="AT245" s="236" t="n"/>
      <c r="AU245" s="237">
        <f>IF(COUNTA(AH245:AT245)=0,"",ROUND(AVERAGE(AH245:AT245),1))</f>
        <v/>
      </c>
    </row>
    <row r="246" ht="14.4" customHeight="1" s="185">
      <c r="A246" s="213" t="n">
        <v>11</v>
      </c>
      <c r="B246" s="234">
        <f t="array" ref="B246:B246">IFERROR(INDEX(Liste_Enfants!B$4:B$53,SMALL(IF(Liste_Enfants!E$4:E$53="B",ROW(Liste_Enfants!E$4:E$53)-3),11))&amp;" "&amp;INDEX(Liste_Enfants!C$4:C$53,SMALL(IF(Liste_Enfants!E$4:E$53="B",ROW(Liste_Enfants!E$4:E$53)-3),11)),"")</f>
        <v/>
      </c>
      <c r="C246" s="235" t="n"/>
      <c r="D246" s="236" t="n"/>
      <c r="E246" s="236" t="n"/>
      <c r="F246" s="236" t="n"/>
      <c r="G246" s="236" t="n"/>
      <c r="H246" s="236" t="n"/>
      <c r="I246" s="236" t="n"/>
      <c r="J246" s="236" t="n"/>
      <c r="K246" s="236" t="n"/>
      <c r="L246" s="236" t="n"/>
      <c r="M246" s="236" t="n"/>
      <c r="N246" s="236" t="n"/>
      <c r="O246" s="236" t="n"/>
      <c r="P246" s="236" t="n"/>
      <c r="Q246" s="264">
        <f>IF(COUNTA(D246:P246)=0,"",ROUND(AVERAGE(D246:P246),1))</f>
        <v/>
      </c>
      <c r="S246" s="236" t="n"/>
      <c r="T246" s="236" t="n"/>
      <c r="U246" s="236" t="n"/>
      <c r="V246" s="236" t="n"/>
      <c r="W246" s="236" t="n"/>
      <c r="X246" s="236" t="n"/>
      <c r="Y246" s="236" t="n"/>
      <c r="Z246" s="236" t="n"/>
      <c r="AA246" s="236" t="n"/>
      <c r="AB246" s="236" t="n"/>
      <c r="AC246" s="236" t="n"/>
      <c r="AD246" s="236" t="n"/>
      <c r="AE246" s="236" t="n"/>
      <c r="AF246" s="264">
        <f>IF(COUNTA(S246:AE246)=0,"",ROUND(AVERAGE(S246:AE246),1))</f>
        <v/>
      </c>
      <c r="AH246" s="236" t="n"/>
      <c r="AI246" s="236" t="n"/>
      <c r="AJ246" s="236" t="n"/>
      <c r="AK246" s="236" t="n"/>
      <c r="AL246" s="236" t="n"/>
      <c r="AM246" s="236" t="n"/>
      <c r="AN246" s="236" t="n"/>
      <c r="AO246" s="236" t="n"/>
      <c r="AP246" s="236" t="n"/>
      <c r="AQ246" s="236" t="n"/>
      <c r="AR246" s="236" t="n"/>
      <c r="AS246" s="236" t="n"/>
      <c r="AT246" s="236" t="n"/>
      <c r="AU246" s="237">
        <f>IF(COUNTA(AH246:AT246)=0,"",ROUND(AVERAGE(AH246:AT246),1))</f>
        <v/>
      </c>
    </row>
    <row r="247" ht="14.4" customHeight="1" s="185">
      <c r="A247" s="238" t="n">
        <v>12</v>
      </c>
      <c r="B247" s="239">
        <f t="array" ref="B247:B247">IFERROR(INDEX(Liste_Enfants!B$4:B$53,SMALL(IF(Liste_Enfants!E$4:E$53="B",ROW(Liste_Enfants!E$4:E$53)-3),12))&amp;" "&amp;INDEX(Liste_Enfants!C$4:C$53,SMALL(IF(Liste_Enfants!E$4:E$53="B",ROW(Liste_Enfants!E$4:E$53)-3),12)),"")</f>
        <v/>
      </c>
      <c r="C247" s="235" t="n"/>
      <c r="D247" s="236" t="n"/>
      <c r="E247" s="236" t="n"/>
      <c r="F247" s="236" t="n"/>
      <c r="G247" s="236" t="n"/>
      <c r="H247" s="236" t="n"/>
      <c r="I247" s="236" t="n"/>
      <c r="J247" s="236" t="n"/>
      <c r="K247" s="236" t="n"/>
      <c r="L247" s="236" t="n"/>
      <c r="M247" s="236" t="n"/>
      <c r="N247" s="236" t="n"/>
      <c r="O247" s="236" t="n"/>
      <c r="P247" s="236" t="n"/>
      <c r="Q247" s="264">
        <f>IF(COUNTA(D247:P247)=0,"",ROUND(AVERAGE(D247:P247),1))</f>
        <v/>
      </c>
      <c r="S247" s="236" t="n"/>
      <c r="T247" s="236" t="n"/>
      <c r="U247" s="236" t="n"/>
      <c r="V247" s="236" t="n"/>
      <c r="W247" s="236" t="n"/>
      <c r="X247" s="236" t="n"/>
      <c r="Y247" s="236" t="n"/>
      <c r="Z247" s="236" t="n"/>
      <c r="AA247" s="236" t="n"/>
      <c r="AB247" s="236" t="n"/>
      <c r="AC247" s="236" t="n"/>
      <c r="AD247" s="236" t="n"/>
      <c r="AE247" s="236" t="n"/>
      <c r="AF247" s="264">
        <f>IF(COUNTA(S247:AE247)=0,"",ROUND(AVERAGE(S247:AE247),1))</f>
        <v/>
      </c>
      <c r="AH247" s="236" t="n"/>
      <c r="AI247" s="236" t="n"/>
      <c r="AJ247" s="236" t="n"/>
      <c r="AK247" s="236" t="n"/>
      <c r="AL247" s="236" t="n"/>
      <c r="AM247" s="236" t="n"/>
      <c r="AN247" s="236" t="n"/>
      <c r="AO247" s="236" t="n"/>
      <c r="AP247" s="236" t="n"/>
      <c r="AQ247" s="236" t="n"/>
      <c r="AR247" s="236" t="n"/>
      <c r="AS247" s="236" t="n"/>
      <c r="AT247" s="236" t="n"/>
      <c r="AU247" s="237">
        <f>IF(COUNTA(AH247:AT247)=0,"",ROUND(AVERAGE(AH247:AT247),1))</f>
        <v/>
      </c>
    </row>
    <row r="248" ht="14.4" customHeight="1" s="185">
      <c r="A248" s="213" t="n">
        <v>13</v>
      </c>
      <c r="B248" s="234">
        <f t="array" ref="B248:B248">IFERROR(INDEX(Liste_Enfants!B$4:B$53,SMALL(IF(Liste_Enfants!E$4:E$53="B",ROW(Liste_Enfants!E$4:E$53)-3),13))&amp;" "&amp;INDEX(Liste_Enfants!C$4:C$53,SMALL(IF(Liste_Enfants!E$4:E$53="B",ROW(Liste_Enfants!E$4:E$53)-3),13)),"")</f>
        <v/>
      </c>
      <c r="C248" s="235" t="n"/>
      <c r="D248" s="236" t="n"/>
      <c r="E248" s="236" t="n"/>
      <c r="F248" s="236" t="n"/>
      <c r="G248" s="236" t="n"/>
      <c r="H248" s="236" t="n"/>
      <c r="I248" s="236" t="n"/>
      <c r="J248" s="236" t="n"/>
      <c r="K248" s="236" t="n"/>
      <c r="L248" s="236" t="n"/>
      <c r="M248" s="236" t="n"/>
      <c r="N248" s="236" t="n"/>
      <c r="O248" s="236" t="n"/>
      <c r="P248" s="236" t="n"/>
      <c r="Q248" s="264">
        <f>IF(COUNTA(D248:P248)=0,"",ROUND(AVERAGE(D248:P248),1))</f>
        <v/>
      </c>
      <c r="S248" s="236" t="n"/>
      <c r="T248" s="236" t="n"/>
      <c r="U248" s="236" t="n"/>
      <c r="V248" s="236" t="n"/>
      <c r="W248" s="236" t="n"/>
      <c r="X248" s="236" t="n"/>
      <c r="Y248" s="236" t="n"/>
      <c r="Z248" s="236" t="n"/>
      <c r="AA248" s="236" t="n"/>
      <c r="AB248" s="236" t="n"/>
      <c r="AC248" s="236" t="n"/>
      <c r="AD248" s="236" t="n"/>
      <c r="AE248" s="236" t="n"/>
      <c r="AF248" s="264">
        <f>IF(COUNTA(S248:AE248)=0,"",ROUND(AVERAGE(S248:AE248),1))</f>
        <v/>
      </c>
      <c r="AH248" s="236" t="n"/>
      <c r="AI248" s="236" t="n"/>
      <c r="AJ248" s="236" t="n"/>
      <c r="AK248" s="236" t="n"/>
      <c r="AL248" s="236" t="n"/>
      <c r="AM248" s="236" t="n"/>
      <c r="AN248" s="236" t="n"/>
      <c r="AO248" s="236" t="n"/>
      <c r="AP248" s="236" t="n"/>
      <c r="AQ248" s="236" t="n"/>
      <c r="AR248" s="236" t="n"/>
      <c r="AS248" s="236" t="n"/>
      <c r="AT248" s="236" t="n"/>
      <c r="AU248" s="237">
        <f>IF(COUNTA(AH248:AT248)=0,"",ROUND(AVERAGE(AH248:AT248),1))</f>
        <v/>
      </c>
    </row>
    <row r="249" ht="14.4" customHeight="1" s="185">
      <c r="A249" s="238" t="n">
        <v>14</v>
      </c>
      <c r="B249" s="239">
        <f t="array" ref="B249:B249">IFERROR(INDEX(Liste_Enfants!B$4:B$53,SMALL(IF(Liste_Enfants!E$4:E$53="B",ROW(Liste_Enfants!E$4:E$53)-3),14))&amp;" "&amp;INDEX(Liste_Enfants!C$4:C$53,SMALL(IF(Liste_Enfants!E$4:E$53="B",ROW(Liste_Enfants!E$4:E$53)-3),14)),"")</f>
        <v/>
      </c>
      <c r="C249" s="235" t="n"/>
      <c r="D249" s="236" t="n"/>
      <c r="E249" s="236" t="n"/>
      <c r="F249" s="236" t="n"/>
      <c r="G249" s="236" t="n"/>
      <c r="H249" s="236" t="n"/>
      <c r="I249" s="236" t="n"/>
      <c r="J249" s="236" t="n"/>
      <c r="K249" s="236" t="n"/>
      <c r="L249" s="236" t="n"/>
      <c r="M249" s="236" t="n"/>
      <c r="N249" s="236" t="n"/>
      <c r="O249" s="236" t="n"/>
      <c r="P249" s="236" t="n"/>
      <c r="Q249" s="264">
        <f>IF(COUNTA(D249:P249)=0,"",ROUND(AVERAGE(D249:P249),1))</f>
        <v/>
      </c>
      <c r="S249" s="236" t="n"/>
      <c r="T249" s="236" t="n"/>
      <c r="U249" s="236" t="n"/>
      <c r="V249" s="236" t="n"/>
      <c r="W249" s="236" t="n"/>
      <c r="X249" s="236" t="n"/>
      <c r="Y249" s="236" t="n"/>
      <c r="Z249" s="236" t="n"/>
      <c r="AA249" s="236" t="n"/>
      <c r="AB249" s="236" t="n"/>
      <c r="AC249" s="236" t="n"/>
      <c r="AD249" s="236" t="n"/>
      <c r="AE249" s="236" t="n"/>
      <c r="AF249" s="264">
        <f>IF(COUNTA(S249:AE249)=0,"",ROUND(AVERAGE(S249:AE249),1))</f>
        <v/>
      </c>
      <c r="AH249" s="236" t="n"/>
      <c r="AI249" s="236" t="n"/>
      <c r="AJ249" s="236" t="n"/>
      <c r="AK249" s="236" t="n"/>
      <c r="AL249" s="236" t="n"/>
      <c r="AM249" s="236" t="n"/>
      <c r="AN249" s="236" t="n"/>
      <c r="AO249" s="236" t="n"/>
      <c r="AP249" s="236" t="n"/>
      <c r="AQ249" s="236" t="n"/>
      <c r="AR249" s="236" t="n"/>
      <c r="AS249" s="236" t="n"/>
      <c r="AT249" s="236" t="n"/>
      <c r="AU249" s="237">
        <f>IF(COUNTA(AH249:AT249)=0,"",ROUND(AVERAGE(AH249:AT249),1))</f>
        <v/>
      </c>
    </row>
    <row r="250" ht="14.4" customHeight="1" s="185">
      <c r="A250" s="213" t="n">
        <v>15</v>
      </c>
      <c r="B250" s="234">
        <f t="array" ref="B250:B250">IFERROR(INDEX(Liste_Enfants!B$4:B$53,SMALL(IF(Liste_Enfants!E$4:E$53="B",ROW(Liste_Enfants!E$4:E$53)-3),15))&amp;" "&amp;INDEX(Liste_Enfants!C$4:C$53,SMALL(IF(Liste_Enfants!E$4:E$53="B",ROW(Liste_Enfants!E$4:E$53)-3),15)),"")</f>
        <v/>
      </c>
      <c r="C250" s="235" t="n"/>
      <c r="D250" s="236" t="n"/>
      <c r="E250" s="236" t="n"/>
      <c r="F250" s="236" t="n"/>
      <c r="G250" s="236" t="n"/>
      <c r="H250" s="236" t="n"/>
      <c r="I250" s="236" t="n"/>
      <c r="J250" s="236" t="n"/>
      <c r="K250" s="236" t="n"/>
      <c r="L250" s="236" t="n"/>
      <c r="M250" s="236" t="n"/>
      <c r="N250" s="236" t="n"/>
      <c r="O250" s="236" t="n"/>
      <c r="P250" s="236" t="n"/>
      <c r="Q250" s="264">
        <f>IF(COUNTA(D250:P250)=0,"",ROUND(AVERAGE(D250:P250),1))</f>
        <v/>
      </c>
      <c r="S250" s="236" t="n"/>
      <c r="T250" s="236" t="n"/>
      <c r="U250" s="236" t="n"/>
      <c r="V250" s="236" t="n"/>
      <c r="W250" s="236" t="n"/>
      <c r="X250" s="236" t="n"/>
      <c r="Y250" s="236" t="n"/>
      <c r="Z250" s="236" t="n"/>
      <c r="AA250" s="236" t="n"/>
      <c r="AB250" s="236" t="n"/>
      <c r="AC250" s="236" t="n"/>
      <c r="AD250" s="236" t="n"/>
      <c r="AE250" s="236" t="n"/>
      <c r="AF250" s="264">
        <f>IF(COUNTA(S250:AE250)=0,"",ROUND(AVERAGE(S250:AE250),1))</f>
        <v/>
      </c>
      <c r="AH250" s="236" t="n"/>
      <c r="AI250" s="236" t="n"/>
      <c r="AJ250" s="236" t="n"/>
      <c r="AK250" s="236" t="n"/>
      <c r="AL250" s="236" t="n"/>
      <c r="AM250" s="236" t="n"/>
      <c r="AN250" s="236" t="n"/>
      <c r="AO250" s="236" t="n"/>
      <c r="AP250" s="236" t="n"/>
      <c r="AQ250" s="236" t="n"/>
      <c r="AR250" s="236" t="n"/>
      <c r="AS250" s="236" t="n"/>
      <c r="AT250" s="236" t="n"/>
      <c r="AU250" s="237">
        <f>IF(COUNTA(AH250:AT250)=0,"",ROUND(AVERAGE(AH250:AT250),1))</f>
        <v/>
      </c>
    </row>
    <row r="251" ht="14.4" customHeight="1" s="185">
      <c r="A251" s="233" t="inlineStr">
        <is>
          <t>📊 MOY.</t>
        </is>
      </c>
      <c r="C251" s="235" t="n"/>
      <c r="D251" s="241">
        <f>IF(COUNTA(D236:D250)=0,"",ROUND(AVERAGE(D236:D250),1))</f>
        <v/>
      </c>
      <c r="E251" s="241">
        <f>IF(COUNTA(E236:E250)=0,"",ROUND(AVERAGE(E236:E250),1))</f>
        <v/>
      </c>
      <c r="F251" s="241">
        <f>IF(COUNTA(F236:F250)=0,"",ROUND(AVERAGE(F236:F250),1))</f>
        <v/>
      </c>
      <c r="G251" s="241">
        <f>IF(COUNTA(G236:G250)=0,"",ROUND(AVERAGE(G236:G250),1))</f>
        <v/>
      </c>
      <c r="H251" s="241">
        <f>IF(COUNTA(H236:H250)=0,"",ROUND(AVERAGE(H236:H250),1))</f>
        <v/>
      </c>
      <c r="I251" s="241">
        <f>IF(COUNTA(I236:I250)=0,"",ROUND(AVERAGE(I236:I250),1))</f>
        <v/>
      </c>
      <c r="J251" s="241">
        <f>IF(COUNTA(J236:J250)=0,"",ROUND(AVERAGE(J236:J250),1))</f>
        <v/>
      </c>
      <c r="K251" s="241">
        <f>IF(COUNTA(K236:K250)=0,"",ROUND(AVERAGE(K236:K250),1))</f>
        <v/>
      </c>
      <c r="L251" s="241">
        <f>IF(COUNTA(L236:L250)=0,"",ROUND(AVERAGE(L236:L250),1))</f>
        <v/>
      </c>
      <c r="M251" s="241">
        <f>IF(COUNTA(M236:M250)=0,"",ROUND(AVERAGE(M236:M250),1))</f>
        <v/>
      </c>
      <c r="N251" s="241">
        <f>IF(COUNTA(N236:N250)=0,"",ROUND(AVERAGE(N236:N250),1))</f>
        <v/>
      </c>
      <c r="O251" s="241">
        <f>IF(COUNTA(O236:O250)=0,"",ROUND(AVERAGE(O236:O250),1))</f>
        <v/>
      </c>
      <c r="P251" s="241">
        <f>IF(COUNTA(P236:P250)=0,"",ROUND(AVERAGE(P236:P250),1))</f>
        <v/>
      </c>
      <c r="Q251" s="265">
        <f>IF(COUNTA(Q236:Q250)=0,"",ROUND(AVERAGE(Q236:Q250),1))</f>
        <v/>
      </c>
      <c r="S251" s="241">
        <f>IF(COUNTA(S236:S250)=0,"",ROUND(AVERAGE(S236:S250),1))</f>
        <v/>
      </c>
      <c r="T251" s="241">
        <f>IF(COUNTA(T236:T250)=0,"",ROUND(AVERAGE(T236:T250),1))</f>
        <v/>
      </c>
      <c r="U251" s="241">
        <f>IF(COUNTA(U236:U250)=0,"",ROUND(AVERAGE(U236:U250),1))</f>
        <v/>
      </c>
      <c r="V251" s="241">
        <f>IF(COUNTA(V236:V250)=0,"",ROUND(AVERAGE(V236:V250),1))</f>
        <v/>
      </c>
      <c r="W251" s="241">
        <f>IF(COUNTA(W236:W250)=0,"",ROUND(AVERAGE(W236:W250),1))</f>
        <v/>
      </c>
      <c r="X251" s="241">
        <f>IF(COUNTA(X236:X250)=0,"",ROUND(AVERAGE(X236:X250),1))</f>
        <v/>
      </c>
      <c r="Y251" s="241">
        <f>IF(COUNTA(Y236:Y250)=0,"",ROUND(AVERAGE(Y236:Y250),1))</f>
        <v/>
      </c>
      <c r="Z251" s="241">
        <f>IF(COUNTA(Z236:Z250)=0,"",ROUND(AVERAGE(Z236:Z250),1))</f>
        <v/>
      </c>
      <c r="AA251" s="241">
        <f>IF(COUNTA(AA236:AA250)=0,"",ROUND(AVERAGE(AA236:AA250),1))</f>
        <v/>
      </c>
      <c r="AB251" s="241">
        <f>IF(COUNTA(AB236:AB250)=0,"",ROUND(AVERAGE(AB236:AB250),1))</f>
        <v/>
      </c>
      <c r="AC251" s="241">
        <f>IF(COUNTA(AC236:AC250)=0,"",ROUND(AVERAGE(AC236:AC250),1))</f>
        <v/>
      </c>
      <c r="AD251" s="241">
        <f>IF(COUNTA(AD236:AD250)=0,"",ROUND(AVERAGE(AD236:AD250),1))</f>
        <v/>
      </c>
      <c r="AE251" s="241">
        <f>IF(COUNTA(AE236:AE250)=0,"",ROUND(AVERAGE(AE236:AE250),1))</f>
        <v/>
      </c>
      <c r="AF251" s="265">
        <f>IF(COUNTA(AF236:AF250)=0,"",ROUND(AVERAGE(AF236:AF250),1))</f>
        <v/>
      </c>
      <c r="AH251" s="241">
        <f>IF(COUNTA(AH236:AH250)=0,"",ROUND(AVERAGE(AH236:AH250),1))</f>
        <v/>
      </c>
      <c r="AI251" s="241">
        <f>IF(COUNTA(AI236:AI250)=0,"",ROUND(AVERAGE(AI236:AI250),1))</f>
        <v/>
      </c>
      <c r="AJ251" s="241">
        <f>IF(COUNTA(AJ236:AJ250)=0,"",ROUND(AVERAGE(AJ236:AJ250),1))</f>
        <v/>
      </c>
      <c r="AK251" s="241">
        <f>IF(COUNTA(AK236:AK250)=0,"",ROUND(AVERAGE(AK236:AK250),1))</f>
        <v/>
      </c>
      <c r="AL251" s="241">
        <f>IF(COUNTA(AL236:AL250)=0,"",ROUND(AVERAGE(AL236:AL250),1))</f>
        <v/>
      </c>
      <c r="AM251" s="241">
        <f>IF(COUNTA(AM236:AM250)=0,"",ROUND(AVERAGE(AM236:AM250),1))</f>
        <v/>
      </c>
      <c r="AN251" s="241">
        <f>IF(COUNTA(AN236:AN250)=0,"",ROUND(AVERAGE(AN236:AN250),1))</f>
        <v/>
      </c>
      <c r="AO251" s="241">
        <f>IF(COUNTA(AO236:AO250)=0,"",ROUND(AVERAGE(AO236:AO250),1))</f>
        <v/>
      </c>
      <c r="AP251" s="241">
        <f>IF(COUNTA(AP236:AP250)=0,"",ROUND(AVERAGE(AP236:AP250),1))</f>
        <v/>
      </c>
      <c r="AQ251" s="241">
        <f>IF(COUNTA(AQ236:AQ250)=0,"",ROUND(AVERAGE(AQ236:AQ250),1))</f>
        <v/>
      </c>
      <c r="AR251" s="241">
        <f>IF(COUNTA(AR236:AR250)=0,"",ROUND(AVERAGE(AR236:AR250),1))</f>
        <v/>
      </c>
      <c r="AS251" s="241">
        <f>IF(COUNTA(AS236:AS250)=0,"",ROUND(AVERAGE(AS236:AS250),1))</f>
        <v/>
      </c>
      <c r="AT251" s="241">
        <f>IF(COUNTA(AT236:AT250)=0,"",ROUND(AVERAGE(AT236:AT250),1))</f>
        <v/>
      </c>
      <c r="AU251" s="266">
        <f>IF(COUNTA(AU236:AU250)=0,"",ROUND(AVERAGE(AU236:AU250),1))</f>
        <v/>
      </c>
    </row>
    <row r="252" ht="30" customHeight="1" s="185">
      <c r="A252" s="244" t="inlineStr">
        <is>
          <t>N°</t>
        </is>
      </c>
      <c r="B252" s="245" t="inlineStr">
        <is>
          <t>📅 MERCREDI</t>
        </is>
      </c>
      <c r="C252" s="228" t="n"/>
      <c r="D252" s="229" t="inlineStr">
        <is>
          <t>Règles</t>
        </is>
      </c>
      <c r="E252" s="229" t="inlineStr">
        <is>
          <t>Coopér.</t>
        </is>
      </c>
      <c r="F252" s="229" t="inlineStr">
        <is>
          <t>Comm.</t>
        </is>
      </c>
      <c r="G252" s="229" t="inlineStr">
        <is>
          <t>Entraide</t>
        </is>
      </c>
      <c r="H252" s="230" t="inlineStr">
        <is>
          <t>Initiat.</t>
        </is>
      </c>
      <c r="I252" s="230" t="inlineStr">
        <is>
          <t>Gest.mat</t>
        </is>
      </c>
      <c r="J252" s="230" t="inlineStr">
        <is>
          <t>Orga.</t>
        </is>
      </c>
      <c r="K252" s="231" t="inlineStr">
        <is>
          <t>Imagin.</t>
        </is>
      </c>
      <c r="L252" s="231" t="inlineStr">
        <is>
          <t>Expr.art</t>
        </is>
      </c>
      <c r="M252" s="231" t="inlineStr">
        <is>
          <t>Expr.corp</t>
        </is>
      </c>
      <c r="N252" s="232" t="inlineStr">
        <is>
          <t>Coord.</t>
        </is>
      </c>
      <c r="O252" s="232" t="inlineStr">
        <is>
          <t>Endur.</t>
        </is>
      </c>
      <c r="P252" s="232" t="inlineStr">
        <is>
          <t>Esp.sport</t>
        </is>
      </c>
      <c r="Q252" s="267" t="inlineStr">
        <is>
          <t>MOY</t>
        </is>
      </c>
      <c r="R252" s="268" t="inlineStr">
        <is>
          <t>▼ Activité</t>
        </is>
      </c>
      <c r="S252" s="229" t="inlineStr">
        <is>
          <t>Règles</t>
        </is>
      </c>
      <c r="T252" s="229" t="inlineStr">
        <is>
          <t>Coopér.</t>
        </is>
      </c>
      <c r="U252" s="229" t="inlineStr">
        <is>
          <t>Comm.</t>
        </is>
      </c>
      <c r="V252" s="229" t="inlineStr">
        <is>
          <t>Entraide</t>
        </is>
      </c>
      <c r="W252" s="230" t="inlineStr">
        <is>
          <t>Initiat.</t>
        </is>
      </c>
      <c r="X252" s="230" t="inlineStr">
        <is>
          <t>Gest.mat</t>
        </is>
      </c>
      <c r="Y252" s="230" t="inlineStr">
        <is>
          <t>Orga.</t>
        </is>
      </c>
      <c r="Z252" s="231" t="inlineStr">
        <is>
          <t>Imagin.</t>
        </is>
      </c>
      <c r="AA252" s="231" t="inlineStr">
        <is>
          <t>Expr.art</t>
        </is>
      </c>
      <c r="AB252" s="231" t="inlineStr">
        <is>
          <t>Expr.corp</t>
        </is>
      </c>
      <c r="AC252" s="232" t="inlineStr">
        <is>
          <t>Coord.</t>
        </is>
      </c>
      <c r="AD252" s="232" t="inlineStr">
        <is>
          <t>Endur.</t>
        </is>
      </c>
      <c r="AE252" s="232" t="inlineStr">
        <is>
          <t>Esp.sport</t>
        </is>
      </c>
      <c r="AF252" s="267" t="inlineStr">
        <is>
          <t>MOY</t>
        </is>
      </c>
      <c r="AH252" s="229" t="inlineStr">
        <is>
          <t>Règles</t>
        </is>
      </c>
      <c r="AI252" s="229" t="inlineStr">
        <is>
          <t>Coopér.</t>
        </is>
      </c>
      <c r="AJ252" s="229" t="inlineStr">
        <is>
          <t>Comm.</t>
        </is>
      </c>
      <c r="AK252" s="229" t="inlineStr">
        <is>
          <t>Entraide</t>
        </is>
      </c>
      <c r="AL252" s="230" t="inlineStr">
        <is>
          <t>Initiat.</t>
        </is>
      </c>
      <c r="AM252" s="230" t="inlineStr">
        <is>
          <t>Gest.mat</t>
        </is>
      </c>
      <c r="AN252" s="230" t="inlineStr">
        <is>
          <t>Orga.</t>
        </is>
      </c>
      <c r="AO252" s="231" t="inlineStr">
        <is>
          <t>Imagin.</t>
        </is>
      </c>
      <c r="AP252" s="231" t="inlineStr">
        <is>
          <t>Expr.art</t>
        </is>
      </c>
      <c r="AQ252" s="231" t="inlineStr">
        <is>
          <t>Expr.corp</t>
        </is>
      </c>
      <c r="AR252" s="232" t="inlineStr">
        <is>
          <t>Coord.</t>
        </is>
      </c>
      <c r="AS252" s="232" t="inlineStr">
        <is>
          <t>Endur.</t>
        </is>
      </c>
      <c r="AT252" s="232" t="inlineStr">
        <is>
          <t>Esp.sport</t>
        </is>
      </c>
      <c r="AU252" s="269" t="inlineStr">
        <is>
          <t>MOY</t>
        </is>
      </c>
    </row>
    <row r="253" ht="14.4" customHeight="1" s="185">
      <c r="A253" s="213" t="n">
        <v>1</v>
      </c>
      <c r="B253" s="234">
        <f t="array" ref="B253:B253">IFERROR(INDEX(Liste_Enfants!B$4:B$53,SMALL(IF(Liste_Enfants!E$4:E$53="B",ROW(Liste_Enfants!E$4:E$53)-3),1))&amp;" "&amp;INDEX(Liste_Enfants!C$4:C$53,SMALL(IF(Liste_Enfants!E$4:E$53="B",ROW(Liste_Enfants!E$4:E$53)-3),1)),"")</f>
        <v/>
      </c>
      <c r="C253" s="235" t="n"/>
      <c r="D253" s="236" t="n"/>
      <c r="E253" s="236" t="n"/>
      <c r="F253" s="236" t="n"/>
      <c r="G253" s="236" t="n"/>
      <c r="H253" s="236" t="n"/>
      <c r="I253" s="236" t="n"/>
      <c r="J253" s="236" t="n"/>
      <c r="K253" s="236" t="n"/>
      <c r="L253" s="236" t="n"/>
      <c r="M253" s="236" t="n"/>
      <c r="N253" s="236" t="n"/>
      <c r="O253" s="236" t="n"/>
      <c r="P253" s="236" t="n"/>
      <c r="Q253" s="264">
        <f>IF(COUNTA(D253:P253)=0,"",ROUND(AVERAGE(D253:P253),1))</f>
        <v/>
      </c>
      <c r="S253" s="236" t="n"/>
      <c r="T253" s="236" t="n"/>
      <c r="U253" s="236" t="n"/>
      <c r="V253" s="236" t="n"/>
      <c r="W253" s="236" t="n"/>
      <c r="X253" s="236" t="n"/>
      <c r="Y253" s="236" t="n"/>
      <c r="Z253" s="236" t="n"/>
      <c r="AA253" s="236" t="n"/>
      <c r="AB253" s="236" t="n"/>
      <c r="AC253" s="236" t="n"/>
      <c r="AD253" s="236" t="n"/>
      <c r="AE253" s="236" t="n"/>
      <c r="AF253" s="264">
        <f>IF(COUNTA(S253:AE253)=0,"",ROUND(AVERAGE(S253:AE253),1))</f>
        <v/>
      </c>
      <c r="AH253" s="236" t="n"/>
      <c r="AI253" s="236" t="n"/>
      <c r="AJ253" s="236" t="n"/>
      <c r="AK253" s="236" t="n"/>
      <c r="AL253" s="236" t="n"/>
      <c r="AM253" s="236" t="n"/>
      <c r="AN253" s="236" t="n"/>
      <c r="AO253" s="236" t="n"/>
      <c r="AP253" s="236" t="n"/>
      <c r="AQ253" s="236" t="n"/>
      <c r="AR253" s="236" t="n"/>
      <c r="AS253" s="236" t="n"/>
      <c r="AT253" s="236" t="n"/>
      <c r="AU253" s="237">
        <f>IF(COUNTA(AH253:AT253)=0,"",ROUND(AVERAGE(AH253:AT253),1))</f>
        <v/>
      </c>
    </row>
    <row r="254" ht="14.4" customHeight="1" s="185">
      <c r="A254" s="238" t="n">
        <v>2</v>
      </c>
      <c r="B254" s="239">
        <f t="array" ref="B254:B254">IFERROR(INDEX(Liste_Enfants!B$4:B$53,SMALL(IF(Liste_Enfants!E$4:E$53="B",ROW(Liste_Enfants!E$4:E$53)-3),2))&amp;" "&amp;INDEX(Liste_Enfants!C$4:C$53,SMALL(IF(Liste_Enfants!E$4:E$53="B",ROW(Liste_Enfants!E$4:E$53)-3),2)),"")</f>
        <v/>
      </c>
      <c r="C254" s="235" t="n"/>
      <c r="D254" s="236" t="n"/>
      <c r="E254" s="236" t="n"/>
      <c r="F254" s="236" t="n"/>
      <c r="G254" s="236" t="n"/>
      <c r="H254" s="236" t="n"/>
      <c r="I254" s="236" t="n"/>
      <c r="J254" s="236" t="n"/>
      <c r="K254" s="236" t="n"/>
      <c r="L254" s="236" t="n"/>
      <c r="M254" s="236" t="n"/>
      <c r="N254" s="236" t="n"/>
      <c r="O254" s="236" t="n"/>
      <c r="P254" s="236" t="n"/>
      <c r="Q254" s="264">
        <f>IF(COUNTA(D254:P254)=0,"",ROUND(AVERAGE(D254:P254),1))</f>
        <v/>
      </c>
      <c r="S254" s="236" t="n"/>
      <c r="T254" s="236" t="n"/>
      <c r="U254" s="236" t="n"/>
      <c r="V254" s="236" t="n"/>
      <c r="W254" s="236" t="n"/>
      <c r="X254" s="236" t="n"/>
      <c r="Y254" s="236" t="n"/>
      <c r="Z254" s="236" t="n"/>
      <c r="AA254" s="236" t="n"/>
      <c r="AB254" s="236" t="n"/>
      <c r="AC254" s="236" t="n"/>
      <c r="AD254" s="236" t="n"/>
      <c r="AE254" s="236" t="n"/>
      <c r="AF254" s="264">
        <f>IF(COUNTA(S254:AE254)=0,"",ROUND(AVERAGE(S254:AE254),1))</f>
        <v/>
      </c>
      <c r="AH254" s="236" t="n"/>
      <c r="AI254" s="236" t="n"/>
      <c r="AJ254" s="236" t="n"/>
      <c r="AK254" s="236" t="n"/>
      <c r="AL254" s="236" t="n"/>
      <c r="AM254" s="236" t="n"/>
      <c r="AN254" s="236" t="n"/>
      <c r="AO254" s="236" t="n"/>
      <c r="AP254" s="236" t="n"/>
      <c r="AQ254" s="236" t="n"/>
      <c r="AR254" s="236" t="n"/>
      <c r="AS254" s="236" t="n"/>
      <c r="AT254" s="236" t="n"/>
      <c r="AU254" s="237">
        <f>IF(COUNTA(AH254:AT254)=0,"",ROUND(AVERAGE(AH254:AT254),1))</f>
        <v/>
      </c>
    </row>
    <row r="255" ht="14.4" customHeight="1" s="185">
      <c r="A255" s="213" t="n">
        <v>3</v>
      </c>
      <c r="B255" s="234">
        <f t="array" ref="B255:B255">IFERROR(INDEX(Liste_Enfants!B$4:B$53,SMALL(IF(Liste_Enfants!E$4:E$53="B",ROW(Liste_Enfants!E$4:E$53)-3),3))&amp;" "&amp;INDEX(Liste_Enfants!C$4:C$53,SMALL(IF(Liste_Enfants!E$4:E$53="B",ROW(Liste_Enfants!E$4:E$53)-3),3)),"")</f>
        <v/>
      </c>
      <c r="C255" s="235" t="n"/>
      <c r="D255" s="236" t="n"/>
      <c r="E255" s="236" t="n"/>
      <c r="F255" s="236" t="n"/>
      <c r="G255" s="236" t="n"/>
      <c r="H255" s="236" t="n"/>
      <c r="I255" s="236" t="n"/>
      <c r="J255" s="236" t="n"/>
      <c r="K255" s="236" t="n"/>
      <c r="L255" s="236" t="n"/>
      <c r="M255" s="236" t="n"/>
      <c r="N255" s="236" t="n"/>
      <c r="O255" s="236" t="n"/>
      <c r="P255" s="236" t="n"/>
      <c r="Q255" s="264">
        <f>IF(COUNTA(D255:P255)=0,"",ROUND(AVERAGE(D255:P255),1))</f>
        <v/>
      </c>
      <c r="S255" s="236" t="n"/>
      <c r="T255" s="236" t="n"/>
      <c r="U255" s="236" t="n"/>
      <c r="V255" s="236" t="n"/>
      <c r="W255" s="236" t="n"/>
      <c r="X255" s="236" t="n"/>
      <c r="Y255" s="236" t="n"/>
      <c r="Z255" s="236" t="n"/>
      <c r="AA255" s="236" t="n"/>
      <c r="AB255" s="236" t="n"/>
      <c r="AC255" s="236" t="n"/>
      <c r="AD255" s="236" t="n"/>
      <c r="AE255" s="236" t="n"/>
      <c r="AF255" s="264">
        <f>IF(COUNTA(S255:AE255)=0,"",ROUND(AVERAGE(S255:AE255),1))</f>
        <v/>
      </c>
      <c r="AH255" s="236" t="n"/>
      <c r="AI255" s="236" t="n"/>
      <c r="AJ255" s="236" t="n"/>
      <c r="AK255" s="236" t="n"/>
      <c r="AL255" s="236" t="n"/>
      <c r="AM255" s="236" t="n"/>
      <c r="AN255" s="236" t="n"/>
      <c r="AO255" s="236" t="n"/>
      <c r="AP255" s="236" t="n"/>
      <c r="AQ255" s="236" t="n"/>
      <c r="AR255" s="236" t="n"/>
      <c r="AS255" s="236" t="n"/>
      <c r="AT255" s="236" t="n"/>
      <c r="AU255" s="237">
        <f>IF(COUNTA(AH255:AT255)=0,"",ROUND(AVERAGE(AH255:AT255),1))</f>
        <v/>
      </c>
    </row>
    <row r="256" ht="14.4" customHeight="1" s="185">
      <c r="A256" s="238" t="n">
        <v>4</v>
      </c>
      <c r="B256" s="239">
        <f t="array" ref="B256:B256">IFERROR(INDEX(Liste_Enfants!B$4:B$53,SMALL(IF(Liste_Enfants!E$4:E$53="B",ROW(Liste_Enfants!E$4:E$53)-3),4))&amp;" "&amp;INDEX(Liste_Enfants!C$4:C$53,SMALL(IF(Liste_Enfants!E$4:E$53="B",ROW(Liste_Enfants!E$4:E$53)-3),4)),"")</f>
        <v/>
      </c>
      <c r="C256" s="235" t="n"/>
      <c r="D256" s="236" t="n"/>
      <c r="E256" s="236" t="n"/>
      <c r="F256" s="236" t="n"/>
      <c r="G256" s="236" t="n"/>
      <c r="H256" s="236" t="n"/>
      <c r="I256" s="236" t="n"/>
      <c r="J256" s="236" t="n"/>
      <c r="K256" s="236" t="n"/>
      <c r="L256" s="236" t="n"/>
      <c r="M256" s="236" t="n"/>
      <c r="N256" s="236" t="n"/>
      <c r="O256" s="236" t="n"/>
      <c r="P256" s="236" t="n"/>
      <c r="Q256" s="264">
        <f>IF(COUNTA(D256:P256)=0,"",ROUND(AVERAGE(D256:P256),1))</f>
        <v/>
      </c>
      <c r="S256" s="236" t="n"/>
      <c r="T256" s="236" t="n"/>
      <c r="U256" s="236" t="n"/>
      <c r="V256" s="236" t="n"/>
      <c r="W256" s="236" t="n"/>
      <c r="X256" s="236" t="n"/>
      <c r="Y256" s="236" t="n"/>
      <c r="Z256" s="236" t="n"/>
      <c r="AA256" s="236" t="n"/>
      <c r="AB256" s="236" t="n"/>
      <c r="AC256" s="236" t="n"/>
      <c r="AD256" s="236" t="n"/>
      <c r="AE256" s="236" t="n"/>
      <c r="AF256" s="264">
        <f>IF(COUNTA(S256:AE256)=0,"",ROUND(AVERAGE(S256:AE256),1))</f>
        <v/>
      </c>
      <c r="AH256" s="236" t="n"/>
      <c r="AI256" s="236" t="n"/>
      <c r="AJ256" s="236" t="n"/>
      <c r="AK256" s="236" t="n"/>
      <c r="AL256" s="236" t="n"/>
      <c r="AM256" s="236" t="n"/>
      <c r="AN256" s="236" t="n"/>
      <c r="AO256" s="236" t="n"/>
      <c r="AP256" s="236" t="n"/>
      <c r="AQ256" s="236" t="n"/>
      <c r="AR256" s="236" t="n"/>
      <c r="AS256" s="236" t="n"/>
      <c r="AT256" s="236" t="n"/>
      <c r="AU256" s="237">
        <f>IF(COUNTA(AH256:AT256)=0,"",ROUND(AVERAGE(AH256:AT256),1))</f>
        <v/>
      </c>
    </row>
    <row r="257" ht="14.4" customHeight="1" s="185">
      <c r="A257" s="213" t="n">
        <v>5</v>
      </c>
      <c r="B257" s="234">
        <f t="array" ref="B257:B257">IFERROR(INDEX(Liste_Enfants!B$4:B$53,SMALL(IF(Liste_Enfants!E$4:E$53="B",ROW(Liste_Enfants!E$4:E$53)-3),5))&amp;" "&amp;INDEX(Liste_Enfants!C$4:C$53,SMALL(IF(Liste_Enfants!E$4:E$53="B",ROW(Liste_Enfants!E$4:E$53)-3),5)),"")</f>
        <v/>
      </c>
      <c r="C257" s="235" t="n"/>
      <c r="D257" s="236" t="n"/>
      <c r="E257" s="236" t="n"/>
      <c r="F257" s="236" t="n"/>
      <c r="G257" s="236" t="n"/>
      <c r="H257" s="236" t="n"/>
      <c r="I257" s="236" t="n"/>
      <c r="J257" s="236" t="n"/>
      <c r="K257" s="236" t="n"/>
      <c r="L257" s="236" t="n"/>
      <c r="M257" s="236" t="n"/>
      <c r="N257" s="236" t="n"/>
      <c r="O257" s="236" t="n"/>
      <c r="P257" s="236" t="n"/>
      <c r="Q257" s="264">
        <f>IF(COUNTA(D257:P257)=0,"",ROUND(AVERAGE(D257:P257),1))</f>
        <v/>
      </c>
      <c r="S257" s="236" t="n"/>
      <c r="T257" s="236" t="n"/>
      <c r="U257" s="236" t="n"/>
      <c r="V257" s="236" t="n"/>
      <c r="W257" s="236" t="n"/>
      <c r="X257" s="236" t="n"/>
      <c r="Y257" s="236" t="n"/>
      <c r="Z257" s="236" t="n"/>
      <c r="AA257" s="236" t="n"/>
      <c r="AB257" s="236" t="n"/>
      <c r="AC257" s="236" t="n"/>
      <c r="AD257" s="236" t="n"/>
      <c r="AE257" s="236" t="n"/>
      <c r="AF257" s="264">
        <f>IF(COUNTA(S257:AE257)=0,"",ROUND(AVERAGE(S257:AE257),1))</f>
        <v/>
      </c>
      <c r="AH257" s="236" t="n"/>
      <c r="AI257" s="236" t="n"/>
      <c r="AJ257" s="236" t="n"/>
      <c r="AK257" s="236" t="n"/>
      <c r="AL257" s="236" t="n"/>
      <c r="AM257" s="236" t="n"/>
      <c r="AN257" s="236" t="n"/>
      <c r="AO257" s="236" t="n"/>
      <c r="AP257" s="236" t="n"/>
      <c r="AQ257" s="236" t="n"/>
      <c r="AR257" s="236" t="n"/>
      <c r="AS257" s="236" t="n"/>
      <c r="AT257" s="236" t="n"/>
      <c r="AU257" s="237">
        <f>IF(COUNTA(AH257:AT257)=0,"",ROUND(AVERAGE(AH257:AT257),1))</f>
        <v/>
      </c>
    </row>
    <row r="258" ht="14.4" customHeight="1" s="185">
      <c r="A258" s="238" t="n">
        <v>6</v>
      </c>
      <c r="B258" s="239">
        <f t="array" ref="B258:B258">IFERROR(INDEX(Liste_Enfants!B$4:B$53,SMALL(IF(Liste_Enfants!E$4:E$53="B",ROW(Liste_Enfants!E$4:E$53)-3),6))&amp;" "&amp;INDEX(Liste_Enfants!C$4:C$53,SMALL(IF(Liste_Enfants!E$4:E$53="B",ROW(Liste_Enfants!E$4:E$53)-3),6)),"")</f>
        <v/>
      </c>
      <c r="C258" s="235" t="n"/>
      <c r="D258" s="236" t="n"/>
      <c r="E258" s="236" t="n"/>
      <c r="F258" s="236" t="n"/>
      <c r="G258" s="236" t="n"/>
      <c r="H258" s="236" t="n"/>
      <c r="I258" s="236" t="n"/>
      <c r="J258" s="236" t="n"/>
      <c r="K258" s="236" t="n"/>
      <c r="L258" s="236" t="n"/>
      <c r="M258" s="236" t="n"/>
      <c r="N258" s="236" t="n"/>
      <c r="O258" s="236" t="n"/>
      <c r="P258" s="236" t="n"/>
      <c r="Q258" s="264">
        <f>IF(COUNTA(D258:P258)=0,"",ROUND(AVERAGE(D258:P258),1))</f>
        <v/>
      </c>
      <c r="S258" s="236" t="n"/>
      <c r="T258" s="236" t="n"/>
      <c r="U258" s="236" t="n"/>
      <c r="V258" s="236" t="n"/>
      <c r="W258" s="236" t="n"/>
      <c r="X258" s="236" t="n"/>
      <c r="Y258" s="236" t="n"/>
      <c r="Z258" s="236" t="n"/>
      <c r="AA258" s="236" t="n"/>
      <c r="AB258" s="236" t="n"/>
      <c r="AC258" s="236" t="n"/>
      <c r="AD258" s="236" t="n"/>
      <c r="AE258" s="236" t="n"/>
      <c r="AF258" s="264">
        <f>IF(COUNTA(S258:AE258)=0,"",ROUND(AVERAGE(S258:AE258),1))</f>
        <v/>
      </c>
      <c r="AH258" s="236" t="n"/>
      <c r="AI258" s="236" t="n"/>
      <c r="AJ258" s="236" t="n"/>
      <c r="AK258" s="236" t="n"/>
      <c r="AL258" s="236" t="n"/>
      <c r="AM258" s="236" t="n"/>
      <c r="AN258" s="236" t="n"/>
      <c r="AO258" s="236" t="n"/>
      <c r="AP258" s="236" t="n"/>
      <c r="AQ258" s="236" t="n"/>
      <c r="AR258" s="236" t="n"/>
      <c r="AS258" s="236" t="n"/>
      <c r="AT258" s="236" t="n"/>
      <c r="AU258" s="237">
        <f>IF(COUNTA(AH258:AT258)=0,"",ROUND(AVERAGE(AH258:AT258),1))</f>
        <v/>
      </c>
    </row>
    <row r="259" ht="14.4" customHeight="1" s="185">
      <c r="A259" s="213" t="n">
        <v>7</v>
      </c>
      <c r="B259" s="234">
        <f t="array" ref="B259:B259">IFERROR(INDEX(Liste_Enfants!B$4:B$53,SMALL(IF(Liste_Enfants!E$4:E$53="B",ROW(Liste_Enfants!E$4:E$53)-3),7))&amp;" "&amp;INDEX(Liste_Enfants!C$4:C$53,SMALL(IF(Liste_Enfants!E$4:E$53="B",ROW(Liste_Enfants!E$4:E$53)-3),7)),"")</f>
        <v/>
      </c>
      <c r="C259" s="235" t="n"/>
      <c r="D259" s="236" t="n"/>
      <c r="E259" s="236" t="n"/>
      <c r="F259" s="236" t="n"/>
      <c r="G259" s="236" t="n"/>
      <c r="H259" s="236" t="n"/>
      <c r="I259" s="236" t="n"/>
      <c r="J259" s="236" t="n"/>
      <c r="K259" s="236" t="n"/>
      <c r="L259" s="236" t="n"/>
      <c r="M259" s="236" t="n"/>
      <c r="N259" s="236" t="n"/>
      <c r="O259" s="236" t="n"/>
      <c r="P259" s="236" t="n"/>
      <c r="Q259" s="264">
        <f>IF(COUNTA(D259:P259)=0,"",ROUND(AVERAGE(D259:P259),1))</f>
        <v/>
      </c>
      <c r="S259" s="236" t="n"/>
      <c r="T259" s="236" t="n"/>
      <c r="U259" s="236" t="n"/>
      <c r="V259" s="236" t="n"/>
      <c r="W259" s="236" t="n"/>
      <c r="X259" s="236" t="n"/>
      <c r="Y259" s="236" t="n"/>
      <c r="Z259" s="236" t="n"/>
      <c r="AA259" s="236" t="n"/>
      <c r="AB259" s="236" t="n"/>
      <c r="AC259" s="236" t="n"/>
      <c r="AD259" s="236" t="n"/>
      <c r="AE259" s="236" t="n"/>
      <c r="AF259" s="264">
        <f>IF(COUNTA(S259:AE259)=0,"",ROUND(AVERAGE(S259:AE259),1))</f>
        <v/>
      </c>
      <c r="AH259" s="236" t="n"/>
      <c r="AI259" s="236" t="n"/>
      <c r="AJ259" s="236" t="n"/>
      <c r="AK259" s="236" t="n"/>
      <c r="AL259" s="236" t="n"/>
      <c r="AM259" s="236" t="n"/>
      <c r="AN259" s="236" t="n"/>
      <c r="AO259" s="236" t="n"/>
      <c r="AP259" s="236" t="n"/>
      <c r="AQ259" s="236" t="n"/>
      <c r="AR259" s="236" t="n"/>
      <c r="AS259" s="236" t="n"/>
      <c r="AT259" s="236" t="n"/>
      <c r="AU259" s="237">
        <f>IF(COUNTA(AH259:AT259)=0,"",ROUND(AVERAGE(AH259:AT259),1))</f>
        <v/>
      </c>
    </row>
    <row r="260" ht="14.4" customHeight="1" s="185">
      <c r="A260" s="238" t="n">
        <v>8</v>
      </c>
      <c r="B260" s="239">
        <f t="array" ref="B260:B260">IFERROR(INDEX(Liste_Enfants!B$4:B$53,SMALL(IF(Liste_Enfants!E$4:E$53="B",ROW(Liste_Enfants!E$4:E$53)-3),8))&amp;" "&amp;INDEX(Liste_Enfants!C$4:C$53,SMALL(IF(Liste_Enfants!E$4:E$53="B",ROW(Liste_Enfants!E$4:E$53)-3),8)),"")</f>
        <v/>
      </c>
      <c r="C260" s="235" t="n"/>
      <c r="D260" s="236" t="n"/>
      <c r="E260" s="236" t="n"/>
      <c r="F260" s="236" t="n"/>
      <c r="G260" s="236" t="n"/>
      <c r="H260" s="236" t="n"/>
      <c r="I260" s="236" t="n"/>
      <c r="J260" s="236" t="n"/>
      <c r="K260" s="236" t="n"/>
      <c r="L260" s="236" t="n"/>
      <c r="M260" s="236" t="n"/>
      <c r="N260" s="236" t="n"/>
      <c r="O260" s="236" t="n"/>
      <c r="P260" s="236" t="n"/>
      <c r="Q260" s="264">
        <f>IF(COUNTA(D260:P260)=0,"",ROUND(AVERAGE(D260:P260),1))</f>
        <v/>
      </c>
      <c r="S260" s="236" t="n"/>
      <c r="T260" s="236" t="n"/>
      <c r="U260" s="236" t="n"/>
      <c r="V260" s="236" t="n"/>
      <c r="W260" s="236" t="n"/>
      <c r="X260" s="236" t="n"/>
      <c r="Y260" s="236" t="n"/>
      <c r="Z260" s="236" t="n"/>
      <c r="AA260" s="236" t="n"/>
      <c r="AB260" s="236" t="n"/>
      <c r="AC260" s="236" t="n"/>
      <c r="AD260" s="236" t="n"/>
      <c r="AE260" s="236" t="n"/>
      <c r="AF260" s="264">
        <f>IF(COUNTA(S260:AE260)=0,"",ROUND(AVERAGE(S260:AE260),1))</f>
        <v/>
      </c>
      <c r="AH260" s="236" t="n"/>
      <c r="AI260" s="236" t="n"/>
      <c r="AJ260" s="236" t="n"/>
      <c r="AK260" s="236" t="n"/>
      <c r="AL260" s="236" t="n"/>
      <c r="AM260" s="236" t="n"/>
      <c r="AN260" s="236" t="n"/>
      <c r="AO260" s="236" t="n"/>
      <c r="AP260" s="236" t="n"/>
      <c r="AQ260" s="236" t="n"/>
      <c r="AR260" s="236" t="n"/>
      <c r="AS260" s="236" t="n"/>
      <c r="AT260" s="236" t="n"/>
      <c r="AU260" s="237">
        <f>IF(COUNTA(AH260:AT260)=0,"",ROUND(AVERAGE(AH260:AT260),1))</f>
        <v/>
      </c>
    </row>
    <row r="261" ht="14.4" customHeight="1" s="185">
      <c r="A261" s="213" t="n">
        <v>9</v>
      </c>
      <c r="B261" s="234">
        <f t="array" ref="B261:B261">IFERROR(INDEX(Liste_Enfants!B$4:B$53,SMALL(IF(Liste_Enfants!E$4:E$53="B",ROW(Liste_Enfants!E$4:E$53)-3),9))&amp;" "&amp;INDEX(Liste_Enfants!C$4:C$53,SMALL(IF(Liste_Enfants!E$4:E$53="B",ROW(Liste_Enfants!E$4:E$53)-3),9)),"")</f>
        <v/>
      </c>
      <c r="C261" s="235" t="n"/>
      <c r="D261" s="236" t="n"/>
      <c r="E261" s="236" t="n"/>
      <c r="F261" s="236" t="n"/>
      <c r="G261" s="236" t="n"/>
      <c r="H261" s="236" t="n"/>
      <c r="I261" s="236" t="n"/>
      <c r="J261" s="236" t="n"/>
      <c r="K261" s="236" t="n"/>
      <c r="L261" s="236" t="n"/>
      <c r="M261" s="236" t="n"/>
      <c r="N261" s="236" t="n"/>
      <c r="O261" s="236" t="n"/>
      <c r="P261" s="236" t="n"/>
      <c r="Q261" s="264">
        <f>IF(COUNTA(D261:P261)=0,"",ROUND(AVERAGE(D261:P261),1))</f>
        <v/>
      </c>
      <c r="S261" s="236" t="n"/>
      <c r="T261" s="236" t="n"/>
      <c r="U261" s="236" t="n"/>
      <c r="V261" s="236" t="n"/>
      <c r="W261" s="236" t="n"/>
      <c r="X261" s="236" t="n"/>
      <c r="Y261" s="236" t="n"/>
      <c r="Z261" s="236" t="n"/>
      <c r="AA261" s="236" t="n"/>
      <c r="AB261" s="236" t="n"/>
      <c r="AC261" s="236" t="n"/>
      <c r="AD261" s="236" t="n"/>
      <c r="AE261" s="236" t="n"/>
      <c r="AF261" s="264">
        <f>IF(COUNTA(S261:AE261)=0,"",ROUND(AVERAGE(S261:AE261),1))</f>
        <v/>
      </c>
      <c r="AH261" s="236" t="n"/>
      <c r="AI261" s="236" t="n"/>
      <c r="AJ261" s="236" t="n"/>
      <c r="AK261" s="236" t="n"/>
      <c r="AL261" s="236" t="n"/>
      <c r="AM261" s="236" t="n"/>
      <c r="AN261" s="236" t="n"/>
      <c r="AO261" s="236" t="n"/>
      <c r="AP261" s="236" t="n"/>
      <c r="AQ261" s="236" t="n"/>
      <c r="AR261" s="236" t="n"/>
      <c r="AS261" s="236" t="n"/>
      <c r="AT261" s="236" t="n"/>
      <c r="AU261" s="237">
        <f>IF(COUNTA(AH261:AT261)=0,"",ROUND(AVERAGE(AH261:AT261),1))</f>
        <v/>
      </c>
    </row>
    <row r="262" ht="14.4" customHeight="1" s="185">
      <c r="A262" s="238" t="n">
        <v>10</v>
      </c>
      <c r="B262" s="239">
        <f t="array" ref="B262:B262">IFERROR(INDEX(Liste_Enfants!B$4:B$53,SMALL(IF(Liste_Enfants!E$4:E$53="B",ROW(Liste_Enfants!E$4:E$53)-3),10))&amp;" "&amp;INDEX(Liste_Enfants!C$4:C$53,SMALL(IF(Liste_Enfants!E$4:E$53="B",ROW(Liste_Enfants!E$4:E$53)-3),10)),"")</f>
        <v/>
      </c>
      <c r="C262" s="235" t="n"/>
      <c r="D262" s="236" t="n"/>
      <c r="E262" s="236" t="n"/>
      <c r="F262" s="236" t="n"/>
      <c r="G262" s="236" t="n"/>
      <c r="H262" s="236" t="n"/>
      <c r="I262" s="236" t="n"/>
      <c r="J262" s="236" t="n"/>
      <c r="K262" s="236" t="n"/>
      <c r="L262" s="236" t="n"/>
      <c r="M262" s="236" t="n"/>
      <c r="N262" s="236" t="n"/>
      <c r="O262" s="236" t="n"/>
      <c r="P262" s="236" t="n"/>
      <c r="Q262" s="264">
        <f>IF(COUNTA(D262:P262)=0,"",ROUND(AVERAGE(D262:P262),1))</f>
        <v/>
      </c>
      <c r="S262" s="236" t="n"/>
      <c r="T262" s="236" t="n"/>
      <c r="U262" s="236" t="n"/>
      <c r="V262" s="236" t="n"/>
      <c r="W262" s="236" t="n"/>
      <c r="X262" s="236" t="n"/>
      <c r="Y262" s="236" t="n"/>
      <c r="Z262" s="236" t="n"/>
      <c r="AA262" s="236" t="n"/>
      <c r="AB262" s="236" t="n"/>
      <c r="AC262" s="236" t="n"/>
      <c r="AD262" s="236" t="n"/>
      <c r="AE262" s="236" t="n"/>
      <c r="AF262" s="264">
        <f>IF(COUNTA(S262:AE262)=0,"",ROUND(AVERAGE(S262:AE262),1))</f>
        <v/>
      </c>
      <c r="AH262" s="236" t="n"/>
      <c r="AI262" s="236" t="n"/>
      <c r="AJ262" s="236" t="n"/>
      <c r="AK262" s="236" t="n"/>
      <c r="AL262" s="236" t="n"/>
      <c r="AM262" s="236" t="n"/>
      <c r="AN262" s="236" t="n"/>
      <c r="AO262" s="236" t="n"/>
      <c r="AP262" s="236" t="n"/>
      <c r="AQ262" s="236" t="n"/>
      <c r="AR262" s="236" t="n"/>
      <c r="AS262" s="236" t="n"/>
      <c r="AT262" s="236" t="n"/>
      <c r="AU262" s="237">
        <f>IF(COUNTA(AH262:AT262)=0,"",ROUND(AVERAGE(AH262:AT262),1))</f>
        <v/>
      </c>
    </row>
    <row r="263" ht="14.4" customHeight="1" s="185">
      <c r="A263" s="213" t="n">
        <v>11</v>
      </c>
      <c r="B263" s="234">
        <f t="array" ref="B263:B263">IFERROR(INDEX(Liste_Enfants!B$4:B$53,SMALL(IF(Liste_Enfants!E$4:E$53="B",ROW(Liste_Enfants!E$4:E$53)-3),11))&amp;" "&amp;INDEX(Liste_Enfants!C$4:C$53,SMALL(IF(Liste_Enfants!E$4:E$53="B",ROW(Liste_Enfants!E$4:E$53)-3),11)),"")</f>
        <v/>
      </c>
      <c r="C263" s="235" t="n"/>
      <c r="D263" s="236" t="n"/>
      <c r="E263" s="236" t="n"/>
      <c r="F263" s="236" t="n"/>
      <c r="G263" s="236" t="n"/>
      <c r="H263" s="236" t="n"/>
      <c r="I263" s="236" t="n"/>
      <c r="J263" s="236" t="n"/>
      <c r="K263" s="236" t="n"/>
      <c r="L263" s="236" t="n"/>
      <c r="M263" s="236" t="n"/>
      <c r="N263" s="236" t="n"/>
      <c r="O263" s="236" t="n"/>
      <c r="P263" s="236" t="n"/>
      <c r="Q263" s="264">
        <f>IF(COUNTA(D263:P263)=0,"",ROUND(AVERAGE(D263:P263),1))</f>
        <v/>
      </c>
      <c r="S263" s="236" t="n"/>
      <c r="T263" s="236" t="n"/>
      <c r="U263" s="236" t="n"/>
      <c r="V263" s="236" t="n"/>
      <c r="W263" s="236" t="n"/>
      <c r="X263" s="236" t="n"/>
      <c r="Y263" s="236" t="n"/>
      <c r="Z263" s="236" t="n"/>
      <c r="AA263" s="236" t="n"/>
      <c r="AB263" s="236" t="n"/>
      <c r="AC263" s="236" t="n"/>
      <c r="AD263" s="236" t="n"/>
      <c r="AE263" s="236" t="n"/>
      <c r="AF263" s="264">
        <f>IF(COUNTA(S263:AE263)=0,"",ROUND(AVERAGE(S263:AE263),1))</f>
        <v/>
      </c>
      <c r="AH263" s="236" t="n"/>
      <c r="AI263" s="236" t="n"/>
      <c r="AJ263" s="236" t="n"/>
      <c r="AK263" s="236" t="n"/>
      <c r="AL263" s="236" t="n"/>
      <c r="AM263" s="236" t="n"/>
      <c r="AN263" s="236" t="n"/>
      <c r="AO263" s="236" t="n"/>
      <c r="AP263" s="236" t="n"/>
      <c r="AQ263" s="236" t="n"/>
      <c r="AR263" s="236" t="n"/>
      <c r="AS263" s="236" t="n"/>
      <c r="AT263" s="236" t="n"/>
      <c r="AU263" s="237">
        <f>IF(COUNTA(AH263:AT263)=0,"",ROUND(AVERAGE(AH263:AT263),1))</f>
        <v/>
      </c>
    </row>
    <row r="264" ht="14.4" customHeight="1" s="185">
      <c r="A264" s="238" t="n">
        <v>12</v>
      </c>
      <c r="B264" s="239">
        <f t="array" ref="B264:B264">IFERROR(INDEX(Liste_Enfants!B$4:B$53,SMALL(IF(Liste_Enfants!E$4:E$53="B",ROW(Liste_Enfants!E$4:E$53)-3),12))&amp;" "&amp;INDEX(Liste_Enfants!C$4:C$53,SMALL(IF(Liste_Enfants!E$4:E$53="B",ROW(Liste_Enfants!E$4:E$53)-3),12)),"")</f>
        <v/>
      </c>
      <c r="C264" s="235" t="n"/>
      <c r="D264" s="236" t="n"/>
      <c r="E264" s="236" t="n"/>
      <c r="F264" s="236" t="n"/>
      <c r="G264" s="236" t="n"/>
      <c r="H264" s="236" t="n"/>
      <c r="I264" s="236" t="n"/>
      <c r="J264" s="236" t="n"/>
      <c r="K264" s="236" t="n"/>
      <c r="L264" s="236" t="n"/>
      <c r="M264" s="236" t="n"/>
      <c r="N264" s="236" t="n"/>
      <c r="O264" s="236" t="n"/>
      <c r="P264" s="236" t="n"/>
      <c r="Q264" s="264">
        <f>IF(COUNTA(D264:P264)=0,"",ROUND(AVERAGE(D264:P264),1))</f>
        <v/>
      </c>
      <c r="S264" s="236" t="n"/>
      <c r="T264" s="236" t="n"/>
      <c r="U264" s="236" t="n"/>
      <c r="V264" s="236" t="n"/>
      <c r="W264" s="236" t="n"/>
      <c r="X264" s="236" t="n"/>
      <c r="Y264" s="236" t="n"/>
      <c r="Z264" s="236" t="n"/>
      <c r="AA264" s="236" t="n"/>
      <c r="AB264" s="236" t="n"/>
      <c r="AC264" s="236" t="n"/>
      <c r="AD264" s="236" t="n"/>
      <c r="AE264" s="236" t="n"/>
      <c r="AF264" s="264">
        <f>IF(COUNTA(S264:AE264)=0,"",ROUND(AVERAGE(S264:AE264),1))</f>
        <v/>
      </c>
      <c r="AH264" s="236" t="n"/>
      <c r="AI264" s="236" t="n"/>
      <c r="AJ264" s="236" t="n"/>
      <c r="AK264" s="236" t="n"/>
      <c r="AL264" s="236" t="n"/>
      <c r="AM264" s="236" t="n"/>
      <c r="AN264" s="236" t="n"/>
      <c r="AO264" s="236" t="n"/>
      <c r="AP264" s="236" t="n"/>
      <c r="AQ264" s="236" t="n"/>
      <c r="AR264" s="236" t="n"/>
      <c r="AS264" s="236" t="n"/>
      <c r="AT264" s="236" t="n"/>
      <c r="AU264" s="237">
        <f>IF(COUNTA(AH264:AT264)=0,"",ROUND(AVERAGE(AH264:AT264),1))</f>
        <v/>
      </c>
    </row>
    <row r="265" ht="14.4" customHeight="1" s="185">
      <c r="A265" s="213" t="n">
        <v>13</v>
      </c>
      <c r="B265" s="234">
        <f t="array" ref="B265:B265">IFERROR(INDEX(Liste_Enfants!B$4:B$53,SMALL(IF(Liste_Enfants!E$4:E$53="B",ROW(Liste_Enfants!E$4:E$53)-3),13))&amp;" "&amp;INDEX(Liste_Enfants!C$4:C$53,SMALL(IF(Liste_Enfants!E$4:E$53="B",ROW(Liste_Enfants!E$4:E$53)-3),13)),"")</f>
        <v/>
      </c>
      <c r="C265" s="235" t="n"/>
      <c r="D265" s="236" t="n"/>
      <c r="E265" s="236" t="n"/>
      <c r="F265" s="236" t="n"/>
      <c r="G265" s="236" t="n"/>
      <c r="H265" s="236" t="n"/>
      <c r="I265" s="236" t="n"/>
      <c r="J265" s="236" t="n"/>
      <c r="K265" s="236" t="n"/>
      <c r="L265" s="236" t="n"/>
      <c r="M265" s="236" t="n"/>
      <c r="N265" s="236" t="n"/>
      <c r="O265" s="236" t="n"/>
      <c r="P265" s="236" t="n"/>
      <c r="Q265" s="264">
        <f>IF(COUNTA(D265:P265)=0,"",ROUND(AVERAGE(D265:P265),1))</f>
        <v/>
      </c>
      <c r="S265" s="236" t="n"/>
      <c r="T265" s="236" t="n"/>
      <c r="U265" s="236" t="n"/>
      <c r="V265" s="236" t="n"/>
      <c r="W265" s="236" t="n"/>
      <c r="X265" s="236" t="n"/>
      <c r="Y265" s="236" t="n"/>
      <c r="Z265" s="236" t="n"/>
      <c r="AA265" s="236" t="n"/>
      <c r="AB265" s="236" t="n"/>
      <c r="AC265" s="236" t="n"/>
      <c r="AD265" s="236" t="n"/>
      <c r="AE265" s="236" t="n"/>
      <c r="AF265" s="264">
        <f>IF(COUNTA(S265:AE265)=0,"",ROUND(AVERAGE(S265:AE265),1))</f>
        <v/>
      </c>
      <c r="AH265" s="236" t="n"/>
      <c r="AI265" s="236" t="n"/>
      <c r="AJ265" s="236" t="n"/>
      <c r="AK265" s="236" t="n"/>
      <c r="AL265" s="236" t="n"/>
      <c r="AM265" s="236" t="n"/>
      <c r="AN265" s="236" t="n"/>
      <c r="AO265" s="236" t="n"/>
      <c r="AP265" s="236" t="n"/>
      <c r="AQ265" s="236" t="n"/>
      <c r="AR265" s="236" t="n"/>
      <c r="AS265" s="236" t="n"/>
      <c r="AT265" s="236" t="n"/>
      <c r="AU265" s="237">
        <f>IF(COUNTA(AH265:AT265)=0,"",ROUND(AVERAGE(AH265:AT265),1))</f>
        <v/>
      </c>
    </row>
    <row r="266" ht="14.4" customHeight="1" s="185">
      <c r="A266" s="238" t="n">
        <v>14</v>
      </c>
      <c r="B266" s="239">
        <f t="array" ref="B266:B266">IFERROR(INDEX(Liste_Enfants!B$4:B$53,SMALL(IF(Liste_Enfants!E$4:E$53="B",ROW(Liste_Enfants!E$4:E$53)-3),14))&amp;" "&amp;INDEX(Liste_Enfants!C$4:C$53,SMALL(IF(Liste_Enfants!E$4:E$53="B",ROW(Liste_Enfants!E$4:E$53)-3),14)),"")</f>
        <v/>
      </c>
      <c r="C266" s="235" t="n"/>
      <c r="D266" s="236" t="n"/>
      <c r="E266" s="236" t="n"/>
      <c r="F266" s="236" t="n"/>
      <c r="G266" s="236" t="n"/>
      <c r="H266" s="236" t="n"/>
      <c r="I266" s="236" t="n"/>
      <c r="J266" s="236" t="n"/>
      <c r="K266" s="236" t="n"/>
      <c r="L266" s="236" t="n"/>
      <c r="M266" s="236" t="n"/>
      <c r="N266" s="236" t="n"/>
      <c r="O266" s="236" t="n"/>
      <c r="P266" s="236" t="n"/>
      <c r="Q266" s="264">
        <f>IF(COUNTA(D266:P266)=0,"",ROUND(AVERAGE(D266:P266),1))</f>
        <v/>
      </c>
      <c r="S266" s="236" t="n"/>
      <c r="T266" s="236" t="n"/>
      <c r="U266" s="236" t="n"/>
      <c r="V266" s="236" t="n"/>
      <c r="W266" s="236" t="n"/>
      <c r="X266" s="236" t="n"/>
      <c r="Y266" s="236" t="n"/>
      <c r="Z266" s="236" t="n"/>
      <c r="AA266" s="236" t="n"/>
      <c r="AB266" s="236" t="n"/>
      <c r="AC266" s="236" t="n"/>
      <c r="AD266" s="236" t="n"/>
      <c r="AE266" s="236" t="n"/>
      <c r="AF266" s="264">
        <f>IF(COUNTA(S266:AE266)=0,"",ROUND(AVERAGE(S266:AE266),1))</f>
        <v/>
      </c>
      <c r="AH266" s="236" t="n"/>
      <c r="AI266" s="236" t="n"/>
      <c r="AJ266" s="236" t="n"/>
      <c r="AK266" s="236" t="n"/>
      <c r="AL266" s="236" t="n"/>
      <c r="AM266" s="236" t="n"/>
      <c r="AN266" s="236" t="n"/>
      <c r="AO266" s="236" t="n"/>
      <c r="AP266" s="236" t="n"/>
      <c r="AQ266" s="236" t="n"/>
      <c r="AR266" s="236" t="n"/>
      <c r="AS266" s="236" t="n"/>
      <c r="AT266" s="236" t="n"/>
      <c r="AU266" s="237">
        <f>IF(COUNTA(AH266:AT266)=0,"",ROUND(AVERAGE(AH266:AT266),1))</f>
        <v/>
      </c>
    </row>
    <row r="267" ht="14.4" customHeight="1" s="185">
      <c r="A267" s="213" t="n">
        <v>15</v>
      </c>
      <c r="B267" s="234">
        <f t="array" ref="B267:B267">IFERROR(INDEX(Liste_Enfants!B$4:B$53,SMALL(IF(Liste_Enfants!E$4:E$53="B",ROW(Liste_Enfants!E$4:E$53)-3),15))&amp;" "&amp;INDEX(Liste_Enfants!C$4:C$53,SMALL(IF(Liste_Enfants!E$4:E$53="B",ROW(Liste_Enfants!E$4:E$53)-3),15)),"")</f>
        <v/>
      </c>
      <c r="C267" s="235" t="n"/>
      <c r="D267" s="236" t="n"/>
      <c r="E267" s="236" t="n"/>
      <c r="F267" s="236" t="n"/>
      <c r="G267" s="236" t="n"/>
      <c r="H267" s="236" t="n"/>
      <c r="I267" s="236" t="n"/>
      <c r="J267" s="236" t="n"/>
      <c r="K267" s="236" t="n"/>
      <c r="L267" s="236" t="n"/>
      <c r="M267" s="236" t="n"/>
      <c r="N267" s="236" t="n"/>
      <c r="O267" s="236" t="n"/>
      <c r="P267" s="236" t="n"/>
      <c r="Q267" s="264">
        <f>IF(COUNTA(D267:P267)=0,"",ROUND(AVERAGE(D267:P267),1))</f>
        <v/>
      </c>
      <c r="S267" s="236" t="n"/>
      <c r="T267" s="236" t="n"/>
      <c r="U267" s="236" t="n"/>
      <c r="V267" s="236" t="n"/>
      <c r="W267" s="236" t="n"/>
      <c r="X267" s="236" t="n"/>
      <c r="Y267" s="236" t="n"/>
      <c r="Z267" s="236" t="n"/>
      <c r="AA267" s="236" t="n"/>
      <c r="AB267" s="236" t="n"/>
      <c r="AC267" s="236" t="n"/>
      <c r="AD267" s="236" t="n"/>
      <c r="AE267" s="236" t="n"/>
      <c r="AF267" s="264">
        <f>IF(COUNTA(S267:AE267)=0,"",ROUND(AVERAGE(S267:AE267),1))</f>
        <v/>
      </c>
      <c r="AH267" s="236" t="n"/>
      <c r="AI267" s="236" t="n"/>
      <c r="AJ267" s="236" t="n"/>
      <c r="AK267" s="236" t="n"/>
      <c r="AL267" s="236" t="n"/>
      <c r="AM267" s="236" t="n"/>
      <c r="AN267" s="236" t="n"/>
      <c r="AO267" s="236" t="n"/>
      <c r="AP267" s="236" t="n"/>
      <c r="AQ267" s="236" t="n"/>
      <c r="AR267" s="236" t="n"/>
      <c r="AS267" s="236" t="n"/>
      <c r="AT267" s="236" t="n"/>
      <c r="AU267" s="237">
        <f>IF(COUNTA(AH267:AT267)=0,"",ROUND(AVERAGE(AH267:AT267),1))</f>
        <v/>
      </c>
    </row>
    <row r="268" ht="14.4" customHeight="1" s="185">
      <c r="A268" s="233" t="inlineStr">
        <is>
          <t>📊 MOY.</t>
        </is>
      </c>
      <c r="C268" s="235" t="n"/>
      <c r="D268" s="241">
        <f>IF(COUNTA(D253:D267)=0,"",ROUND(AVERAGE(D253:D267),1))</f>
        <v/>
      </c>
      <c r="E268" s="241">
        <f>IF(COUNTA(E253:E267)=0,"",ROUND(AVERAGE(E253:E267),1))</f>
        <v/>
      </c>
      <c r="F268" s="241">
        <f>IF(COUNTA(F253:F267)=0,"",ROUND(AVERAGE(F253:F267),1))</f>
        <v/>
      </c>
      <c r="G268" s="241">
        <f>IF(COUNTA(G253:G267)=0,"",ROUND(AVERAGE(G253:G267),1))</f>
        <v/>
      </c>
      <c r="H268" s="241">
        <f>IF(COUNTA(H253:H267)=0,"",ROUND(AVERAGE(H253:H267),1))</f>
        <v/>
      </c>
      <c r="I268" s="241">
        <f>IF(COUNTA(I253:I267)=0,"",ROUND(AVERAGE(I253:I267),1))</f>
        <v/>
      </c>
      <c r="J268" s="241">
        <f>IF(COUNTA(J253:J267)=0,"",ROUND(AVERAGE(J253:J267),1))</f>
        <v/>
      </c>
      <c r="K268" s="241">
        <f>IF(COUNTA(K253:K267)=0,"",ROUND(AVERAGE(K253:K267),1))</f>
        <v/>
      </c>
      <c r="L268" s="241">
        <f>IF(COUNTA(L253:L267)=0,"",ROUND(AVERAGE(L253:L267),1))</f>
        <v/>
      </c>
      <c r="M268" s="241">
        <f>IF(COUNTA(M253:M267)=0,"",ROUND(AVERAGE(M253:M267),1))</f>
        <v/>
      </c>
      <c r="N268" s="241">
        <f>IF(COUNTA(N253:N267)=0,"",ROUND(AVERAGE(N253:N267),1))</f>
        <v/>
      </c>
      <c r="O268" s="241">
        <f>IF(COUNTA(O253:O267)=0,"",ROUND(AVERAGE(O253:O267),1))</f>
        <v/>
      </c>
      <c r="P268" s="241">
        <f>IF(COUNTA(P253:P267)=0,"",ROUND(AVERAGE(P253:P267),1))</f>
        <v/>
      </c>
      <c r="Q268" s="265">
        <f>IF(COUNTA(Q253:Q267)=0,"",ROUND(AVERAGE(Q253:Q267),1))</f>
        <v/>
      </c>
      <c r="S268" s="241">
        <f>IF(COUNTA(S253:S267)=0,"",ROUND(AVERAGE(S253:S267),1))</f>
        <v/>
      </c>
      <c r="T268" s="241">
        <f>IF(COUNTA(T253:T267)=0,"",ROUND(AVERAGE(T253:T267),1))</f>
        <v/>
      </c>
      <c r="U268" s="241">
        <f>IF(COUNTA(U253:U267)=0,"",ROUND(AVERAGE(U253:U267),1))</f>
        <v/>
      </c>
      <c r="V268" s="241">
        <f>IF(COUNTA(V253:V267)=0,"",ROUND(AVERAGE(V253:V267),1))</f>
        <v/>
      </c>
      <c r="W268" s="241">
        <f>IF(COUNTA(W253:W267)=0,"",ROUND(AVERAGE(W253:W267),1))</f>
        <v/>
      </c>
      <c r="X268" s="241">
        <f>IF(COUNTA(X253:X267)=0,"",ROUND(AVERAGE(X253:X267),1))</f>
        <v/>
      </c>
      <c r="Y268" s="241">
        <f>IF(COUNTA(Y253:Y267)=0,"",ROUND(AVERAGE(Y253:Y267),1))</f>
        <v/>
      </c>
      <c r="Z268" s="241">
        <f>IF(COUNTA(Z253:Z267)=0,"",ROUND(AVERAGE(Z253:Z267),1))</f>
        <v/>
      </c>
      <c r="AA268" s="241">
        <f>IF(COUNTA(AA253:AA267)=0,"",ROUND(AVERAGE(AA253:AA267),1))</f>
        <v/>
      </c>
      <c r="AB268" s="241">
        <f>IF(COUNTA(AB253:AB267)=0,"",ROUND(AVERAGE(AB253:AB267),1))</f>
        <v/>
      </c>
      <c r="AC268" s="241">
        <f>IF(COUNTA(AC253:AC267)=0,"",ROUND(AVERAGE(AC253:AC267),1))</f>
        <v/>
      </c>
      <c r="AD268" s="241">
        <f>IF(COUNTA(AD253:AD267)=0,"",ROUND(AVERAGE(AD253:AD267),1))</f>
        <v/>
      </c>
      <c r="AE268" s="241">
        <f>IF(COUNTA(AE253:AE267)=0,"",ROUND(AVERAGE(AE253:AE267),1))</f>
        <v/>
      </c>
      <c r="AF268" s="265">
        <f>IF(COUNTA(AF253:AF267)=0,"",ROUND(AVERAGE(AF253:AF267),1))</f>
        <v/>
      </c>
      <c r="AH268" s="241">
        <f>IF(COUNTA(AH253:AH267)=0,"",ROUND(AVERAGE(AH253:AH267),1))</f>
        <v/>
      </c>
      <c r="AI268" s="241">
        <f>IF(COUNTA(AI253:AI267)=0,"",ROUND(AVERAGE(AI253:AI267),1))</f>
        <v/>
      </c>
      <c r="AJ268" s="241">
        <f>IF(COUNTA(AJ253:AJ267)=0,"",ROUND(AVERAGE(AJ253:AJ267),1))</f>
        <v/>
      </c>
      <c r="AK268" s="241">
        <f>IF(COUNTA(AK253:AK267)=0,"",ROUND(AVERAGE(AK253:AK267),1))</f>
        <v/>
      </c>
      <c r="AL268" s="241">
        <f>IF(COUNTA(AL253:AL267)=0,"",ROUND(AVERAGE(AL253:AL267),1))</f>
        <v/>
      </c>
      <c r="AM268" s="241">
        <f>IF(COUNTA(AM253:AM267)=0,"",ROUND(AVERAGE(AM253:AM267),1))</f>
        <v/>
      </c>
      <c r="AN268" s="241">
        <f>IF(COUNTA(AN253:AN267)=0,"",ROUND(AVERAGE(AN253:AN267),1))</f>
        <v/>
      </c>
      <c r="AO268" s="241">
        <f>IF(COUNTA(AO253:AO267)=0,"",ROUND(AVERAGE(AO253:AO267),1))</f>
        <v/>
      </c>
      <c r="AP268" s="241">
        <f>IF(COUNTA(AP253:AP267)=0,"",ROUND(AVERAGE(AP253:AP267),1))</f>
        <v/>
      </c>
      <c r="AQ268" s="241">
        <f>IF(COUNTA(AQ253:AQ267)=0,"",ROUND(AVERAGE(AQ253:AQ267),1))</f>
        <v/>
      </c>
      <c r="AR268" s="241">
        <f>IF(COUNTA(AR253:AR267)=0,"",ROUND(AVERAGE(AR253:AR267),1))</f>
        <v/>
      </c>
      <c r="AS268" s="241">
        <f>IF(COUNTA(AS253:AS267)=0,"",ROUND(AVERAGE(AS253:AS267),1))</f>
        <v/>
      </c>
      <c r="AT268" s="241">
        <f>IF(COUNTA(AT253:AT267)=0,"",ROUND(AVERAGE(AT253:AT267),1))</f>
        <v/>
      </c>
      <c r="AU268" s="266">
        <f>IF(COUNTA(AU253:AU267)=0,"",ROUND(AVERAGE(AU253:AU267),1))</f>
        <v/>
      </c>
    </row>
    <row r="269" ht="30" customHeight="1" s="185">
      <c r="A269" s="246" t="inlineStr">
        <is>
          <t>N°</t>
        </is>
      </c>
      <c r="B269" s="247" t="inlineStr">
        <is>
          <t>📅 JEUDI</t>
        </is>
      </c>
      <c r="C269" s="228" t="n"/>
      <c r="D269" s="229" t="inlineStr">
        <is>
          <t>Règles</t>
        </is>
      </c>
      <c r="E269" s="229" t="inlineStr">
        <is>
          <t>Coopér.</t>
        </is>
      </c>
      <c r="F269" s="229" t="inlineStr">
        <is>
          <t>Comm.</t>
        </is>
      </c>
      <c r="G269" s="229" t="inlineStr">
        <is>
          <t>Entraide</t>
        </is>
      </c>
      <c r="H269" s="230" t="inlineStr">
        <is>
          <t>Initiat.</t>
        </is>
      </c>
      <c r="I269" s="230" t="inlineStr">
        <is>
          <t>Gest.mat</t>
        </is>
      </c>
      <c r="J269" s="230" t="inlineStr">
        <is>
          <t>Orga.</t>
        </is>
      </c>
      <c r="K269" s="231" t="inlineStr">
        <is>
          <t>Imagin.</t>
        </is>
      </c>
      <c r="L269" s="231" t="inlineStr">
        <is>
          <t>Expr.art</t>
        </is>
      </c>
      <c r="M269" s="231" t="inlineStr">
        <is>
          <t>Expr.corp</t>
        </is>
      </c>
      <c r="N269" s="232" t="inlineStr">
        <is>
          <t>Coord.</t>
        </is>
      </c>
      <c r="O269" s="232" t="inlineStr">
        <is>
          <t>Endur.</t>
        </is>
      </c>
      <c r="P269" s="232" t="inlineStr">
        <is>
          <t>Esp.sport</t>
        </is>
      </c>
      <c r="Q269" s="267" t="inlineStr">
        <is>
          <t>MOY</t>
        </is>
      </c>
      <c r="R269" s="268" t="inlineStr">
        <is>
          <t>▼ Activité</t>
        </is>
      </c>
      <c r="S269" s="229" t="inlineStr">
        <is>
          <t>Règles</t>
        </is>
      </c>
      <c r="T269" s="229" t="inlineStr">
        <is>
          <t>Coopér.</t>
        </is>
      </c>
      <c r="U269" s="229" t="inlineStr">
        <is>
          <t>Comm.</t>
        </is>
      </c>
      <c r="V269" s="229" t="inlineStr">
        <is>
          <t>Entraide</t>
        </is>
      </c>
      <c r="W269" s="230" t="inlineStr">
        <is>
          <t>Initiat.</t>
        </is>
      </c>
      <c r="X269" s="230" t="inlineStr">
        <is>
          <t>Gest.mat</t>
        </is>
      </c>
      <c r="Y269" s="230" t="inlineStr">
        <is>
          <t>Orga.</t>
        </is>
      </c>
      <c r="Z269" s="231" t="inlineStr">
        <is>
          <t>Imagin.</t>
        </is>
      </c>
      <c r="AA269" s="231" t="inlineStr">
        <is>
          <t>Expr.art</t>
        </is>
      </c>
      <c r="AB269" s="231" t="inlineStr">
        <is>
          <t>Expr.corp</t>
        </is>
      </c>
      <c r="AC269" s="232" t="inlineStr">
        <is>
          <t>Coord.</t>
        </is>
      </c>
      <c r="AD269" s="232" t="inlineStr">
        <is>
          <t>Endur.</t>
        </is>
      </c>
      <c r="AE269" s="232" t="inlineStr">
        <is>
          <t>Esp.sport</t>
        </is>
      </c>
      <c r="AF269" s="267" t="inlineStr">
        <is>
          <t>MOY</t>
        </is>
      </c>
      <c r="AH269" s="229" t="inlineStr">
        <is>
          <t>Règles</t>
        </is>
      </c>
      <c r="AI269" s="229" t="inlineStr">
        <is>
          <t>Coopér.</t>
        </is>
      </c>
      <c r="AJ269" s="229" t="inlineStr">
        <is>
          <t>Comm.</t>
        </is>
      </c>
      <c r="AK269" s="229" t="inlineStr">
        <is>
          <t>Entraide</t>
        </is>
      </c>
      <c r="AL269" s="230" t="inlineStr">
        <is>
          <t>Initiat.</t>
        </is>
      </c>
      <c r="AM269" s="230" t="inlineStr">
        <is>
          <t>Gest.mat</t>
        </is>
      </c>
      <c r="AN269" s="230" t="inlineStr">
        <is>
          <t>Orga.</t>
        </is>
      </c>
      <c r="AO269" s="231" t="inlineStr">
        <is>
          <t>Imagin.</t>
        </is>
      </c>
      <c r="AP269" s="231" t="inlineStr">
        <is>
          <t>Expr.art</t>
        </is>
      </c>
      <c r="AQ269" s="231" t="inlineStr">
        <is>
          <t>Expr.corp</t>
        </is>
      </c>
      <c r="AR269" s="232" t="inlineStr">
        <is>
          <t>Coord.</t>
        </is>
      </c>
      <c r="AS269" s="232" t="inlineStr">
        <is>
          <t>Endur.</t>
        </is>
      </c>
      <c r="AT269" s="232" t="inlineStr">
        <is>
          <t>Esp.sport</t>
        </is>
      </c>
      <c r="AU269" s="269" t="inlineStr">
        <is>
          <t>MOY</t>
        </is>
      </c>
    </row>
    <row r="270" ht="14.4" customHeight="1" s="185">
      <c r="A270" s="213" t="n">
        <v>1</v>
      </c>
      <c r="B270" s="234">
        <f t="array" ref="B270:B270">IFERROR(INDEX(Liste_Enfants!B$4:B$53,SMALL(IF(Liste_Enfants!E$4:E$53="B",ROW(Liste_Enfants!E$4:E$53)-3),1))&amp;" "&amp;INDEX(Liste_Enfants!C$4:C$53,SMALL(IF(Liste_Enfants!E$4:E$53="B",ROW(Liste_Enfants!E$4:E$53)-3),1)),"")</f>
        <v/>
      </c>
      <c r="C270" s="235" t="n"/>
      <c r="D270" s="236" t="n"/>
      <c r="E270" s="236" t="n"/>
      <c r="F270" s="236" t="n"/>
      <c r="G270" s="236" t="n"/>
      <c r="H270" s="236" t="n"/>
      <c r="I270" s="236" t="n"/>
      <c r="J270" s="236" t="n"/>
      <c r="K270" s="236" t="n"/>
      <c r="L270" s="236" t="n"/>
      <c r="M270" s="236" t="n"/>
      <c r="N270" s="236" t="n"/>
      <c r="O270" s="236" t="n"/>
      <c r="P270" s="236" t="n"/>
      <c r="Q270" s="264">
        <f>IF(COUNTA(D270:P270)=0,"",ROUND(AVERAGE(D270:P270),1))</f>
        <v/>
      </c>
      <c r="S270" s="236" t="n"/>
      <c r="T270" s="236" t="n"/>
      <c r="U270" s="236" t="n"/>
      <c r="V270" s="236" t="n"/>
      <c r="W270" s="236" t="n"/>
      <c r="X270" s="236" t="n"/>
      <c r="Y270" s="236" t="n"/>
      <c r="Z270" s="236" t="n"/>
      <c r="AA270" s="236" t="n"/>
      <c r="AB270" s="236" t="n"/>
      <c r="AC270" s="236" t="n"/>
      <c r="AD270" s="236" t="n"/>
      <c r="AE270" s="236" t="n"/>
      <c r="AF270" s="264">
        <f>IF(COUNTA(S270:AE270)=0,"",ROUND(AVERAGE(S270:AE270),1))</f>
        <v/>
      </c>
      <c r="AH270" s="236" t="n"/>
      <c r="AI270" s="236" t="n"/>
      <c r="AJ270" s="236" t="n"/>
      <c r="AK270" s="236" t="n"/>
      <c r="AL270" s="236" t="n"/>
      <c r="AM270" s="236" t="n"/>
      <c r="AN270" s="236" t="n"/>
      <c r="AO270" s="236" t="n"/>
      <c r="AP270" s="236" t="n"/>
      <c r="AQ270" s="236" t="n"/>
      <c r="AR270" s="236" t="n"/>
      <c r="AS270" s="236" t="n"/>
      <c r="AT270" s="236" t="n"/>
      <c r="AU270" s="237">
        <f>IF(COUNTA(AH270:AT270)=0,"",ROUND(AVERAGE(AH270:AT270),1))</f>
        <v/>
      </c>
    </row>
    <row r="271" ht="14.4" customHeight="1" s="185">
      <c r="A271" s="238" t="n">
        <v>2</v>
      </c>
      <c r="B271" s="239">
        <f t="array" ref="B271:B271">IFERROR(INDEX(Liste_Enfants!B$4:B$53,SMALL(IF(Liste_Enfants!E$4:E$53="B",ROW(Liste_Enfants!E$4:E$53)-3),2))&amp;" "&amp;INDEX(Liste_Enfants!C$4:C$53,SMALL(IF(Liste_Enfants!E$4:E$53="B",ROW(Liste_Enfants!E$4:E$53)-3),2)),"")</f>
        <v/>
      </c>
      <c r="C271" s="235" t="n"/>
      <c r="D271" s="236" t="n"/>
      <c r="E271" s="236" t="n"/>
      <c r="F271" s="236" t="n"/>
      <c r="G271" s="236" t="n"/>
      <c r="H271" s="236" t="n"/>
      <c r="I271" s="236" t="n"/>
      <c r="J271" s="236" t="n"/>
      <c r="K271" s="236" t="n"/>
      <c r="L271" s="236" t="n"/>
      <c r="M271" s="236" t="n"/>
      <c r="N271" s="236" t="n"/>
      <c r="O271" s="236" t="n"/>
      <c r="P271" s="236" t="n"/>
      <c r="Q271" s="264">
        <f>IF(COUNTA(D271:P271)=0,"",ROUND(AVERAGE(D271:P271),1))</f>
        <v/>
      </c>
      <c r="S271" s="236" t="n"/>
      <c r="T271" s="236" t="n"/>
      <c r="U271" s="236" t="n"/>
      <c r="V271" s="236" t="n"/>
      <c r="W271" s="236" t="n"/>
      <c r="X271" s="236" t="n"/>
      <c r="Y271" s="236" t="n"/>
      <c r="Z271" s="236" t="n"/>
      <c r="AA271" s="236" t="n"/>
      <c r="AB271" s="236" t="n"/>
      <c r="AC271" s="236" t="n"/>
      <c r="AD271" s="236" t="n"/>
      <c r="AE271" s="236" t="n"/>
      <c r="AF271" s="264">
        <f>IF(COUNTA(S271:AE271)=0,"",ROUND(AVERAGE(S271:AE271),1))</f>
        <v/>
      </c>
      <c r="AH271" s="236" t="n"/>
      <c r="AI271" s="236" t="n"/>
      <c r="AJ271" s="236" t="n"/>
      <c r="AK271" s="236" t="n"/>
      <c r="AL271" s="236" t="n"/>
      <c r="AM271" s="236" t="n"/>
      <c r="AN271" s="236" t="n"/>
      <c r="AO271" s="236" t="n"/>
      <c r="AP271" s="236" t="n"/>
      <c r="AQ271" s="236" t="n"/>
      <c r="AR271" s="236" t="n"/>
      <c r="AS271" s="236" t="n"/>
      <c r="AT271" s="236" t="n"/>
      <c r="AU271" s="237">
        <f>IF(COUNTA(AH271:AT271)=0,"",ROUND(AVERAGE(AH271:AT271),1))</f>
        <v/>
      </c>
    </row>
    <row r="272" ht="14.4" customHeight="1" s="185">
      <c r="A272" s="213" t="n">
        <v>3</v>
      </c>
      <c r="B272" s="234">
        <f t="array" ref="B272:B272">IFERROR(INDEX(Liste_Enfants!B$4:B$53,SMALL(IF(Liste_Enfants!E$4:E$53="B",ROW(Liste_Enfants!E$4:E$53)-3),3))&amp;" "&amp;INDEX(Liste_Enfants!C$4:C$53,SMALL(IF(Liste_Enfants!E$4:E$53="B",ROW(Liste_Enfants!E$4:E$53)-3),3)),"")</f>
        <v/>
      </c>
      <c r="C272" s="235" t="n"/>
      <c r="D272" s="236" t="n"/>
      <c r="E272" s="236" t="n"/>
      <c r="F272" s="236" t="n"/>
      <c r="G272" s="236" t="n"/>
      <c r="H272" s="236" t="n"/>
      <c r="I272" s="236" t="n"/>
      <c r="J272" s="236" t="n"/>
      <c r="K272" s="236" t="n"/>
      <c r="L272" s="236" t="n"/>
      <c r="M272" s="236" t="n"/>
      <c r="N272" s="236" t="n"/>
      <c r="O272" s="236" t="n"/>
      <c r="P272" s="236" t="n"/>
      <c r="Q272" s="264">
        <f>IF(COUNTA(D272:P272)=0,"",ROUND(AVERAGE(D272:P272),1))</f>
        <v/>
      </c>
      <c r="S272" s="236" t="n"/>
      <c r="T272" s="236" t="n"/>
      <c r="U272" s="236" t="n"/>
      <c r="V272" s="236" t="n"/>
      <c r="W272" s="236" t="n"/>
      <c r="X272" s="236" t="n"/>
      <c r="Y272" s="236" t="n"/>
      <c r="Z272" s="236" t="n"/>
      <c r="AA272" s="236" t="n"/>
      <c r="AB272" s="236" t="n"/>
      <c r="AC272" s="236" t="n"/>
      <c r="AD272" s="236" t="n"/>
      <c r="AE272" s="236" t="n"/>
      <c r="AF272" s="264">
        <f>IF(COUNTA(S272:AE272)=0,"",ROUND(AVERAGE(S272:AE272),1))</f>
        <v/>
      </c>
      <c r="AH272" s="236" t="n"/>
      <c r="AI272" s="236" t="n"/>
      <c r="AJ272" s="236" t="n"/>
      <c r="AK272" s="236" t="n"/>
      <c r="AL272" s="236" t="n"/>
      <c r="AM272" s="236" t="n"/>
      <c r="AN272" s="236" t="n"/>
      <c r="AO272" s="236" t="n"/>
      <c r="AP272" s="236" t="n"/>
      <c r="AQ272" s="236" t="n"/>
      <c r="AR272" s="236" t="n"/>
      <c r="AS272" s="236" t="n"/>
      <c r="AT272" s="236" t="n"/>
      <c r="AU272" s="237">
        <f>IF(COUNTA(AH272:AT272)=0,"",ROUND(AVERAGE(AH272:AT272),1))</f>
        <v/>
      </c>
    </row>
    <row r="273" ht="14.4" customHeight="1" s="185">
      <c r="A273" s="238" t="n">
        <v>4</v>
      </c>
      <c r="B273" s="239">
        <f t="array" ref="B273:B273">IFERROR(INDEX(Liste_Enfants!B$4:B$53,SMALL(IF(Liste_Enfants!E$4:E$53="B",ROW(Liste_Enfants!E$4:E$53)-3),4))&amp;" "&amp;INDEX(Liste_Enfants!C$4:C$53,SMALL(IF(Liste_Enfants!E$4:E$53="B",ROW(Liste_Enfants!E$4:E$53)-3),4)),"")</f>
        <v/>
      </c>
      <c r="C273" s="235" t="n"/>
      <c r="D273" s="236" t="n"/>
      <c r="E273" s="236" t="n"/>
      <c r="F273" s="236" t="n"/>
      <c r="G273" s="236" t="n"/>
      <c r="H273" s="236" t="n"/>
      <c r="I273" s="236" t="n"/>
      <c r="J273" s="236" t="n"/>
      <c r="K273" s="236" t="n"/>
      <c r="L273" s="236" t="n"/>
      <c r="M273" s="236" t="n"/>
      <c r="N273" s="236" t="n"/>
      <c r="O273" s="236" t="n"/>
      <c r="P273" s="236" t="n"/>
      <c r="Q273" s="264">
        <f>IF(COUNTA(D273:P273)=0,"",ROUND(AVERAGE(D273:P273),1))</f>
        <v/>
      </c>
      <c r="S273" s="236" t="n"/>
      <c r="T273" s="236" t="n"/>
      <c r="U273" s="236" t="n"/>
      <c r="V273" s="236" t="n"/>
      <c r="W273" s="236" t="n"/>
      <c r="X273" s="236" t="n"/>
      <c r="Y273" s="236" t="n"/>
      <c r="Z273" s="236" t="n"/>
      <c r="AA273" s="236" t="n"/>
      <c r="AB273" s="236" t="n"/>
      <c r="AC273" s="236" t="n"/>
      <c r="AD273" s="236" t="n"/>
      <c r="AE273" s="236" t="n"/>
      <c r="AF273" s="264">
        <f>IF(COUNTA(S273:AE273)=0,"",ROUND(AVERAGE(S273:AE273),1))</f>
        <v/>
      </c>
      <c r="AH273" s="236" t="n"/>
      <c r="AI273" s="236" t="n"/>
      <c r="AJ273" s="236" t="n"/>
      <c r="AK273" s="236" t="n"/>
      <c r="AL273" s="236" t="n"/>
      <c r="AM273" s="236" t="n"/>
      <c r="AN273" s="236" t="n"/>
      <c r="AO273" s="236" t="n"/>
      <c r="AP273" s="236" t="n"/>
      <c r="AQ273" s="236" t="n"/>
      <c r="AR273" s="236" t="n"/>
      <c r="AS273" s="236" t="n"/>
      <c r="AT273" s="236" t="n"/>
      <c r="AU273" s="237">
        <f>IF(COUNTA(AH273:AT273)=0,"",ROUND(AVERAGE(AH273:AT273),1))</f>
        <v/>
      </c>
    </row>
    <row r="274" ht="14.4" customHeight="1" s="185">
      <c r="A274" s="213" t="n">
        <v>5</v>
      </c>
      <c r="B274" s="234">
        <f t="array" ref="B274:B274">IFERROR(INDEX(Liste_Enfants!B$4:B$53,SMALL(IF(Liste_Enfants!E$4:E$53="B",ROW(Liste_Enfants!E$4:E$53)-3),5))&amp;" "&amp;INDEX(Liste_Enfants!C$4:C$53,SMALL(IF(Liste_Enfants!E$4:E$53="B",ROW(Liste_Enfants!E$4:E$53)-3),5)),"")</f>
        <v/>
      </c>
      <c r="C274" s="235" t="n"/>
      <c r="D274" s="236" t="n"/>
      <c r="E274" s="236" t="n"/>
      <c r="F274" s="236" t="n"/>
      <c r="G274" s="236" t="n"/>
      <c r="H274" s="236" t="n"/>
      <c r="I274" s="236" t="n"/>
      <c r="J274" s="236" t="n"/>
      <c r="K274" s="236" t="n"/>
      <c r="L274" s="236" t="n"/>
      <c r="M274" s="236" t="n"/>
      <c r="N274" s="236" t="n"/>
      <c r="O274" s="236" t="n"/>
      <c r="P274" s="236" t="n"/>
      <c r="Q274" s="264">
        <f>IF(COUNTA(D274:P274)=0,"",ROUND(AVERAGE(D274:P274),1))</f>
        <v/>
      </c>
      <c r="S274" s="236" t="n"/>
      <c r="T274" s="236" t="n"/>
      <c r="U274" s="236" t="n"/>
      <c r="V274" s="236" t="n"/>
      <c r="W274" s="236" t="n"/>
      <c r="X274" s="236" t="n"/>
      <c r="Y274" s="236" t="n"/>
      <c r="Z274" s="236" t="n"/>
      <c r="AA274" s="236" t="n"/>
      <c r="AB274" s="236" t="n"/>
      <c r="AC274" s="236" t="n"/>
      <c r="AD274" s="236" t="n"/>
      <c r="AE274" s="236" t="n"/>
      <c r="AF274" s="264">
        <f>IF(COUNTA(S274:AE274)=0,"",ROUND(AVERAGE(S274:AE274),1))</f>
        <v/>
      </c>
      <c r="AH274" s="236" t="n"/>
      <c r="AI274" s="236" t="n"/>
      <c r="AJ274" s="236" t="n"/>
      <c r="AK274" s="236" t="n"/>
      <c r="AL274" s="236" t="n"/>
      <c r="AM274" s="236" t="n"/>
      <c r="AN274" s="236" t="n"/>
      <c r="AO274" s="236" t="n"/>
      <c r="AP274" s="236" t="n"/>
      <c r="AQ274" s="236" t="n"/>
      <c r="AR274" s="236" t="n"/>
      <c r="AS274" s="236" t="n"/>
      <c r="AT274" s="236" t="n"/>
      <c r="AU274" s="237">
        <f>IF(COUNTA(AH274:AT274)=0,"",ROUND(AVERAGE(AH274:AT274),1))</f>
        <v/>
      </c>
    </row>
    <row r="275" ht="14.4" customHeight="1" s="185">
      <c r="A275" s="238" t="n">
        <v>6</v>
      </c>
      <c r="B275" s="239">
        <f t="array" ref="B275:B275">IFERROR(INDEX(Liste_Enfants!B$4:B$53,SMALL(IF(Liste_Enfants!E$4:E$53="B",ROW(Liste_Enfants!E$4:E$53)-3),6))&amp;" "&amp;INDEX(Liste_Enfants!C$4:C$53,SMALL(IF(Liste_Enfants!E$4:E$53="B",ROW(Liste_Enfants!E$4:E$53)-3),6)),"")</f>
        <v/>
      </c>
      <c r="C275" s="235" t="n"/>
      <c r="D275" s="236" t="n"/>
      <c r="E275" s="236" t="n"/>
      <c r="F275" s="236" t="n"/>
      <c r="G275" s="236" t="n"/>
      <c r="H275" s="236" t="n"/>
      <c r="I275" s="236" t="n"/>
      <c r="J275" s="236" t="n"/>
      <c r="K275" s="236" t="n"/>
      <c r="L275" s="236" t="n"/>
      <c r="M275" s="236" t="n"/>
      <c r="N275" s="236" t="n"/>
      <c r="O275" s="236" t="n"/>
      <c r="P275" s="236" t="n"/>
      <c r="Q275" s="264">
        <f>IF(COUNTA(D275:P275)=0,"",ROUND(AVERAGE(D275:P275),1))</f>
        <v/>
      </c>
      <c r="S275" s="236" t="n"/>
      <c r="T275" s="236" t="n"/>
      <c r="U275" s="236" t="n"/>
      <c r="V275" s="236" t="n"/>
      <c r="W275" s="236" t="n"/>
      <c r="X275" s="236" t="n"/>
      <c r="Y275" s="236" t="n"/>
      <c r="Z275" s="236" t="n"/>
      <c r="AA275" s="236" t="n"/>
      <c r="AB275" s="236" t="n"/>
      <c r="AC275" s="236" t="n"/>
      <c r="AD275" s="236" t="n"/>
      <c r="AE275" s="236" t="n"/>
      <c r="AF275" s="264">
        <f>IF(COUNTA(S275:AE275)=0,"",ROUND(AVERAGE(S275:AE275),1))</f>
        <v/>
      </c>
      <c r="AH275" s="236" t="n"/>
      <c r="AI275" s="236" t="n"/>
      <c r="AJ275" s="236" t="n"/>
      <c r="AK275" s="236" t="n"/>
      <c r="AL275" s="236" t="n"/>
      <c r="AM275" s="236" t="n"/>
      <c r="AN275" s="236" t="n"/>
      <c r="AO275" s="236" t="n"/>
      <c r="AP275" s="236" t="n"/>
      <c r="AQ275" s="236" t="n"/>
      <c r="AR275" s="236" t="n"/>
      <c r="AS275" s="236" t="n"/>
      <c r="AT275" s="236" t="n"/>
      <c r="AU275" s="237">
        <f>IF(COUNTA(AH275:AT275)=0,"",ROUND(AVERAGE(AH275:AT275),1))</f>
        <v/>
      </c>
    </row>
    <row r="276" ht="14.4" customHeight="1" s="185">
      <c r="A276" s="213" t="n">
        <v>7</v>
      </c>
      <c r="B276" s="234">
        <f t="array" ref="B276:B276">IFERROR(INDEX(Liste_Enfants!B$4:B$53,SMALL(IF(Liste_Enfants!E$4:E$53="B",ROW(Liste_Enfants!E$4:E$53)-3),7))&amp;" "&amp;INDEX(Liste_Enfants!C$4:C$53,SMALL(IF(Liste_Enfants!E$4:E$53="B",ROW(Liste_Enfants!E$4:E$53)-3),7)),"")</f>
        <v/>
      </c>
      <c r="C276" s="235" t="n"/>
      <c r="D276" s="236" t="n"/>
      <c r="E276" s="236" t="n"/>
      <c r="F276" s="236" t="n"/>
      <c r="G276" s="236" t="n"/>
      <c r="H276" s="236" t="n"/>
      <c r="I276" s="236" t="n"/>
      <c r="J276" s="236" t="n"/>
      <c r="K276" s="236" t="n"/>
      <c r="L276" s="236" t="n"/>
      <c r="M276" s="236" t="n"/>
      <c r="N276" s="236" t="n"/>
      <c r="O276" s="236" t="n"/>
      <c r="P276" s="236" t="n"/>
      <c r="Q276" s="264">
        <f>IF(COUNTA(D276:P276)=0,"",ROUND(AVERAGE(D276:P276),1))</f>
        <v/>
      </c>
      <c r="S276" s="236" t="n"/>
      <c r="T276" s="236" t="n"/>
      <c r="U276" s="236" t="n"/>
      <c r="V276" s="236" t="n"/>
      <c r="W276" s="236" t="n"/>
      <c r="X276" s="236" t="n"/>
      <c r="Y276" s="236" t="n"/>
      <c r="Z276" s="236" t="n"/>
      <c r="AA276" s="236" t="n"/>
      <c r="AB276" s="236" t="n"/>
      <c r="AC276" s="236" t="n"/>
      <c r="AD276" s="236" t="n"/>
      <c r="AE276" s="236" t="n"/>
      <c r="AF276" s="264">
        <f>IF(COUNTA(S276:AE276)=0,"",ROUND(AVERAGE(S276:AE276),1))</f>
        <v/>
      </c>
      <c r="AH276" s="236" t="n"/>
      <c r="AI276" s="236" t="n"/>
      <c r="AJ276" s="236" t="n"/>
      <c r="AK276" s="236" t="n"/>
      <c r="AL276" s="236" t="n"/>
      <c r="AM276" s="236" t="n"/>
      <c r="AN276" s="236" t="n"/>
      <c r="AO276" s="236" t="n"/>
      <c r="AP276" s="236" t="n"/>
      <c r="AQ276" s="236" t="n"/>
      <c r="AR276" s="236" t="n"/>
      <c r="AS276" s="236" t="n"/>
      <c r="AT276" s="236" t="n"/>
      <c r="AU276" s="237">
        <f>IF(COUNTA(AH276:AT276)=0,"",ROUND(AVERAGE(AH276:AT276),1))</f>
        <v/>
      </c>
    </row>
    <row r="277" ht="14.4" customHeight="1" s="185">
      <c r="A277" s="238" t="n">
        <v>8</v>
      </c>
      <c r="B277" s="239">
        <f t="array" ref="B277:B277">IFERROR(INDEX(Liste_Enfants!B$4:B$53,SMALL(IF(Liste_Enfants!E$4:E$53="B",ROW(Liste_Enfants!E$4:E$53)-3),8))&amp;" "&amp;INDEX(Liste_Enfants!C$4:C$53,SMALL(IF(Liste_Enfants!E$4:E$53="B",ROW(Liste_Enfants!E$4:E$53)-3),8)),"")</f>
        <v/>
      </c>
      <c r="C277" s="235" t="n"/>
      <c r="D277" s="236" t="n"/>
      <c r="E277" s="236" t="n"/>
      <c r="F277" s="236" t="n"/>
      <c r="G277" s="236" t="n"/>
      <c r="H277" s="236" t="n"/>
      <c r="I277" s="236" t="n"/>
      <c r="J277" s="236" t="n"/>
      <c r="K277" s="236" t="n"/>
      <c r="L277" s="236" t="n"/>
      <c r="M277" s="236" t="n"/>
      <c r="N277" s="236" t="n"/>
      <c r="O277" s="236" t="n"/>
      <c r="P277" s="236" t="n"/>
      <c r="Q277" s="264">
        <f>IF(COUNTA(D277:P277)=0,"",ROUND(AVERAGE(D277:P277),1))</f>
        <v/>
      </c>
      <c r="S277" s="236" t="n"/>
      <c r="T277" s="236" t="n"/>
      <c r="U277" s="236" t="n"/>
      <c r="V277" s="236" t="n"/>
      <c r="W277" s="236" t="n"/>
      <c r="X277" s="236" t="n"/>
      <c r="Y277" s="236" t="n"/>
      <c r="Z277" s="236" t="n"/>
      <c r="AA277" s="236" t="n"/>
      <c r="AB277" s="236" t="n"/>
      <c r="AC277" s="236" t="n"/>
      <c r="AD277" s="236" t="n"/>
      <c r="AE277" s="236" t="n"/>
      <c r="AF277" s="264">
        <f>IF(COUNTA(S277:AE277)=0,"",ROUND(AVERAGE(S277:AE277),1))</f>
        <v/>
      </c>
      <c r="AH277" s="236" t="n"/>
      <c r="AI277" s="236" t="n"/>
      <c r="AJ277" s="236" t="n"/>
      <c r="AK277" s="236" t="n"/>
      <c r="AL277" s="236" t="n"/>
      <c r="AM277" s="236" t="n"/>
      <c r="AN277" s="236" t="n"/>
      <c r="AO277" s="236" t="n"/>
      <c r="AP277" s="236" t="n"/>
      <c r="AQ277" s="236" t="n"/>
      <c r="AR277" s="236" t="n"/>
      <c r="AS277" s="236" t="n"/>
      <c r="AT277" s="236" t="n"/>
      <c r="AU277" s="237">
        <f>IF(COUNTA(AH277:AT277)=0,"",ROUND(AVERAGE(AH277:AT277),1))</f>
        <v/>
      </c>
    </row>
    <row r="278" ht="14.4" customHeight="1" s="185">
      <c r="A278" s="213" t="n">
        <v>9</v>
      </c>
      <c r="B278" s="234">
        <f t="array" ref="B278:B278">IFERROR(INDEX(Liste_Enfants!B$4:B$53,SMALL(IF(Liste_Enfants!E$4:E$53="B",ROW(Liste_Enfants!E$4:E$53)-3),9))&amp;" "&amp;INDEX(Liste_Enfants!C$4:C$53,SMALL(IF(Liste_Enfants!E$4:E$53="B",ROW(Liste_Enfants!E$4:E$53)-3),9)),"")</f>
        <v/>
      </c>
      <c r="C278" s="235" t="n"/>
      <c r="D278" s="236" t="n"/>
      <c r="E278" s="236" t="n"/>
      <c r="F278" s="236" t="n"/>
      <c r="G278" s="236" t="n"/>
      <c r="H278" s="236" t="n"/>
      <c r="I278" s="236" t="n"/>
      <c r="J278" s="236" t="n"/>
      <c r="K278" s="236" t="n"/>
      <c r="L278" s="236" t="n"/>
      <c r="M278" s="236" t="n"/>
      <c r="N278" s="236" t="n"/>
      <c r="O278" s="236" t="n"/>
      <c r="P278" s="236" t="n"/>
      <c r="Q278" s="264">
        <f>IF(COUNTA(D278:P278)=0,"",ROUND(AVERAGE(D278:P278),1))</f>
        <v/>
      </c>
      <c r="S278" s="236" t="n"/>
      <c r="T278" s="236" t="n"/>
      <c r="U278" s="236" t="n"/>
      <c r="V278" s="236" t="n"/>
      <c r="W278" s="236" t="n"/>
      <c r="X278" s="236" t="n"/>
      <c r="Y278" s="236" t="n"/>
      <c r="Z278" s="236" t="n"/>
      <c r="AA278" s="236" t="n"/>
      <c r="AB278" s="236" t="n"/>
      <c r="AC278" s="236" t="n"/>
      <c r="AD278" s="236" t="n"/>
      <c r="AE278" s="236" t="n"/>
      <c r="AF278" s="264">
        <f>IF(COUNTA(S278:AE278)=0,"",ROUND(AVERAGE(S278:AE278),1))</f>
        <v/>
      </c>
      <c r="AH278" s="236" t="n"/>
      <c r="AI278" s="236" t="n"/>
      <c r="AJ278" s="236" t="n"/>
      <c r="AK278" s="236" t="n"/>
      <c r="AL278" s="236" t="n"/>
      <c r="AM278" s="236" t="n"/>
      <c r="AN278" s="236" t="n"/>
      <c r="AO278" s="236" t="n"/>
      <c r="AP278" s="236" t="n"/>
      <c r="AQ278" s="236" t="n"/>
      <c r="AR278" s="236" t="n"/>
      <c r="AS278" s="236" t="n"/>
      <c r="AT278" s="236" t="n"/>
      <c r="AU278" s="237">
        <f>IF(COUNTA(AH278:AT278)=0,"",ROUND(AVERAGE(AH278:AT278),1))</f>
        <v/>
      </c>
    </row>
    <row r="279" ht="14.4" customHeight="1" s="185">
      <c r="A279" s="238" t="n">
        <v>10</v>
      </c>
      <c r="B279" s="239">
        <f t="array" ref="B279:B279">IFERROR(INDEX(Liste_Enfants!B$4:B$53,SMALL(IF(Liste_Enfants!E$4:E$53="B",ROW(Liste_Enfants!E$4:E$53)-3),10))&amp;" "&amp;INDEX(Liste_Enfants!C$4:C$53,SMALL(IF(Liste_Enfants!E$4:E$53="B",ROW(Liste_Enfants!E$4:E$53)-3),10)),"")</f>
        <v/>
      </c>
      <c r="C279" s="235" t="n"/>
      <c r="D279" s="236" t="n"/>
      <c r="E279" s="236" t="n"/>
      <c r="F279" s="236" t="n"/>
      <c r="G279" s="236" t="n"/>
      <c r="H279" s="236" t="n"/>
      <c r="I279" s="236" t="n"/>
      <c r="J279" s="236" t="n"/>
      <c r="K279" s="236" t="n"/>
      <c r="L279" s="236" t="n"/>
      <c r="M279" s="236" t="n"/>
      <c r="N279" s="236" t="n"/>
      <c r="O279" s="236" t="n"/>
      <c r="P279" s="236" t="n"/>
      <c r="Q279" s="264">
        <f>IF(COUNTA(D279:P279)=0,"",ROUND(AVERAGE(D279:P279),1))</f>
        <v/>
      </c>
      <c r="S279" s="236" t="n"/>
      <c r="T279" s="236" t="n"/>
      <c r="U279" s="236" t="n"/>
      <c r="V279" s="236" t="n"/>
      <c r="W279" s="236" t="n"/>
      <c r="X279" s="236" t="n"/>
      <c r="Y279" s="236" t="n"/>
      <c r="Z279" s="236" t="n"/>
      <c r="AA279" s="236" t="n"/>
      <c r="AB279" s="236" t="n"/>
      <c r="AC279" s="236" t="n"/>
      <c r="AD279" s="236" t="n"/>
      <c r="AE279" s="236" t="n"/>
      <c r="AF279" s="264">
        <f>IF(COUNTA(S279:AE279)=0,"",ROUND(AVERAGE(S279:AE279),1))</f>
        <v/>
      </c>
      <c r="AH279" s="236" t="n"/>
      <c r="AI279" s="236" t="n"/>
      <c r="AJ279" s="236" t="n"/>
      <c r="AK279" s="236" t="n"/>
      <c r="AL279" s="236" t="n"/>
      <c r="AM279" s="236" t="n"/>
      <c r="AN279" s="236" t="n"/>
      <c r="AO279" s="236" t="n"/>
      <c r="AP279" s="236" t="n"/>
      <c r="AQ279" s="236" t="n"/>
      <c r="AR279" s="236" t="n"/>
      <c r="AS279" s="236" t="n"/>
      <c r="AT279" s="236" t="n"/>
      <c r="AU279" s="237">
        <f>IF(COUNTA(AH279:AT279)=0,"",ROUND(AVERAGE(AH279:AT279),1))</f>
        <v/>
      </c>
    </row>
    <row r="280" ht="14.4" customHeight="1" s="185">
      <c r="A280" s="213" t="n">
        <v>11</v>
      </c>
      <c r="B280" s="234">
        <f t="array" ref="B280:B280">IFERROR(INDEX(Liste_Enfants!B$4:B$53,SMALL(IF(Liste_Enfants!E$4:E$53="B",ROW(Liste_Enfants!E$4:E$53)-3),11))&amp;" "&amp;INDEX(Liste_Enfants!C$4:C$53,SMALL(IF(Liste_Enfants!E$4:E$53="B",ROW(Liste_Enfants!E$4:E$53)-3),11)),"")</f>
        <v/>
      </c>
      <c r="C280" s="235" t="n"/>
      <c r="D280" s="236" t="n"/>
      <c r="E280" s="236" t="n"/>
      <c r="F280" s="236" t="n"/>
      <c r="G280" s="236" t="n"/>
      <c r="H280" s="236" t="n"/>
      <c r="I280" s="236" t="n"/>
      <c r="J280" s="236" t="n"/>
      <c r="K280" s="236" t="n"/>
      <c r="L280" s="236" t="n"/>
      <c r="M280" s="236" t="n"/>
      <c r="N280" s="236" t="n"/>
      <c r="O280" s="236" t="n"/>
      <c r="P280" s="236" t="n"/>
      <c r="Q280" s="264">
        <f>IF(COUNTA(D280:P280)=0,"",ROUND(AVERAGE(D280:P280),1))</f>
        <v/>
      </c>
      <c r="S280" s="236" t="n"/>
      <c r="T280" s="236" t="n"/>
      <c r="U280" s="236" t="n"/>
      <c r="V280" s="236" t="n"/>
      <c r="W280" s="236" t="n"/>
      <c r="X280" s="236" t="n"/>
      <c r="Y280" s="236" t="n"/>
      <c r="Z280" s="236" t="n"/>
      <c r="AA280" s="236" t="n"/>
      <c r="AB280" s="236" t="n"/>
      <c r="AC280" s="236" t="n"/>
      <c r="AD280" s="236" t="n"/>
      <c r="AE280" s="236" t="n"/>
      <c r="AF280" s="264">
        <f>IF(COUNTA(S280:AE280)=0,"",ROUND(AVERAGE(S280:AE280),1))</f>
        <v/>
      </c>
      <c r="AH280" s="236" t="n"/>
      <c r="AI280" s="236" t="n"/>
      <c r="AJ280" s="236" t="n"/>
      <c r="AK280" s="236" t="n"/>
      <c r="AL280" s="236" t="n"/>
      <c r="AM280" s="236" t="n"/>
      <c r="AN280" s="236" t="n"/>
      <c r="AO280" s="236" t="n"/>
      <c r="AP280" s="236" t="n"/>
      <c r="AQ280" s="236" t="n"/>
      <c r="AR280" s="236" t="n"/>
      <c r="AS280" s="236" t="n"/>
      <c r="AT280" s="236" t="n"/>
      <c r="AU280" s="237">
        <f>IF(COUNTA(AH280:AT280)=0,"",ROUND(AVERAGE(AH280:AT280),1))</f>
        <v/>
      </c>
    </row>
    <row r="281" ht="14.4" customHeight="1" s="185">
      <c r="A281" s="238" t="n">
        <v>12</v>
      </c>
      <c r="B281" s="239">
        <f t="array" ref="B281:B281">IFERROR(INDEX(Liste_Enfants!B$4:B$53,SMALL(IF(Liste_Enfants!E$4:E$53="B",ROW(Liste_Enfants!E$4:E$53)-3),12))&amp;" "&amp;INDEX(Liste_Enfants!C$4:C$53,SMALL(IF(Liste_Enfants!E$4:E$53="B",ROW(Liste_Enfants!E$4:E$53)-3),12)),"")</f>
        <v/>
      </c>
      <c r="C281" s="235" t="n"/>
      <c r="D281" s="236" t="n"/>
      <c r="E281" s="236" t="n"/>
      <c r="F281" s="236" t="n"/>
      <c r="G281" s="236" t="n"/>
      <c r="H281" s="236" t="n"/>
      <c r="I281" s="236" t="n"/>
      <c r="J281" s="236" t="n"/>
      <c r="K281" s="236" t="n"/>
      <c r="L281" s="236" t="n"/>
      <c r="M281" s="236" t="n"/>
      <c r="N281" s="236" t="n"/>
      <c r="O281" s="236" t="n"/>
      <c r="P281" s="236" t="n"/>
      <c r="Q281" s="264">
        <f>IF(COUNTA(D281:P281)=0,"",ROUND(AVERAGE(D281:P281),1))</f>
        <v/>
      </c>
      <c r="S281" s="236" t="n"/>
      <c r="T281" s="236" t="n"/>
      <c r="U281" s="236" t="n"/>
      <c r="V281" s="236" t="n"/>
      <c r="W281" s="236" t="n"/>
      <c r="X281" s="236" t="n"/>
      <c r="Y281" s="236" t="n"/>
      <c r="Z281" s="236" t="n"/>
      <c r="AA281" s="236" t="n"/>
      <c r="AB281" s="236" t="n"/>
      <c r="AC281" s="236" t="n"/>
      <c r="AD281" s="236" t="n"/>
      <c r="AE281" s="236" t="n"/>
      <c r="AF281" s="264">
        <f>IF(COUNTA(S281:AE281)=0,"",ROUND(AVERAGE(S281:AE281),1))</f>
        <v/>
      </c>
      <c r="AH281" s="236" t="n"/>
      <c r="AI281" s="236" t="n"/>
      <c r="AJ281" s="236" t="n"/>
      <c r="AK281" s="236" t="n"/>
      <c r="AL281" s="236" t="n"/>
      <c r="AM281" s="236" t="n"/>
      <c r="AN281" s="236" t="n"/>
      <c r="AO281" s="236" t="n"/>
      <c r="AP281" s="236" t="n"/>
      <c r="AQ281" s="236" t="n"/>
      <c r="AR281" s="236" t="n"/>
      <c r="AS281" s="236" t="n"/>
      <c r="AT281" s="236" t="n"/>
      <c r="AU281" s="237">
        <f>IF(COUNTA(AH281:AT281)=0,"",ROUND(AVERAGE(AH281:AT281),1))</f>
        <v/>
      </c>
    </row>
    <row r="282" ht="14.4" customHeight="1" s="185">
      <c r="A282" s="213" t="n">
        <v>13</v>
      </c>
      <c r="B282" s="234">
        <f t="array" ref="B282:B282">IFERROR(INDEX(Liste_Enfants!B$4:B$53,SMALL(IF(Liste_Enfants!E$4:E$53="B",ROW(Liste_Enfants!E$4:E$53)-3),13))&amp;" "&amp;INDEX(Liste_Enfants!C$4:C$53,SMALL(IF(Liste_Enfants!E$4:E$53="B",ROW(Liste_Enfants!E$4:E$53)-3),13)),"")</f>
        <v/>
      </c>
      <c r="C282" s="235" t="n"/>
      <c r="D282" s="236" t="n"/>
      <c r="E282" s="236" t="n"/>
      <c r="F282" s="236" t="n"/>
      <c r="G282" s="236" t="n"/>
      <c r="H282" s="236" t="n"/>
      <c r="I282" s="236" t="n"/>
      <c r="J282" s="236" t="n"/>
      <c r="K282" s="236" t="n"/>
      <c r="L282" s="236" t="n"/>
      <c r="M282" s="236" t="n"/>
      <c r="N282" s="236" t="n"/>
      <c r="O282" s="236" t="n"/>
      <c r="P282" s="236" t="n"/>
      <c r="Q282" s="264">
        <f>IF(COUNTA(D282:P282)=0,"",ROUND(AVERAGE(D282:P282),1))</f>
        <v/>
      </c>
      <c r="S282" s="236" t="n"/>
      <c r="T282" s="236" t="n"/>
      <c r="U282" s="236" t="n"/>
      <c r="V282" s="236" t="n"/>
      <c r="W282" s="236" t="n"/>
      <c r="X282" s="236" t="n"/>
      <c r="Y282" s="236" t="n"/>
      <c r="Z282" s="236" t="n"/>
      <c r="AA282" s="236" t="n"/>
      <c r="AB282" s="236" t="n"/>
      <c r="AC282" s="236" t="n"/>
      <c r="AD282" s="236" t="n"/>
      <c r="AE282" s="236" t="n"/>
      <c r="AF282" s="264">
        <f>IF(COUNTA(S282:AE282)=0,"",ROUND(AVERAGE(S282:AE282),1))</f>
        <v/>
      </c>
      <c r="AH282" s="236" t="n"/>
      <c r="AI282" s="236" t="n"/>
      <c r="AJ282" s="236" t="n"/>
      <c r="AK282" s="236" t="n"/>
      <c r="AL282" s="236" t="n"/>
      <c r="AM282" s="236" t="n"/>
      <c r="AN282" s="236" t="n"/>
      <c r="AO282" s="236" t="n"/>
      <c r="AP282" s="236" t="n"/>
      <c r="AQ282" s="236" t="n"/>
      <c r="AR282" s="236" t="n"/>
      <c r="AS282" s="236" t="n"/>
      <c r="AT282" s="236" t="n"/>
      <c r="AU282" s="237">
        <f>IF(COUNTA(AH282:AT282)=0,"",ROUND(AVERAGE(AH282:AT282),1))</f>
        <v/>
      </c>
    </row>
    <row r="283" ht="14.4" customHeight="1" s="185">
      <c r="A283" s="238" t="n">
        <v>14</v>
      </c>
      <c r="B283" s="239">
        <f t="array" ref="B283:B283">IFERROR(INDEX(Liste_Enfants!B$4:B$53,SMALL(IF(Liste_Enfants!E$4:E$53="B",ROW(Liste_Enfants!E$4:E$53)-3),14))&amp;" "&amp;INDEX(Liste_Enfants!C$4:C$53,SMALL(IF(Liste_Enfants!E$4:E$53="B",ROW(Liste_Enfants!E$4:E$53)-3),14)),"")</f>
        <v/>
      </c>
      <c r="C283" s="235" t="n"/>
      <c r="D283" s="236" t="n"/>
      <c r="E283" s="236" t="n"/>
      <c r="F283" s="236" t="n"/>
      <c r="G283" s="236" t="n"/>
      <c r="H283" s="236" t="n"/>
      <c r="I283" s="236" t="n"/>
      <c r="J283" s="236" t="n"/>
      <c r="K283" s="236" t="n"/>
      <c r="L283" s="236" t="n"/>
      <c r="M283" s="236" t="n"/>
      <c r="N283" s="236" t="n"/>
      <c r="O283" s="236" t="n"/>
      <c r="P283" s="236" t="n"/>
      <c r="Q283" s="264">
        <f>IF(COUNTA(D283:P283)=0,"",ROUND(AVERAGE(D283:P283),1))</f>
        <v/>
      </c>
      <c r="S283" s="236" t="n"/>
      <c r="T283" s="236" t="n"/>
      <c r="U283" s="236" t="n"/>
      <c r="V283" s="236" t="n"/>
      <c r="W283" s="236" t="n"/>
      <c r="X283" s="236" t="n"/>
      <c r="Y283" s="236" t="n"/>
      <c r="Z283" s="236" t="n"/>
      <c r="AA283" s="236" t="n"/>
      <c r="AB283" s="236" t="n"/>
      <c r="AC283" s="236" t="n"/>
      <c r="AD283" s="236" t="n"/>
      <c r="AE283" s="236" t="n"/>
      <c r="AF283" s="264">
        <f>IF(COUNTA(S283:AE283)=0,"",ROUND(AVERAGE(S283:AE283),1))</f>
        <v/>
      </c>
      <c r="AH283" s="236" t="n"/>
      <c r="AI283" s="236" t="n"/>
      <c r="AJ283" s="236" t="n"/>
      <c r="AK283" s="236" t="n"/>
      <c r="AL283" s="236" t="n"/>
      <c r="AM283" s="236" t="n"/>
      <c r="AN283" s="236" t="n"/>
      <c r="AO283" s="236" t="n"/>
      <c r="AP283" s="236" t="n"/>
      <c r="AQ283" s="236" t="n"/>
      <c r="AR283" s="236" t="n"/>
      <c r="AS283" s="236" t="n"/>
      <c r="AT283" s="236" t="n"/>
      <c r="AU283" s="237">
        <f>IF(COUNTA(AH283:AT283)=0,"",ROUND(AVERAGE(AH283:AT283),1))</f>
        <v/>
      </c>
    </row>
    <row r="284" ht="14.4" customHeight="1" s="185">
      <c r="A284" s="213" t="n">
        <v>15</v>
      </c>
      <c r="B284" s="234">
        <f t="array" ref="B284:B284">IFERROR(INDEX(Liste_Enfants!B$4:B$53,SMALL(IF(Liste_Enfants!E$4:E$53="B",ROW(Liste_Enfants!E$4:E$53)-3),15))&amp;" "&amp;INDEX(Liste_Enfants!C$4:C$53,SMALL(IF(Liste_Enfants!E$4:E$53="B",ROW(Liste_Enfants!E$4:E$53)-3),15)),"")</f>
        <v/>
      </c>
      <c r="C284" s="235" t="n"/>
      <c r="D284" s="236" t="n"/>
      <c r="E284" s="236" t="n"/>
      <c r="F284" s="236" t="n"/>
      <c r="G284" s="236" t="n"/>
      <c r="H284" s="236" t="n"/>
      <c r="I284" s="236" t="n"/>
      <c r="J284" s="236" t="n"/>
      <c r="K284" s="236" t="n"/>
      <c r="L284" s="236" t="n"/>
      <c r="M284" s="236" t="n"/>
      <c r="N284" s="236" t="n"/>
      <c r="O284" s="236" t="n"/>
      <c r="P284" s="236" t="n"/>
      <c r="Q284" s="264">
        <f>IF(COUNTA(D284:P284)=0,"",ROUND(AVERAGE(D284:P284),1))</f>
        <v/>
      </c>
      <c r="S284" s="236" t="n"/>
      <c r="T284" s="236" t="n"/>
      <c r="U284" s="236" t="n"/>
      <c r="V284" s="236" t="n"/>
      <c r="W284" s="236" t="n"/>
      <c r="X284" s="236" t="n"/>
      <c r="Y284" s="236" t="n"/>
      <c r="Z284" s="236" t="n"/>
      <c r="AA284" s="236" t="n"/>
      <c r="AB284" s="236" t="n"/>
      <c r="AC284" s="236" t="n"/>
      <c r="AD284" s="236" t="n"/>
      <c r="AE284" s="236" t="n"/>
      <c r="AF284" s="264">
        <f>IF(COUNTA(S284:AE284)=0,"",ROUND(AVERAGE(S284:AE284),1))</f>
        <v/>
      </c>
      <c r="AH284" s="236" t="n"/>
      <c r="AI284" s="236" t="n"/>
      <c r="AJ284" s="236" t="n"/>
      <c r="AK284" s="236" t="n"/>
      <c r="AL284" s="236" t="n"/>
      <c r="AM284" s="236" t="n"/>
      <c r="AN284" s="236" t="n"/>
      <c r="AO284" s="236" t="n"/>
      <c r="AP284" s="236" t="n"/>
      <c r="AQ284" s="236" t="n"/>
      <c r="AR284" s="236" t="n"/>
      <c r="AS284" s="236" t="n"/>
      <c r="AT284" s="236" t="n"/>
      <c r="AU284" s="237">
        <f>IF(COUNTA(AH284:AT284)=0,"",ROUND(AVERAGE(AH284:AT284),1))</f>
        <v/>
      </c>
    </row>
    <row r="285" ht="14.4" customHeight="1" s="185">
      <c r="A285" s="233" t="inlineStr">
        <is>
          <t>📊 MOY.</t>
        </is>
      </c>
      <c r="C285" s="235" t="n"/>
      <c r="D285" s="241">
        <f>IF(COUNTA(D270:D284)=0,"",ROUND(AVERAGE(D270:D284),1))</f>
        <v/>
      </c>
      <c r="E285" s="241">
        <f>IF(COUNTA(E270:E284)=0,"",ROUND(AVERAGE(E270:E284),1))</f>
        <v/>
      </c>
      <c r="F285" s="241">
        <f>IF(COUNTA(F270:F284)=0,"",ROUND(AVERAGE(F270:F284),1))</f>
        <v/>
      </c>
      <c r="G285" s="241">
        <f>IF(COUNTA(G270:G284)=0,"",ROUND(AVERAGE(G270:G284),1))</f>
        <v/>
      </c>
      <c r="H285" s="241">
        <f>IF(COUNTA(H270:H284)=0,"",ROUND(AVERAGE(H270:H284),1))</f>
        <v/>
      </c>
      <c r="I285" s="241">
        <f>IF(COUNTA(I270:I284)=0,"",ROUND(AVERAGE(I270:I284),1))</f>
        <v/>
      </c>
      <c r="J285" s="241">
        <f>IF(COUNTA(J270:J284)=0,"",ROUND(AVERAGE(J270:J284),1))</f>
        <v/>
      </c>
      <c r="K285" s="241">
        <f>IF(COUNTA(K270:K284)=0,"",ROUND(AVERAGE(K270:K284),1))</f>
        <v/>
      </c>
      <c r="L285" s="241">
        <f>IF(COUNTA(L270:L284)=0,"",ROUND(AVERAGE(L270:L284),1))</f>
        <v/>
      </c>
      <c r="M285" s="241">
        <f>IF(COUNTA(M270:M284)=0,"",ROUND(AVERAGE(M270:M284),1))</f>
        <v/>
      </c>
      <c r="N285" s="241">
        <f>IF(COUNTA(N270:N284)=0,"",ROUND(AVERAGE(N270:N284),1))</f>
        <v/>
      </c>
      <c r="O285" s="241">
        <f>IF(COUNTA(O270:O284)=0,"",ROUND(AVERAGE(O270:O284),1))</f>
        <v/>
      </c>
      <c r="P285" s="241">
        <f>IF(COUNTA(P270:P284)=0,"",ROUND(AVERAGE(P270:P284),1))</f>
        <v/>
      </c>
      <c r="Q285" s="265">
        <f>IF(COUNTA(Q270:Q284)=0,"",ROUND(AVERAGE(Q270:Q284),1))</f>
        <v/>
      </c>
      <c r="S285" s="241">
        <f>IF(COUNTA(S270:S284)=0,"",ROUND(AVERAGE(S270:S284),1))</f>
        <v/>
      </c>
      <c r="T285" s="241">
        <f>IF(COUNTA(T270:T284)=0,"",ROUND(AVERAGE(T270:T284),1))</f>
        <v/>
      </c>
      <c r="U285" s="241">
        <f>IF(COUNTA(U270:U284)=0,"",ROUND(AVERAGE(U270:U284),1))</f>
        <v/>
      </c>
      <c r="V285" s="241">
        <f>IF(COUNTA(V270:V284)=0,"",ROUND(AVERAGE(V270:V284),1))</f>
        <v/>
      </c>
      <c r="W285" s="241">
        <f>IF(COUNTA(W270:W284)=0,"",ROUND(AVERAGE(W270:W284),1))</f>
        <v/>
      </c>
      <c r="X285" s="241">
        <f>IF(COUNTA(X270:X284)=0,"",ROUND(AVERAGE(X270:X284),1))</f>
        <v/>
      </c>
      <c r="Y285" s="241">
        <f>IF(COUNTA(Y270:Y284)=0,"",ROUND(AVERAGE(Y270:Y284),1))</f>
        <v/>
      </c>
      <c r="Z285" s="241">
        <f>IF(COUNTA(Z270:Z284)=0,"",ROUND(AVERAGE(Z270:Z284),1))</f>
        <v/>
      </c>
      <c r="AA285" s="241">
        <f>IF(COUNTA(AA270:AA284)=0,"",ROUND(AVERAGE(AA270:AA284),1))</f>
        <v/>
      </c>
      <c r="AB285" s="241">
        <f>IF(COUNTA(AB270:AB284)=0,"",ROUND(AVERAGE(AB270:AB284),1))</f>
        <v/>
      </c>
      <c r="AC285" s="241">
        <f>IF(COUNTA(AC270:AC284)=0,"",ROUND(AVERAGE(AC270:AC284),1))</f>
        <v/>
      </c>
      <c r="AD285" s="241">
        <f>IF(COUNTA(AD270:AD284)=0,"",ROUND(AVERAGE(AD270:AD284),1))</f>
        <v/>
      </c>
      <c r="AE285" s="241">
        <f>IF(COUNTA(AE270:AE284)=0,"",ROUND(AVERAGE(AE270:AE284),1))</f>
        <v/>
      </c>
      <c r="AF285" s="265">
        <f>IF(COUNTA(AF270:AF284)=0,"",ROUND(AVERAGE(AF270:AF284),1))</f>
        <v/>
      </c>
      <c r="AH285" s="241">
        <f>IF(COUNTA(AH270:AH284)=0,"",ROUND(AVERAGE(AH270:AH284),1))</f>
        <v/>
      </c>
      <c r="AI285" s="241">
        <f>IF(COUNTA(AI270:AI284)=0,"",ROUND(AVERAGE(AI270:AI284),1))</f>
        <v/>
      </c>
      <c r="AJ285" s="241">
        <f>IF(COUNTA(AJ270:AJ284)=0,"",ROUND(AVERAGE(AJ270:AJ284),1))</f>
        <v/>
      </c>
      <c r="AK285" s="241">
        <f>IF(COUNTA(AK270:AK284)=0,"",ROUND(AVERAGE(AK270:AK284),1))</f>
        <v/>
      </c>
      <c r="AL285" s="241">
        <f>IF(COUNTA(AL270:AL284)=0,"",ROUND(AVERAGE(AL270:AL284),1))</f>
        <v/>
      </c>
      <c r="AM285" s="241">
        <f>IF(COUNTA(AM270:AM284)=0,"",ROUND(AVERAGE(AM270:AM284),1))</f>
        <v/>
      </c>
      <c r="AN285" s="241">
        <f>IF(COUNTA(AN270:AN284)=0,"",ROUND(AVERAGE(AN270:AN284),1))</f>
        <v/>
      </c>
      <c r="AO285" s="241">
        <f>IF(COUNTA(AO270:AO284)=0,"",ROUND(AVERAGE(AO270:AO284),1))</f>
        <v/>
      </c>
      <c r="AP285" s="241">
        <f>IF(COUNTA(AP270:AP284)=0,"",ROUND(AVERAGE(AP270:AP284),1))</f>
        <v/>
      </c>
      <c r="AQ285" s="241">
        <f>IF(COUNTA(AQ270:AQ284)=0,"",ROUND(AVERAGE(AQ270:AQ284),1))</f>
        <v/>
      </c>
      <c r="AR285" s="241">
        <f>IF(COUNTA(AR270:AR284)=0,"",ROUND(AVERAGE(AR270:AR284),1))</f>
        <v/>
      </c>
      <c r="AS285" s="241">
        <f>IF(COUNTA(AS270:AS284)=0,"",ROUND(AVERAGE(AS270:AS284),1))</f>
        <v/>
      </c>
      <c r="AT285" s="241">
        <f>IF(COUNTA(AT270:AT284)=0,"",ROUND(AVERAGE(AT270:AT284),1))</f>
        <v/>
      </c>
      <c r="AU285" s="266">
        <f>IF(COUNTA(AU270:AU284)=0,"",ROUND(AVERAGE(AU270:AU284),1))</f>
        <v/>
      </c>
    </row>
    <row r="286" ht="14.4" customHeight="1" s="185">
      <c r="A286" s="248" t="inlineStr">
        <is>
          <t>⭐ MOY. S4</t>
        </is>
      </c>
      <c r="C286" s="235" t="n"/>
      <c r="D286" s="249">
        <f>IF(COUNTA(D234,D251,D268,D285)=0,"",ROUND(AVERAGE(D234,D251,D268,D285),1))</f>
        <v/>
      </c>
      <c r="E286" s="249">
        <f>IF(COUNTA(E234,E251,E268,E285)=0,"",ROUND(AVERAGE(E234,E251,E268,E285),1))</f>
        <v/>
      </c>
      <c r="F286" s="249">
        <f>IF(COUNTA(F234,F251,F268,F285)=0,"",ROUND(AVERAGE(F234,F251,F268,F285),1))</f>
        <v/>
      </c>
      <c r="G286" s="249">
        <f>IF(COUNTA(G234,G251,G268,G285)=0,"",ROUND(AVERAGE(G234,G251,G268,G285),1))</f>
        <v/>
      </c>
      <c r="H286" s="249">
        <f>IF(COUNTA(H234,H251,H268,H285)=0,"",ROUND(AVERAGE(H234,H251,H268,H285),1))</f>
        <v/>
      </c>
      <c r="I286" s="249">
        <f>IF(COUNTA(I234,I251,I268,I285)=0,"",ROUND(AVERAGE(I234,I251,I268,I285),1))</f>
        <v/>
      </c>
      <c r="J286" s="249">
        <f>IF(COUNTA(J234,J251,J268,J285)=0,"",ROUND(AVERAGE(J234,J251,J268,J285),1))</f>
        <v/>
      </c>
      <c r="K286" s="249">
        <f>IF(COUNTA(K234,K251,K268,K285)=0,"",ROUND(AVERAGE(K234,K251,K268,K285),1))</f>
        <v/>
      </c>
      <c r="L286" s="249">
        <f>IF(COUNTA(L234,L251,L268,L285)=0,"",ROUND(AVERAGE(L234,L251,L268,L285),1))</f>
        <v/>
      </c>
      <c r="M286" s="249">
        <f>IF(COUNTA(M234,M251,M268,M285)=0,"",ROUND(AVERAGE(M234,M251,M268,M285),1))</f>
        <v/>
      </c>
      <c r="N286" s="249">
        <f>IF(COUNTA(N234,N251,N268,N285)=0,"",ROUND(AVERAGE(N234,N251,N268,N285),1))</f>
        <v/>
      </c>
      <c r="O286" s="249">
        <f>IF(COUNTA(O234,O251,O268,O285)=0,"",ROUND(AVERAGE(O234,O251,O268,O285),1))</f>
        <v/>
      </c>
      <c r="P286" s="249">
        <f>IF(COUNTA(P234,P251,P268,P285)=0,"",ROUND(AVERAGE(P234,P251,P268,P285),1))</f>
        <v/>
      </c>
      <c r="Q286" s="270">
        <f>IF(COUNTA(Q234,Q251,Q268,Q285)=0,"",ROUND(AVERAGE(Q234,Q251,Q268,Q285),1))</f>
        <v/>
      </c>
      <c r="S286" s="249">
        <f>IF(COUNTA(S234,S251,S268,S285)=0,"",ROUND(AVERAGE(S234,S251,S268,S285),1))</f>
        <v/>
      </c>
      <c r="T286" s="249">
        <f>IF(COUNTA(T234,T251,T268,T285)=0,"",ROUND(AVERAGE(T234,T251,T268,T285),1))</f>
        <v/>
      </c>
      <c r="U286" s="249">
        <f>IF(COUNTA(U234,U251,U268,U285)=0,"",ROUND(AVERAGE(U234,U251,U268,U285),1))</f>
        <v/>
      </c>
      <c r="V286" s="249">
        <f>IF(COUNTA(V234,V251,V268,V285)=0,"",ROUND(AVERAGE(V234,V251,V268,V285),1))</f>
        <v/>
      </c>
      <c r="W286" s="249">
        <f>IF(COUNTA(W234,W251,W268,W285)=0,"",ROUND(AVERAGE(W234,W251,W268,W285),1))</f>
        <v/>
      </c>
      <c r="X286" s="249">
        <f>IF(COUNTA(X234,X251,X268,X285)=0,"",ROUND(AVERAGE(X234,X251,X268,X285),1))</f>
        <v/>
      </c>
      <c r="Y286" s="249">
        <f>IF(COUNTA(Y234,Y251,Y268,Y285)=0,"",ROUND(AVERAGE(Y234,Y251,Y268,Y285),1))</f>
        <v/>
      </c>
      <c r="Z286" s="249">
        <f>IF(COUNTA(Z234,Z251,Z268,Z285)=0,"",ROUND(AVERAGE(Z234,Z251,Z268,Z285),1))</f>
        <v/>
      </c>
      <c r="AA286" s="249">
        <f>IF(COUNTA(AA234,AA251,AA268,AA285)=0,"",ROUND(AVERAGE(AA234,AA251,AA268,AA285),1))</f>
        <v/>
      </c>
      <c r="AB286" s="249">
        <f>IF(COUNTA(AB234,AB251,AB268,AB285)=0,"",ROUND(AVERAGE(AB234,AB251,AB268,AB285),1))</f>
        <v/>
      </c>
      <c r="AC286" s="249">
        <f>IF(COUNTA(AC234,AC251,AC268,AC285)=0,"",ROUND(AVERAGE(AC234,AC251,AC268,AC285),1))</f>
        <v/>
      </c>
      <c r="AD286" s="249">
        <f>IF(COUNTA(AD234,AD251,AD268,AD285)=0,"",ROUND(AVERAGE(AD234,AD251,AD268,AD285),1))</f>
        <v/>
      </c>
      <c r="AE286" s="249">
        <f>IF(COUNTA(AE234,AE251,AE268,AE285)=0,"",ROUND(AVERAGE(AE234,AE251,AE268,AE285),1))</f>
        <v/>
      </c>
      <c r="AF286" s="270">
        <f>IF(COUNTA(AF234,AF251,AF268,AF285)=0,"",ROUND(AVERAGE(AF234,AF251,AF268,AF285),1))</f>
        <v/>
      </c>
      <c r="AH286" s="249">
        <f>IF(COUNTA(AH234,AH251,AH268,AH285)=0,"",ROUND(AVERAGE(AH234,AH251,AH268,AH285),1))</f>
        <v/>
      </c>
      <c r="AI286" s="249">
        <f>IF(COUNTA(AI234,AI251,AI268,AI285)=0,"",ROUND(AVERAGE(AI234,AI251,AI268,AI285),1))</f>
        <v/>
      </c>
      <c r="AJ286" s="249">
        <f>IF(COUNTA(AJ234,AJ251,AJ268,AJ285)=0,"",ROUND(AVERAGE(AJ234,AJ251,AJ268,AJ285),1))</f>
        <v/>
      </c>
      <c r="AK286" s="249">
        <f>IF(COUNTA(AK234,AK251,AK268,AK285)=0,"",ROUND(AVERAGE(AK234,AK251,AK268,AK285),1))</f>
        <v/>
      </c>
      <c r="AL286" s="249">
        <f>IF(COUNTA(AL234,AL251,AL268,AL285)=0,"",ROUND(AVERAGE(AL234,AL251,AL268,AL285),1))</f>
        <v/>
      </c>
      <c r="AM286" s="249">
        <f>IF(COUNTA(AM234,AM251,AM268,AM285)=0,"",ROUND(AVERAGE(AM234,AM251,AM268,AM285),1))</f>
        <v/>
      </c>
      <c r="AN286" s="249">
        <f>IF(COUNTA(AN234,AN251,AN268,AN285)=0,"",ROUND(AVERAGE(AN234,AN251,AN268,AN285),1))</f>
        <v/>
      </c>
      <c r="AO286" s="249">
        <f>IF(COUNTA(AO234,AO251,AO268,AO285)=0,"",ROUND(AVERAGE(AO234,AO251,AO268,AO285),1))</f>
        <v/>
      </c>
      <c r="AP286" s="249">
        <f>IF(COUNTA(AP234,AP251,AP268,AP285)=0,"",ROUND(AVERAGE(AP234,AP251,AP268,AP285),1))</f>
        <v/>
      </c>
      <c r="AQ286" s="249">
        <f>IF(COUNTA(AQ234,AQ251,AQ268,AQ285)=0,"",ROUND(AVERAGE(AQ234,AQ251,AQ268,AQ285),1))</f>
        <v/>
      </c>
      <c r="AR286" s="249">
        <f>IF(COUNTA(AR234,AR251,AR268,AR285)=0,"",ROUND(AVERAGE(AR234,AR251,AR268,AR285),1))</f>
        <v/>
      </c>
      <c r="AS286" s="249">
        <f>IF(COUNTA(AS234,AS251,AS268,AS285)=0,"",ROUND(AVERAGE(AS234,AS251,AS268,AS285),1))</f>
        <v/>
      </c>
      <c r="AT286" s="249">
        <f>IF(COUNTA(AT234,AT251,AT268,AT285)=0,"",ROUND(AVERAGE(AT234,AT251,AT268,AT285),1))</f>
        <v/>
      </c>
      <c r="AU286" s="271">
        <f>IF(COUNTA(AU234,AU251,AU268,AU285)=0,"",ROUND(AVERAGE(AU234,AU251,AU268,AU285),1))</f>
        <v/>
      </c>
    </row>
    <row r="287" ht="14.4" customHeight="1" s="185">
      <c r="C287" s="235" t="n"/>
      <c r="D287" s="194" t="n"/>
      <c r="E287" s="194" t="n"/>
      <c r="F287" s="194" t="n"/>
      <c r="G287" s="194" t="n"/>
      <c r="H287" s="194" t="n"/>
      <c r="I287" s="194" t="n"/>
      <c r="J287" s="194" t="n"/>
      <c r="K287" s="194" t="n"/>
      <c r="L287" s="194" t="n"/>
      <c r="M287" s="194" t="n"/>
      <c r="N287" s="194" t="n"/>
      <c r="O287" s="194" t="n"/>
      <c r="P287" s="194" t="n"/>
      <c r="Q287" s="235" t="n"/>
      <c r="S287" s="194" t="n"/>
      <c r="T287" s="194" t="n"/>
      <c r="U287" s="194" t="n"/>
      <c r="V287" s="194" t="n"/>
      <c r="W287" s="194" t="n"/>
      <c r="X287" s="194" t="n"/>
      <c r="Y287" s="194" t="n"/>
      <c r="Z287" s="194" t="n"/>
      <c r="AA287" s="194" t="n"/>
      <c r="AB287" s="194" t="n"/>
      <c r="AC287" s="194" t="n"/>
      <c r="AD287" s="194" t="n"/>
      <c r="AE287" s="194" t="n"/>
      <c r="AF287" s="235" t="n"/>
      <c r="AH287" s="194" t="n"/>
      <c r="AI287" s="194" t="n"/>
      <c r="AJ287" s="194" t="n"/>
      <c r="AK287" s="194" t="n"/>
      <c r="AL287" s="194" t="n"/>
      <c r="AM287" s="194" t="n"/>
      <c r="AN287" s="194" t="n"/>
      <c r="AO287" s="194" t="n"/>
      <c r="AP287" s="194" t="n"/>
      <c r="AQ287" s="194" t="n"/>
      <c r="AR287" s="194" t="n"/>
      <c r="AS287" s="194" t="n"/>
      <c r="AT287" s="194" t="n"/>
    </row>
    <row r="288" ht="15.6" customHeight="1" s="185">
      <c r="A288" s="216" t="inlineStr">
        <is>
          <t>📋 T1 — 📆 SEMAINE 5</t>
        </is>
      </c>
      <c r="C288" s="235" t="n"/>
      <c r="D288" s="218" t="inlineStr">
        <is>
          <t>🤝 VIE COLLECT.</t>
        </is>
      </c>
      <c r="H288" s="219" t="inlineStr">
        <is>
          <t>🎯 AUTONOMIE</t>
        </is>
      </c>
      <c r="K288" s="220" t="inlineStr">
        <is>
          <t>🎨 CRÉATIVITÉ</t>
        </is>
      </c>
      <c r="N288" s="221" t="inlineStr">
        <is>
          <t>⚽ MOTRICITÉ</t>
        </is>
      </c>
      <c r="Q288" s="252" t="inlineStr">
        <is>
          <t>MOY</t>
        </is>
      </c>
      <c r="S288" s="218" t="inlineStr">
        <is>
          <t>🤝 VIE COLLECT.</t>
        </is>
      </c>
      <c r="W288" s="219" t="inlineStr">
        <is>
          <t>🎯 AUTONOMIE</t>
        </is>
      </c>
      <c r="Z288" s="220" t="inlineStr">
        <is>
          <t>🎨 CRÉATIVITÉ</t>
        </is>
      </c>
      <c r="AC288" s="221" t="inlineStr">
        <is>
          <t>⚽ MOTRICITÉ</t>
        </is>
      </c>
      <c r="AF288" s="252" t="inlineStr">
        <is>
          <t>MOY</t>
        </is>
      </c>
      <c r="AH288" s="218" t="inlineStr">
        <is>
          <t>🤝 VIE COLLECT.</t>
        </is>
      </c>
      <c r="AL288" s="219" t="inlineStr">
        <is>
          <t>🎯 AUTONOMIE</t>
        </is>
      </c>
      <c r="AO288" s="220" t="inlineStr">
        <is>
          <t>🎨 CRÉATIVITÉ</t>
        </is>
      </c>
      <c r="AR288" s="221" t="inlineStr">
        <is>
          <t>⚽ MOTRICITÉ</t>
        </is>
      </c>
      <c r="AU288" s="269" t="inlineStr">
        <is>
          <t>MOY</t>
        </is>
      </c>
    </row>
    <row r="289" ht="30" customHeight="1" s="185">
      <c r="A289" s="226" t="inlineStr">
        <is>
          <t>N°</t>
        </is>
      </c>
      <c r="B289" s="227" t="inlineStr">
        <is>
          <t>📅 LUNDI</t>
        </is>
      </c>
      <c r="C289" s="228" t="n"/>
      <c r="D289" s="229" t="inlineStr">
        <is>
          <t>Règles</t>
        </is>
      </c>
      <c r="E289" s="229" t="inlineStr">
        <is>
          <t>Coopér.</t>
        </is>
      </c>
      <c r="F289" s="229" t="inlineStr">
        <is>
          <t>Comm.</t>
        </is>
      </c>
      <c r="G289" s="229" t="inlineStr">
        <is>
          <t>Entraide</t>
        </is>
      </c>
      <c r="H289" s="230" t="inlineStr">
        <is>
          <t>Initiat.</t>
        </is>
      </c>
      <c r="I289" s="230" t="inlineStr">
        <is>
          <t>Gest.mat</t>
        </is>
      </c>
      <c r="J289" s="230" t="inlineStr">
        <is>
          <t>Orga.</t>
        </is>
      </c>
      <c r="K289" s="231" t="inlineStr">
        <is>
          <t>Imagin.</t>
        </is>
      </c>
      <c r="L289" s="231" t="inlineStr">
        <is>
          <t>Expr.art</t>
        </is>
      </c>
      <c r="M289" s="231" t="inlineStr">
        <is>
          <t>Expr.corp</t>
        </is>
      </c>
      <c r="N289" s="232" t="inlineStr">
        <is>
          <t>Coord.</t>
        </is>
      </c>
      <c r="O289" s="232" t="inlineStr">
        <is>
          <t>Endur.</t>
        </is>
      </c>
      <c r="P289" s="232" t="inlineStr">
        <is>
          <t>Esp.sport</t>
        </is>
      </c>
      <c r="Q289" s="267" t="inlineStr">
        <is>
          <t>MOY</t>
        </is>
      </c>
      <c r="R289" s="268" t="inlineStr">
        <is>
          <t>▼ Activité</t>
        </is>
      </c>
      <c r="S289" s="229" t="inlineStr">
        <is>
          <t>Règles</t>
        </is>
      </c>
      <c r="T289" s="229" t="inlineStr">
        <is>
          <t>Coopér.</t>
        </is>
      </c>
      <c r="U289" s="229" t="inlineStr">
        <is>
          <t>Comm.</t>
        </is>
      </c>
      <c r="V289" s="229" t="inlineStr">
        <is>
          <t>Entraide</t>
        </is>
      </c>
      <c r="W289" s="230" t="inlineStr">
        <is>
          <t>Initiat.</t>
        </is>
      </c>
      <c r="X289" s="230" t="inlineStr">
        <is>
          <t>Gest.mat</t>
        </is>
      </c>
      <c r="Y289" s="230" t="inlineStr">
        <is>
          <t>Orga.</t>
        </is>
      </c>
      <c r="Z289" s="231" t="inlineStr">
        <is>
          <t>Imagin.</t>
        </is>
      </c>
      <c r="AA289" s="231" t="inlineStr">
        <is>
          <t>Expr.art</t>
        </is>
      </c>
      <c r="AB289" s="231" t="inlineStr">
        <is>
          <t>Expr.corp</t>
        </is>
      </c>
      <c r="AC289" s="232" t="inlineStr">
        <is>
          <t>Coord.</t>
        </is>
      </c>
      <c r="AD289" s="232" t="inlineStr">
        <is>
          <t>Endur.</t>
        </is>
      </c>
      <c r="AE289" s="232" t="inlineStr">
        <is>
          <t>Esp.sport</t>
        </is>
      </c>
      <c r="AF289" s="267" t="inlineStr">
        <is>
          <t>MOY</t>
        </is>
      </c>
      <c r="AH289" s="229" t="inlineStr">
        <is>
          <t>Règles</t>
        </is>
      </c>
      <c r="AI289" s="229" t="inlineStr">
        <is>
          <t>Coopér.</t>
        </is>
      </c>
      <c r="AJ289" s="229" t="inlineStr">
        <is>
          <t>Comm.</t>
        </is>
      </c>
      <c r="AK289" s="229" t="inlineStr">
        <is>
          <t>Entraide</t>
        </is>
      </c>
      <c r="AL289" s="230" t="inlineStr">
        <is>
          <t>Initiat.</t>
        </is>
      </c>
      <c r="AM289" s="230" t="inlineStr">
        <is>
          <t>Gest.mat</t>
        </is>
      </c>
      <c r="AN289" s="230" t="inlineStr">
        <is>
          <t>Orga.</t>
        </is>
      </c>
      <c r="AO289" s="231" t="inlineStr">
        <is>
          <t>Imagin.</t>
        </is>
      </c>
      <c r="AP289" s="231" t="inlineStr">
        <is>
          <t>Expr.art</t>
        </is>
      </c>
      <c r="AQ289" s="231" t="inlineStr">
        <is>
          <t>Expr.corp</t>
        </is>
      </c>
      <c r="AR289" s="232" t="inlineStr">
        <is>
          <t>Coord.</t>
        </is>
      </c>
      <c r="AS289" s="232" t="inlineStr">
        <is>
          <t>Endur.</t>
        </is>
      </c>
      <c r="AT289" s="232" t="inlineStr">
        <is>
          <t>Esp.sport</t>
        </is>
      </c>
      <c r="AU289" s="269" t="inlineStr">
        <is>
          <t>MOY</t>
        </is>
      </c>
    </row>
    <row r="290" ht="14.4" customHeight="1" s="185">
      <c r="A290" s="213" t="n">
        <v>1</v>
      </c>
      <c r="B290" s="234">
        <f t="array" ref="B290:B290">IFERROR(INDEX(Liste_Enfants!B$4:B$53,SMALL(IF(Liste_Enfants!E$4:E$53="B",ROW(Liste_Enfants!E$4:E$53)-3),1))&amp;" "&amp;INDEX(Liste_Enfants!C$4:C$53,SMALL(IF(Liste_Enfants!E$4:E$53="B",ROW(Liste_Enfants!E$4:E$53)-3),1)),"")</f>
        <v/>
      </c>
      <c r="C290" s="235" t="n"/>
      <c r="D290" s="236" t="n"/>
      <c r="E290" s="236" t="n"/>
      <c r="F290" s="236" t="n"/>
      <c r="G290" s="236" t="n"/>
      <c r="H290" s="236" t="n"/>
      <c r="I290" s="236" t="n"/>
      <c r="J290" s="236" t="n"/>
      <c r="K290" s="236" t="n"/>
      <c r="L290" s="236" t="n"/>
      <c r="M290" s="236" t="n"/>
      <c r="N290" s="236" t="n"/>
      <c r="O290" s="236" t="n"/>
      <c r="P290" s="236" t="n"/>
      <c r="Q290" s="264">
        <f>IF(COUNTA(D290:P290)=0,"",ROUND(AVERAGE(D290:P290),1))</f>
        <v/>
      </c>
      <c r="S290" s="236" t="n"/>
      <c r="T290" s="236" t="n"/>
      <c r="U290" s="236" t="n"/>
      <c r="V290" s="236" t="n"/>
      <c r="W290" s="236" t="n"/>
      <c r="X290" s="236" t="n"/>
      <c r="Y290" s="236" t="n"/>
      <c r="Z290" s="236" t="n"/>
      <c r="AA290" s="236" t="n"/>
      <c r="AB290" s="236" t="n"/>
      <c r="AC290" s="236" t="n"/>
      <c r="AD290" s="236" t="n"/>
      <c r="AE290" s="236" t="n"/>
      <c r="AF290" s="264">
        <f>IF(COUNTA(S290:AE290)=0,"",ROUND(AVERAGE(S290:AE290),1))</f>
        <v/>
      </c>
      <c r="AH290" s="236" t="n"/>
      <c r="AI290" s="236" t="n"/>
      <c r="AJ290" s="236" t="n"/>
      <c r="AK290" s="236" t="n"/>
      <c r="AL290" s="236" t="n"/>
      <c r="AM290" s="236" t="n"/>
      <c r="AN290" s="236" t="n"/>
      <c r="AO290" s="236" t="n"/>
      <c r="AP290" s="236" t="n"/>
      <c r="AQ290" s="236" t="n"/>
      <c r="AR290" s="236" t="n"/>
      <c r="AS290" s="236" t="n"/>
      <c r="AT290" s="236" t="n"/>
      <c r="AU290" s="237">
        <f>IF(COUNTA(AH290:AT290)=0,"",ROUND(AVERAGE(AH290:AT290),1))</f>
        <v/>
      </c>
    </row>
    <row r="291" ht="14.4" customHeight="1" s="185">
      <c r="A291" s="238" t="n">
        <v>2</v>
      </c>
      <c r="B291" s="239">
        <f t="array" ref="B291:B291">IFERROR(INDEX(Liste_Enfants!B$4:B$53,SMALL(IF(Liste_Enfants!E$4:E$53="B",ROW(Liste_Enfants!E$4:E$53)-3),2))&amp;" "&amp;INDEX(Liste_Enfants!C$4:C$53,SMALL(IF(Liste_Enfants!E$4:E$53="B",ROW(Liste_Enfants!E$4:E$53)-3),2)),"")</f>
        <v/>
      </c>
      <c r="C291" s="235" t="n"/>
      <c r="D291" s="236" t="n"/>
      <c r="E291" s="236" t="n"/>
      <c r="F291" s="236" t="n"/>
      <c r="G291" s="236" t="n"/>
      <c r="H291" s="236" t="n"/>
      <c r="I291" s="236" t="n"/>
      <c r="J291" s="236" t="n"/>
      <c r="K291" s="236" t="n"/>
      <c r="L291" s="236" t="n"/>
      <c r="M291" s="236" t="n"/>
      <c r="N291" s="236" t="n"/>
      <c r="O291" s="236" t="n"/>
      <c r="P291" s="236" t="n"/>
      <c r="Q291" s="264">
        <f>IF(COUNTA(D291:P291)=0,"",ROUND(AVERAGE(D291:P291),1))</f>
        <v/>
      </c>
      <c r="S291" s="236" t="n"/>
      <c r="T291" s="236" t="n"/>
      <c r="U291" s="236" t="n"/>
      <c r="V291" s="236" t="n"/>
      <c r="W291" s="236" t="n"/>
      <c r="X291" s="236" t="n"/>
      <c r="Y291" s="236" t="n"/>
      <c r="Z291" s="236" t="n"/>
      <c r="AA291" s="236" t="n"/>
      <c r="AB291" s="236" t="n"/>
      <c r="AC291" s="236" t="n"/>
      <c r="AD291" s="236" t="n"/>
      <c r="AE291" s="236" t="n"/>
      <c r="AF291" s="264">
        <f>IF(COUNTA(S291:AE291)=0,"",ROUND(AVERAGE(S291:AE291),1))</f>
        <v/>
      </c>
      <c r="AH291" s="236" t="n"/>
      <c r="AI291" s="236" t="n"/>
      <c r="AJ291" s="236" t="n"/>
      <c r="AK291" s="236" t="n"/>
      <c r="AL291" s="236" t="n"/>
      <c r="AM291" s="236" t="n"/>
      <c r="AN291" s="236" t="n"/>
      <c r="AO291" s="236" t="n"/>
      <c r="AP291" s="236" t="n"/>
      <c r="AQ291" s="236" t="n"/>
      <c r="AR291" s="236" t="n"/>
      <c r="AS291" s="236" t="n"/>
      <c r="AT291" s="236" t="n"/>
      <c r="AU291" s="237">
        <f>IF(COUNTA(AH291:AT291)=0,"",ROUND(AVERAGE(AH291:AT291),1))</f>
        <v/>
      </c>
    </row>
    <row r="292" ht="14.4" customHeight="1" s="185">
      <c r="A292" s="213" t="n">
        <v>3</v>
      </c>
      <c r="B292" s="234">
        <f t="array" ref="B292:B292">IFERROR(INDEX(Liste_Enfants!B$4:B$53,SMALL(IF(Liste_Enfants!E$4:E$53="B",ROW(Liste_Enfants!E$4:E$53)-3),3))&amp;" "&amp;INDEX(Liste_Enfants!C$4:C$53,SMALL(IF(Liste_Enfants!E$4:E$53="B",ROW(Liste_Enfants!E$4:E$53)-3),3)),"")</f>
        <v/>
      </c>
      <c r="C292" s="235" t="n"/>
      <c r="D292" s="236" t="n"/>
      <c r="E292" s="236" t="n"/>
      <c r="F292" s="236" t="n"/>
      <c r="G292" s="236" t="n"/>
      <c r="H292" s="236" t="n"/>
      <c r="I292" s="236" t="n"/>
      <c r="J292" s="236" t="n"/>
      <c r="K292" s="236" t="n"/>
      <c r="L292" s="236" t="n"/>
      <c r="M292" s="236" t="n"/>
      <c r="N292" s="236" t="n"/>
      <c r="O292" s="236" t="n"/>
      <c r="P292" s="236" t="n"/>
      <c r="Q292" s="264">
        <f>IF(COUNTA(D292:P292)=0,"",ROUND(AVERAGE(D292:P292),1))</f>
        <v/>
      </c>
      <c r="S292" s="236" t="n"/>
      <c r="T292" s="236" t="n"/>
      <c r="U292" s="236" t="n"/>
      <c r="V292" s="236" t="n"/>
      <c r="W292" s="236" t="n"/>
      <c r="X292" s="236" t="n"/>
      <c r="Y292" s="236" t="n"/>
      <c r="Z292" s="236" t="n"/>
      <c r="AA292" s="236" t="n"/>
      <c r="AB292" s="236" t="n"/>
      <c r="AC292" s="236" t="n"/>
      <c r="AD292" s="236" t="n"/>
      <c r="AE292" s="236" t="n"/>
      <c r="AF292" s="264">
        <f>IF(COUNTA(S292:AE292)=0,"",ROUND(AVERAGE(S292:AE292),1))</f>
        <v/>
      </c>
      <c r="AH292" s="236" t="n"/>
      <c r="AI292" s="236" t="n"/>
      <c r="AJ292" s="236" t="n"/>
      <c r="AK292" s="236" t="n"/>
      <c r="AL292" s="236" t="n"/>
      <c r="AM292" s="236" t="n"/>
      <c r="AN292" s="236" t="n"/>
      <c r="AO292" s="236" t="n"/>
      <c r="AP292" s="236" t="n"/>
      <c r="AQ292" s="236" t="n"/>
      <c r="AR292" s="236" t="n"/>
      <c r="AS292" s="236" t="n"/>
      <c r="AT292" s="236" t="n"/>
      <c r="AU292" s="237">
        <f>IF(COUNTA(AH292:AT292)=0,"",ROUND(AVERAGE(AH292:AT292),1))</f>
        <v/>
      </c>
    </row>
    <row r="293" ht="14.4" customHeight="1" s="185">
      <c r="A293" s="238" t="n">
        <v>4</v>
      </c>
      <c r="B293" s="239">
        <f t="array" ref="B293:B293">IFERROR(INDEX(Liste_Enfants!B$4:B$53,SMALL(IF(Liste_Enfants!E$4:E$53="B",ROW(Liste_Enfants!E$4:E$53)-3),4))&amp;" "&amp;INDEX(Liste_Enfants!C$4:C$53,SMALL(IF(Liste_Enfants!E$4:E$53="B",ROW(Liste_Enfants!E$4:E$53)-3),4)),"")</f>
        <v/>
      </c>
      <c r="C293" s="235" t="n"/>
      <c r="D293" s="236" t="n"/>
      <c r="E293" s="236" t="n"/>
      <c r="F293" s="236" t="n"/>
      <c r="G293" s="236" t="n"/>
      <c r="H293" s="236" t="n"/>
      <c r="I293" s="236" t="n"/>
      <c r="J293" s="236" t="n"/>
      <c r="K293" s="236" t="n"/>
      <c r="L293" s="236" t="n"/>
      <c r="M293" s="236" t="n"/>
      <c r="N293" s="236" t="n"/>
      <c r="O293" s="236" t="n"/>
      <c r="P293" s="236" t="n"/>
      <c r="Q293" s="264">
        <f>IF(COUNTA(D293:P293)=0,"",ROUND(AVERAGE(D293:P293),1))</f>
        <v/>
      </c>
      <c r="S293" s="236" t="n"/>
      <c r="T293" s="236" t="n"/>
      <c r="U293" s="236" t="n"/>
      <c r="V293" s="236" t="n"/>
      <c r="W293" s="236" t="n"/>
      <c r="X293" s="236" t="n"/>
      <c r="Y293" s="236" t="n"/>
      <c r="Z293" s="236" t="n"/>
      <c r="AA293" s="236" t="n"/>
      <c r="AB293" s="236" t="n"/>
      <c r="AC293" s="236" t="n"/>
      <c r="AD293" s="236" t="n"/>
      <c r="AE293" s="236" t="n"/>
      <c r="AF293" s="264">
        <f>IF(COUNTA(S293:AE293)=0,"",ROUND(AVERAGE(S293:AE293),1))</f>
        <v/>
      </c>
      <c r="AH293" s="236" t="n"/>
      <c r="AI293" s="236" t="n"/>
      <c r="AJ293" s="236" t="n"/>
      <c r="AK293" s="236" t="n"/>
      <c r="AL293" s="236" t="n"/>
      <c r="AM293" s="236" t="n"/>
      <c r="AN293" s="236" t="n"/>
      <c r="AO293" s="236" t="n"/>
      <c r="AP293" s="236" t="n"/>
      <c r="AQ293" s="236" t="n"/>
      <c r="AR293" s="236" t="n"/>
      <c r="AS293" s="236" t="n"/>
      <c r="AT293" s="236" t="n"/>
      <c r="AU293" s="237">
        <f>IF(COUNTA(AH293:AT293)=0,"",ROUND(AVERAGE(AH293:AT293),1))</f>
        <v/>
      </c>
    </row>
    <row r="294" ht="14.4" customHeight="1" s="185">
      <c r="A294" s="213" t="n">
        <v>5</v>
      </c>
      <c r="B294" s="234">
        <f t="array" ref="B294:B294">IFERROR(INDEX(Liste_Enfants!B$4:B$53,SMALL(IF(Liste_Enfants!E$4:E$53="B",ROW(Liste_Enfants!E$4:E$53)-3),5))&amp;" "&amp;INDEX(Liste_Enfants!C$4:C$53,SMALL(IF(Liste_Enfants!E$4:E$53="B",ROW(Liste_Enfants!E$4:E$53)-3),5)),"")</f>
        <v/>
      </c>
      <c r="C294" s="235" t="n"/>
      <c r="D294" s="236" t="n"/>
      <c r="E294" s="236" t="n"/>
      <c r="F294" s="236" t="n"/>
      <c r="G294" s="236" t="n"/>
      <c r="H294" s="236" t="n"/>
      <c r="I294" s="236" t="n"/>
      <c r="J294" s="236" t="n"/>
      <c r="K294" s="236" t="n"/>
      <c r="L294" s="236" t="n"/>
      <c r="M294" s="236" t="n"/>
      <c r="N294" s="236" t="n"/>
      <c r="O294" s="236" t="n"/>
      <c r="P294" s="236" t="n"/>
      <c r="Q294" s="264">
        <f>IF(COUNTA(D294:P294)=0,"",ROUND(AVERAGE(D294:P294),1))</f>
        <v/>
      </c>
      <c r="S294" s="236" t="n"/>
      <c r="T294" s="236" t="n"/>
      <c r="U294" s="236" t="n"/>
      <c r="V294" s="236" t="n"/>
      <c r="W294" s="236" t="n"/>
      <c r="X294" s="236" t="n"/>
      <c r="Y294" s="236" t="n"/>
      <c r="Z294" s="236" t="n"/>
      <c r="AA294" s="236" t="n"/>
      <c r="AB294" s="236" t="n"/>
      <c r="AC294" s="236" t="n"/>
      <c r="AD294" s="236" t="n"/>
      <c r="AE294" s="236" t="n"/>
      <c r="AF294" s="264">
        <f>IF(COUNTA(S294:AE294)=0,"",ROUND(AVERAGE(S294:AE294),1))</f>
        <v/>
      </c>
      <c r="AH294" s="236" t="n"/>
      <c r="AI294" s="236" t="n"/>
      <c r="AJ294" s="236" t="n"/>
      <c r="AK294" s="236" t="n"/>
      <c r="AL294" s="236" t="n"/>
      <c r="AM294" s="236" t="n"/>
      <c r="AN294" s="236" t="n"/>
      <c r="AO294" s="236" t="n"/>
      <c r="AP294" s="236" t="n"/>
      <c r="AQ294" s="236" t="n"/>
      <c r="AR294" s="236" t="n"/>
      <c r="AS294" s="236" t="n"/>
      <c r="AT294" s="236" t="n"/>
      <c r="AU294" s="237">
        <f>IF(COUNTA(AH294:AT294)=0,"",ROUND(AVERAGE(AH294:AT294),1))</f>
        <v/>
      </c>
    </row>
    <row r="295" ht="14.4" customHeight="1" s="185">
      <c r="A295" s="238" t="n">
        <v>6</v>
      </c>
      <c r="B295" s="239">
        <f t="array" ref="B295:B295">IFERROR(INDEX(Liste_Enfants!B$4:B$53,SMALL(IF(Liste_Enfants!E$4:E$53="B",ROW(Liste_Enfants!E$4:E$53)-3),6))&amp;" "&amp;INDEX(Liste_Enfants!C$4:C$53,SMALL(IF(Liste_Enfants!E$4:E$53="B",ROW(Liste_Enfants!E$4:E$53)-3),6)),"")</f>
        <v/>
      </c>
      <c r="C295" s="235" t="n"/>
      <c r="D295" s="236" t="n"/>
      <c r="E295" s="236" t="n"/>
      <c r="F295" s="236" t="n"/>
      <c r="G295" s="236" t="n"/>
      <c r="H295" s="236" t="n"/>
      <c r="I295" s="236" t="n"/>
      <c r="J295" s="236" t="n"/>
      <c r="K295" s="236" t="n"/>
      <c r="L295" s="236" t="n"/>
      <c r="M295" s="236" t="n"/>
      <c r="N295" s="236" t="n"/>
      <c r="O295" s="236" t="n"/>
      <c r="P295" s="236" t="n"/>
      <c r="Q295" s="264">
        <f>IF(COUNTA(D295:P295)=0,"",ROUND(AVERAGE(D295:P295),1))</f>
        <v/>
      </c>
      <c r="S295" s="236" t="n"/>
      <c r="T295" s="236" t="n"/>
      <c r="U295" s="236" t="n"/>
      <c r="V295" s="236" t="n"/>
      <c r="W295" s="236" t="n"/>
      <c r="X295" s="236" t="n"/>
      <c r="Y295" s="236" t="n"/>
      <c r="Z295" s="236" t="n"/>
      <c r="AA295" s="236" t="n"/>
      <c r="AB295" s="236" t="n"/>
      <c r="AC295" s="236" t="n"/>
      <c r="AD295" s="236" t="n"/>
      <c r="AE295" s="236" t="n"/>
      <c r="AF295" s="264">
        <f>IF(COUNTA(S295:AE295)=0,"",ROUND(AVERAGE(S295:AE295),1))</f>
        <v/>
      </c>
      <c r="AH295" s="236" t="n"/>
      <c r="AI295" s="236" t="n"/>
      <c r="AJ295" s="236" t="n"/>
      <c r="AK295" s="236" t="n"/>
      <c r="AL295" s="236" t="n"/>
      <c r="AM295" s="236" t="n"/>
      <c r="AN295" s="236" t="n"/>
      <c r="AO295" s="236" t="n"/>
      <c r="AP295" s="236" t="n"/>
      <c r="AQ295" s="236" t="n"/>
      <c r="AR295" s="236" t="n"/>
      <c r="AS295" s="236" t="n"/>
      <c r="AT295" s="236" t="n"/>
      <c r="AU295" s="237">
        <f>IF(COUNTA(AH295:AT295)=0,"",ROUND(AVERAGE(AH295:AT295),1))</f>
        <v/>
      </c>
    </row>
    <row r="296" ht="14.4" customHeight="1" s="185">
      <c r="A296" s="213" t="n">
        <v>7</v>
      </c>
      <c r="B296" s="234">
        <f t="array" ref="B296:B296">IFERROR(INDEX(Liste_Enfants!B$4:B$53,SMALL(IF(Liste_Enfants!E$4:E$53="B",ROW(Liste_Enfants!E$4:E$53)-3),7))&amp;" "&amp;INDEX(Liste_Enfants!C$4:C$53,SMALL(IF(Liste_Enfants!E$4:E$53="B",ROW(Liste_Enfants!E$4:E$53)-3),7)),"")</f>
        <v/>
      </c>
      <c r="C296" s="235" t="n"/>
      <c r="D296" s="236" t="n"/>
      <c r="E296" s="236" t="n"/>
      <c r="F296" s="236" t="n"/>
      <c r="G296" s="236" t="n"/>
      <c r="H296" s="236" t="n"/>
      <c r="I296" s="236" t="n"/>
      <c r="J296" s="236" t="n"/>
      <c r="K296" s="236" t="n"/>
      <c r="L296" s="236" t="n"/>
      <c r="M296" s="236" t="n"/>
      <c r="N296" s="236" t="n"/>
      <c r="O296" s="236" t="n"/>
      <c r="P296" s="236" t="n"/>
      <c r="Q296" s="264">
        <f>IF(COUNTA(D296:P296)=0,"",ROUND(AVERAGE(D296:P296),1))</f>
        <v/>
      </c>
      <c r="S296" s="236" t="n"/>
      <c r="T296" s="236" t="n"/>
      <c r="U296" s="236" t="n"/>
      <c r="V296" s="236" t="n"/>
      <c r="W296" s="236" t="n"/>
      <c r="X296" s="236" t="n"/>
      <c r="Y296" s="236" t="n"/>
      <c r="Z296" s="236" t="n"/>
      <c r="AA296" s="236" t="n"/>
      <c r="AB296" s="236" t="n"/>
      <c r="AC296" s="236" t="n"/>
      <c r="AD296" s="236" t="n"/>
      <c r="AE296" s="236" t="n"/>
      <c r="AF296" s="264">
        <f>IF(COUNTA(S296:AE296)=0,"",ROUND(AVERAGE(S296:AE296),1))</f>
        <v/>
      </c>
      <c r="AH296" s="236" t="n"/>
      <c r="AI296" s="236" t="n"/>
      <c r="AJ296" s="236" t="n"/>
      <c r="AK296" s="236" t="n"/>
      <c r="AL296" s="236" t="n"/>
      <c r="AM296" s="236" t="n"/>
      <c r="AN296" s="236" t="n"/>
      <c r="AO296" s="236" t="n"/>
      <c r="AP296" s="236" t="n"/>
      <c r="AQ296" s="236" t="n"/>
      <c r="AR296" s="236" t="n"/>
      <c r="AS296" s="236" t="n"/>
      <c r="AT296" s="236" t="n"/>
      <c r="AU296" s="237">
        <f>IF(COUNTA(AH296:AT296)=0,"",ROUND(AVERAGE(AH296:AT296),1))</f>
        <v/>
      </c>
    </row>
    <row r="297" ht="14.4" customHeight="1" s="185">
      <c r="A297" s="238" t="n">
        <v>8</v>
      </c>
      <c r="B297" s="239">
        <f t="array" ref="B297:B297">IFERROR(INDEX(Liste_Enfants!B$4:B$53,SMALL(IF(Liste_Enfants!E$4:E$53="B",ROW(Liste_Enfants!E$4:E$53)-3),8))&amp;" "&amp;INDEX(Liste_Enfants!C$4:C$53,SMALL(IF(Liste_Enfants!E$4:E$53="B",ROW(Liste_Enfants!E$4:E$53)-3),8)),"")</f>
        <v/>
      </c>
      <c r="C297" s="235" t="n"/>
      <c r="D297" s="236" t="n"/>
      <c r="E297" s="236" t="n"/>
      <c r="F297" s="236" t="n"/>
      <c r="G297" s="236" t="n"/>
      <c r="H297" s="236" t="n"/>
      <c r="I297" s="236" t="n"/>
      <c r="J297" s="236" t="n"/>
      <c r="K297" s="236" t="n"/>
      <c r="L297" s="236" t="n"/>
      <c r="M297" s="236" t="n"/>
      <c r="N297" s="236" t="n"/>
      <c r="O297" s="236" t="n"/>
      <c r="P297" s="236" t="n"/>
      <c r="Q297" s="264">
        <f>IF(COUNTA(D297:P297)=0,"",ROUND(AVERAGE(D297:P297),1))</f>
        <v/>
      </c>
      <c r="S297" s="236" t="n"/>
      <c r="T297" s="236" t="n"/>
      <c r="U297" s="236" t="n"/>
      <c r="V297" s="236" t="n"/>
      <c r="W297" s="236" t="n"/>
      <c r="X297" s="236" t="n"/>
      <c r="Y297" s="236" t="n"/>
      <c r="Z297" s="236" t="n"/>
      <c r="AA297" s="236" t="n"/>
      <c r="AB297" s="236" t="n"/>
      <c r="AC297" s="236" t="n"/>
      <c r="AD297" s="236" t="n"/>
      <c r="AE297" s="236" t="n"/>
      <c r="AF297" s="264">
        <f>IF(COUNTA(S297:AE297)=0,"",ROUND(AVERAGE(S297:AE297),1))</f>
        <v/>
      </c>
      <c r="AH297" s="236" t="n"/>
      <c r="AI297" s="236" t="n"/>
      <c r="AJ297" s="236" t="n"/>
      <c r="AK297" s="236" t="n"/>
      <c r="AL297" s="236" t="n"/>
      <c r="AM297" s="236" t="n"/>
      <c r="AN297" s="236" t="n"/>
      <c r="AO297" s="236" t="n"/>
      <c r="AP297" s="236" t="n"/>
      <c r="AQ297" s="236" t="n"/>
      <c r="AR297" s="236" t="n"/>
      <c r="AS297" s="236" t="n"/>
      <c r="AT297" s="236" t="n"/>
      <c r="AU297" s="237">
        <f>IF(COUNTA(AH297:AT297)=0,"",ROUND(AVERAGE(AH297:AT297),1))</f>
        <v/>
      </c>
    </row>
    <row r="298" ht="14.4" customHeight="1" s="185">
      <c r="A298" s="213" t="n">
        <v>9</v>
      </c>
      <c r="B298" s="234">
        <f t="array" ref="B298:B298">IFERROR(INDEX(Liste_Enfants!B$4:B$53,SMALL(IF(Liste_Enfants!E$4:E$53="B",ROW(Liste_Enfants!E$4:E$53)-3),9))&amp;" "&amp;INDEX(Liste_Enfants!C$4:C$53,SMALL(IF(Liste_Enfants!E$4:E$53="B",ROW(Liste_Enfants!E$4:E$53)-3),9)),"")</f>
        <v/>
      </c>
      <c r="C298" s="235" t="n"/>
      <c r="D298" s="236" t="n"/>
      <c r="E298" s="236" t="n"/>
      <c r="F298" s="236" t="n"/>
      <c r="G298" s="236" t="n"/>
      <c r="H298" s="236" t="n"/>
      <c r="I298" s="236" t="n"/>
      <c r="J298" s="236" t="n"/>
      <c r="K298" s="236" t="n"/>
      <c r="L298" s="236" t="n"/>
      <c r="M298" s="236" t="n"/>
      <c r="N298" s="236" t="n"/>
      <c r="O298" s="236" t="n"/>
      <c r="P298" s="236" t="n"/>
      <c r="Q298" s="264">
        <f>IF(COUNTA(D298:P298)=0,"",ROUND(AVERAGE(D298:P298),1))</f>
        <v/>
      </c>
      <c r="S298" s="236" t="n"/>
      <c r="T298" s="236" t="n"/>
      <c r="U298" s="236" t="n"/>
      <c r="V298" s="236" t="n"/>
      <c r="W298" s="236" t="n"/>
      <c r="X298" s="236" t="n"/>
      <c r="Y298" s="236" t="n"/>
      <c r="Z298" s="236" t="n"/>
      <c r="AA298" s="236" t="n"/>
      <c r="AB298" s="236" t="n"/>
      <c r="AC298" s="236" t="n"/>
      <c r="AD298" s="236" t="n"/>
      <c r="AE298" s="236" t="n"/>
      <c r="AF298" s="264">
        <f>IF(COUNTA(S298:AE298)=0,"",ROUND(AVERAGE(S298:AE298),1))</f>
        <v/>
      </c>
      <c r="AH298" s="236" t="n"/>
      <c r="AI298" s="236" t="n"/>
      <c r="AJ298" s="236" t="n"/>
      <c r="AK298" s="236" t="n"/>
      <c r="AL298" s="236" t="n"/>
      <c r="AM298" s="236" t="n"/>
      <c r="AN298" s="236" t="n"/>
      <c r="AO298" s="236" t="n"/>
      <c r="AP298" s="236" t="n"/>
      <c r="AQ298" s="236" t="n"/>
      <c r="AR298" s="236" t="n"/>
      <c r="AS298" s="236" t="n"/>
      <c r="AT298" s="236" t="n"/>
      <c r="AU298" s="237">
        <f>IF(COUNTA(AH298:AT298)=0,"",ROUND(AVERAGE(AH298:AT298),1))</f>
        <v/>
      </c>
    </row>
    <row r="299" ht="14.4" customHeight="1" s="185">
      <c r="A299" s="238" t="n">
        <v>10</v>
      </c>
      <c r="B299" s="239">
        <f t="array" ref="B299:B299">IFERROR(INDEX(Liste_Enfants!B$4:B$53,SMALL(IF(Liste_Enfants!E$4:E$53="B",ROW(Liste_Enfants!E$4:E$53)-3),10))&amp;" "&amp;INDEX(Liste_Enfants!C$4:C$53,SMALL(IF(Liste_Enfants!E$4:E$53="B",ROW(Liste_Enfants!E$4:E$53)-3),10)),"")</f>
        <v/>
      </c>
      <c r="C299" s="235" t="n"/>
      <c r="D299" s="236" t="n"/>
      <c r="E299" s="236" t="n"/>
      <c r="F299" s="236" t="n"/>
      <c r="G299" s="236" t="n"/>
      <c r="H299" s="236" t="n"/>
      <c r="I299" s="236" t="n"/>
      <c r="J299" s="236" t="n"/>
      <c r="K299" s="236" t="n"/>
      <c r="L299" s="236" t="n"/>
      <c r="M299" s="236" t="n"/>
      <c r="N299" s="236" t="n"/>
      <c r="O299" s="236" t="n"/>
      <c r="P299" s="236" t="n"/>
      <c r="Q299" s="264">
        <f>IF(COUNTA(D299:P299)=0,"",ROUND(AVERAGE(D299:P299),1))</f>
        <v/>
      </c>
      <c r="S299" s="236" t="n"/>
      <c r="T299" s="236" t="n"/>
      <c r="U299" s="236" t="n"/>
      <c r="V299" s="236" t="n"/>
      <c r="W299" s="236" t="n"/>
      <c r="X299" s="236" t="n"/>
      <c r="Y299" s="236" t="n"/>
      <c r="Z299" s="236" t="n"/>
      <c r="AA299" s="236" t="n"/>
      <c r="AB299" s="236" t="n"/>
      <c r="AC299" s="236" t="n"/>
      <c r="AD299" s="236" t="n"/>
      <c r="AE299" s="236" t="n"/>
      <c r="AF299" s="264">
        <f>IF(COUNTA(S299:AE299)=0,"",ROUND(AVERAGE(S299:AE299),1))</f>
        <v/>
      </c>
      <c r="AH299" s="236" t="n"/>
      <c r="AI299" s="236" t="n"/>
      <c r="AJ299" s="236" t="n"/>
      <c r="AK299" s="236" t="n"/>
      <c r="AL299" s="236" t="n"/>
      <c r="AM299" s="236" t="n"/>
      <c r="AN299" s="236" t="n"/>
      <c r="AO299" s="236" t="n"/>
      <c r="AP299" s="236" t="n"/>
      <c r="AQ299" s="236" t="n"/>
      <c r="AR299" s="236" t="n"/>
      <c r="AS299" s="236" t="n"/>
      <c r="AT299" s="236" t="n"/>
      <c r="AU299" s="237">
        <f>IF(COUNTA(AH299:AT299)=0,"",ROUND(AVERAGE(AH299:AT299),1))</f>
        <v/>
      </c>
    </row>
    <row r="300" ht="14.4" customHeight="1" s="185">
      <c r="A300" s="213" t="n">
        <v>11</v>
      </c>
      <c r="B300" s="234">
        <f t="array" ref="B300:B300">IFERROR(INDEX(Liste_Enfants!B$4:B$53,SMALL(IF(Liste_Enfants!E$4:E$53="B",ROW(Liste_Enfants!E$4:E$53)-3),11))&amp;" "&amp;INDEX(Liste_Enfants!C$4:C$53,SMALL(IF(Liste_Enfants!E$4:E$53="B",ROW(Liste_Enfants!E$4:E$53)-3),11)),"")</f>
        <v/>
      </c>
      <c r="C300" s="235" t="n"/>
      <c r="D300" s="236" t="n"/>
      <c r="E300" s="236" t="n"/>
      <c r="F300" s="236" t="n"/>
      <c r="G300" s="236" t="n"/>
      <c r="H300" s="236" t="n"/>
      <c r="I300" s="236" t="n"/>
      <c r="J300" s="236" t="n"/>
      <c r="K300" s="236" t="n"/>
      <c r="L300" s="236" t="n"/>
      <c r="M300" s="236" t="n"/>
      <c r="N300" s="236" t="n"/>
      <c r="O300" s="236" t="n"/>
      <c r="P300" s="236" t="n"/>
      <c r="Q300" s="264">
        <f>IF(COUNTA(D300:P300)=0,"",ROUND(AVERAGE(D300:P300),1))</f>
        <v/>
      </c>
      <c r="S300" s="236" t="n"/>
      <c r="T300" s="236" t="n"/>
      <c r="U300" s="236" t="n"/>
      <c r="V300" s="236" t="n"/>
      <c r="W300" s="236" t="n"/>
      <c r="X300" s="236" t="n"/>
      <c r="Y300" s="236" t="n"/>
      <c r="Z300" s="236" t="n"/>
      <c r="AA300" s="236" t="n"/>
      <c r="AB300" s="236" t="n"/>
      <c r="AC300" s="236" t="n"/>
      <c r="AD300" s="236" t="n"/>
      <c r="AE300" s="236" t="n"/>
      <c r="AF300" s="264">
        <f>IF(COUNTA(S300:AE300)=0,"",ROUND(AVERAGE(S300:AE300),1))</f>
        <v/>
      </c>
      <c r="AH300" s="236" t="n"/>
      <c r="AI300" s="236" t="n"/>
      <c r="AJ300" s="236" t="n"/>
      <c r="AK300" s="236" t="n"/>
      <c r="AL300" s="236" t="n"/>
      <c r="AM300" s="236" t="n"/>
      <c r="AN300" s="236" t="n"/>
      <c r="AO300" s="236" t="n"/>
      <c r="AP300" s="236" t="n"/>
      <c r="AQ300" s="236" t="n"/>
      <c r="AR300" s="236" t="n"/>
      <c r="AS300" s="236" t="n"/>
      <c r="AT300" s="236" t="n"/>
      <c r="AU300" s="237">
        <f>IF(COUNTA(AH300:AT300)=0,"",ROUND(AVERAGE(AH300:AT300),1))</f>
        <v/>
      </c>
    </row>
    <row r="301" ht="14.4" customHeight="1" s="185">
      <c r="A301" s="238" t="n">
        <v>12</v>
      </c>
      <c r="B301" s="239">
        <f t="array" ref="B301:B301">IFERROR(INDEX(Liste_Enfants!B$4:B$53,SMALL(IF(Liste_Enfants!E$4:E$53="B",ROW(Liste_Enfants!E$4:E$53)-3),12))&amp;" "&amp;INDEX(Liste_Enfants!C$4:C$53,SMALL(IF(Liste_Enfants!E$4:E$53="B",ROW(Liste_Enfants!E$4:E$53)-3),12)),"")</f>
        <v/>
      </c>
      <c r="C301" s="235" t="n"/>
      <c r="D301" s="236" t="n"/>
      <c r="E301" s="236" t="n"/>
      <c r="F301" s="236" t="n"/>
      <c r="G301" s="236" t="n"/>
      <c r="H301" s="236" t="n"/>
      <c r="I301" s="236" t="n"/>
      <c r="J301" s="236" t="n"/>
      <c r="K301" s="236" t="n"/>
      <c r="L301" s="236" t="n"/>
      <c r="M301" s="236" t="n"/>
      <c r="N301" s="236" t="n"/>
      <c r="O301" s="236" t="n"/>
      <c r="P301" s="236" t="n"/>
      <c r="Q301" s="264">
        <f>IF(COUNTA(D301:P301)=0,"",ROUND(AVERAGE(D301:P301),1))</f>
        <v/>
      </c>
      <c r="S301" s="236" t="n"/>
      <c r="T301" s="236" t="n"/>
      <c r="U301" s="236" t="n"/>
      <c r="V301" s="236" t="n"/>
      <c r="W301" s="236" t="n"/>
      <c r="X301" s="236" t="n"/>
      <c r="Y301" s="236" t="n"/>
      <c r="Z301" s="236" t="n"/>
      <c r="AA301" s="236" t="n"/>
      <c r="AB301" s="236" t="n"/>
      <c r="AC301" s="236" t="n"/>
      <c r="AD301" s="236" t="n"/>
      <c r="AE301" s="236" t="n"/>
      <c r="AF301" s="264">
        <f>IF(COUNTA(S301:AE301)=0,"",ROUND(AVERAGE(S301:AE301),1))</f>
        <v/>
      </c>
      <c r="AH301" s="236" t="n"/>
      <c r="AI301" s="236" t="n"/>
      <c r="AJ301" s="236" t="n"/>
      <c r="AK301" s="236" t="n"/>
      <c r="AL301" s="236" t="n"/>
      <c r="AM301" s="236" t="n"/>
      <c r="AN301" s="236" t="n"/>
      <c r="AO301" s="236" t="n"/>
      <c r="AP301" s="236" t="n"/>
      <c r="AQ301" s="236" t="n"/>
      <c r="AR301" s="236" t="n"/>
      <c r="AS301" s="236" t="n"/>
      <c r="AT301" s="236" t="n"/>
      <c r="AU301" s="237">
        <f>IF(COUNTA(AH301:AT301)=0,"",ROUND(AVERAGE(AH301:AT301),1))</f>
        <v/>
      </c>
    </row>
    <row r="302" ht="14.4" customHeight="1" s="185">
      <c r="A302" s="213" t="n">
        <v>13</v>
      </c>
      <c r="B302" s="234">
        <f t="array" ref="B302:B302">IFERROR(INDEX(Liste_Enfants!B$4:B$53,SMALL(IF(Liste_Enfants!E$4:E$53="B",ROW(Liste_Enfants!E$4:E$53)-3),13))&amp;" "&amp;INDEX(Liste_Enfants!C$4:C$53,SMALL(IF(Liste_Enfants!E$4:E$53="B",ROW(Liste_Enfants!E$4:E$53)-3),13)),"")</f>
        <v/>
      </c>
      <c r="C302" s="235" t="n"/>
      <c r="D302" s="236" t="n"/>
      <c r="E302" s="236" t="n"/>
      <c r="F302" s="236" t="n"/>
      <c r="G302" s="236" t="n"/>
      <c r="H302" s="236" t="n"/>
      <c r="I302" s="236" t="n"/>
      <c r="J302" s="236" t="n"/>
      <c r="K302" s="236" t="n"/>
      <c r="L302" s="236" t="n"/>
      <c r="M302" s="236" t="n"/>
      <c r="N302" s="236" t="n"/>
      <c r="O302" s="236" t="n"/>
      <c r="P302" s="236" t="n"/>
      <c r="Q302" s="264">
        <f>IF(COUNTA(D302:P302)=0,"",ROUND(AVERAGE(D302:P302),1))</f>
        <v/>
      </c>
      <c r="S302" s="236" t="n"/>
      <c r="T302" s="236" t="n"/>
      <c r="U302" s="236" t="n"/>
      <c r="V302" s="236" t="n"/>
      <c r="W302" s="236" t="n"/>
      <c r="X302" s="236" t="n"/>
      <c r="Y302" s="236" t="n"/>
      <c r="Z302" s="236" t="n"/>
      <c r="AA302" s="236" t="n"/>
      <c r="AB302" s="236" t="n"/>
      <c r="AC302" s="236" t="n"/>
      <c r="AD302" s="236" t="n"/>
      <c r="AE302" s="236" t="n"/>
      <c r="AF302" s="264">
        <f>IF(COUNTA(S302:AE302)=0,"",ROUND(AVERAGE(S302:AE302),1))</f>
        <v/>
      </c>
      <c r="AH302" s="236" t="n"/>
      <c r="AI302" s="236" t="n"/>
      <c r="AJ302" s="236" t="n"/>
      <c r="AK302" s="236" t="n"/>
      <c r="AL302" s="236" t="n"/>
      <c r="AM302" s="236" t="n"/>
      <c r="AN302" s="236" t="n"/>
      <c r="AO302" s="236" t="n"/>
      <c r="AP302" s="236" t="n"/>
      <c r="AQ302" s="236" t="n"/>
      <c r="AR302" s="236" t="n"/>
      <c r="AS302" s="236" t="n"/>
      <c r="AT302" s="236" t="n"/>
      <c r="AU302" s="237">
        <f>IF(COUNTA(AH302:AT302)=0,"",ROUND(AVERAGE(AH302:AT302),1))</f>
        <v/>
      </c>
    </row>
    <row r="303" ht="14.4" customHeight="1" s="185">
      <c r="A303" s="238" t="n">
        <v>14</v>
      </c>
      <c r="B303" s="239">
        <f t="array" ref="B303:B303">IFERROR(INDEX(Liste_Enfants!B$4:B$53,SMALL(IF(Liste_Enfants!E$4:E$53="B",ROW(Liste_Enfants!E$4:E$53)-3),14))&amp;" "&amp;INDEX(Liste_Enfants!C$4:C$53,SMALL(IF(Liste_Enfants!E$4:E$53="B",ROW(Liste_Enfants!E$4:E$53)-3),14)),"")</f>
        <v/>
      </c>
      <c r="C303" s="235" t="n"/>
      <c r="D303" s="236" t="n"/>
      <c r="E303" s="236" t="n"/>
      <c r="F303" s="236" t="n"/>
      <c r="G303" s="236" t="n"/>
      <c r="H303" s="236" t="n"/>
      <c r="I303" s="236" t="n"/>
      <c r="J303" s="236" t="n"/>
      <c r="K303" s="236" t="n"/>
      <c r="L303" s="236" t="n"/>
      <c r="M303" s="236" t="n"/>
      <c r="N303" s="236" t="n"/>
      <c r="O303" s="236" t="n"/>
      <c r="P303" s="236" t="n"/>
      <c r="Q303" s="264">
        <f>IF(COUNTA(D303:P303)=0,"",ROUND(AVERAGE(D303:P303),1))</f>
        <v/>
      </c>
      <c r="S303" s="236" t="n"/>
      <c r="T303" s="236" t="n"/>
      <c r="U303" s="236" t="n"/>
      <c r="V303" s="236" t="n"/>
      <c r="W303" s="236" t="n"/>
      <c r="X303" s="236" t="n"/>
      <c r="Y303" s="236" t="n"/>
      <c r="Z303" s="236" t="n"/>
      <c r="AA303" s="236" t="n"/>
      <c r="AB303" s="236" t="n"/>
      <c r="AC303" s="236" t="n"/>
      <c r="AD303" s="236" t="n"/>
      <c r="AE303" s="236" t="n"/>
      <c r="AF303" s="264">
        <f>IF(COUNTA(S303:AE303)=0,"",ROUND(AVERAGE(S303:AE303),1))</f>
        <v/>
      </c>
      <c r="AH303" s="236" t="n"/>
      <c r="AI303" s="236" t="n"/>
      <c r="AJ303" s="236" t="n"/>
      <c r="AK303" s="236" t="n"/>
      <c r="AL303" s="236" t="n"/>
      <c r="AM303" s="236" t="n"/>
      <c r="AN303" s="236" t="n"/>
      <c r="AO303" s="236" t="n"/>
      <c r="AP303" s="236" t="n"/>
      <c r="AQ303" s="236" t="n"/>
      <c r="AR303" s="236" t="n"/>
      <c r="AS303" s="236" t="n"/>
      <c r="AT303" s="236" t="n"/>
      <c r="AU303" s="237">
        <f>IF(COUNTA(AH303:AT303)=0,"",ROUND(AVERAGE(AH303:AT303),1))</f>
        <v/>
      </c>
    </row>
    <row r="304" ht="14.4" customHeight="1" s="185">
      <c r="A304" s="213" t="n">
        <v>15</v>
      </c>
      <c r="B304" s="234">
        <f t="array" ref="B304:B304">IFERROR(INDEX(Liste_Enfants!B$4:B$53,SMALL(IF(Liste_Enfants!E$4:E$53="B",ROW(Liste_Enfants!E$4:E$53)-3),15))&amp;" "&amp;INDEX(Liste_Enfants!C$4:C$53,SMALL(IF(Liste_Enfants!E$4:E$53="B",ROW(Liste_Enfants!E$4:E$53)-3),15)),"")</f>
        <v/>
      </c>
      <c r="C304" s="235" t="n"/>
      <c r="D304" s="236" t="n"/>
      <c r="E304" s="236" t="n"/>
      <c r="F304" s="236" t="n"/>
      <c r="G304" s="236" t="n"/>
      <c r="H304" s="236" t="n"/>
      <c r="I304" s="236" t="n"/>
      <c r="J304" s="236" t="n"/>
      <c r="K304" s="236" t="n"/>
      <c r="L304" s="236" t="n"/>
      <c r="M304" s="236" t="n"/>
      <c r="N304" s="236" t="n"/>
      <c r="O304" s="236" t="n"/>
      <c r="P304" s="236" t="n"/>
      <c r="Q304" s="264">
        <f>IF(COUNTA(D304:P304)=0,"",ROUND(AVERAGE(D304:P304),1))</f>
        <v/>
      </c>
      <c r="S304" s="236" t="n"/>
      <c r="T304" s="236" t="n"/>
      <c r="U304" s="236" t="n"/>
      <c r="V304" s="236" t="n"/>
      <c r="W304" s="236" t="n"/>
      <c r="X304" s="236" t="n"/>
      <c r="Y304" s="236" t="n"/>
      <c r="Z304" s="236" t="n"/>
      <c r="AA304" s="236" t="n"/>
      <c r="AB304" s="236" t="n"/>
      <c r="AC304" s="236" t="n"/>
      <c r="AD304" s="236" t="n"/>
      <c r="AE304" s="236" t="n"/>
      <c r="AF304" s="264">
        <f>IF(COUNTA(S304:AE304)=0,"",ROUND(AVERAGE(S304:AE304),1))</f>
        <v/>
      </c>
      <c r="AH304" s="236" t="n"/>
      <c r="AI304" s="236" t="n"/>
      <c r="AJ304" s="236" t="n"/>
      <c r="AK304" s="236" t="n"/>
      <c r="AL304" s="236" t="n"/>
      <c r="AM304" s="236" t="n"/>
      <c r="AN304" s="236" t="n"/>
      <c r="AO304" s="236" t="n"/>
      <c r="AP304" s="236" t="n"/>
      <c r="AQ304" s="236" t="n"/>
      <c r="AR304" s="236" t="n"/>
      <c r="AS304" s="236" t="n"/>
      <c r="AT304" s="236" t="n"/>
      <c r="AU304" s="237">
        <f>IF(COUNTA(AH304:AT304)=0,"",ROUND(AVERAGE(AH304:AT304),1))</f>
        <v/>
      </c>
    </row>
    <row r="305" ht="14.4" customHeight="1" s="185">
      <c r="A305" s="233" t="inlineStr">
        <is>
          <t>📊 MOY.</t>
        </is>
      </c>
      <c r="C305" s="235" t="n"/>
      <c r="D305" s="241">
        <f>IF(COUNTA(D290:D304)=0,"",ROUND(AVERAGE(D290:D304),1))</f>
        <v/>
      </c>
      <c r="E305" s="241">
        <f>IF(COUNTA(E290:E304)=0,"",ROUND(AVERAGE(E290:E304),1))</f>
        <v/>
      </c>
      <c r="F305" s="241">
        <f>IF(COUNTA(F290:F304)=0,"",ROUND(AVERAGE(F290:F304),1))</f>
        <v/>
      </c>
      <c r="G305" s="241">
        <f>IF(COUNTA(G290:G304)=0,"",ROUND(AVERAGE(G290:G304),1))</f>
        <v/>
      </c>
      <c r="H305" s="241">
        <f>IF(COUNTA(H290:H304)=0,"",ROUND(AVERAGE(H290:H304),1))</f>
        <v/>
      </c>
      <c r="I305" s="241">
        <f>IF(COUNTA(I290:I304)=0,"",ROUND(AVERAGE(I290:I304),1))</f>
        <v/>
      </c>
      <c r="J305" s="241">
        <f>IF(COUNTA(J290:J304)=0,"",ROUND(AVERAGE(J290:J304),1))</f>
        <v/>
      </c>
      <c r="K305" s="241">
        <f>IF(COUNTA(K290:K304)=0,"",ROUND(AVERAGE(K290:K304),1))</f>
        <v/>
      </c>
      <c r="L305" s="241">
        <f>IF(COUNTA(L290:L304)=0,"",ROUND(AVERAGE(L290:L304),1))</f>
        <v/>
      </c>
      <c r="M305" s="241">
        <f>IF(COUNTA(M290:M304)=0,"",ROUND(AVERAGE(M290:M304),1))</f>
        <v/>
      </c>
      <c r="N305" s="241">
        <f>IF(COUNTA(N290:N304)=0,"",ROUND(AVERAGE(N290:N304),1))</f>
        <v/>
      </c>
      <c r="O305" s="241">
        <f>IF(COUNTA(O290:O304)=0,"",ROUND(AVERAGE(O290:O304),1))</f>
        <v/>
      </c>
      <c r="P305" s="241">
        <f>IF(COUNTA(P290:P304)=0,"",ROUND(AVERAGE(P290:P304),1))</f>
        <v/>
      </c>
      <c r="Q305" s="265">
        <f>IF(COUNTA(Q290:Q304)=0,"",ROUND(AVERAGE(Q290:Q304),1))</f>
        <v/>
      </c>
      <c r="S305" s="241">
        <f>IF(COUNTA(S290:S304)=0,"",ROUND(AVERAGE(S290:S304),1))</f>
        <v/>
      </c>
      <c r="T305" s="241">
        <f>IF(COUNTA(T290:T304)=0,"",ROUND(AVERAGE(T290:T304),1))</f>
        <v/>
      </c>
      <c r="U305" s="241">
        <f>IF(COUNTA(U290:U304)=0,"",ROUND(AVERAGE(U290:U304),1))</f>
        <v/>
      </c>
      <c r="V305" s="241">
        <f>IF(COUNTA(V290:V304)=0,"",ROUND(AVERAGE(V290:V304),1))</f>
        <v/>
      </c>
      <c r="W305" s="241">
        <f>IF(COUNTA(W290:W304)=0,"",ROUND(AVERAGE(W290:W304),1))</f>
        <v/>
      </c>
      <c r="X305" s="241">
        <f>IF(COUNTA(X290:X304)=0,"",ROUND(AVERAGE(X290:X304),1))</f>
        <v/>
      </c>
      <c r="Y305" s="241">
        <f>IF(COUNTA(Y290:Y304)=0,"",ROUND(AVERAGE(Y290:Y304),1))</f>
        <v/>
      </c>
      <c r="Z305" s="241">
        <f>IF(COUNTA(Z290:Z304)=0,"",ROUND(AVERAGE(Z290:Z304),1))</f>
        <v/>
      </c>
      <c r="AA305" s="241">
        <f>IF(COUNTA(AA290:AA304)=0,"",ROUND(AVERAGE(AA290:AA304),1))</f>
        <v/>
      </c>
      <c r="AB305" s="241">
        <f>IF(COUNTA(AB290:AB304)=0,"",ROUND(AVERAGE(AB290:AB304),1))</f>
        <v/>
      </c>
      <c r="AC305" s="241">
        <f>IF(COUNTA(AC290:AC304)=0,"",ROUND(AVERAGE(AC290:AC304),1))</f>
        <v/>
      </c>
      <c r="AD305" s="241">
        <f>IF(COUNTA(AD290:AD304)=0,"",ROUND(AVERAGE(AD290:AD304),1))</f>
        <v/>
      </c>
      <c r="AE305" s="241">
        <f>IF(COUNTA(AE290:AE304)=0,"",ROUND(AVERAGE(AE290:AE304),1))</f>
        <v/>
      </c>
      <c r="AF305" s="265">
        <f>IF(COUNTA(AF290:AF304)=0,"",ROUND(AVERAGE(AF290:AF304),1))</f>
        <v/>
      </c>
      <c r="AH305" s="241">
        <f>IF(COUNTA(AH290:AH304)=0,"",ROUND(AVERAGE(AH290:AH304),1))</f>
        <v/>
      </c>
      <c r="AI305" s="241">
        <f>IF(COUNTA(AI290:AI304)=0,"",ROUND(AVERAGE(AI290:AI304),1))</f>
        <v/>
      </c>
      <c r="AJ305" s="241">
        <f>IF(COUNTA(AJ290:AJ304)=0,"",ROUND(AVERAGE(AJ290:AJ304),1))</f>
        <v/>
      </c>
      <c r="AK305" s="241">
        <f>IF(COUNTA(AK290:AK304)=0,"",ROUND(AVERAGE(AK290:AK304),1))</f>
        <v/>
      </c>
      <c r="AL305" s="241">
        <f>IF(COUNTA(AL290:AL304)=0,"",ROUND(AVERAGE(AL290:AL304),1))</f>
        <v/>
      </c>
      <c r="AM305" s="241">
        <f>IF(COUNTA(AM290:AM304)=0,"",ROUND(AVERAGE(AM290:AM304),1))</f>
        <v/>
      </c>
      <c r="AN305" s="241">
        <f>IF(COUNTA(AN290:AN304)=0,"",ROUND(AVERAGE(AN290:AN304),1))</f>
        <v/>
      </c>
      <c r="AO305" s="241">
        <f>IF(COUNTA(AO290:AO304)=0,"",ROUND(AVERAGE(AO290:AO304),1))</f>
        <v/>
      </c>
      <c r="AP305" s="241">
        <f>IF(COUNTA(AP290:AP304)=0,"",ROUND(AVERAGE(AP290:AP304),1))</f>
        <v/>
      </c>
      <c r="AQ305" s="241">
        <f>IF(COUNTA(AQ290:AQ304)=0,"",ROUND(AVERAGE(AQ290:AQ304),1))</f>
        <v/>
      </c>
      <c r="AR305" s="241">
        <f>IF(COUNTA(AR290:AR304)=0,"",ROUND(AVERAGE(AR290:AR304),1))</f>
        <v/>
      </c>
      <c r="AS305" s="241">
        <f>IF(COUNTA(AS290:AS304)=0,"",ROUND(AVERAGE(AS290:AS304),1))</f>
        <v/>
      </c>
      <c r="AT305" s="241">
        <f>IF(COUNTA(AT290:AT304)=0,"",ROUND(AVERAGE(AT290:AT304),1))</f>
        <v/>
      </c>
      <c r="AU305" s="266">
        <f>IF(COUNTA(AU290:AU304)=0,"",ROUND(AVERAGE(AU290:AU304),1))</f>
        <v/>
      </c>
    </row>
    <row r="306" ht="30" customHeight="1" s="185">
      <c r="A306" s="242" t="inlineStr">
        <is>
          <t>N°</t>
        </is>
      </c>
      <c r="B306" s="243" t="inlineStr">
        <is>
          <t>📅 MARDI</t>
        </is>
      </c>
      <c r="C306" s="228" t="n"/>
      <c r="D306" s="229" t="inlineStr">
        <is>
          <t>Règles</t>
        </is>
      </c>
      <c r="E306" s="229" t="inlineStr">
        <is>
          <t>Coopér.</t>
        </is>
      </c>
      <c r="F306" s="229" t="inlineStr">
        <is>
          <t>Comm.</t>
        </is>
      </c>
      <c r="G306" s="229" t="inlineStr">
        <is>
          <t>Entraide</t>
        </is>
      </c>
      <c r="H306" s="230" t="inlineStr">
        <is>
          <t>Initiat.</t>
        </is>
      </c>
      <c r="I306" s="230" t="inlineStr">
        <is>
          <t>Gest.mat</t>
        </is>
      </c>
      <c r="J306" s="230" t="inlineStr">
        <is>
          <t>Orga.</t>
        </is>
      </c>
      <c r="K306" s="231" t="inlineStr">
        <is>
          <t>Imagin.</t>
        </is>
      </c>
      <c r="L306" s="231" t="inlineStr">
        <is>
          <t>Expr.art</t>
        </is>
      </c>
      <c r="M306" s="231" t="inlineStr">
        <is>
          <t>Expr.corp</t>
        </is>
      </c>
      <c r="N306" s="232" t="inlineStr">
        <is>
          <t>Coord.</t>
        </is>
      </c>
      <c r="O306" s="232" t="inlineStr">
        <is>
          <t>Endur.</t>
        </is>
      </c>
      <c r="P306" s="232" t="inlineStr">
        <is>
          <t>Esp.sport</t>
        </is>
      </c>
      <c r="Q306" s="267" t="inlineStr">
        <is>
          <t>MOY</t>
        </is>
      </c>
      <c r="R306" s="268" t="inlineStr">
        <is>
          <t>▼ Activité</t>
        </is>
      </c>
      <c r="S306" s="229" t="inlineStr">
        <is>
          <t>Règles</t>
        </is>
      </c>
      <c r="T306" s="229" t="inlineStr">
        <is>
          <t>Coopér.</t>
        </is>
      </c>
      <c r="U306" s="229" t="inlineStr">
        <is>
          <t>Comm.</t>
        </is>
      </c>
      <c r="V306" s="229" t="inlineStr">
        <is>
          <t>Entraide</t>
        </is>
      </c>
      <c r="W306" s="230" t="inlineStr">
        <is>
          <t>Initiat.</t>
        </is>
      </c>
      <c r="X306" s="230" t="inlineStr">
        <is>
          <t>Gest.mat</t>
        </is>
      </c>
      <c r="Y306" s="230" t="inlineStr">
        <is>
          <t>Orga.</t>
        </is>
      </c>
      <c r="Z306" s="231" t="inlineStr">
        <is>
          <t>Imagin.</t>
        </is>
      </c>
      <c r="AA306" s="231" t="inlineStr">
        <is>
          <t>Expr.art</t>
        </is>
      </c>
      <c r="AB306" s="231" t="inlineStr">
        <is>
          <t>Expr.corp</t>
        </is>
      </c>
      <c r="AC306" s="232" t="inlineStr">
        <is>
          <t>Coord.</t>
        </is>
      </c>
      <c r="AD306" s="232" t="inlineStr">
        <is>
          <t>Endur.</t>
        </is>
      </c>
      <c r="AE306" s="232" t="inlineStr">
        <is>
          <t>Esp.sport</t>
        </is>
      </c>
      <c r="AF306" s="267" t="inlineStr">
        <is>
          <t>MOY</t>
        </is>
      </c>
      <c r="AH306" s="229" t="inlineStr">
        <is>
          <t>Règles</t>
        </is>
      </c>
      <c r="AI306" s="229" t="inlineStr">
        <is>
          <t>Coopér.</t>
        </is>
      </c>
      <c r="AJ306" s="229" t="inlineStr">
        <is>
          <t>Comm.</t>
        </is>
      </c>
      <c r="AK306" s="229" t="inlineStr">
        <is>
          <t>Entraide</t>
        </is>
      </c>
      <c r="AL306" s="230" t="inlineStr">
        <is>
          <t>Initiat.</t>
        </is>
      </c>
      <c r="AM306" s="230" t="inlineStr">
        <is>
          <t>Gest.mat</t>
        </is>
      </c>
      <c r="AN306" s="230" t="inlineStr">
        <is>
          <t>Orga.</t>
        </is>
      </c>
      <c r="AO306" s="231" t="inlineStr">
        <is>
          <t>Imagin.</t>
        </is>
      </c>
      <c r="AP306" s="231" t="inlineStr">
        <is>
          <t>Expr.art</t>
        </is>
      </c>
      <c r="AQ306" s="231" t="inlineStr">
        <is>
          <t>Expr.corp</t>
        </is>
      </c>
      <c r="AR306" s="232" t="inlineStr">
        <is>
          <t>Coord.</t>
        </is>
      </c>
      <c r="AS306" s="232" t="inlineStr">
        <is>
          <t>Endur.</t>
        </is>
      </c>
      <c r="AT306" s="232" t="inlineStr">
        <is>
          <t>Esp.sport</t>
        </is>
      </c>
      <c r="AU306" s="269" t="inlineStr">
        <is>
          <t>MOY</t>
        </is>
      </c>
    </row>
    <row r="307" ht="14.4" customHeight="1" s="185">
      <c r="A307" s="213" t="n">
        <v>1</v>
      </c>
      <c r="B307" s="234">
        <f t="array" ref="B307:B307">IFERROR(INDEX(Liste_Enfants!B$4:B$53,SMALL(IF(Liste_Enfants!E$4:E$53="B",ROW(Liste_Enfants!E$4:E$53)-3),1))&amp;" "&amp;INDEX(Liste_Enfants!C$4:C$53,SMALL(IF(Liste_Enfants!E$4:E$53="B",ROW(Liste_Enfants!E$4:E$53)-3),1)),"")</f>
        <v/>
      </c>
      <c r="C307" s="235" t="n"/>
      <c r="D307" s="236" t="n"/>
      <c r="E307" s="236" t="n"/>
      <c r="F307" s="236" t="n"/>
      <c r="G307" s="236" t="n"/>
      <c r="H307" s="236" t="n"/>
      <c r="I307" s="236" t="n"/>
      <c r="J307" s="236" t="n"/>
      <c r="K307" s="236" t="n"/>
      <c r="L307" s="236" t="n"/>
      <c r="M307" s="236" t="n"/>
      <c r="N307" s="236" t="n"/>
      <c r="O307" s="236" t="n"/>
      <c r="P307" s="236" t="n"/>
      <c r="Q307" s="264">
        <f>IF(COUNTA(D307:P307)=0,"",ROUND(AVERAGE(D307:P307),1))</f>
        <v/>
      </c>
      <c r="S307" s="236" t="n"/>
      <c r="T307" s="236" t="n"/>
      <c r="U307" s="236" t="n"/>
      <c r="V307" s="236" t="n"/>
      <c r="W307" s="236" t="n"/>
      <c r="X307" s="236" t="n"/>
      <c r="Y307" s="236" t="n"/>
      <c r="Z307" s="236" t="n"/>
      <c r="AA307" s="236" t="n"/>
      <c r="AB307" s="236" t="n"/>
      <c r="AC307" s="236" t="n"/>
      <c r="AD307" s="236" t="n"/>
      <c r="AE307" s="236" t="n"/>
      <c r="AF307" s="264">
        <f>IF(COUNTA(S307:AE307)=0,"",ROUND(AVERAGE(S307:AE307),1))</f>
        <v/>
      </c>
      <c r="AH307" s="236" t="n"/>
      <c r="AI307" s="236" t="n"/>
      <c r="AJ307" s="236" t="n"/>
      <c r="AK307" s="236" t="n"/>
      <c r="AL307" s="236" t="n"/>
      <c r="AM307" s="236" t="n"/>
      <c r="AN307" s="236" t="n"/>
      <c r="AO307" s="236" t="n"/>
      <c r="AP307" s="236" t="n"/>
      <c r="AQ307" s="236" t="n"/>
      <c r="AR307" s="236" t="n"/>
      <c r="AS307" s="236" t="n"/>
      <c r="AT307" s="236" t="n"/>
      <c r="AU307" s="237">
        <f>IF(COUNTA(AH307:AT307)=0,"",ROUND(AVERAGE(AH307:AT307),1))</f>
        <v/>
      </c>
    </row>
    <row r="308" ht="14.4" customHeight="1" s="185">
      <c r="A308" s="238" t="n">
        <v>2</v>
      </c>
      <c r="B308" s="239">
        <f t="array" ref="B308:B308">IFERROR(INDEX(Liste_Enfants!B$4:B$53,SMALL(IF(Liste_Enfants!E$4:E$53="B",ROW(Liste_Enfants!E$4:E$53)-3),2))&amp;" "&amp;INDEX(Liste_Enfants!C$4:C$53,SMALL(IF(Liste_Enfants!E$4:E$53="B",ROW(Liste_Enfants!E$4:E$53)-3),2)),"")</f>
        <v/>
      </c>
      <c r="C308" s="235" t="n"/>
      <c r="D308" s="236" t="n"/>
      <c r="E308" s="236" t="n"/>
      <c r="F308" s="236" t="n"/>
      <c r="G308" s="236" t="n"/>
      <c r="H308" s="236" t="n"/>
      <c r="I308" s="236" t="n"/>
      <c r="J308" s="236" t="n"/>
      <c r="K308" s="236" t="n"/>
      <c r="L308" s="236" t="n"/>
      <c r="M308" s="236" t="n"/>
      <c r="N308" s="236" t="n"/>
      <c r="O308" s="236" t="n"/>
      <c r="P308" s="236" t="n"/>
      <c r="Q308" s="264">
        <f>IF(COUNTA(D308:P308)=0,"",ROUND(AVERAGE(D308:P308),1))</f>
        <v/>
      </c>
      <c r="S308" s="236" t="n"/>
      <c r="T308" s="236" t="n"/>
      <c r="U308" s="236" t="n"/>
      <c r="V308" s="236" t="n"/>
      <c r="W308" s="236" t="n"/>
      <c r="X308" s="236" t="n"/>
      <c r="Y308" s="236" t="n"/>
      <c r="Z308" s="236" t="n"/>
      <c r="AA308" s="236" t="n"/>
      <c r="AB308" s="236" t="n"/>
      <c r="AC308" s="236" t="n"/>
      <c r="AD308" s="236" t="n"/>
      <c r="AE308" s="236" t="n"/>
      <c r="AF308" s="264">
        <f>IF(COUNTA(S308:AE308)=0,"",ROUND(AVERAGE(S308:AE308),1))</f>
        <v/>
      </c>
      <c r="AH308" s="236" t="n"/>
      <c r="AI308" s="236" t="n"/>
      <c r="AJ308" s="236" t="n"/>
      <c r="AK308" s="236" t="n"/>
      <c r="AL308" s="236" t="n"/>
      <c r="AM308" s="236" t="n"/>
      <c r="AN308" s="236" t="n"/>
      <c r="AO308" s="236" t="n"/>
      <c r="AP308" s="236" t="n"/>
      <c r="AQ308" s="236" t="n"/>
      <c r="AR308" s="236" t="n"/>
      <c r="AS308" s="236" t="n"/>
      <c r="AT308" s="236" t="n"/>
      <c r="AU308" s="237">
        <f>IF(COUNTA(AH308:AT308)=0,"",ROUND(AVERAGE(AH308:AT308),1))</f>
        <v/>
      </c>
    </row>
    <row r="309" ht="14.4" customHeight="1" s="185">
      <c r="A309" s="213" t="n">
        <v>3</v>
      </c>
      <c r="B309" s="234">
        <f t="array" ref="B309:B309">IFERROR(INDEX(Liste_Enfants!B$4:B$53,SMALL(IF(Liste_Enfants!E$4:E$53="B",ROW(Liste_Enfants!E$4:E$53)-3),3))&amp;" "&amp;INDEX(Liste_Enfants!C$4:C$53,SMALL(IF(Liste_Enfants!E$4:E$53="B",ROW(Liste_Enfants!E$4:E$53)-3),3)),"")</f>
        <v/>
      </c>
      <c r="C309" s="235" t="n"/>
      <c r="D309" s="236" t="n"/>
      <c r="E309" s="236" t="n"/>
      <c r="F309" s="236" t="n"/>
      <c r="G309" s="236" t="n"/>
      <c r="H309" s="236" t="n"/>
      <c r="I309" s="236" t="n"/>
      <c r="J309" s="236" t="n"/>
      <c r="K309" s="236" t="n"/>
      <c r="L309" s="236" t="n"/>
      <c r="M309" s="236" t="n"/>
      <c r="N309" s="236" t="n"/>
      <c r="O309" s="236" t="n"/>
      <c r="P309" s="236" t="n"/>
      <c r="Q309" s="264">
        <f>IF(COUNTA(D309:P309)=0,"",ROUND(AVERAGE(D309:P309),1))</f>
        <v/>
      </c>
      <c r="S309" s="236" t="n"/>
      <c r="T309" s="236" t="n"/>
      <c r="U309" s="236" t="n"/>
      <c r="V309" s="236" t="n"/>
      <c r="W309" s="236" t="n"/>
      <c r="X309" s="236" t="n"/>
      <c r="Y309" s="236" t="n"/>
      <c r="Z309" s="236" t="n"/>
      <c r="AA309" s="236" t="n"/>
      <c r="AB309" s="236" t="n"/>
      <c r="AC309" s="236" t="n"/>
      <c r="AD309" s="236" t="n"/>
      <c r="AE309" s="236" t="n"/>
      <c r="AF309" s="264">
        <f>IF(COUNTA(S309:AE309)=0,"",ROUND(AVERAGE(S309:AE309),1))</f>
        <v/>
      </c>
      <c r="AH309" s="236" t="n"/>
      <c r="AI309" s="236" t="n"/>
      <c r="AJ309" s="236" t="n"/>
      <c r="AK309" s="236" t="n"/>
      <c r="AL309" s="236" t="n"/>
      <c r="AM309" s="236" t="n"/>
      <c r="AN309" s="236" t="n"/>
      <c r="AO309" s="236" t="n"/>
      <c r="AP309" s="236" t="n"/>
      <c r="AQ309" s="236" t="n"/>
      <c r="AR309" s="236" t="n"/>
      <c r="AS309" s="236" t="n"/>
      <c r="AT309" s="236" t="n"/>
      <c r="AU309" s="237">
        <f>IF(COUNTA(AH309:AT309)=0,"",ROUND(AVERAGE(AH309:AT309),1))</f>
        <v/>
      </c>
    </row>
    <row r="310" ht="14.4" customHeight="1" s="185">
      <c r="A310" s="238" t="n">
        <v>4</v>
      </c>
      <c r="B310" s="239">
        <f t="array" ref="B310:B310">IFERROR(INDEX(Liste_Enfants!B$4:B$53,SMALL(IF(Liste_Enfants!E$4:E$53="B",ROW(Liste_Enfants!E$4:E$53)-3),4))&amp;" "&amp;INDEX(Liste_Enfants!C$4:C$53,SMALL(IF(Liste_Enfants!E$4:E$53="B",ROW(Liste_Enfants!E$4:E$53)-3),4)),"")</f>
        <v/>
      </c>
      <c r="C310" s="235" t="n"/>
      <c r="D310" s="236" t="n"/>
      <c r="E310" s="236" t="n"/>
      <c r="F310" s="236" t="n"/>
      <c r="G310" s="236" t="n"/>
      <c r="H310" s="236" t="n"/>
      <c r="I310" s="236" t="n"/>
      <c r="J310" s="236" t="n"/>
      <c r="K310" s="236" t="n"/>
      <c r="L310" s="236" t="n"/>
      <c r="M310" s="236" t="n"/>
      <c r="N310" s="236" t="n"/>
      <c r="O310" s="236" t="n"/>
      <c r="P310" s="236" t="n"/>
      <c r="Q310" s="264">
        <f>IF(COUNTA(D310:P310)=0,"",ROUND(AVERAGE(D310:P310),1))</f>
        <v/>
      </c>
      <c r="S310" s="236" t="n"/>
      <c r="T310" s="236" t="n"/>
      <c r="U310" s="236" t="n"/>
      <c r="V310" s="236" t="n"/>
      <c r="W310" s="236" t="n"/>
      <c r="X310" s="236" t="n"/>
      <c r="Y310" s="236" t="n"/>
      <c r="Z310" s="236" t="n"/>
      <c r="AA310" s="236" t="n"/>
      <c r="AB310" s="236" t="n"/>
      <c r="AC310" s="236" t="n"/>
      <c r="AD310" s="236" t="n"/>
      <c r="AE310" s="236" t="n"/>
      <c r="AF310" s="264">
        <f>IF(COUNTA(S310:AE310)=0,"",ROUND(AVERAGE(S310:AE310),1))</f>
        <v/>
      </c>
      <c r="AH310" s="236" t="n"/>
      <c r="AI310" s="236" t="n"/>
      <c r="AJ310" s="236" t="n"/>
      <c r="AK310" s="236" t="n"/>
      <c r="AL310" s="236" t="n"/>
      <c r="AM310" s="236" t="n"/>
      <c r="AN310" s="236" t="n"/>
      <c r="AO310" s="236" t="n"/>
      <c r="AP310" s="236" t="n"/>
      <c r="AQ310" s="236" t="n"/>
      <c r="AR310" s="236" t="n"/>
      <c r="AS310" s="236" t="n"/>
      <c r="AT310" s="236" t="n"/>
      <c r="AU310" s="237">
        <f>IF(COUNTA(AH310:AT310)=0,"",ROUND(AVERAGE(AH310:AT310),1))</f>
        <v/>
      </c>
    </row>
    <row r="311" ht="14.4" customHeight="1" s="185">
      <c r="A311" s="213" t="n">
        <v>5</v>
      </c>
      <c r="B311" s="234">
        <f t="array" ref="B311:B311">IFERROR(INDEX(Liste_Enfants!B$4:B$53,SMALL(IF(Liste_Enfants!E$4:E$53="B",ROW(Liste_Enfants!E$4:E$53)-3),5))&amp;" "&amp;INDEX(Liste_Enfants!C$4:C$53,SMALL(IF(Liste_Enfants!E$4:E$53="B",ROW(Liste_Enfants!E$4:E$53)-3),5)),"")</f>
        <v/>
      </c>
      <c r="C311" s="235" t="n"/>
      <c r="D311" s="236" t="n"/>
      <c r="E311" s="236" t="n"/>
      <c r="F311" s="236" t="n"/>
      <c r="G311" s="236" t="n"/>
      <c r="H311" s="236" t="n"/>
      <c r="I311" s="236" t="n"/>
      <c r="J311" s="236" t="n"/>
      <c r="K311" s="236" t="n"/>
      <c r="L311" s="236" t="n"/>
      <c r="M311" s="236" t="n"/>
      <c r="N311" s="236" t="n"/>
      <c r="O311" s="236" t="n"/>
      <c r="P311" s="236" t="n"/>
      <c r="Q311" s="264">
        <f>IF(COUNTA(D311:P311)=0,"",ROUND(AVERAGE(D311:P311),1))</f>
        <v/>
      </c>
      <c r="S311" s="236" t="n"/>
      <c r="T311" s="236" t="n"/>
      <c r="U311" s="236" t="n"/>
      <c r="V311" s="236" t="n"/>
      <c r="W311" s="236" t="n"/>
      <c r="X311" s="236" t="n"/>
      <c r="Y311" s="236" t="n"/>
      <c r="Z311" s="236" t="n"/>
      <c r="AA311" s="236" t="n"/>
      <c r="AB311" s="236" t="n"/>
      <c r="AC311" s="236" t="n"/>
      <c r="AD311" s="236" t="n"/>
      <c r="AE311" s="236" t="n"/>
      <c r="AF311" s="264">
        <f>IF(COUNTA(S311:AE311)=0,"",ROUND(AVERAGE(S311:AE311),1))</f>
        <v/>
      </c>
      <c r="AH311" s="236" t="n"/>
      <c r="AI311" s="236" t="n"/>
      <c r="AJ311" s="236" t="n"/>
      <c r="AK311" s="236" t="n"/>
      <c r="AL311" s="236" t="n"/>
      <c r="AM311" s="236" t="n"/>
      <c r="AN311" s="236" t="n"/>
      <c r="AO311" s="236" t="n"/>
      <c r="AP311" s="236" t="n"/>
      <c r="AQ311" s="236" t="n"/>
      <c r="AR311" s="236" t="n"/>
      <c r="AS311" s="236" t="n"/>
      <c r="AT311" s="236" t="n"/>
      <c r="AU311" s="237">
        <f>IF(COUNTA(AH311:AT311)=0,"",ROUND(AVERAGE(AH311:AT311),1))</f>
        <v/>
      </c>
    </row>
    <row r="312" ht="14.4" customHeight="1" s="185">
      <c r="A312" s="238" t="n">
        <v>6</v>
      </c>
      <c r="B312" s="239">
        <f t="array" ref="B312:B312">IFERROR(INDEX(Liste_Enfants!B$4:B$53,SMALL(IF(Liste_Enfants!E$4:E$53="B",ROW(Liste_Enfants!E$4:E$53)-3),6))&amp;" "&amp;INDEX(Liste_Enfants!C$4:C$53,SMALL(IF(Liste_Enfants!E$4:E$53="B",ROW(Liste_Enfants!E$4:E$53)-3),6)),"")</f>
        <v/>
      </c>
      <c r="C312" s="235" t="n"/>
      <c r="D312" s="236" t="n"/>
      <c r="E312" s="236" t="n"/>
      <c r="F312" s="236" t="n"/>
      <c r="G312" s="236" t="n"/>
      <c r="H312" s="236" t="n"/>
      <c r="I312" s="236" t="n"/>
      <c r="J312" s="236" t="n"/>
      <c r="K312" s="236" t="n"/>
      <c r="L312" s="236" t="n"/>
      <c r="M312" s="236" t="n"/>
      <c r="N312" s="236" t="n"/>
      <c r="O312" s="236" t="n"/>
      <c r="P312" s="236" t="n"/>
      <c r="Q312" s="264">
        <f>IF(COUNTA(D312:P312)=0,"",ROUND(AVERAGE(D312:P312),1))</f>
        <v/>
      </c>
      <c r="S312" s="236" t="n"/>
      <c r="T312" s="236" t="n"/>
      <c r="U312" s="236" t="n"/>
      <c r="V312" s="236" t="n"/>
      <c r="W312" s="236" t="n"/>
      <c r="X312" s="236" t="n"/>
      <c r="Y312" s="236" t="n"/>
      <c r="Z312" s="236" t="n"/>
      <c r="AA312" s="236" t="n"/>
      <c r="AB312" s="236" t="n"/>
      <c r="AC312" s="236" t="n"/>
      <c r="AD312" s="236" t="n"/>
      <c r="AE312" s="236" t="n"/>
      <c r="AF312" s="264">
        <f>IF(COUNTA(S312:AE312)=0,"",ROUND(AVERAGE(S312:AE312),1))</f>
        <v/>
      </c>
      <c r="AH312" s="236" t="n"/>
      <c r="AI312" s="236" t="n"/>
      <c r="AJ312" s="236" t="n"/>
      <c r="AK312" s="236" t="n"/>
      <c r="AL312" s="236" t="n"/>
      <c r="AM312" s="236" t="n"/>
      <c r="AN312" s="236" t="n"/>
      <c r="AO312" s="236" t="n"/>
      <c r="AP312" s="236" t="n"/>
      <c r="AQ312" s="236" t="n"/>
      <c r="AR312" s="236" t="n"/>
      <c r="AS312" s="236" t="n"/>
      <c r="AT312" s="236" t="n"/>
      <c r="AU312" s="237">
        <f>IF(COUNTA(AH312:AT312)=0,"",ROUND(AVERAGE(AH312:AT312),1))</f>
        <v/>
      </c>
    </row>
    <row r="313" ht="14.4" customHeight="1" s="185">
      <c r="A313" s="213" t="n">
        <v>7</v>
      </c>
      <c r="B313" s="234">
        <f t="array" ref="B313:B313">IFERROR(INDEX(Liste_Enfants!B$4:B$53,SMALL(IF(Liste_Enfants!E$4:E$53="B",ROW(Liste_Enfants!E$4:E$53)-3),7))&amp;" "&amp;INDEX(Liste_Enfants!C$4:C$53,SMALL(IF(Liste_Enfants!E$4:E$53="B",ROW(Liste_Enfants!E$4:E$53)-3),7)),"")</f>
        <v/>
      </c>
      <c r="C313" s="235" t="n"/>
      <c r="D313" s="236" t="n"/>
      <c r="E313" s="236" t="n"/>
      <c r="F313" s="236" t="n"/>
      <c r="G313" s="236" t="n"/>
      <c r="H313" s="236" t="n"/>
      <c r="I313" s="236" t="n"/>
      <c r="J313" s="236" t="n"/>
      <c r="K313" s="236" t="n"/>
      <c r="L313" s="236" t="n"/>
      <c r="M313" s="236" t="n"/>
      <c r="N313" s="236" t="n"/>
      <c r="O313" s="236" t="n"/>
      <c r="P313" s="236" t="n"/>
      <c r="Q313" s="264">
        <f>IF(COUNTA(D313:P313)=0,"",ROUND(AVERAGE(D313:P313),1))</f>
        <v/>
      </c>
      <c r="S313" s="236" t="n"/>
      <c r="T313" s="236" t="n"/>
      <c r="U313" s="236" t="n"/>
      <c r="V313" s="236" t="n"/>
      <c r="W313" s="236" t="n"/>
      <c r="X313" s="236" t="n"/>
      <c r="Y313" s="236" t="n"/>
      <c r="Z313" s="236" t="n"/>
      <c r="AA313" s="236" t="n"/>
      <c r="AB313" s="236" t="n"/>
      <c r="AC313" s="236" t="n"/>
      <c r="AD313" s="236" t="n"/>
      <c r="AE313" s="236" t="n"/>
      <c r="AF313" s="264">
        <f>IF(COUNTA(S313:AE313)=0,"",ROUND(AVERAGE(S313:AE313),1))</f>
        <v/>
      </c>
      <c r="AH313" s="236" t="n"/>
      <c r="AI313" s="236" t="n"/>
      <c r="AJ313" s="236" t="n"/>
      <c r="AK313" s="236" t="n"/>
      <c r="AL313" s="236" t="n"/>
      <c r="AM313" s="236" t="n"/>
      <c r="AN313" s="236" t="n"/>
      <c r="AO313" s="236" t="n"/>
      <c r="AP313" s="236" t="n"/>
      <c r="AQ313" s="236" t="n"/>
      <c r="AR313" s="236" t="n"/>
      <c r="AS313" s="236" t="n"/>
      <c r="AT313" s="236" t="n"/>
      <c r="AU313" s="237">
        <f>IF(COUNTA(AH313:AT313)=0,"",ROUND(AVERAGE(AH313:AT313),1))</f>
        <v/>
      </c>
    </row>
    <row r="314" ht="14.4" customHeight="1" s="185">
      <c r="A314" s="238" t="n">
        <v>8</v>
      </c>
      <c r="B314" s="239">
        <f t="array" ref="B314:B314">IFERROR(INDEX(Liste_Enfants!B$4:B$53,SMALL(IF(Liste_Enfants!E$4:E$53="B",ROW(Liste_Enfants!E$4:E$53)-3),8))&amp;" "&amp;INDEX(Liste_Enfants!C$4:C$53,SMALL(IF(Liste_Enfants!E$4:E$53="B",ROW(Liste_Enfants!E$4:E$53)-3),8)),"")</f>
        <v/>
      </c>
      <c r="C314" s="235" t="n"/>
      <c r="D314" s="236" t="n"/>
      <c r="E314" s="236" t="n"/>
      <c r="F314" s="236" t="n"/>
      <c r="G314" s="236" t="n"/>
      <c r="H314" s="236" t="n"/>
      <c r="I314" s="236" t="n"/>
      <c r="J314" s="236" t="n"/>
      <c r="K314" s="236" t="n"/>
      <c r="L314" s="236" t="n"/>
      <c r="M314" s="236" t="n"/>
      <c r="N314" s="236" t="n"/>
      <c r="O314" s="236" t="n"/>
      <c r="P314" s="236" t="n"/>
      <c r="Q314" s="264">
        <f>IF(COUNTA(D314:P314)=0,"",ROUND(AVERAGE(D314:P314),1))</f>
        <v/>
      </c>
      <c r="S314" s="236" t="n"/>
      <c r="T314" s="236" t="n"/>
      <c r="U314" s="236" t="n"/>
      <c r="V314" s="236" t="n"/>
      <c r="W314" s="236" t="n"/>
      <c r="X314" s="236" t="n"/>
      <c r="Y314" s="236" t="n"/>
      <c r="Z314" s="236" t="n"/>
      <c r="AA314" s="236" t="n"/>
      <c r="AB314" s="236" t="n"/>
      <c r="AC314" s="236" t="n"/>
      <c r="AD314" s="236" t="n"/>
      <c r="AE314" s="236" t="n"/>
      <c r="AF314" s="264">
        <f>IF(COUNTA(S314:AE314)=0,"",ROUND(AVERAGE(S314:AE314),1))</f>
        <v/>
      </c>
      <c r="AH314" s="236" t="n"/>
      <c r="AI314" s="236" t="n"/>
      <c r="AJ314" s="236" t="n"/>
      <c r="AK314" s="236" t="n"/>
      <c r="AL314" s="236" t="n"/>
      <c r="AM314" s="236" t="n"/>
      <c r="AN314" s="236" t="n"/>
      <c r="AO314" s="236" t="n"/>
      <c r="AP314" s="236" t="n"/>
      <c r="AQ314" s="236" t="n"/>
      <c r="AR314" s="236" t="n"/>
      <c r="AS314" s="236" t="n"/>
      <c r="AT314" s="236" t="n"/>
      <c r="AU314" s="237">
        <f>IF(COUNTA(AH314:AT314)=0,"",ROUND(AVERAGE(AH314:AT314),1))</f>
        <v/>
      </c>
    </row>
    <row r="315" ht="14.4" customHeight="1" s="185">
      <c r="A315" s="213" t="n">
        <v>9</v>
      </c>
      <c r="B315" s="234">
        <f t="array" ref="B315:B315">IFERROR(INDEX(Liste_Enfants!B$4:B$53,SMALL(IF(Liste_Enfants!E$4:E$53="B",ROW(Liste_Enfants!E$4:E$53)-3),9))&amp;" "&amp;INDEX(Liste_Enfants!C$4:C$53,SMALL(IF(Liste_Enfants!E$4:E$53="B",ROW(Liste_Enfants!E$4:E$53)-3),9)),"")</f>
        <v/>
      </c>
      <c r="C315" s="235" t="n"/>
      <c r="D315" s="236" t="n"/>
      <c r="E315" s="236" t="n"/>
      <c r="F315" s="236" t="n"/>
      <c r="G315" s="236" t="n"/>
      <c r="H315" s="236" t="n"/>
      <c r="I315" s="236" t="n"/>
      <c r="J315" s="236" t="n"/>
      <c r="K315" s="236" t="n"/>
      <c r="L315" s="236" t="n"/>
      <c r="M315" s="236" t="n"/>
      <c r="N315" s="236" t="n"/>
      <c r="O315" s="236" t="n"/>
      <c r="P315" s="236" t="n"/>
      <c r="Q315" s="264">
        <f>IF(COUNTA(D315:P315)=0,"",ROUND(AVERAGE(D315:P315),1))</f>
        <v/>
      </c>
      <c r="S315" s="236" t="n"/>
      <c r="T315" s="236" t="n"/>
      <c r="U315" s="236" t="n"/>
      <c r="V315" s="236" t="n"/>
      <c r="W315" s="236" t="n"/>
      <c r="X315" s="236" t="n"/>
      <c r="Y315" s="236" t="n"/>
      <c r="Z315" s="236" t="n"/>
      <c r="AA315" s="236" t="n"/>
      <c r="AB315" s="236" t="n"/>
      <c r="AC315" s="236" t="n"/>
      <c r="AD315" s="236" t="n"/>
      <c r="AE315" s="236" t="n"/>
      <c r="AF315" s="264">
        <f>IF(COUNTA(S315:AE315)=0,"",ROUND(AVERAGE(S315:AE315),1))</f>
        <v/>
      </c>
      <c r="AH315" s="236" t="n"/>
      <c r="AI315" s="236" t="n"/>
      <c r="AJ315" s="236" t="n"/>
      <c r="AK315" s="236" t="n"/>
      <c r="AL315" s="236" t="n"/>
      <c r="AM315" s="236" t="n"/>
      <c r="AN315" s="236" t="n"/>
      <c r="AO315" s="236" t="n"/>
      <c r="AP315" s="236" t="n"/>
      <c r="AQ315" s="236" t="n"/>
      <c r="AR315" s="236" t="n"/>
      <c r="AS315" s="236" t="n"/>
      <c r="AT315" s="236" t="n"/>
      <c r="AU315" s="237">
        <f>IF(COUNTA(AH315:AT315)=0,"",ROUND(AVERAGE(AH315:AT315),1))</f>
        <v/>
      </c>
    </row>
    <row r="316" ht="14.4" customHeight="1" s="185">
      <c r="A316" s="238" t="n">
        <v>10</v>
      </c>
      <c r="B316" s="239">
        <f t="array" ref="B316:B316">IFERROR(INDEX(Liste_Enfants!B$4:B$53,SMALL(IF(Liste_Enfants!E$4:E$53="B",ROW(Liste_Enfants!E$4:E$53)-3),10))&amp;" "&amp;INDEX(Liste_Enfants!C$4:C$53,SMALL(IF(Liste_Enfants!E$4:E$53="B",ROW(Liste_Enfants!E$4:E$53)-3),10)),"")</f>
        <v/>
      </c>
      <c r="C316" s="235" t="n"/>
      <c r="D316" s="236" t="n"/>
      <c r="E316" s="236" t="n"/>
      <c r="F316" s="236" t="n"/>
      <c r="G316" s="236" t="n"/>
      <c r="H316" s="236" t="n"/>
      <c r="I316" s="236" t="n"/>
      <c r="J316" s="236" t="n"/>
      <c r="K316" s="236" t="n"/>
      <c r="L316" s="236" t="n"/>
      <c r="M316" s="236" t="n"/>
      <c r="N316" s="236" t="n"/>
      <c r="O316" s="236" t="n"/>
      <c r="P316" s="236" t="n"/>
      <c r="Q316" s="264">
        <f>IF(COUNTA(D316:P316)=0,"",ROUND(AVERAGE(D316:P316),1))</f>
        <v/>
      </c>
      <c r="S316" s="236" t="n"/>
      <c r="T316" s="236" t="n"/>
      <c r="U316" s="236" t="n"/>
      <c r="V316" s="236" t="n"/>
      <c r="W316" s="236" t="n"/>
      <c r="X316" s="236" t="n"/>
      <c r="Y316" s="236" t="n"/>
      <c r="Z316" s="236" t="n"/>
      <c r="AA316" s="236" t="n"/>
      <c r="AB316" s="236" t="n"/>
      <c r="AC316" s="236" t="n"/>
      <c r="AD316" s="236" t="n"/>
      <c r="AE316" s="236" t="n"/>
      <c r="AF316" s="264">
        <f>IF(COUNTA(S316:AE316)=0,"",ROUND(AVERAGE(S316:AE316),1))</f>
        <v/>
      </c>
      <c r="AH316" s="236" t="n"/>
      <c r="AI316" s="236" t="n"/>
      <c r="AJ316" s="236" t="n"/>
      <c r="AK316" s="236" t="n"/>
      <c r="AL316" s="236" t="n"/>
      <c r="AM316" s="236" t="n"/>
      <c r="AN316" s="236" t="n"/>
      <c r="AO316" s="236" t="n"/>
      <c r="AP316" s="236" t="n"/>
      <c r="AQ316" s="236" t="n"/>
      <c r="AR316" s="236" t="n"/>
      <c r="AS316" s="236" t="n"/>
      <c r="AT316" s="236" t="n"/>
      <c r="AU316" s="237">
        <f>IF(COUNTA(AH316:AT316)=0,"",ROUND(AVERAGE(AH316:AT316),1))</f>
        <v/>
      </c>
    </row>
    <row r="317" ht="14.4" customHeight="1" s="185">
      <c r="A317" s="213" t="n">
        <v>11</v>
      </c>
      <c r="B317" s="234">
        <f t="array" ref="B317:B317">IFERROR(INDEX(Liste_Enfants!B$4:B$53,SMALL(IF(Liste_Enfants!E$4:E$53="B",ROW(Liste_Enfants!E$4:E$53)-3),11))&amp;" "&amp;INDEX(Liste_Enfants!C$4:C$53,SMALL(IF(Liste_Enfants!E$4:E$53="B",ROW(Liste_Enfants!E$4:E$53)-3),11)),"")</f>
        <v/>
      </c>
      <c r="C317" s="235" t="n"/>
      <c r="D317" s="236" t="n"/>
      <c r="E317" s="236" t="n"/>
      <c r="F317" s="236" t="n"/>
      <c r="G317" s="236" t="n"/>
      <c r="H317" s="236" t="n"/>
      <c r="I317" s="236" t="n"/>
      <c r="J317" s="236" t="n"/>
      <c r="K317" s="236" t="n"/>
      <c r="L317" s="236" t="n"/>
      <c r="M317" s="236" t="n"/>
      <c r="N317" s="236" t="n"/>
      <c r="O317" s="236" t="n"/>
      <c r="P317" s="236" t="n"/>
      <c r="Q317" s="264">
        <f>IF(COUNTA(D317:P317)=0,"",ROUND(AVERAGE(D317:P317),1))</f>
        <v/>
      </c>
      <c r="S317" s="236" t="n"/>
      <c r="T317" s="236" t="n"/>
      <c r="U317" s="236" t="n"/>
      <c r="V317" s="236" t="n"/>
      <c r="W317" s="236" t="n"/>
      <c r="X317" s="236" t="n"/>
      <c r="Y317" s="236" t="n"/>
      <c r="Z317" s="236" t="n"/>
      <c r="AA317" s="236" t="n"/>
      <c r="AB317" s="236" t="n"/>
      <c r="AC317" s="236" t="n"/>
      <c r="AD317" s="236" t="n"/>
      <c r="AE317" s="236" t="n"/>
      <c r="AF317" s="264">
        <f>IF(COUNTA(S317:AE317)=0,"",ROUND(AVERAGE(S317:AE317),1))</f>
        <v/>
      </c>
      <c r="AH317" s="236" t="n"/>
      <c r="AI317" s="236" t="n"/>
      <c r="AJ317" s="236" t="n"/>
      <c r="AK317" s="236" t="n"/>
      <c r="AL317" s="236" t="n"/>
      <c r="AM317" s="236" t="n"/>
      <c r="AN317" s="236" t="n"/>
      <c r="AO317" s="236" t="n"/>
      <c r="AP317" s="236" t="n"/>
      <c r="AQ317" s="236" t="n"/>
      <c r="AR317" s="236" t="n"/>
      <c r="AS317" s="236" t="n"/>
      <c r="AT317" s="236" t="n"/>
      <c r="AU317" s="237">
        <f>IF(COUNTA(AH317:AT317)=0,"",ROUND(AVERAGE(AH317:AT317),1))</f>
        <v/>
      </c>
    </row>
    <row r="318" ht="14.4" customHeight="1" s="185">
      <c r="A318" s="238" t="n">
        <v>12</v>
      </c>
      <c r="B318" s="239">
        <f t="array" ref="B318:B318">IFERROR(INDEX(Liste_Enfants!B$4:B$53,SMALL(IF(Liste_Enfants!E$4:E$53="B",ROW(Liste_Enfants!E$4:E$53)-3),12))&amp;" "&amp;INDEX(Liste_Enfants!C$4:C$53,SMALL(IF(Liste_Enfants!E$4:E$53="B",ROW(Liste_Enfants!E$4:E$53)-3),12)),"")</f>
        <v/>
      </c>
      <c r="C318" s="235" t="n"/>
      <c r="D318" s="236" t="n"/>
      <c r="E318" s="236" t="n"/>
      <c r="F318" s="236" t="n"/>
      <c r="G318" s="236" t="n"/>
      <c r="H318" s="236" t="n"/>
      <c r="I318" s="236" t="n"/>
      <c r="J318" s="236" t="n"/>
      <c r="K318" s="236" t="n"/>
      <c r="L318" s="236" t="n"/>
      <c r="M318" s="236" t="n"/>
      <c r="N318" s="236" t="n"/>
      <c r="O318" s="236" t="n"/>
      <c r="P318" s="236" t="n"/>
      <c r="Q318" s="264">
        <f>IF(COUNTA(D318:P318)=0,"",ROUND(AVERAGE(D318:P318),1))</f>
        <v/>
      </c>
      <c r="S318" s="236" t="n"/>
      <c r="T318" s="236" t="n"/>
      <c r="U318" s="236" t="n"/>
      <c r="V318" s="236" t="n"/>
      <c r="W318" s="236" t="n"/>
      <c r="X318" s="236" t="n"/>
      <c r="Y318" s="236" t="n"/>
      <c r="Z318" s="236" t="n"/>
      <c r="AA318" s="236" t="n"/>
      <c r="AB318" s="236" t="n"/>
      <c r="AC318" s="236" t="n"/>
      <c r="AD318" s="236" t="n"/>
      <c r="AE318" s="236" t="n"/>
      <c r="AF318" s="264">
        <f>IF(COUNTA(S318:AE318)=0,"",ROUND(AVERAGE(S318:AE318),1))</f>
        <v/>
      </c>
      <c r="AH318" s="236" t="n"/>
      <c r="AI318" s="236" t="n"/>
      <c r="AJ318" s="236" t="n"/>
      <c r="AK318" s="236" t="n"/>
      <c r="AL318" s="236" t="n"/>
      <c r="AM318" s="236" t="n"/>
      <c r="AN318" s="236" t="n"/>
      <c r="AO318" s="236" t="n"/>
      <c r="AP318" s="236" t="n"/>
      <c r="AQ318" s="236" t="n"/>
      <c r="AR318" s="236" t="n"/>
      <c r="AS318" s="236" t="n"/>
      <c r="AT318" s="236" t="n"/>
      <c r="AU318" s="237">
        <f>IF(COUNTA(AH318:AT318)=0,"",ROUND(AVERAGE(AH318:AT318),1))</f>
        <v/>
      </c>
    </row>
    <row r="319" ht="14.4" customHeight="1" s="185">
      <c r="A319" s="213" t="n">
        <v>13</v>
      </c>
      <c r="B319" s="234">
        <f t="array" ref="B319:B319">IFERROR(INDEX(Liste_Enfants!B$4:B$53,SMALL(IF(Liste_Enfants!E$4:E$53="B",ROW(Liste_Enfants!E$4:E$53)-3),13))&amp;" "&amp;INDEX(Liste_Enfants!C$4:C$53,SMALL(IF(Liste_Enfants!E$4:E$53="B",ROW(Liste_Enfants!E$4:E$53)-3),13)),"")</f>
        <v/>
      </c>
      <c r="C319" s="235" t="n"/>
      <c r="D319" s="236" t="n"/>
      <c r="E319" s="236" t="n"/>
      <c r="F319" s="236" t="n"/>
      <c r="G319" s="236" t="n"/>
      <c r="H319" s="236" t="n"/>
      <c r="I319" s="236" t="n"/>
      <c r="J319" s="236" t="n"/>
      <c r="K319" s="236" t="n"/>
      <c r="L319" s="236" t="n"/>
      <c r="M319" s="236" t="n"/>
      <c r="N319" s="236" t="n"/>
      <c r="O319" s="236" t="n"/>
      <c r="P319" s="236" t="n"/>
      <c r="Q319" s="264">
        <f>IF(COUNTA(D319:P319)=0,"",ROUND(AVERAGE(D319:P319),1))</f>
        <v/>
      </c>
      <c r="S319" s="236" t="n"/>
      <c r="T319" s="236" t="n"/>
      <c r="U319" s="236" t="n"/>
      <c r="V319" s="236" t="n"/>
      <c r="W319" s="236" t="n"/>
      <c r="X319" s="236" t="n"/>
      <c r="Y319" s="236" t="n"/>
      <c r="Z319" s="236" t="n"/>
      <c r="AA319" s="236" t="n"/>
      <c r="AB319" s="236" t="n"/>
      <c r="AC319" s="236" t="n"/>
      <c r="AD319" s="236" t="n"/>
      <c r="AE319" s="236" t="n"/>
      <c r="AF319" s="264">
        <f>IF(COUNTA(S319:AE319)=0,"",ROUND(AVERAGE(S319:AE319),1))</f>
        <v/>
      </c>
      <c r="AH319" s="236" t="n"/>
      <c r="AI319" s="236" t="n"/>
      <c r="AJ319" s="236" t="n"/>
      <c r="AK319" s="236" t="n"/>
      <c r="AL319" s="236" t="n"/>
      <c r="AM319" s="236" t="n"/>
      <c r="AN319" s="236" t="n"/>
      <c r="AO319" s="236" t="n"/>
      <c r="AP319" s="236" t="n"/>
      <c r="AQ319" s="236" t="n"/>
      <c r="AR319" s="236" t="n"/>
      <c r="AS319" s="236" t="n"/>
      <c r="AT319" s="236" t="n"/>
      <c r="AU319" s="237">
        <f>IF(COUNTA(AH319:AT319)=0,"",ROUND(AVERAGE(AH319:AT319),1))</f>
        <v/>
      </c>
    </row>
    <row r="320" ht="14.4" customHeight="1" s="185">
      <c r="A320" s="238" t="n">
        <v>14</v>
      </c>
      <c r="B320" s="239">
        <f t="array" ref="B320:B320">IFERROR(INDEX(Liste_Enfants!B$4:B$53,SMALL(IF(Liste_Enfants!E$4:E$53="B",ROW(Liste_Enfants!E$4:E$53)-3),14))&amp;" "&amp;INDEX(Liste_Enfants!C$4:C$53,SMALL(IF(Liste_Enfants!E$4:E$53="B",ROW(Liste_Enfants!E$4:E$53)-3),14)),"")</f>
        <v/>
      </c>
      <c r="C320" s="235" t="n"/>
      <c r="D320" s="236" t="n"/>
      <c r="E320" s="236" t="n"/>
      <c r="F320" s="236" t="n"/>
      <c r="G320" s="236" t="n"/>
      <c r="H320" s="236" t="n"/>
      <c r="I320" s="236" t="n"/>
      <c r="J320" s="236" t="n"/>
      <c r="K320" s="236" t="n"/>
      <c r="L320" s="236" t="n"/>
      <c r="M320" s="236" t="n"/>
      <c r="N320" s="236" t="n"/>
      <c r="O320" s="236" t="n"/>
      <c r="P320" s="236" t="n"/>
      <c r="Q320" s="264">
        <f>IF(COUNTA(D320:P320)=0,"",ROUND(AVERAGE(D320:P320),1))</f>
        <v/>
      </c>
      <c r="S320" s="236" t="n"/>
      <c r="T320" s="236" t="n"/>
      <c r="U320" s="236" t="n"/>
      <c r="V320" s="236" t="n"/>
      <c r="W320" s="236" t="n"/>
      <c r="X320" s="236" t="n"/>
      <c r="Y320" s="236" t="n"/>
      <c r="Z320" s="236" t="n"/>
      <c r="AA320" s="236" t="n"/>
      <c r="AB320" s="236" t="n"/>
      <c r="AC320" s="236" t="n"/>
      <c r="AD320" s="236" t="n"/>
      <c r="AE320" s="236" t="n"/>
      <c r="AF320" s="264">
        <f>IF(COUNTA(S320:AE320)=0,"",ROUND(AVERAGE(S320:AE320),1))</f>
        <v/>
      </c>
      <c r="AH320" s="236" t="n"/>
      <c r="AI320" s="236" t="n"/>
      <c r="AJ320" s="236" t="n"/>
      <c r="AK320" s="236" t="n"/>
      <c r="AL320" s="236" t="n"/>
      <c r="AM320" s="236" t="n"/>
      <c r="AN320" s="236" t="n"/>
      <c r="AO320" s="236" t="n"/>
      <c r="AP320" s="236" t="n"/>
      <c r="AQ320" s="236" t="n"/>
      <c r="AR320" s="236" t="n"/>
      <c r="AS320" s="236" t="n"/>
      <c r="AT320" s="236" t="n"/>
      <c r="AU320" s="237">
        <f>IF(COUNTA(AH320:AT320)=0,"",ROUND(AVERAGE(AH320:AT320),1))</f>
        <v/>
      </c>
    </row>
    <row r="321" ht="14.4" customHeight="1" s="185">
      <c r="A321" s="213" t="n">
        <v>15</v>
      </c>
      <c r="B321" s="234">
        <f t="array" ref="B321:B321">IFERROR(INDEX(Liste_Enfants!B$4:B$53,SMALL(IF(Liste_Enfants!E$4:E$53="B",ROW(Liste_Enfants!E$4:E$53)-3),15))&amp;" "&amp;INDEX(Liste_Enfants!C$4:C$53,SMALL(IF(Liste_Enfants!E$4:E$53="B",ROW(Liste_Enfants!E$4:E$53)-3),15)),"")</f>
        <v/>
      </c>
      <c r="C321" s="235" t="n"/>
      <c r="D321" s="236" t="n"/>
      <c r="E321" s="236" t="n"/>
      <c r="F321" s="236" t="n"/>
      <c r="G321" s="236" t="n"/>
      <c r="H321" s="236" t="n"/>
      <c r="I321" s="236" t="n"/>
      <c r="J321" s="236" t="n"/>
      <c r="K321" s="236" t="n"/>
      <c r="L321" s="236" t="n"/>
      <c r="M321" s="236" t="n"/>
      <c r="N321" s="236" t="n"/>
      <c r="O321" s="236" t="n"/>
      <c r="P321" s="236" t="n"/>
      <c r="Q321" s="264">
        <f>IF(COUNTA(D321:P321)=0,"",ROUND(AVERAGE(D321:P321),1))</f>
        <v/>
      </c>
      <c r="S321" s="236" t="n"/>
      <c r="T321" s="236" t="n"/>
      <c r="U321" s="236" t="n"/>
      <c r="V321" s="236" t="n"/>
      <c r="W321" s="236" t="n"/>
      <c r="X321" s="236" t="n"/>
      <c r="Y321" s="236" t="n"/>
      <c r="Z321" s="236" t="n"/>
      <c r="AA321" s="236" t="n"/>
      <c r="AB321" s="236" t="n"/>
      <c r="AC321" s="236" t="n"/>
      <c r="AD321" s="236" t="n"/>
      <c r="AE321" s="236" t="n"/>
      <c r="AF321" s="264">
        <f>IF(COUNTA(S321:AE321)=0,"",ROUND(AVERAGE(S321:AE321),1))</f>
        <v/>
      </c>
      <c r="AH321" s="236" t="n"/>
      <c r="AI321" s="236" t="n"/>
      <c r="AJ321" s="236" t="n"/>
      <c r="AK321" s="236" t="n"/>
      <c r="AL321" s="236" t="n"/>
      <c r="AM321" s="236" t="n"/>
      <c r="AN321" s="236" t="n"/>
      <c r="AO321" s="236" t="n"/>
      <c r="AP321" s="236" t="n"/>
      <c r="AQ321" s="236" t="n"/>
      <c r="AR321" s="236" t="n"/>
      <c r="AS321" s="236" t="n"/>
      <c r="AT321" s="236" t="n"/>
      <c r="AU321" s="237">
        <f>IF(COUNTA(AH321:AT321)=0,"",ROUND(AVERAGE(AH321:AT321),1))</f>
        <v/>
      </c>
    </row>
    <row r="322" ht="14.4" customHeight="1" s="185">
      <c r="A322" s="233" t="inlineStr">
        <is>
          <t>📊 MOY.</t>
        </is>
      </c>
      <c r="C322" s="252" t="n"/>
      <c r="D322" s="241">
        <f>IF(COUNTA(D307:D321)=0,"",ROUND(AVERAGE(D307:D321),1))</f>
        <v/>
      </c>
      <c r="E322" s="241">
        <f>IF(COUNTA(E307:E321)=0,"",ROUND(AVERAGE(E307:E321),1))</f>
        <v/>
      </c>
      <c r="F322" s="241">
        <f>IF(COUNTA(F307:F321)=0,"",ROUND(AVERAGE(F307:F321),1))</f>
        <v/>
      </c>
      <c r="G322" s="241">
        <f>IF(COUNTA(G307:G321)=0,"",ROUND(AVERAGE(G307:G321),1))</f>
        <v/>
      </c>
      <c r="H322" s="241">
        <f>IF(COUNTA(H307:H321)=0,"",ROUND(AVERAGE(H307:H321),1))</f>
        <v/>
      </c>
      <c r="I322" s="241">
        <f>IF(COUNTA(I307:I321)=0,"",ROUND(AVERAGE(I307:I321),1))</f>
        <v/>
      </c>
      <c r="J322" s="241">
        <f>IF(COUNTA(J307:J321)=0,"",ROUND(AVERAGE(J307:J321),1))</f>
        <v/>
      </c>
      <c r="K322" s="241">
        <f>IF(COUNTA(K307:K321)=0,"",ROUND(AVERAGE(K307:K321),1))</f>
        <v/>
      </c>
      <c r="L322" s="241">
        <f>IF(COUNTA(L307:L321)=0,"",ROUND(AVERAGE(L307:L321),1))</f>
        <v/>
      </c>
      <c r="M322" s="241">
        <f>IF(COUNTA(M307:M321)=0,"",ROUND(AVERAGE(M307:M321),1))</f>
        <v/>
      </c>
      <c r="N322" s="241">
        <f>IF(COUNTA(N307:N321)=0,"",ROUND(AVERAGE(N307:N321),1))</f>
        <v/>
      </c>
      <c r="O322" s="241">
        <f>IF(COUNTA(O307:O321)=0,"",ROUND(AVERAGE(O307:O321),1))</f>
        <v/>
      </c>
      <c r="P322" s="241">
        <f>IF(COUNTA(P307:P321)=0,"",ROUND(AVERAGE(P307:P321),1))</f>
        <v/>
      </c>
      <c r="Q322" s="265">
        <f>IF(COUNTA(Q307:Q321)=0,"",ROUND(AVERAGE(Q307:Q321),1))</f>
        <v/>
      </c>
      <c r="S322" s="241">
        <f>IF(COUNTA(S307:S321)=0,"",ROUND(AVERAGE(S307:S321),1))</f>
        <v/>
      </c>
      <c r="T322" s="241">
        <f>IF(COUNTA(T307:T321)=0,"",ROUND(AVERAGE(T307:T321),1))</f>
        <v/>
      </c>
      <c r="U322" s="241">
        <f>IF(COUNTA(U307:U321)=0,"",ROUND(AVERAGE(U307:U321),1))</f>
        <v/>
      </c>
      <c r="V322" s="241">
        <f>IF(COUNTA(V307:V321)=0,"",ROUND(AVERAGE(V307:V321),1))</f>
        <v/>
      </c>
      <c r="W322" s="241">
        <f>IF(COUNTA(W307:W321)=0,"",ROUND(AVERAGE(W307:W321),1))</f>
        <v/>
      </c>
      <c r="X322" s="241">
        <f>IF(COUNTA(X307:X321)=0,"",ROUND(AVERAGE(X307:X321),1))</f>
        <v/>
      </c>
      <c r="Y322" s="241">
        <f>IF(COUNTA(Y307:Y321)=0,"",ROUND(AVERAGE(Y307:Y321),1))</f>
        <v/>
      </c>
      <c r="Z322" s="241">
        <f>IF(COUNTA(Z307:Z321)=0,"",ROUND(AVERAGE(Z307:Z321),1))</f>
        <v/>
      </c>
      <c r="AA322" s="241">
        <f>IF(COUNTA(AA307:AA321)=0,"",ROUND(AVERAGE(AA307:AA321),1))</f>
        <v/>
      </c>
      <c r="AB322" s="241">
        <f>IF(COUNTA(AB307:AB321)=0,"",ROUND(AVERAGE(AB307:AB321),1))</f>
        <v/>
      </c>
      <c r="AC322" s="241">
        <f>IF(COUNTA(AC307:AC321)=0,"",ROUND(AVERAGE(AC307:AC321),1))</f>
        <v/>
      </c>
      <c r="AD322" s="241">
        <f>IF(COUNTA(AD307:AD321)=0,"",ROUND(AVERAGE(AD307:AD321),1))</f>
        <v/>
      </c>
      <c r="AE322" s="241">
        <f>IF(COUNTA(AE307:AE321)=0,"",ROUND(AVERAGE(AE307:AE321),1))</f>
        <v/>
      </c>
      <c r="AF322" s="265">
        <f>IF(COUNTA(AF307:AF321)=0,"",ROUND(AVERAGE(AF307:AF321),1))</f>
        <v/>
      </c>
      <c r="AH322" s="241">
        <f>IF(COUNTA(AH307:AH321)=0,"",ROUND(AVERAGE(AH307:AH321),1))</f>
        <v/>
      </c>
      <c r="AI322" s="241">
        <f>IF(COUNTA(AI307:AI321)=0,"",ROUND(AVERAGE(AI307:AI321),1))</f>
        <v/>
      </c>
      <c r="AJ322" s="241">
        <f>IF(COUNTA(AJ307:AJ321)=0,"",ROUND(AVERAGE(AJ307:AJ321),1))</f>
        <v/>
      </c>
      <c r="AK322" s="241">
        <f>IF(COUNTA(AK307:AK321)=0,"",ROUND(AVERAGE(AK307:AK321),1))</f>
        <v/>
      </c>
      <c r="AL322" s="241">
        <f>IF(COUNTA(AL307:AL321)=0,"",ROUND(AVERAGE(AL307:AL321),1))</f>
        <v/>
      </c>
      <c r="AM322" s="241">
        <f>IF(COUNTA(AM307:AM321)=0,"",ROUND(AVERAGE(AM307:AM321),1))</f>
        <v/>
      </c>
      <c r="AN322" s="241">
        <f>IF(COUNTA(AN307:AN321)=0,"",ROUND(AVERAGE(AN307:AN321),1))</f>
        <v/>
      </c>
      <c r="AO322" s="241">
        <f>IF(COUNTA(AO307:AO321)=0,"",ROUND(AVERAGE(AO307:AO321),1))</f>
        <v/>
      </c>
      <c r="AP322" s="241">
        <f>IF(COUNTA(AP307:AP321)=0,"",ROUND(AVERAGE(AP307:AP321),1))</f>
        <v/>
      </c>
      <c r="AQ322" s="241">
        <f>IF(COUNTA(AQ307:AQ321)=0,"",ROUND(AVERAGE(AQ307:AQ321),1))</f>
        <v/>
      </c>
      <c r="AR322" s="241">
        <f>IF(COUNTA(AR307:AR321)=0,"",ROUND(AVERAGE(AR307:AR321),1))</f>
        <v/>
      </c>
      <c r="AS322" s="241">
        <f>IF(COUNTA(AS307:AS321)=0,"",ROUND(AVERAGE(AS307:AS321),1))</f>
        <v/>
      </c>
      <c r="AT322" s="241">
        <f>IF(COUNTA(AT307:AT321)=0,"",ROUND(AVERAGE(AT307:AT321),1))</f>
        <v/>
      </c>
      <c r="AU322" s="266">
        <f>IF(COUNTA(AU307:AU321)=0,"",ROUND(AVERAGE(AU307:AU321),1))</f>
        <v/>
      </c>
    </row>
    <row r="323" ht="30" customHeight="1" s="185">
      <c r="A323" s="244" t="inlineStr">
        <is>
          <t>N°</t>
        </is>
      </c>
      <c r="B323" s="245" t="inlineStr">
        <is>
          <t>📅 MERCREDI</t>
        </is>
      </c>
      <c r="C323" s="228" t="n"/>
      <c r="D323" s="229" t="inlineStr">
        <is>
          <t>Règles</t>
        </is>
      </c>
      <c r="E323" s="229" t="inlineStr">
        <is>
          <t>Coopér.</t>
        </is>
      </c>
      <c r="F323" s="229" t="inlineStr">
        <is>
          <t>Comm.</t>
        </is>
      </c>
      <c r="G323" s="229" t="inlineStr">
        <is>
          <t>Entraide</t>
        </is>
      </c>
      <c r="H323" s="230" t="inlineStr">
        <is>
          <t>Initiat.</t>
        </is>
      </c>
      <c r="I323" s="230" t="inlineStr">
        <is>
          <t>Gest.mat</t>
        </is>
      </c>
      <c r="J323" s="230" t="inlineStr">
        <is>
          <t>Orga.</t>
        </is>
      </c>
      <c r="K323" s="231" t="inlineStr">
        <is>
          <t>Imagin.</t>
        </is>
      </c>
      <c r="L323" s="231" t="inlineStr">
        <is>
          <t>Expr.art</t>
        </is>
      </c>
      <c r="M323" s="231" t="inlineStr">
        <is>
          <t>Expr.corp</t>
        </is>
      </c>
      <c r="N323" s="232" t="inlineStr">
        <is>
          <t>Coord.</t>
        </is>
      </c>
      <c r="O323" s="232" t="inlineStr">
        <is>
          <t>Endur.</t>
        </is>
      </c>
      <c r="P323" s="232" t="inlineStr">
        <is>
          <t>Esp.sport</t>
        </is>
      </c>
      <c r="Q323" s="267" t="inlineStr">
        <is>
          <t>MOY</t>
        </is>
      </c>
      <c r="R323" s="268" t="inlineStr">
        <is>
          <t>▼ Activité</t>
        </is>
      </c>
      <c r="S323" s="229" t="inlineStr">
        <is>
          <t>Règles</t>
        </is>
      </c>
      <c r="T323" s="229" t="inlineStr">
        <is>
          <t>Coopér.</t>
        </is>
      </c>
      <c r="U323" s="229" t="inlineStr">
        <is>
          <t>Comm.</t>
        </is>
      </c>
      <c r="V323" s="229" t="inlineStr">
        <is>
          <t>Entraide</t>
        </is>
      </c>
      <c r="W323" s="230" t="inlineStr">
        <is>
          <t>Initiat.</t>
        </is>
      </c>
      <c r="X323" s="230" t="inlineStr">
        <is>
          <t>Gest.mat</t>
        </is>
      </c>
      <c r="Y323" s="230" t="inlineStr">
        <is>
          <t>Orga.</t>
        </is>
      </c>
      <c r="Z323" s="231" t="inlineStr">
        <is>
          <t>Imagin.</t>
        </is>
      </c>
      <c r="AA323" s="231" t="inlineStr">
        <is>
          <t>Expr.art</t>
        </is>
      </c>
      <c r="AB323" s="231" t="inlineStr">
        <is>
          <t>Expr.corp</t>
        </is>
      </c>
      <c r="AC323" s="232" t="inlineStr">
        <is>
          <t>Coord.</t>
        </is>
      </c>
      <c r="AD323" s="232" t="inlineStr">
        <is>
          <t>Endur.</t>
        </is>
      </c>
      <c r="AE323" s="232" t="inlineStr">
        <is>
          <t>Esp.sport</t>
        </is>
      </c>
      <c r="AF323" s="267" t="inlineStr">
        <is>
          <t>MOY</t>
        </is>
      </c>
      <c r="AH323" s="229" t="inlineStr">
        <is>
          <t>Règles</t>
        </is>
      </c>
      <c r="AI323" s="229" t="inlineStr">
        <is>
          <t>Coopér.</t>
        </is>
      </c>
      <c r="AJ323" s="229" t="inlineStr">
        <is>
          <t>Comm.</t>
        </is>
      </c>
      <c r="AK323" s="229" t="inlineStr">
        <is>
          <t>Entraide</t>
        </is>
      </c>
      <c r="AL323" s="230" t="inlineStr">
        <is>
          <t>Initiat.</t>
        </is>
      </c>
      <c r="AM323" s="230" t="inlineStr">
        <is>
          <t>Gest.mat</t>
        </is>
      </c>
      <c r="AN323" s="230" t="inlineStr">
        <is>
          <t>Orga.</t>
        </is>
      </c>
      <c r="AO323" s="231" t="inlineStr">
        <is>
          <t>Imagin.</t>
        </is>
      </c>
      <c r="AP323" s="231" t="inlineStr">
        <is>
          <t>Expr.art</t>
        </is>
      </c>
      <c r="AQ323" s="231" t="inlineStr">
        <is>
          <t>Expr.corp</t>
        </is>
      </c>
      <c r="AR323" s="232" t="inlineStr">
        <is>
          <t>Coord.</t>
        </is>
      </c>
      <c r="AS323" s="232" t="inlineStr">
        <is>
          <t>Endur.</t>
        </is>
      </c>
      <c r="AT323" s="232" t="inlineStr">
        <is>
          <t>Esp.sport</t>
        </is>
      </c>
      <c r="AU323" s="269" t="inlineStr">
        <is>
          <t>MOY</t>
        </is>
      </c>
    </row>
    <row r="324" ht="14.4" customHeight="1" s="185">
      <c r="A324" s="213" t="n">
        <v>1</v>
      </c>
      <c r="B324" s="234">
        <f t="array" ref="B324:B324">IFERROR(INDEX(Liste_Enfants!B$4:B$53,SMALL(IF(Liste_Enfants!E$4:E$53="B",ROW(Liste_Enfants!E$4:E$53)-3),1))&amp;" "&amp;INDEX(Liste_Enfants!C$4:C$53,SMALL(IF(Liste_Enfants!E$4:E$53="B",ROW(Liste_Enfants!E$4:E$53)-3),1)),"")</f>
        <v/>
      </c>
      <c r="C324" s="235" t="n"/>
      <c r="D324" s="236" t="n"/>
      <c r="E324" s="236" t="n"/>
      <c r="F324" s="236" t="n"/>
      <c r="G324" s="236" t="n"/>
      <c r="H324" s="236" t="n"/>
      <c r="I324" s="236" t="n"/>
      <c r="J324" s="236" t="n"/>
      <c r="K324" s="236" t="n"/>
      <c r="L324" s="236" t="n"/>
      <c r="M324" s="236" t="n"/>
      <c r="N324" s="236" t="n"/>
      <c r="O324" s="236" t="n"/>
      <c r="P324" s="236" t="n"/>
      <c r="Q324" s="264">
        <f>IF(COUNTA(D324:P324)=0,"",ROUND(AVERAGE(D324:P324),1))</f>
        <v/>
      </c>
      <c r="S324" s="236" t="n"/>
      <c r="T324" s="236" t="n"/>
      <c r="U324" s="236" t="n"/>
      <c r="V324" s="236" t="n"/>
      <c r="W324" s="236" t="n"/>
      <c r="X324" s="236" t="n"/>
      <c r="Y324" s="236" t="n"/>
      <c r="Z324" s="236" t="n"/>
      <c r="AA324" s="236" t="n"/>
      <c r="AB324" s="236" t="n"/>
      <c r="AC324" s="236" t="n"/>
      <c r="AD324" s="236" t="n"/>
      <c r="AE324" s="236" t="n"/>
      <c r="AF324" s="264">
        <f>IF(COUNTA(S324:AE324)=0,"",ROUND(AVERAGE(S324:AE324),1))</f>
        <v/>
      </c>
      <c r="AH324" s="236" t="n"/>
      <c r="AI324" s="236" t="n"/>
      <c r="AJ324" s="236" t="n"/>
      <c r="AK324" s="236" t="n"/>
      <c r="AL324" s="236" t="n"/>
      <c r="AM324" s="236" t="n"/>
      <c r="AN324" s="236" t="n"/>
      <c r="AO324" s="236" t="n"/>
      <c r="AP324" s="236" t="n"/>
      <c r="AQ324" s="236" t="n"/>
      <c r="AR324" s="236" t="n"/>
      <c r="AS324" s="236" t="n"/>
      <c r="AT324" s="236" t="n"/>
      <c r="AU324" s="237">
        <f>IF(COUNTA(AH324:AT324)=0,"",ROUND(AVERAGE(AH324:AT324),1))</f>
        <v/>
      </c>
    </row>
    <row r="325" ht="14.4" customHeight="1" s="185">
      <c r="A325" s="238" t="n">
        <v>2</v>
      </c>
      <c r="B325" s="239">
        <f t="array" ref="B325:B325">IFERROR(INDEX(Liste_Enfants!B$4:B$53,SMALL(IF(Liste_Enfants!E$4:E$53="B",ROW(Liste_Enfants!E$4:E$53)-3),2))&amp;" "&amp;INDEX(Liste_Enfants!C$4:C$53,SMALL(IF(Liste_Enfants!E$4:E$53="B",ROW(Liste_Enfants!E$4:E$53)-3),2)),"")</f>
        <v/>
      </c>
      <c r="C325" s="235" t="n"/>
      <c r="D325" s="236" t="n"/>
      <c r="E325" s="236" t="n"/>
      <c r="F325" s="236" t="n"/>
      <c r="G325" s="236" t="n"/>
      <c r="H325" s="236" t="n"/>
      <c r="I325" s="236" t="n"/>
      <c r="J325" s="236" t="n"/>
      <c r="K325" s="236" t="n"/>
      <c r="L325" s="236" t="n"/>
      <c r="M325" s="236" t="n"/>
      <c r="N325" s="236" t="n"/>
      <c r="O325" s="236" t="n"/>
      <c r="P325" s="236" t="n"/>
      <c r="Q325" s="264">
        <f>IF(COUNTA(D325:P325)=0,"",ROUND(AVERAGE(D325:P325),1))</f>
        <v/>
      </c>
      <c r="S325" s="236" t="n"/>
      <c r="T325" s="236" t="n"/>
      <c r="U325" s="236" t="n"/>
      <c r="V325" s="236" t="n"/>
      <c r="W325" s="236" t="n"/>
      <c r="X325" s="236" t="n"/>
      <c r="Y325" s="236" t="n"/>
      <c r="Z325" s="236" t="n"/>
      <c r="AA325" s="236" t="n"/>
      <c r="AB325" s="236" t="n"/>
      <c r="AC325" s="236" t="n"/>
      <c r="AD325" s="236" t="n"/>
      <c r="AE325" s="236" t="n"/>
      <c r="AF325" s="264">
        <f>IF(COUNTA(S325:AE325)=0,"",ROUND(AVERAGE(S325:AE325),1))</f>
        <v/>
      </c>
      <c r="AH325" s="236" t="n"/>
      <c r="AI325" s="236" t="n"/>
      <c r="AJ325" s="236" t="n"/>
      <c r="AK325" s="236" t="n"/>
      <c r="AL325" s="236" t="n"/>
      <c r="AM325" s="236" t="n"/>
      <c r="AN325" s="236" t="n"/>
      <c r="AO325" s="236" t="n"/>
      <c r="AP325" s="236" t="n"/>
      <c r="AQ325" s="236" t="n"/>
      <c r="AR325" s="236" t="n"/>
      <c r="AS325" s="236" t="n"/>
      <c r="AT325" s="236" t="n"/>
      <c r="AU325" s="237">
        <f>IF(COUNTA(AH325:AT325)=0,"",ROUND(AVERAGE(AH325:AT325),1))</f>
        <v/>
      </c>
    </row>
    <row r="326" ht="14.4" customHeight="1" s="185">
      <c r="A326" s="213" t="n">
        <v>3</v>
      </c>
      <c r="B326" s="234">
        <f t="array" ref="B326:B326">IFERROR(INDEX(Liste_Enfants!B$4:B$53,SMALL(IF(Liste_Enfants!E$4:E$53="B",ROW(Liste_Enfants!E$4:E$53)-3),3))&amp;" "&amp;INDEX(Liste_Enfants!C$4:C$53,SMALL(IF(Liste_Enfants!E$4:E$53="B",ROW(Liste_Enfants!E$4:E$53)-3),3)),"")</f>
        <v/>
      </c>
      <c r="C326" s="235" t="n"/>
      <c r="D326" s="236" t="n"/>
      <c r="E326" s="236" t="n"/>
      <c r="F326" s="236" t="n"/>
      <c r="G326" s="236" t="n"/>
      <c r="H326" s="236" t="n"/>
      <c r="I326" s="236" t="n"/>
      <c r="J326" s="236" t="n"/>
      <c r="K326" s="236" t="n"/>
      <c r="L326" s="236" t="n"/>
      <c r="M326" s="236" t="n"/>
      <c r="N326" s="236" t="n"/>
      <c r="O326" s="236" t="n"/>
      <c r="P326" s="236" t="n"/>
      <c r="Q326" s="264">
        <f>IF(COUNTA(D326:P326)=0,"",ROUND(AVERAGE(D326:P326),1))</f>
        <v/>
      </c>
      <c r="S326" s="236" t="n"/>
      <c r="T326" s="236" t="n"/>
      <c r="U326" s="236" t="n"/>
      <c r="V326" s="236" t="n"/>
      <c r="W326" s="236" t="n"/>
      <c r="X326" s="236" t="n"/>
      <c r="Y326" s="236" t="n"/>
      <c r="Z326" s="236" t="n"/>
      <c r="AA326" s="236" t="n"/>
      <c r="AB326" s="236" t="n"/>
      <c r="AC326" s="236" t="n"/>
      <c r="AD326" s="236" t="n"/>
      <c r="AE326" s="236" t="n"/>
      <c r="AF326" s="264">
        <f>IF(COUNTA(S326:AE326)=0,"",ROUND(AVERAGE(S326:AE326),1))</f>
        <v/>
      </c>
      <c r="AH326" s="236" t="n"/>
      <c r="AI326" s="236" t="n"/>
      <c r="AJ326" s="236" t="n"/>
      <c r="AK326" s="236" t="n"/>
      <c r="AL326" s="236" t="n"/>
      <c r="AM326" s="236" t="n"/>
      <c r="AN326" s="236" t="n"/>
      <c r="AO326" s="236" t="n"/>
      <c r="AP326" s="236" t="n"/>
      <c r="AQ326" s="236" t="n"/>
      <c r="AR326" s="236" t="n"/>
      <c r="AS326" s="236" t="n"/>
      <c r="AT326" s="236" t="n"/>
      <c r="AU326" s="237">
        <f>IF(COUNTA(AH326:AT326)=0,"",ROUND(AVERAGE(AH326:AT326),1))</f>
        <v/>
      </c>
    </row>
    <row r="327" ht="14.4" customHeight="1" s="185">
      <c r="A327" s="238" t="n">
        <v>4</v>
      </c>
      <c r="B327" s="239">
        <f t="array" ref="B327:B327">IFERROR(INDEX(Liste_Enfants!B$4:B$53,SMALL(IF(Liste_Enfants!E$4:E$53="B",ROW(Liste_Enfants!E$4:E$53)-3),4))&amp;" "&amp;INDEX(Liste_Enfants!C$4:C$53,SMALL(IF(Liste_Enfants!E$4:E$53="B",ROW(Liste_Enfants!E$4:E$53)-3),4)),"")</f>
        <v/>
      </c>
      <c r="C327" s="235" t="n"/>
      <c r="D327" s="236" t="n"/>
      <c r="E327" s="236" t="n"/>
      <c r="F327" s="236" t="n"/>
      <c r="G327" s="236" t="n"/>
      <c r="H327" s="236" t="n"/>
      <c r="I327" s="236" t="n"/>
      <c r="J327" s="236" t="n"/>
      <c r="K327" s="236" t="n"/>
      <c r="L327" s="236" t="n"/>
      <c r="M327" s="236" t="n"/>
      <c r="N327" s="236" t="n"/>
      <c r="O327" s="236" t="n"/>
      <c r="P327" s="236" t="n"/>
      <c r="Q327" s="264">
        <f>IF(COUNTA(D327:P327)=0,"",ROUND(AVERAGE(D327:P327),1))</f>
        <v/>
      </c>
      <c r="S327" s="236" t="n"/>
      <c r="T327" s="236" t="n"/>
      <c r="U327" s="236" t="n"/>
      <c r="V327" s="236" t="n"/>
      <c r="W327" s="236" t="n"/>
      <c r="X327" s="236" t="n"/>
      <c r="Y327" s="236" t="n"/>
      <c r="Z327" s="236" t="n"/>
      <c r="AA327" s="236" t="n"/>
      <c r="AB327" s="236" t="n"/>
      <c r="AC327" s="236" t="n"/>
      <c r="AD327" s="236" t="n"/>
      <c r="AE327" s="236" t="n"/>
      <c r="AF327" s="264">
        <f>IF(COUNTA(S327:AE327)=0,"",ROUND(AVERAGE(S327:AE327),1))</f>
        <v/>
      </c>
      <c r="AH327" s="236" t="n"/>
      <c r="AI327" s="236" t="n"/>
      <c r="AJ327" s="236" t="n"/>
      <c r="AK327" s="236" t="n"/>
      <c r="AL327" s="236" t="n"/>
      <c r="AM327" s="236" t="n"/>
      <c r="AN327" s="236" t="n"/>
      <c r="AO327" s="236" t="n"/>
      <c r="AP327" s="236" t="n"/>
      <c r="AQ327" s="236" t="n"/>
      <c r="AR327" s="236" t="n"/>
      <c r="AS327" s="236" t="n"/>
      <c r="AT327" s="236" t="n"/>
      <c r="AU327" s="237">
        <f>IF(COUNTA(AH327:AT327)=0,"",ROUND(AVERAGE(AH327:AT327),1))</f>
        <v/>
      </c>
    </row>
    <row r="328" ht="14.4" customHeight="1" s="185">
      <c r="A328" s="213" t="n">
        <v>5</v>
      </c>
      <c r="B328" s="234">
        <f t="array" ref="B328:B328">IFERROR(INDEX(Liste_Enfants!B$4:B$53,SMALL(IF(Liste_Enfants!E$4:E$53="B",ROW(Liste_Enfants!E$4:E$53)-3),5))&amp;" "&amp;INDEX(Liste_Enfants!C$4:C$53,SMALL(IF(Liste_Enfants!E$4:E$53="B",ROW(Liste_Enfants!E$4:E$53)-3),5)),"")</f>
        <v/>
      </c>
      <c r="C328" s="235" t="n"/>
      <c r="D328" s="236" t="n"/>
      <c r="E328" s="236" t="n"/>
      <c r="F328" s="236" t="n"/>
      <c r="G328" s="236" t="n"/>
      <c r="H328" s="236" t="n"/>
      <c r="I328" s="236" t="n"/>
      <c r="J328" s="236" t="n"/>
      <c r="K328" s="236" t="n"/>
      <c r="L328" s="236" t="n"/>
      <c r="M328" s="236" t="n"/>
      <c r="N328" s="236" t="n"/>
      <c r="O328" s="236" t="n"/>
      <c r="P328" s="236" t="n"/>
      <c r="Q328" s="264">
        <f>IF(COUNTA(D328:P328)=0,"",ROUND(AVERAGE(D328:P328),1))</f>
        <v/>
      </c>
      <c r="S328" s="236" t="n"/>
      <c r="T328" s="236" t="n"/>
      <c r="U328" s="236" t="n"/>
      <c r="V328" s="236" t="n"/>
      <c r="W328" s="236" t="n"/>
      <c r="X328" s="236" t="n"/>
      <c r="Y328" s="236" t="n"/>
      <c r="Z328" s="236" t="n"/>
      <c r="AA328" s="236" t="n"/>
      <c r="AB328" s="236" t="n"/>
      <c r="AC328" s="236" t="n"/>
      <c r="AD328" s="236" t="n"/>
      <c r="AE328" s="236" t="n"/>
      <c r="AF328" s="264">
        <f>IF(COUNTA(S328:AE328)=0,"",ROUND(AVERAGE(S328:AE328),1))</f>
        <v/>
      </c>
      <c r="AH328" s="236" t="n"/>
      <c r="AI328" s="236" t="n"/>
      <c r="AJ328" s="236" t="n"/>
      <c r="AK328" s="236" t="n"/>
      <c r="AL328" s="236" t="n"/>
      <c r="AM328" s="236" t="n"/>
      <c r="AN328" s="236" t="n"/>
      <c r="AO328" s="236" t="n"/>
      <c r="AP328" s="236" t="n"/>
      <c r="AQ328" s="236" t="n"/>
      <c r="AR328" s="236" t="n"/>
      <c r="AS328" s="236" t="n"/>
      <c r="AT328" s="236" t="n"/>
      <c r="AU328" s="237">
        <f>IF(COUNTA(AH328:AT328)=0,"",ROUND(AVERAGE(AH328:AT328),1))</f>
        <v/>
      </c>
    </row>
    <row r="329" ht="14.4" customHeight="1" s="185">
      <c r="A329" s="238" t="n">
        <v>6</v>
      </c>
      <c r="B329" s="239">
        <f t="array" ref="B329:B329">IFERROR(INDEX(Liste_Enfants!B$4:B$53,SMALL(IF(Liste_Enfants!E$4:E$53="B",ROW(Liste_Enfants!E$4:E$53)-3),6))&amp;" "&amp;INDEX(Liste_Enfants!C$4:C$53,SMALL(IF(Liste_Enfants!E$4:E$53="B",ROW(Liste_Enfants!E$4:E$53)-3),6)),"")</f>
        <v/>
      </c>
      <c r="C329" s="235" t="n"/>
      <c r="D329" s="236" t="n"/>
      <c r="E329" s="236" t="n"/>
      <c r="F329" s="236" t="n"/>
      <c r="G329" s="236" t="n"/>
      <c r="H329" s="236" t="n"/>
      <c r="I329" s="236" t="n"/>
      <c r="J329" s="236" t="n"/>
      <c r="K329" s="236" t="n"/>
      <c r="L329" s="236" t="n"/>
      <c r="M329" s="236" t="n"/>
      <c r="N329" s="236" t="n"/>
      <c r="O329" s="236" t="n"/>
      <c r="P329" s="236" t="n"/>
      <c r="Q329" s="264">
        <f>IF(COUNTA(D329:P329)=0,"",ROUND(AVERAGE(D329:P329),1))</f>
        <v/>
      </c>
      <c r="S329" s="236" t="n"/>
      <c r="T329" s="236" t="n"/>
      <c r="U329" s="236" t="n"/>
      <c r="V329" s="236" t="n"/>
      <c r="W329" s="236" t="n"/>
      <c r="X329" s="236" t="n"/>
      <c r="Y329" s="236" t="n"/>
      <c r="Z329" s="236" t="n"/>
      <c r="AA329" s="236" t="n"/>
      <c r="AB329" s="236" t="n"/>
      <c r="AC329" s="236" t="n"/>
      <c r="AD329" s="236" t="n"/>
      <c r="AE329" s="236" t="n"/>
      <c r="AF329" s="264">
        <f>IF(COUNTA(S329:AE329)=0,"",ROUND(AVERAGE(S329:AE329),1))</f>
        <v/>
      </c>
      <c r="AH329" s="236" t="n"/>
      <c r="AI329" s="236" t="n"/>
      <c r="AJ329" s="236" t="n"/>
      <c r="AK329" s="236" t="n"/>
      <c r="AL329" s="236" t="n"/>
      <c r="AM329" s="236" t="n"/>
      <c r="AN329" s="236" t="n"/>
      <c r="AO329" s="236" t="n"/>
      <c r="AP329" s="236" t="n"/>
      <c r="AQ329" s="236" t="n"/>
      <c r="AR329" s="236" t="n"/>
      <c r="AS329" s="236" t="n"/>
      <c r="AT329" s="236" t="n"/>
      <c r="AU329" s="237">
        <f>IF(COUNTA(AH329:AT329)=0,"",ROUND(AVERAGE(AH329:AT329),1))</f>
        <v/>
      </c>
    </row>
    <row r="330" ht="14.4" customHeight="1" s="185">
      <c r="A330" s="213" t="n">
        <v>7</v>
      </c>
      <c r="B330" s="234">
        <f t="array" ref="B330:B330">IFERROR(INDEX(Liste_Enfants!B$4:B$53,SMALL(IF(Liste_Enfants!E$4:E$53="B",ROW(Liste_Enfants!E$4:E$53)-3),7))&amp;" "&amp;INDEX(Liste_Enfants!C$4:C$53,SMALL(IF(Liste_Enfants!E$4:E$53="B",ROW(Liste_Enfants!E$4:E$53)-3),7)),"")</f>
        <v/>
      </c>
      <c r="C330" s="235" t="n"/>
      <c r="D330" s="236" t="n"/>
      <c r="E330" s="236" t="n"/>
      <c r="F330" s="236" t="n"/>
      <c r="G330" s="236" t="n"/>
      <c r="H330" s="236" t="n"/>
      <c r="I330" s="236" t="n"/>
      <c r="J330" s="236" t="n"/>
      <c r="K330" s="236" t="n"/>
      <c r="L330" s="236" t="n"/>
      <c r="M330" s="236" t="n"/>
      <c r="N330" s="236" t="n"/>
      <c r="O330" s="236" t="n"/>
      <c r="P330" s="236" t="n"/>
      <c r="Q330" s="264">
        <f>IF(COUNTA(D330:P330)=0,"",ROUND(AVERAGE(D330:P330),1))</f>
        <v/>
      </c>
      <c r="S330" s="236" t="n"/>
      <c r="T330" s="236" t="n"/>
      <c r="U330" s="236" t="n"/>
      <c r="V330" s="236" t="n"/>
      <c r="W330" s="236" t="n"/>
      <c r="X330" s="236" t="n"/>
      <c r="Y330" s="236" t="n"/>
      <c r="Z330" s="236" t="n"/>
      <c r="AA330" s="236" t="n"/>
      <c r="AB330" s="236" t="n"/>
      <c r="AC330" s="236" t="n"/>
      <c r="AD330" s="236" t="n"/>
      <c r="AE330" s="236" t="n"/>
      <c r="AF330" s="264">
        <f>IF(COUNTA(S330:AE330)=0,"",ROUND(AVERAGE(S330:AE330),1))</f>
        <v/>
      </c>
      <c r="AH330" s="236" t="n"/>
      <c r="AI330" s="236" t="n"/>
      <c r="AJ330" s="236" t="n"/>
      <c r="AK330" s="236" t="n"/>
      <c r="AL330" s="236" t="n"/>
      <c r="AM330" s="236" t="n"/>
      <c r="AN330" s="236" t="n"/>
      <c r="AO330" s="236" t="n"/>
      <c r="AP330" s="236" t="n"/>
      <c r="AQ330" s="236" t="n"/>
      <c r="AR330" s="236" t="n"/>
      <c r="AS330" s="236" t="n"/>
      <c r="AT330" s="236" t="n"/>
      <c r="AU330" s="237">
        <f>IF(COUNTA(AH330:AT330)=0,"",ROUND(AVERAGE(AH330:AT330),1))</f>
        <v/>
      </c>
    </row>
    <row r="331" ht="14.4" customHeight="1" s="185">
      <c r="A331" s="238" t="n">
        <v>8</v>
      </c>
      <c r="B331" s="239">
        <f t="array" ref="B331:B331">IFERROR(INDEX(Liste_Enfants!B$4:B$53,SMALL(IF(Liste_Enfants!E$4:E$53="B",ROW(Liste_Enfants!E$4:E$53)-3),8))&amp;" "&amp;INDEX(Liste_Enfants!C$4:C$53,SMALL(IF(Liste_Enfants!E$4:E$53="B",ROW(Liste_Enfants!E$4:E$53)-3),8)),"")</f>
        <v/>
      </c>
      <c r="C331" s="235" t="n"/>
      <c r="D331" s="236" t="n"/>
      <c r="E331" s="236" t="n"/>
      <c r="F331" s="236" t="n"/>
      <c r="G331" s="236" t="n"/>
      <c r="H331" s="236" t="n"/>
      <c r="I331" s="236" t="n"/>
      <c r="J331" s="236" t="n"/>
      <c r="K331" s="236" t="n"/>
      <c r="L331" s="236" t="n"/>
      <c r="M331" s="236" t="n"/>
      <c r="N331" s="236" t="n"/>
      <c r="O331" s="236" t="n"/>
      <c r="P331" s="236" t="n"/>
      <c r="Q331" s="264">
        <f>IF(COUNTA(D331:P331)=0,"",ROUND(AVERAGE(D331:P331),1))</f>
        <v/>
      </c>
      <c r="S331" s="236" t="n"/>
      <c r="T331" s="236" t="n"/>
      <c r="U331" s="236" t="n"/>
      <c r="V331" s="236" t="n"/>
      <c r="W331" s="236" t="n"/>
      <c r="X331" s="236" t="n"/>
      <c r="Y331" s="236" t="n"/>
      <c r="Z331" s="236" t="n"/>
      <c r="AA331" s="236" t="n"/>
      <c r="AB331" s="236" t="n"/>
      <c r="AC331" s="236" t="n"/>
      <c r="AD331" s="236" t="n"/>
      <c r="AE331" s="236" t="n"/>
      <c r="AF331" s="264">
        <f>IF(COUNTA(S331:AE331)=0,"",ROUND(AVERAGE(S331:AE331),1))</f>
        <v/>
      </c>
      <c r="AH331" s="236" t="n"/>
      <c r="AI331" s="236" t="n"/>
      <c r="AJ331" s="236" t="n"/>
      <c r="AK331" s="236" t="n"/>
      <c r="AL331" s="236" t="n"/>
      <c r="AM331" s="236" t="n"/>
      <c r="AN331" s="236" t="n"/>
      <c r="AO331" s="236" t="n"/>
      <c r="AP331" s="236" t="n"/>
      <c r="AQ331" s="236" t="n"/>
      <c r="AR331" s="236" t="n"/>
      <c r="AS331" s="236" t="n"/>
      <c r="AT331" s="236" t="n"/>
      <c r="AU331" s="237">
        <f>IF(COUNTA(AH331:AT331)=0,"",ROUND(AVERAGE(AH331:AT331),1))</f>
        <v/>
      </c>
    </row>
    <row r="332" ht="14.4" customHeight="1" s="185">
      <c r="A332" s="213" t="n">
        <v>9</v>
      </c>
      <c r="B332" s="234">
        <f t="array" ref="B332:B332">IFERROR(INDEX(Liste_Enfants!B$4:B$53,SMALL(IF(Liste_Enfants!E$4:E$53="B",ROW(Liste_Enfants!E$4:E$53)-3),9))&amp;" "&amp;INDEX(Liste_Enfants!C$4:C$53,SMALL(IF(Liste_Enfants!E$4:E$53="B",ROW(Liste_Enfants!E$4:E$53)-3),9)),"")</f>
        <v/>
      </c>
      <c r="C332" s="235" t="n"/>
      <c r="D332" s="236" t="n"/>
      <c r="E332" s="236" t="n"/>
      <c r="F332" s="236" t="n"/>
      <c r="G332" s="236" t="n"/>
      <c r="H332" s="236" t="n"/>
      <c r="I332" s="236" t="n"/>
      <c r="J332" s="236" t="n"/>
      <c r="K332" s="236" t="n"/>
      <c r="L332" s="236" t="n"/>
      <c r="M332" s="236" t="n"/>
      <c r="N332" s="236" t="n"/>
      <c r="O332" s="236" t="n"/>
      <c r="P332" s="236" t="n"/>
      <c r="Q332" s="264">
        <f>IF(COUNTA(D332:P332)=0,"",ROUND(AVERAGE(D332:P332),1))</f>
        <v/>
      </c>
      <c r="S332" s="236" t="n"/>
      <c r="T332" s="236" t="n"/>
      <c r="U332" s="236" t="n"/>
      <c r="V332" s="236" t="n"/>
      <c r="W332" s="236" t="n"/>
      <c r="X332" s="236" t="n"/>
      <c r="Y332" s="236" t="n"/>
      <c r="Z332" s="236" t="n"/>
      <c r="AA332" s="236" t="n"/>
      <c r="AB332" s="236" t="n"/>
      <c r="AC332" s="236" t="n"/>
      <c r="AD332" s="236" t="n"/>
      <c r="AE332" s="236" t="n"/>
      <c r="AF332" s="264">
        <f>IF(COUNTA(S332:AE332)=0,"",ROUND(AVERAGE(S332:AE332),1))</f>
        <v/>
      </c>
      <c r="AH332" s="236" t="n"/>
      <c r="AI332" s="236" t="n"/>
      <c r="AJ332" s="236" t="n"/>
      <c r="AK332" s="236" t="n"/>
      <c r="AL332" s="236" t="n"/>
      <c r="AM332" s="236" t="n"/>
      <c r="AN332" s="236" t="n"/>
      <c r="AO332" s="236" t="n"/>
      <c r="AP332" s="236" t="n"/>
      <c r="AQ332" s="236" t="n"/>
      <c r="AR332" s="236" t="n"/>
      <c r="AS332" s="236" t="n"/>
      <c r="AT332" s="236" t="n"/>
      <c r="AU332" s="237">
        <f>IF(COUNTA(AH332:AT332)=0,"",ROUND(AVERAGE(AH332:AT332),1))</f>
        <v/>
      </c>
    </row>
    <row r="333" ht="14.4" customHeight="1" s="185">
      <c r="A333" s="238" t="n">
        <v>10</v>
      </c>
      <c r="B333" s="239">
        <f t="array" ref="B333:B333">IFERROR(INDEX(Liste_Enfants!B$4:B$53,SMALL(IF(Liste_Enfants!E$4:E$53="B",ROW(Liste_Enfants!E$4:E$53)-3),10))&amp;" "&amp;INDEX(Liste_Enfants!C$4:C$53,SMALL(IF(Liste_Enfants!E$4:E$53="B",ROW(Liste_Enfants!E$4:E$53)-3),10)),"")</f>
        <v/>
      </c>
      <c r="C333" s="235" t="n"/>
      <c r="D333" s="236" t="n"/>
      <c r="E333" s="236" t="n"/>
      <c r="F333" s="236" t="n"/>
      <c r="G333" s="236" t="n"/>
      <c r="H333" s="236" t="n"/>
      <c r="I333" s="236" t="n"/>
      <c r="J333" s="236" t="n"/>
      <c r="K333" s="236" t="n"/>
      <c r="L333" s="236" t="n"/>
      <c r="M333" s="236" t="n"/>
      <c r="N333" s="236" t="n"/>
      <c r="O333" s="236" t="n"/>
      <c r="P333" s="236" t="n"/>
      <c r="Q333" s="264">
        <f>IF(COUNTA(D333:P333)=0,"",ROUND(AVERAGE(D333:P333),1))</f>
        <v/>
      </c>
      <c r="S333" s="236" t="n"/>
      <c r="T333" s="236" t="n"/>
      <c r="U333" s="236" t="n"/>
      <c r="V333" s="236" t="n"/>
      <c r="W333" s="236" t="n"/>
      <c r="X333" s="236" t="n"/>
      <c r="Y333" s="236" t="n"/>
      <c r="Z333" s="236" t="n"/>
      <c r="AA333" s="236" t="n"/>
      <c r="AB333" s="236" t="n"/>
      <c r="AC333" s="236" t="n"/>
      <c r="AD333" s="236" t="n"/>
      <c r="AE333" s="236" t="n"/>
      <c r="AF333" s="264">
        <f>IF(COUNTA(S333:AE333)=0,"",ROUND(AVERAGE(S333:AE333),1))</f>
        <v/>
      </c>
      <c r="AH333" s="236" t="n"/>
      <c r="AI333" s="236" t="n"/>
      <c r="AJ333" s="236" t="n"/>
      <c r="AK333" s="236" t="n"/>
      <c r="AL333" s="236" t="n"/>
      <c r="AM333" s="236" t="n"/>
      <c r="AN333" s="236" t="n"/>
      <c r="AO333" s="236" t="n"/>
      <c r="AP333" s="236" t="n"/>
      <c r="AQ333" s="236" t="n"/>
      <c r="AR333" s="236" t="n"/>
      <c r="AS333" s="236" t="n"/>
      <c r="AT333" s="236" t="n"/>
      <c r="AU333" s="237">
        <f>IF(COUNTA(AH333:AT333)=0,"",ROUND(AVERAGE(AH333:AT333),1))</f>
        <v/>
      </c>
    </row>
    <row r="334" ht="14.4" customHeight="1" s="185">
      <c r="A334" s="213" t="n">
        <v>11</v>
      </c>
      <c r="B334" s="234">
        <f t="array" ref="B334:B334">IFERROR(INDEX(Liste_Enfants!B$4:B$53,SMALL(IF(Liste_Enfants!E$4:E$53="B",ROW(Liste_Enfants!E$4:E$53)-3),11))&amp;" "&amp;INDEX(Liste_Enfants!C$4:C$53,SMALL(IF(Liste_Enfants!E$4:E$53="B",ROW(Liste_Enfants!E$4:E$53)-3),11)),"")</f>
        <v/>
      </c>
      <c r="C334" s="235" t="n"/>
      <c r="D334" s="236" t="n"/>
      <c r="E334" s="236" t="n"/>
      <c r="F334" s="236" t="n"/>
      <c r="G334" s="236" t="n"/>
      <c r="H334" s="236" t="n"/>
      <c r="I334" s="236" t="n"/>
      <c r="J334" s="236" t="n"/>
      <c r="K334" s="236" t="n"/>
      <c r="L334" s="236" t="n"/>
      <c r="M334" s="236" t="n"/>
      <c r="N334" s="236" t="n"/>
      <c r="O334" s="236" t="n"/>
      <c r="P334" s="236" t="n"/>
      <c r="Q334" s="264">
        <f>IF(COUNTA(D334:P334)=0,"",ROUND(AVERAGE(D334:P334),1))</f>
        <v/>
      </c>
      <c r="S334" s="236" t="n"/>
      <c r="T334" s="236" t="n"/>
      <c r="U334" s="236" t="n"/>
      <c r="V334" s="236" t="n"/>
      <c r="W334" s="236" t="n"/>
      <c r="X334" s="236" t="n"/>
      <c r="Y334" s="236" t="n"/>
      <c r="Z334" s="236" t="n"/>
      <c r="AA334" s="236" t="n"/>
      <c r="AB334" s="236" t="n"/>
      <c r="AC334" s="236" t="n"/>
      <c r="AD334" s="236" t="n"/>
      <c r="AE334" s="236" t="n"/>
      <c r="AF334" s="264">
        <f>IF(COUNTA(S334:AE334)=0,"",ROUND(AVERAGE(S334:AE334),1))</f>
        <v/>
      </c>
      <c r="AH334" s="236" t="n"/>
      <c r="AI334" s="236" t="n"/>
      <c r="AJ334" s="236" t="n"/>
      <c r="AK334" s="236" t="n"/>
      <c r="AL334" s="236" t="n"/>
      <c r="AM334" s="236" t="n"/>
      <c r="AN334" s="236" t="n"/>
      <c r="AO334" s="236" t="n"/>
      <c r="AP334" s="236" t="n"/>
      <c r="AQ334" s="236" t="n"/>
      <c r="AR334" s="236" t="n"/>
      <c r="AS334" s="236" t="n"/>
      <c r="AT334" s="236" t="n"/>
      <c r="AU334" s="237">
        <f>IF(COUNTA(AH334:AT334)=0,"",ROUND(AVERAGE(AH334:AT334),1))</f>
        <v/>
      </c>
    </row>
    <row r="335" ht="14.4" customHeight="1" s="185">
      <c r="A335" s="238" t="n">
        <v>12</v>
      </c>
      <c r="B335" s="239">
        <f t="array" ref="B335:B335">IFERROR(INDEX(Liste_Enfants!B$4:B$53,SMALL(IF(Liste_Enfants!E$4:E$53="B",ROW(Liste_Enfants!E$4:E$53)-3),12))&amp;" "&amp;INDEX(Liste_Enfants!C$4:C$53,SMALL(IF(Liste_Enfants!E$4:E$53="B",ROW(Liste_Enfants!E$4:E$53)-3),12)),"")</f>
        <v/>
      </c>
      <c r="C335" s="235" t="n"/>
      <c r="D335" s="236" t="n"/>
      <c r="E335" s="236" t="n"/>
      <c r="F335" s="236" t="n"/>
      <c r="G335" s="236" t="n"/>
      <c r="H335" s="236" t="n"/>
      <c r="I335" s="236" t="n"/>
      <c r="J335" s="236" t="n"/>
      <c r="K335" s="236" t="n"/>
      <c r="L335" s="236" t="n"/>
      <c r="M335" s="236" t="n"/>
      <c r="N335" s="236" t="n"/>
      <c r="O335" s="236" t="n"/>
      <c r="P335" s="236" t="n"/>
      <c r="Q335" s="264">
        <f>IF(COUNTA(D335:P335)=0,"",ROUND(AVERAGE(D335:P335),1))</f>
        <v/>
      </c>
      <c r="S335" s="236" t="n"/>
      <c r="T335" s="236" t="n"/>
      <c r="U335" s="236" t="n"/>
      <c r="V335" s="236" t="n"/>
      <c r="W335" s="236" t="n"/>
      <c r="X335" s="236" t="n"/>
      <c r="Y335" s="236" t="n"/>
      <c r="Z335" s="236" t="n"/>
      <c r="AA335" s="236" t="n"/>
      <c r="AB335" s="236" t="n"/>
      <c r="AC335" s="236" t="n"/>
      <c r="AD335" s="236" t="n"/>
      <c r="AE335" s="236" t="n"/>
      <c r="AF335" s="264">
        <f>IF(COUNTA(S335:AE335)=0,"",ROUND(AVERAGE(S335:AE335),1))</f>
        <v/>
      </c>
      <c r="AH335" s="236" t="n"/>
      <c r="AI335" s="236" t="n"/>
      <c r="AJ335" s="236" t="n"/>
      <c r="AK335" s="236" t="n"/>
      <c r="AL335" s="236" t="n"/>
      <c r="AM335" s="236" t="n"/>
      <c r="AN335" s="236" t="n"/>
      <c r="AO335" s="236" t="n"/>
      <c r="AP335" s="236" t="n"/>
      <c r="AQ335" s="236" t="n"/>
      <c r="AR335" s="236" t="n"/>
      <c r="AS335" s="236" t="n"/>
      <c r="AT335" s="236" t="n"/>
      <c r="AU335" s="237">
        <f>IF(COUNTA(AH335:AT335)=0,"",ROUND(AVERAGE(AH335:AT335),1))</f>
        <v/>
      </c>
    </row>
    <row r="336" ht="14.4" customHeight="1" s="185">
      <c r="A336" s="213" t="n">
        <v>13</v>
      </c>
      <c r="B336" s="234">
        <f t="array" ref="B336:B336">IFERROR(INDEX(Liste_Enfants!B$4:B$53,SMALL(IF(Liste_Enfants!E$4:E$53="B",ROW(Liste_Enfants!E$4:E$53)-3),13))&amp;" "&amp;INDEX(Liste_Enfants!C$4:C$53,SMALL(IF(Liste_Enfants!E$4:E$53="B",ROW(Liste_Enfants!E$4:E$53)-3),13)),"")</f>
        <v/>
      </c>
      <c r="C336" s="235" t="n"/>
      <c r="D336" s="236" t="n"/>
      <c r="E336" s="236" t="n"/>
      <c r="F336" s="236" t="n"/>
      <c r="G336" s="236" t="n"/>
      <c r="H336" s="236" t="n"/>
      <c r="I336" s="236" t="n"/>
      <c r="J336" s="236" t="n"/>
      <c r="K336" s="236" t="n"/>
      <c r="L336" s="236" t="n"/>
      <c r="M336" s="236" t="n"/>
      <c r="N336" s="236" t="n"/>
      <c r="O336" s="236" t="n"/>
      <c r="P336" s="236" t="n"/>
      <c r="Q336" s="264">
        <f>IF(COUNTA(D336:P336)=0,"",ROUND(AVERAGE(D336:P336),1))</f>
        <v/>
      </c>
      <c r="S336" s="236" t="n"/>
      <c r="T336" s="236" t="n"/>
      <c r="U336" s="236" t="n"/>
      <c r="V336" s="236" t="n"/>
      <c r="W336" s="236" t="n"/>
      <c r="X336" s="236" t="n"/>
      <c r="Y336" s="236" t="n"/>
      <c r="Z336" s="236" t="n"/>
      <c r="AA336" s="236" t="n"/>
      <c r="AB336" s="236" t="n"/>
      <c r="AC336" s="236" t="n"/>
      <c r="AD336" s="236" t="n"/>
      <c r="AE336" s="236" t="n"/>
      <c r="AF336" s="264">
        <f>IF(COUNTA(S336:AE336)=0,"",ROUND(AVERAGE(S336:AE336),1))</f>
        <v/>
      </c>
      <c r="AH336" s="236" t="n"/>
      <c r="AI336" s="236" t="n"/>
      <c r="AJ336" s="236" t="n"/>
      <c r="AK336" s="236" t="n"/>
      <c r="AL336" s="236" t="n"/>
      <c r="AM336" s="236" t="n"/>
      <c r="AN336" s="236" t="n"/>
      <c r="AO336" s="236" t="n"/>
      <c r="AP336" s="236" t="n"/>
      <c r="AQ336" s="236" t="n"/>
      <c r="AR336" s="236" t="n"/>
      <c r="AS336" s="236" t="n"/>
      <c r="AT336" s="236" t="n"/>
      <c r="AU336" s="237">
        <f>IF(COUNTA(AH336:AT336)=0,"",ROUND(AVERAGE(AH336:AT336),1))</f>
        <v/>
      </c>
    </row>
    <row r="337" ht="14.4" customHeight="1" s="185">
      <c r="A337" s="238" t="n">
        <v>14</v>
      </c>
      <c r="B337" s="239">
        <f t="array" ref="B337:B337">IFERROR(INDEX(Liste_Enfants!B$4:B$53,SMALL(IF(Liste_Enfants!E$4:E$53="B",ROW(Liste_Enfants!E$4:E$53)-3),14))&amp;" "&amp;INDEX(Liste_Enfants!C$4:C$53,SMALL(IF(Liste_Enfants!E$4:E$53="B",ROW(Liste_Enfants!E$4:E$53)-3),14)),"")</f>
        <v/>
      </c>
      <c r="C337" s="235" t="n"/>
      <c r="D337" s="236" t="n"/>
      <c r="E337" s="236" t="n"/>
      <c r="F337" s="236" t="n"/>
      <c r="G337" s="236" t="n"/>
      <c r="H337" s="236" t="n"/>
      <c r="I337" s="236" t="n"/>
      <c r="J337" s="236" t="n"/>
      <c r="K337" s="236" t="n"/>
      <c r="L337" s="236" t="n"/>
      <c r="M337" s="236" t="n"/>
      <c r="N337" s="236" t="n"/>
      <c r="O337" s="236" t="n"/>
      <c r="P337" s="236" t="n"/>
      <c r="Q337" s="264">
        <f>IF(COUNTA(D337:P337)=0,"",ROUND(AVERAGE(D337:P337),1))</f>
        <v/>
      </c>
      <c r="S337" s="236" t="n"/>
      <c r="T337" s="236" t="n"/>
      <c r="U337" s="236" t="n"/>
      <c r="V337" s="236" t="n"/>
      <c r="W337" s="236" t="n"/>
      <c r="X337" s="236" t="n"/>
      <c r="Y337" s="236" t="n"/>
      <c r="Z337" s="236" t="n"/>
      <c r="AA337" s="236" t="n"/>
      <c r="AB337" s="236" t="n"/>
      <c r="AC337" s="236" t="n"/>
      <c r="AD337" s="236" t="n"/>
      <c r="AE337" s="236" t="n"/>
      <c r="AF337" s="264">
        <f>IF(COUNTA(S337:AE337)=0,"",ROUND(AVERAGE(S337:AE337),1))</f>
        <v/>
      </c>
      <c r="AH337" s="236" t="n"/>
      <c r="AI337" s="236" t="n"/>
      <c r="AJ337" s="236" t="n"/>
      <c r="AK337" s="236" t="n"/>
      <c r="AL337" s="236" t="n"/>
      <c r="AM337" s="236" t="n"/>
      <c r="AN337" s="236" t="n"/>
      <c r="AO337" s="236" t="n"/>
      <c r="AP337" s="236" t="n"/>
      <c r="AQ337" s="236" t="n"/>
      <c r="AR337" s="236" t="n"/>
      <c r="AS337" s="236" t="n"/>
      <c r="AT337" s="236" t="n"/>
      <c r="AU337" s="237">
        <f>IF(COUNTA(AH337:AT337)=0,"",ROUND(AVERAGE(AH337:AT337),1))</f>
        <v/>
      </c>
    </row>
    <row r="338" ht="14.4" customHeight="1" s="185">
      <c r="A338" s="213" t="n">
        <v>15</v>
      </c>
      <c r="B338" s="234">
        <f t="array" ref="B338:B338">IFERROR(INDEX(Liste_Enfants!B$4:B$53,SMALL(IF(Liste_Enfants!E$4:E$53="B",ROW(Liste_Enfants!E$4:E$53)-3),15))&amp;" "&amp;INDEX(Liste_Enfants!C$4:C$53,SMALL(IF(Liste_Enfants!E$4:E$53="B",ROW(Liste_Enfants!E$4:E$53)-3),15)),"")</f>
        <v/>
      </c>
      <c r="C338" s="235" t="n"/>
      <c r="D338" s="236" t="n"/>
      <c r="E338" s="236" t="n"/>
      <c r="F338" s="236" t="n"/>
      <c r="G338" s="236" t="n"/>
      <c r="H338" s="236" t="n"/>
      <c r="I338" s="236" t="n"/>
      <c r="J338" s="236" t="n"/>
      <c r="K338" s="236" t="n"/>
      <c r="L338" s="236" t="n"/>
      <c r="M338" s="236" t="n"/>
      <c r="N338" s="236" t="n"/>
      <c r="O338" s="236" t="n"/>
      <c r="P338" s="236" t="n"/>
      <c r="Q338" s="264">
        <f>IF(COUNTA(D338:P338)=0,"",ROUND(AVERAGE(D338:P338),1))</f>
        <v/>
      </c>
      <c r="S338" s="236" t="n"/>
      <c r="T338" s="236" t="n"/>
      <c r="U338" s="236" t="n"/>
      <c r="V338" s="236" t="n"/>
      <c r="W338" s="236" t="n"/>
      <c r="X338" s="236" t="n"/>
      <c r="Y338" s="236" t="n"/>
      <c r="Z338" s="236" t="n"/>
      <c r="AA338" s="236" t="n"/>
      <c r="AB338" s="236" t="n"/>
      <c r="AC338" s="236" t="n"/>
      <c r="AD338" s="236" t="n"/>
      <c r="AE338" s="236" t="n"/>
      <c r="AF338" s="264">
        <f>IF(COUNTA(S338:AE338)=0,"",ROUND(AVERAGE(S338:AE338),1))</f>
        <v/>
      </c>
      <c r="AH338" s="236" t="n"/>
      <c r="AI338" s="236" t="n"/>
      <c r="AJ338" s="236" t="n"/>
      <c r="AK338" s="236" t="n"/>
      <c r="AL338" s="236" t="n"/>
      <c r="AM338" s="236" t="n"/>
      <c r="AN338" s="236" t="n"/>
      <c r="AO338" s="236" t="n"/>
      <c r="AP338" s="236" t="n"/>
      <c r="AQ338" s="236" t="n"/>
      <c r="AR338" s="236" t="n"/>
      <c r="AS338" s="236" t="n"/>
      <c r="AT338" s="236" t="n"/>
      <c r="AU338" s="237">
        <f>IF(COUNTA(AH338:AT338)=0,"",ROUND(AVERAGE(AH338:AT338),1))</f>
        <v/>
      </c>
    </row>
    <row r="339" ht="14.4" customHeight="1" s="185">
      <c r="A339" s="233" t="inlineStr">
        <is>
          <t>📊 MOY.</t>
        </is>
      </c>
      <c r="C339" s="252" t="n"/>
      <c r="D339" s="241">
        <f>IF(COUNTA(D324:D338)=0,"",ROUND(AVERAGE(D324:D338),1))</f>
        <v/>
      </c>
      <c r="E339" s="241">
        <f>IF(COUNTA(E324:E338)=0,"",ROUND(AVERAGE(E324:E338),1))</f>
        <v/>
      </c>
      <c r="F339" s="241">
        <f>IF(COUNTA(F324:F338)=0,"",ROUND(AVERAGE(F324:F338),1))</f>
        <v/>
      </c>
      <c r="G339" s="241">
        <f>IF(COUNTA(G324:G338)=0,"",ROUND(AVERAGE(G324:G338),1))</f>
        <v/>
      </c>
      <c r="H339" s="241">
        <f>IF(COUNTA(H324:H338)=0,"",ROUND(AVERAGE(H324:H338),1))</f>
        <v/>
      </c>
      <c r="I339" s="241">
        <f>IF(COUNTA(I324:I338)=0,"",ROUND(AVERAGE(I324:I338),1))</f>
        <v/>
      </c>
      <c r="J339" s="241">
        <f>IF(COUNTA(J324:J338)=0,"",ROUND(AVERAGE(J324:J338),1))</f>
        <v/>
      </c>
      <c r="K339" s="241">
        <f>IF(COUNTA(K324:K338)=0,"",ROUND(AVERAGE(K324:K338),1))</f>
        <v/>
      </c>
      <c r="L339" s="241">
        <f>IF(COUNTA(L324:L338)=0,"",ROUND(AVERAGE(L324:L338),1))</f>
        <v/>
      </c>
      <c r="M339" s="241">
        <f>IF(COUNTA(M324:M338)=0,"",ROUND(AVERAGE(M324:M338),1))</f>
        <v/>
      </c>
      <c r="N339" s="241">
        <f>IF(COUNTA(N324:N338)=0,"",ROUND(AVERAGE(N324:N338),1))</f>
        <v/>
      </c>
      <c r="O339" s="241">
        <f>IF(COUNTA(O324:O338)=0,"",ROUND(AVERAGE(O324:O338),1))</f>
        <v/>
      </c>
      <c r="P339" s="241">
        <f>IF(COUNTA(P324:P338)=0,"",ROUND(AVERAGE(P324:P338),1))</f>
        <v/>
      </c>
      <c r="Q339" s="265">
        <f>IF(COUNTA(Q324:Q338)=0,"",ROUND(AVERAGE(Q324:Q338),1))</f>
        <v/>
      </c>
      <c r="S339" s="241">
        <f>IF(COUNTA(S324:S338)=0,"",ROUND(AVERAGE(S324:S338),1))</f>
        <v/>
      </c>
      <c r="T339" s="241">
        <f>IF(COUNTA(T324:T338)=0,"",ROUND(AVERAGE(T324:T338),1))</f>
        <v/>
      </c>
      <c r="U339" s="241">
        <f>IF(COUNTA(U324:U338)=0,"",ROUND(AVERAGE(U324:U338),1))</f>
        <v/>
      </c>
      <c r="V339" s="241">
        <f>IF(COUNTA(V324:V338)=0,"",ROUND(AVERAGE(V324:V338),1))</f>
        <v/>
      </c>
      <c r="W339" s="241">
        <f>IF(COUNTA(W324:W338)=0,"",ROUND(AVERAGE(W324:W338),1))</f>
        <v/>
      </c>
      <c r="X339" s="241">
        <f>IF(COUNTA(X324:X338)=0,"",ROUND(AVERAGE(X324:X338),1))</f>
        <v/>
      </c>
      <c r="Y339" s="241">
        <f>IF(COUNTA(Y324:Y338)=0,"",ROUND(AVERAGE(Y324:Y338),1))</f>
        <v/>
      </c>
      <c r="Z339" s="241">
        <f>IF(COUNTA(Z324:Z338)=0,"",ROUND(AVERAGE(Z324:Z338),1))</f>
        <v/>
      </c>
      <c r="AA339" s="241">
        <f>IF(COUNTA(AA324:AA338)=0,"",ROUND(AVERAGE(AA324:AA338),1))</f>
        <v/>
      </c>
      <c r="AB339" s="241">
        <f>IF(COUNTA(AB324:AB338)=0,"",ROUND(AVERAGE(AB324:AB338),1))</f>
        <v/>
      </c>
      <c r="AC339" s="241">
        <f>IF(COUNTA(AC324:AC338)=0,"",ROUND(AVERAGE(AC324:AC338),1))</f>
        <v/>
      </c>
      <c r="AD339" s="241">
        <f>IF(COUNTA(AD324:AD338)=0,"",ROUND(AVERAGE(AD324:AD338),1))</f>
        <v/>
      </c>
      <c r="AE339" s="241">
        <f>IF(COUNTA(AE324:AE338)=0,"",ROUND(AVERAGE(AE324:AE338),1))</f>
        <v/>
      </c>
      <c r="AF339" s="265">
        <f>IF(COUNTA(AF324:AF338)=0,"",ROUND(AVERAGE(AF324:AF338),1))</f>
        <v/>
      </c>
      <c r="AH339" s="241">
        <f>IF(COUNTA(AH324:AH338)=0,"",ROUND(AVERAGE(AH324:AH338),1))</f>
        <v/>
      </c>
      <c r="AI339" s="241">
        <f>IF(COUNTA(AI324:AI338)=0,"",ROUND(AVERAGE(AI324:AI338),1))</f>
        <v/>
      </c>
      <c r="AJ339" s="241">
        <f>IF(COUNTA(AJ324:AJ338)=0,"",ROUND(AVERAGE(AJ324:AJ338),1))</f>
        <v/>
      </c>
      <c r="AK339" s="241">
        <f>IF(COUNTA(AK324:AK338)=0,"",ROUND(AVERAGE(AK324:AK338),1))</f>
        <v/>
      </c>
      <c r="AL339" s="241">
        <f>IF(COUNTA(AL324:AL338)=0,"",ROUND(AVERAGE(AL324:AL338),1))</f>
        <v/>
      </c>
      <c r="AM339" s="241">
        <f>IF(COUNTA(AM324:AM338)=0,"",ROUND(AVERAGE(AM324:AM338),1))</f>
        <v/>
      </c>
      <c r="AN339" s="241">
        <f>IF(COUNTA(AN324:AN338)=0,"",ROUND(AVERAGE(AN324:AN338),1))</f>
        <v/>
      </c>
      <c r="AO339" s="241">
        <f>IF(COUNTA(AO324:AO338)=0,"",ROUND(AVERAGE(AO324:AO338),1))</f>
        <v/>
      </c>
      <c r="AP339" s="241">
        <f>IF(COUNTA(AP324:AP338)=0,"",ROUND(AVERAGE(AP324:AP338),1))</f>
        <v/>
      </c>
      <c r="AQ339" s="241">
        <f>IF(COUNTA(AQ324:AQ338)=0,"",ROUND(AVERAGE(AQ324:AQ338),1))</f>
        <v/>
      </c>
      <c r="AR339" s="241">
        <f>IF(COUNTA(AR324:AR338)=0,"",ROUND(AVERAGE(AR324:AR338),1))</f>
        <v/>
      </c>
      <c r="AS339" s="241">
        <f>IF(COUNTA(AS324:AS338)=0,"",ROUND(AVERAGE(AS324:AS338),1))</f>
        <v/>
      </c>
      <c r="AT339" s="241">
        <f>IF(COUNTA(AT324:AT338)=0,"",ROUND(AVERAGE(AT324:AT338),1))</f>
        <v/>
      </c>
      <c r="AU339" s="266">
        <f>IF(COUNTA(AU324:AU338)=0,"",ROUND(AVERAGE(AU324:AU338),1))</f>
        <v/>
      </c>
    </row>
    <row r="340" ht="30" customHeight="1" s="185">
      <c r="A340" s="246" t="inlineStr">
        <is>
          <t>N°</t>
        </is>
      </c>
      <c r="B340" s="247" t="inlineStr">
        <is>
          <t>📅 JEUDI</t>
        </is>
      </c>
      <c r="C340" s="228" t="n"/>
      <c r="D340" s="229" t="inlineStr">
        <is>
          <t>Règles</t>
        </is>
      </c>
      <c r="E340" s="229" t="inlineStr">
        <is>
          <t>Coopér.</t>
        </is>
      </c>
      <c r="F340" s="229" t="inlineStr">
        <is>
          <t>Comm.</t>
        </is>
      </c>
      <c r="G340" s="229" t="inlineStr">
        <is>
          <t>Entraide</t>
        </is>
      </c>
      <c r="H340" s="230" t="inlineStr">
        <is>
          <t>Initiat.</t>
        </is>
      </c>
      <c r="I340" s="230" t="inlineStr">
        <is>
          <t>Gest.mat</t>
        </is>
      </c>
      <c r="J340" s="230" t="inlineStr">
        <is>
          <t>Orga.</t>
        </is>
      </c>
      <c r="K340" s="231" t="inlineStr">
        <is>
          <t>Imagin.</t>
        </is>
      </c>
      <c r="L340" s="231" t="inlineStr">
        <is>
          <t>Expr.art</t>
        </is>
      </c>
      <c r="M340" s="231" t="inlineStr">
        <is>
          <t>Expr.corp</t>
        </is>
      </c>
      <c r="N340" s="232" t="inlineStr">
        <is>
          <t>Coord.</t>
        </is>
      </c>
      <c r="O340" s="232" t="inlineStr">
        <is>
          <t>Endur.</t>
        </is>
      </c>
      <c r="P340" s="232" t="inlineStr">
        <is>
          <t>Esp.sport</t>
        </is>
      </c>
      <c r="Q340" s="267" t="inlineStr">
        <is>
          <t>MOY</t>
        </is>
      </c>
      <c r="R340" s="268" t="inlineStr">
        <is>
          <t>▼ Activité</t>
        </is>
      </c>
      <c r="S340" s="229" t="inlineStr">
        <is>
          <t>Règles</t>
        </is>
      </c>
      <c r="T340" s="229" t="inlineStr">
        <is>
          <t>Coopér.</t>
        </is>
      </c>
      <c r="U340" s="229" t="inlineStr">
        <is>
          <t>Comm.</t>
        </is>
      </c>
      <c r="V340" s="229" t="inlineStr">
        <is>
          <t>Entraide</t>
        </is>
      </c>
      <c r="W340" s="230" t="inlineStr">
        <is>
          <t>Initiat.</t>
        </is>
      </c>
      <c r="X340" s="230" t="inlineStr">
        <is>
          <t>Gest.mat</t>
        </is>
      </c>
      <c r="Y340" s="230" t="inlineStr">
        <is>
          <t>Orga.</t>
        </is>
      </c>
      <c r="Z340" s="231" t="inlineStr">
        <is>
          <t>Imagin.</t>
        </is>
      </c>
      <c r="AA340" s="231" t="inlineStr">
        <is>
          <t>Expr.art</t>
        </is>
      </c>
      <c r="AB340" s="231" t="inlineStr">
        <is>
          <t>Expr.corp</t>
        </is>
      </c>
      <c r="AC340" s="232" t="inlineStr">
        <is>
          <t>Coord.</t>
        </is>
      </c>
      <c r="AD340" s="232" t="inlineStr">
        <is>
          <t>Endur.</t>
        </is>
      </c>
      <c r="AE340" s="232" t="inlineStr">
        <is>
          <t>Esp.sport</t>
        </is>
      </c>
      <c r="AF340" s="267" t="inlineStr">
        <is>
          <t>MOY</t>
        </is>
      </c>
      <c r="AH340" s="229" t="inlineStr">
        <is>
          <t>Règles</t>
        </is>
      </c>
      <c r="AI340" s="229" t="inlineStr">
        <is>
          <t>Coopér.</t>
        </is>
      </c>
      <c r="AJ340" s="229" t="inlineStr">
        <is>
          <t>Comm.</t>
        </is>
      </c>
      <c r="AK340" s="229" t="inlineStr">
        <is>
          <t>Entraide</t>
        </is>
      </c>
      <c r="AL340" s="230" t="inlineStr">
        <is>
          <t>Initiat.</t>
        </is>
      </c>
      <c r="AM340" s="230" t="inlineStr">
        <is>
          <t>Gest.mat</t>
        </is>
      </c>
      <c r="AN340" s="230" t="inlineStr">
        <is>
          <t>Orga.</t>
        </is>
      </c>
      <c r="AO340" s="231" t="inlineStr">
        <is>
          <t>Imagin.</t>
        </is>
      </c>
      <c r="AP340" s="231" t="inlineStr">
        <is>
          <t>Expr.art</t>
        </is>
      </c>
      <c r="AQ340" s="231" t="inlineStr">
        <is>
          <t>Expr.corp</t>
        </is>
      </c>
      <c r="AR340" s="232" t="inlineStr">
        <is>
          <t>Coord.</t>
        </is>
      </c>
      <c r="AS340" s="232" t="inlineStr">
        <is>
          <t>Endur.</t>
        </is>
      </c>
      <c r="AT340" s="232" t="inlineStr">
        <is>
          <t>Esp.sport</t>
        </is>
      </c>
      <c r="AU340" s="269" t="inlineStr">
        <is>
          <t>MOY</t>
        </is>
      </c>
    </row>
    <row r="341" ht="14.4" customHeight="1" s="185">
      <c r="A341" s="213" t="n">
        <v>1</v>
      </c>
      <c r="B341" s="234">
        <f t="array" ref="B341:B341">IFERROR(INDEX(Liste_Enfants!B$4:B$53,SMALL(IF(Liste_Enfants!E$4:E$53="B",ROW(Liste_Enfants!E$4:E$53)-3),1))&amp;" "&amp;INDEX(Liste_Enfants!C$4:C$53,SMALL(IF(Liste_Enfants!E$4:E$53="B",ROW(Liste_Enfants!E$4:E$53)-3),1)),"")</f>
        <v/>
      </c>
      <c r="C341" s="235" t="n"/>
      <c r="D341" s="236" t="n"/>
      <c r="E341" s="236" t="n"/>
      <c r="F341" s="236" t="n"/>
      <c r="G341" s="236" t="n"/>
      <c r="H341" s="236" t="n"/>
      <c r="I341" s="236" t="n"/>
      <c r="J341" s="236" t="n"/>
      <c r="K341" s="236" t="n"/>
      <c r="L341" s="236" t="n"/>
      <c r="M341" s="236" t="n"/>
      <c r="N341" s="236" t="n"/>
      <c r="O341" s="236" t="n"/>
      <c r="P341" s="236" t="n"/>
      <c r="Q341" s="264">
        <f>IF(COUNTA(D341:P341)=0,"",ROUND(AVERAGE(D341:P341),1))</f>
        <v/>
      </c>
      <c r="S341" s="236" t="n"/>
      <c r="T341" s="236" t="n"/>
      <c r="U341" s="236" t="n"/>
      <c r="V341" s="236" t="n"/>
      <c r="W341" s="236" t="n"/>
      <c r="X341" s="236" t="n"/>
      <c r="Y341" s="236" t="n"/>
      <c r="Z341" s="236" t="n"/>
      <c r="AA341" s="236" t="n"/>
      <c r="AB341" s="236" t="n"/>
      <c r="AC341" s="236" t="n"/>
      <c r="AD341" s="236" t="n"/>
      <c r="AE341" s="236" t="n"/>
      <c r="AF341" s="264">
        <f>IF(COUNTA(S341:AE341)=0,"",ROUND(AVERAGE(S341:AE341),1))</f>
        <v/>
      </c>
      <c r="AH341" s="236" t="n"/>
      <c r="AI341" s="236" t="n"/>
      <c r="AJ341" s="236" t="n"/>
      <c r="AK341" s="236" t="n"/>
      <c r="AL341" s="236" t="n"/>
      <c r="AM341" s="236" t="n"/>
      <c r="AN341" s="236" t="n"/>
      <c r="AO341" s="236" t="n"/>
      <c r="AP341" s="236" t="n"/>
      <c r="AQ341" s="236" t="n"/>
      <c r="AR341" s="236" t="n"/>
      <c r="AS341" s="236" t="n"/>
      <c r="AT341" s="236" t="n"/>
      <c r="AU341" s="237">
        <f>IF(COUNTA(AH341:AT341)=0,"",ROUND(AVERAGE(AH341:AT341),1))</f>
        <v/>
      </c>
    </row>
    <row r="342" ht="14.4" customHeight="1" s="185">
      <c r="A342" s="238" t="n">
        <v>2</v>
      </c>
      <c r="B342" s="239">
        <f t="array" ref="B342:B342">IFERROR(INDEX(Liste_Enfants!B$4:B$53,SMALL(IF(Liste_Enfants!E$4:E$53="B",ROW(Liste_Enfants!E$4:E$53)-3),2))&amp;" "&amp;INDEX(Liste_Enfants!C$4:C$53,SMALL(IF(Liste_Enfants!E$4:E$53="B",ROW(Liste_Enfants!E$4:E$53)-3),2)),"")</f>
        <v/>
      </c>
      <c r="C342" s="235" t="n"/>
      <c r="D342" s="236" t="n"/>
      <c r="E342" s="236" t="n"/>
      <c r="F342" s="236" t="n"/>
      <c r="G342" s="236" t="n"/>
      <c r="H342" s="236" t="n"/>
      <c r="I342" s="236" t="n"/>
      <c r="J342" s="236" t="n"/>
      <c r="K342" s="236" t="n"/>
      <c r="L342" s="236" t="n"/>
      <c r="M342" s="236" t="n"/>
      <c r="N342" s="236" t="n"/>
      <c r="O342" s="236" t="n"/>
      <c r="P342" s="236" t="n"/>
      <c r="Q342" s="264">
        <f>IF(COUNTA(D342:P342)=0,"",ROUND(AVERAGE(D342:P342),1))</f>
        <v/>
      </c>
      <c r="S342" s="236" t="n"/>
      <c r="T342" s="236" t="n"/>
      <c r="U342" s="236" t="n"/>
      <c r="V342" s="236" t="n"/>
      <c r="W342" s="236" t="n"/>
      <c r="X342" s="236" t="n"/>
      <c r="Y342" s="236" t="n"/>
      <c r="Z342" s="236" t="n"/>
      <c r="AA342" s="236" t="n"/>
      <c r="AB342" s="236" t="n"/>
      <c r="AC342" s="236" t="n"/>
      <c r="AD342" s="236" t="n"/>
      <c r="AE342" s="236" t="n"/>
      <c r="AF342" s="264">
        <f>IF(COUNTA(S342:AE342)=0,"",ROUND(AVERAGE(S342:AE342),1))</f>
        <v/>
      </c>
      <c r="AH342" s="236" t="n"/>
      <c r="AI342" s="236" t="n"/>
      <c r="AJ342" s="236" t="n"/>
      <c r="AK342" s="236" t="n"/>
      <c r="AL342" s="236" t="n"/>
      <c r="AM342" s="236" t="n"/>
      <c r="AN342" s="236" t="n"/>
      <c r="AO342" s="236" t="n"/>
      <c r="AP342" s="236" t="n"/>
      <c r="AQ342" s="236" t="n"/>
      <c r="AR342" s="236" t="n"/>
      <c r="AS342" s="236" t="n"/>
      <c r="AT342" s="236" t="n"/>
      <c r="AU342" s="237">
        <f>IF(COUNTA(AH342:AT342)=0,"",ROUND(AVERAGE(AH342:AT342),1))</f>
        <v/>
      </c>
    </row>
    <row r="343" ht="14.4" customHeight="1" s="185">
      <c r="A343" s="213" t="n">
        <v>3</v>
      </c>
      <c r="B343" s="234">
        <f t="array" ref="B343:B343">IFERROR(INDEX(Liste_Enfants!B$4:B$53,SMALL(IF(Liste_Enfants!E$4:E$53="B",ROW(Liste_Enfants!E$4:E$53)-3),3))&amp;" "&amp;INDEX(Liste_Enfants!C$4:C$53,SMALL(IF(Liste_Enfants!E$4:E$53="B",ROW(Liste_Enfants!E$4:E$53)-3),3)),"")</f>
        <v/>
      </c>
      <c r="C343" s="235" t="n"/>
      <c r="D343" s="236" t="n"/>
      <c r="E343" s="236" t="n"/>
      <c r="F343" s="236" t="n"/>
      <c r="G343" s="236" t="n"/>
      <c r="H343" s="236" t="n"/>
      <c r="I343" s="236" t="n"/>
      <c r="J343" s="236" t="n"/>
      <c r="K343" s="236" t="n"/>
      <c r="L343" s="236" t="n"/>
      <c r="M343" s="236" t="n"/>
      <c r="N343" s="236" t="n"/>
      <c r="O343" s="236" t="n"/>
      <c r="P343" s="236" t="n"/>
      <c r="Q343" s="264">
        <f>IF(COUNTA(D343:P343)=0,"",ROUND(AVERAGE(D343:P343),1))</f>
        <v/>
      </c>
      <c r="S343" s="236" t="n"/>
      <c r="T343" s="236" t="n"/>
      <c r="U343" s="236" t="n"/>
      <c r="V343" s="236" t="n"/>
      <c r="W343" s="236" t="n"/>
      <c r="X343" s="236" t="n"/>
      <c r="Y343" s="236" t="n"/>
      <c r="Z343" s="236" t="n"/>
      <c r="AA343" s="236" t="n"/>
      <c r="AB343" s="236" t="n"/>
      <c r="AC343" s="236" t="n"/>
      <c r="AD343" s="236" t="n"/>
      <c r="AE343" s="236" t="n"/>
      <c r="AF343" s="264">
        <f>IF(COUNTA(S343:AE343)=0,"",ROUND(AVERAGE(S343:AE343),1))</f>
        <v/>
      </c>
      <c r="AH343" s="236" t="n"/>
      <c r="AI343" s="236" t="n"/>
      <c r="AJ343" s="236" t="n"/>
      <c r="AK343" s="236" t="n"/>
      <c r="AL343" s="236" t="n"/>
      <c r="AM343" s="236" t="n"/>
      <c r="AN343" s="236" t="n"/>
      <c r="AO343" s="236" t="n"/>
      <c r="AP343" s="236" t="n"/>
      <c r="AQ343" s="236" t="n"/>
      <c r="AR343" s="236" t="n"/>
      <c r="AS343" s="236" t="n"/>
      <c r="AT343" s="236" t="n"/>
      <c r="AU343" s="237">
        <f>IF(COUNTA(AH343:AT343)=0,"",ROUND(AVERAGE(AH343:AT343),1))</f>
        <v/>
      </c>
    </row>
    <row r="344" ht="14.4" customHeight="1" s="185">
      <c r="A344" s="238" t="n">
        <v>4</v>
      </c>
      <c r="B344" s="239">
        <f t="array" ref="B344:B344">IFERROR(INDEX(Liste_Enfants!B$4:B$53,SMALL(IF(Liste_Enfants!E$4:E$53="B",ROW(Liste_Enfants!E$4:E$53)-3),4))&amp;" "&amp;INDEX(Liste_Enfants!C$4:C$53,SMALL(IF(Liste_Enfants!E$4:E$53="B",ROW(Liste_Enfants!E$4:E$53)-3),4)),"")</f>
        <v/>
      </c>
      <c r="C344" s="235" t="n"/>
      <c r="D344" s="236" t="n"/>
      <c r="E344" s="236" t="n"/>
      <c r="F344" s="236" t="n"/>
      <c r="G344" s="236" t="n"/>
      <c r="H344" s="236" t="n"/>
      <c r="I344" s="236" t="n"/>
      <c r="J344" s="236" t="n"/>
      <c r="K344" s="236" t="n"/>
      <c r="L344" s="236" t="n"/>
      <c r="M344" s="236" t="n"/>
      <c r="N344" s="236" t="n"/>
      <c r="O344" s="236" t="n"/>
      <c r="P344" s="236" t="n"/>
      <c r="Q344" s="264">
        <f>IF(COUNTA(D344:P344)=0,"",ROUND(AVERAGE(D344:P344),1))</f>
        <v/>
      </c>
      <c r="S344" s="236" t="n"/>
      <c r="T344" s="236" t="n"/>
      <c r="U344" s="236" t="n"/>
      <c r="V344" s="236" t="n"/>
      <c r="W344" s="236" t="n"/>
      <c r="X344" s="236" t="n"/>
      <c r="Y344" s="236" t="n"/>
      <c r="Z344" s="236" t="n"/>
      <c r="AA344" s="236" t="n"/>
      <c r="AB344" s="236" t="n"/>
      <c r="AC344" s="236" t="n"/>
      <c r="AD344" s="236" t="n"/>
      <c r="AE344" s="236" t="n"/>
      <c r="AF344" s="264">
        <f>IF(COUNTA(S344:AE344)=0,"",ROUND(AVERAGE(S344:AE344),1))</f>
        <v/>
      </c>
      <c r="AH344" s="236" t="n"/>
      <c r="AI344" s="236" t="n"/>
      <c r="AJ344" s="236" t="n"/>
      <c r="AK344" s="236" t="n"/>
      <c r="AL344" s="236" t="n"/>
      <c r="AM344" s="236" t="n"/>
      <c r="AN344" s="236" t="n"/>
      <c r="AO344" s="236" t="n"/>
      <c r="AP344" s="236" t="n"/>
      <c r="AQ344" s="236" t="n"/>
      <c r="AR344" s="236" t="n"/>
      <c r="AS344" s="236" t="n"/>
      <c r="AT344" s="236" t="n"/>
      <c r="AU344" s="237">
        <f>IF(COUNTA(AH344:AT344)=0,"",ROUND(AVERAGE(AH344:AT344),1))</f>
        <v/>
      </c>
    </row>
    <row r="345" ht="14.4" customHeight="1" s="185">
      <c r="A345" s="213" t="n">
        <v>5</v>
      </c>
      <c r="B345" s="234">
        <f t="array" ref="B345:B345">IFERROR(INDEX(Liste_Enfants!B$4:B$53,SMALL(IF(Liste_Enfants!E$4:E$53="B",ROW(Liste_Enfants!E$4:E$53)-3),5))&amp;" "&amp;INDEX(Liste_Enfants!C$4:C$53,SMALL(IF(Liste_Enfants!E$4:E$53="B",ROW(Liste_Enfants!E$4:E$53)-3),5)),"")</f>
        <v/>
      </c>
      <c r="C345" s="235" t="n"/>
      <c r="D345" s="236" t="n"/>
      <c r="E345" s="236" t="n"/>
      <c r="F345" s="236" t="n"/>
      <c r="G345" s="236" t="n"/>
      <c r="H345" s="236" t="n"/>
      <c r="I345" s="236" t="n"/>
      <c r="J345" s="236" t="n"/>
      <c r="K345" s="236" t="n"/>
      <c r="L345" s="236" t="n"/>
      <c r="M345" s="236" t="n"/>
      <c r="N345" s="236" t="n"/>
      <c r="O345" s="236" t="n"/>
      <c r="P345" s="236" t="n"/>
      <c r="Q345" s="264">
        <f>IF(COUNTA(D345:P345)=0,"",ROUND(AVERAGE(D345:P345),1))</f>
        <v/>
      </c>
      <c r="S345" s="236" t="n"/>
      <c r="T345" s="236" t="n"/>
      <c r="U345" s="236" t="n"/>
      <c r="V345" s="236" t="n"/>
      <c r="W345" s="236" t="n"/>
      <c r="X345" s="236" t="n"/>
      <c r="Y345" s="236" t="n"/>
      <c r="Z345" s="236" t="n"/>
      <c r="AA345" s="236" t="n"/>
      <c r="AB345" s="236" t="n"/>
      <c r="AC345" s="236" t="n"/>
      <c r="AD345" s="236" t="n"/>
      <c r="AE345" s="236" t="n"/>
      <c r="AF345" s="264">
        <f>IF(COUNTA(S345:AE345)=0,"",ROUND(AVERAGE(S345:AE345),1))</f>
        <v/>
      </c>
      <c r="AH345" s="236" t="n"/>
      <c r="AI345" s="236" t="n"/>
      <c r="AJ345" s="236" t="n"/>
      <c r="AK345" s="236" t="n"/>
      <c r="AL345" s="236" t="n"/>
      <c r="AM345" s="236" t="n"/>
      <c r="AN345" s="236" t="n"/>
      <c r="AO345" s="236" t="n"/>
      <c r="AP345" s="236" t="n"/>
      <c r="AQ345" s="236" t="n"/>
      <c r="AR345" s="236" t="n"/>
      <c r="AS345" s="236" t="n"/>
      <c r="AT345" s="236" t="n"/>
      <c r="AU345" s="237">
        <f>IF(COUNTA(AH345:AT345)=0,"",ROUND(AVERAGE(AH345:AT345),1))</f>
        <v/>
      </c>
    </row>
    <row r="346" ht="14.4" customHeight="1" s="185">
      <c r="A346" s="238" t="n">
        <v>6</v>
      </c>
      <c r="B346" s="239">
        <f t="array" ref="B346:B346">IFERROR(INDEX(Liste_Enfants!B$4:B$53,SMALL(IF(Liste_Enfants!E$4:E$53="B",ROW(Liste_Enfants!E$4:E$53)-3),6))&amp;" "&amp;INDEX(Liste_Enfants!C$4:C$53,SMALL(IF(Liste_Enfants!E$4:E$53="B",ROW(Liste_Enfants!E$4:E$53)-3),6)),"")</f>
        <v/>
      </c>
      <c r="C346" s="235" t="n"/>
      <c r="D346" s="236" t="n"/>
      <c r="E346" s="236" t="n"/>
      <c r="F346" s="236" t="n"/>
      <c r="G346" s="236" t="n"/>
      <c r="H346" s="236" t="n"/>
      <c r="I346" s="236" t="n"/>
      <c r="J346" s="236" t="n"/>
      <c r="K346" s="236" t="n"/>
      <c r="L346" s="236" t="n"/>
      <c r="M346" s="236" t="n"/>
      <c r="N346" s="236" t="n"/>
      <c r="O346" s="236" t="n"/>
      <c r="P346" s="236" t="n"/>
      <c r="Q346" s="264">
        <f>IF(COUNTA(D346:P346)=0,"",ROUND(AVERAGE(D346:P346),1))</f>
        <v/>
      </c>
      <c r="S346" s="236" t="n"/>
      <c r="T346" s="236" t="n"/>
      <c r="U346" s="236" t="n"/>
      <c r="V346" s="236" t="n"/>
      <c r="W346" s="236" t="n"/>
      <c r="X346" s="236" t="n"/>
      <c r="Y346" s="236" t="n"/>
      <c r="Z346" s="236" t="n"/>
      <c r="AA346" s="236" t="n"/>
      <c r="AB346" s="236" t="n"/>
      <c r="AC346" s="236" t="n"/>
      <c r="AD346" s="236" t="n"/>
      <c r="AE346" s="236" t="n"/>
      <c r="AF346" s="264">
        <f>IF(COUNTA(S346:AE346)=0,"",ROUND(AVERAGE(S346:AE346),1))</f>
        <v/>
      </c>
      <c r="AH346" s="236" t="n"/>
      <c r="AI346" s="236" t="n"/>
      <c r="AJ346" s="236" t="n"/>
      <c r="AK346" s="236" t="n"/>
      <c r="AL346" s="236" t="n"/>
      <c r="AM346" s="236" t="n"/>
      <c r="AN346" s="236" t="n"/>
      <c r="AO346" s="236" t="n"/>
      <c r="AP346" s="236" t="n"/>
      <c r="AQ346" s="236" t="n"/>
      <c r="AR346" s="236" t="n"/>
      <c r="AS346" s="236" t="n"/>
      <c r="AT346" s="236" t="n"/>
      <c r="AU346" s="237">
        <f>IF(COUNTA(AH346:AT346)=0,"",ROUND(AVERAGE(AH346:AT346),1))</f>
        <v/>
      </c>
    </row>
    <row r="347" ht="14.4" customHeight="1" s="185">
      <c r="A347" s="213" t="n">
        <v>7</v>
      </c>
      <c r="B347" s="234">
        <f t="array" ref="B347:B347">IFERROR(INDEX(Liste_Enfants!B$4:B$53,SMALL(IF(Liste_Enfants!E$4:E$53="B",ROW(Liste_Enfants!E$4:E$53)-3),7))&amp;" "&amp;INDEX(Liste_Enfants!C$4:C$53,SMALL(IF(Liste_Enfants!E$4:E$53="B",ROW(Liste_Enfants!E$4:E$53)-3),7)),"")</f>
        <v/>
      </c>
      <c r="C347" s="235" t="n"/>
      <c r="D347" s="236" t="n"/>
      <c r="E347" s="236" t="n"/>
      <c r="F347" s="236" t="n"/>
      <c r="G347" s="236" t="n"/>
      <c r="H347" s="236" t="n"/>
      <c r="I347" s="236" t="n"/>
      <c r="J347" s="236" t="n"/>
      <c r="K347" s="236" t="n"/>
      <c r="L347" s="236" t="n"/>
      <c r="M347" s="236" t="n"/>
      <c r="N347" s="236" t="n"/>
      <c r="O347" s="236" t="n"/>
      <c r="P347" s="236" t="n"/>
      <c r="Q347" s="264">
        <f>IF(COUNTA(D347:P347)=0,"",ROUND(AVERAGE(D347:P347),1))</f>
        <v/>
      </c>
      <c r="S347" s="236" t="n"/>
      <c r="T347" s="236" t="n"/>
      <c r="U347" s="236" t="n"/>
      <c r="V347" s="236" t="n"/>
      <c r="W347" s="236" t="n"/>
      <c r="X347" s="236" t="n"/>
      <c r="Y347" s="236" t="n"/>
      <c r="Z347" s="236" t="n"/>
      <c r="AA347" s="236" t="n"/>
      <c r="AB347" s="236" t="n"/>
      <c r="AC347" s="236" t="n"/>
      <c r="AD347" s="236" t="n"/>
      <c r="AE347" s="236" t="n"/>
      <c r="AF347" s="264">
        <f>IF(COUNTA(S347:AE347)=0,"",ROUND(AVERAGE(S347:AE347),1))</f>
        <v/>
      </c>
      <c r="AH347" s="236" t="n"/>
      <c r="AI347" s="236" t="n"/>
      <c r="AJ347" s="236" t="n"/>
      <c r="AK347" s="236" t="n"/>
      <c r="AL347" s="236" t="n"/>
      <c r="AM347" s="236" t="n"/>
      <c r="AN347" s="236" t="n"/>
      <c r="AO347" s="236" t="n"/>
      <c r="AP347" s="236" t="n"/>
      <c r="AQ347" s="236" t="n"/>
      <c r="AR347" s="236" t="n"/>
      <c r="AS347" s="236" t="n"/>
      <c r="AT347" s="236" t="n"/>
      <c r="AU347" s="237">
        <f>IF(COUNTA(AH347:AT347)=0,"",ROUND(AVERAGE(AH347:AT347),1))</f>
        <v/>
      </c>
    </row>
    <row r="348" ht="14.4" customHeight="1" s="185">
      <c r="A348" s="238" t="n">
        <v>8</v>
      </c>
      <c r="B348" s="239">
        <f t="array" ref="B348:B348">IFERROR(INDEX(Liste_Enfants!B$4:B$53,SMALL(IF(Liste_Enfants!E$4:E$53="B",ROW(Liste_Enfants!E$4:E$53)-3),8))&amp;" "&amp;INDEX(Liste_Enfants!C$4:C$53,SMALL(IF(Liste_Enfants!E$4:E$53="B",ROW(Liste_Enfants!E$4:E$53)-3),8)),"")</f>
        <v/>
      </c>
      <c r="C348" s="235" t="n"/>
      <c r="D348" s="236" t="n"/>
      <c r="E348" s="236" t="n"/>
      <c r="F348" s="236" t="n"/>
      <c r="G348" s="236" t="n"/>
      <c r="H348" s="236" t="n"/>
      <c r="I348" s="236" t="n"/>
      <c r="J348" s="236" t="n"/>
      <c r="K348" s="236" t="n"/>
      <c r="L348" s="236" t="n"/>
      <c r="M348" s="236" t="n"/>
      <c r="N348" s="236" t="n"/>
      <c r="O348" s="236" t="n"/>
      <c r="P348" s="236" t="n"/>
      <c r="Q348" s="264">
        <f>IF(COUNTA(D348:P348)=0,"",ROUND(AVERAGE(D348:P348),1))</f>
        <v/>
      </c>
      <c r="S348" s="236" t="n"/>
      <c r="T348" s="236" t="n"/>
      <c r="U348" s="236" t="n"/>
      <c r="V348" s="236" t="n"/>
      <c r="W348" s="236" t="n"/>
      <c r="X348" s="236" t="n"/>
      <c r="Y348" s="236" t="n"/>
      <c r="Z348" s="236" t="n"/>
      <c r="AA348" s="236" t="n"/>
      <c r="AB348" s="236" t="n"/>
      <c r="AC348" s="236" t="n"/>
      <c r="AD348" s="236" t="n"/>
      <c r="AE348" s="236" t="n"/>
      <c r="AF348" s="264">
        <f>IF(COUNTA(S348:AE348)=0,"",ROUND(AVERAGE(S348:AE348),1))</f>
        <v/>
      </c>
      <c r="AH348" s="236" t="n"/>
      <c r="AI348" s="236" t="n"/>
      <c r="AJ348" s="236" t="n"/>
      <c r="AK348" s="236" t="n"/>
      <c r="AL348" s="236" t="n"/>
      <c r="AM348" s="236" t="n"/>
      <c r="AN348" s="236" t="n"/>
      <c r="AO348" s="236" t="n"/>
      <c r="AP348" s="236" t="n"/>
      <c r="AQ348" s="236" t="n"/>
      <c r="AR348" s="236" t="n"/>
      <c r="AS348" s="236" t="n"/>
      <c r="AT348" s="236" t="n"/>
      <c r="AU348" s="237">
        <f>IF(COUNTA(AH348:AT348)=0,"",ROUND(AVERAGE(AH348:AT348),1))</f>
        <v/>
      </c>
    </row>
    <row r="349" ht="14.4" customHeight="1" s="185">
      <c r="A349" s="213" t="n">
        <v>9</v>
      </c>
      <c r="B349" s="234">
        <f t="array" ref="B349:B349">IFERROR(INDEX(Liste_Enfants!B$4:B$53,SMALL(IF(Liste_Enfants!E$4:E$53="B",ROW(Liste_Enfants!E$4:E$53)-3),9))&amp;" "&amp;INDEX(Liste_Enfants!C$4:C$53,SMALL(IF(Liste_Enfants!E$4:E$53="B",ROW(Liste_Enfants!E$4:E$53)-3),9)),"")</f>
        <v/>
      </c>
      <c r="C349" s="235" t="n"/>
      <c r="D349" s="236" t="n"/>
      <c r="E349" s="236" t="n"/>
      <c r="F349" s="236" t="n"/>
      <c r="G349" s="236" t="n"/>
      <c r="H349" s="236" t="n"/>
      <c r="I349" s="236" t="n"/>
      <c r="J349" s="236" t="n"/>
      <c r="K349" s="236" t="n"/>
      <c r="L349" s="236" t="n"/>
      <c r="M349" s="236" t="n"/>
      <c r="N349" s="236" t="n"/>
      <c r="O349" s="236" t="n"/>
      <c r="P349" s="236" t="n"/>
      <c r="Q349" s="264">
        <f>IF(COUNTA(D349:P349)=0,"",ROUND(AVERAGE(D349:P349),1))</f>
        <v/>
      </c>
      <c r="S349" s="236" t="n"/>
      <c r="T349" s="236" t="n"/>
      <c r="U349" s="236" t="n"/>
      <c r="V349" s="236" t="n"/>
      <c r="W349" s="236" t="n"/>
      <c r="X349" s="236" t="n"/>
      <c r="Y349" s="236" t="n"/>
      <c r="Z349" s="236" t="n"/>
      <c r="AA349" s="236" t="n"/>
      <c r="AB349" s="236" t="n"/>
      <c r="AC349" s="236" t="n"/>
      <c r="AD349" s="236" t="n"/>
      <c r="AE349" s="236" t="n"/>
      <c r="AF349" s="264">
        <f>IF(COUNTA(S349:AE349)=0,"",ROUND(AVERAGE(S349:AE349),1))</f>
        <v/>
      </c>
      <c r="AH349" s="236" t="n"/>
      <c r="AI349" s="236" t="n"/>
      <c r="AJ349" s="236" t="n"/>
      <c r="AK349" s="236" t="n"/>
      <c r="AL349" s="236" t="n"/>
      <c r="AM349" s="236" t="n"/>
      <c r="AN349" s="236" t="n"/>
      <c r="AO349" s="236" t="n"/>
      <c r="AP349" s="236" t="n"/>
      <c r="AQ349" s="236" t="n"/>
      <c r="AR349" s="236" t="n"/>
      <c r="AS349" s="236" t="n"/>
      <c r="AT349" s="236" t="n"/>
      <c r="AU349" s="237">
        <f>IF(COUNTA(AH349:AT349)=0,"",ROUND(AVERAGE(AH349:AT349),1))</f>
        <v/>
      </c>
    </row>
    <row r="350" ht="14.4" customHeight="1" s="185">
      <c r="A350" s="238" t="n">
        <v>10</v>
      </c>
      <c r="B350" s="239">
        <f t="array" ref="B350:B350">IFERROR(INDEX(Liste_Enfants!B$4:B$53,SMALL(IF(Liste_Enfants!E$4:E$53="B",ROW(Liste_Enfants!E$4:E$53)-3),10))&amp;" "&amp;INDEX(Liste_Enfants!C$4:C$53,SMALL(IF(Liste_Enfants!E$4:E$53="B",ROW(Liste_Enfants!E$4:E$53)-3),10)),"")</f>
        <v/>
      </c>
      <c r="C350" s="235" t="n"/>
      <c r="D350" s="236" t="n"/>
      <c r="E350" s="236" t="n"/>
      <c r="F350" s="236" t="n"/>
      <c r="G350" s="236" t="n"/>
      <c r="H350" s="236" t="n"/>
      <c r="I350" s="236" t="n"/>
      <c r="J350" s="236" t="n"/>
      <c r="K350" s="236" t="n"/>
      <c r="L350" s="236" t="n"/>
      <c r="M350" s="236" t="n"/>
      <c r="N350" s="236" t="n"/>
      <c r="O350" s="236" t="n"/>
      <c r="P350" s="236" t="n"/>
      <c r="Q350" s="264">
        <f>IF(COUNTA(D350:P350)=0,"",ROUND(AVERAGE(D350:P350),1))</f>
        <v/>
      </c>
      <c r="S350" s="236" t="n"/>
      <c r="T350" s="236" t="n"/>
      <c r="U350" s="236" t="n"/>
      <c r="V350" s="236" t="n"/>
      <c r="W350" s="236" t="n"/>
      <c r="X350" s="236" t="n"/>
      <c r="Y350" s="236" t="n"/>
      <c r="Z350" s="236" t="n"/>
      <c r="AA350" s="236" t="n"/>
      <c r="AB350" s="236" t="n"/>
      <c r="AC350" s="236" t="n"/>
      <c r="AD350" s="236" t="n"/>
      <c r="AE350" s="236" t="n"/>
      <c r="AF350" s="264">
        <f>IF(COUNTA(S350:AE350)=0,"",ROUND(AVERAGE(S350:AE350),1))</f>
        <v/>
      </c>
      <c r="AH350" s="236" t="n"/>
      <c r="AI350" s="236" t="n"/>
      <c r="AJ350" s="236" t="n"/>
      <c r="AK350" s="236" t="n"/>
      <c r="AL350" s="236" t="n"/>
      <c r="AM350" s="236" t="n"/>
      <c r="AN350" s="236" t="n"/>
      <c r="AO350" s="236" t="n"/>
      <c r="AP350" s="236" t="n"/>
      <c r="AQ350" s="236" t="n"/>
      <c r="AR350" s="236" t="n"/>
      <c r="AS350" s="236" t="n"/>
      <c r="AT350" s="236" t="n"/>
      <c r="AU350" s="237">
        <f>IF(COUNTA(AH350:AT350)=0,"",ROUND(AVERAGE(AH350:AT350),1))</f>
        <v/>
      </c>
    </row>
    <row r="351" ht="14.4" customHeight="1" s="185">
      <c r="A351" s="213" t="n">
        <v>11</v>
      </c>
      <c r="B351" s="234">
        <f t="array" ref="B351:B351">IFERROR(INDEX(Liste_Enfants!B$4:B$53,SMALL(IF(Liste_Enfants!E$4:E$53="B",ROW(Liste_Enfants!E$4:E$53)-3),11))&amp;" "&amp;INDEX(Liste_Enfants!C$4:C$53,SMALL(IF(Liste_Enfants!E$4:E$53="B",ROW(Liste_Enfants!E$4:E$53)-3),11)),"")</f>
        <v/>
      </c>
      <c r="C351" s="235" t="n"/>
      <c r="D351" s="236" t="n"/>
      <c r="E351" s="236" t="n"/>
      <c r="F351" s="236" t="n"/>
      <c r="G351" s="236" t="n"/>
      <c r="H351" s="236" t="n"/>
      <c r="I351" s="236" t="n"/>
      <c r="J351" s="236" t="n"/>
      <c r="K351" s="236" t="n"/>
      <c r="L351" s="236" t="n"/>
      <c r="M351" s="236" t="n"/>
      <c r="N351" s="236" t="n"/>
      <c r="O351" s="236" t="n"/>
      <c r="P351" s="236" t="n"/>
      <c r="Q351" s="264">
        <f>IF(COUNTA(D351:P351)=0,"",ROUND(AVERAGE(D351:P351),1))</f>
        <v/>
      </c>
      <c r="S351" s="236" t="n"/>
      <c r="T351" s="236" t="n"/>
      <c r="U351" s="236" t="n"/>
      <c r="V351" s="236" t="n"/>
      <c r="W351" s="236" t="n"/>
      <c r="X351" s="236" t="n"/>
      <c r="Y351" s="236" t="n"/>
      <c r="Z351" s="236" t="n"/>
      <c r="AA351" s="236" t="n"/>
      <c r="AB351" s="236" t="n"/>
      <c r="AC351" s="236" t="n"/>
      <c r="AD351" s="236" t="n"/>
      <c r="AE351" s="236" t="n"/>
      <c r="AF351" s="264">
        <f>IF(COUNTA(S351:AE351)=0,"",ROUND(AVERAGE(S351:AE351),1))</f>
        <v/>
      </c>
      <c r="AH351" s="236" t="n"/>
      <c r="AI351" s="236" t="n"/>
      <c r="AJ351" s="236" t="n"/>
      <c r="AK351" s="236" t="n"/>
      <c r="AL351" s="236" t="n"/>
      <c r="AM351" s="236" t="n"/>
      <c r="AN351" s="236" t="n"/>
      <c r="AO351" s="236" t="n"/>
      <c r="AP351" s="236" t="n"/>
      <c r="AQ351" s="236" t="n"/>
      <c r="AR351" s="236" t="n"/>
      <c r="AS351" s="236" t="n"/>
      <c r="AT351" s="236" t="n"/>
      <c r="AU351" s="237">
        <f>IF(COUNTA(AH351:AT351)=0,"",ROUND(AVERAGE(AH351:AT351),1))</f>
        <v/>
      </c>
    </row>
    <row r="352" ht="14.4" customHeight="1" s="185">
      <c r="A352" s="238" t="n">
        <v>12</v>
      </c>
      <c r="B352" s="239">
        <f t="array" ref="B352:B352">IFERROR(INDEX(Liste_Enfants!B$4:B$53,SMALL(IF(Liste_Enfants!E$4:E$53="B",ROW(Liste_Enfants!E$4:E$53)-3),12))&amp;" "&amp;INDEX(Liste_Enfants!C$4:C$53,SMALL(IF(Liste_Enfants!E$4:E$53="B",ROW(Liste_Enfants!E$4:E$53)-3),12)),"")</f>
        <v/>
      </c>
      <c r="C352" s="235" t="n"/>
      <c r="D352" s="236" t="n"/>
      <c r="E352" s="236" t="n"/>
      <c r="F352" s="236" t="n"/>
      <c r="G352" s="236" t="n"/>
      <c r="H352" s="236" t="n"/>
      <c r="I352" s="236" t="n"/>
      <c r="J352" s="236" t="n"/>
      <c r="K352" s="236" t="n"/>
      <c r="L352" s="236" t="n"/>
      <c r="M352" s="236" t="n"/>
      <c r="N352" s="236" t="n"/>
      <c r="O352" s="236" t="n"/>
      <c r="P352" s="236" t="n"/>
      <c r="Q352" s="264">
        <f>IF(COUNTA(D352:P352)=0,"",ROUND(AVERAGE(D352:P352),1))</f>
        <v/>
      </c>
      <c r="S352" s="236" t="n"/>
      <c r="T352" s="236" t="n"/>
      <c r="U352" s="236" t="n"/>
      <c r="V352" s="236" t="n"/>
      <c r="W352" s="236" t="n"/>
      <c r="X352" s="236" t="n"/>
      <c r="Y352" s="236" t="n"/>
      <c r="Z352" s="236" t="n"/>
      <c r="AA352" s="236" t="n"/>
      <c r="AB352" s="236" t="n"/>
      <c r="AC352" s="236" t="n"/>
      <c r="AD352" s="236" t="n"/>
      <c r="AE352" s="236" t="n"/>
      <c r="AF352" s="264">
        <f>IF(COUNTA(S352:AE352)=0,"",ROUND(AVERAGE(S352:AE352),1))</f>
        <v/>
      </c>
      <c r="AH352" s="236" t="n"/>
      <c r="AI352" s="236" t="n"/>
      <c r="AJ352" s="236" t="n"/>
      <c r="AK352" s="236" t="n"/>
      <c r="AL352" s="236" t="n"/>
      <c r="AM352" s="236" t="n"/>
      <c r="AN352" s="236" t="n"/>
      <c r="AO352" s="236" t="n"/>
      <c r="AP352" s="236" t="n"/>
      <c r="AQ352" s="236" t="n"/>
      <c r="AR352" s="236" t="n"/>
      <c r="AS352" s="236" t="n"/>
      <c r="AT352" s="236" t="n"/>
      <c r="AU352" s="237">
        <f>IF(COUNTA(AH352:AT352)=0,"",ROUND(AVERAGE(AH352:AT352),1))</f>
        <v/>
      </c>
    </row>
    <row r="353" ht="14.4" customHeight="1" s="185">
      <c r="A353" s="213" t="n">
        <v>13</v>
      </c>
      <c r="B353" s="234">
        <f t="array" ref="B353:B353">IFERROR(INDEX(Liste_Enfants!B$4:B$53,SMALL(IF(Liste_Enfants!E$4:E$53="B",ROW(Liste_Enfants!E$4:E$53)-3),13))&amp;" "&amp;INDEX(Liste_Enfants!C$4:C$53,SMALL(IF(Liste_Enfants!E$4:E$53="B",ROW(Liste_Enfants!E$4:E$53)-3),13)),"")</f>
        <v/>
      </c>
      <c r="C353" s="235" t="n"/>
      <c r="D353" s="236" t="n"/>
      <c r="E353" s="236" t="n"/>
      <c r="F353" s="236" t="n"/>
      <c r="G353" s="236" t="n"/>
      <c r="H353" s="236" t="n"/>
      <c r="I353" s="236" t="n"/>
      <c r="J353" s="236" t="n"/>
      <c r="K353" s="236" t="n"/>
      <c r="L353" s="236" t="n"/>
      <c r="M353" s="236" t="n"/>
      <c r="N353" s="236" t="n"/>
      <c r="O353" s="236" t="n"/>
      <c r="P353" s="236" t="n"/>
      <c r="Q353" s="264">
        <f>IF(COUNTA(D353:P353)=0,"",ROUND(AVERAGE(D353:P353),1))</f>
        <v/>
      </c>
      <c r="S353" s="236" t="n"/>
      <c r="T353" s="236" t="n"/>
      <c r="U353" s="236" t="n"/>
      <c r="V353" s="236" t="n"/>
      <c r="W353" s="236" t="n"/>
      <c r="X353" s="236" t="n"/>
      <c r="Y353" s="236" t="n"/>
      <c r="Z353" s="236" t="n"/>
      <c r="AA353" s="236" t="n"/>
      <c r="AB353" s="236" t="n"/>
      <c r="AC353" s="236" t="n"/>
      <c r="AD353" s="236" t="n"/>
      <c r="AE353" s="236" t="n"/>
      <c r="AF353" s="264">
        <f>IF(COUNTA(S353:AE353)=0,"",ROUND(AVERAGE(S353:AE353),1))</f>
        <v/>
      </c>
      <c r="AH353" s="236" t="n"/>
      <c r="AI353" s="236" t="n"/>
      <c r="AJ353" s="236" t="n"/>
      <c r="AK353" s="236" t="n"/>
      <c r="AL353" s="236" t="n"/>
      <c r="AM353" s="236" t="n"/>
      <c r="AN353" s="236" t="n"/>
      <c r="AO353" s="236" t="n"/>
      <c r="AP353" s="236" t="n"/>
      <c r="AQ353" s="236" t="n"/>
      <c r="AR353" s="236" t="n"/>
      <c r="AS353" s="236" t="n"/>
      <c r="AT353" s="236" t="n"/>
      <c r="AU353" s="237">
        <f>IF(COUNTA(AH353:AT353)=0,"",ROUND(AVERAGE(AH353:AT353),1))</f>
        <v/>
      </c>
    </row>
    <row r="354" ht="14.4" customHeight="1" s="185">
      <c r="A354" s="238" t="n">
        <v>14</v>
      </c>
      <c r="B354" s="239">
        <f t="array" ref="B354:B354">IFERROR(INDEX(Liste_Enfants!B$4:B$53,SMALL(IF(Liste_Enfants!E$4:E$53="B",ROW(Liste_Enfants!E$4:E$53)-3),14))&amp;" "&amp;INDEX(Liste_Enfants!C$4:C$53,SMALL(IF(Liste_Enfants!E$4:E$53="B",ROW(Liste_Enfants!E$4:E$53)-3),14)),"")</f>
        <v/>
      </c>
      <c r="C354" s="235" t="n"/>
      <c r="D354" s="236" t="n"/>
      <c r="E354" s="236" t="n"/>
      <c r="F354" s="236" t="n"/>
      <c r="G354" s="236" t="n"/>
      <c r="H354" s="236" t="n"/>
      <c r="I354" s="236" t="n"/>
      <c r="J354" s="236" t="n"/>
      <c r="K354" s="236" t="n"/>
      <c r="L354" s="236" t="n"/>
      <c r="M354" s="236" t="n"/>
      <c r="N354" s="236" t="n"/>
      <c r="O354" s="236" t="n"/>
      <c r="P354" s="236" t="n"/>
      <c r="Q354" s="264">
        <f>IF(COUNTA(D354:P354)=0,"",ROUND(AVERAGE(D354:P354),1))</f>
        <v/>
      </c>
      <c r="S354" s="236" t="n"/>
      <c r="T354" s="236" t="n"/>
      <c r="U354" s="236" t="n"/>
      <c r="V354" s="236" t="n"/>
      <c r="W354" s="236" t="n"/>
      <c r="X354" s="236" t="n"/>
      <c r="Y354" s="236" t="n"/>
      <c r="Z354" s="236" t="n"/>
      <c r="AA354" s="236" t="n"/>
      <c r="AB354" s="236" t="n"/>
      <c r="AC354" s="236" t="n"/>
      <c r="AD354" s="236" t="n"/>
      <c r="AE354" s="236" t="n"/>
      <c r="AF354" s="264">
        <f>IF(COUNTA(S354:AE354)=0,"",ROUND(AVERAGE(S354:AE354),1))</f>
        <v/>
      </c>
      <c r="AH354" s="236" t="n"/>
      <c r="AI354" s="236" t="n"/>
      <c r="AJ354" s="236" t="n"/>
      <c r="AK354" s="236" t="n"/>
      <c r="AL354" s="236" t="n"/>
      <c r="AM354" s="236" t="n"/>
      <c r="AN354" s="236" t="n"/>
      <c r="AO354" s="236" t="n"/>
      <c r="AP354" s="236" t="n"/>
      <c r="AQ354" s="236" t="n"/>
      <c r="AR354" s="236" t="n"/>
      <c r="AS354" s="236" t="n"/>
      <c r="AT354" s="236" t="n"/>
      <c r="AU354" s="237">
        <f>IF(COUNTA(AH354:AT354)=0,"",ROUND(AVERAGE(AH354:AT354),1))</f>
        <v/>
      </c>
    </row>
    <row r="355" ht="14.4" customHeight="1" s="185">
      <c r="A355" s="213" t="n">
        <v>15</v>
      </c>
      <c r="B355" s="234">
        <f t="array" ref="B355:B355">IFERROR(INDEX(Liste_Enfants!B$4:B$53,SMALL(IF(Liste_Enfants!E$4:E$53="B",ROW(Liste_Enfants!E$4:E$53)-3),15))&amp;" "&amp;INDEX(Liste_Enfants!C$4:C$53,SMALL(IF(Liste_Enfants!E$4:E$53="B",ROW(Liste_Enfants!E$4:E$53)-3),15)),"")</f>
        <v/>
      </c>
      <c r="C355" s="235" t="n"/>
      <c r="D355" s="236" t="n"/>
      <c r="E355" s="236" t="n"/>
      <c r="F355" s="236" t="n"/>
      <c r="G355" s="236" t="n"/>
      <c r="H355" s="236" t="n"/>
      <c r="I355" s="236" t="n"/>
      <c r="J355" s="236" t="n"/>
      <c r="K355" s="236" t="n"/>
      <c r="L355" s="236" t="n"/>
      <c r="M355" s="236" t="n"/>
      <c r="N355" s="236" t="n"/>
      <c r="O355" s="236" t="n"/>
      <c r="P355" s="236" t="n"/>
      <c r="Q355" s="264">
        <f>IF(COUNTA(D355:P355)=0,"",ROUND(AVERAGE(D355:P355),1))</f>
        <v/>
      </c>
      <c r="S355" s="236" t="n"/>
      <c r="T355" s="236" t="n"/>
      <c r="U355" s="236" t="n"/>
      <c r="V355" s="236" t="n"/>
      <c r="W355" s="236" t="n"/>
      <c r="X355" s="236" t="n"/>
      <c r="Y355" s="236" t="n"/>
      <c r="Z355" s="236" t="n"/>
      <c r="AA355" s="236" t="n"/>
      <c r="AB355" s="236" t="n"/>
      <c r="AC355" s="236" t="n"/>
      <c r="AD355" s="236" t="n"/>
      <c r="AE355" s="236" t="n"/>
      <c r="AF355" s="264">
        <f>IF(COUNTA(S355:AE355)=0,"",ROUND(AVERAGE(S355:AE355),1))</f>
        <v/>
      </c>
      <c r="AH355" s="236" t="n"/>
      <c r="AI355" s="236" t="n"/>
      <c r="AJ355" s="236" t="n"/>
      <c r="AK355" s="236" t="n"/>
      <c r="AL355" s="236" t="n"/>
      <c r="AM355" s="236" t="n"/>
      <c r="AN355" s="236" t="n"/>
      <c r="AO355" s="236" t="n"/>
      <c r="AP355" s="236" t="n"/>
      <c r="AQ355" s="236" t="n"/>
      <c r="AR355" s="236" t="n"/>
      <c r="AS355" s="236" t="n"/>
      <c r="AT355" s="236" t="n"/>
      <c r="AU355" s="237">
        <f>IF(COUNTA(AH355:AT355)=0,"",ROUND(AVERAGE(AH355:AT355),1))</f>
        <v/>
      </c>
    </row>
    <row r="356" ht="14.4" customHeight="1" s="185">
      <c r="A356" s="233" t="inlineStr">
        <is>
          <t>📊 MOY.</t>
        </is>
      </c>
      <c r="C356" s="252" t="n"/>
      <c r="D356" s="241">
        <f>IF(COUNTA(D341:D355)=0,"",ROUND(AVERAGE(D341:D355),1))</f>
        <v/>
      </c>
      <c r="E356" s="241">
        <f>IF(COUNTA(E341:E355)=0,"",ROUND(AVERAGE(E341:E355),1))</f>
        <v/>
      </c>
      <c r="F356" s="241">
        <f>IF(COUNTA(F341:F355)=0,"",ROUND(AVERAGE(F341:F355),1))</f>
        <v/>
      </c>
      <c r="G356" s="241">
        <f>IF(COUNTA(G341:G355)=0,"",ROUND(AVERAGE(G341:G355),1))</f>
        <v/>
      </c>
      <c r="H356" s="241">
        <f>IF(COUNTA(H341:H355)=0,"",ROUND(AVERAGE(H341:H355),1))</f>
        <v/>
      </c>
      <c r="I356" s="241">
        <f>IF(COUNTA(I341:I355)=0,"",ROUND(AVERAGE(I341:I355),1))</f>
        <v/>
      </c>
      <c r="J356" s="241">
        <f>IF(COUNTA(J341:J355)=0,"",ROUND(AVERAGE(J341:J355),1))</f>
        <v/>
      </c>
      <c r="K356" s="241">
        <f>IF(COUNTA(K341:K355)=0,"",ROUND(AVERAGE(K341:K355),1))</f>
        <v/>
      </c>
      <c r="L356" s="241">
        <f>IF(COUNTA(L341:L355)=0,"",ROUND(AVERAGE(L341:L355),1))</f>
        <v/>
      </c>
      <c r="M356" s="241">
        <f>IF(COUNTA(M341:M355)=0,"",ROUND(AVERAGE(M341:M355),1))</f>
        <v/>
      </c>
      <c r="N356" s="241">
        <f>IF(COUNTA(N341:N355)=0,"",ROUND(AVERAGE(N341:N355),1))</f>
        <v/>
      </c>
      <c r="O356" s="241">
        <f>IF(COUNTA(O341:O355)=0,"",ROUND(AVERAGE(O341:O355),1))</f>
        <v/>
      </c>
      <c r="P356" s="241">
        <f>IF(COUNTA(P341:P355)=0,"",ROUND(AVERAGE(P341:P355),1))</f>
        <v/>
      </c>
      <c r="Q356" s="265">
        <f>IF(COUNTA(Q341:Q355)=0,"",ROUND(AVERAGE(Q341:Q355),1))</f>
        <v/>
      </c>
      <c r="S356" s="241">
        <f>IF(COUNTA(S341:S355)=0,"",ROUND(AVERAGE(S341:S355),1))</f>
        <v/>
      </c>
      <c r="T356" s="241">
        <f>IF(COUNTA(T341:T355)=0,"",ROUND(AVERAGE(T341:T355),1))</f>
        <v/>
      </c>
      <c r="U356" s="241">
        <f>IF(COUNTA(U341:U355)=0,"",ROUND(AVERAGE(U341:U355),1))</f>
        <v/>
      </c>
      <c r="V356" s="241">
        <f>IF(COUNTA(V341:V355)=0,"",ROUND(AVERAGE(V341:V355),1))</f>
        <v/>
      </c>
      <c r="W356" s="241">
        <f>IF(COUNTA(W341:W355)=0,"",ROUND(AVERAGE(W341:W355),1))</f>
        <v/>
      </c>
      <c r="X356" s="241">
        <f>IF(COUNTA(X341:X355)=0,"",ROUND(AVERAGE(X341:X355),1))</f>
        <v/>
      </c>
      <c r="Y356" s="241">
        <f>IF(COUNTA(Y341:Y355)=0,"",ROUND(AVERAGE(Y341:Y355),1))</f>
        <v/>
      </c>
      <c r="Z356" s="241">
        <f>IF(COUNTA(Z341:Z355)=0,"",ROUND(AVERAGE(Z341:Z355),1))</f>
        <v/>
      </c>
      <c r="AA356" s="241">
        <f>IF(COUNTA(AA341:AA355)=0,"",ROUND(AVERAGE(AA341:AA355),1))</f>
        <v/>
      </c>
      <c r="AB356" s="241">
        <f>IF(COUNTA(AB341:AB355)=0,"",ROUND(AVERAGE(AB341:AB355),1))</f>
        <v/>
      </c>
      <c r="AC356" s="241">
        <f>IF(COUNTA(AC341:AC355)=0,"",ROUND(AVERAGE(AC341:AC355),1))</f>
        <v/>
      </c>
      <c r="AD356" s="241">
        <f>IF(COUNTA(AD341:AD355)=0,"",ROUND(AVERAGE(AD341:AD355),1))</f>
        <v/>
      </c>
      <c r="AE356" s="241">
        <f>IF(COUNTA(AE341:AE355)=0,"",ROUND(AVERAGE(AE341:AE355),1))</f>
        <v/>
      </c>
      <c r="AF356" s="265">
        <f>IF(COUNTA(AF341:AF355)=0,"",ROUND(AVERAGE(AF341:AF355),1))</f>
        <v/>
      </c>
      <c r="AH356" s="241">
        <f>IF(COUNTA(AH341:AH355)=0,"",ROUND(AVERAGE(AH341:AH355),1))</f>
        <v/>
      </c>
      <c r="AI356" s="241">
        <f>IF(COUNTA(AI341:AI355)=0,"",ROUND(AVERAGE(AI341:AI355),1))</f>
        <v/>
      </c>
      <c r="AJ356" s="241">
        <f>IF(COUNTA(AJ341:AJ355)=0,"",ROUND(AVERAGE(AJ341:AJ355),1))</f>
        <v/>
      </c>
      <c r="AK356" s="241">
        <f>IF(COUNTA(AK341:AK355)=0,"",ROUND(AVERAGE(AK341:AK355),1))</f>
        <v/>
      </c>
      <c r="AL356" s="241">
        <f>IF(COUNTA(AL341:AL355)=0,"",ROUND(AVERAGE(AL341:AL355),1))</f>
        <v/>
      </c>
      <c r="AM356" s="241">
        <f>IF(COUNTA(AM341:AM355)=0,"",ROUND(AVERAGE(AM341:AM355),1))</f>
        <v/>
      </c>
      <c r="AN356" s="241">
        <f>IF(COUNTA(AN341:AN355)=0,"",ROUND(AVERAGE(AN341:AN355),1))</f>
        <v/>
      </c>
      <c r="AO356" s="241">
        <f>IF(COUNTA(AO341:AO355)=0,"",ROUND(AVERAGE(AO341:AO355),1))</f>
        <v/>
      </c>
      <c r="AP356" s="241">
        <f>IF(COUNTA(AP341:AP355)=0,"",ROUND(AVERAGE(AP341:AP355),1))</f>
        <v/>
      </c>
      <c r="AQ356" s="241">
        <f>IF(COUNTA(AQ341:AQ355)=0,"",ROUND(AVERAGE(AQ341:AQ355),1))</f>
        <v/>
      </c>
      <c r="AR356" s="241">
        <f>IF(COUNTA(AR341:AR355)=0,"",ROUND(AVERAGE(AR341:AR355),1))</f>
        <v/>
      </c>
      <c r="AS356" s="241">
        <f>IF(COUNTA(AS341:AS355)=0,"",ROUND(AVERAGE(AS341:AS355),1))</f>
        <v/>
      </c>
      <c r="AT356" s="241">
        <f>IF(COUNTA(AT341:AT355)=0,"",ROUND(AVERAGE(AT341:AT355),1))</f>
        <v/>
      </c>
      <c r="AU356" s="266">
        <f>IF(COUNTA(AU341:AU355)=0,"",ROUND(AVERAGE(AU341:AU355),1))</f>
        <v/>
      </c>
    </row>
    <row r="357" ht="14.4" customHeight="1" s="185">
      <c r="A357" s="248" t="inlineStr">
        <is>
          <t>⭐ MOY. S5</t>
        </is>
      </c>
      <c r="C357" s="253" t="n"/>
      <c r="D357" s="249">
        <f>IF(COUNTA(D305,D322,D339,D356)=0,"",ROUND(AVERAGE(D305,D322,D339,D356),1))</f>
        <v/>
      </c>
      <c r="E357" s="249">
        <f>IF(COUNTA(E305,E322,E339,E356)=0,"",ROUND(AVERAGE(E305,E322,E339,E356),1))</f>
        <v/>
      </c>
      <c r="F357" s="249">
        <f>IF(COUNTA(F305,F322,F339,F356)=0,"",ROUND(AVERAGE(F305,F322,F339,F356),1))</f>
        <v/>
      </c>
      <c r="G357" s="249">
        <f>IF(COUNTA(G305,G322,G339,G356)=0,"",ROUND(AVERAGE(G305,G322,G339,G356),1))</f>
        <v/>
      </c>
      <c r="H357" s="249">
        <f>IF(COUNTA(H305,H322,H339,H356)=0,"",ROUND(AVERAGE(H305,H322,H339,H356),1))</f>
        <v/>
      </c>
      <c r="I357" s="249">
        <f>IF(COUNTA(I305,I322,I339,I356)=0,"",ROUND(AVERAGE(I305,I322,I339,I356),1))</f>
        <v/>
      </c>
      <c r="J357" s="249">
        <f>IF(COUNTA(J305,J322,J339,J356)=0,"",ROUND(AVERAGE(J305,J322,J339,J356),1))</f>
        <v/>
      </c>
      <c r="K357" s="249">
        <f>IF(COUNTA(K305,K322,K339,K356)=0,"",ROUND(AVERAGE(K305,K322,K339,K356),1))</f>
        <v/>
      </c>
      <c r="L357" s="249">
        <f>IF(COUNTA(L305,L322,L339,L356)=0,"",ROUND(AVERAGE(L305,L322,L339,L356),1))</f>
        <v/>
      </c>
      <c r="M357" s="249">
        <f>IF(COUNTA(M305,M322,M339,M356)=0,"",ROUND(AVERAGE(M305,M322,M339,M356),1))</f>
        <v/>
      </c>
      <c r="N357" s="249">
        <f>IF(COUNTA(N305,N322,N339,N356)=0,"",ROUND(AVERAGE(N305,N322,N339,N356),1))</f>
        <v/>
      </c>
      <c r="O357" s="249">
        <f>IF(COUNTA(O305,O322,O339,O356)=0,"",ROUND(AVERAGE(O305,O322,O339,O356),1))</f>
        <v/>
      </c>
      <c r="P357" s="249">
        <f>IF(COUNTA(P305,P322,P339,P356)=0,"",ROUND(AVERAGE(P305,P322,P339,P356),1))</f>
        <v/>
      </c>
      <c r="Q357" s="270">
        <f>IF(COUNTA(Q305,Q322,Q339,Q356)=0,"",ROUND(AVERAGE(Q305,Q322,Q339,Q356),1))</f>
        <v/>
      </c>
      <c r="S357" s="249">
        <f>IF(COUNTA(S305,S322,S339,S356)=0,"",ROUND(AVERAGE(S305,S322,S339,S356),1))</f>
        <v/>
      </c>
      <c r="T357" s="249">
        <f>IF(COUNTA(T305,T322,T339,T356)=0,"",ROUND(AVERAGE(T305,T322,T339,T356),1))</f>
        <v/>
      </c>
      <c r="U357" s="249">
        <f>IF(COUNTA(U305,U322,U339,U356)=0,"",ROUND(AVERAGE(U305,U322,U339,U356),1))</f>
        <v/>
      </c>
      <c r="V357" s="249">
        <f>IF(COUNTA(V305,V322,V339,V356)=0,"",ROUND(AVERAGE(V305,V322,V339,V356),1))</f>
        <v/>
      </c>
      <c r="W357" s="249">
        <f>IF(COUNTA(W305,W322,W339,W356)=0,"",ROUND(AVERAGE(W305,W322,W339,W356),1))</f>
        <v/>
      </c>
      <c r="X357" s="249">
        <f>IF(COUNTA(X305,X322,X339,X356)=0,"",ROUND(AVERAGE(X305,X322,X339,X356),1))</f>
        <v/>
      </c>
      <c r="Y357" s="249">
        <f>IF(COUNTA(Y305,Y322,Y339,Y356)=0,"",ROUND(AVERAGE(Y305,Y322,Y339,Y356),1))</f>
        <v/>
      </c>
      <c r="Z357" s="249">
        <f>IF(COUNTA(Z305,Z322,Z339,Z356)=0,"",ROUND(AVERAGE(Z305,Z322,Z339,Z356),1))</f>
        <v/>
      </c>
      <c r="AA357" s="249">
        <f>IF(COUNTA(AA305,AA322,AA339,AA356)=0,"",ROUND(AVERAGE(AA305,AA322,AA339,AA356),1))</f>
        <v/>
      </c>
      <c r="AB357" s="249">
        <f>IF(COUNTA(AB305,AB322,AB339,AB356)=0,"",ROUND(AVERAGE(AB305,AB322,AB339,AB356),1))</f>
        <v/>
      </c>
      <c r="AC357" s="249">
        <f>IF(COUNTA(AC305,AC322,AC339,AC356)=0,"",ROUND(AVERAGE(AC305,AC322,AC339,AC356),1))</f>
        <v/>
      </c>
      <c r="AD357" s="249">
        <f>IF(COUNTA(AD305,AD322,AD339,AD356)=0,"",ROUND(AVERAGE(AD305,AD322,AD339,AD356),1))</f>
        <v/>
      </c>
      <c r="AE357" s="249">
        <f>IF(COUNTA(AE305,AE322,AE339,AE356)=0,"",ROUND(AVERAGE(AE305,AE322,AE339,AE356),1))</f>
        <v/>
      </c>
      <c r="AF357" s="270">
        <f>IF(COUNTA(AF305,AF322,AF339,AF356)=0,"",ROUND(AVERAGE(AF305,AF322,AF339,AF356),1))</f>
        <v/>
      </c>
      <c r="AH357" s="249">
        <f>IF(COUNTA(AH305,AH322,AH339,AH356)=0,"",ROUND(AVERAGE(AH305,AH322,AH339,AH356),1))</f>
        <v/>
      </c>
      <c r="AI357" s="249">
        <f>IF(COUNTA(AI305,AI322,AI339,AI356)=0,"",ROUND(AVERAGE(AI305,AI322,AI339,AI356),1))</f>
        <v/>
      </c>
      <c r="AJ357" s="249">
        <f>IF(COUNTA(AJ305,AJ322,AJ339,AJ356)=0,"",ROUND(AVERAGE(AJ305,AJ322,AJ339,AJ356),1))</f>
        <v/>
      </c>
      <c r="AK357" s="249">
        <f>IF(COUNTA(AK305,AK322,AK339,AK356)=0,"",ROUND(AVERAGE(AK305,AK322,AK339,AK356),1))</f>
        <v/>
      </c>
      <c r="AL357" s="249">
        <f>IF(COUNTA(AL305,AL322,AL339,AL356)=0,"",ROUND(AVERAGE(AL305,AL322,AL339,AL356),1))</f>
        <v/>
      </c>
      <c r="AM357" s="249">
        <f>IF(COUNTA(AM305,AM322,AM339,AM356)=0,"",ROUND(AVERAGE(AM305,AM322,AM339,AM356),1))</f>
        <v/>
      </c>
      <c r="AN357" s="249">
        <f>IF(COUNTA(AN305,AN322,AN339,AN356)=0,"",ROUND(AVERAGE(AN305,AN322,AN339,AN356),1))</f>
        <v/>
      </c>
      <c r="AO357" s="249">
        <f>IF(COUNTA(AO305,AO322,AO339,AO356)=0,"",ROUND(AVERAGE(AO305,AO322,AO339,AO356),1))</f>
        <v/>
      </c>
      <c r="AP357" s="249">
        <f>IF(COUNTA(AP305,AP322,AP339,AP356)=0,"",ROUND(AVERAGE(AP305,AP322,AP339,AP356),1))</f>
        <v/>
      </c>
      <c r="AQ357" s="249">
        <f>IF(COUNTA(AQ305,AQ322,AQ339,AQ356)=0,"",ROUND(AVERAGE(AQ305,AQ322,AQ339,AQ356),1))</f>
        <v/>
      </c>
      <c r="AR357" s="249">
        <f>IF(COUNTA(AR305,AR322,AR339,AR356)=0,"",ROUND(AVERAGE(AR305,AR322,AR339,AR356),1))</f>
        <v/>
      </c>
      <c r="AS357" s="249">
        <f>IF(COUNTA(AS305,AS322,AS339,AS356)=0,"",ROUND(AVERAGE(AS305,AS322,AS339,AS356),1))</f>
        <v/>
      </c>
      <c r="AT357" s="249">
        <f>IF(COUNTA(AT305,AT322,AT339,AT356)=0,"",ROUND(AVERAGE(AT305,AT322,AT339,AT356),1))</f>
        <v/>
      </c>
      <c r="AU357" s="271">
        <f>IF(COUNTA(AU305,AU322,AU339,AU356)=0,"",ROUND(AVERAGE(AU305,AU322,AU339,AU356),1))</f>
        <v/>
      </c>
    </row>
    <row r="358" ht="14.4" customHeight="1" s="185">
      <c r="C358" s="235" t="n"/>
      <c r="D358" s="194" t="n"/>
      <c r="E358" s="194" t="n"/>
      <c r="F358" s="194" t="n"/>
      <c r="G358" s="194" t="n"/>
      <c r="H358" s="194" t="n"/>
      <c r="I358" s="194" t="n"/>
      <c r="J358" s="194" t="n"/>
      <c r="K358" s="194" t="n"/>
      <c r="L358" s="194" t="n"/>
      <c r="M358" s="194" t="n"/>
      <c r="N358" s="194" t="n"/>
      <c r="O358" s="194" t="n"/>
      <c r="P358" s="194" t="n"/>
      <c r="Q358" s="235" t="n"/>
      <c r="S358" s="194" t="n"/>
      <c r="T358" s="194" t="n"/>
      <c r="U358" s="194" t="n"/>
      <c r="V358" s="194" t="n"/>
      <c r="W358" s="194" t="n"/>
      <c r="X358" s="194" t="n"/>
      <c r="Y358" s="194" t="n"/>
      <c r="Z358" s="194" t="n"/>
      <c r="AA358" s="194" t="n"/>
      <c r="AB358" s="194" t="n"/>
      <c r="AC358" s="194" t="n"/>
      <c r="AD358" s="194" t="n"/>
      <c r="AE358" s="194" t="n"/>
      <c r="AF358" s="235" t="n"/>
      <c r="AH358" s="194" t="n"/>
      <c r="AI358" s="194" t="n"/>
      <c r="AJ358" s="194" t="n"/>
      <c r="AK358" s="194" t="n"/>
      <c r="AL358" s="194" t="n"/>
      <c r="AM358" s="194" t="n"/>
      <c r="AN358" s="194" t="n"/>
      <c r="AO358" s="194" t="n"/>
      <c r="AP358" s="194" t="n"/>
      <c r="AQ358" s="194" t="n"/>
      <c r="AR358" s="194" t="n"/>
      <c r="AS358" s="194" t="n"/>
      <c r="AT358" s="194" t="n"/>
    </row>
    <row r="359" ht="15.6" customHeight="1" s="185">
      <c r="A359" s="216" t="inlineStr">
        <is>
          <t>📋 T1 — 📆 SEMAINE 6</t>
        </is>
      </c>
      <c r="C359" s="252" t="n"/>
      <c r="D359" s="218" t="inlineStr">
        <is>
          <t>🤝 VIE COLLECT.</t>
        </is>
      </c>
      <c r="H359" s="219" t="inlineStr">
        <is>
          <t>🎯 AUTONOMIE</t>
        </is>
      </c>
      <c r="K359" s="220" t="inlineStr">
        <is>
          <t>🎨 CRÉATIVITÉ</t>
        </is>
      </c>
      <c r="N359" s="221" t="inlineStr">
        <is>
          <t>⚽ MOTRICITÉ</t>
        </is>
      </c>
      <c r="Q359" s="252" t="inlineStr">
        <is>
          <t>MOY</t>
        </is>
      </c>
      <c r="S359" s="218" t="inlineStr">
        <is>
          <t>🤝 VIE COLLECT.</t>
        </is>
      </c>
      <c r="W359" s="219" t="inlineStr">
        <is>
          <t>🎯 AUTONOMIE</t>
        </is>
      </c>
      <c r="Z359" s="220" t="inlineStr">
        <is>
          <t>🎨 CRÉATIVITÉ</t>
        </is>
      </c>
      <c r="AC359" s="221" t="inlineStr">
        <is>
          <t>⚽ MOTRICITÉ</t>
        </is>
      </c>
      <c r="AF359" s="252" t="inlineStr">
        <is>
          <t>MOY</t>
        </is>
      </c>
      <c r="AH359" s="218" t="inlineStr">
        <is>
          <t>🤝 VIE COLLECT.</t>
        </is>
      </c>
      <c r="AL359" s="219" t="inlineStr">
        <is>
          <t>🎯 AUTONOMIE</t>
        </is>
      </c>
      <c r="AO359" s="220" t="inlineStr">
        <is>
          <t>🎨 CRÉATIVITÉ</t>
        </is>
      </c>
      <c r="AR359" s="221" t="inlineStr">
        <is>
          <t>⚽ MOTRICITÉ</t>
        </is>
      </c>
      <c r="AU359" s="269" t="inlineStr">
        <is>
          <t>MOY</t>
        </is>
      </c>
    </row>
    <row r="360" ht="30" customHeight="1" s="185">
      <c r="A360" s="226" t="inlineStr">
        <is>
          <t>N°</t>
        </is>
      </c>
      <c r="B360" s="227" t="inlineStr">
        <is>
          <t>📅 LUNDI</t>
        </is>
      </c>
      <c r="C360" s="228" t="n"/>
      <c r="D360" s="229" t="inlineStr">
        <is>
          <t>Règles</t>
        </is>
      </c>
      <c r="E360" s="229" t="inlineStr">
        <is>
          <t>Coopér.</t>
        </is>
      </c>
      <c r="F360" s="229" t="inlineStr">
        <is>
          <t>Comm.</t>
        </is>
      </c>
      <c r="G360" s="229" t="inlineStr">
        <is>
          <t>Entraide</t>
        </is>
      </c>
      <c r="H360" s="230" t="inlineStr">
        <is>
          <t>Initiat.</t>
        </is>
      </c>
      <c r="I360" s="230" t="inlineStr">
        <is>
          <t>Gest.mat</t>
        </is>
      </c>
      <c r="J360" s="230" t="inlineStr">
        <is>
          <t>Orga.</t>
        </is>
      </c>
      <c r="K360" s="231" t="inlineStr">
        <is>
          <t>Imagin.</t>
        </is>
      </c>
      <c r="L360" s="231" t="inlineStr">
        <is>
          <t>Expr.art</t>
        </is>
      </c>
      <c r="M360" s="231" t="inlineStr">
        <is>
          <t>Expr.corp</t>
        </is>
      </c>
      <c r="N360" s="232" t="inlineStr">
        <is>
          <t>Coord.</t>
        </is>
      </c>
      <c r="O360" s="232" t="inlineStr">
        <is>
          <t>Endur.</t>
        </is>
      </c>
      <c r="P360" s="232" t="inlineStr">
        <is>
          <t>Esp.sport</t>
        </is>
      </c>
      <c r="Q360" s="267" t="inlineStr">
        <is>
          <t>MOY</t>
        </is>
      </c>
      <c r="R360" s="268" t="inlineStr">
        <is>
          <t>▼ Activité</t>
        </is>
      </c>
      <c r="S360" s="229" t="inlineStr">
        <is>
          <t>Règles</t>
        </is>
      </c>
      <c r="T360" s="229" t="inlineStr">
        <is>
          <t>Coopér.</t>
        </is>
      </c>
      <c r="U360" s="229" t="inlineStr">
        <is>
          <t>Comm.</t>
        </is>
      </c>
      <c r="V360" s="229" t="inlineStr">
        <is>
          <t>Entraide</t>
        </is>
      </c>
      <c r="W360" s="230" t="inlineStr">
        <is>
          <t>Initiat.</t>
        </is>
      </c>
      <c r="X360" s="230" t="inlineStr">
        <is>
          <t>Gest.mat</t>
        </is>
      </c>
      <c r="Y360" s="230" t="inlineStr">
        <is>
          <t>Orga.</t>
        </is>
      </c>
      <c r="Z360" s="231" t="inlineStr">
        <is>
          <t>Imagin.</t>
        </is>
      </c>
      <c r="AA360" s="231" t="inlineStr">
        <is>
          <t>Expr.art</t>
        </is>
      </c>
      <c r="AB360" s="231" t="inlineStr">
        <is>
          <t>Expr.corp</t>
        </is>
      </c>
      <c r="AC360" s="232" t="inlineStr">
        <is>
          <t>Coord.</t>
        </is>
      </c>
      <c r="AD360" s="232" t="inlineStr">
        <is>
          <t>Endur.</t>
        </is>
      </c>
      <c r="AE360" s="232" t="inlineStr">
        <is>
          <t>Esp.sport</t>
        </is>
      </c>
      <c r="AF360" s="267" t="inlineStr">
        <is>
          <t>MOY</t>
        </is>
      </c>
      <c r="AH360" s="229" t="inlineStr">
        <is>
          <t>Règles</t>
        </is>
      </c>
      <c r="AI360" s="229" t="inlineStr">
        <is>
          <t>Coopér.</t>
        </is>
      </c>
      <c r="AJ360" s="229" t="inlineStr">
        <is>
          <t>Comm.</t>
        </is>
      </c>
      <c r="AK360" s="229" t="inlineStr">
        <is>
          <t>Entraide</t>
        </is>
      </c>
      <c r="AL360" s="230" t="inlineStr">
        <is>
          <t>Initiat.</t>
        </is>
      </c>
      <c r="AM360" s="230" t="inlineStr">
        <is>
          <t>Gest.mat</t>
        </is>
      </c>
      <c r="AN360" s="230" t="inlineStr">
        <is>
          <t>Orga.</t>
        </is>
      </c>
      <c r="AO360" s="231" t="inlineStr">
        <is>
          <t>Imagin.</t>
        </is>
      </c>
      <c r="AP360" s="231" t="inlineStr">
        <is>
          <t>Expr.art</t>
        </is>
      </c>
      <c r="AQ360" s="231" t="inlineStr">
        <is>
          <t>Expr.corp</t>
        </is>
      </c>
      <c r="AR360" s="232" t="inlineStr">
        <is>
          <t>Coord.</t>
        </is>
      </c>
      <c r="AS360" s="232" t="inlineStr">
        <is>
          <t>Endur.</t>
        </is>
      </c>
      <c r="AT360" s="232" t="inlineStr">
        <is>
          <t>Esp.sport</t>
        </is>
      </c>
      <c r="AU360" s="269" t="inlineStr">
        <is>
          <t>MOY</t>
        </is>
      </c>
    </row>
    <row r="361" ht="14.4" customHeight="1" s="185">
      <c r="A361" s="213" t="n">
        <v>1</v>
      </c>
      <c r="B361" s="234">
        <f t="array" ref="B361:B361">IFERROR(INDEX(Liste_Enfants!B$4:B$53,SMALL(IF(Liste_Enfants!E$4:E$53="B",ROW(Liste_Enfants!E$4:E$53)-3),1))&amp;" "&amp;INDEX(Liste_Enfants!C$4:C$53,SMALL(IF(Liste_Enfants!E$4:E$53="B",ROW(Liste_Enfants!E$4:E$53)-3),1)),"")</f>
        <v/>
      </c>
      <c r="C361" s="235" t="n"/>
      <c r="D361" s="236" t="n"/>
      <c r="E361" s="236" t="n"/>
      <c r="F361" s="236" t="n"/>
      <c r="G361" s="236" t="n"/>
      <c r="H361" s="236" t="n"/>
      <c r="I361" s="236" t="n"/>
      <c r="J361" s="236" t="n"/>
      <c r="K361" s="236" t="n"/>
      <c r="L361" s="236" t="n"/>
      <c r="M361" s="236" t="n"/>
      <c r="N361" s="236" t="n"/>
      <c r="O361" s="236" t="n"/>
      <c r="P361" s="236" t="n"/>
      <c r="Q361" s="264">
        <f>IF(COUNTA(D361:P361)=0,"",ROUND(AVERAGE(D361:P361),1))</f>
        <v/>
      </c>
      <c r="S361" s="236" t="n"/>
      <c r="T361" s="236" t="n"/>
      <c r="U361" s="236" t="n"/>
      <c r="V361" s="236" t="n"/>
      <c r="W361" s="236" t="n"/>
      <c r="X361" s="236" t="n"/>
      <c r="Y361" s="236" t="n"/>
      <c r="Z361" s="236" t="n"/>
      <c r="AA361" s="236" t="n"/>
      <c r="AB361" s="236" t="n"/>
      <c r="AC361" s="236" t="n"/>
      <c r="AD361" s="236" t="n"/>
      <c r="AE361" s="236" t="n"/>
      <c r="AF361" s="264">
        <f>IF(COUNTA(S361:AE361)=0,"",ROUND(AVERAGE(S361:AE361),1))</f>
        <v/>
      </c>
      <c r="AH361" s="236" t="n"/>
      <c r="AI361" s="236" t="n"/>
      <c r="AJ361" s="236" t="n"/>
      <c r="AK361" s="236" t="n"/>
      <c r="AL361" s="236" t="n"/>
      <c r="AM361" s="236" t="n"/>
      <c r="AN361" s="236" t="n"/>
      <c r="AO361" s="236" t="n"/>
      <c r="AP361" s="236" t="n"/>
      <c r="AQ361" s="236" t="n"/>
      <c r="AR361" s="236" t="n"/>
      <c r="AS361" s="236" t="n"/>
      <c r="AT361" s="236" t="n"/>
      <c r="AU361" s="237">
        <f>IF(COUNTA(AH361:AT361)=0,"",ROUND(AVERAGE(AH361:AT361),1))</f>
        <v/>
      </c>
    </row>
    <row r="362" ht="14.4" customHeight="1" s="185">
      <c r="A362" s="238" t="n">
        <v>2</v>
      </c>
      <c r="B362" s="239">
        <f t="array" ref="B362:B362">IFERROR(INDEX(Liste_Enfants!B$4:B$53,SMALL(IF(Liste_Enfants!E$4:E$53="B",ROW(Liste_Enfants!E$4:E$53)-3),2))&amp;" "&amp;INDEX(Liste_Enfants!C$4:C$53,SMALL(IF(Liste_Enfants!E$4:E$53="B",ROW(Liste_Enfants!E$4:E$53)-3),2)),"")</f>
        <v/>
      </c>
      <c r="C362" s="235" t="n"/>
      <c r="D362" s="236" t="n"/>
      <c r="E362" s="236" t="n"/>
      <c r="F362" s="236" t="n"/>
      <c r="G362" s="236" t="n"/>
      <c r="H362" s="236" t="n"/>
      <c r="I362" s="236" t="n"/>
      <c r="J362" s="236" t="n"/>
      <c r="K362" s="236" t="n"/>
      <c r="L362" s="236" t="n"/>
      <c r="M362" s="236" t="n"/>
      <c r="N362" s="236" t="n"/>
      <c r="O362" s="236" t="n"/>
      <c r="P362" s="236" t="n"/>
      <c r="Q362" s="264">
        <f>IF(COUNTA(D362:P362)=0,"",ROUND(AVERAGE(D362:P362),1))</f>
        <v/>
      </c>
      <c r="S362" s="236" t="n"/>
      <c r="T362" s="236" t="n"/>
      <c r="U362" s="236" t="n"/>
      <c r="V362" s="236" t="n"/>
      <c r="W362" s="236" t="n"/>
      <c r="X362" s="236" t="n"/>
      <c r="Y362" s="236" t="n"/>
      <c r="Z362" s="236" t="n"/>
      <c r="AA362" s="236" t="n"/>
      <c r="AB362" s="236" t="n"/>
      <c r="AC362" s="236" t="n"/>
      <c r="AD362" s="236" t="n"/>
      <c r="AE362" s="236" t="n"/>
      <c r="AF362" s="264">
        <f>IF(COUNTA(S362:AE362)=0,"",ROUND(AVERAGE(S362:AE362),1))</f>
        <v/>
      </c>
      <c r="AH362" s="236" t="n"/>
      <c r="AI362" s="236" t="n"/>
      <c r="AJ362" s="236" t="n"/>
      <c r="AK362" s="236" t="n"/>
      <c r="AL362" s="236" t="n"/>
      <c r="AM362" s="236" t="n"/>
      <c r="AN362" s="236" t="n"/>
      <c r="AO362" s="236" t="n"/>
      <c r="AP362" s="236" t="n"/>
      <c r="AQ362" s="236" t="n"/>
      <c r="AR362" s="236" t="n"/>
      <c r="AS362" s="236" t="n"/>
      <c r="AT362" s="236" t="n"/>
      <c r="AU362" s="237">
        <f>IF(COUNTA(AH362:AT362)=0,"",ROUND(AVERAGE(AH362:AT362),1))</f>
        <v/>
      </c>
    </row>
    <row r="363" ht="14.4" customHeight="1" s="185">
      <c r="A363" s="213" t="n">
        <v>3</v>
      </c>
      <c r="B363" s="234">
        <f t="array" ref="B363:B363">IFERROR(INDEX(Liste_Enfants!B$4:B$53,SMALL(IF(Liste_Enfants!E$4:E$53="B",ROW(Liste_Enfants!E$4:E$53)-3),3))&amp;" "&amp;INDEX(Liste_Enfants!C$4:C$53,SMALL(IF(Liste_Enfants!E$4:E$53="B",ROW(Liste_Enfants!E$4:E$53)-3),3)),"")</f>
        <v/>
      </c>
      <c r="C363" s="235" t="n"/>
      <c r="D363" s="236" t="n"/>
      <c r="E363" s="236" t="n"/>
      <c r="F363" s="236" t="n"/>
      <c r="G363" s="236" t="n"/>
      <c r="H363" s="236" t="n"/>
      <c r="I363" s="236" t="n"/>
      <c r="J363" s="236" t="n"/>
      <c r="K363" s="236" t="n"/>
      <c r="L363" s="236" t="n"/>
      <c r="M363" s="236" t="n"/>
      <c r="N363" s="236" t="n"/>
      <c r="O363" s="236" t="n"/>
      <c r="P363" s="236" t="n"/>
      <c r="Q363" s="264">
        <f>IF(COUNTA(D363:P363)=0,"",ROUND(AVERAGE(D363:P363),1))</f>
        <v/>
      </c>
      <c r="S363" s="236" t="n"/>
      <c r="T363" s="236" t="n"/>
      <c r="U363" s="236" t="n"/>
      <c r="V363" s="236" t="n"/>
      <c r="W363" s="236" t="n"/>
      <c r="X363" s="236" t="n"/>
      <c r="Y363" s="236" t="n"/>
      <c r="Z363" s="236" t="n"/>
      <c r="AA363" s="236" t="n"/>
      <c r="AB363" s="236" t="n"/>
      <c r="AC363" s="236" t="n"/>
      <c r="AD363" s="236" t="n"/>
      <c r="AE363" s="236" t="n"/>
      <c r="AF363" s="264">
        <f>IF(COUNTA(S363:AE363)=0,"",ROUND(AVERAGE(S363:AE363),1))</f>
        <v/>
      </c>
      <c r="AH363" s="236" t="n"/>
      <c r="AI363" s="236" t="n"/>
      <c r="AJ363" s="236" t="n"/>
      <c r="AK363" s="236" t="n"/>
      <c r="AL363" s="236" t="n"/>
      <c r="AM363" s="236" t="n"/>
      <c r="AN363" s="236" t="n"/>
      <c r="AO363" s="236" t="n"/>
      <c r="AP363" s="236" t="n"/>
      <c r="AQ363" s="236" t="n"/>
      <c r="AR363" s="236" t="n"/>
      <c r="AS363" s="236" t="n"/>
      <c r="AT363" s="236" t="n"/>
      <c r="AU363" s="237">
        <f>IF(COUNTA(AH363:AT363)=0,"",ROUND(AVERAGE(AH363:AT363),1))</f>
        <v/>
      </c>
    </row>
    <row r="364" ht="14.4" customHeight="1" s="185">
      <c r="A364" s="238" t="n">
        <v>4</v>
      </c>
      <c r="B364" s="239">
        <f t="array" ref="B364:B364">IFERROR(INDEX(Liste_Enfants!B$4:B$53,SMALL(IF(Liste_Enfants!E$4:E$53="B",ROW(Liste_Enfants!E$4:E$53)-3),4))&amp;" "&amp;INDEX(Liste_Enfants!C$4:C$53,SMALL(IF(Liste_Enfants!E$4:E$53="B",ROW(Liste_Enfants!E$4:E$53)-3),4)),"")</f>
        <v/>
      </c>
      <c r="C364" s="235" t="n"/>
      <c r="D364" s="236" t="n"/>
      <c r="E364" s="236" t="n"/>
      <c r="F364" s="236" t="n"/>
      <c r="G364" s="236" t="n"/>
      <c r="H364" s="236" t="n"/>
      <c r="I364" s="236" t="n"/>
      <c r="J364" s="236" t="n"/>
      <c r="K364" s="236" t="n"/>
      <c r="L364" s="236" t="n"/>
      <c r="M364" s="236" t="n"/>
      <c r="N364" s="236" t="n"/>
      <c r="O364" s="236" t="n"/>
      <c r="P364" s="236" t="n"/>
      <c r="Q364" s="264">
        <f>IF(COUNTA(D364:P364)=0,"",ROUND(AVERAGE(D364:P364),1))</f>
        <v/>
      </c>
      <c r="S364" s="236" t="n"/>
      <c r="T364" s="236" t="n"/>
      <c r="U364" s="236" t="n"/>
      <c r="V364" s="236" t="n"/>
      <c r="W364" s="236" t="n"/>
      <c r="X364" s="236" t="n"/>
      <c r="Y364" s="236" t="n"/>
      <c r="Z364" s="236" t="n"/>
      <c r="AA364" s="236" t="n"/>
      <c r="AB364" s="236" t="n"/>
      <c r="AC364" s="236" t="n"/>
      <c r="AD364" s="236" t="n"/>
      <c r="AE364" s="236" t="n"/>
      <c r="AF364" s="264">
        <f>IF(COUNTA(S364:AE364)=0,"",ROUND(AVERAGE(S364:AE364),1))</f>
        <v/>
      </c>
      <c r="AH364" s="236" t="n"/>
      <c r="AI364" s="236" t="n"/>
      <c r="AJ364" s="236" t="n"/>
      <c r="AK364" s="236" t="n"/>
      <c r="AL364" s="236" t="n"/>
      <c r="AM364" s="236" t="n"/>
      <c r="AN364" s="236" t="n"/>
      <c r="AO364" s="236" t="n"/>
      <c r="AP364" s="236" t="n"/>
      <c r="AQ364" s="236" t="n"/>
      <c r="AR364" s="236" t="n"/>
      <c r="AS364" s="236" t="n"/>
      <c r="AT364" s="236" t="n"/>
      <c r="AU364" s="237">
        <f>IF(COUNTA(AH364:AT364)=0,"",ROUND(AVERAGE(AH364:AT364),1))</f>
        <v/>
      </c>
    </row>
    <row r="365" ht="14.4" customHeight="1" s="185">
      <c r="A365" s="213" t="n">
        <v>5</v>
      </c>
      <c r="B365" s="234">
        <f t="array" ref="B365:B365">IFERROR(INDEX(Liste_Enfants!B$4:B$53,SMALL(IF(Liste_Enfants!E$4:E$53="B",ROW(Liste_Enfants!E$4:E$53)-3),5))&amp;" "&amp;INDEX(Liste_Enfants!C$4:C$53,SMALL(IF(Liste_Enfants!E$4:E$53="B",ROW(Liste_Enfants!E$4:E$53)-3),5)),"")</f>
        <v/>
      </c>
      <c r="C365" s="235" t="n"/>
      <c r="D365" s="236" t="n"/>
      <c r="E365" s="236" t="n"/>
      <c r="F365" s="236" t="n"/>
      <c r="G365" s="236" t="n"/>
      <c r="H365" s="236" t="n"/>
      <c r="I365" s="236" t="n"/>
      <c r="J365" s="236" t="n"/>
      <c r="K365" s="236" t="n"/>
      <c r="L365" s="236" t="n"/>
      <c r="M365" s="236" t="n"/>
      <c r="N365" s="236" t="n"/>
      <c r="O365" s="236" t="n"/>
      <c r="P365" s="236" t="n"/>
      <c r="Q365" s="264">
        <f>IF(COUNTA(D365:P365)=0,"",ROUND(AVERAGE(D365:P365),1))</f>
        <v/>
      </c>
      <c r="S365" s="236" t="n"/>
      <c r="T365" s="236" t="n"/>
      <c r="U365" s="236" t="n"/>
      <c r="V365" s="236" t="n"/>
      <c r="W365" s="236" t="n"/>
      <c r="X365" s="236" t="n"/>
      <c r="Y365" s="236" t="n"/>
      <c r="Z365" s="236" t="n"/>
      <c r="AA365" s="236" t="n"/>
      <c r="AB365" s="236" t="n"/>
      <c r="AC365" s="236" t="n"/>
      <c r="AD365" s="236" t="n"/>
      <c r="AE365" s="236" t="n"/>
      <c r="AF365" s="264">
        <f>IF(COUNTA(S365:AE365)=0,"",ROUND(AVERAGE(S365:AE365),1))</f>
        <v/>
      </c>
      <c r="AH365" s="236" t="n"/>
      <c r="AI365" s="236" t="n"/>
      <c r="AJ365" s="236" t="n"/>
      <c r="AK365" s="236" t="n"/>
      <c r="AL365" s="236" t="n"/>
      <c r="AM365" s="236" t="n"/>
      <c r="AN365" s="236" t="n"/>
      <c r="AO365" s="236" t="n"/>
      <c r="AP365" s="236" t="n"/>
      <c r="AQ365" s="236" t="n"/>
      <c r="AR365" s="236" t="n"/>
      <c r="AS365" s="236" t="n"/>
      <c r="AT365" s="236" t="n"/>
      <c r="AU365" s="237">
        <f>IF(COUNTA(AH365:AT365)=0,"",ROUND(AVERAGE(AH365:AT365),1))</f>
        <v/>
      </c>
    </row>
    <row r="366" ht="14.4" customHeight="1" s="185">
      <c r="A366" s="238" t="n">
        <v>6</v>
      </c>
      <c r="B366" s="239">
        <f t="array" ref="B366:B366">IFERROR(INDEX(Liste_Enfants!B$4:B$53,SMALL(IF(Liste_Enfants!E$4:E$53="B",ROW(Liste_Enfants!E$4:E$53)-3),6))&amp;" "&amp;INDEX(Liste_Enfants!C$4:C$53,SMALL(IF(Liste_Enfants!E$4:E$53="B",ROW(Liste_Enfants!E$4:E$53)-3),6)),"")</f>
        <v/>
      </c>
      <c r="C366" s="235" t="n"/>
      <c r="D366" s="236" t="n"/>
      <c r="E366" s="236" t="n"/>
      <c r="F366" s="236" t="n"/>
      <c r="G366" s="236" t="n"/>
      <c r="H366" s="236" t="n"/>
      <c r="I366" s="236" t="n"/>
      <c r="J366" s="236" t="n"/>
      <c r="K366" s="236" t="n"/>
      <c r="L366" s="236" t="n"/>
      <c r="M366" s="236" t="n"/>
      <c r="N366" s="236" t="n"/>
      <c r="O366" s="236" t="n"/>
      <c r="P366" s="236" t="n"/>
      <c r="Q366" s="264">
        <f>IF(COUNTA(D366:P366)=0,"",ROUND(AVERAGE(D366:P366),1))</f>
        <v/>
      </c>
      <c r="S366" s="236" t="n"/>
      <c r="T366" s="236" t="n"/>
      <c r="U366" s="236" t="n"/>
      <c r="V366" s="236" t="n"/>
      <c r="W366" s="236" t="n"/>
      <c r="X366" s="236" t="n"/>
      <c r="Y366" s="236" t="n"/>
      <c r="Z366" s="236" t="n"/>
      <c r="AA366" s="236" t="n"/>
      <c r="AB366" s="236" t="n"/>
      <c r="AC366" s="236" t="n"/>
      <c r="AD366" s="236" t="n"/>
      <c r="AE366" s="236" t="n"/>
      <c r="AF366" s="264">
        <f>IF(COUNTA(S366:AE366)=0,"",ROUND(AVERAGE(S366:AE366),1))</f>
        <v/>
      </c>
      <c r="AH366" s="236" t="n"/>
      <c r="AI366" s="236" t="n"/>
      <c r="AJ366" s="236" t="n"/>
      <c r="AK366" s="236" t="n"/>
      <c r="AL366" s="236" t="n"/>
      <c r="AM366" s="236" t="n"/>
      <c r="AN366" s="236" t="n"/>
      <c r="AO366" s="236" t="n"/>
      <c r="AP366" s="236" t="n"/>
      <c r="AQ366" s="236" t="n"/>
      <c r="AR366" s="236" t="n"/>
      <c r="AS366" s="236" t="n"/>
      <c r="AT366" s="236" t="n"/>
      <c r="AU366" s="237">
        <f>IF(COUNTA(AH366:AT366)=0,"",ROUND(AVERAGE(AH366:AT366),1))</f>
        <v/>
      </c>
    </row>
    <row r="367" ht="14.4" customHeight="1" s="185">
      <c r="A367" s="213" t="n">
        <v>7</v>
      </c>
      <c r="B367" s="234">
        <f t="array" ref="B367:B367">IFERROR(INDEX(Liste_Enfants!B$4:B$53,SMALL(IF(Liste_Enfants!E$4:E$53="B",ROW(Liste_Enfants!E$4:E$53)-3),7))&amp;" "&amp;INDEX(Liste_Enfants!C$4:C$53,SMALL(IF(Liste_Enfants!E$4:E$53="B",ROW(Liste_Enfants!E$4:E$53)-3),7)),"")</f>
        <v/>
      </c>
      <c r="C367" s="235" t="n"/>
      <c r="D367" s="236" t="n"/>
      <c r="E367" s="236" t="n"/>
      <c r="F367" s="236" t="n"/>
      <c r="G367" s="236" t="n"/>
      <c r="H367" s="236" t="n"/>
      <c r="I367" s="236" t="n"/>
      <c r="J367" s="236" t="n"/>
      <c r="K367" s="236" t="n"/>
      <c r="L367" s="236" t="n"/>
      <c r="M367" s="236" t="n"/>
      <c r="N367" s="236" t="n"/>
      <c r="O367" s="236" t="n"/>
      <c r="P367" s="236" t="n"/>
      <c r="Q367" s="264">
        <f>IF(COUNTA(D367:P367)=0,"",ROUND(AVERAGE(D367:P367),1))</f>
        <v/>
      </c>
      <c r="S367" s="236" t="n"/>
      <c r="T367" s="236" t="n"/>
      <c r="U367" s="236" t="n"/>
      <c r="V367" s="236" t="n"/>
      <c r="W367" s="236" t="n"/>
      <c r="X367" s="236" t="n"/>
      <c r="Y367" s="236" t="n"/>
      <c r="Z367" s="236" t="n"/>
      <c r="AA367" s="236" t="n"/>
      <c r="AB367" s="236" t="n"/>
      <c r="AC367" s="236" t="n"/>
      <c r="AD367" s="236" t="n"/>
      <c r="AE367" s="236" t="n"/>
      <c r="AF367" s="264">
        <f>IF(COUNTA(S367:AE367)=0,"",ROUND(AVERAGE(S367:AE367),1))</f>
        <v/>
      </c>
      <c r="AH367" s="236" t="n"/>
      <c r="AI367" s="236" t="n"/>
      <c r="AJ367" s="236" t="n"/>
      <c r="AK367" s="236" t="n"/>
      <c r="AL367" s="236" t="n"/>
      <c r="AM367" s="236" t="n"/>
      <c r="AN367" s="236" t="n"/>
      <c r="AO367" s="236" t="n"/>
      <c r="AP367" s="236" t="n"/>
      <c r="AQ367" s="236" t="n"/>
      <c r="AR367" s="236" t="n"/>
      <c r="AS367" s="236" t="n"/>
      <c r="AT367" s="236" t="n"/>
      <c r="AU367" s="237">
        <f>IF(COUNTA(AH367:AT367)=0,"",ROUND(AVERAGE(AH367:AT367),1))</f>
        <v/>
      </c>
    </row>
    <row r="368" ht="14.4" customHeight="1" s="185">
      <c r="A368" s="238" t="n">
        <v>8</v>
      </c>
      <c r="B368" s="239">
        <f t="array" ref="B368:B368">IFERROR(INDEX(Liste_Enfants!B$4:B$53,SMALL(IF(Liste_Enfants!E$4:E$53="B",ROW(Liste_Enfants!E$4:E$53)-3),8))&amp;" "&amp;INDEX(Liste_Enfants!C$4:C$53,SMALL(IF(Liste_Enfants!E$4:E$53="B",ROW(Liste_Enfants!E$4:E$53)-3),8)),"")</f>
        <v/>
      </c>
      <c r="C368" s="235" t="n"/>
      <c r="D368" s="236" t="n"/>
      <c r="E368" s="236" t="n"/>
      <c r="F368" s="236" t="n"/>
      <c r="G368" s="236" t="n"/>
      <c r="H368" s="236" t="n"/>
      <c r="I368" s="236" t="n"/>
      <c r="J368" s="236" t="n"/>
      <c r="K368" s="236" t="n"/>
      <c r="L368" s="236" t="n"/>
      <c r="M368" s="236" t="n"/>
      <c r="N368" s="236" t="n"/>
      <c r="O368" s="236" t="n"/>
      <c r="P368" s="236" t="n"/>
      <c r="Q368" s="264">
        <f>IF(COUNTA(D368:P368)=0,"",ROUND(AVERAGE(D368:P368),1))</f>
        <v/>
      </c>
      <c r="S368" s="236" t="n"/>
      <c r="T368" s="236" t="n"/>
      <c r="U368" s="236" t="n"/>
      <c r="V368" s="236" t="n"/>
      <c r="W368" s="236" t="n"/>
      <c r="X368" s="236" t="n"/>
      <c r="Y368" s="236" t="n"/>
      <c r="Z368" s="236" t="n"/>
      <c r="AA368" s="236" t="n"/>
      <c r="AB368" s="236" t="n"/>
      <c r="AC368" s="236" t="n"/>
      <c r="AD368" s="236" t="n"/>
      <c r="AE368" s="236" t="n"/>
      <c r="AF368" s="264">
        <f>IF(COUNTA(S368:AE368)=0,"",ROUND(AVERAGE(S368:AE368),1))</f>
        <v/>
      </c>
      <c r="AH368" s="236" t="n"/>
      <c r="AI368" s="236" t="n"/>
      <c r="AJ368" s="236" t="n"/>
      <c r="AK368" s="236" t="n"/>
      <c r="AL368" s="236" t="n"/>
      <c r="AM368" s="236" t="n"/>
      <c r="AN368" s="236" t="n"/>
      <c r="AO368" s="236" t="n"/>
      <c r="AP368" s="236" t="n"/>
      <c r="AQ368" s="236" t="n"/>
      <c r="AR368" s="236" t="n"/>
      <c r="AS368" s="236" t="n"/>
      <c r="AT368" s="236" t="n"/>
      <c r="AU368" s="237">
        <f>IF(COUNTA(AH368:AT368)=0,"",ROUND(AVERAGE(AH368:AT368),1))</f>
        <v/>
      </c>
    </row>
    <row r="369" ht="14.4" customHeight="1" s="185">
      <c r="A369" s="213" t="n">
        <v>9</v>
      </c>
      <c r="B369" s="234">
        <f t="array" ref="B369:B369">IFERROR(INDEX(Liste_Enfants!B$4:B$53,SMALL(IF(Liste_Enfants!E$4:E$53="B",ROW(Liste_Enfants!E$4:E$53)-3),9))&amp;" "&amp;INDEX(Liste_Enfants!C$4:C$53,SMALL(IF(Liste_Enfants!E$4:E$53="B",ROW(Liste_Enfants!E$4:E$53)-3),9)),"")</f>
        <v/>
      </c>
      <c r="C369" s="235" t="n"/>
      <c r="D369" s="236" t="n"/>
      <c r="E369" s="236" t="n"/>
      <c r="F369" s="236" t="n"/>
      <c r="G369" s="236" t="n"/>
      <c r="H369" s="236" t="n"/>
      <c r="I369" s="236" t="n"/>
      <c r="J369" s="236" t="n"/>
      <c r="K369" s="236" t="n"/>
      <c r="L369" s="236" t="n"/>
      <c r="M369" s="236" t="n"/>
      <c r="N369" s="236" t="n"/>
      <c r="O369" s="236" t="n"/>
      <c r="P369" s="236" t="n"/>
      <c r="Q369" s="264">
        <f>IF(COUNTA(D369:P369)=0,"",ROUND(AVERAGE(D369:P369),1))</f>
        <v/>
      </c>
      <c r="S369" s="236" t="n"/>
      <c r="T369" s="236" t="n"/>
      <c r="U369" s="236" t="n"/>
      <c r="V369" s="236" t="n"/>
      <c r="W369" s="236" t="n"/>
      <c r="X369" s="236" t="n"/>
      <c r="Y369" s="236" t="n"/>
      <c r="Z369" s="236" t="n"/>
      <c r="AA369" s="236" t="n"/>
      <c r="AB369" s="236" t="n"/>
      <c r="AC369" s="236" t="n"/>
      <c r="AD369" s="236" t="n"/>
      <c r="AE369" s="236" t="n"/>
      <c r="AF369" s="264">
        <f>IF(COUNTA(S369:AE369)=0,"",ROUND(AVERAGE(S369:AE369),1))</f>
        <v/>
      </c>
      <c r="AH369" s="236" t="n"/>
      <c r="AI369" s="236" t="n"/>
      <c r="AJ369" s="236" t="n"/>
      <c r="AK369" s="236" t="n"/>
      <c r="AL369" s="236" t="n"/>
      <c r="AM369" s="236" t="n"/>
      <c r="AN369" s="236" t="n"/>
      <c r="AO369" s="236" t="n"/>
      <c r="AP369" s="236" t="n"/>
      <c r="AQ369" s="236" t="n"/>
      <c r="AR369" s="236" t="n"/>
      <c r="AS369" s="236" t="n"/>
      <c r="AT369" s="236" t="n"/>
      <c r="AU369" s="237">
        <f>IF(COUNTA(AH369:AT369)=0,"",ROUND(AVERAGE(AH369:AT369),1))</f>
        <v/>
      </c>
    </row>
    <row r="370" ht="14.4" customHeight="1" s="185">
      <c r="A370" s="238" t="n">
        <v>10</v>
      </c>
      <c r="B370" s="239">
        <f t="array" ref="B370:B370">IFERROR(INDEX(Liste_Enfants!B$4:B$53,SMALL(IF(Liste_Enfants!E$4:E$53="B",ROW(Liste_Enfants!E$4:E$53)-3),10))&amp;" "&amp;INDEX(Liste_Enfants!C$4:C$53,SMALL(IF(Liste_Enfants!E$4:E$53="B",ROW(Liste_Enfants!E$4:E$53)-3),10)),"")</f>
        <v/>
      </c>
      <c r="C370" s="235" t="n"/>
      <c r="D370" s="236" t="n"/>
      <c r="E370" s="236" t="n"/>
      <c r="F370" s="236" t="n"/>
      <c r="G370" s="236" t="n"/>
      <c r="H370" s="236" t="n"/>
      <c r="I370" s="236" t="n"/>
      <c r="J370" s="236" t="n"/>
      <c r="K370" s="236" t="n"/>
      <c r="L370" s="236" t="n"/>
      <c r="M370" s="236" t="n"/>
      <c r="N370" s="236" t="n"/>
      <c r="O370" s="236" t="n"/>
      <c r="P370" s="236" t="n"/>
      <c r="Q370" s="264">
        <f>IF(COUNTA(D370:P370)=0,"",ROUND(AVERAGE(D370:P370),1))</f>
        <v/>
      </c>
      <c r="S370" s="236" t="n"/>
      <c r="T370" s="236" t="n"/>
      <c r="U370" s="236" t="n"/>
      <c r="V370" s="236" t="n"/>
      <c r="W370" s="236" t="n"/>
      <c r="X370" s="236" t="n"/>
      <c r="Y370" s="236" t="n"/>
      <c r="Z370" s="236" t="n"/>
      <c r="AA370" s="236" t="n"/>
      <c r="AB370" s="236" t="n"/>
      <c r="AC370" s="236" t="n"/>
      <c r="AD370" s="236" t="n"/>
      <c r="AE370" s="236" t="n"/>
      <c r="AF370" s="264">
        <f>IF(COUNTA(S370:AE370)=0,"",ROUND(AVERAGE(S370:AE370),1))</f>
        <v/>
      </c>
      <c r="AH370" s="236" t="n"/>
      <c r="AI370" s="236" t="n"/>
      <c r="AJ370" s="236" t="n"/>
      <c r="AK370" s="236" t="n"/>
      <c r="AL370" s="236" t="n"/>
      <c r="AM370" s="236" t="n"/>
      <c r="AN370" s="236" t="n"/>
      <c r="AO370" s="236" t="n"/>
      <c r="AP370" s="236" t="n"/>
      <c r="AQ370" s="236" t="n"/>
      <c r="AR370" s="236" t="n"/>
      <c r="AS370" s="236" t="n"/>
      <c r="AT370" s="236" t="n"/>
      <c r="AU370" s="237">
        <f>IF(COUNTA(AH370:AT370)=0,"",ROUND(AVERAGE(AH370:AT370),1))</f>
        <v/>
      </c>
    </row>
    <row r="371" ht="14.4" customHeight="1" s="185">
      <c r="A371" s="213" t="n">
        <v>11</v>
      </c>
      <c r="B371" s="234">
        <f t="array" ref="B371:B371">IFERROR(INDEX(Liste_Enfants!B$4:B$53,SMALL(IF(Liste_Enfants!E$4:E$53="B",ROW(Liste_Enfants!E$4:E$53)-3),11))&amp;" "&amp;INDEX(Liste_Enfants!C$4:C$53,SMALL(IF(Liste_Enfants!E$4:E$53="B",ROW(Liste_Enfants!E$4:E$53)-3),11)),"")</f>
        <v/>
      </c>
      <c r="C371" s="235" t="n"/>
      <c r="D371" s="236" t="n"/>
      <c r="E371" s="236" t="n"/>
      <c r="F371" s="236" t="n"/>
      <c r="G371" s="236" t="n"/>
      <c r="H371" s="236" t="n"/>
      <c r="I371" s="236" t="n"/>
      <c r="J371" s="236" t="n"/>
      <c r="K371" s="236" t="n"/>
      <c r="L371" s="236" t="n"/>
      <c r="M371" s="236" t="n"/>
      <c r="N371" s="236" t="n"/>
      <c r="O371" s="236" t="n"/>
      <c r="P371" s="236" t="n"/>
      <c r="Q371" s="264">
        <f>IF(COUNTA(D371:P371)=0,"",ROUND(AVERAGE(D371:P371),1))</f>
        <v/>
      </c>
      <c r="S371" s="236" t="n"/>
      <c r="T371" s="236" t="n"/>
      <c r="U371" s="236" t="n"/>
      <c r="V371" s="236" t="n"/>
      <c r="W371" s="236" t="n"/>
      <c r="X371" s="236" t="n"/>
      <c r="Y371" s="236" t="n"/>
      <c r="Z371" s="236" t="n"/>
      <c r="AA371" s="236" t="n"/>
      <c r="AB371" s="236" t="n"/>
      <c r="AC371" s="236" t="n"/>
      <c r="AD371" s="236" t="n"/>
      <c r="AE371" s="236" t="n"/>
      <c r="AF371" s="264">
        <f>IF(COUNTA(S371:AE371)=0,"",ROUND(AVERAGE(S371:AE371),1))</f>
        <v/>
      </c>
      <c r="AH371" s="236" t="n"/>
      <c r="AI371" s="236" t="n"/>
      <c r="AJ371" s="236" t="n"/>
      <c r="AK371" s="236" t="n"/>
      <c r="AL371" s="236" t="n"/>
      <c r="AM371" s="236" t="n"/>
      <c r="AN371" s="236" t="n"/>
      <c r="AO371" s="236" t="n"/>
      <c r="AP371" s="236" t="n"/>
      <c r="AQ371" s="236" t="n"/>
      <c r="AR371" s="236" t="n"/>
      <c r="AS371" s="236" t="n"/>
      <c r="AT371" s="236" t="n"/>
      <c r="AU371" s="237">
        <f>IF(COUNTA(AH371:AT371)=0,"",ROUND(AVERAGE(AH371:AT371),1))</f>
        <v/>
      </c>
    </row>
    <row r="372" ht="14.4" customHeight="1" s="185">
      <c r="A372" s="238" t="n">
        <v>12</v>
      </c>
      <c r="B372" s="239">
        <f t="array" ref="B372:B372">IFERROR(INDEX(Liste_Enfants!B$4:B$53,SMALL(IF(Liste_Enfants!E$4:E$53="B",ROW(Liste_Enfants!E$4:E$53)-3),12))&amp;" "&amp;INDEX(Liste_Enfants!C$4:C$53,SMALL(IF(Liste_Enfants!E$4:E$53="B",ROW(Liste_Enfants!E$4:E$53)-3),12)),"")</f>
        <v/>
      </c>
      <c r="C372" s="235" t="n"/>
      <c r="D372" s="236" t="n"/>
      <c r="E372" s="236" t="n"/>
      <c r="F372" s="236" t="n"/>
      <c r="G372" s="236" t="n"/>
      <c r="H372" s="236" t="n"/>
      <c r="I372" s="236" t="n"/>
      <c r="J372" s="236" t="n"/>
      <c r="K372" s="236" t="n"/>
      <c r="L372" s="236" t="n"/>
      <c r="M372" s="236" t="n"/>
      <c r="N372" s="236" t="n"/>
      <c r="O372" s="236" t="n"/>
      <c r="P372" s="236" t="n"/>
      <c r="Q372" s="264">
        <f>IF(COUNTA(D372:P372)=0,"",ROUND(AVERAGE(D372:P372),1))</f>
        <v/>
      </c>
      <c r="S372" s="236" t="n"/>
      <c r="T372" s="236" t="n"/>
      <c r="U372" s="236" t="n"/>
      <c r="V372" s="236" t="n"/>
      <c r="W372" s="236" t="n"/>
      <c r="X372" s="236" t="n"/>
      <c r="Y372" s="236" t="n"/>
      <c r="Z372" s="236" t="n"/>
      <c r="AA372" s="236" t="n"/>
      <c r="AB372" s="236" t="n"/>
      <c r="AC372" s="236" t="n"/>
      <c r="AD372" s="236" t="n"/>
      <c r="AE372" s="236" t="n"/>
      <c r="AF372" s="264">
        <f>IF(COUNTA(S372:AE372)=0,"",ROUND(AVERAGE(S372:AE372),1))</f>
        <v/>
      </c>
      <c r="AH372" s="236" t="n"/>
      <c r="AI372" s="236" t="n"/>
      <c r="AJ372" s="236" t="n"/>
      <c r="AK372" s="236" t="n"/>
      <c r="AL372" s="236" t="n"/>
      <c r="AM372" s="236" t="n"/>
      <c r="AN372" s="236" t="n"/>
      <c r="AO372" s="236" t="n"/>
      <c r="AP372" s="236" t="n"/>
      <c r="AQ372" s="236" t="n"/>
      <c r="AR372" s="236" t="n"/>
      <c r="AS372" s="236" t="n"/>
      <c r="AT372" s="236" t="n"/>
      <c r="AU372" s="237">
        <f>IF(COUNTA(AH372:AT372)=0,"",ROUND(AVERAGE(AH372:AT372),1))</f>
        <v/>
      </c>
    </row>
    <row r="373" ht="14.4" customHeight="1" s="185">
      <c r="A373" s="213" t="n">
        <v>13</v>
      </c>
      <c r="B373" s="234">
        <f t="array" ref="B373:B373">IFERROR(INDEX(Liste_Enfants!B$4:B$53,SMALL(IF(Liste_Enfants!E$4:E$53="B",ROW(Liste_Enfants!E$4:E$53)-3),13))&amp;" "&amp;INDEX(Liste_Enfants!C$4:C$53,SMALL(IF(Liste_Enfants!E$4:E$53="B",ROW(Liste_Enfants!E$4:E$53)-3),13)),"")</f>
        <v/>
      </c>
      <c r="C373" s="235" t="n"/>
      <c r="D373" s="236" t="n"/>
      <c r="E373" s="236" t="n"/>
      <c r="F373" s="236" t="n"/>
      <c r="G373" s="236" t="n"/>
      <c r="H373" s="236" t="n"/>
      <c r="I373" s="236" t="n"/>
      <c r="J373" s="236" t="n"/>
      <c r="K373" s="236" t="n"/>
      <c r="L373" s="236" t="n"/>
      <c r="M373" s="236" t="n"/>
      <c r="N373" s="236" t="n"/>
      <c r="O373" s="236" t="n"/>
      <c r="P373" s="236" t="n"/>
      <c r="Q373" s="264">
        <f>IF(COUNTA(D373:P373)=0,"",ROUND(AVERAGE(D373:P373),1))</f>
        <v/>
      </c>
      <c r="S373" s="236" t="n"/>
      <c r="T373" s="236" t="n"/>
      <c r="U373" s="236" t="n"/>
      <c r="V373" s="236" t="n"/>
      <c r="W373" s="236" t="n"/>
      <c r="X373" s="236" t="n"/>
      <c r="Y373" s="236" t="n"/>
      <c r="Z373" s="236" t="n"/>
      <c r="AA373" s="236" t="n"/>
      <c r="AB373" s="236" t="n"/>
      <c r="AC373" s="236" t="n"/>
      <c r="AD373" s="236" t="n"/>
      <c r="AE373" s="236" t="n"/>
      <c r="AF373" s="264">
        <f>IF(COUNTA(S373:AE373)=0,"",ROUND(AVERAGE(S373:AE373),1))</f>
        <v/>
      </c>
      <c r="AH373" s="236" t="n"/>
      <c r="AI373" s="236" t="n"/>
      <c r="AJ373" s="236" t="n"/>
      <c r="AK373" s="236" t="n"/>
      <c r="AL373" s="236" t="n"/>
      <c r="AM373" s="236" t="n"/>
      <c r="AN373" s="236" t="n"/>
      <c r="AO373" s="236" t="n"/>
      <c r="AP373" s="236" t="n"/>
      <c r="AQ373" s="236" t="n"/>
      <c r="AR373" s="236" t="n"/>
      <c r="AS373" s="236" t="n"/>
      <c r="AT373" s="236" t="n"/>
      <c r="AU373" s="237">
        <f>IF(COUNTA(AH373:AT373)=0,"",ROUND(AVERAGE(AH373:AT373),1))</f>
        <v/>
      </c>
    </row>
    <row r="374" ht="14.4" customHeight="1" s="185">
      <c r="A374" s="238" t="n">
        <v>14</v>
      </c>
      <c r="B374" s="239">
        <f t="array" ref="B374:B374">IFERROR(INDEX(Liste_Enfants!B$4:B$53,SMALL(IF(Liste_Enfants!E$4:E$53="B",ROW(Liste_Enfants!E$4:E$53)-3),14))&amp;" "&amp;INDEX(Liste_Enfants!C$4:C$53,SMALL(IF(Liste_Enfants!E$4:E$53="B",ROW(Liste_Enfants!E$4:E$53)-3),14)),"")</f>
        <v/>
      </c>
      <c r="C374" s="235" t="n"/>
      <c r="D374" s="236" t="n"/>
      <c r="E374" s="236" t="n"/>
      <c r="F374" s="236" t="n"/>
      <c r="G374" s="236" t="n"/>
      <c r="H374" s="236" t="n"/>
      <c r="I374" s="236" t="n"/>
      <c r="J374" s="236" t="n"/>
      <c r="K374" s="236" t="n"/>
      <c r="L374" s="236" t="n"/>
      <c r="M374" s="236" t="n"/>
      <c r="N374" s="236" t="n"/>
      <c r="O374" s="236" t="n"/>
      <c r="P374" s="236" t="n"/>
      <c r="Q374" s="264">
        <f>IF(COUNTA(D374:P374)=0,"",ROUND(AVERAGE(D374:P374),1))</f>
        <v/>
      </c>
      <c r="S374" s="236" t="n"/>
      <c r="T374" s="236" t="n"/>
      <c r="U374" s="236" t="n"/>
      <c r="V374" s="236" t="n"/>
      <c r="W374" s="236" t="n"/>
      <c r="X374" s="236" t="n"/>
      <c r="Y374" s="236" t="n"/>
      <c r="Z374" s="236" t="n"/>
      <c r="AA374" s="236" t="n"/>
      <c r="AB374" s="236" t="n"/>
      <c r="AC374" s="236" t="n"/>
      <c r="AD374" s="236" t="n"/>
      <c r="AE374" s="236" t="n"/>
      <c r="AF374" s="264">
        <f>IF(COUNTA(S374:AE374)=0,"",ROUND(AVERAGE(S374:AE374),1))</f>
        <v/>
      </c>
      <c r="AH374" s="236" t="n"/>
      <c r="AI374" s="236" t="n"/>
      <c r="AJ374" s="236" t="n"/>
      <c r="AK374" s="236" t="n"/>
      <c r="AL374" s="236" t="n"/>
      <c r="AM374" s="236" t="n"/>
      <c r="AN374" s="236" t="n"/>
      <c r="AO374" s="236" t="n"/>
      <c r="AP374" s="236" t="n"/>
      <c r="AQ374" s="236" t="n"/>
      <c r="AR374" s="236" t="n"/>
      <c r="AS374" s="236" t="n"/>
      <c r="AT374" s="236" t="n"/>
      <c r="AU374" s="237">
        <f>IF(COUNTA(AH374:AT374)=0,"",ROUND(AVERAGE(AH374:AT374),1))</f>
        <v/>
      </c>
    </row>
    <row r="375" ht="14.4" customHeight="1" s="185">
      <c r="A375" s="213" t="n">
        <v>15</v>
      </c>
      <c r="B375" s="234">
        <f t="array" ref="B375:B375">IFERROR(INDEX(Liste_Enfants!B$4:B$53,SMALL(IF(Liste_Enfants!E$4:E$53="B",ROW(Liste_Enfants!E$4:E$53)-3),15))&amp;" "&amp;INDEX(Liste_Enfants!C$4:C$53,SMALL(IF(Liste_Enfants!E$4:E$53="B",ROW(Liste_Enfants!E$4:E$53)-3),15)),"")</f>
        <v/>
      </c>
      <c r="C375" s="235" t="n"/>
      <c r="D375" s="236" t="n"/>
      <c r="E375" s="236" t="n"/>
      <c r="F375" s="236" t="n"/>
      <c r="G375" s="236" t="n"/>
      <c r="H375" s="236" t="n"/>
      <c r="I375" s="236" t="n"/>
      <c r="J375" s="236" t="n"/>
      <c r="K375" s="236" t="n"/>
      <c r="L375" s="236" t="n"/>
      <c r="M375" s="236" t="n"/>
      <c r="N375" s="236" t="n"/>
      <c r="O375" s="236" t="n"/>
      <c r="P375" s="236" t="n"/>
      <c r="Q375" s="264">
        <f>IF(COUNTA(D375:P375)=0,"",ROUND(AVERAGE(D375:P375),1))</f>
        <v/>
      </c>
      <c r="S375" s="236" t="n"/>
      <c r="T375" s="236" t="n"/>
      <c r="U375" s="236" t="n"/>
      <c r="V375" s="236" t="n"/>
      <c r="W375" s="236" t="n"/>
      <c r="X375" s="236" t="n"/>
      <c r="Y375" s="236" t="n"/>
      <c r="Z375" s="236" t="n"/>
      <c r="AA375" s="236" t="n"/>
      <c r="AB375" s="236" t="n"/>
      <c r="AC375" s="236" t="n"/>
      <c r="AD375" s="236" t="n"/>
      <c r="AE375" s="236" t="n"/>
      <c r="AF375" s="264">
        <f>IF(COUNTA(S375:AE375)=0,"",ROUND(AVERAGE(S375:AE375),1))</f>
        <v/>
      </c>
      <c r="AH375" s="236" t="n"/>
      <c r="AI375" s="236" t="n"/>
      <c r="AJ375" s="236" t="n"/>
      <c r="AK375" s="236" t="n"/>
      <c r="AL375" s="236" t="n"/>
      <c r="AM375" s="236" t="n"/>
      <c r="AN375" s="236" t="n"/>
      <c r="AO375" s="236" t="n"/>
      <c r="AP375" s="236" t="n"/>
      <c r="AQ375" s="236" t="n"/>
      <c r="AR375" s="236" t="n"/>
      <c r="AS375" s="236" t="n"/>
      <c r="AT375" s="236" t="n"/>
      <c r="AU375" s="237">
        <f>IF(COUNTA(AH375:AT375)=0,"",ROUND(AVERAGE(AH375:AT375),1))</f>
        <v/>
      </c>
    </row>
    <row r="376" ht="14.4" customHeight="1" s="185">
      <c r="A376" s="233" t="inlineStr">
        <is>
          <t>📊 MOY.</t>
        </is>
      </c>
      <c r="C376" s="252" t="n"/>
      <c r="D376" s="241">
        <f>IF(COUNTA(D361:D375)=0,"",ROUND(AVERAGE(D361:D375),1))</f>
        <v/>
      </c>
      <c r="E376" s="241">
        <f>IF(COUNTA(E361:E375)=0,"",ROUND(AVERAGE(E361:E375),1))</f>
        <v/>
      </c>
      <c r="F376" s="241">
        <f>IF(COUNTA(F361:F375)=0,"",ROUND(AVERAGE(F361:F375),1))</f>
        <v/>
      </c>
      <c r="G376" s="241">
        <f>IF(COUNTA(G361:G375)=0,"",ROUND(AVERAGE(G361:G375),1))</f>
        <v/>
      </c>
      <c r="H376" s="241">
        <f>IF(COUNTA(H361:H375)=0,"",ROUND(AVERAGE(H361:H375),1))</f>
        <v/>
      </c>
      <c r="I376" s="241">
        <f>IF(COUNTA(I361:I375)=0,"",ROUND(AVERAGE(I361:I375),1))</f>
        <v/>
      </c>
      <c r="J376" s="241">
        <f>IF(COUNTA(J361:J375)=0,"",ROUND(AVERAGE(J361:J375),1))</f>
        <v/>
      </c>
      <c r="K376" s="241">
        <f>IF(COUNTA(K361:K375)=0,"",ROUND(AVERAGE(K361:K375),1))</f>
        <v/>
      </c>
      <c r="L376" s="241">
        <f>IF(COUNTA(L361:L375)=0,"",ROUND(AVERAGE(L361:L375),1))</f>
        <v/>
      </c>
      <c r="M376" s="241">
        <f>IF(COUNTA(M361:M375)=0,"",ROUND(AVERAGE(M361:M375),1))</f>
        <v/>
      </c>
      <c r="N376" s="241">
        <f>IF(COUNTA(N361:N375)=0,"",ROUND(AVERAGE(N361:N375),1))</f>
        <v/>
      </c>
      <c r="O376" s="241">
        <f>IF(COUNTA(O361:O375)=0,"",ROUND(AVERAGE(O361:O375),1))</f>
        <v/>
      </c>
      <c r="P376" s="241">
        <f>IF(COUNTA(P361:P375)=0,"",ROUND(AVERAGE(P361:P375),1))</f>
        <v/>
      </c>
      <c r="Q376" s="265">
        <f>IF(COUNTA(Q361:Q375)=0,"",ROUND(AVERAGE(Q361:Q375),1))</f>
        <v/>
      </c>
      <c r="S376" s="241">
        <f>IF(COUNTA(S361:S375)=0,"",ROUND(AVERAGE(S361:S375),1))</f>
        <v/>
      </c>
      <c r="T376" s="241">
        <f>IF(COUNTA(T361:T375)=0,"",ROUND(AVERAGE(T361:T375),1))</f>
        <v/>
      </c>
      <c r="U376" s="241">
        <f>IF(COUNTA(U361:U375)=0,"",ROUND(AVERAGE(U361:U375),1))</f>
        <v/>
      </c>
      <c r="V376" s="241">
        <f>IF(COUNTA(V361:V375)=0,"",ROUND(AVERAGE(V361:V375),1))</f>
        <v/>
      </c>
      <c r="W376" s="241">
        <f>IF(COUNTA(W361:W375)=0,"",ROUND(AVERAGE(W361:W375),1))</f>
        <v/>
      </c>
      <c r="X376" s="241">
        <f>IF(COUNTA(X361:X375)=0,"",ROUND(AVERAGE(X361:X375),1))</f>
        <v/>
      </c>
      <c r="Y376" s="241">
        <f>IF(COUNTA(Y361:Y375)=0,"",ROUND(AVERAGE(Y361:Y375),1))</f>
        <v/>
      </c>
      <c r="Z376" s="241">
        <f>IF(COUNTA(Z361:Z375)=0,"",ROUND(AVERAGE(Z361:Z375),1))</f>
        <v/>
      </c>
      <c r="AA376" s="241">
        <f>IF(COUNTA(AA361:AA375)=0,"",ROUND(AVERAGE(AA361:AA375),1))</f>
        <v/>
      </c>
      <c r="AB376" s="241">
        <f>IF(COUNTA(AB361:AB375)=0,"",ROUND(AVERAGE(AB361:AB375),1))</f>
        <v/>
      </c>
      <c r="AC376" s="241">
        <f>IF(COUNTA(AC361:AC375)=0,"",ROUND(AVERAGE(AC361:AC375),1))</f>
        <v/>
      </c>
      <c r="AD376" s="241">
        <f>IF(COUNTA(AD361:AD375)=0,"",ROUND(AVERAGE(AD361:AD375),1))</f>
        <v/>
      </c>
      <c r="AE376" s="241">
        <f>IF(COUNTA(AE361:AE375)=0,"",ROUND(AVERAGE(AE361:AE375),1))</f>
        <v/>
      </c>
      <c r="AF376" s="265">
        <f>IF(COUNTA(AF361:AF375)=0,"",ROUND(AVERAGE(AF361:AF375),1))</f>
        <v/>
      </c>
      <c r="AH376" s="241">
        <f>IF(COUNTA(AH361:AH375)=0,"",ROUND(AVERAGE(AH361:AH375),1))</f>
        <v/>
      </c>
      <c r="AI376" s="241">
        <f>IF(COUNTA(AI361:AI375)=0,"",ROUND(AVERAGE(AI361:AI375),1))</f>
        <v/>
      </c>
      <c r="AJ376" s="241">
        <f>IF(COUNTA(AJ361:AJ375)=0,"",ROUND(AVERAGE(AJ361:AJ375),1))</f>
        <v/>
      </c>
      <c r="AK376" s="241">
        <f>IF(COUNTA(AK361:AK375)=0,"",ROUND(AVERAGE(AK361:AK375),1))</f>
        <v/>
      </c>
      <c r="AL376" s="241">
        <f>IF(COUNTA(AL361:AL375)=0,"",ROUND(AVERAGE(AL361:AL375),1))</f>
        <v/>
      </c>
      <c r="AM376" s="241">
        <f>IF(COUNTA(AM361:AM375)=0,"",ROUND(AVERAGE(AM361:AM375),1))</f>
        <v/>
      </c>
      <c r="AN376" s="241">
        <f>IF(COUNTA(AN361:AN375)=0,"",ROUND(AVERAGE(AN361:AN375),1))</f>
        <v/>
      </c>
      <c r="AO376" s="241">
        <f>IF(COUNTA(AO361:AO375)=0,"",ROUND(AVERAGE(AO361:AO375),1))</f>
        <v/>
      </c>
      <c r="AP376" s="241">
        <f>IF(COUNTA(AP361:AP375)=0,"",ROUND(AVERAGE(AP361:AP375),1))</f>
        <v/>
      </c>
      <c r="AQ376" s="241">
        <f>IF(COUNTA(AQ361:AQ375)=0,"",ROUND(AVERAGE(AQ361:AQ375),1))</f>
        <v/>
      </c>
      <c r="AR376" s="241">
        <f>IF(COUNTA(AR361:AR375)=0,"",ROUND(AVERAGE(AR361:AR375),1))</f>
        <v/>
      </c>
      <c r="AS376" s="241">
        <f>IF(COUNTA(AS361:AS375)=0,"",ROUND(AVERAGE(AS361:AS375),1))</f>
        <v/>
      </c>
      <c r="AT376" s="241">
        <f>IF(COUNTA(AT361:AT375)=0,"",ROUND(AVERAGE(AT361:AT375),1))</f>
        <v/>
      </c>
      <c r="AU376" s="266">
        <f>IF(COUNTA(AU361:AU375)=0,"",ROUND(AVERAGE(AU361:AU375),1))</f>
        <v/>
      </c>
    </row>
    <row r="377" ht="30" customHeight="1" s="185">
      <c r="A377" s="242" t="inlineStr">
        <is>
          <t>N°</t>
        </is>
      </c>
      <c r="B377" s="243" t="inlineStr">
        <is>
          <t>📅 MARDI</t>
        </is>
      </c>
      <c r="C377" s="228" t="n"/>
      <c r="D377" s="229" t="inlineStr">
        <is>
          <t>Règles</t>
        </is>
      </c>
      <c r="E377" s="229" t="inlineStr">
        <is>
          <t>Coopér.</t>
        </is>
      </c>
      <c r="F377" s="229" t="inlineStr">
        <is>
          <t>Comm.</t>
        </is>
      </c>
      <c r="G377" s="229" t="inlineStr">
        <is>
          <t>Entraide</t>
        </is>
      </c>
      <c r="H377" s="230" t="inlineStr">
        <is>
          <t>Initiat.</t>
        </is>
      </c>
      <c r="I377" s="230" t="inlineStr">
        <is>
          <t>Gest.mat</t>
        </is>
      </c>
      <c r="J377" s="230" t="inlineStr">
        <is>
          <t>Orga.</t>
        </is>
      </c>
      <c r="K377" s="231" t="inlineStr">
        <is>
          <t>Imagin.</t>
        </is>
      </c>
      <c r="L377" s="231" t="inlineStr">
        <is>
          <t>Expr.art</t>
        </is>
      </c>
      <c r="M377" s="231" t="inlineStr">
        <is>
          <t>Expr.corp</t>
        </is>
      </c>
      <c r="N377" s="232" t="inlineStr">
        <is>
          <t>Coord.</t>
        </is>
      </c>
      <c r="O377" s="232" t="inlineStr">
        <is>
          <t>Endur.</t>
        </is>
      </c>
      <c r="P377" s="232" t="inlineStr">
        <is>
          <t>Esp.sport</t>
        </is>
      </c>
      <c r="Q377" s="267" t="inlineStr">
        <is>
          <t>MOY</t>
        </is>
      </c>
      <c r="R377" s="268" t="inlineStr">
        <is>
          <t>▼ Activité</t>
        </is>
      </c>
      <c r="S377" s="229" t="inlineStr">
        <is>
          <t>Règles</t>
        </is>
      </c>
      <c r="T377" s="229" t="inlineStr">
        <is>
          <t>Coopér.</t>
        </is>
      </c>
      <c r="U377" s="229" t="inlineStr">
        <is>
          <t>Comm.</t>
        </is>
      </c>
      <c r="V377" s="229" t="inlineStr">
        <is>
          <t>Entraide</t>
        </is>
      </c>
      <c r="W377" s="230" t="inlineStr">
        <is>
          <t>Initiat.</t>
        </is>
      </c>
      <c r="X377" s="230" t="inlineStr">
        <is>
          <t>Gest.mat</t>
        </is>
      </c>
      <c r="Y377" s="230" t="inlineStr">
        <is>
          <t>Orga.</t>
        </is>
      </c>
      <c r="Z377" s="231" t="inlineStr">
        <is>
          <t>Imagin.</t>
        </is>
      </c>
      <c r="AA377" s="231" t="inlineStr">
        <is>
          <t>Expr.art</t>
        </is>
      </c>
      <c r="AB377" s="231" t="inlineStr">
        <is>
          <t>Expr.corp</t>
        </is>
      </c>
      <c r="AC377" s="232" t="inlineStr">
        <is>
          <t>Coord.</t>
        </is>
      </c>
      <c r="AD377" s="232" t="inlineStr">
        <is>
          <t>Endur.</t>
        </is>
      </c>
      <c r="AE377" s="232" t="inlineStr">
        <is>
          <t>Esp.sport</t>
        </is>
      </c>
      <c r="AF377" s="267" t="inlineStr">
        <is>
          <t>MOY</t>
        </is>
      </c>
      <c r="AH377" s="229" t="inlineStr">
        <is>
          <t>Règles</t>
        </is>
      </c>
      <c r="AI377" s="229" t="inlineStr">
        <is>
          <t>Coopér.</t>
        </is>
      </c>
      <c r="AJ377" s="229" t="inlineStr">
        <is>
          <t>Comm.</t>
        </is>
      </c>
      <c r="AK377" s="229" t="inlineStr">
        <is>
          <t>Entraide</t>
        </is>
      </c>
      <c r="AL377" s="230" t="inlineStr">
        <is>
          <t>Initiat.</t>
        </is>
      </c>
      <c r="AM377" s="230" t="inlineStr">
        <is>
          <t>Gest.mat</t>
        </is>
      </c>
      <c r="AN377" s="230" t="inlineStr">
        <is>
          <t>Orga.</t>
        </is>
      </c>
      <c r="AO377" s="231" t="inlineStr">
        <is>
          <t>Imagin.</t>
        </is>
      </c>
      <c r="AP377" s="231" t="inlineStr">
        <is>
          <t>Expr.art</t>
        </is>
      </c>
      <c r="AQ377" s="231" t="inlineStr">
        <is>
          <t>Expr.corp</t>
        </is>
      </c>
      <c r="AR377" s="232" t="inlineStr">
        <is>
          <t>Coord.</t>
        </is>
      </c>
      <c r="AS377" s="232" t="inlineStr">
        <is>
          <t>Endur.</t>
        </is>
      </c>
      <c r="AT377" s="232" t="inlineStr">
        <is>
          <t>Esp.sport</t>
        </is>
      </c>
      <c r="AU377" s="269" t="inlineStr">
        <is>
          <t>MOY</t>
        </is>
      </c>
    </row>
    <row r="378" ht="14.4" customHeight="1" s="185">
      <c r="A378" s="213" t="n">
        <v>1</v>
      </c>
      <c r="B378" s="234">
        <f t="array" ref="B378:B378">IFERROR(INDEX(Liste_Enfants!B$4:B$53,SMALL(IF(Liste_Enfants!E$4:E$53="B",ROW(Liste_Enfants!E$4:E$53)-3),1))&amp;" "&amp;INDEX(Liste_Enfants!C$4:C$53,SMALL(IF(Liste_Enfants!E$4:E$53="B",ROW(Liste_Enfants!E$4:E$53)-3),1)),"")</f>
        <v/>
      </c>
      <c r="C378" s="235" t="n"/>
      <c r="D378" s="236" t="n"/>
      <c r="E378" s="236" t="n"/>
      <c r="F378" s="236" t="n"/>
      <c r="G378" s="236" t="n"/>
      <c r="H378" s="236" t="n"/>
      <c r="I378" s="236" t="n"/>
      <c r="J378" s="236" t="n"/>
      <c r="K378" s="236" t="n"/>
      <c r="L378" s="236" t="n"/>
      <c r="M378" s="236" t="n"/>
      <c r="N378" s="236" t="n"/>
      <c r="O378" s="236" t="n"/>
      <c r="P378" s="236" t="n"/>
      <c r="Q378" s="264">
        <f>IF(COUNTA(D378:P378)=0,"",ROUND(AVERAGE(D378:P378),1))</f>
        <v/>
      </c>
      <c r="S378" s="236" t="n"/>
      <c r="T378" s="236" t="n"/>
      <c r="U378" s="236" t="n"/>
      <c r="V378" s="236" t="n"/>
      <c r="W378" s="236" t="n"/>
      <c r="X378" s="236" t="n"/>
      <c r="Y378" s="236" t="n"/>
      <c r="Z378" s="236" t="n"/>
      <c r="AA378" s="236" t="n"/>
      <c r="AB378" s="236" t="n"/>
      <c r="AC378" s="236" t="n"/>
      <c r="AD378" s="236" t="n"/>
      <c r="AE378" s="236" t="n"/>
      <c r="AF378" s="264">
        <f>IF(COUNTA(S378:AE378)=0,"",ROUND(AVERAGE(S378:AE378),1))</f>
        <v/>
      </c>
      <c r="AH378" s="236" t="n"/>
      <c r="AI378" s="236" t="n"/>
      <c r="AJ378" s="236" t="n"/>
      <c r="AK378" s="236" t="n"/>
      <c r="AL378" s="236" t="n"/>
      <c r="AM378" s="236" t="n"/>
      <c r="AN378" s="236" t="n"/>
      <c r="AO378" s="236" t="n"/>
      <c r="AP378" s="236" t="n"/>
      <c r="AQ378" s="236" t="n"/>
      <c r="AR378" s="236" t="n"/>
      <c r="AS378" s="236" t="n"/>
      <c r="AT378" s="236" t="n"/>
      <c r="AU378" s="237">
        <f>IF(COUNTA(AH378:AT378)=0,"",ROUND(AVERAGE(AH378:AT378),1))</f>
        <v/>
      </c>
    </row>
    <row r="379" ht="14.4" customHeight="1" s="185">
      <c r="A379" s="238" t="n">
        <v>2</v>
      </c>
      <c r="B379" s="239">
        <f t="array" ref="B379:B379">IFERROR(INDEX(Liste_Enfants!B$4:B$53,SMALL(IF(Liste_Enfants!E$4:E$53="B",ROW(Liste_Enfants!E$4:E$53)-3),2))&amp;" "&amp;INDEX(Liste_Enfants!C$4:C$53,SMALL(IF(Liste_Enfants!E$4:E$53="B",ROW(Liste_Enfants!E$4:E$53)-3),2)),"")</f>
        <v/>
      </c>
      <c r="C379" s="235" t="n"/>
      <c r="D379" s="236" t="n"/>
      <c r="E379" s="236" t="n"/>
      <c r="F379" s="236" t="n"/>
      <c r="G379" s="236" t="n"/>
      <c r="H379" s="236" t="n"/>
      <c r="I379" s="236" t="n"/>
      <c r="J379" s="236" t="n"/>
      <c r="K379" s="236" t="n"/>
      <c r="L379" s="236" t="n"/>
      <c r="M379" s="236" t="n"/>
      <c r="N379" s="236" t="n"/>
      <c r="O379" s="236" t="n"/>
      <c r="P379" s="236" t="n"/>
      <c r="Q379" s="264">
        <f>IF(COUNTA(D379:P379)=0,"",ROUND(AVERAGE(D379:P379),1))</f>
        <v/>
      </c>
      <c r="S379" s="236" t="n"/>
      <c r="T379" s="236" t="n"/>
      <c r="U379" s="236" t="n"/>
      <c r="V379" s="236" t="n"/>
      <c r="W379" s="236" t="n"/>
      <c r="X379" s="236" t="n"/>
      <c r="Y379" s="236" t="n"/>
      <c r="Z379" s="236" t="n"/>
      <c r="AA379" s="236" t="n"/>
      <c r="AB379" s="236" t="n"/>
      <c r="AC379" s="236" t="n"/>
      <c r="AD379" s="236" t="n"/>
      <c r="AE379" s="236" t="n"/>
      <c r="AF379" s="264">
        <f>IF(COUNTA(S379:AE379)=0,"",ROUND(AVERAGE(S379:AE379),1))</f>
        <v/>
      </c>
      <c r="AH379" s="236" t="n"/>
      <c r="AI379" s="236" t="n"/>
      <c r="AJ379" s="236" t="n"/>
      <c r="AK379" s="236" t="n"/>
      <c r="AL379" s="236" t="n"/>
      <c r="AM379" s="236" t="n"/>
      <c r="AN379" s="236" t="n"/>
      <c r="AO379" s="236" t="n"/>
      <c r="AP379" s="236" t="n"/>
      <c r="AQ379" s="236" t="n"/>
      <c r="AR379" s="236" t="n"/>
      <c r="AS379" s="236" t="n"/>
      <c r="AT379" s="236" t="n"/>
      <c r="AU379" s="237">
        <f>IF(COUNTA(AH379:AT379)=0,"",ROUND(AVERAGE(AH379:AT379),1))</f>
        <v/>
      </c>
    </row>
    <row r="380" ht="14.4" customHeight="1" s="185">
      <c r="A380" s="213" t="n">
        <v>3</v>
      </c>
      <c r="B380" s="234">
        <f t="array" ref="B380:B380">IFERROR(INDEX(Liste_Enfants!B$4:B$53,SMALL(IF(Liste_Enfants!E$4:E$53="B",ROW(Liste_Enfants!E$4:E$53)-3),3))&amp;" "&amp;INDEX(Liste_Enfants!C$4:C$53,SMALL(IF(Liste_Enfants!E$4:E$53="B",ROW(Liste_Enfants!E$4:E$53)-3),3)),"")</f>
        <v/>
      </c>
      <c r="C380" s="235" t="n"/>
      <c r="D380" s="236" t="n"/>
      <c r="E380" s="236" t="n"/>
      <c r="F380" s="236" t="n"/>
      <c r="G380" s="236" t="n"/>
      <c r="H380" s="236" t="n"/>
      <c r="I380" s="236" t="n"/>
      <c r="J380" s="236" t="n"/>
      <c r="K380" s="236" t="n"/>
      <c r="L380" s="236" t="n"/>
      <c r="M380" s="236" t="n"/>
      <c r="N380" s="236" t="n"/>
      <c r="O380" s="236" t="n"/>
      <c r="P380" s="236" t="n"/>
      <c r="Q380" s="264">
        <f>IF(COUNTA(D380:P380)=0,"",ROUND(AVERAGE(D380:P380),1))</f>
        <v/>
      </c>
      <c r="S380" s="236" t="n"/>
      <c r="T380" s="236" t="n"/>
      <c r="U380" s="236" t="n"/>
      <c r="V380" s="236" t="n"/>
      <c r="W380" s="236" t="n"/>
      <c r="X380" s="236" t="n"/>
      <c r="Y380" s="236" t="n"/>
      <c r="Z380" s="236" t="n"/>
      <c r="AA380" s="236" t="n"/>
      <c r="AB380" s="236" t="n"/>
      <c r="AC380" s="236" t="n"/>
      <c r="AD380" s="236" t="n"/>
      <c r="AE380" s="236" t="n"/>
      <c r="AF380" s="264">
        <f>IF(COUNTA(S380:AE380)=0,"",ROUND(AVERAGE(S380:AE380),1))</f>
        <v/>
      </c>
      <c r="AH380" s="236" t="n"/>
      <c r="AI380" s="236" t="n"/>
      <c r="AJ380" s="236" t="n"/>
      <c r="AK380" s="236" t="n"/>
      <c r="AL380" s="236" t="n"/>
      <c r="AM380" s="236" t="n"/>
      <c r="AN380" s="236" t="n"/>
      <c r="AO380" s="236" t="n"/>
      <c r="AP380" s="236" t="n"/>
      <c r="AQ380" s="236" t="n"/>
      <c r="AR380" s="236" t="n"/>
      <c r="AS380" s="236" t="n"/>
      <c r="AT380" s="236" t="n"/>
      <c r="AU380" s="237">
        <f>IF(COUNTA(AH380:AT380)=0,"",ROUND(AVERAGE(AH380:AT380),1))</f>
        <v/>
      </c>
    </row>
    <row r="381" ht="14.4" customHeight="1" s="185">
      <c r="A381" s="238" t="n">
        <v>4</v>
      </c>
      <c r="B381" s="239">
        <f t="array" ref="B381:B381">IFERROR(INDEX(Liste_Enfants!B$4:B$53,SMALL(IF(Liste_Enfants!E$4:E$53="B",ROW(Liste_Enfants!E$4:E$53)-3),4))&amp;" "&amp;INDEX(Liste_Enfants!C$4:C$53,SMALL(IF(Liste_Enfants!E$4:E$53="B",ROW(Liste_Enfants!E$4:E$53)-3),4)),"")</f>
        <v/>
      </c>
      <c r="C381" s="235" t="n"/>
      <c r="D381" s="236" t="n"/>
      <c r="E381" s="236" t="n"/>
      <c r="F381" s="236" t="n"/>
      <c r="G381" s="236" t="n"/>
      <c r="H381" s="236" t="n"/>
      <c r="I381" s="236" t="n"/>
      <c r="J381" s="236" t="n"/>
      <c r="K381" s="236" t="n"/>
      <c r="L381" s="236" t="n"/>
      <c r="M381" s="236" t="n"/>
      <c r="N381" s="236" t="n"/>
      <c r="O381" s="236" t="n"/>
      <c r="P381" s="236" t="n"/>
      <c r="Q381" s="264">
        <f>IF(COUNTA(D381:P381)=0,"",ROUND(AVERAGE(D381:P381),1))</f>
        <v/>
      </c>
      <c r="S381" s="236" t="n"/>
      <c r="T381" s="236" t="n"/>
      <c r="U381" s="236" t="n"/>
      <c r="V381" s="236" t="n"/>
      <c r="W381" s="236" t="n"/>
      <c r="X381" s="236" t="n"/>
      <c r="Y381" s="236" t="n"/>
      <c r="Z381" s="236" t="n"/>
      <c r="AA381" s="236" t="n"/>
      <c r="AB381" s="236" t="n"/>
      <c r="AC381" s="236" t="n"/>
      <c r="AD381" s="236" t="n"/>
      <c r="AE381" s="236" t="n"/>
      <c r="AF381" s="264">
        <f>IF(COUNTA(S381:AE381)=0,"",ROUND(AVERAGE(S381:AE381),1))</f>
        <v/>
      </c>
      <c r="AH381" s="236" t="n"/>
      <c r="AI381" s="236" t="n"/>
      <c r="AJ381" s="236" t="n"/>
      <c r="AK381" s="236" t="n"/>
      <c r="AL381" s="236" t="n"/>
      <c r="AM381" s="236" t="n"/>
      <c r="AN381" s="236" t="n"/>
      <c r="AO381" s="236" t="n"/>
      <c r="AP381" s="236" t="n"/>
      <c r="AQ381" s="236" t="n"/>
      <c r="AR381" s="236" t="n"/>
      <c r="AS381" s="236" t="n"/>
      <c r="AT381" s="236" t="n"/>
      <c r="AU381" s="237">
        <f>IF(COUNTA(AH381:AT381)=0,"",ROUND(AVERAGE(AH381:AT381),1))</f>
        <v/>
      </c>
    </row>
    <row r="382" ht="14.4" customHeight="1" s="185">
      <c r="A382" s="213" t="n">
        <v>5</v>
      </c>
      <c r="B382" s="234">
        <f t="array" ref="B382:B382">IFERROR(INDEX(Liste_Enfants!B$4:B$53,SMALL(IF(Liste_Enfants!E$4:E$53="B",ROW(Liste_Enfants!E$4:E$53)-3),5))&amp;" "&amp;INDEX(Liste_Enfants!C$4:C$53,SMALL(IF(Liste_Enfants!E$4:E$53="B",ROW(Liste_Enfants!E$4:E$53)-3),5)),"")</f>
        <v/>
      </c>
      <c r="C382" s="235" t="n"/>
      <c r="D382" s="236" t="n"/>
      <c r="E382" s="236" t="n"/>
      <c r="F382" s="236" t="n"/>
      <c r="G382" s="236" t="n"/>
      <c r="H382" s="236" t="n"/>
      <c r="I382" s="236" t="n"/>
      <c r="J382" s="236" t="n"/>
      <c r="K382" s="236" t="n"/>
      <c r="L382" s="236" t="n"/>
      <c r="M382" s="236" t="n"/>
      <c r="N382" s="236" t="n"/>
      <c r="O382" s="236" t="n"/>
      <c r="P382" s="236" t="n"/>
      <c r="Q382" s="264">
        <f>IF(COUNTA(D382:P382)=0,"",ROUND(AVERAGE(D382:P382),1))</f>
        <v/>
      </c>
      <c r="S382" s="236" t="n"/>
      <c r="T382" s="236" t="n"/>
      <c r="U382" s="236" t="n"/>
      <c r="V382" s="236" t="n"/>
      <c r="W382" s="236" t="n"/>
      <c r="X382" s="236" t="n"/>
      <c r="Y382" s="236" t="n"/>
      <c r="Z382" s="236" t="n"/>
      <c r="AA382" s="236" t="n"/>
      <c r="AB382" s="236" t="n"/>
      <c r="AC382" s="236" t="n"/>
      <c r="AD382" s="236" t="n"/>
      <c r="AE382" s="236" t="n"/>
      <c r="AF382" s="264">
        <f>IF(COUNTA(S382:AE382)=0,"",ROUND(AVERAGE(S382:AE382),1))</f>
        <v/>
      </c>
      <c r="AH382" s="236" t="n"/>
      <c r="AI382" s="236" t="n"/>
      <c r="AJ382" s="236" t="n"/>
      <c r="AK382" s="236" t="n"/>
      <c r="AL382" s="236" t="n"/>
      <c r="AM382" s="236" t="n"/>
      <c r="AN382" s="236" t="n"/>
      <c r="AO382" s="236" t="n"/>
      <c r="AP382" s="236" t="n"/>
      <c r="AQ382" s="236" t="n"/>
      <c r="AR382" s="236" t="n"/>
      <c r="AS382" s="236" t="n"/>
      <c r="AT382" s="236" t="n"/>
      <c r="AU382" s="237">
        <f>IF(COUNTA(AH382:AT382)=0,"",ROUND(AVERAGE(AH382:AT382),1))</f>
        <v/>
      </c>
    </row>
    <row r="383" ht="14.4" customHeight="1" s="185">
      <c r="A383" s="238" t="n">
        <v>6</v>
      </c>
      <c r="B383" s="239">
        <f t="array" ref="B383:B383">IFERROR(INDEX(Liste_Enfants!B$4:B$53,SMALL(IF(Liste_Enfants!E$4:E$53="B",ROW(Liste_Enfants!E$4:E$53)-3),6))&amp;" "&amp;INDEX(Liste_Enfants!C$4:C$53,SMALL(IF(Liste_Enfants!E$4:E$53="B",ROW(Liste_Enfants!E$4:E$53)-3),6)),"")</f>
        <v/>
      </c>
      <c r="C383" s="235" t="n"/>
      <c r="D383" s="236" t="n"/>
      <c r="E383" s="236" t="n"/>
      <c r="F383" s="236" t="n"/>
      <c r="G383" s="236" t="n"/>
      <c r="H383" s="236" t="n"/>
      <c r="I383" s="236" t="n"/>
      <c r="J383" s="236" t="n"/>
      <c r="K383" s="236" t="n"/>
      <c r="L383" s="236" t="n"/>
      <c r="M383" s="236" t="n"/>
      <c r="N383" s="236" t="n"/>
      <c r="O383" s="236" t="n"/>
      <c r="P383" s="236" t="n"/>
      <c r="Q383" s="264">
        <f>IF(COUNTA(D383:P383)=0,"",ROUND(AVERAGE(D383:P383),1))</f>
        <v/>
      </c>
      <c r="S383" s="236" t="n"/>
      <c r="T383" s="236" t="n"/>
      <c r="U383" s="236" t="n"/>
      <c r="V383" s="236" t="n"/>
      <c r="W383" s="236" t="n"/>
      <c r="X383" s="236" t="n"/>
      <c r="Y383" s="236" t="n"/>
      <c r="Z383" s="236" t="n"/>
      <c r="AA383" s="236" t="n"/>
      <c r="AB383" s="236" t="n"/>
      <c r="AC383" s="236" t="n"/>
      <c r="AD383" s="236" t="n"/>
      <c r="AE383" s="236" t="n"/>
      <c r="AF383" s="264">
        <f>IF(COUNTA(S383:AE383)=0,"",ROUND(AVERAGE(S383:AE383),1))</f>
        <v/>
      </c>
      <c r="AH383" s="236" t="n"/>
      <c r="AI383" s="236" t="n"/>
      <c r="AJ383" s="236" t="n"/>
      <c r="AK383" s="236" t="n"/>
      <c r="AL383" s="236" t="n"/>
      <c r="AM383" s="236" t="n"/>
      <c r="AN383" s="236" t="n"/>
      <c r="AO383" s="236" t="n"/>
      <c r="AP383" s="236" t="n"/>
      <c r="AQ383" s="236" t="n"/>
      <c r="AR383" s="236" t="n"/>
      <c r="AS383" s="236" t="n"/>
      <c r="AT383" s="236" t="n"/>
      <c r="AU383" s="237">
        <f>IF(COUNTA(AH383:AT383)=0,"",ROUND(AVERAGE(AH383:AT383),1))</f>
        <v/>
      </c>
    </row>
    <row r="384" ht="14.4" customHeight="1" s="185">
      <c r="A384" s="213" t="n">
        <v>7</v>
      </c>
      <c r="B384" s="234">
        <f t="array" ref="B384:B384">IFERROR(INDEX(Liste_Enfants!B$4:B$53,SMALL(IF(Liste_Enfants!E$4:E$53="B",ROW(Liste_Enfants!E$4:E$53)-3),7))&amp;" "&amp;INDEX(Liste_Enfants!C$4:C$53,SMALL(IF(Liste_Enfants!E$4:E$53="B",ROW(Liste_Enfants!E$4:E$53)-3),7)),"")</f>
        <v/>
      </c>
      <c r="C384" s="235" t="n"/>
      <c r="D384" s="236" t="n"/>
      <c r="E384" s="236" t="n"/>
      <c r="F384" s="236" t="n"/>
      <c r="G384" s="236" t="n"/>
      <c r="H384" s="236" t="n"/>
      <c r="I384" s="236" t="n"/>
      <c r="J384" s="236" t="n"/>
      <c r="K384" s="236" t="n"/>
      <c r="L384" s="236" t="n"/>
      <c r="M384" s="236" t="n"/>
      <c r="N384" s="236" t="n"/>
      <c r="O384" s="236" t="n"/>
      <c r="P384" s="236" t="n"/>
      <c r="Q384" s="264">
        <f>IF(COUNTA(D384:P384)=0,"",ROUND(AVERAGE(D384:P384),1))</f>
        <v/>
      </c>
      <c r="S384" s="236" t="n"/>
      <c r="T384" s="236" t="n"/>
      <c r="U384" s="236" t="n"/>
      <c r="V384" s="236" t="n"/>
      <c r="W384" s="236" t="n"/>
      <c r="X384" s="236" t="n"/>
      <c r="Y384" s="236" t="n"/>
      <c r="Z384" s="236" t="n"/>
      <c r="AA384" s="236" t="n"/>
      <c r="AB384" s="236" t="n"/>
      <c r="AC384" s="236" t="n"/>
      <c r="AD384" s="236" t="n"/>
      <c r="AE384" s="236" t="n"/>
      <c r="AF384" s="264">
        <f>IF(COUNTA(S384:AE384)=0,"",ROUND(AVERAGE(S384:AE384),1))</f>
        <v/>
      </c>
      <c r="AH384" s="236" t="n"/>
      <c r="AI384" s="236" t="n"/>
      <c r="AJ384" s="236" t="n"/>
      <c r="AK384" s="236" t="n"/>
      <c r="AL384" s="236" t="n"/>
      <c r="AM384" s="236" t="n"/>
      <c r="AN384" s="236" t="n"/>
      <c r="AO384" s="236" t="n"/>
      <c r="AP384" s="236" t="n"/>
      <c r="AQ384" s="236" t="n"/>
      <c r="AR384" s="236" t="n"/>
      <c r="AS384" s="236" t="n"/>
      <c r="AT384" s="236" t="n"/>
      <c r="AU384" s="237">
        <f>IF(COUNTA(AH384:AT384)=0,"",ROUND(AVERAGE(AH384:AT384),1))</f>
        <v/>
      </c>
    </row>
    <row r="385" ht="14.4" customHeight="1" s="185">
      <c r="A385" s="238" t="n">
        <v>8</v>
      </c>
      <c r="B385" s="239">
        <f t="array" ref="B385:B385">IFERROR(INDEX(Liste_Enfants!B$4:B$53,SMALL(IF(Liste_Enfants!E$4:E$53="B",ROW(Liste_Enfants!E$4:E$53)-3),8))&amp;" "&amp;INDEX(Liste_Enfants!C$4:C$53,SMALL(IF(Liste_Enfants!E$4:E$53="B",ROW(Liste_Enfants!E$4:E$53)-3),8)),"")</f>
        <v/>
      </c>
      <c r="C385" s="235" t="n"/>
      <c r="D385" s="236" t="n"/>
      <c r="E385" s="236" t="n"/>
      <c r="F385" s="236" t="n"/>
      <c r="G385" s="236" t="n"/>
      <c r="H385" s="236" t="n"/>
      <c r="I385" s="236" t="n"/>
      <c r="J385" s="236" t="n"/>
      <c r="K385" s="236" t="n"/>
      <c r="L385" s="236" t="n"/>
      <c r="M385" s="236" t="n"/>
      <c r="N385" s="236" t="n"/>
      <c r="O385" s="236" t="n"/>
      <c r="P385" s="236" t="n"/>
      <c r="Q385" s="264">
        <f>IF(COUNTA(D385:P385)=0,"",ROUND(AVERAGE(D385:P385),1))</f>
        <v/>
      </c>
      <c r="S385" s="236" t="n"/>
      <c r="T385" s="236" t="n"/>
      <c r="U385" s="236" t="n"/>
      <c r="V385" s="236" t="n"/>
      <c r="W385" s="236" t="n"/>
      <c r="X385" s="236" t="n"/>
      <c r="Y385" s="236" t="n"/>
      <c r="Z385" s="236" t="n"/>
      <c r="AA385" s="236" t="n"/>
      <c r="AB385" s="236" t="n"/>
      <c r="AC385" s="236" t="n"/>
      <c r="AD385" s="236" t="n"/>
      <c r="AE385" s="236" t="n"/>
      <c r="AF385" s="264">
        <f>IF(COUNTA(S385:AE385)=0,"",ROUND(AVERAGE(S385:AE385),1))</f>
        <v/>
      </c>
      <c r="AH385" s="236" t="n"/>
      <c r="AI385" s="236" t="n"/>
      <c r="AJ385" s="236" t="n"/>
      <c r="AK385" s="236" t="n"/>
      <c r="AL385" s="236" t="n"/>
      <c r="AM385" s="236" t="n"/>
      <c r="AN385" s="236" t="n"/>
      <c r="AO385" s="236" t="n"/>
      <c r="AP385" s="236" t="n"/>
      <c r="AQ385" s="236" t="n"/>
      <c r="AR385" s="236" t="n"/>
      <c r="AS385" s="236" t="n"/>
      <c r="AT385" s="236" t="n"/>
      <c r="AU385" s="237">
        <f>IF(COUNTA(AH385:AT385)=0,"",ROUND(AVERAGE(AH385:AT385),1))</f>
        <v/>
      </c>
    </row>
    <row r="386" ht="14.4" customHeight="1" s="185">
      <c r="A386" s="213" t="n">
        <v>9</v>
      </c>
      <c r="B386" s="234">
        <f t="array" ref="B386:B386">IFERROR(INDEX(Liste_Enfants!B$4:B$53,SMALL(IF(Liste_Enfants!E$4:E$53="B",ROW(Liste_Enfants!E$4:E$53)-3),9))&amp;" "&amp;INDEX(Liste_Enfants!C$4:C$53,SMALL(IF(Liste_Enfants!E$4:E$53="B",ROW(Liste_Enfants!E$4:E$53)-3),9)),"")</f>
        <v/>
      </c>
      <c r="C386" s="235" t="n"/>
      <c r="D386" s="236" t="n"/>
      <c r="E386" s="236" t="n"/>
      <c r="F386" s="236" t="n"/>
      <c r="G386" s="236" t="n"/>
      <c r="H386" s="236" t="n"/>
      <c r="I386" s="236" t="n"/>
      <c r="J386" s="236" t="n"/>
      <c r="K386" s="236" t="n"/>
      <c r="L386" s="236" t="n"/>
      <c r="M386" s="236" t="n"/>
      <c r="N386" s="236" t="n"/>
      <c r="O386" s="236" t="n"/>
      <c r="P386" s="236" t="n"/>
      <c r="Q386" s="264">
        <f>IF(COUNTA(D386:P386)=0,"",ROUND(AVERAGE(D386:P386),1))</f>
        <v/>
      </c>
      <c r="S386" s="236" t="n"/>
      <c r="T386" s="236" t="n"/>
      <c r="U386" s="236" t="n"/>
      <c r="V386" s="236" t="n"/>
      <c r="W386" s="236" t="n"/>
      <c r="X386" s="236" t="n"/>
      <c r="Y386" s="236" t="n"/>
      <c r="Z386" s="236" t="n"/>
      <c r="AA386" s="236" t="n"/>
      <c r="AB386" s="236" t="n"/>
      <c r="AC386" s="236" t="n"/>
      <c r="AD386" s="236" t="n"/>
      <c r="AE386" s="236" t="n"/>
      <c r="AF386" s="264">
        <f>IF(COUNTA(S386:AE386)=0,"",ROUND(AVERAGE(S386:AE386),1))</f>
        <v/>
      </c>
      <c r="AH386" s="236" t="n"/>
      <c r="AI386" s="236" t="n"/>
      <c r="AJ386" s="236" t="n"/>
      <c r="AK386" s="236" t="n"/>
      <c r="AL386" s="236" t="n"/>
      <c r="AM386" s="236" t="n"/>
      <c r="AN386" s="236" t="n"/>
      <c r="AO386" s="236" t="n"/>
      <c r="AP386" s="236" t="n"/>
      <c r="AQ386" s="236" t="n"/>
      <c r="AR386" s="236" t="n"/>
      <c r="AS386" s="236" t="n"/>
      <c r="AT386" s="236" t="n"/>
      <c r="AU386" s="237">
        <f>IF(COUNTA(AH386:AT386)=0,"",ROUND(AVERAGE(AH386:AT386),1))</f>
        <v/>
      </c>
    </row>
    <row r="387" ht="14.4" customHeight="1" s="185">
      <c r="A387" s="238" t="n">
        <v>10</v>
      </c>
      <c r="B387" s="239">
        <f t="array" ref="B387:B387">IFERROR(INDEX(Liste_Enfants!B$4:B$53,SMALL(IF(Liste_Enfants!E$4:E$53="B",ROW(Liste_Enfants!E$4:E$53)-3),10))&amp;" "&amp;INDEX(Liste_Enfants!C$4:C$53,SMALL(IF(Liste_Enfants!E$4:E$53="B",ROW(Liste_Enfants!E$4:E$53)-3),10)),"")</f>
        <v/>
      </c>
      <c r="C387" s="235" t="n"/>
      <c r="D387" s="236" t="n"/>
      <c r="E387" s="236" t="n"/>
      <c r="F387" s="236" t="n"/>
      <c r="G387" s="236" t="n"/>
      <c r="H387" s="236" t="n"/>
      <c r="I387" s="236" t="n"/>
      <c r="J387" s="236" t="n"/>
      <c r="K387" s="236" t="n"/>
      <c r="L387" s="236" t="n"/>
      <c r="M387" s="236" t="n"/>
      <c r="N387" s="236" t="n"/>
      <c r="O387" s="236" t="n"/>
      <c r="P387" s="236" t="n"/>
      <c r="Q387" s="264">
        <f>IF(COUNTA(D387:P387)=0,"",ROUND(AVERAGE(D387:P387),1))</f>
        <v/>
      </c>
      <c r="S387" s="236" t="n"/>
      <c r="T387" s="236" t="n"/>
      <c r="U387" s="236" t="n"/>
      <c r="V387" s="236" t="n"/>
      <c r="W387" s="236" t="n"/>
      <c r="X387" s="236" t="n"/>
      <c r="Y387" s="236" t="n"/>
      <c r="Z387" s="236" t="n"/>
      <c r="AA387" s="236" t="n"/>
      <c r="AB387" s="236" t="n"/>
      <c r="AC387" s="236" t="n"/>
      <c r="AD387" s="236" t="n"/>
      <c r="AE387" s="236" t="n"/>
      <c r="AF387" s="264">
        <f>IF(COUNTA(S387:AE387)=0,"",ROUND(AVERAGE(S387:AE387),1))</f>
        <v/>
      </c>
      <c r="AH387" s="236" t="n"/>
      <c r="AI387" s="236" t="n"/>
      <c r="AJ387" s="236" t="n"/>
      <c r="AK387" s="236" t="n"/>
      <c r="AL387" s="236" t="n"/>
      <c r="AM387" s="236" t="n"/>
      <c r="AN387" s="236" t="n"/>
      <c r="AO387" s="236" t="n"/>
      <c r="AP387" s="236" t="n"/>
      <c r="AQ387" s="236" t="n"/>
      <c r="AR387" s="236" t="n"/>
      <c r="AS387" s="236" t="n"/>
      <c r="AT387" s="236" t="n"/>
      <c r="AU387" s="237">
        <f>IF(COUNTA(AH387:AT387)=0,"",ROUND(AVERAGE(AH387:AT387),1))</f>
        <v/>
      </c>
    </row>
    <row r="388" ht="14.4" customHeight="1" s="185">
      <c r="A388" s="213" t="n">
        <v>11</v>
      </c>
      <c r="B388" s="234">
        <f t="array" ref="B388:B388">IFERROR(INDEX(Liste_Enfants!B$4:B$53,SMALL(IF(Liste_Enfants!E$4:E$53="B",ROW(Liste_Enfants!E$4:E$53)-3),11))&amp;" "&amp;INDEX(Liste_Enfants!C$4:C$53,SMALL(IF(Liste_Enfants!E$4:E$53="B",ROW(Liste_Enfants!E$4:E$53)-3),11)),"")</f>
        <v/>
      </c>
      <c r="C388" s="235" t="n"/>
      <c r="D388" s="236" t="n"/>
      <c r="E388" s="236" t="n"/>
      <c r="F388" s="236" t="n"/>
      <c r="G388" s="236" t="n"/>
      <c r="H388" s="236" t="n"/>
      <c r="I388" s="236" t="n"/>
      <c r="J388" s="236" t="n"/>
      <c r="K388" s="236" t="n"/>
      <c r="L388" s="236" t="n"/>
      <c r="M388" s="236" t="n"/>
      <c r="N388" s="236" t="n"/>
      <c r="O388" s="236" t="n"/>
      <c r="P388" s="236" t="n"/>
      <c r="Q388" s="264">
        <f>IF(COUNTA(D388:P388)=0,"",ROUND(AVERAGE(D388:P388),1))</f>
        <v/>
      </c>
      <c r="S388" s="236" t="n"/>
      <c r="T388" s="236" t="n"/>
      <c r="U388" s="236" t="n"/>
      <c r="V388" s="236" t="n"/>
      <c r="W388" s="236" t="n"/>
      <c r="X388" s="236" t="n"/>
      <c r="Y388" s="236" t="n"/>
      <c r="Z388" s="236" t="n"/>
      <c r="AA388" s="236" t="n"/>
      <c r="AB388" s="236" t="n"/>
      <c r="AC388" s="236" t="n"/>
      <c r="AD388" s="236" t="n"/>
      <c r="AE388" s="236" t="n"/>
      <c r="AF388" s="264">
        <f>IF(COUNTA(S388:AE388)=0,"",ROUND(AVERAGE(S388:AE388),1))</f>
        <v/>
      </c>
      <c r="AH388" s="236" t="n"/>
      <c r="AI388" s="236" t="n"/>
      <c r="AJ388" s="236" t="n"/>
      <c r="AK388" s="236" t="n"/>
      <c r="AL388" s="236" t="n"/>
      <c r="AM388" s="236" t="n"/>
      <c r="AN388" s="236" t="n"/>
      <c r="AO388" s="236" t="n"/>
      <c r="AP388" s="236" t="n"/>
      <c r="AQ388" s="236" t="n"/>
      <c r="AR388" s="236" t="n"/>
      <c r="AS388" s="236" t="n"/>
      <c r="AT388" s="236" t="n"/>
      <c r="AU388" s="237">
        <f>IF(COUNTA(AH388:AT388)=0,"",ROUND(AVERAGE(AH388:AT388),1))</f>
        <v/>
      </c>
    </row>
    <row r="389" ht="14.4" customHeight="1" s="185">
      <c r="A389" s="238" t="n">
        <v>12</v>
      </c>
      <c r="B389" s="239">
        <f t="array" ref="B389:B389">IFERROR(INDEX(Liste_Enfants!B$4:B$53,SMALL(IF(Liste_Enfants!E$4:E$53="B",ROW(Liste_Enfants!E$4:E$53)-3),12))&amp;" "&amp;INDEX(Liste_Enfants!C$4:C$53,SMALL(IF(Liste_Enfants!E$4:E$53="B",ROW(Liste_Enfants!E$4:E$53)-3),12)),"")</f>
        <v/>
      </c>
      <c r="C389" s="235" t="n"/>
      <c r="D389" s="236" t="n"/>
      <c r="E389" s="236" t="n"/>
      <c r="F389" s="236" t="n"/>
      <c r="G389" s="236" t="n"/>
      <c r="H389" s="236" t="n"/>
      <c r="I389" s="236" t="n"/>
      <c r="J389" s="236" t="n"/>
      <c r="K389" s="236" t="n"/>
      <c r="L389" s="236" t="n"/>
      <c r="M389" s="236" t="n"/>
      <c r="N389" s="236" t="n"/>
      <c r="O389" s="236" t="n"/>
      <c r="P389" s="236" t="n"/>
      <c r="Q389" s="264">
        <f>IF(COUNTA(D389:P389)=0,"",ROUND(AVERAGE(D389:P389),1))</f>
        <v/>
      </c>
      <c r="S389" s="236" t="n"/>
      <c r="T389" s="236" t="n"/>
      <c r="U389" s="236" t="n"/>
      <c r="V389" s="236" t="n"/>
      <c r="W389" s="236" t="n"/>
      <c r="X389" s="236" t="n"/>
      <c r="Y389" s="236" t="n"/>
      <c r="Z389" s="236" t="n"/>
      <c r="AA389" s="236" t="n"/>
      <c r="AB389" s="236" t="n"/>
      <c r="AC389" s="236" t="n"/>
      <c r="AD389" s="236" t="n"/>
      <c r="AE389" s="236" t="n"/>
      <c r="AF389" s="264">
        <f>IF(COUNTA(S389:AE389)=0,"",ROUND(AVERAGE(S389:AE389),1))</f>
        <v/>
      </c>
      <c r="AH389" s="236" t="n"/>
      <c r="AI389" s="236" t="n"/>
      <c r="AJ389" s="236" t="n"/>
      <c r="AK389" s="236" t="n"/>
      <c r="AL389" s="236" t="n"/>
      <c r="AM389" s="236" t="n"/>
      <c r="AN389" s="236" t="n"/>
      <c r="AO389" s="236" t="n"/>
      <c r="AP389" s="236" t="n"/>
      <c r="AQ389" s="236" t="n"/>
      <c r="AR389" s="236" t="n"/>
      <c r="AS389" s="236" t="n"/>
      <c r="AT389" s="236" t="n"/>
      <c r="AU389" s="237">
        <f>IF(COUNTA(AH389:AT389)=0,"",ROUND(AVERAGE(AH389:AT389),1))</f>
        <v/>
      </c>
    </row>
    <row r="390" ht="14.4" customHeight="1" s="185">
      <c r="A390" s="213" t="n">
        <v>13</v>
      </c>
      <c r="B390" s="234">
        <f t="array" ref="B390:B390">IFERROR(INDEX(Liste_Enfants!B$4:B$53,SMALL(IF(Liste_Enfants!E$4:E$53="B",ROW(Liste_Enfants!E$4:E$53)-3),13))&amp;" "&amp;INDEX(Liste_Enfants!C$4:C$53,SMALL(IF(Liste_Enfants!E$4:E$53="B",ROW(Liste_Enfants!E$4:E$53)-3),13)),"")</f>
        <v/>
      </c>
      <c r="C390" s="235" t="n"/>
      <c r="D390" s="236" t="n"/>
      <c r="E390" s="236" t="n"/>
      <c r="F390" s="236" t="n"/>
      <c r="G390" s="236" t="n"/>
      <c r="H390" s="236" t="n"/>
      <c r="I390" s="236" t="n"/>
      <c r="J390" s="236" t="n"/>
      <c r="K390" s="236" t="n"/>
      <c r="L390" s="236" t="n"/>
      <c r="M390" s="236" t="n"/>
      <c r="N390" s="236" t="n"/>
      <c r="O390" s="236" t="n"/>
      <c r="P390" s="236" t="n"/>
      <c r="Q390" s="264">
        <f>IF(COUNTA(D390:P390)=0,"",ROUND(AVERAGE(D390:P390),1))</f>
        <v/>
      </c>
      <c r="S390" s="236" t="n"/>
      <c r="T390" s="236" t="n"/>
      <c r="U390" s="236" t="n"/>
      <c r="V390" s="236" t="n"/>
      <c r="W390" s="236" t="n"/>
      <c r="X390" s="236" t="n"/>
      <c r="Y390" s="236" t="n"/>
      <c r="Z390" s="236" t="n"/>
      <c r="AA390" s="236" t="n"/>
      <c r="AB390" s="236" t="n"/>
      <c r="AC390" s="236" t="n"/>
      <c r="AD390" s="236" t="n"/>
      <c r="AE390" s="236" t="n"/>
      <c r="AF390" s="264">
        <f>IF(COUNTA(S390:AE390)=0,"",ROUND(AVERAGE(S390:AE390),1))</f>
        <v/>
      </c>
      <c r="AH390" s="236" t="n"/>
      <c r="AI390" s="236" t="n"/>
      <c r="AJ390" s="236" t="n"/>
      <c r="AK390" s="236" t="n"/>
      <c r="AL390" s="236" t="n"/>
      <c r="AM390" s="236" t="n"/>
      <c r="AN390" s="236" t="n"/>
      <c r="AO390" s="236" t="n"/>
      <c r="AP390" s="236" t="n"/>
      <c r="AQ390" s="236" t="n"/>
      <c r="AR390" s="236" t="n"/>
      <c r="AS390" s="236" t="n"/>
      <c r="AT390" s="236" t="n"/>
      <c r="AU390" s="237">
        <f>IF(COUNTA(AH390:AT390)=0,"",ROUND(AVERAGE(AH390:AT390),1))</f>
        <v/>
      </c>
    </row>
    <row r="391" ht="14.4" customHeight="1" s="185">
      <c r="A391" s="238" t="n">
        <v>14</v>
      </c>
      <c r="B391" s="239">
        <f t="array" ref="B391:B391">IFERROR(INDEX(Liste_Enfants!B$4:B$53,SMALL(IF(Liste_Enfants!E$4:E$53="B",ROW(Liste_Enfants!E$4:E$53)-3),14))&amp;" "&amp;INDEX(Liste_Enfants!C$4:C$53,SMALL(IF(Liste_Enfants!E$4:E$53="B",ROW(Liste_Enfants!E$4:E$53)-3),14)),"")</f>
        <v/>
      </c>
      <c r="C391" s="235" t="n"/>
      <c r="D391" s="236" t="n"/>
      <c r="E391" s="236" t="n"/>
      <c r="F391" s="236" t="n"/>
      <c r="G391" s="236" t="n"/>
      <c r="H391" s="236" t="n"/>
      <c r="I391" s="236" t="n"/>
      <c r="J391" s="236" t="n"/>
      <c r="K391" s="236" t="n"/>
      <c r="L391" s="236" t="n"/>
      <c r="M391" s="236" t="n"/>
      <c r="N391" s="236" t="n"/>
      <c r="O391" s="236" t="n"/>
      <c r="P391" s="236" t="n"/>
      <c r="Q391" s="264">
        <f>IF(COUNTA(D391:P391)=0,"",ROUND(AVERAGE(D391:P391),1))</f>
        <v/>
      </c>
      <c r="S391" s="236" t="n"/>
      <c r="T391" s="236" t="n"/>
      <c r="U391" s="236" t="n"/>
      <c r="V391" s="236" t="n"/>
      <c r="W391" s="236" t="n"/>
      <c r="X391" s="236" t="n"/>
      <c r="Y391" s="236" t="n"/>
      <c r="Z391" s="236" t="n"/>
      <c r="AA391" s="236" t="n"/>
      <c r="AB391" s="236" t="n"/>
      <c r="AC391" s="236" t="n"/>
      <c r="AD391" s="236" t="n"/>
      <c r="AE391" s="236" t="n"/>
      <c r="AF391" s="264">
        <f>IF(COUNTA(S391:AE391)=0,"",ROUND(AVERAGE(S391:AE391),1))</f>
        <v/>
      </c>
      <c r="AH391" s="236" t="n"/>
      <c r="AI391" s="236" t="n"/>
      <c r="AJ391" s="236" t="n"/>
      <c r="AK391" s="236" t="n"/>
      <c r="AL391" s="236" t="n"/>
      <c r="AM391" s="236" t="n"/>
      <c r="AN391" s="236" t="n"/>
      <c r="AO391" s="236" t="n"/>
      <c r="AP391" s="236" t="n"/>
      <c r="AQ391" s="236" t="n"/>
      <c r="AR391" s="236" t="n"/>
      <c r="AS391" s="236" t="n"/>
      <c r="AT391" s="236" t="n"/>
      <c r="AU391" s="237">
        <f>IF(COUNTA(AH391:AT391)=0,"",ROUND(AVERAGE(AH391:AT391),1))</f>
        <v/>
      </c>
    </row>
    <row r="392" ht="14.4" customHeight="1" s="185">
      <c r="A392" s="213" t="n">
        <v>15</v>
      </c>
      <c r="B392" s="234">
        <f t="array" ref="B392:B392">IFERROR(INDEX(Liste_Enfants!B$4:B$53,SMALL(IF(Liste_Enfants!E$4:E$53="B",ROW(Liste_Enfants!E$4:E$53)-3),15))&amp;" "&amp;INDEX(Liste_Enfants!C$4:C$53,SMALL(IF(Liste_Enfants!E$4:E$53="B",ROW(Liste_Enfants!E$4:E$53)-3),15)),"")</f>
        <v/>
      </c>
      <c r="C392" s="235" t="n"/>
      <c r="D392" s="236" t="n"/>
      <c r="E392" s="236" t="n"/>
      <c r="F392" s="236" t="n"/>
      <c r="G392" s="236" t="n"/>
      <c r="H392" s="236" t="n"/>
      <c r="I392" s="236" t="n"/>
      <c r="J392" s="236" t="n"/>
      <c r="K392" s="236" t="n"/>
      <c r="L392" s="236" t="n"/>
      <c r="M392" s="236" t="n"/>
      <c r="N392" s="236" t="n"/>
      <c r="O392" s="236" t="n"/>
      <c r="P392" s="236" t="n"/>
      <c r="Q392" s="264">
        <f>IF(COUNTA(D392:P392)=0,"",ROUND(AVERAGE(D392:P392),1))</f>
        <v/>
      </c>
      <c r="S392" s="236" t="n"/>
      <c r="T392" s="236" t="n"/>
      <c r="U392" s="236" t="n"/>
      <c r="V392" s="236" t="n"/>
      <c r="W392" s="236" t="n"/>
      <c r="X392" s="236" t="n"/>
      <c r="Y392" s="236" t="n"/>
      <c r="Z392" s="236" t="n"/>
      <c r="AA392" s="236" t="n"/>
      <c r="AB392" s="236" t="n"/>
      <c r="AC392" s="236" t="n"/>
      <c r="AD392" s="236" t="n"/>
      <c r="AE392" s="236" t="n"/>
      <c r="AF392" s="264">
        <f>IF(COUNTA(S392:AE392)=0,"",ROUND(AVERAGE(S392:AE392),1))</f>
        <v/>
      </c>
      <c r="AH392" s="236" t="n"/>
      <c r="AI392" s="236" t="n"/>
      <c r="AJ392" s="236" t="n"/>
      <c r="AK392" s="236" t="n"/>
      <c r="AL392" s="236" t="n"/>
      <c r="AM392" s="236" t="n"/>
      <c r="AN392" s="236" t="n"/>
      <c r="AO392" s="236" t="n"/>
      <c r="AP392" s="236" t="n"/>
      <c r="AQ392" s="236" t="n"/>
      <c r="AR392" s="236" t="n"/>
      <c r="AS392" s="236" t="n"/>
      <c r="AT392" s="236" t="n"/>
      <c r="AU392" s="237">
        <f>IF(COUNTA(AH392:AT392)=0,"",ROUND(AVERAGE(AH392:AT392),1))</f>
        <v/>
      </c>
    </row>
    <row r="393" ht="14.4" customHeight="1" s="185">
      <c r="A393" s="233" t="inlineStr">
        <is>
          <t>📊 MOY.</t>
        </is>
      </c>
      <c r="C393" s="252" t="n"/>
      <c r="D393" s="241">
        <f>IF(COUNTA(D378:D392)=0,"",ROUND(AVERAGE(D378:D392),1))</f>
        <v/>
      </c>
      <c r="E393" s="241">
        <f>IF(COUNTA(E378:E392)=0,"",ROUND(AVERAGE(E378:E392),1))</f>
        <v/>
      </c>
      <c r="F393" s="241">
        <f>IF(COUNTA(F378:F392)=0,"",ROUND(AVERAGE(F378:F392),1))</f>
        <v/>
      </c>
      <c r="G393" s="241">
        <f>IF(COUNTA(G378:G392)=0,"",ROUND(AVERAGE(G378:G392),1))</f>
        <v/>
      </c>
      <c r="H393" s="241">
        <f>IF(COUNTA(H378:H392)=0,"",ROUND(AVERAGE(H378:H392),1))</f>
        <v/>
      </c>
      <c r="I393" s="241">
        <f>IF(COUNTA(I378:I392)=0,"",ROUND(AVERAGE(I378:I392),1))</f>
        <v/>
      </c>
      <c r="J393" s="241">
        <f>IF(COUNTA(J378:J392)=0,"",ROUND(AVERAGE(J378:J392),1))</f>
        <v/>
      </c>
      <c r="K393" s="241">
        <f>IF(COUNTA(K378:K392)=0,"",ROUND(AVERAGE(K378:K392),1))</f>
        <v/>
      </c>
      <c r="L393" s="241">
        <f>IF(COUNTA(L378:L392)=0,"",ROUND(AVERAGE(L378:L392),1))</f>
        <v/>
      </c>
      <c r="M393" s="241">
        <f>IF(COUNTA(M378:M392)=0,"",ROUND(AVERAGE(M378:M392),1))</f>
        <v/>
      </c>
      <c r="N393" s="241">
        <f>IF(COUNTA(N378:N392)=0,"",ROUND(AVERAGE(N378:N392),1))</f>
        <v/>
      </c>
      <c r="O393" s="241">
        <f>IF(COUNTA(O378:O392)=0,"",ROUND(AVERAGE(O378:O392),1))</f>
        <v/>
      </c>
      <c r="P393" s="241">
        <f>IF(COUNTA(P378:P392)=0,"",ROUND(AVERAGE(P378:P392),1))</f>
        <v/>
      </c>
      <c r="Q393" s="265">
        <f>IF(COUNTA(Q378:Q392)=0,"",ROUND(AVERAGE(Q378:Q392),1))</f>
        <v/>
      </c>
      <c r="S393" s="241">
        <f>IF(COUNTA(S378:S392)=0,"",ROUND(AVERAGE(S378:S392),1))</f>
        <v/>
      </c>
      <c r="T393" s="241">
        <f>IF(COUNTA(T378:T392)=0,"",ROUND(AVERAGE(T378:T392),1))</f>
        <v/>
      </c>
      <c r="U393" s="241">
        <f>IF(COUNTA(U378:U392)=0,"",ROUND(AVERAGE(U378:U392),1))</f>
        <v/>
      </c>
      <c r="V393" s="241">
        <f>IF(COUNTA(V378:V392)=0,"",ROUND(AVERAGE(V378:V392),1))</f>
        <v/>
      </c>
      <c r="W393" s="241">
        <f>IF(COUNTA(W378:W392)=0,"",ROUND(AVERAGE(W378:W392),1))</f>
        <v/>
      </c>
      <c r="X393" s="241">
        <f>IF(COUNTA(X378:X392)=0,"",ROUND(AVERAGE(X378:X392),1))</f>
        <v/>
      </c>
      <c r="Y393" s="241">
        <f>IF(COUNTA(Y378:Y392)=0,"",ROUND(AVERAGE(Y378:Y392),1))</f>
        <v/>
      </c>
      <c r="Z393" s="241">
        <f>IF(COUNTA(Z378:Z392)=0,"",ROUND(AVERAGE(Z378:Z392),1))</f>
        <v/>
      </c>
      <c r="AA393" s="241">
        <f>IF(COUNTA(AA378:AA392)=0,"",ROUND(AVERAGE(AA378:AA392),1))</f>
        <v/>
      </c>
      <c r="AB393" s="241">
        <f>IF(COUNTA(AB378:AB392)=0,"",ROUND(AVERAGE(AB378:AB392),1))</f>
        <v/>
      </c>
      <c r="AC393" s="241">
        <f>IF(COUNTA(AC378:AC392)=0,"",ROUND(AVERAGE(AC378:AC392),1))</f>
        <v/>
      </c>
      <c r="AD393" s="241">
        <f>IF(COUNTA(AD378:AD392)=0,"",ROUND(AVERAGE(AD378:AD392),1))</f>
        <v/>
      </c>
      <c r="AE393" s="241">
        <f>IF(COUNTA(AE378:AE392)=0,"",ROUND(AVERAGE(AE378:AE392),1))</f>
        <v/>
      </c>
      <c r="AF393" s="265">
        <f>IF(COUNTA(AF378:AF392)=0,"",ROUND(AVERAGE(AF378:AF392),1))</f>
        <v/>
      </c>
      <c r="AH393" s="241">
        <f>IF(COUNTA(AH378:AH392)=0,"",ROUND(AVERAGE(AH378:AH392),1))</f>
        <v/>
      </c>
      <c r="AI393" s="241">
        <f>IF(COUNTA(AI378:AI392)=0,"",ROUND(AVERAGE(AI378:AI392),1))</f>
        <v/>
      </c>
      <c r="AJ393" s="241">
        <f>IF(COUNTA(AJ378:AJ392)=0,"",ROUND(AVERAGE(AJ378:AJ392),1))</f>
        <v/>
      </c>
      <c r="AK393" s="241">
        <f>IF(COUNTA(AK378:AK392)=0,"",ROUND(AVERAGE(AK378:AK392),1))</f>
        <v/>
      </c>
      <c r="AL393" s="241">
        <f>IF(COUNTA(AL378:AL392)=0,"",ROUND(AVERAGE(AL378:AL392),1))</f>
        <v/>
      </c>
      <c r="AM393" s="241">
        <f>IF(COUNTA(AM378:AM392)=0,"",ROUND(AVERAGE(AM378:AM392),1))</f>
        <v/>
      </c>
      <c r="AN393" s="241">
        <f>IF(COUNTA(AN378:AN392)=0,"",ROUND(AVERAGE(AN378:AN392),1))</f>
        <v/>
      </c>
      <c r="AO393" s="241">
        <f>IF(COUNTA(AO378:AO392)=0,"",ROUND(AVERAGE(AO378:AO392),1))</f>
        <v/>
      </c>
      <c r="AP393" s="241">
        <f>IF(COUNTA(AP378:AP392)=0,"",ROUND(AVERAGE(AP378:AP392),1))</f>
        <v/>
      </c>
      <c r="AQ393" s="241">
        <f>IF(COUNTA(AQ378:AQ392)=0,"",ROUND(AVERAGE(AQ378:AQ392),1))</f>
        <v/>
      </c>
      <c r="AR393" s="241">
        <f>IF(COUNTA(AR378:AR392)=0,"",ROUND(AVERAGE(AR378:AR392),1))</f>
        <v/>
      </c>
      <c r="AS393" s="241">
        <f>IF(COUNTA(AS378:AS392)=0,"",ROUND(AVERAGE(AS378:AS392),1))</f>
        <v/>
      </c>
      <c r="AT393" s="241">
        <f>IF(COUNTA(AT378:AT392)=0,"",ROUND(AVERAGE(AT378:AT392),1))</f>
        <v/>
      </c>
      <c r="AU393" s="266">
        <f>IF(COUNTA(AU378:AU392)=0,"",ROUND(AVERAGE(AU378:AU392),1))</f>
        <v/>
      </c>
    </row>
    <row r="394" ht="30" customHeight="1" s="185">
      <c r="A394" s="244" t="inlineStr">
        <is>
          <t>N°</t>
        </is>
      </c>
      <c r="B394" s="245" t="inlineStr">
        <is>
          <t>📅 MERCREDI</t>
        </is>
      </c>
      <c r="C394" s="228" t="n"/>
      <c r="D394" s="229" t="inlineStr">
        <is>
          <t>Règles</t>
        </is>
      </c>
      <c r="E394" s="229" t="inlineStr">
        <is>
          <t>Coopér.</t>
        </is>
      </c>
      <c r="F394" s="229" t="inlineStr">
        <is>
          <t>Comm.</t>
        </is>
      </c>
      <c r="G394" s="229" t="inlineStr">
        <is>
          <t>Entraide</t>
        </is>
      </c>
      <c r="H394" s="230" t="inlineStr">
        <is>
          <t>Initiat.</t>
        </is>
      </c>
      <c r="I394" s="230" t="inlineStr">
        <is>
          <t>Gest.mat</t>
        </is>
      </c>
      <c r="J394" s="230" t="inlineStr">
        <is>
          <t>Orga.</t>
        </is>
      </c>
      <c r="K394" s="231" t="inlineStr">
        <is>
          <t>Imagin.</t>
        </is>
      </c>
      <c r="L394" s="231" t="inlineStr">
        <is>
          <t>Expr.art</t>
        </is>
      </c>
      <c r="M394" s="231" t="inlineStr">
        <is>
          <t>Expr.corp</t>
        </is>
      </c>
      <c r="N394" s="232" t="inlineStr">
        <is>
          <t>Coord.</t>
        </is>
      </c>
      <c r="O394" s="232" t="inlineStr">
        <is>
          <t>Endur.</t>
        </is>
      </c>
      <c r="P394" s="232" t="inlineStr">
        <is>
          <t>Esp.sport</t>
        </is>
      </c>
      <c r="Q394" s="267" t="inlineStr">
        <is>
          <t>MOY</t>
        </is>
      </c>
      <c r="R394" s="268" t="inlineStr">
        <is>
          <t>▼ Activité</t>
        </is>
      </c>
      <c r="S394" s="229" t="inlineStr">
        <is>
          <t>Règles</t>
        </is>
      </c>
      <c r="T394" s="229" t="inlineStr">
        <is>
          <t>Coopér.</t>
        </is>
      </c>
      <c r="U394" s="229" t="inlineStr">
        <is>
          <t>Comm.</t>
        </is>
      </c>
      <c r="V394" s="229" t="inlineStr">
        <is>
          <t>Entraide</t>
        </is>
      </c>
      <c r="W394" s="230" t="inlineStr">
        <is>
          <t>Initiat.</t>
        </is>
      </c>
      <c r="X394" s="230" t="inlineStr">
        <is>
          <t>Gest.mat</t>
        </is>
      </c>
      <c r="Y394" s="230" t="inlineStr">
        <is>
          <t>Orga.</t>
        </is>
      </c>
      <c r="Z394" s="231" t="inlineStr">
        <is>
          <t>Imagin.</t>
        </is>
      </c>
      <c r="AA394" s="231" t="inlineStr">
        <is>
          <t>Expr.art</t>
        </is>
      </c>
      <c r="AB394" s="231" t="inlineStr">
        <is>
          <t>Expr.corp</t>
        </is>
      </c>
      <c r="AC394" s="232" t="inlineStr">
        <is>
          <t>Coord.</t>
        </is>
      </c>
      <c r="AD394" s="232" t="inlineStr">
        <is>
          <t>Endur.</t>
        </is>
      </c>
      <c r="AE394" s="232" t="inlineStr">
        <is>
          <t>Esp.sport</t>
        </is>
      </c>
      <c r="AF394" s="267" t="inlineStr">
        <is>
          <t>MOY</t>
        </is>
      </c>
      <c r="AH394" s="229" t="inlineStr">
        <is>
          <t>Règles</t>
        </is>
      </c>
      <c r="AI394" s="229" t="inlineStr">
        <is>
          <t>Coopér.</t>
        </is>
      </c>
      <c r="AJ394" s="229" t="inlineStr">
        <is>
          <t>Comm.</t>
        </is>
      </c>
      <c r="AK394" s="229" t="inlineStr">
        <is>
          <t>Entraide</t>
        </is>
      </c>
      <c r="AL394" s="230" t="inlineStr">
        <is>
          <t>Initiat.</t>
        </is>
      </c>
      <c r="AM394" s="230" t="inlineStr">
        <is>
          <t>Gest.mat</t>
        </is>
      </c>
      <c r="AN394" s="230" t="inlineStr">
        <is>
          <t>Orga.</t>
        </is>
      </c>
      <c r="AO394" s="231" t="inlineStr">
        <is>
          <t>Imagin.</t>
        </is>
      </c>
      <c r="AP394" s="231" t="inlineStr">
        <is>
          <t>Expr.art</t>
        </is>
      </c>
      <c r="AQ394" s="231" t="inlineStr">
        <is>
          <t>Expr.corp</t>
        </is>
      </c>
      <c r="AR394" s="232" t="inlineStr">
        <is>
          <t>Coord.</t>
        </is>
      </c>
      <c r="AS394" s="232" t="inlineStr">
        <is>
          <t>Endur.</t>
        </is>
      </c>
      <c r="AT394" s="232" t="inlineStr">
        <is>
          <t>Esp.sport</t>
        </is>
      </c>
      <c r="AU394" s="269" t="inlineStr">
        <is>
          <t>MOY</t>
        </is>
      </c>
    </row>
    <row r="395" ht="14.4" customHeight="1" s="185">
      <c r="A395" s="213" t="n">
        <v>1</v>
      </c>
      <c r="B395" s="234">
        <f t="array" ref="B395:B395">IFERROR(INDEX(Liste_Enfants!B$4:B$53,SMALL(IF(Liste_Enfants!E$4:E$53="B",ROW(Liste_Enfants!E$4:E$53)-3),1))&amp;" "&amp;INDEX(Liste_Enfants!C$4:C$53,SMALL(IF(Liste_Enfants!E$4:E$53="B",ROW(Liste_Enfants!E$4:E$53)-3),1)),"")</f>
        <v/>
      </c>
      <c r="C395" s="235" t="n"/>
      <c r="D395" s="236" t="n"/>
      <c r="E395" s="236" t="n"/>
      <c r="F395" s="236" t="n"/>
      <c r="G395" s="236" t="n"/>
      <c r="H395" s="236" t="n"/>
      <c r="I395" s="236" t="n"/>
      <c r="J395" s="236" t="n"/>
      <c r="K395" s="236" t="n"/>
      <c r="L395" s="236" t="n"/>
      <c r="M395" s="236" t="n"/>
      <c r="N395" s="236" t="n"/>
      <c r="O395" s="236" t="n"/>
      <c r="P395" s="236" t="n"/>
      <c r="Q395" s="264">
        <f>IF(COUNTA(D395:P395)=0,"",ROUND(AVERAGE(D395:P395),1))</f>
        <v/>
      </c>
      <c r="S395" s="236" t="n"/>
      <c r="T395" s="236" t="n"/>
      <c r="U395" s="236" t="n"/>
      <c r="V395" s="236" t="n"/>
      <c r="W395" s="236" t="n"/>
      <c r="X395" s="236" t="n"/>
      <c r="Y395" s="236" t="n"/>
      <c r="Z395" s="236" t="n"/>
      <c r="AA395" s="236" t="n"/>
      <c r="AB395" s="236" t="n"/>
      <c r="AC395" s="236" t="n"/>
      <c r="AD395" s="236" t="n"/>
      <c r="AE395" s="236" t="n"/>
      <c r="AF395" s="264">
        <f>IF(COUNTA(S395:AE395)=0,"",ROUND(AVERAGE(S395:AE395),1))</f>
        <v/>
      </c>
      <c r="AH395" s="236" t="n"/>
      <c r="AI395" s="236" t="n"/>
      <c r="AJ395" s="236" t="n"/>
      <c r="AK395" s="236" t="n"/>
      <c r="AL395" s="236" t="n"/>
      <c r="AM395" s="236" t="n"/>
      <c r="AN395" s="236" t="n"/>
      <c r="AO395" s="236" t="n"/>
      <c r="AP395" s="236" t="n"/>
      <c r="AQ395" s="236" t="n"/>
      <c r="AR395" s="236" t="n"/>
      <c r="AS395" s="236" t="n"/>
      <c r="AT395" s="236" t="n"/>
      <c r="AU395" s="237">
        <f>IF(COUNTA(AH395:AT395)=0,"",ROUND(AVERAGE(AH395:AT395),1))</f>
        <v/>
      </c>
    </row>
    <row r="396" ht="14.4" customHeight="1" s="185">
      <c r="A396" s="238" t="n">
        <v>2</v>
      </c>
      <c r="B396" s="239">
        <f t="array" ref="B396:B396">IFERROR(INDEX(Liste_Enfants!B$4:B$53,SMALL(IF(Liste_Enfants!E$4:E$53="B",ROW(Liste_Enfants!E$4:E$53)-3),2))&amp;" "&amp;INDEX(Liste_Enfants!C$4:C$53,SMALL(IF(Liste_Enfants!E$4:E$53="B",ROW(Liste_Enfants!E$4:E$53)-3),2)),"")</f>
        <v/>
      </c>
      <c r="C396" s="235" t="n"/>
      <c r="D396" s="236" t="n"/>
      <c r="E396" s="236" t="n"/>
      <c r="F396" s="236" t="n"/>
      <c r="G396" s="236" t="n"/>
      <c r="H396" s="236" t="n"/>
      <c r="I396" s="236" t="n"/>
      <c r="J396" s="236" t="n"/>
      <c r="K396" s="236" t="n"/>
      <c r="L396" s="236" t="n"/>
      <c r="M396" s="236" t="n"/>
      <c r="N396" s="236" t="n"/>
      <c r="O396" s="236" t="n"/>
      <c r="P396" s="236" t="n"/>
      <c r="Q396" s="264">
        <f>IF(COUNTA(D396:P396)=0,"",ROUND(AVERAGE(D396:P396),1))</f>
        <v/>
      </c>
      <c r="S396" s="236" t="n"/>
      <c r="T396" s="236" t="n"/>
      <c r="U396" s="236" t="n"/>
      <c r="V396" s="236" t="n"/>
      <c r="W396" s="236" t="n"/>
      <c r="X396" s="236" t="n"/>
      <c r="Y396" s="236" t="n"/>
      <c r="Z396" s="236" t="n"/>
      <c r="AA396" s="236" t="n"/>
      <c r="AB396" s="236" t="n"/>
      <c r="AC396" s="236" t="n"/>
      <c r="AD396" s="236" t="n"/>
      <c r="AE396" s="236" t="n"/>
      <c r="AF396" s="264">
        <f>IF(COUNTA(S396:AE396)=0,"",ROUND(AVERAGE(S396:AE396),1))</f>
        <v/>
      </c>
      <c r="AH396" s="236" t="n"/>
      <c r="AI396" s="236" t="n"/>
      <c r="AJ396" s="236" t="n"/>
      <c r="AK396" s="236" t="n"/>
      <c r="AL396" s="236" t="n"/>
      <c r="AM396" s="236" t="n"/>
      <c r="AN396" s="236" t="n"/>
      <c r="AO396" s="236" t="n"/>
      <c r="AP396" s="236" t="n"/>
      <c r="AQ396" s="236" t="n"/>
      <c r="AR396" s="236" t="n"/>
      <c r="AS396" s="236" t="n"/>
      <c r="AT396" s="236" t="n"/>
      <c r="AU396" s="237">
        <f>IF(COUNTA(AH396:AT396)=0,"",ROUND(AVERAGE(AH396:AT396),1))</f>
        <v/>
      </c>
    </row>
    <row r="397" ht="14.4" customHeight="1" s="185">
      <c r="A397" s="213" t="n">
        <v>3</v>
      </c>
      <c r="B397" s="234">
        <f t="array" ref="B397:B397">IFERROR(INDEX(Liste_Enfants!B$4:B$53,SMALL(IF(Liste_Enfants!E$4:E$53="B",ROW(Liste_Enfants!E$4:E$53)-3),3))&amp;" "&amp;INDEX(Liste_Enfants!C$4:C$53,SMALL(IF(Liste_Enfants!E$4:E$53="B",ROW(Liste_Enfants!E$4:E$53)-3),3)),"")</f>
        <v/>
      </c>
      <c r="C397" s="235" t="n"/>
      <c r="D397" s="236" t="n"/>
      <c r="E397" s="236" t="n"/>
      <c r="F397" s="236" t="n"/>
      <c r="G397" s="236" t="n"/>
      <c r="H397" s="236" t="n"/>
      <c r="I397" s="236" t="n"/>
      <c r="J397" s="236" t="n"/>
      <c r="K397" s="236" t="n"/>
      <c r="L397" s="236" t="n"/>
      <c r="M397" s="236" t="n"/>
      <c r="N397" s="236" t="n"/>
      <c r="O397" s="236" t="n"/>
      <c r="P397" s="236" t="n"/>
      <c r="Q397" s="264">
        <f>IF(COUNTA(D397:P397)=0,"",ROUND(AVERAGE(D397:P397),1))</f>
        <v/>
      </c>
      <c r="S397" s="236" t="n"/>
      <c r="T397" s="236" t="n"/>
      <c r="U397" s="236" t="n"/>
      <c r="V397" s="236" t="n"/>
      <c r="W397" s="236" t="n"/>
      <c r="X397" s="236" t="n"/>
      <c r="Y397" s="236" t="n"/>
      <c r="Z397" s="236" t="n"/>
      <c r="AA397" s="236" t="n"/>
      <c r="AB397" s="236" t="n"/>
      <c r="AC397" s="236" t="n"/>
      <c r="AD397" s="236" t="n"/>
      <c r="AE397" s="236" t="n"/>
      <c r="AF397" s="264">
        <f>IF(COUNTA(S397:AE397)=0,"",ROUND(AVERAGE(S397:AE397),1))</f>
        <v/>
      </c>
      <c r="AH397" s="236" t="n"/>
      <c r="AI397" s="236" t="n"/>
      <c r="AJ397" s="236" t="n"/>
      <c r="AK397" s="236" t="n"/>
      <c r="AL397" s="236" t="n"/>
      <c r="AM397" s="236" t="n"/>
      <c r="AN397" s="236" t="n"/>
      <c r="AO397" s="236" t="n"/>
      <c r="AP397" s="236" t="n"/>
      <c r="AQ397" s="236" t="n"/>
      <c r="AR397" s="236" t="n"/>
      <c r="AS397" s="236" t="n"/>
      <c r="AT397" s="236" t="n"/>
      <c r="AU397" s="237">
        <f>IF(COUNTA(AH397:AT397)=0,"",ROUND(AVERAGE(AH397:AT397),1))</f>
        <v/>
      </c>
    </row>
    <row r="398" ht="14.4" customHeight="1" s="185">
      <c r="A398" s="238" t="n">
        <v>4</v>
      </c>
      <c r="B398" s="239">
        <f t="array" ref="B398:B398">IFERROR(INDEX(Liste_Enfants!B$4:B$53,SMALL(IF(Liste_Enfants!E$4:E$53="B",ROW(Liste_Enfants!E$4:E$53)-3),4))&amp;" "&amp;INDEX(Liste_Enfants!C$4:C$53,SMALL(IF(Liste_Enfants!E$4:E$53="B",ROW(Liste_Enfants!E$4:E$53)-3),4)),"")</f>
        <v/>
      </c>
      <c r="C398" s="235" t="n"/>
      <c r="D398" s="236" t="n"/>
      <c r="E398" s="236" t="n"/>
      <c r="F398" s="236" t="n"/>
      <c r="G398" s="236" t="n"/>
      <c r="H398" s="236" t="n"/>
      <c r="I398" s="236" t="n"/>
      <c r="J398" s="236" t="n"/>
      <c r="K398" s="236" t="n"/>
      <c r="L398" s="236" t="n"/>
      <c r="M398" s="236" t="n"/>
      <c r="N398" s="236" t="n"/>
      <c r="O398" s="236" t="n"/>
      <c r="P398" s="236" t="n"/>
      <c r="Q398" s="264">
        <f>IF(COUNTA(D398:P398)=0,"",ROUND(AVERAGE(D398:P398),1))</f>
        <v/>
      </c>
      <c r="S398" s="236" t="n"/>
      <c r="T398" s="236" t="n"/>
      <c r="U398" s="236" t="n"/>
      <c r="V398" s="236" t="n"/>
      <c r="W398" s="236" t="n"/>
      <c r="X398" s="236" t="n"/>
      <c r="Y398" s="236" t="n"/>
      <c r="Z398" s="236" t="n"/>
      <c r="AA398" s="236" t="n"/>
      <c r="AB398" s="236" t="n"/>
      <c r="AC398" s="236" t="n"/>
      <c r="AD398" s="236" t="n"/>
      <c r="AE398" s="236" t="n"/>
      <c r="AF398" s="264">
        <f>IF(COUNTA(S398:AE398)=0,"",ROUND(AVERAGE(S398:AE398),1))</f>
        <v/>
      </c>
      <c r="AH398" s="236" t="n"/>
      <c r="AI398" s="236" t="n"/>
      <c r="AJ398" s="236" t="n"/>
      <c r="AK398" s="236" t="n"/>
      <c r="AL398" s="236" t="n"/>
      <c r="AM398" s="236" t="n"/>
      <c r="AN398" s="236" t="n"/>
      <c r="AO398" s="236" t="n"/>
      <c r="AP398" s="236" t="n"/>
      <c r="AQ398" s="236" t="n"/>
      <c r="AR398" s="236" t="n"/>
      <c r="AS398" s="236" t="n"/>
      <c r="AT398" s="236" t="n"/>
      <c r="AU398" s="237">
        <f>IF(COUNTA(AH398:AT398)=0,"",ROUND(AVERAGE(AH398:AT398),1))</f>
        <v/>
      </c>
    </row>
    <row r="399" ht="14.4" customHeight="1" s="185">
      <c r="A399" s="213" t="n">
        <v>5</v>
      </c>
      <c r="B399" s="234">
        <f t="array" ref="B399:B399">IFERROR(INDEX(Liste_Enfants!B$4:B$53,SMALL(IF(Liste_Enfants!E$4:E$53="B",ROW(Liste_Enfants!E$4:E$53)-3),5))&amp;" "&amp;INDEX(Liste_Enfants!C$4:C$53,SMALL(IF(Liste_Enfants!E$4:E$53="B",ROW(Liste_Enfants!E$4:E$53)-3),5)),"")</f>
        <v/>
      </c>
      <c r="C399" s="235" t="n"/>
      <c r="D399" s="236" t="n"/>
      <c r="E399" s="236" t="n"/>
      <c r="F399" s="236" t="n"/>
      <c r="G399" s="236" t="n"/>
      <c r="H399" s="236" t="n"/>
      <c r="I399" s="236" t="n"/>
      <c r="J399" s="236" t="n"/>
      <c r="K399" s="236" t="n"/>
      <c r="L399" s="236" t="n"/>
      <c r="M399" s="236" t="n"/>
      <c r="N399" s="236" t="n"/>
      <c r="O399" s="236" t="n"/>
      <c r="P399" s="236" t="n"/>
      <c r="Q399" s="264">
        <f>IF(COUNTA(D399:P399)=0,"",ROUND(AVERAGE(D399:P399),1))</f>
        <v/>
      </c>
      <c r="S399" s="236" t="n"/>
      <c r="T399" s="236" t="n"/>
      <c r="U399" s="236" t="n"/>
      <c r="V399" s="236" t="n"/>
      <c r="W399" s="236" t="n"/>
      <c r="X399" s="236" t="n"/>
      <c r="Y399" s="236" t="n"/>
      <c r="Z399" s="236" t="n"/>
      <c r="AA399" s="236" t="n"/>
      <c r="AB399" s="236" t="n"/>
      <c r="AC399" s="236" t="n"/>
      <c r="AD399" s="236" t="n"/>
      <c r="AE399" s="236" t="n"/>
      <c r="AF399" s="264">
        <f>IF(COUNTA(S399:AE399)=0,"",ROUND(AVERAGE(S399:AE399),1))</f>
        <v/>
      </c>
      <c r="AH399" s="236" t="n"/>
      <c r="AI399" s="236" t="n"/>
      <c r="AJ399" s="236" t="n"/>
      <c r="AK399" s="236" t="n"/>
      <c r="AL399" s="236" t="n"/>
      <c r="AM399" s="236" t="n"/>
      <c r="AN399" s="236" t="n"/>
      <c r="AO399" s="236" t="n"/>
      <c r="AP399" s="236" t="n"/>
      <c r="AQ399" s="236" t="n"/>
      <c r="AR399" s="236" t="n"/>
      <c r="AS399" s="236" t="n"/>
      <c r="AT399" s="236" t="n"/>
      <c r="AU399" s="237">
        <f>IF(COUNTA(AH399:AT399)=0,"",ROUND(AVERAGE(AH399:AT399),1))</f>
        <v/>
      </c>
    </row>
    <row r="400" ht="14.4" customHeight="1" s="185">
      <c r="A400" s="238" t="n">
        <v>6</v>
      </c>
      <c r="B400" s="239">
        <f t="array" ref="B400:B400">IFERROR(INDEX(Liste_Enfants!B$4:B$53,SMALL(IF(Liste_Enfants!E$4:E$53="B",ROW(Liste_Enfants!E$4:E$53)-3),6))&amp;" "&amp;INDEX(Liste_Enfants!C$4:C$53,SMALL(IF(Liste_Enfants!E$4:E$53="B",ROW(Liste_Enfants!E$4:E$53)-3),6)),"")</f>
        <v/>
      </c>
      <c r="C400" s="235" t="n"/>
      <c r="D400" s="236" t="n"/>
      <c r="E400" s="236" t="n"/>
      <c r="F400" s="236" t="n"/>
      <c r="G400" s="236" t="n"/>
      <c r="H400" s="236" t="n"/>
      <c r="I400" s="236" t="n"/>
      <c r="J400" s="236" t="n"/>
      <c r="K400" s="236" t="n"/>
      <c r="L400" s="236" t="n"/>
      <c r="M400" s="236" t="n"/>
      <c r="N400" s="236" t="n"/>
      <c r="O400" s="236" t="n"/>
      <c r="P400" s="236" t="n"/>
      <c r="Q400" s="264">
        <f>IF(COUNTA(D400:P400)=0,"",ROUND(AVERAGE(D400:P400),1))</f>
        <v/>
      </c>
      <c r="S400" s="236" t="n"/>
      <c r="T400" s="236" t="n"/>
      <c r="U400" s="236" t="n"/>
      <c r="V400" s="236" t="n"/>
      <c r="W400" s="236" t="n"/>
      <c r="X400" s="236" t="n"/>
      <c r="Y400" s="236" t="n"/>
      <c r="Z400" s="236" t="n"/>
      <c r="AA400" s="236" t="n"/>
      <c r="AB400" s="236" t="n"/>
      <c r="AC400" s="236" t="n"/>
      <c r="AD400" s="236" t="n"/>
      <c r="AE400" s="236" t="n"/>
      <c r="AF400" s="264">
        <f>IF(COUNTA(S400:AE400)=0,"",ROUND(AVERAGE(S400:AE400),1))</f>
        <v/>
      </c>
      <c r="AH400" s="236" t="n"/>
      <c r="AI400" s="236" t="n"/>
      <c r="AJ400" s="236" t="n"/>
      <c r="AK400" s="236" t="n"/>
      <c r="AL400" s="236" t="n"/>
      <c r="AM400" s="236" t="n"/>
      <c r="AN400" s="236" t="n"/>
      <c r="AO400" s="236" t="n"/>
      <c r="AP400" s="236" t="n"/>
      <c r="AQ400" s="236" t="n"/>
      <c r="AR400" s="236" t="n"/>
      <c r="AS400" s="236" t="n"/>
      <c r="AT400" s="236" t="n"/>
      <c r="AU400" s="237">
        <f>IF(COUNTA(AH400:AT400)=0,"",ROUND(AVERAGE(AH400:AT400),1))</f>
        <v/>
      </c>
    </row>
    <row r="401" ht="14.4" customHeight="1" s="185">
      <c r="A401" s="213" t="n">
        <v>7</v>
      </c>
      <c r="B401" s="234">
        <f t="array" ref="B401:B401">IFERROR(INDEX(Liste_Enfants!B$4:B$53,SMALL(IF(Liste_Enfants!E$4:E$53="B",ROW(Liste_Enfants!E$4:E$53)-3),7))&amp;" "&amp;INDEX(Liste_Enfants!C$4:C$53,SMALL(IF(Liste_Enfants!E$4:E$53="B",ROW(Liste_Enfants!E$4:E$53)-3),7)),"")</f>
        <v/>
      </c>
      <c r="C401" s="235" t="n"/>
      <c r="D401" s="236" t="n"/>
      <c r="E401" s="236" t="n"/>
      <c r="F401" s="236" t="n"/>
      <c r="G401" s="236" t="n"/>
      <c r="H401" s="236" t="n"/>
      <c r="I401" s="236" t="n"/>
      <c r="J401" s="236" t="n"/>
      <c r="K401" s="236" t="n"/>
      <c r="L401" s="236" t="n"/>
      <c r="M401" s="236" t="n"/>
      <c r="N401" s="236" t="n"/>
      <c r="O401" s="236" t="n"/>
      <c r="P401" s="236" t="n"/>
      <c r="Q401" s="264">
        <f>IF(COUNTA(D401:P401)=0,"",ROUND(AVERAGE(D401:P401),1))</f>
        <v/>
      </c>
      <c r="S401" s="236" t="n"/>
      <c r="T401" s="236" t="n"/>
      <c r="U401" s="236" t="n"/>
      <c r="V401" s="236" t="n"/>
      <c r="W401" s="236" t="n"/>
      <c r="X401" s="236" t="n"/>
      <c r="Y401" s="236" t="n"/>
      <c r="Z401" s="236" t="n"/>
      <c r="AA401" s="236" t="n"/>
      <c r="AB401" s="236" t="n"/>
      <c r="AC401" s="236" t="n"/>
      <c r="AD401" s="236" t="n"/>
      <c r="AE401" s="236" t="n"/>
      <c r="AF401" s="264">
        <f>IF(COUNTA(S401:AE401)=0,"",ROUND(AVERAGE(S401:AE401),1))</f>
        <v/>
      </c>
      <c r="AH401" s="236" t="n"/>
      <c r="AI401" s="236" t="n"/>
      <c r="AJ401" s="236" t="n"/>
      <c r="AK401" s="236" t="n"/>
      <c r="AL401" s="236" t="n"/>
      <c r="AM401" s="236" t="n"/>
      <c r="AN401" s="236" t="n"/>
      <c r="AO401" s="236" t="n"/>
      <c r="AP401" s="236" t="n"/>
      <c r="AQ401" s="236" t="n"/>
      <c r="AR401" s="236" t="n"/>
      <c r="AS401" s="236" t="n"/>
      <c r="AT401" s="236" t="n"/>
      <c r="AU401" s="237">
        <f>IF(COUNTA(AH401:AT401)=0,"",ROUND(AVERAGE(AH401:AT401),1))</f>
        <v/>
      </c>
    </row>
    <row r="402" ht="14.4" customHeight="1" s="185">
      <c r="A402" s="238" t="n">
        <v>8</v>
      </c>
      <c r="B402" s="239">
        <f t="array" ref="B402:B402">IFERROR(INDEX(Liste_Enfants!B$4:B$53,SMALL(IF(Liste_Enfants!E$4:E$53="B",ROW(Liste_Enfants!E$4:E$53)-3),8))&amp;" "&amp;INDEX(Liste_Enfants!C$4:C$53,SMALL(IF(Liste_Enfants!E$4:E$53="B",ROW(Liste_Enfants!E$4:E$53)-3),8)),"")</f>
        <v/>
      </c>
      <c r="C402" s="235" t="n"/>
      <c r="D402" s="236" t="n"/>
      <c r="E402" s="236" t="n"/>
      <c r="F402" s="236" t="n"/>
      <c r="G402" s="236" t="n"/>
      <c r="H402" s="236" t="n"/>
      <c r="I402" s="236" t="n"/>
      <c r="J402" s="236" t="n"/>
      <c r="K402" s="236" t="n"/>
      <c r="L402" s="236" t="n"/>
      <c r="M402" s="236" t="n"/>
      <c r="N402" s="236" t="n"/>
      <c r="O402" s="236" t="n"/>
      <c r="P402" s="236" t="n"/>
      <c r="Q402" s="264">
        <f>IF(COUNTA(D402:P402)=0,"",ROUND(AVERAGE(D402:P402),1))</f>
        <v/>
      </c>
      <c r="S402" s="236" t="n"/>
      <c r="T402" s="236" t="n"/>
      <c r="U402" s="236" t="n"/>
      <c r="V402" s="236" t="n"/>
      <c r="W402" s="236" t="n"/>
      <c r="X402" s="236" t="n"/>
      <c r="Y402" s="236" t="n"/>
      <c r="Z402" s="236" t="n"/>
      <c r="AA402" s="236" t="n"/>
      <c r="AB402" s="236" t="n"/>
      <c r="AC402" s="236" t="n"/>
      <c r="AD402" s="236" t="n"/>
      <c r="AE402" s="236" t="n"/>
      <c r="AF402" s="264">
        <f>IF(COUNTA(S402:AE402)=0,"",ROUND(AVERAGE(S402:AE402),1))</f>
        <v/>
      </c>
      <c r="AH402" s="236" t="n"/>
      <c r="AI402" s="236" t="n"/>
      <c r="AJ402" s="236" t="n"/>
      <c r="AK402" s="236" t="n"/>
      <c r="AL402" s="236" t="n"/>
      <c r="AM402" s="236" t="n"/>
      <c r="AN402" s="236" t="n"/>
      <c r="AO402" s="236" t="n"/>
      <c r="AP402" s="236" t="n"/>
      <c r="AQ402" s="236" t="n"/>
      <c r="AR402" s="236" t="n"/>
      <c r="AS402" s="236" t="n"/>
      <c r="AT402" s="236" t="n"/>
      <c r="AU402" s="237">
        <f>IF(COUNTA(AH402:AT402)=0,"",ROUND(AVERAGE(AH402:AT402),1))</f>
        <v/>
      </c>
    </row>
    <row r="403" ht="14.4" customHeight="1" s="185">
      <c r="A403" s="213" t="n">
        <v>9</v>
      </c>
      <c r="B403" s="234">
        <f t="array" ref="B403:B403">IFERROR(INDEX(Liste_Enfants!B$4:B$53,SMALL(IF(Liste_Enfants!E$4:E$53="B",ROW(Liste_Enfants!E$4:E$53)-3),9))&amp;" "&amp;INDEX(Liste_Enfants!C$4:C$53,SMALL(IF(Liste_Enfants!E$4:E$53="B",ROW(Liste_Enfants!E$4:E$53)-3),9)),"")</f>
        <v/>
      </c>
      <c r="C403" s="235" t="n"/>
      <c r="D403" s="236" t="n"/>
      <c r="E403" s="236" t="n"/>
      <c r="F403" s="236" t="n"/>
      <c r="G403" s="236" t="n"/>
      <c r="H403" s="236" t="n"/>
      <c r="I403" s="236" t="n"/>
      <c r="J403" s="236" t="n"/>
      <c r="K403" s="236" t="n"/>
      <c r="L403" s="236" t="n"/>
      <c r="M403" s="236" t="n"/>
      <c r="N403" s="236" t="n"/>
      <c r="O403" s="236" t="n"/>
      <c r="P403" s="236" t="n"/>
      <c r="Q403" s="264">
        <f>IF(COUNTA(D403:P403)=0,"",ROUND(AVERAGE(D403:P403),1))</f>
        <v/>
      </c>
      <c r="S403" s="236" t="n"/>
      <c r="T403" s="236" t="n"/>
      <c r="U403" s="236" t="n"/>
      <c r="V403" s="236" t="n"/>
      <c r="W403" s="236" t="n"/>
      <c r="X403" s="236" t="n"/>
      <c r="Y403" s="236" t="n"/>
      <c r="Z403" s="236" t="n"/>
      <c r="AA403" s="236" t="n"/>
      <c r="AB403" s="236" t="n"/>
      <c r="AC403" s="236" t="n"/>
      <c r="AD403" s="236" t="n"/>
      <c r="AE403" s="236" t="n"/>
      <c r="AF403" s="264">
        <f>IF(COUNTA(S403:AE403)=0,"",ROUND(AVERAGE(S403:AE403),1))</f>
        <v/>
      </c>
      <c r="AH403" s="236" t="n"/>
      <c r="AI403" s="236" t="n"/>
      <c r="AJ403" s="236" t="n"/>
      <c r="AK403" s="236" t="n"/>
      <c r="AL403" s="236" t="n"/>
      <c r="AM403" s="236" t="n"/>
      <c r="AN403" s="236" t="n"/>
      <c r="AO403" s="236" t="n"/>
      <c r="AP403" s="236" t="n"/>
      <c r="AQ403" s="236" t="n"/>
      <c r="AR403" s="236" t="n"/>
      <c r="AS403" s="236" t="n"/>
      <c r="AT403" s="236" t="n"/>
      <c r="AU403" s="237">
        <f>IF(COUNTA(AH403:AT403)=0,"",ROUND(AVERAGE(AH403:AT403),1))</f>
        <v/>
      </c>
    </row>
    <row r="404" ht="14.4" customHeight="1" s="185">
      <c r="A404" s="238" t="n">
        <v>10</v>
      </c>
      <c r="B404" s="239">
        <f t="array" ref="B404:B404">IFERROR(INDEX(Liste_Enfants!B$4:B$53,SMALL(IF(Liste_Enfants!E$4:E$53="B",ROW(Liste_Enfants!E$4:E$53)-3),10))&amp;" "&amp;INDEX(Liste_Enfants!C$4:C$53,SMALL(IF(Liste_Enfants!E$4:E$53="B",ROW(Liste_Enfants!E$4:E$53)-3),10)),"")</f>
        <v/>
      </c>
      <c r="C404" s="235" t="n"/>
      <c r="D404" s="236" t="n"/>
      <c r="E404" s="236" t="n"/>
      <c r="F404" s="236" t="n"/>
      <c r="G404" s="236" t="n"/>
      <c r="H404" s="236" t="n"/>
      <c r="I404" s="236" t="n"/>
      <c r="J404" s="236" t="n"/>
      <c r="K404" s="236" t="n"/>
      <c r="L404" s="236" t="n"/>
      <c r="M404" s="236" t="n"/>
      <c r="N404" s="236" t="n"/>
      <c r="O404" s="236" t="n"/>
      <c r="P404" s="236" t="n"/>
      <c r="Q404" s="264">
        <f>IF(COUNTA(D404:P404)=0,"",ROUND(AVERAGE(D404:P404),1))</f>
        <v/>
      </c>
      <c r="S404" s="236" t="n"/>
      <c r="T404" s="236" t="n"/>
      <c r="U404" s="236" t="n"/>
      <c r="V404" s="236" t="n"/>
      <c r="W404" s="236" t="n"/>
      <c r="X404" s="236" t="n"/>
      <c r="Y404" s="236" t="n"/>
      <c r="Z404" s="236" t="n"/>
      <c r="AA404" s="236" t="n"/>
      <c r="AB404" s="236" t="n"/>
      <c r="AC404" s="236" t="n"/>
      <c r="AD404" s="236" t="n"/>
      <c r="AE404" s="236" t="n"/>
      <c r="AF404" s="264">
        <f>IF(COUNTA(S404:AE404)=0,"",ROUND(AVERAGE(S404:AE404),1))</f>
        <v/>
      </c>
      <c r="AH404" s="236" t="n"/>
      <c r="AI404" s="236" t="n"/>
      <c r="AJ404" s="236" t="n"/>
      <c r="AK404" s="236" t="n"/>
      <c r="AL404" s="236" t="n"/>
      <c r="AM404" s="236" t="n"/>
      <c r="AN404" s="236" t="n"/>
      <c r="AO404" s="236" t="n"/>
      <c r="AP404" s="236" t="n"/>
      <c r="AQ404" s="236" t="n"/>
      <c r="AR404" s="236" t="n"/>
      <c r="AS404" s="236" t="n"/>
      <c r="AT404" s="236" t="n"/>
      <c r="AU404" s="237">
        <f>IF(COUNTA(AH404:AT404)=0,"",ROUND(AVERAGE(AH404:AT404),1))</f>
        <v/>
      </c>
    </row>
    <row r="405" ht="14.4" customHeight="1" s="185">
      <c r="A405" s="213" t="n">
        <v>11</v>
      </c>
      <c r="B405" s="234">
        <f t="array" ref="B405:B405">IFERROR(INDEX(Liste_Enfants!B$4:B$53,SMALL(IF(Liste_Enfants!E$4:E$53="B",ROW(Liste_Enfants!E$4:E$53)-3),11))&amp;" "&amp;INDEX(Liste_Enfants!C$4:C$53,SMALL(IF(Liste_Enfants!E$4:E$53="B",ROW(Liste_Enfants!E$4:E$53)-3),11)),"")</f>
        <v/>
      </c>
      <c r="C405" s="235" t="n"/>
      <c r="D405" s="236" t="n"/>
      <c r="E405" s="236" t="n"/>
      <c r="F405" s="236" t="n"/>
      <c r="G405" s="236" t="n"/>
      <c r="H405" s="236" t="n"/>
      <c r="I405" s="236" t="n"/>
      <c r="J405" s="236" t="n"/>
      <c r="K405" s="236" t="n"/>
      <c r="L405" s="236" t="n"/>
      <c r="M405" s="236" t="n"/>
      <c r="N405" s="236" t="n"/>
      <c r="O405" s="236" t="n"/>
      <c r="P405" s="236" t="n"/>
      <c r="Q405" s="264">
        <f>IF(COUNTA(D405:P405)=0,"",ROUND(AVERAGE(D405:P405),1))</f>
        <v/>
      </c>
      <c r="S405" s="236" t="n"/>
      <c r="T405" s="236" t="n"/>
      <c r="U405" s="236" t="n"/>
      <c r="V405" s="236" t="n"/>
      <c r="W405" s="236" t="n"/>
      <c r="X405" s="236" t="n"/>
      <c r="Y405" s="236" t="n"/>
      <c r="Z405" s="236" t="n"/>
      <c r="AA405" s="236" t="n"/>
      <c r="AB405" s="236" t="n"/>
      <c r="AC405" s="236" t="n"/>
      <c r="AD405" s="236" t="n"/>
      <c r="AE405" s="236" t="n"/>
      <c r="AF405" s="264">
        <f>IF(COUNTA(S405:AE405)=0,"",ROUND(AVERAGE(S405:AE405),1))</f>
        <v/>
      </c>
      <c r="AH405" s="236" t="n"/>
      <c r="AI405" s="236" t="n"/>
      <c r="AJ405" s="236" t="n"/>
      <c r="AK405" s="236" t="n"/>
      <c r="AL405" s="236" t="n"/>
      <c r="AM405" s="236" t="n"/>
      <c r="AN405" s="236" t="n"/>
      <c r="AO405" s="236" t="n"/>
      <c r="AP405" s="236" t="n"/>
      <c r="AQ405" s="236" t="n"/>
      <c r="AR405" s="236" t="n"/>
      <c r="AS405" s="236" t="n"/>
      <c r="AT405" s="236" t="n"/>
      <c r="AU405" s="237">
        <f>IF(COUNTA(AH405:AT405)=0,"",ROUND(AVERAGE(AH405:AT405),1))</f>
        <v/>
      </c>
    </row>
    <row r="406" ht="14.4" customHeight="1" s="185">
      <c r="A406" s="238" t="n">
        <v>12</v>
      </c>
      <c r="B406" s="239">
        <f t="array" ref="B406:B406">IFERROR(INDEX(Liste_Enfants!B$4:B$53,SMALL(IF(Liste_Enfants!E$4:E$53="B",ROW(Liste_Enfants!E$4:E$53)-3),12))&amp;" "&amp;INDEX(Liste_Enfants!C$4:C$53,SMALL(IF(Liste_Enfants!E$4:E$53="B",ROW(Liste_Enfants!E$4:E$53)-3),12)),"")</f>
        <v/>
      </c>
      <c r="C406" s="235" t="n"/>
      <c r="D406" s="236" t="n"/>
      <c r="E406" s="236" t="n"/>
      <c r="F406" s="236" t="n"/>
      <c r="G406" s="236" t="n"/>
      <c r="H406" s="236" t="n"/>
      <c r="I406" s="236" t="n"/>
      <c r="J406" s="236" t="n"/>
      <c r="K406" s="236" t="n"/>
      <c r="L406" s="236" t="n"/>
      <c r="M406" s="236" t="n"/>
      <c r="N406" s="236" t="n"/>
      <c r="O406" s="236" t="n"/>
      <c r="P406" s="236" t="n"/>
      <c r="Q406" s="264">
        <f>IF(COUNTA(D406:P406)=0,"",ROUND(AVERAGE(D406:P406),1))</f>
        <v/>
      </c>
      <c r="S406" s="236" t="n"/>
      <c r="T406" s="236" t="n"/>
      <c r="U406" s="236" t="n"/>
      <c r="V406" s="236" t="n"/>
      <c r="W406" s="236" t="n"/>
      <c r="X406" s="236" t="n"/>
      <c r="Y406" s="236" t="n"/>
      <c r="Z406" s="236" t="n"/>
      <c r="AA406" s="236" t="n"/>
      <c r="AB406" s="236" t="n"/>
      <c r="AC406" s="236" t="n"/>
      <c r="AD406" s="236" t="n"/>
      <c r="AE406" s="236" t="n"/>
      <c r="AF406" s="264">
        <f>IF(COUNTA(S406:AE406)=0,"",ROUND(AVERAGE(S406:AE406),1))</f>
        <v/>
      </c>
      <c r="AH406" s="236" t="n"/>
      <c r="AI406" s="236" t="n"/>
      <c r="AJ406" s="236" t="n"/>
      <c r="AK406" s="236" t="n"/>
      <c r="AL406" s="236" t="n"/>
      <c r="AM406" s="236" t="n"/>
      <c r="AN406" s="236" t="n"/>
      <c r="AO406" s="236" t="n"/>
      <c r="AP406" s="236" t="n"/>
      <c r="AQ406" s="236" t="n"/>
      <c r="AR406" s="236" t="n"/>
      <c r="AS406" s="236" t="n"/>
      <c r="AT406" s="236" t="n"/>
      <c r="AU406" s="237">
        <f>IF(COUNTA(AH406:AT406)=0,"",ROUND(AVERAGE(AH406:AT406),1))</f>
        <v/>
      </c>
    </row>
    <row r="407" ht="14.4" customHeight="1" s="185">
      <c r="A407" s="213" t="n">
        <v>13</v>
      </c>
      <c r="B407" s="234">
        <f t="array" ref="B407:B407">IFERROR(INDEX(Liste_Enfants!B$4:B$53,SMALL(IF(Liste_Enfants!E$4:E$53="B",ROW(Liste_Enfants!E$4:E$53)-3),13))&amp;" "&amp;INDEX(Liste_Enfants!C$4:C$53,SMALL(IF(Liste_Enfants!E$4:E$53="B",ROW(Liste_Enfants!E$4:E$53)-3),13)),"")</f>
        <v/>
      </c>
      <c r="C407" s="235" t="n"/>
      <c r="D407" s="236" t="n"/>
      <c r="E407" s="236" t="n"/>
      <c r="F407" s="236" t="n"/>
      <c r="G407" s="236" t="n"/>
      <c r="H407" s="236" t="n"/>
      <c r="I407" s="236" t="n"/>
      <c r="J407" s="236" t="n"/>
      <c r="K407" s="236" t="n"/>
      <c r="L407" s="236" t="n"/>
      <c r="M407" s="236" t="n"/>
      <c r="N407" s="236" t="n"/>
      <c r="O407" s="236" t="n"/>
      <c r="P407" s="236" t="n"/>
      <c r="Q407" s="264">
        <f>IF(COUNTA(D407:P407)=0,"",ROUND(AVERAGE(D407:P407),1))</f>
        <v/>
      </c>
      <c r="S407" s="236" t="n"/>
      <c r="T407" s="236" t="n"/>
      <c r="U407" s="236" t="n"/>
      <c r="V407" s="236" t="n"/>
      <c r="W407" s="236" t="n"/>
      <c r="X407" s="236" t="n"/>
      <c r="Y407" s="236" t="n"/>
      <c r="Z407" s="236" t="n"/>
      <c r="AA407" s="236" t="n"/>
      <c r="AB407" s="236" t="n"/>
      <c r="AC407" s="236" t="n"/>
      <c r="AD407" s="236" t="n"/>
      <c r="AE407" s="236" t="n"/>
      <c r="AF407" s="264">
        <f>IF(COUNTA(S407:AE407)=0,"",ROUND(AVERAGE(S407:AE407),1))</f>
        <v/>
      </c>
      <c r="AH407" s="236" t="n"/>
      <c r="AI407" s="236" t="n"/>
      <c r="AJ407" s="236" t="n"/>
      <c r="AK407" s="236" t="n"/>
      <c r="AL407" s="236" t="n"/>
      <c r="AM407" s="236" t="n"/>
      <c r="AN407" s="236" t="n"/>
      <c r="AO407" s="236" t="n"/>
      <c r="AP407" s="236" t="n"/>
      <c r="AQ407" s="236" t="n"/>
      <c r="AR407" s="236" t="n"/>
      <c r="AS407" s="236" t="n"/>
      <c r="AT407" s="236" t="n"/>
      <c r="AU407" s="237">
        <f>IF(COUNTA(AH407:AT407)=0,"",ROUND(AVERAGE(AH407:AT407),1))</f>
        <v/>
      </c>
    </row>
    <row r="408" ht="14.4" customHeight="1" s="185">
      <c r="A408" s="238" t="n">
        <v>14</v>
      </c>
      <c r="B408" s="239">
        <f t="array" ref="B408:B408">IFERROR(INDEX(Liste_Enfants!B$4:B$53,SMALL(IF(Liste_Enfants!E$4:E$53="B",ROW(Liste_Enfants!E$4:E$53)-3),14))&amp;" "&amp;INDEX(Liste_Enfants!C$4:C$53,SMALL(IF(Liste_Enfants!E$4:E$53="B",ROW(Liste_Enfants!E$4:E$53)-3),14)),"")</f>
        <v/>
      </c>
      <c r="C408" s="235" t="n"/>
      <c r="D408" s="236" t="n"/>
      <c r="E408" s="236" t="n"/>
      <c r="F408" s="236" t="n"/>
      <c r="G408" s="236" t="n"/>
      <c r="H408" s="236" t="n"/>
      <c r="I408" s="236" t="n"/>
      <c r="J408" s="236" t="n"/>
      <c r="K408" s="236" t="n"/>
      <c r="L408" s="236" t="n"/>
      <c r="M408" s="236" t="n"/>
      <c r="N408" s="236" t="n"/>
      <c r="O408" s="236" t="n"/>
      <c r="P408" s="236" t="n"/>
      <c r="Q408" s="264">
        <f>IF(COUNTA(D408:P408)=0,"",ROUND(AVERAGE(D408:P408),1))</f>
        <v/>
      </c>
      <c r="S408" s="236" t="n"/>
      <c r="T408" s="236" t="n"/>
      <c r="U408" s="236" t="n"/>
      <c r="V408" s="236" t="n"/>
      <c r="W408" s="236" t="n"/>
      <c r="X408" s="236" t="n"/>
      <c r="Y408" s="236" t="n"/>
      <c r="Z408" s="236" t="n"/>
      <c r="AA408" s="236" t="n"/>
      <c r="AB408" s="236" t="n"/>
      <c r="AC408" s="236" t="n"/>
      <c r="AD408" s="236" t="n"/>
      <c r="AE408" s="236" t="n"/>
      <c r="AF408" s="264">
        <f>IF(COUNTA(S408:AE408)=0,"",ROUND(AVERAGE(S408:AE408),1))</f>
        <v/>
      </c>
      <c r="AH408" s="236" t="n"/>
      <c r="AI408" s="236" t="n"/>
      <c r="AJ408" s="236" t="n"/>
      <c r="AK408" s="236" t="n"/>
      <c r="AL408" s="236" t="n"/>
      <c r="AM408" s="236" t="n"/>
      <c r="AN408" s="236" t="n"/>
      <c r="AO408" s="236" t="n"/>
      <c r="AP408" s="236" t="n"/>
      <c r="AQ408" s="236" t="n"/>
      <c r="AR408" s="236" t="n"/>
      <c r="AS408" s="236" t="n"/>
      <c r="AT408" s="236" t="n"/>
      <c r="AU408" s="237">
        <f>IF(COUNTA(AH408:AT408)=0,"",ROUND(AVERAGE(AH408:AT408),1))</f>
        <v/>
      </c>
    </row>
    <row r="409" ht="14.4" customHeight="1" s="185">
      <c r="A409" s="213" t="n">
        <v>15</v>
      </c>
      <c r="B409" s="234">
        <f t="array" ref="B409:B409">IFERROR(INDEX(Liste_Enfants!B$4:B$53,SMALL(IF(Liste_Enfants!E$4:E$53="B",ROW(Liste_Enfants!E$4:E$53)-3),15))&amp;" "&amp;INDEX(Liste_Enfants!C$4:C$53,SMALL(IF(Liste_Enfants!E$4:E$53="B",ROW(Liste_Enfants!E$4:E$53)-3),15)),"")</f>
        <v/>
      </c>
      <c r="C409" s="235" t="n"/>
      <c r="D409" s="236" t="n"/>
      <c r="E409" s="236" t="n"/>
      <c r="F409" s="236" t="n"/>
      <c r="G409" s="236" t="n"/>
      <c r="H409" s="236" t="n"/>
      <c r="I409" s="236" t="n"/>
      <c r="J409" s="236" t="n"/>
      <c r="K409" s="236" t="n"/>
      <c r="L409" s="236" t="n"/>
      <c r="M409" s="236" t="n"/>
      <c r="N409" s="236" t="n"/>
      <c r="O409" s="236" t="n"/>
      <c r="P409" s="236" t="n"/>
      <c r="Q409" s="264">
        <f>IF(COUNTA(D409:P409)=0,"",ROUND(AVERAGE(D409:P409),1))</f>
        <v/>
      </c>
      <c r="S409" s="236" t="n"/>
      <c r="T409" s="236" t="n"/>
      <c r="U409" s="236" t="n"/>
      <c r="V409" s="236" t="n"/>
      <c r="W409" s="236" t="n"/>
      <c r="X409" s="236" t="n"/>
      <c r="Y409" s="236" t="n"/>
      <c r="Z409" s="236" t="n"/>
      <c r="AA409" s="236" t="n"/>
      <c r="AB409" s="236" t="n"/>
      <c r="AC409" s="236" t="n"/>
      <c r="AD409" s="236" t="n"/>
      <c r="AE409" s="236" t="n"/>
      <c r="AF409" s="264">
        <f>IF(COUNTA(S409:AE409)=0,"",ROUND(AVERAGE(S409:AE409),1))</f>
        <v/>
      </c>
      <c r="AH409" s="236" t="n"/>
      <c r="AI409" s="236" t="n"/>
      <c r="AJ409" s="236" t="n"/>
      <c r="AK409" s="236" t="n"/>
      <c r="AL409" s="236" t="n"/>
      <c r="AM409" s="236" t="n"/>
      <c r="AN409" s="236" t="n"/>
      <c r="AO409" s="236" t="n"/>
      <c r="AP409" s="236" t="n"/>
      <c r="AQ409" s="236" t="n"/>
      <c r="AR409" s="236" t="n"/>
      <c r="AS409" s="236" t="n"/>
      <c r="AT409" s="236" t="n"/>
      <c r="AU409" s="237">
        <f>IF(COUNTA(AH409:AT409)=0,"",ROUND(AVERAGE(AH409:AT409),1))</f>
        <v/>
      </c>
    </row>
    <row r="410" ht="14.4" customHeight="1" s="185">
      <c r="A410" s="233" t="inlineStr">
        <is>
          <t>📊 MOY.</t>
        </is>
      </c>
      <c r="C410" s="252" t="n"/>
      <c r="D410" s="241">
        <f>IF(COUNTA(D395:D409)=0,"",ROUND(AVERAGE(D395:D409),1))</f>
        <v/>
      </c>
      <c r="E410" s="241">
        <f>IF(COUNTA(E395:E409)=0,"",ROUND(AVERAGE(E395:E409),1))</f>
        <v/>
      </c>
      <c r="F410" s="241">
        <f>IF(COUNTA(F395:F409)=0,"",ROUND(AVERAGE(F395:F409),1))</f>
        <v/>
      </c>
      <c r="G410" s="241">
        <f>IF(COUNTA(G395:G409)=0,"",ROUND(AVERAGE(G395:G409),1))</f>
        <v/>
      </c>
      <c r="H410" s="241">
        <f>IF(COUNTA(H395:H409)=0,"",ROUND(AVERAGE(H395:H409),1))</f>
        <v/>
      </c>
      <c r="I410" s="241">
        <f>IF(COUNTA(I395:I409)=0,"",ROUND(AVERAGE(I395:I409),1))</f>
        <v/>
      </c>
      <c r="J410" s="241">
        <f>IF(COUNTA(J395:J409)=0,"",ROUND(AVERAGE(J395:J409),1))</f>
        <v/>
      </c>
      <c r="K410" s="241">
        <f>IF(COUNTA(K395:K409)=0,"",ROUND(AVERAGE(K395:K409),1))</f>
        <v/>
      </c>
      <c r="L410" s="241">
        <f>IF(COUNTA(L395:L409)=0,"",ROUND(AVERAGE(L395:L409),1))</f>
        <v/>
      </c>
      <c r="M410" s="241">
        <f>IF(COUNTA(M395:M409)=0,"",ROUND(AVERAGE(M395:M409),1))</f>
        <v/>
      </c>
      <c r="N410" s="241">
        <f>IF(COUNTA(N395:N409)=0,"",ROUND(AVERAGE(N395:N409),1))</f>
        <v/>
      </c>
      <c r="O410" s="241">
        <f>IF(COUNTA(O395:O409)=0,"",ROUND(AVERAGE(O395:O409),1))</f>
        <v/>
      </c>
      <c r="P410" s="241">
        <f>IF(COUNTA(P395:P409)=0,"",ROUND(AVERAGE(P395:P409),1))</f>
        <v/>
      </c>
      <c r="Q410" s="265">
        <f>IF(COUNTA(Q395:Q409)=0,"",ROUND(AVERAGE(Q395:Q409),1))</f>
        <v/>
      </c>
      <c r="S410" s="241">
        <f>IF(COUNTA(S395:S409)=0,"",ROUND(AVERAGE(S395:S409),1))</f>
        <v/>
      </c>
      <c r="T410" s="241">
        <f>IF(COUNTA(T395:T409)=0,"",ROUND(AVERAGE(T395:T409),1))</f>
        <v/>
      </c>
      <c r="U410" s="241">
        <f>IF(COUNTA(U395:U409)=0,"",ROUND(AVERAGE(U395:U409),1))</f>
        <v/>
      </c>
      <c r="V410" s="241">
        <f>IF(COUNTA(V395:V409)=0,"",ROUND(AVERAGE(V395:V409),1))</f>
        <v/>
      </c>
      <c r="W410" s="241">
        <f>IF(COUNTA(W395:W409)=0,"",ROUND(AVERAGE(W395:W409),1))</f>
        <v/>
      </c>
      <c r="X410" s="241">
        <f>IF(COUNTA(X395:X409)=0,"",ROUND(AVERAGE(X395:X409),1))</f>
        <v/>
      </c>
      <c r="Y410" s="241">
        <f>IF(COUNTA(Y395:Y409)=0,"",ROUND(AVERAGE(Y395:Y409),1))</f>
        <v/>
      </c>
      <c r="Z410" s="241">
        <f>IF(COUNTA(Z395:Z409)=0,"",ROUND(AVERAGE(Z395:Z409),1))</f>
        <v/>
      </c>
      <c r="AA410" s="241">
        <f>IF(COUNTA(AA395:AA409)=0,"",ROUND(AVERAGE(AA395:AA409),1))</f>
        <v/>
      </c>
      <c r="AB410" s="241">
        <f>IF(COUNTA(AB395:AB409)=0,"",ROUND(AVERAGE(AB395:AB409),1))</f>
        <v/>
      </c>
      <c r="AC410" s="241">
        <f>IF(COUNTA(AC395:AC409)=0,"",ROUND(AVERAGE(AC395:AC409),1))</f>
        <v/>
      </c>
      <c r="AD410" s="241">
        <f>IF(COUNTA(AD395:AD409)=0,"",ROUND(AVERAGE(AD395:AD409),1))</f>
        <v/>
      </c>
      <c r="AE410" s="241">
        <f>IF(COUNTA(AE395:AE409)=0,"",ROUND(AVERAGE(AE395:AE409),1))</f>
        <v/>
      </c>
      <c r="AF410" s="265">
        <f>IF(COUNTA(AF395:AF409)=0,"",ROUND(AVERAGE(AF395:AF409),1))</f>
        <v/>
      </c>
      <c r="AH410" s="241">
        <f>IF(COUNTA(AH395:AH409)=0,"",ROUND(AVERAGE(AH395:AH409),1))</f>
        <v/>
      </c>
      <c r="AI410" s="241">
        <f>IF(COUNTA(AI395:AI409)=0,"",ROUND(AVERAGE(AI395:AI409),1))</f>
        <v/>
      </c>
      <c r="AJ410" s="241">
        <f>IF(COUNTA(AJ395:AJ409)=0,"",ROUND(AVERAGE(AJ395:AJ409),1))</f>
        <v/>
      </c>
      <c r="AK410" s="241">
        <f>IF(COUNTA(AK395:AK409)=0,"",ROUND(AVERAGE(AK395:AK409),1))</f>
        <v/>
      </c>
      <c r="AL410" s="241">
        <f>IF(COUNTA(AL395:AL409)=0,"",ROUND(AVERAGE(AL395:AL409),1))</f>
        <v/>
      </c>
      <c r="AM410" s="241">
        <f>IF(COUNTA(AM395:AM409)=0,"",ROUND(AVERAGE(AM395:AM409),1))</f>
        <v/>
      </c>
      <c r="AN410" s="241">
        <f>IF(COUNTA(AN395:AN409)=0,"",ROUND(AVERAGE(AN395:AN409),1))</f>
        <v/>
      </c>
      <c r="AO410" s="241">
        <f>IF(COUNTA(AO395:AO409)=0,"",ROUND(AVERAGE(AO395:AO409),1))</f>
        <v/>
      </c>
      <c r="AP410" s="241">
        <f>IF(COUNTA(AP395:AP409)=0,"",ROUND(AVERAGE(AP395:AP409),1))</f>
        <v/>
      </c>
      <c r="AQ410" s="241">
        <f>IF(COUNTA(AQ395:AQ409)=0,"",ROUND(AVERAGE(AQ395:AQ409),1))</f>
        <v/>
      </c>
      <c r="AR410" s="241">
        <f>IF(COUNTA(AR395:AR409)=0,"",ROUND(AVERAGE(AR395:AR409),1))</f>
        <v/>
      </c>
      <c r="AS410" s="241">
        <f>IF(COUNTA(AS395:AS409)=0,"",ROUND(AVERAGE(AS395:AS409),1))</f>
        <v/>
      </c>
      <c r="AT410" s="241">
        <f>IF(COUNTA(AT395:AT409)=0,"",ROUND(AVERAGE(AT395:AT409),1))</f>
        <v/>
      </c>
      <c r="AU410" s="266">
        <f>IF(COUNTA(AU395:AU409)=0,"",ROUND(AVERAGE(AU395:AU409),1))</f>
        <v/>
      </c>
    </row>
    <row r="411" ht="30" customHeight="1" s="185">
      <c r="A411" s="246" t="inlineStr">
        <is>
          <t>N°</t>
        </is>
      </c>
      <c r="B411" s="247" t="inlineStr">
        <is>
          <t>📅 JEUDI</t>
        </is>
      </c>
      <c r="C411" s="228" t="n"/>
      <c r="D411" s="229" t="inlineStr">
        <is>
          <t>Règles</t>
        </is>
      </c>
      <c r="E411" s="229" t="inlineStr">
        <is>
          <t>Coopér.</t>
        </is>
      </c>
      <c r="F411" s="229" t="inlineStr">
        <is>
          <t>Comm.</t>
        </is>
      </c>
      <c r="G411" s="229" t="inlineStr">
        <is>
          <t>Entraide</t>
        </is>
      </c>
      <c r="H411" s="230" t="inlineStr">
        <is>
          <t>Initiat.</t>
        </is>
      </c>
      <c r="I411" s="230" t="inlineStr">
        <is>
          <t>Gest.mat</t>
        </is>
      </c>
      <c r="J411" s="230" t="inlineStr">
        <is>
          <t>Orga.</t>
        </is>
      </c>
      <c r="K411" s="231" t="inlineStr">
        <is>
          <t>Imagin.</t>
        </is>
      </c>
      <c r="L411" s="231" t="inlineStr">
        <is>
          <t>Expr.art</t>
        </is>
      </c>
      <c r="M411" s="231" t="inlineStr">
        <is>
          <t>Expr.corp</t>
        </is>
      </c>
      <c r="N411" s="232" t="inlineStr">
        <is>
          <t>Coord.</t>
        </is>
      </c>
      <c r="O411" s="232" t="inlineStr">
        <is>
          <t>Endur.</t>
        </is>
      </c>
      <c r="P411" s="232" t="inlineStr">
        <is>
          <t>Esp.sport</t>
        </is>
      </c>
      <c r="Q411" s="267" t="inlineStr">
        <is>
          <t>MOY</t>
        </is>
      </c>
      <c r="R411" s="268" t="inlineStr">
        <is>
          <t>▼ Activité</t>
        </is>
      </c>
      <c r="S411" s="229" t="inlineStr">
        <is>
          <t>Règles</t>
        </is>
      </c>
      <c r="T411" s="229" t="inlineStr">
        <is>
          <t>Coopér.</t>
        </is>
      </c>
      <c r="U411" s="229" t="inlineStr">
        <is>
          <t>Comm.</t>
        </is>
      </c>
      <c r="V411" s="229" t="inlineStr">
        <is>
          <t>Entraide</t>
        </is>
      </c>
      <c r="W411" s="230" t="inlineStr">
        <is>
          <t>Initiat.</t>
        </is>
      </c>
      <c r="X411" s="230" t="inlineStr">
        <is>
          <t>Gest.mat</t>
        </is>
      </c>
      <c r="Y411" s="230" t="inlineStr">
        <is>
          <t>Orga.</t>
        </is>
      </c>
      <c r="Z411" s="231" t="inlineStr">
        <is>
          <t>Imagin.</t>
        </is>
      </c>
      <c r="AA411" s="231" t="inlineStr">
        <is>
          <t>Expr.art</t>
        </is>
      </c>
      <c r="AB411" s="231" t="inlineStr">
        <is>
          <t>Expr.corp</t>
        </is>
      </c>
      <c r="AC411" s="232" t="inlineStr">
        <is>
          <t>Coord.</t>
        </is>
      </c>
      <c r="AD411" s="232" t="inlineStr">
        <is>
          <t>Endur.</t>
        </is>
      </c>
      <c r="AE411" s="232" t="inlineStr">
        <is>
          <t>Esp.sport</t>
        </is>
      </c>
      <c r="AF411" s="267" t="inlineStr">
        <is>
          <t>MOY</t>
        </is>
      </c>
      <c r="AH411" s="229" t="inlineStr">
        <is>
          <t>Règles</t>
        </is>
      </c>
      <c r="AI411" s="229" t="inlineStr">
        <is>
          <t>Coopér.</t>
        </is>
      </c>
      <c r="AJ411" s="229" t="inlineStr">
        <is>
          <t>Comm.</t>
        </is>
      </c>
      <c r="AK411" s="229" t="inlineStr">
        <is>
          <t>Entraide</t>
        </is>
      </c>
      <c r="AL411" s="230" t="inlineStr">
        <is>
          <t>Initiat.</t>
        </is>
      </c>
      <c r="AM411" s="230" t="inlineStr">
        <is>
          <t>Gest.mat</t>
        </is>
      </c>
      <c r="AN411" s="230" t="inlineStr">
        <is>
          <t>Orga.</t>
        </is>
      </c>
      <c r="AO411" s="231" t="inlineStr">
        <is>
          <t>Imagin.</t>
        </is>
      </c>
      <c r="AP411" s="231" t="inlineStr">
        <is>
          <t>Expr.art</t>
        </is>
      </c>
      <c r="AQ411" s="231" t="inlineStr">
        <is>
          <t>Expr.corp</t>
        </is>
      </c>
      <c r="AR411" s="232" t="inlineStr">
        <is>
          <t>Coord.</t>
        </is>
      </c>
      <c r="AS411" s="232" t="inlineStr">
        <is>
          <t>Endur.</t>
        </is>
      </c>
      <c r="AT411" s="232" t="inlineStr">
        <is>
          <t>Esp.sport</t>
        </is>
      </c>
      <c r="AU411" s="269" t="inlineStr">
        <is>
          <t>MOY</t>
        </is>
      </c>
    </row>
    <row r="412" ht="14.4" customHeight="1" s="185">
      <c r="A412" s="213" t="n">
        <v>1</v>
      </c>
      <c r="B412" s="234">
        <f t="array" ref="B412:B412">IFERROR(INDEX(Liste_Enfants!B$4:B$53,SMALL(IF(Liste_Enfants!E$4:E$53="B",ROW(Liste_Enfants!E$4:E$53)-3),1))&amp;" "&amp;INDEX(Liste_Enfants!C$4:C$53,SMALL(IF(Liste_Enfants!E$4:E$53="B",ROW(Liste_Enfants!E$4:E$53)-3),1)),"")</f>
        <v/>
      </c>
      <c r="C412" s="235" t="n"/>
      <c r="D412" s="236" t="n"/>
      <c r="E412" s="236" t="n"/>
      <c r="F412" s="236" t="n"/>
      <c r="G412" s="236" t="n"/>
      <c r="H412" s="236" t="n"/>
      <c r="I412" s="236" t="n"/>
      <c r="J412" s="236" t="n"/>
      <c r="K412" s="236" t="n"/>
      <c r="L412" s="236" t="n"/>
      <c r="M412" s="236" t="n"/>
      <c r="N412" s="236" t="n"/>
      <c r="O412" s="236" t="n"/>
      <c r="P412" s="236" t="n"/>
      <c r="Q412" s="264">
        <f>IF(COUNTA(D412:P412)=0,"",ROUND(AVERAGE(D412:P412),1))</f>
        <v/>
      </c>
      <c r="S412" s="236" t="n"/>
      <c r="T412" s="236" t="n"/>
      <c r="U412" s="236" t="n"/>
      <c r="V412" s="236" t="n"/>
      <c r="W412" s="236" t="n"/>
      <c r="X412" s="236" t="n"/>
      <c r="Y412" s="236" t="n"/>
      <c r="Z412" s="236" t="n"/>
      <c r="AA412" s="236" t="n"/>
      <c r="AB412" s="236" t="n"/>
      <c r="AC412" s="236" t="n"/>
      <c r="AD412" s="236" t="n"/>
      <c r="AE412" s="236" t="n"/>
      <c r="AF412" s="264">
        <f>IF(COUNTA(S412:AE412)=0,"",ROUND(AVERAGE(S412:AE412),1))</f>
        <v/>
      </c>
      <c r="AH412" s="236" t="n"/>
      <c r="AI412" s="236" t="n"/>
      <c r="AJ412" s="236" t="n"/>
      <c r="AK412" s="236" t="n"/>
      <c r="AL412" s="236" t="n"/>
      <c r="AM412" s="236" t="n"/>
      <c r="AN412" s="236" t="n"/>
      <c r="AO412" s="236" t="n"/>
      <c r="AP412" s="236" t="n"/>
      <c r="AQ412" s="236" t="n"/>
      <c r="AR412" s="236" t="n"/>
      <c r="AS412" s="236" t="n"/>
      <c r="AT412" s="236" t="n"/>
      <c r="AU412" s="237">
        <f>IF(COUNTA(AH412:AT412)=0,"",ROUND(AVERAGE(AH412:AT412),1))</f>
        <v/>
      </c>
    </row>
    <row r="413" ht="14.4" customHeight="1" s="185">
      <c r="A413" s="238" t="n">
        <v>2</v>
      </c>
      <c r="B413" s="239">
        <f t="array" ref="B413:B413">IFERROR(INDEX(Liste_Enfants!B$4:B$53,SMALL(IF(Liste_Enfants!E$4:E$53="B",ROW(Liste_Enfants!E$4:E$53)-3),2))&amp;" "&amp;INDEX(Liste_Enfants!C$4:C$53,SMALL(IF(Liste_Enfants!E$4:E$53="B",ROW(Liste_Enfants!E$4:E$53)-3),2)),"")</f>
        <v/>
      </c>
      <c r="C413" s="235" t="n"/>
      <c r="D413" s="236" t="n"/>
      <c r="E413" s="236" t="n"/>
      <c r="F413" s="236" t="n"/>
      <c r="G413" s="236" t="n"/>
      <c r="H413" s="236" t="n"/>
      <c r="I413" s="236" t="n"/>
      <c r="J413" s="236" t="n"/>
      <c r="K413" s="236" t="n"/>
      <c r="L413" s="236" t="n"/>
      <c r="M413" s="236" t="n"/>
      <c r="N413" s="236" t="n"/>
      <c r="O413" s="236" t="n"/>
      <c r="P413" s="236" t="n"/>
      <c r="Q413" s="264">
        <f>IF(COUNTA(D413:P413)=0,"",ROUND(AVERAGE(D413:P413),1))</f>
        <v/>
      </c>
      <c r="S413" s="236" t="n"/>
      <c r="T413" s="236" t="n"/>
      <c r="U413" s="236" t="n"/>
      <c r="V413" s="236" t="n"/>
      <c r="W413" s="236" t="n"/>
      <c r="X413" s="236" t="n"/>
      <c r="Y413" s="236" t="n"/>
      <c r="Z413" s="236" t="n"/>
      <c r="AA413" s="236" t="n"/>
      <c r="AB413" s="236" t="n"/>
      <c r="AC413" s="236" t="n"/>
      <c r="AD413" s="236" t="n"/>
      <c r="AE413" s="236" t="n"/>
      <c r="AF413" s="264">
        <f>IF(COUNTA(S413:AE413)=0,"",ROUND(AVERAGE(S413:AE413),1))</f>
        <v/>
      </c>
      <c r="AH413" s="236" t="n"/>
      <c r="AI413" s="236" t="n"/>
      <c r="AJ413" s="236" t="n"/>
      <c r="AK413" s="236" t="n"/>
      <c r="AL413" s="236" t="n"/>
      <c r="AM413" s="236" t="n"/>
      <c r="AN413" s="236" t="n"/>
      <c r="AO413" s="236" t="n"/>
      <c r="AP413" s="236" t="n"/>
      <c r="AQ413" s="236" t="n"/>
      <c r="AR413" s="236" t="n"/>
      <c r="AS413" s="236" t="n"/>
      <c r="AT413" s="236" t="n"/>
      <c r="AU413" s="237">
        <f>IF(COUNTA(AH413:AT413)=0,"",ROUND(AVERAGE(AH413:AT413),1))</f>
        <v/>
      </c>
    </row>
    <row r="414" ht="14.4" customHeight="1" s="185">
      <c r="A414" s="213" t="n">
        <v>3</v>
      </c>
      <c r="B414" s="234">
        <f t="array" ref="B414:B414">IFERROR(INDEX(Liste_Enfants!B$4:B$53,SMALL(IF(Liste_Enfants!E$4:E$53="B",ROW(Liste_Enfants!E$4:E$53)-3),3))&amp;" "&amp;INDEX(Liste_Enfants!C$4:C$53,SMALL(IF(Liste_Enfants!E$4:E$53="B",ROW(Liste_Enfants!E$4:E$53)-3),3)),"")</f>
        <v/>
      </c>
      <c r="C414" s="235" t="n"/>
      <c r="D414" s="236" t="n"/>
      <c r="E414" s="236" t="n"/>
      <c r="F414" s="236" t="n"/>
      <c r="G414" s="236" t="n"/>
      <c r="H414" s="236" t="n"/>
      <c r="I414" s="236" t="n"/>
      <c r="J414" s="236" t="n"/>
      <c r="K414" s="236" t="n"/>
      <c r="L414" s="236" t="n"/>
      <c r="M414" s="236" t="n"/>
      <c r="N414" s="236" t="n"/>
      <c r="O414" s="236" t="n"/>
      <c r="P414" s="236" t="n"/>
      <c r="Q414" s="264">
        <f>IF(COUNTA(D414:P414)=0,"",ROUND(AVERAGE(D414:P414),1))</f>
        <v/>
      </c>
      <c r="S414" s="236" t="n"/>
      <c r="T414" s="236" t="n"/>
      <c r="U414" s="236" t="n"/>
      <c r="V414" s="236" t="n"/>
      <c r="W414" s="236" t="n"/>
      <c r="X414" s="236" t="n"/>
      <c r="Y414" s="236" t="n"/>
      <c r="Z414" s="236" t="n"/>
      <c r="AA414" s="236" t="n"/>
      <c r="AB414" s="236" t="n"/>
      <c r="AC414" s="236" t="n"/>
      <c r="AD414" s="236" t="n"/>
      <c r="AE414" s="236" t="n"/>
      <c r="AF414" s="264">
        <f>IF(COUNTA(S414:AE414)=0,"",ROUND(AVERAGE(S414:AE414),1))</f>
        <v/>
      </c>
      <c r="AH414" s="236" t="n"/>
      <c r="AI414" s="236" t="n"/>
      <c r="AJ414" s="236" t="n"/>
      <c r="AK414" s="236" t="n"/>
      <c r="AL414" s="236" t="n"/>
      <c r="AM414" s="236" t="n"/>
      <c r="AN414" s="236" t="n"/>
      <c r="AO414" s="236" t="n"/>
      <c r="AP414" s="236" t="n"/>
      <c r="AQ414" s="236" t="n"/>
      <c r="AR414" s="236" t="n"/>
      <c r="AS414" s="236" t="n"/>
      <c r="AT414" s="236" t="n"/>
      <c r="AU414" s="237">
        <f>IF(COUNTA(AH414:AT414)=0,"",ROUND(AVERAGE(AH414:AT414),1))</f>
        <v/>
      </c>
    </row>
    <row r="415" ht="14.4" customHeight="1" s="185">
      <c r="A415" s="238" t="n">
        <v>4</v>
      </c>
      <c r="B415" s="239">
        <f t="array" ref="B415:B415">IFERROR(INDEX(Liste_Enfants!B$4:B$53,SMALL(IF(Liste_Enfants!E$4:E$53="B",ROW(Liste_Enfants!E$4:E$53)-3),4))&amp;" "&amp;INDEX(Liste_Enfants!C$4:C$53,SMALL(IF(Liste_Enfants!E$4:E$53="B",ROW(Liste_Enfants!E$4:E$53)-3),4)),"")</f>
        <v/>
      </c>
      <c r="C415" s="235" t="n"/>
      <c r="D415" s="236" t="n"/>
      <c r="E415" s="236" t="n"/>
      <c r="F415" s="236" t="n"/>
      <c r="G415" s="236" t="n"/>
      <c r="H415" s="236" t="n"/>
      <c r="I415" s="236" t="n"/>
      <c r="J415" s="236" t="n"/>
      <c r="K415" s="236" t="n"/>
      <c r="L415" s="236" t="n"/>
      <c r="M415" s="236" t="n"/>
      <c r="N415" s="236" t="n"/>
      <c r="O415" s="236" t="n"/>
      <c r="P415" s="236" t="n"/>
      <c r="Q415" s="264">
        <f>IF(COUNTA(D415:P415)=0,"",ROUND(AVERAGE(D415:P415),1))</f>
        <v/>
      </c>
      <c r="S415" s="236" t="n"/>
      <c r="T415" s="236" t="n"/>
      <c r="U415" s="236" t="n"/>
      <c r="V415" s="236" t="n"/>
      <c r="W415" s="236" t="n"/>
      <c r="X415" s="236" t="n"/>
      <c r="Y415" s="236" t="n"/>
      <c r="Z415" s="236" t="n"/>
      <c r="AA415" s="236" t="n"/>
      <c r="AB415" s="236" t="n"/>
      <c r="AC415" s="236" t="n"/>
      <c r="AD415" s="236" t="n"/>
      <c r="AE415" s="236" t="n"/>
      <c r="AF415" s="264">
        <f>IF(COUNTA(S415:AE415)=0,"",ROUND(AVERAGE(S415:AE415),1))</f>
        <v/>
      </c>
      <c r="AH415" s="236" t="n"/>
      <c r="AI415" s="236" t="n"/>
      <c r="AJ415" s="236" t="n"/>
      <c r="AK415" s="236" t="n"/>
      <c r="AL415" s="236" t="n"/>
      <c r="AM415" s="236" t="n"/>
      <c r="AN415" s="236" t="n"/>
      <c r="AO415" s="236" t="n"/>
      <c r="AP415" s="236" t="n"/>
      <c r="AQ415" s="236" t="n"/>
      <c r="AR415" s="236" t="n"/>
      <c r="AS415" s="236" t="n"/>
      <c r="AT415" s="236" t="n"/>
      <c r="AU415" s="237">
        <f>IF(COUNTA(AH415:AT415)=0,"",ROUND(AVERAGE(AH415:AT415),1))</f>
        <v/>
      </c>
    </row>
    <row r="416" ht="14.4" customHeight="1" s="185">
      <c r="A416" s="213" t="n">
        <v>5</v>
      </c>
      <c r="B416" s="234">
        <f t="array" ref="B416:B416">IFERROR(INDEX(Liste_Enfants!B$4:B$53,SMALL(IF(Liste_Enfants!E$4:E$53="B",ROW(Liste_Enfants!E$4:E$53)-3),5))&amp;" "&amp;INDEX(Liste_Enfants!C$4:C$53,SMALL(IF(Liste_Enfants!E$4:E$53="B",ROW(Liste_Enfants!E$4:E$53)-3),5)),"")</f>
        <v/>
      </c>
      <c r="C416" s="235" t="n"/>
      <c r="D416" s="236" t="n"/>
      <c r="E416" s="236" t="n"/>
      <c r="F416" s="236" t="n"/>
      <c r="G416" s="236" t="n"/>
      <c r="H416" s="236" t="n"/>
      <c r="I416" s="236" t="n"/>
      <c r="J416" s="236" t="n"/>
      <c r="K416" s="236" t="n"/>
      <c r="L416" s="236" t="n"/>
      <c r="M416" s="236" t="n"/>
      <c r="N416" s="236" t="n"/>
      <c r="O416" s="236" t="n"/>
      <c r="P416" s="236" t="n"/>
      <c r="Q416" s="264">
        <f>IF(COUNTA(D416:P416)=0,"",ROUND(AVERAGE(D416:P416),1))</f>
        <v/>
      </c>
      <c r="S416" s="236" t="n"/>
      <c r="T416" s="236" t="n"/>
      <c r="U416" s="236" t="n"/>
      <c r="V416" s="236" t="n"/>
      <c r="W416" s="236" t="n"/>
      <c r="X416" s="236" t="n"/>
      <c r="Y416" s="236" t="n"/>
      <c r="Z416" s="236" t="n"/>
      <c r="AA416" s="236" t="n"/>
      <c r="AB416" s="236" t="n"/>
      <c r="AC416" s="236" t="n"/>
      <c r="AD416" s="236" t="n"/>
      <c r="AE416" s="236" t="n"/>
      <c r="AF416" s="264">
        <f>IF(COUNTA(S416:AE416)=0,"",ROUND(AVERAGE(S416:AE416),1))</f>
        <v/>
      </c>
      <c r="AH416" s="236" t="n"/>
      <c r="AI416" s="236" t="n"/>
      <c r="AJ416" s="236" t="n"/>
      <c r="AK416" s="236" t="n"/>
      <c r="AL416" s="236" t="n"/>
      <c r="AM416" s="236" t="n"/>
      <c r="AN416" s="236" t="n"/>
      <c r="AO416" s="236" t="n"/>
      <c r="AP416" s="236" t="n"/>
      <c r="AQ416" s="236" t="n"/>
      <c r="AR416" s="236" t="n"/>
      <c r="AS416" s="236" t="n"/>
      <c r="AT416" s="236" t="n"/>
      <c r="AU416" s="237">
        <f>IF(COUNTA(AH416:AT416)=0,"",ROUND(AVERAGE(AH416:AT416),1))</f>
        <v/>
      </c>
    </row>
    <row r="417" ht="14.4" customHeight="1" s="185">
      <c r="A417" s="238" t="n">
        <v>6</v>
      </c>
      <c r="B417" s="239">
        <f t="array" ref="B417:B417">IFERROR(INDEX(Liste_Enfants!B$4:B$53,SMALL(IF(Liste_Enfants!E$4:E$53="B",ROW(Liste_Enfants!E$4:E$53)-3),6))&amp;" "&amp;INDEX(Liste_Enfants!C$4:C$53,SMALL(IF(Liste_Enfants!E$4:E$53="B",ROW(Liste_Enfants!E$4:E$53)-3),6)),"")</f>
        <v/>
      </c>
      <c r="C417" s="235" t="n"/>
      <c r="D417" s="236" t="n"/>
      <c r="E417" s="236" t="n"/>
      <c r="F417" s="236" t="n"/>
      <c r="G417" s="236" t="n"/>
      <c r="H417" s="236" t="n"/>
      <c r="I417" s="236" t="n"/>
      <c r="J417" s="236" t="n"/>
      <c r="K417" s="236" t="n"/>
      <c r="L417" s="236" t="n"/>
      <c r="M417" s="236" t="n"/>
      <c r="N417" s="236" t="n"/>
      <c r="O417" s="236" t="n"/>
      <c r="P417" s="236" t="n"/>
      <c r="Q417" s="264">
        <f>IF(COUNTA(D417:P417)=0,"",ROUND(AVERAGE(D417:P417),1))</f>
        <v/>
      </c>
      <c r="S417" s="236" t="n"/>
      <c r="T417" s="236" t="n"/>
      <c r="U417" s="236" t="n"/>
      <c r="V417" s="236" t="n"/>
      <c r="W417" s="236" t="n"/>
      <c r="X417" s="236" t="n"/>
      <c r="Y417" s="236" t="n"/>
      <c r="Z417" s="236" t="n"/>
      <c r="AA417" s="236" t="n"/>
      <c r="AB417" s="236" t="n"/>
      <c r="AC417" s="236" t="n"/>
      <c r="AD417" s="236" t="n"/>
      <c r="AE417" s="236" t="n"/>
      <c r="AF417" s="264">
        <f>IF(COUNTA(S417:AE417)=0,"",ROUND(AVERAGE(S417:AE417),1))</f>
        <v/>
      </c>
      <c r="AH417" s="236" t="n"/>
      <c r="AI417" s="236" t="n"/>
      <c r="AJ417" s="236" t="n"/>
      <c r="AK417" s="236" t="n"/>
      <c r="AL417" s="236" t="n"/>
      <c r="AM417" s="236" t="n"/>
      <c r="AN417" s="236" t="n"/>
      <c r="AO417" s="236" t="n"/>
      <c r="AP417" s="236" t="n"/>
      <c r="AQ417" s="236" t="n"/>
      <c r="AR417" s="236" t="n"/>
      <c r="AS417" s="236" t="n"/>
      <c r="AT417" s="236" t="n"/>
      <c r="AU417" s="237">
        <f>IF(COUNTA(AH417:AT417)=0,"",ROUND(AVERAGE(AH417:AT417),1))</f>
        <v/>
      </c>
    </row>
    <row r="418" ht="14.4" customHeight="1" s="185">
      <c r="A418" s="213" t="n">
        <v>7</v>
      </c>
      <c r="B418" s="234">
        <f t="array" ref="B418:B418">IFERROR(INDEX(Liste_Enfants!B$4:B$53,SMALL(IF(Liste_Enfants!E$4:E$53="B",ROW(Liste_Enfants!E$4:E$53)-3),7))&amp;" "&amp;INDEX(Liste_Enfants!C$4:C$53,SMALL(IF(Liste_Enfants!E$4:E$53="B",ROW(Liste_Enfants!E$4:E$53)-3),7)),"")</f>
        <v/>
      </c>
      <c r="C418" s="235" t="n"/>
      <c r="D418" s="236" t="n"/>
      <c r="E418" s="236" t="n"/>
      <c r="F418" s="236" t="n"/>
      <c r="G418" s="236" t="n"/>
      <c r="H418" s="236" t="n"/>
      <c r="I418" s="236" t="n"/>
      <c r="J418" s="236" t="n"/>
      <c r="K418" s="236" t="n"/>
      <c r="L418" s="236" t="n"/>
      <c r="M418" s="236" t="n"/>
      <c r="N418" s="236" t="n"/>
      <c r="O418" s="236" t="n"/>
      <c r="P418" s="236" t="n"/>
      <c r="Q418" s="264">
        <f>IF(COUNTA(D418:P418)=0,"",ROUND(AVERAGE(D418:P418),1))</f>
        <v/>
      </c>
      <c r="S418" s="236" t="n"/>
      <c r="T418" s="236" t="n"/>
      <c r="U418" s="236" t="n"/>
      <c r="V418" s="236" t="n"/>
      <c r="W418" s="236" t="n"/>
      <c r="X418" s="236" t="n"/>
      <c r="Y418" s="236" t="n"/>
      <c r="Z418" s="236" t="n"/>
      <c r="AA418" s="236" t="n"/>
      <c r="AB418" s="236" t="n"/>
      <c r="AC418" s="236" t="n"/>
      <c r="AD418" s="236" t="n"/>
      <c r="AE418" s="236" t="n"/>
      <c r="AF418" s="264">
        <f>IF(COUNTA(S418:AE418)=0,"",ROUND(AVERAGE(S418:AE418),1))</f>
        <v/>
      </c>
      <c r="AH418" s="236" t="n"/>
      <c r="AI418" s="236" t="n"/>
      <c r="AJ418" s="236" t="n"/>
      <c r="AK418" s="236" t="n"/>
      <c r="AL418" s="236" t="n"/>
      <c r="AM418" s="236" t="n"/>
      <c r="AN418" s="236" t="n"/>
      <c r="AO418" s="236" t="n"/>
      <c r="AP418" s="236" t="n"/>
      <c r="AQ418" s="236" t="n"/>
      <c r="AR418" s="236" t="n"/>
      <c r="AS418" s="236" t="n"/>
      <c r="AT418" s="236" t="n"/>
      <c r="AU418" s="237">
        <f>IF(COUNTA(AH418:AT418)=0,"",ROUND(AVERAGE(AH418:AT418),1))</f>
        <v/>
      </c>
    </row>
    <row r="419" ht="14.4" customHeight="1" s="185">
      <c r="A419" s="238" t="n">
        <v>8</v>
      </c>
      <c r="B419" s="239">
        <f t="array" ref="B419:B419">IFERROR(INDEX(Liste_Enfants!B$4:B$53,SMALL(IF(Liste_Enfants!E$4:E$53="B",ROW(Liste_Enfants!E$4:E$53)-3),8))&amp;" "&amp;INDEX(Liste_Enfants!C$4:C$53,SMALL(IF(Liste_Enfants!E$4:E$53="B",ROW(Liste_Enfants!E$4:E$53)-3),8)),"")</f>
        <v/>
      </c>
      <c r="C419" s="235" t="n"/>
      <c r="D419" s="236" t="n"/>
      <c r="E419" s="236" t="n"/>
      <c r="F419" s="236" t="n"/>
      <c r="G419" s="236" t="n"/>
      <c r="H419" s="236" t="n"/>
      <c r="I419" s="236" t="n"/>
      <c r="J419" s="236" t="n"/>
      <c r="K419" s="236" t="n"/>
      <c r="L419" s="236" t="n"/>
      <c r="M419" s="236" t="n"/>
      <c r="N419" s="236" t="n"/>
      <c r="O419" s="236" t="n"/>
      <c r="P419" s="236" t="n"/>
      <c r="Q419" s="264">
        <f>IF(COUNTA(D419:P419)=0,"",ROUND(AVERAGE(D419:P419),1))</f>
        <v/>
      </c>
      <c r="S419" s="236" t="n"/>
      <c r="T419" s="236" t="n"/>
      <c r="U419" s="236" t="n"/>
      <c r="V419" s="236" t="n"/>
      <c r="W419" s="236" t="n"/>
      <c r="X419" s="236" t="n"/>
      <c r="Y419" s="236" t="n"/>
      <c r="Z419" s="236" t="n"/>
      <c r="AA419" s="236" t="n"/>
      <c r="AB419" s="236" t="n"/>
      <c r="AC419" s="236" t="n"/>
      <c r="AD419" s="236" t="n"/>
      <c r="AE419" s="236" t="n"/>
      <c r="AF419" s="264">
        <f>IF(COUNTA(S419:AE419)=0,"",ROUND(AVERAGE(S419:AE419),1))</f>
        <v/>
      </c>
      <c r="AH419" s="236" t="n"/>
      <c r="AI419" s="236" t="n"/>
      <c r="AJ419" s="236" t="n"/>
      <c r="AK419" s="236" t="n"/>
      <c r="AL419" s="236" t="n"/>
      <c r="AM419" s="236" t="n"/>
      <c r="AN419" s="236" t="n"/>
      <c r="AO419" s="236" t="n"/>
      <c r="AP419" s="236" t="n"/>
      <c r="AQ419" s="236" t="n"/>
      <c r="AR419" s="236" t="n"/>
      <c r="AS419" s="236" t="n"/>
      <c r="AT419" s="236" t="n"/>
      <c r="AU419" s="237">
        <f>IF(COUNTA(AH419:AT419)=0,"",ROUND(AVERAGE(AH419:AT419),1))</f>
        <v/>
      </c>
    </row>
    <row r="420" ht="14.4" customHeight="1" s="185">
      <c r="A420" s="213" t="n">
        <v>9</v>
      </c>
      <c r="B420" s="234">
        <f t="array" ref="B420:B420">IFERROR(INDEX(Liste_Enfants!B$4:B$53,SMALL(IF(Liste_Enfants!E$4:E$53="B",ROW(Liste_Enfants!E$4:E$53)-3),9))&amp;" "&amp;INDEX(Liste_Enfants!C$4:C$53,SMALL(IF(Liste_Enfants!E$4:E$53="B",ROW(Liste_Enfants!E$4:E$53)-3),9)),"")</f>
        <v/>
      </c>
      <c r="C420" s="235" t="n"/>
      <c r="D420" s="236" t="n"/>
      <c r="E420" s="236" t="n"/>
      <c r="F420" s="236" t="n"/>
      <c r="G420" s="236" t="n"/>
      <c r="H420" s="236" t="n"/>
      <c r="I420" s="236" t="n"/>
      <c r="J420" s="236" t="n"/>
      <c r="K420" s="236" t="n"/>
      <c r="L420" s="236" t="n"/>
      <c r="M420" s="236" t="n"/>
      <c r="N420" s="236" t="n"/>
      <c r="O420" s="236" t="n"/>
      <c r="P420" s="236" t="n"/>
      <c r="Q420" s="264">
        <f>IF(COUNTA(D420:P420)=0,"",ROUND(AVERAGE(D420:P420),1))</f>
        <v/>
      </c>
      <c r="S420" s="236" t="n"/>
      <c r="T420" s="236" t="n"/>
      <c r="U420" s="236" t="n"/>
      <c r="V420" s="236" t="n"/>
      <c r="W420" s="236" t="n"/>
      <c r="X420" s="236" t="n"/>
      <c r="Y420" s="236" t="n"/>
      <c r="Z420" s="236" t="n"/>
      <c r="AA420" s="236" t="n"/>
      <c r="AB420" s="236" t="n"/>
      <c r="AC420" s="236" t="n"/>
      <c r="AD420" s="236" t="n"/>
      <c r="AE420" s="236" t="n"/>
      <c r="AF420" s="264">
        <f>IF(COUNTA(S420:AE420)=0,"",ROUND(AVERAGE(S420:AE420),1))</f>
        <v/>
      </c>
      <c r="AH420" s="236" t="n"/>
      <c r="AI420" s="236" t="n"/>
      <c r="AJ420" s="236" t="n"/>
      <c r="AK420" s="236" t="n"/>
      <c r="AL420" s="236" t="n"/>
      <c r="AM420" s="236" t="n"/>
      <c r="AN420" s="236" t="n"/>
      <c r="AO420" s="236" t="n"/>
      <c r="AP420" s="236" t="n"/>
      <c r="AQ420" s="236" t="n"/>
      <c r="AR420" s="236" t="n"/>
      <c r="AS420" s="236" t="n"/>
      <c r="AT420" s="236" t="n"/>
      <c r="AU420" s="237">
        <f>IF(COUNTA(AH420:AT420)=0,"",ROUND(AVERAGE(AH420:AT420),1))</f>
        <v/>
      </c>
    </row>
    <row r="421" ht="14.4" customHeight="1" s="185">
      <c r="A421" s="238" t="n">
        <v>10</v>
      </c>
      <c r="B421" s="239">
        <f t="array" ref="B421:B421">IFERROR(INDEX(Liste_Enfants!B$4:B$53,SMALL(IF(Liste_Enfants!E$4:E$53="B",ROW(Liste_Enfants!E$4:E$53)-3),10))&amp;" "&amp;INDEX(Liste_Enfants!C$4:C$53,SMALL(IF(Liste_Enfants!E$4:E$53="B",ROW(Liste_Enfants!E$4:E$53)-3),10)),"")</f>
        <v/>
      </c>
      <c r="C421" s="235" t="n"/>
      <c r="D421" s="236" t="n"/>
      <c r="E421" s="236" t="n"/>
      <c r="F421" s="236" t="n"/>
      <c r="G421" s="236" t="n"/>
      <c r="H421" s="236" t="n"/>
      <c r="I421" s="236" t="n"/>
      <c r="J421" s="236" t="n"/>
      <c r="K421" s="236" t="n"/>
      <c r="L421" s="236" t="n"/>
      <c r="M421" s="236" t="n"/>
      <c r="N421" s="236" t="n"/>
      <c r="O421" s="236" t="n"/>
      <c r="P421" s="236" t="n"/>
      <c r="Q421" s="264">
        <f>IF(COUNTA(D421:P421)=0,"",ROUND(AVERAGE(D421:P421),1))</f>
        <v/>
      </c>
      <c r="S421" s="236" t="n"/>
      <c r="T421" s="236" t="n"/>
      <c r="U421" s="236" t="n"/>
      <c r="V421" s="236" t="n"/>
      <c r="W421" s="236" t="n"/>
      <c r="X421" s="236" t="n"/>
      <c r="Y421" s="236" t="n"/>
      <c r="Z421" s="236" t="n"/>
      <c r="AA421" s="236" t="n"/>
      <c r="AB421" s="236" t="n"/>
      <c r="AC421" s="236" t="n"/>
      <c r="AD421" s="236" t="n"/>
      <c r="AE421" s="236" t="n"/>
      <c r="AF421" s="264">
        <f>IF(COUNTA(S421:AE421)=0,"",ROUND(AVERAGE(S421:AE421),1))</f>
        <v/>
      </c>
      <c r="AH421" s="236" t="n"/>
      <c r="AI421" s="236" t="n"/>
      <c r="AJ421" s="236" t="n"/>
      <c r="AK421" s="236" t="n"/>
      <c r="AL421" s="236" t="n"/>
      <c r="AM421" s="236" t="n"/>
      <c r="AN421" s="236" t="n"/>
      <c r="AO421" s="236" t="n"/>
      <c r="AP421" s="236" t="n"/>
      <c r="AQ421" s="236" t="n"/>
      <c r="AR421" s="236" t="n"/>
      <c r="AS421" s="236" t="n"/>
      <c r="AT421" s="236" t="n"/>
      <c r="AU421" s="237">
        <f>IF(COUNTA(AH421:AT421)=0,"",ROUND(AVERAGE(AH421:AT421),1))</f>
        <v/>
      </c>
    </row>
    <row r="422" ht="14.4" customHeight="1" s="185">
      <c r="A422" s="213" t="n">
        <v>11</v>
      </c>
      <c r="B422" s="234">
        <f t="array" ref="B422:B422">IFERROR(INDEX(Liste_Enfants!B$4:B$53,SMALL(IF(Liste_Enfants!E$4:E$53="B",ROW(Liste_Enfants!E$4:E$53)-3),11))&amp;" "&amp;INDEX(Liste_Enfants!C$4:C$53,SMALL(IF(Liste_Enfants!E$4:E$53="B",ROW(Liste_Enfants!E$4:E$53)-3),11)),"")</f>
        <v/>
      </c>
      <c r="C422" s="235" t="n"/>
      <c r="D422" s="236" t="n"/>
      <c r="E422" s="236" t="n"/>
      <c r="F422" s="236" t="n"/>
      <c r="G422" s="236" t="n"/>
      <c r="H422" s="236" t="n"/>
      <c r="I422" s="236" t="n"/>
      <c r="J422" s="236" t="n"/>
      <c r="K422" s="236" t="n"/>
      <c r="L422" s="236" t="n"/>
      <c r="M422" s="236" t="n"/>
      <c r="N422" s="236" t="n"/>
      <c r="O422" s="236" t="n"/>
      <c r="P422" s="236" t="n"/>
      <c r="Q422" s="264">
        <f>IF(COUNTA(D422:P422)=0,"",ROUND(AVERAGE(D422:P422),1))</f>
        <v/>
      </c>
      <c r="S422" s="236" t="n"/>
      <c r="T422" s="236" t="n"/>
      <c r="U422" s="236" t="n"/>
      <c r="V422" s="236" t="n"/>
      <c r="W422" s="236" t="n"/>
      <c r="X422" s="236" t="n"/>
      <c r="Y422" s="236" t="n"/>
      <c r="Z422" s="236" t="n"/>
      <c r="AA422" s="236" t="n"/>
      <c r="AB422" s="236" t="n"/>
      <c r="AC422" s="236" t="n"/>
      <c r="AD422" s="236" t="n"/>
      <c r="AE422" s="236" t="n"/>
      <c r="AF422" s="264">
        <f>IF(COUNTA(S422:AE422)=0,"",ROUND(AVERAGE(S422:AE422),1))</f>
        <v/>
      </c>
      <c r="AH422" s="236" t="n"/>
      <c r="AI422" s="236" t="n"/>
      <c r="AJ422" s="236" t="n"/>
      <c r="AK422" s="236" t="n"/>
      <c r="AL422" s="236" t="n"/>
      <c r="AM422" s="236" t="n"/>
      <c r="AN422" s="236" t="n"/>
      <c r="AO422" s="236" t="n"/>
      <c r="AP422" s="236" t="n"/>
      <c r="AQ422" s="236" t="n"/>
      <c r="AR422" s="236" t="n"/>
      <c r="AS422" s="236" t="n"/>
      <c r="AT422" s="236" t="n"/>
      <c r="AU422" s="237">
        <f>IF(COUNTA(AH422:AT422)=0,"",ROUND(AVERAGE(AH422:AT422),1))</f>
        <v/>
      </c>
    </row>
    <row r="423" ht="14.4" customHeight="1" s="185">
      <c r="A423" s="238" t="n">
        <v>12</v>
      </c>
      <c r="B423" s="239">
        <f t="array" ref="B423:B423">IFERROR(INDEX(Liste_Enfants!B$4:B$53,SMALL(IF(Liste_Enfants!E$4:E$53="B",ROW(Liste_Enfants!E$4:E$53)-3),12))&amp;" "&amp;INDEX(Liste_Enfants!C$4:C$53,SMALL(IF(Liste_Enfants!E$4:E$53="B",ROW(Liste_Enfants!E$4:E$53)-3),12)),"")</f>
        <v/>
      </c>
      <c r="C423" s="235" t="n"/>
      <c r="D423" s="236" t="n"/>
      <c r="E423" s="236" t="n"/>
      <c r="F423" s="236" t="n"/>
      <c r="G423" s="236" t="n"/>
      <c r="H423" s="236" t="n"/>
      <c r="I423" s="236" t="n"/>
      <c r="J423" s="236" t="n"/>
      <c r="K423" s="236" t="n"/>
      <c r="L423" s="236" t="n"/>
      <c r="M423" s="236" t="n"/>
      <c r="N423" s="236" t="n"/>
      <c r="O423" s="236" t="n"/>
      <c r="P423" s="236" t="n"/>
      <c r="Q423" s="264">
        <f>IF(COUNTA(D423:P423)=0,"",ROUND(AVERAGE(D423:P423),1))</f>
        <v/>
      </c>
      <c r="S423" s="236" t="n"/>
      <c r="T423" s="236" t="n"/>
      <c r="U423" s="236" t="n"/>
      <c r="V423" s="236" t="n"/>
      <c r="W423" s="236" t="n"/>
      <c r="X423" s="236" t="n"/>
      <c r="Y423" s="236" t="n"/>
      <c r="Z423" s="236" t="n"/>
      <c r="AA423" s="236" t="n"/>
      <c r="AB423" s="236" t="n"/>
      <c r="AC423" s="236" t="n"/>
      <c r="AD423" s="236" t="n"/>
      <c r="AE423" s="236" t="n"/>
      <c r="AF423" s="264">
        <f>IF(COUNTA(S423:AE423)=0,"",ROUND(AVERAGE(S423:AE423),1))</f>
        <v/>
      </c>
      <c r="AH423" s="236" t="n"/>
      <c r="AI423" s="236" t="n"/>
      <c r="AJ423" s="236" t="n"/>
      <c r="AK423" s="236" t="n"/>
      <c r="AL423" s="236" t="n"/>
      <c r="AM423" s="236" t="n"/>
      <c r="AN423" s="236" t="n"/>
      <c r="AO423" s="236" t="n"/>
      <c r="AP423" s="236" t="n"/>
      <c r="AQ423" s="236" t="n"/>
      <c r="AR423" s="236" t="n"/>
      <c r="AS423" s="236" t="n"/>
      <c r="AT423" s="236" t="n"/>
      <c r="AU423" s="237">
        <f>IF(COUNTA(AH423:AT423)=0,"",ROUND(AVERAGE(AH423:AT423),1))</f>
        <v/>
      </c>
    </row>
    <row r="424" ht="14.4" customHeight="1" s="185">
      <c r="A424" s="213" t="n">
        <v>13</v>
      </c>
      <c r="B424" s="234">
        <f t="array" ref="B424:B424">IFERROR(INDEX(Liste_Enfants!B$4:B$53,SMALL(IF(Liste_Enfants!E$4:E$53="B",ROW(Liste_Enfants!E$4:E$53)-3),13))&amp;" "&amp;INDEX(Liste_Enfants!C$4:C$53,SMALL(IF(Liste_Enfants!E$4:E$53="B",ROW(Liste_Enfants!E$4:E$53)-3),13)),"")</f>
        <v/>
      </c>
      <c r="C424" s="235" t="n"/>
      <c r="D424" s="236" t="n"/>
      <c r="E424" s="236" t="n"/>
      <c r="F424" s="236" t="n"/>
      <c r="G424" s="236" t="n"/>
      <c r="H424" s="236" t="n"/>
      <c r="I424" s="236" t="n"/>
      <c r="J424" s="236" t="n"/>
      <c r="K424" s="236" t="n"/>
      <c r="L424" s="236" t="n"/>
      <c r="M424" s="236" t="n"/>
      <c r="N424" s="236" t="n"/>
      <c r="O424" s="236" t="n"/>
      <c r="P424" s="236" t="n"/>
      <c r="Q424" s="264">
        <f>IF(COUNTA(D424:P424)=0,"",ROUND(AVERAGE(D424:P424),1))</f>
        <v/>
      </c>
      <c r="S424" s="236" t="n"/>
      <c r="T424" s="236" t="n"/>
      <c r="U424" s="236" t="n"/>
      <c r="V424" s="236" t="n"/>
      <c r="W424" s="236" t="n"/>
      <c r="X424" s="236" t="n"/>
      <c r="Y424" s="236" t="n"/>
      <c r="Z424" s="236" t="n"/>
      <c r="AA424" s="236" t="n"/>
      <c r="AB424" s="236" t="n"/>
      <c r="AC424" s="236" t="n"/>
      <c r="AD424" s="236" t="n"/>
      <c r="AE424" s="236" t="n"/>
      <c r="AF424" s="264">
        <f>IF(COUNTA(S424:AE424)=0,"",ROUND(AVERAGE(S424:AE424),1))</f>
        <v/>
      </c>
      <c r="AH424" s="236" t="n"/>
      <c r="AI424" s="236" t="n"/>
      <c r="AJ424" s="236" t="n"/>
      <c r="AK424" s="236" t="n"/>
      <c r="AL424" s="236" t="n"/>
      <c r="AM424" s="236" t="n"/>
      <c r="AN424" s="236" t="n"/>
      <c r="AO424" s="236" t="n"/>
      <c r="AP424" s="236" t="n"/>
      <c r="AQ424" s="236" t="n"/>
      <c r="AR424" s="236" t="n"/>
      <c r="AS424" s="236" t="n"/>
      <c r="AT424" s="236" t="n"/>
      <c r="AU424" s="237">
        <f>IF(COUNTA(AH424:AT424)=0,"",ROUND(AVERAGE(AH424:AT424),1))</f>
        <v/>
      </c>
    </row>
    <row r="425" ht="14.4" customHeight="1" s="185">
      <c r="A425" s="238" t="n">
        <v>14</v>
      </c>
      <c r="B425" s="239">
        <f t="array" ref="B425:B425">IFERROR(INDEX(Liste_Enfants!B$4:B$53,SMALL(IF(Liste_Enfants!E$4:E$53="B",ROW(Liste_Enfants!E$4:E$53)-3),14))&amp;" "&amp;INDEX(Liste_Enfants!C$4:C$53,SMALL(IF(Liste_Enfants!E$4:E$53="B",ROW(Liste_Enfants!E$4:E$53)-3),14)),"")</f>
        <v/>
      </c>
      <c r="C425" s="235" t="n"/>
      <c r="D425" s="236" t="n"/>
      <c r="E425" s="236" t="n"/>
      <c r="F425" s="236" t="n"/>
      <c r="G425" s="236" t="n"/>
      <c r="H425" s="236" t="n"/>
      <c r="I425" s="236" t="n"/>
      <c r="J425" s="236" t="n"/>
      <c r="K425" s="236" t="n"/>
      <c r="L425" s="236" t="n"/>
      <c r="M425" s="236" t="n"/>
      <c r="N425" s="236" t="n"/>
      <c r="O425" s="236" t="n"/>
      <c r="P425" s="236" t="n"/>
      <c r="Q425" s="264">
        <f>IF(COUNTA(D425:P425)=0,"",ROUND(AVERAGE(D425:P425),1))</f>
        <v/>
      </c>
      <c r="S425" s="236" t="n"/>
      <c r="T425" s="236" t="n"/>
      <c r="U425" s="236" t="n"/>
      <c r="V425" s="236" t="n"/>
      <c r="W425" s="236" t="n"/>
      <c r="X425" s="236" t="n"/>
      <c r="Y425" s="236" t="n"/>
      <c r="Z425" s="236" t="n"/>
      <c r="AA425" s="236" t="n"/>
      <c r="AB425" s="236" t="n"/>
      <c r="AC425" s="236" t="n"/>
      <c r="AD425" s="236" t="n"/>
      <c r="AE425" s="236" t="n"/>
      <c r="AF425" s="264">
        <f>IF(COUNTA(S425:AE425)=0,"",ROUND(AVERAGE(S425:AE425),1))</f>
        <v/>
      </c>
      <c r="AH425" s="236" t="n"/>
      <c r="AI425" s="236" t="n"/>
      <c r="AJ425" s="236" t="n"/>
      <c r="AK425" s="236" t="n"/>
      <c r="AL425" s="236" t="n"/>
      <c r="AM425" s="236" t="n"/>
      <c r="AN425" s="236" t="n"/>
      <c r="AO425" s="236" t="n"/>
      <c r="AP425" s="236" t="n"/>
      <c r="AQ425" s="236" t="n"/>
      <c r="AR425" s="236" t="n"/>
      <c r="AS425" s="236" t="n"/>
      <c r="AT425" s="236" t="n"/>
      <c r="AU425" s="237">
        <f>IF(COUNTA(AH425:AT425)=0,"",ROUND(AVERAGE(AH425:AT425),1))</f>
        <v/>
      </c>
    </row>
    <row r="426" ht="14.4" customHeight="1" s="185">
      <c r="A426" s="213" t="n">
        <v>15</v>
      </c>
      <c r="B426" s="234">
        <f t="array" ref="B426:B426">IFERROR(INDEX(Liste_Enfants!B$4:B$53,SMALL(IF(Liste_Enfants!E$4:E$53="B",ROW(Liste_Enfants!E$4:E$53)-3),15))&amp;" "&amp;INDEX(Liste_Enfants!C$4:C$53,SMALL(IF(Liste_Enfants!E$4:E$53="B",ROW(Liste_Enfants!E$4:E$53)-3),15)),"")</f>
        <v/>
      </c>
      <c r="C426" s="235" t="n"/>
      <c r="D426" s="236" t="n"/>
      <c r="E426" s="236" t="n"/>
      <c r="F426" s="236" t="n"/>
      <c r="G426" s="236" t="n"/>
      <c r="H426" s="236" t="n"/>
      <c r="I426" s="236" t="n"/>
      <c r="J426" s="236" t="n"/>
      <c r="K426" s="236" t="n"/>
      <c r="L426" s="236" t="n"/>
      <c r="M426" s="236" t="n"/>
      <c r="N426" s="236" t="n"/>
      <c r="O426" s="236" t="n"/>
      <c r="P426" s="236" t="n"/>
      <c r="Q426" s="264">
        <f>IF(COUNTA(D426:P426)=0,"",ROUND(AVERAGE(D426:P426),1))</f>
        <v/>
      </c>
      <c r="S426" s="236" t="n"/>
      <c r="T426" s="236" t="n"/>
      <c r="U426" s="236" t="n"/>
      <c r="V426" s="236" t="n"/>
      <c r="W426" s="236" t="n"/>
      <c r="X426" s="236" t="n"/>
      <c r="Y426" s="236" t="n"/>
      <c r="Z426" s="236" t="n"/>
      <c r="AA426" s="236" t="n"/>
      <c r="AB426" s="236" t="n"/>
      <c r="AC426" s="236" t="n"/>
      <c r="AD426" s="236" t="n"/>
      <c r="AE426" s="236" t="n"/>
      <c r="AF426" s="264">
        <f>IF(COUNTA(S426:AE426)=0,"",ROUND(AVERAGE(S426:AE426),1))</f>
        <v/>
      </c>
      <c r="AH426" s="236" t="n"/>
      <c r="AI426" s="236" t="n"/>
      <c r="AJ426" s="236" t="n"/>
      <c r="AK426" s="236" t="n"/>
      <c r="AL426" s="236" t="n"/>
      <c r="AM426" s="236" t="n"/>
      <c r="AN426" s="236" t="n"/>
      <c r="AO426" s="236" t="n"/>
      <c r="AP426" s="236" t="n"/>
      <c r="AQ426" s="236" t="n"/>
      <c r="AR426" s="236" t="n"/>
      <c r="AS426" s="236" t="n"/>
      <c r="AT426" s="236" t="n"/>
      <c r="AU426" s="237">
        <f>IF(COUNTA(AH426:AT426)=0,"",ROUND(AVERAGE(AH426:AT426),1))</f>
        <v/>
      </c>
    </row>
    <row r="427" ht="14.4" customHeight="1" s="185">
      <c r="A427" s="233" t="inlineStr">
        <is>
          <t>📊 MOY.</t>
        </is>
      </c>
      <c r="C427" s="252" t="n"/>
      <c r="D427" s="241">
        <f>IF(COUNTA(D412:D426)=0,"",ROUND(AVERAGE(D412:D426),1))</f>
        <v/>
      </c>
      <c r="E427" s="241">
        <f>IF(COUNTA(E412:E426)=0,"",ROUND(AVERAGE(E412:E426),1))</f>
        <v/>
      </c>
      <c r="F427" s="241">
        <f>IF(COUNTA(F412:F426)=0,"",ROUND(AVERAGE(F412:F426),1))</f>
        <v/>
      </c>
      <c r="G427" s="241">
        <f>IF(COUNTA(G412:G426)=0,"",ROUND(AVERAGE(G412:G426),1))</f>
        <v/>
      </c>
      <c r="H427" s="241">
        <f>IF(COUNTA(H412:H426)=0,"",ROUND(AVERAGE(H412:H426),1))</f>
        <v/>
      </c>
      <c r="I427" s="241">
        <f>IF(COUNTA(I412:I426)=0,"",ROUND(AVERAGE(I412:I426),1))</f>
        <v/>
      </c>
      <c r="J427" s="241">
        <f>IF(COUNTA(J412:J426)=0,"",ROUND(AVERAGE(J412:J426),1))</f>
        <v/>
      </c>
      <c r="K427" s="241">
        <f>IF(COUNTA(K412:K426)=0,"",ROUND(AVERAGE(K412:K426),1))</f>
        <v/>
      </c>
      <c r="L427" s="241">
        <f>IF(COUNTA(L412:L426)=0,"",ROUND(AVERAGE(L412:L426),1))</f>
        <v/>
      </c>
      <c r="M427" s="241">
        <f>IF(COUNTA(M412:M426)=0,"",ROUND(AVERAGE(M412:M426),1))</f>
        <v/>
      </c>
      <c r="N427" s="241">
        <f>IF(COUNTA(N412:N426)=0,"",ROUND(AVERAGE(N412:N426),1))</f>
        <v/>
      </c>
      <c r="O427" s="241">
        <f>IF(COUNTA(O412:O426)=0,"",ROUND(AVERAGE(O412:O426),1))</f>
        <v/>
      </c>
      <c r="P427" s="241">
        <f>IF(COUNTA(P412:P426)=0,"",ROUND(AVERAGE(P412:P426),1))</f>
        <v/>
      </c>
      <c r="Q427" s="265">
        <f>IF(COUNTA(Q412:Q426)=0,"",ROUND(AVERAGE(Q412:Q426),1))</f>
        <v/>
      </c>
      <c r="S427" s="241">
        <f>IF(COUNTA(S412:S426)=0,"",ROUND(AVERAGE(S412:S426),1))</f>
        <v/>
      </c>
      <c r="T427" s="241">
        <f>IF(COUNTA(T412:T426)=0,"",ROUND(AVERAGE(T412:T426),1))</f>
        <v/>
      </c>
      <c r="U427" s="241">
        <f>IF(COUNTA(U412:U426)=0,"",ROUND(AVERAGE(U412:U426),1))</f>
        <v/>
      </c>
      <c r="V427" s="241">
        <f>IF(COUNTA(V412:V426)=0,"",ROUND(AVERAGE(V412:V426),1))</f>
        <v/>
      </c>
      <c r="W427" s="241">
        <f>IF(COUNTA(W412:W426)=0,"",ROUND(AVERAGE(W412:W426),1))</f>
        <v/>
      </c>
      <c r="X427" s="241">
        <f>IF(COUNTA(X412:X426)=0,"",ROUND(AVERAGE(X412:X426),1))</f>
        <v/>
      </c>
      <c r="Y427" s="241">
        <f>IF(COUNTA(Y412:Y426)=0,"",ROUND(AVERAGE(Y412:Y426),1))</f>
        <v/>
      </c>
      <c r="Z427" s="241">
        <f>IF(COUNTA(Z412:Z426)=0,"",ROUND(AVERAGE(Z412:Z426),1))</f>
        <v/>
      </c>
      <c r="AA427" s="241">
        <f>IF(COUNTA(AA412:AA426)=0,"",ROUND(AVERAGE(AA412:AA426),1))</f>
        <v/>
      </c>
      <c r="AB427" s="241">
        <f>IF(COUNTA(AB412:AB426)=0,"",ROUND(AVERAGE(AB412:AB426),1))</f>
        <v/>
      </c>
      <c r="AC427" s="241">
        <f>IF(COUNTA(AC412:AC426)=0,"",ROUND(AVERAGE(AC412:AC426),1))</f>
        <v/>
      </c>
      <c r="AD427" s="241">
        <f>IF(COUNTA(AD412:AD426)=0,"",ROUND(AVERAGE(AD412:AD426),1))</f>
        <v/>
      </c>
      <c r="AE427" s="241">
        <f>IF(COUNTA(AE412:AE426)=0,"",ROUND(AVERAGE(AE412:AE426),1))</f>
        <v/>
      </c>
      <c r="AF427" s="265">
        <f>IF(COUNTA(AF412:AF426)=0,"",ROUND(AVERAGE(AF412:AF426),1))</f>
        <v/>
      </c>
      <c r="AH427" s="241">
        <f>IF(COUNTA(AH412:AH426)=0,"",ROUND(AVERAGE(AH412:AH426),1))</f>
        <v/>
      </c>
      <c r="AI427" s="241">
        <f>IF(COUNTA(AI412:AI426)=0,"",ROUND(AVERAGE(AI412:AI426),1))</f>
        <v/>
      </c>
      <c r="AJ427" s="241">
        <f>IF(COUNTA(AJ412:AJ426)=0,"",ROUND(AVERAGE(AJ412:AJ426),1))</f>
        <v/>
      </c>
      <c r="AK427" s="241">
        <f>IF(COUNTA(AK412:AK426)=0,"",ROUND(AVERAGE(AK412:AK426),1))</f>
        <v/>
      </c>
      <c r="AL427" s="241">
        <f>IF(COUNTA(AL412:AL426)=0,"",ROUND(AVERAGE(AL412:AL426),1))</f>
        <v/>
      </c>
      <c r="AM427" s="241">
        <f>IF(COUNTA(AM412:AM426)=0,"",ROUND(AVERAGE(AM412:AM426),1))</f>
        <v/>
      </c>
      <c r="AN427" s="241">
        <f>IF(COUNTA(AN412:AN426)=0,"",ROUND(AVERAGE(AN412:AN426),1))</f>
        <v/>
      </c>
      <c r="AO427" s="241">
        <f>IF(COUNTA(AO412:AO426)=0,"",ROUND(AVERAGE(AO412:AO426),1))</f>
        <v/>
      </c>
      <c r="AP427" s="241">
        <f>IF(COUNTA(AP412:AP426)=0,"",ROUND(AVERAGE(AP412:AP426),1))</f>
        <v/>
      </c>
      <c r="AQ427" s="241">
        <f>IF(COUNTA(AQ412:AQ426)=0,"",ROUND(AVERAGE(AQ412:AQ426),1))</f>
        <v/>
      </c>
      <c r="AR427" s="241">
        <f>IF(COUNTA(AR412:AR426)=0,"",ROUND(AVERAGE(AR412:AR426),1))</f>
        <v/>
      </c>
      <c r="AS427" s="241">
        <f>IF(COUNTA(AS412:AS426)=0,"",ROUND(AVERAGE(AS412:AS426),1))</f>
        <v/>
      </c>
      <c r="AT427" s="241">
        <f>IF(COUNTA(AT412:AT426)=0,"",ROUND(AVERAGE(AT412:AT426),1))</f>
        <v/>
      </c>
      <c r="AU427" s="266">
        <f>IF(COUNTA(AU412:AU426)=0,"",ROUND(AVERAGE(AU412:AU426),1))</f>
        <v/>
      </c>
    </row>
    <row r="428" ht="14.4" customHeight="1" s="185">
      <c r="A428" s="248" t="inlineStr">
        <is>
          <t>⭐ MOY. S6</t>
        </is>
      </c>
      <c r="C428" s="253" t="n"/>
      <c r="D428" s="249">
        <f>IF(COUNTA(D376,D393,D410,D427)=0,"",ROUND(AVERAGE(D376,D393,D410,D427),1))</f>
        <v/>
      </c>
      <c r="E428" s="249">
        <f>IF(COUNTA(E376,E393,E410,E427)=0,"",ROUND(AVERAGE(E376,E393,E410,E427),1))</f>
        <v/>
      </c>
      <c r="F428" s="249">
        <f>IF(COUNTA(F376,F393,F410,F427)=0,"",ROUND(AVERAGE(F376,F393,F410,F427),1))</f>
        <v/>
      </c>
      <c r="G428" s="249">
        <f>IF(COUNTA(G376,G393,G410,G427)=0,"",ROUND(AVERAGE(G376,G393,G410,G427),1))</f>
        <v/>
      </c>
      <c r="H428" s="249">
        <f>IF(COUNTA(H376,H393,H410,H427)=0,"",ROUND(AVERAGE(H376,H393,H410,H427),1))</f>
        <v/>
      </c>
      <c r="I428" s="249">
        <f>IF(COUNTA(I376,I393,I410,I427)=0,"",ROUND(AVERAGE(I376,I393,I410,I427),1))</f>
        <v/>
      </c>
      <c r="J428" s="249">
        <f>IF(COUNTA(J376,J393,J410,J427)=0,"",ROUND(AVERAGE(J376,J393,J410,J427),1))</f>
        <v/>
      </c>
      <c r="K428" s="249">
        <f>IF(COUNTA(K376,K393,K410,K427)=0,"",ROUND(AVERAGE(K376,K393,K410,K427),1))</f>
        <v/>
      </c>
      <c r="L428" s="249">
        <f>IF(COUNTA(L376,L393,L410,L427)=0,"",ROUND(AVERAGE(L376,L393,L410,L427),1))</f>
        <v/>
      </c>
      <c r="M428" s="249">
        <f>IF(COUNTA(M376,M393,M410,M427)=0,"",ROUND(AVERAGE(M376,M393,M410,M427),1))</f>
        <v/>
      </c>
      <c r="N428" s="249">
        <f>IF(COUNTA(N376,N393,N410,N427)=0,"",ROUND(AVERAGE(N376,N393,N410,N427),1))</f>
        <v/>
      </c>
      <c r="O428" s="249">
        <f>IF(COUNTA(O376,O393,O410,O427)=0,"",ROUND(AVERAGE(O376,O393,O410,O427),1))</f>
        <v/>
      </c>
      <c r="P428" s="249">
        <f>IF(COUNTA(P376,P393,P410,P427)=0,"",ROUND(AVERAGE(P376,P393,P410,P427),1))</f>
        <v/>
      </c>
      <c r="Q428" s="270">
        <f>IF(COUNTA(Q376,Q393,Q410,Q427)=0,"",ROUND(AVERAGE(Q376,Q393,Q410,Q427),1))</f>
        <v/>
      </c>
      <c r="S428" s="249">
        <f>IF(COUNTA(S376,S393,S410,S427)=0,"",ROUND(AVERAGE(S376,S393,S410,S427),1))</f>
        <v/>
      </c>
      <c r="T428" s="249">
        <f>IF(COUNTA(T376,T393,T410,T427)=0,"",ROUND(AVERAGE(T376,T393,T410,T427),1))</f>
        <v/>
      </c>
      <c r="U428" s="249">
        <f>IF(COUNTA(U376,U393,U410,U427)=0,"",ROUND(AVERAGE(U376,U393,U410,U427),1))</f>
        <v/>
      </c>
      <c r="V428" s="249">
        <f>IF(COUNTA(V376,V393,V410,V427)=0,"",ROUND(AVERAGE(V376,V393,V410,V427),1))</f>
        <v/>
      </c>
      <c r="W428" s="249">
        <f>IF(COUNTA(W376,W393,W410,W427)=0,"",ROUND(AVERAGE(W376,W393,W410,W427),1))</f>
        <v/>
      </c>
      <c r="X428" s="249">
        <f>IF(COUNTA(X376,X393,X410,X427)=0,"",ROUND(AVERAGE(X376,X393,X410,X427),1))</f>
        <v/>
      </c>
      <c r="Y428" s="249">
        <f>IF(COUNTA(Y376,Y393,Y410,Y427)=0,"",ROUND(AVERAGE(Y376,Y393,Y410,Y427),1))</f>
        <v/>
      </c>
      <c r="Z428" s="249">
        <f>IF(COUNTA(Z376,Z393,Z410,Z427)=0,"",ROUND(AVERAGE(Z376,Z393,Z410,Z427),1))</f>
        <v/>
      </c>
      <c r="AA428" s="249">
        <f>IF(COUNTA(AA376,AA393,AA410,AA427)=0,"",ROUND(AVERAGE(AA376,AA393,AA410,AA427),1))</f>
        <v/>
      </c>
      <c r="AB428" s="249">
        <f>IF(COUNTA(AB376,AB393,AB410,AB427)=0,"",ROUND(AVERAGE(AB376,AB393,AB410,AB427),1))</f>
        <v/>
      </c>
      <c r="AC428" s="249">
        <f>IF(COUNTA(AC376,AC393,AC410,AC427)=0,"",ROUND(AVERAGE(AC376,AC393,AC410,AC427),1))</f>
        <v/>
      </c>
      <c r="AD428" s="249">
        <f>IF(COUNTA(AD376,AD393,AD410,AD427)=0,"",ROUND(AVERAGE(AD376,AD393,AD410,AD427),1))</f>
        <v/>
      </c>
      <c r="AE428" s="249">
        <f>IF(COUNTA(AE376,AE393,AE410,AE427)=0,"",ROUND(AVERAGE(AE376,AE393,AE410,AE427),1))</f>
        <v/>
      </c>
      <c r="AF428" s="270">
        <f>IF(COUNTA(AF376,AF393,AF410,AF427)=0,"",ROUND(AVERAGE(AF376,AF393,AF410,AF427),1))</f>
        <v/>
      </c>
      <c r="AH428" s="249">
        <f>IF(COUNTA(AH376,AH393,AH410,AH427)=0,"",ROUND(AVERAGE(AH376,AH393,AH410,AH427),1))</f>
        <v/>
      </c>
      <c r="AI428" s="249">
        <f>IF(COUNTA(AI376,AI393,AI410,AI427)=0,"",ROUND(AVERAGE(AI376,AI393,AI410,AI427),1))</f>
        <v/>
      </c>
      <c r="AJ428" s="249">
        <f>IF(COUNTA(AJ376,AJ393,AJ410,AJ427)=0,"",ROUND(AVERAGE(AJ376,AJ393,AJ410,AJ427),1))</f>
        <v/>
      </c>
      <c r="AK428" s="249">
        <f>IF(COUNTA(AK376,AK393,AK410,AK427)=0,"",ROUND(AVERAGE(AK376,AK393,AK410,AK427),1))</f>
        <v/>
      </c>
      <c r="AL428" s="249">
        <f>IF(COUNTA(AL376,AL393,AL410,AL427)=0,"",ROUND(AVERAGE(AL376,AL393,AL410,AL427),1))</f>
        <v/>
      </c>
      <c r="AM428" s="249">
        <f>IF(COUNTA(AM376,AM393,AM410,AM427)=0,"",ROUND(AVERAGE(AM376,AM393,AM410,AM427),1))</f>
        <v/>
      </c>
      <c r="AN428" s="249">
        <f>IF(COUNTA(AN376,AN393,AN410,AN427)=0,"",ROUND(AVERAGE(AN376,AN393,AN410,AN427),1))</f>
        <v/>
      </c>
      <c r="AO428" s="249">
        <f>IF(COUNTA(AO376,AO393,AO410,AO427)=0,"",ROUND(AVERAGE(AO376,AO393,AO410,AO427),1))</f>
        <v/>
      </c>
      <c r="AP428" s="249">
        <f>IF(COUNTA(AP376,AP393,AP410,AP427)=0,"",ROUND(AVERAGE(AP376,AP393,AP410,AP427),1))</f>
        <v/>
      </c>
      <c r="AQ428" s="249">
        <f>IF(COUNTA(AQ376,AQ393,AQ410,AQ427)=0,"",ROUND(AVERAGE(AQ376,AQ393,AQ410,AQ427),1))</f>
        <v/>
      </c>
      <c r="AR428" s="249">
        <f>IF(COUNTA(AR376,AR393,AR410,AR427)=0,"",ROUND(AVERAGE(AR376,AR393,AR410,AR427),1))</f>
        <v/>
      </c>
      <c r="AS428" s="249">
        <f>IF(COUNTA(AS376,AS393,AS410,AS427)=0,"",ROUND(AVERAGE(AS376,AS393,AS410,AS427),1))</f>
        <v/>
      </c>
      <c r="AT428" s="249">
        <f>IF(COUNTA(AT376,AT393,AT410,AT427)=0,"",ROUND(AVERAGE(AT376,AT393,AT410,AT427),1))</f>
        <v/>
      </c>
      <c r="AU428" s="271">
        <f>IF(COUNTA(AU376,AU393,AU410,AU427)=0,"",ROUND(AVERAGE(AU376,AU393,AU410,AU427),1))</f>
        <v/>
      </c>
    </row>
    <row r="429" ht="14.4" customHeight="1" s="185">
      <c r="C429" s="235" t="n"/>
      <c r="D429" s="194" t="n"/>
      <c r="E429" s="194" t="n"/>
      <c r="F429" s="194" t="n"/>
      <c r="G429" s="194" t="n"/>
      <c r="H429" s="194" t="n"/>
      <c r="I429" s="194" t="n"/>
      <c r="J429" s="194" t="n"/>
      <c r="K429" s="194" t="n"/>
      <c r="L429" s="194" t="n"/>
      <c r="M429" s="194" t="n"/>
      <c r="N429" s="194" t="n"/>
      <c r="O429" s="194" t="n"/>
      <c r="P429" s="194" t="n"/>
      <c r="Q429" s="235" t="n"/>
      <c r="S429" s="194" t="n"/>
      <c r="T429" s="194" t="n"/>
      <c r="U429" s="194" t="n"/>
      <c r="V429" s="194" t="n"/>
      <c r="W429" s="194" t="n"/>
      <c r="X429" s="194" t="n"/>
      <c r="Y429" s="194" t="n"/>
      <c r="Z429" s="194" t="n"/>
      <c r="AA429" s="194" t="n"/>
      <c r="AB429" s="194" t="n"/>
      <c r="AC429" s="194" t="n"/>
      <c r="AD429" s="194" t="n"/>
      <c r="AE429" s="194" t="n"/>
      <c r="AF429" s="235" t="n"/>
      <c r="AH429" s="194" t="n"/>
      <c r="AI429" s="194" t="n"/>
      <c r="AJ429" s="194" t="n"/>
      <c r="AK429" s="194" t="n"/>
      <c r="AL429" s="194" t="n"/>
      <c r="AM429" s="194" t="n"/>
      <c r="AN429" s="194" t="n"/>
      <c r="AO429" s="194" t="n"/>
      <c r="AP429" s="194" t="n"/>
      <c r="AQ429" s="194" t="n"/>
      <c r="AR429" s="194" t="n"/>
      <c r="AS429" s="194" t="n"/>
      <c r="AT429" s="194" t="n"/>
    </row>
    <row r="430" ht="15.6" customHeight="1" s="185">
      <c r="A430" s="216" t="inlineStr">
        <is>
          <t>📋 T1 — 📆 SEMAINE 7</t>
        </is>
      </c>
      <c r="C430" s="235" t="n"/>
      <c r="D430" s="194" t="n"/>
      <c r="E430" s="194" t="n"/>
      <c r="F430" s="194" t="n"/>
      <c r="G430" s="194" t="n"/>
      <c r="H430" s="194" t="n"/>
      <c r="I430" s="194" t="n"/>
      <c r="J430" s="194" t="n"/>
      <c r="K430" s="194" t="n"/>
      <c r="L430" s="194" t="n"/>
      <c r="M430" s="194" t="n"/>
      <c r="N430" s="194" t="n"/>
      <c r="O430" s="194" t="n"/>
      <c r="P430" s="194" t="n"/>
      <c r="Q430" s="235" t="n"/>
      <c r="S430" s="194" t="n"/>
      <c r="T430" s="194" t="n"/>
      <c r="U430" s="194" t="n"/>
      <c r="V430" s="194" t="n"/>
      <c r="W430" s="194" t="n"/>
      <c r="X430" s="194" t="n"/>
      <c r="Y430" s="194" t="n"/>
      <c r="Z430" s="194" t="n"/>
      <c r="AA430" s="194" t="n"/>
      <c r="AB430" s="194" t="n"/>
      <c r="AC430" s="194" t="n"/>
      <c r="AD430" s="194" t="n"/>
      <c r="AE430" s="194" t="n"/>
      <c r="AF430" s="235" t="n"/>
      <c r="AH430" s="194" t="n"/>
      <c r="AI430" s="194" t="n"/>
      <c r="AJ430" s="194" t="n"/>
      <c r="AK430" s="194" t="n"/>
      <c r="AL430" s="194" t="n"/>
      <c r="AM430" s="194" t="n"/>
      <c r="AN430" s="194" t="n"/>
      <c r="AO430" s="194" t="n"/>
      <c r="AP430" s="194" t="n"/>
      <c r="AQ430" s="194" t="n"/>
      <c r="AR430" s="194" t="n"/>
      <c r="AS430" s="194" t="n"/>
      <c r="AT430" s="194" t="n"/>
    </row>
    <row r="431" ht="30" customHeight="1" s="185">
      <c r="A431" s="254" t="inlineStr">
        <is>
          <t>N°</t>
        </is>
      </c>
      <c r="B431" s="227" t="inlineStr">
        <is>
          <t>📅 LUNDI</t>
        </is>
      </c>
      <c r="C431" s="228" t="n"/>
      <c r="D431" s="229" t="inlineStr">
        <is>
          <t>Règles</t>
        </is>
      </c>
      <c r="E431" s="229" t="inlineStr">
        <is>
          <t>Coopér.</t>
        </is>
      </c>
      <c r="F431" s="229" t="inlineStr">
        <is>
          <t>Comm.</t>
        </is>
      </c>
      <c r="G431" s="229" t="inlineStr">
        <is>
          <t>Entraide</t>
        </is>
      </c>
      <c r="H431" s="230" t="inlineStr">
        <is>
          <t>Initiat.</t>
        </is>
      </c>
      <c r="I431" s="230" t="inlineStr">
        <is>
          <t>Gest.mat</t>
        </is>
      </c>
      <c r="J431" s="230" t="inlineStr">
        <is>
          <t>Orga.</t>
        </is>
      </c>
      <c r="K431" s="231" t="inlineStr">
        <is>
          <t>Imagin.</t>
        </is>
      </c>
      <c r="L431" s="231" t="inlineStr">
        <is>
          <t>Expr.art</t>
        </is>
      </c>
      <c r="M431" s="231" t="inlineStr">
        <is>
          <t>Expr.corp</t>
        </is>
      </c>
      <c r="N431" s="232" t="inlineStr">
        <is>
          <t>Coord.</t>
        </is>
      </c>
      <c r="O431" s="232" t="inlineStr">
        <is>
          <t>Endur.</t>
        </is>
      </c>
      <c r="P431" s="232" t="inlineStr">
        <is>
          <t>Esp.sport</t>
        </is>
      </c>
      <c r="Q431" s="267" t="inlineStr">
        <is>
          <t>MOY</t>
        </is>
      </c>
      <c r="R431" s="268" t="inlineStr">
        <is>
          <t>▼ Activité</t>
        </is>
      </c>
      <c r="S431" s="229" t="inlineStr">
        <is>
          <t>Règles</t>
        </is>
      </c>
      <c r="T431" s="229" t="inlineStr">
        <is>
          <t>Coopér.</t>
        </is>
      </c>
      <c r="U431" s="229" t="inlineStr">
        <is>
          <t>Comm.</t>
        </is>
      </c>
      <c r="V431" s="229" t="inlineStr">
        <is>
          <t>Entraide</t>
        </is>
      </c>
      <c r="W431" s="230" t="inlineStr">
        <is>
          <t>Initiat.</t>
        </is>
      </c>
      <c r="X431" s="230" t="inlineStr">
        <is>
          <t>Gest.mat</t>
        </is>
      </c>
      <c r="Y431" s="230" t="inlineStr">
        <is>
          <t>Orga.</t>
        </is>
      </c>
      <c r="Z431" s="231" t="inlineStr">
        <is>
          <t>Imagin.</t>
        </is>
      </c>
      <c r="AA431" s="231" t="inlineStr">
        <is>
          <t>Expr.art</t>
        </is>
      </c>
      <c r="AB431" s="231" t="inlineStr">
        <is>
          <t>Expr.corp</t>
        </is>
      </c>
      <c r="AC431" s="232" t="inlineStr">
        <is>
          <t>Coord.</t>
        </is>
      </c>
      <c r="AD431" s="232" t="inlineStr">
        <is>
          <t>Endur.</t>
        </is>
      </c>
      <c r="AE431" s="232" t="inlineStr">
        <is>
          <t>Esp.sport</t>
        </is>
      </c>
      <c r="AF431" s="267" t="inlineStr">
        <is>
          <t>MOY</t>
        </is>
      </c>
      <c r="AH431" s="229" t="inlineStr">
        <is>
          <t>Règles</t>
        </is>
      </c>
      <c r="AI431" s="229" t="inlineStr">
        <is>
          <t>Coopér.</t>
        </is>
      </c>
      <c r="AJ431" s="229" t="inlineStr">
        <is>
          <t>Comm.</t>
        </is>
      </c>
      <c r="AK431" s="229" t="inlineStr">
        <is>
          <t>Entraide</t>
        </is>
      </c>
      <c r="AL431" s="230" t="inlineStr">
        <is>
          <t>Initiat.</t>
        </is>
      </c>
      <c r="AM431" s="230" t="inlineStr">
        <is>
          <t>Gest.mat</t>
        </is>
      </c>
      <c r="AN431" s="230" t="inlineStr">
        <is>
          <t>Orga.</t>
        </is>
      </c>
      <c r="AO431" s="231" t="inlineStr">
        <is>
          <t>Imagin.</t>
        </is>
      </c>
      <c r="AP431" s="231" t="inlineStr">
        <is>
          <t>Expr.art</t>
        </is>
      </c>
      <c r="AQ431" s="231" t="inlineStr">
        <is>
          <t>Expr.corp</t>
        </is>
      </c>
      <c r="AR431" s="232" t="inlineStr">
        <is>
          <t>Coord.</t>
        </is>
      </c>
      <c r="AS431" s="232" t="inlineStr">
        <is>
          <t>Endur.</t>
        </is>
      </c>
      <c r="AT431" s="232" t="inlineStr">
        <is>
          <t>Esp.sport</t>
        </is>
      </c>
      <c r="AU431" s="269" t="inlineStr">
        <is>
          <t>MOY</t>
        </is>
      </c>
    </row>
    <row r="432" ht="14.4" customHeight="1" s="185">
      <c r="A432" s="255" t="n">
        <v>1</v>
      </c>
      <c r="B432" s="194">
        <f t="array" ref="B432:B432">IFERROR(INDEX(Liste_Enfants!B$4:B$53,SMALL(IF(Liste_Enfants!E$4:E$53="B",ROW(Liste_Enfants!E$4:E$53)-3),1))&amp;" "&amp;INDEX(Liste_Enfants!C$4:C$53,SMALL(IF(Liste_Enfants!E$4:E$53="B",ROW(Liste_Enfants!E$4:E$53)-3),1)),"")</f>
        <v/>
      </c>
      <c r="C432" s="235" t="n"/>
      <c r="D432" s="256" t="n"/>
      <c r="E432" s="256" t="n"/>
      <c r="F432" s="256" t="n"/>
      <c r="G432" s="256" t="n"/>
      <c r="H432" s="256" t="n"/>
      <c r="I432" s="256" t="n"/>
      <c r="J432" s="256" t="n"/>
      <c r="K432" s="256" t="n"/>
      <c r="L432" s="256" t="n"/>
      <c r="M432" s="256" t="n"/>
      <c r="N432" s="256" t="n"/>
      <c r="O432" s="256" t="n"/>
      <c r="P432" s="256" t="n"/>
      <c r="Q432" s="264">
        <f>IF(COUNTA(D432:P432)=0,"",ROUND(AVERAGE(D432:P432),1))</f>
        <v/>
      </c>
      <c r="S432" s="256" t="n"/>
      <c r="T432" s="256" t="n"/>
      <c r="U432" s="256" t="n"/>
      <c r="V432" s="256" t="n"/>
      <c r="W432" s="256" t="n"/>
      <c r="X432" s="256" t="n"/>
      <c r="Y432" s="256" t="n"/>
      <c r="Z432" s="256" t="n"/>
      <c r="AA432" s="256" t="n"/>
      <c r="AB432" s="256" t="n"/>
      <c r="AC432" s="256" t="n"/>
      <c r="AD432" s="256" t="n"/>
      <c r="AE432" s="256" t="n"/>
      <c r="AF432" s="264">
        <f>IF(COUNTA(S432:AE432)=0,"",ROUND(AVERAGE(S432:AE432),1))</f>
        <v/>
      </c>
      <c r="AH432" s="256" t="n"/>
      <c r="AI432" s="256" t="n"/>
      <c r="AJ432" s="256" t="n"/>
      <c r="AK432" s="256" t="n"/>
      <c r="AL432" s="256" t="n"/>
      <c r="AM432" s="256" t="n"/>
      <c r="AN432" s="256" t="n"/>
      <c r="AO432" s="256" t="n"/>
      <c r="AP432" s="256" t="n"/>
      <c r="AQ432" s="256" t="n"/>
      <c r="AR432" s="256" t="n"/>
      <c r="AS432" s="256" t="n"/>
      <c r="AT432" s="256" t="n"/>
      <c r="AU432" s="237">
        <f>IF(COUNTA(AH432:AT432)=0,"",ROUND(AVERAGE(AH432:AT432),1))</f>
        <v/>
      </c>
    </row>
    <row r="433" ht="14.4" customHeight="1" s="185">
      <c r="A433" s="255" t="n">
        <v>2</v>
      </c>
      <c r="B433" s="194">
        <f t="array" ref="B433:B433">IFERROR(INDEX(Liste_Enfants!B$4:B$53,SMALL(IF(Liste_Enfants!E$4:E$53="B",ROW(Liste_Enfants!E$4:E$53)-3),2))&amp;" "&amp;INDEX(Liste_Enfants!C$4:C$53,SMALL(IF(Liste_Enfants!E$4:E$53="B",ROW(Liste_Enfants!E$4:E$53)-3),2)),"")</f>
        <v/>
      </c>
      <c r="C433" s="235" t="n"/>
      <c r="D433" s="256" t="n"/>
      <c r="E433" s="256" t="n"/>
      <c r="F433" s="256" t="n"/>
      <c r="G433" s="256" t="n"/>
      <c r="H433" s="256" t="n"/>
      <c r="I433" s="256" t="n"/>
      <c r="J433" s="256" t="n"/>
      <c r="K433" s="256" t="n"/>
      <c r="L433" s="256" t="n"/>
      <c r="M433" s="256" t="n"/>
      <c r="N433" s="256" t="n"/>
      <c r="O433" s="256" t="n"/>
      <c r="P433" s="256" t="n"/>
      <c r="Q433" s="264">
        <f>IF(COUNTA(D433:P433)=0,"",ROUND(AVERAGE(D433:P433),1))</f>
        <v/>
      </c>
      <c r="S433" s="256" t="n"/>
      <c r="T433" s="256" t="n"/>
      <c r="U433" s="256" t="n"/>
      <c r="V433" s="256" t="n"/>
      <c r="W433" s="256" t="n"/>
      <c r="X433" s="256" t="n"/>
      <c r="Y433" s="256" t="n"/>
      <c r="Z433" s="256" t="n"/>
      <c r="AA433" s="256" t="n"/>
      <c r="AB433" s="256" t="n"/>
      <c r="AC433" s="256" t="n"/>
      <c r="AD433" s="256" t="n"/>
      <c r="AE433" s="256" t="n"/>
      <c r="AF433" s="264">
        <f>IF(COUNTA(S433:AE433)=0,"",ROUND(AVERAGE(S433:AE433),1))</f>
        <v/>
      </c>
      <c r="AH433" s="256" t="n"/>
      <c r="AI433" s="256" t="n"/>
      <c r="AJ433" s="256" t="n"/>
      <c r="AK433" s="256" t="n"/>
      <c r="AL433" s="256" t="n"/>
      <c r="AM433" s="256" t="n"/>
      <c r="AN433" s="256" t="n"/>
      <c r="AO433" s="256" t="n"/>
      <c r="AP433" s="256" t="n"/>
      <c r="AQ433" s="256" t="n"/>
      <c r="AR433" s="256" t="n"/>
      <c r="AS433" s="256" t="n"/>
      <c r="AT433" s="256" t="n"/>
      <c r="AU433" s="237">
        <f>IF(COUNTA(AH433:AT433)=0,"",ROUND(AVERAGE(AH433:AT433),1))</f>
        <v/>
      </c>
    </row>
    <row r="434" ht="14.4" customHeight="1" s="185">
      <c r="A434" s="255" t="n">
        <v>3</v>
      </c>
      <c r="B434" s="194">
        <f t="array" ref="B434:B434">IFERROR(INDEX(Liste_Enfants!B$4:B$53,SMALL(IF(Liste_Enfants!E$4:E$53="B",ROW(Liste_Enfants!E$4:E$53)-3),3))&amp;" "&amp;INDEX(Liste_Enfants!C$4:C$53,SMALL(IF(Liste_Enfants!E$4:E$53="B",ROW(Liste_Enfants!E$4:E$53)-3),3)),"")</f>
        <v/>
      </c>
      <c r="C434" s="235" t="n"/>
      <c r="D434" s="256" t="n"/>
      <c r="E434" s="256" t="n"/>
      <c r="F434" s="256" t="n"/>
      <c r="G434" s="256" t="n"/>
      <c r="H434" s="256" t="n"/>
      <c r="I434" s="256" t="n"/>
      <c r="J434" s="256" t="n"/>
      <c r="K434" s="256" t="n"/>
      <c r="L434" s="256" t="n"/>
      <c r="M434" s="256" t="n"/>
      <c r="N434" s="256" t="n"/>
      <c r="O434" s="256" t="n"/>
      <c r="P434" s="256" t="n"/>
      <c r="Q434" s="264">
        <f>IF(COUNTA(D434:P434)=0,"",ROUND(AVERAGE(D434:P434),1))</f>
        <v/>
      </c>
      <c r="S434" s="256" t="n"/>
      <c r="T434" s="256" t="n"/>
      <c r="U434" s="256" t="n"/>
      <c r="V434" s="256" t="n"/>
      <c r="W434" s="256" t="n"/>
      <c r="X434" s="256" t="n"/>
      <c r="Y434" s="256" t="n"/>
      <c r="Z434" s="256" t="n"/>
      <c r="AA434" s="256" t="n"/>
      <c r="AB434" s="256" t="n"/>
      <c r="AC434" s="256" t="n"/>
      <c r="AD434" s="256" t="n"/>
      <c r="AE434" s="256" t="n"/>
      <c r="AF434" s="264">
        <f>IF(COUNTA(S434:AE434)=0,"",ROUND(AVERAGE(S434:AE434),1))</f>
        <v/>
      </c>
      <c r="AH434" s="256" t="n"/>
      <c r="AI434" s="256" t="n"/>
      <c r="AJ434" s="256" t="n"/>
      <c r="AK434" s="256" t="n"/>
      <c r="AL434" s="256" t="n"/>
      <c r="AM434" s="256" t="n"/>
      <c r="AN434" s="256" t="n"/>
      <c r="AO434" s="256" t="n"/>
      <c r="AP434" s="256" t="n"/>
      <c r="AQ434" s="256" t="n"/>
      <c r="AR434" s="256" t="n"/>
      <c r="AS434" s="256" t="n"/>
      <c r="AT434" s="256" t="n"/>
      <c r="AU434" s="237">
        <f>IF(COUNTA(AH434:AT434)=0,"",ROUND(AVERAGE(AH434:AT434),1))</f>
        <v/>
      </c>
    </row>
    <row r="435" ht="14.4" customHeight="1" s="185">
      <c r="A435" s="255" t="n">
        <v>4</v>
      </c>
      <c r="B435" s="194">
        <f t="array" ref="B435:B435">IFERROR(INDEX(Liste_Enfants!B$4:B$53,SMALL(IF(Liste_Enfants!E$4:E$53="B",ROW(Liste_Enfants!E$4:E$53)-3),4))&amp;" "&amp;INDEX(Liste_Enfants!C$4:C$53,SMALL(IF(Liste_Enfants!E$4:E$53="B",ROW(Liste_Enfants!E$4:E$53)-3),4)),"")</f>
        <v/>
      </c>
      <c r="C435" s="235" t="n"/>
      <c r="D435" s="256" t="n"/>
      <c r="E435" s="256" t="n"/>
      <c r="F435" s="256" t="n"/>
      <c r="G435" s="256" t="n"/>
      <c r="H435" s="256" t="n"/>
      <c r="I435" s="256" t="n"/>
      <c r="J435" s="256" t="n"/>
      <c r="K435" s="256" t="n"/>
      <c r="L435" s="256" t="n"/>
      <c r="M435" s="256" t="n"/>
      <c r="N435" s="256" t="n"/>
      <c r="O435" s="256" t="n"/>
      <c r="P435" s="256" t="n"/>
      <c r="Q435" s="264">
        <f>IF(COUNTA(D435:P435)=0,"",ROUND(AVERAGE(D435:P435),1))</f>
        <v/>
      </c>
      <c r="S435" s="256" t="n"/>
      <c r="T435" s="256" t="n"/>
      <c r="U435" s="256" t="n"/>
      <c r="V435" s="256" t="n"/>
      <c r="W435" s="256" t="n"/>
      <c r="X435" s="256" t="n"/>
      <c r="Y435" s="256" t="n"/>
      <c r="Z435" s="256" t="n"/>
      <c r="AA435" s="256" t="n"/>
      <c r="AB435" s="256" t="n"/>
      <c r="AC435" s="256" t="n"/>
      <c r="AD435" s="256" t="n"/>
      <c r="AE435" s="256" t="n"/>
      <c r="AF435" s="264">
        <f>IF(COUNTA(S435:AE435)=0,"",ROUND(AVERAGE(S435:AE435),1))</f>
        <v/>
      </c>
      <c r="AH435" s="256" t="n"/>
      <c r="AI435" s="256" t="n"/>
      <c r="AJ435" s="256" t="n"/>
      <c r="AK435" s="256" t="n"/>
      <c r="AL435" s="256" t="n"/>
      <c r="AM435" s="256" t="n"/>
      <c r="AN435" s="256" t="n"/>
      <c r="AO435" s="256" t="n"/>
      <c r="AP435" s="256" t="n"/>
      <c r="AQ435" s="256" t="n"/>
      <c r="AR435" s="256" t="n"/>
      <c r="AS435" s="256" t="n"/>
      <c r="AT435" s="256" t="n"/>
      <c r="AU435" s="237">
        <f>IF(COUNTA(AH435:AT435)=0,"",ROUND(AVERAGE(AH435:AT435),1))</f>
        <v/>
      </c>
    </row>
    <row r="436" ht="14.4" customHeight="1" s="185">
      <c r="A436" s="255" t="n">
        <v>5</v>
      </c>
      <c r="B436" s="194">
        <f t="array" ref="B436:B436">IFERROR(INDEX(Liste_Enfants!B$4:B$53,SMALL(IF(Liste_Enfants!E$4:E$53="B",ROW(Liste_Enfants!E$4:E$53)-3),5))&amp;" "&amp;INDEX(Liste_Enfants!C$4:C$53,SMALL(IF(Liste_Enfants!E$4:E$53="B",ROW(Liste_Enfants!E$4:E$53)-3),5)),"")</f>
        <v/>
      </c>
      <c r="C436" s="235" t="n"/>
      <c r="D436" s="256" t="n"/>
      <c r="E436" s="256" t="n"/>
      <c r="F436" s="256" t="n"/>
      <c r="G436" s="256" t="n"/>
      <c r="H436" s="256" t="n"/>
      <c r="I436" s="256" t="n"/>
      <c r="J436" s="256" t="n"/>
      <c r="K436" s="256" t="n"/>
      <c r="L436" s="256" t="n"/>
      <c r="M436" s="256" t="n"/>
      <c r="N436" s="256" t="n"/>
      <c r="O436" s="256" t="n"/>
      <c r="P436" s="256" t="n"/>
      <c r="Q436" s="264">
        <f>IF(COUNTA(D436:P436)=0,"",ROUND(AVERAGE(D436:P436),1))</f>
        <v/>
      </c>
      <c r="S436" s="256" t="n"/>
      <c r="T436" s="256" t="n"/>
      <c r="U436" s="256" t="n"/>
      <c r="V436" s="256" t="n"/>
      <c r="W436" s="256" t="n"/>
      <c r="X436" s="256" t="n"/>
      <c r="Y436" s="256" t="n"/>
      <c r="Z436" s="256" t="n"/>
      <c r="AA436" s="256" t="n"/>
      <c r="AB436" s="256" t="n"/>
      <c r="AC436" s="256" t="n"/>
      <c r="AD436" s="256" t="n"/>
      <c r="AE436" s="256" t="n"/>
      <c r="AF436" s="264">
        <f>IF(COUNTA(S436:AE436)=0,"",ROUND(AVERAGE(S436:AE436),1))</f>
        <v/>
      </c>
      <c r="AH436" s="256" t="n"/>
      <c r="AI436" s="256" t="n"/>
      <c r="AJ436" s="256" t="n"/>
      <c r="AK436" s="256" t="n"/>
      <c r="AL436" s="256" t="n"/>
      <c r="AM436" s="256" t="n"/>
      <c r="AN436" s="256" t="n"/>
      <c r="AO436" s="256" t="n"/>
      <c r="AP436" s="256" t="n"/>
      <c r="AQ436" s="256" t="n"/>
      <c r="AR436" s="256" t="n"/>
      <c r="AS436" s="256" t="n"/>
      <c r="AT436" s="256" t="n"/>
      <c r="AU436" s="237">
        <f>IF(COUNTA(AH436:AT436)=0,"",ROUND(AVERAGE(AH436:AT436),1))</f>
        <v/>
      </c>
    </row>
    <row r="437" ht="14.4" customHeight="1" s="185">
      <c r="A437" s="255" t="n">
        <v>6</v>
      </c>
      <c r="B437" s="194">
        <f t="array" ref="B437:B437">IFERROR(INDEX(Liste_Enfants!B$4:B$53,SMALL(IF(Liste_Enfants!E$4:E$53="B",ROW(Liste_Enfants!E$4:E$53)-3),6))&amp;" "&amp;INDEX(Liste_Enfants!C$4:C$53,SMALL(IF(Liste_Enfants!E$4:E$53="B",ROW(Liste_Enfants!E$4:E$53)-3),6)),"")</f>
        <v/>
      </c>
      <c r="C437" s="235" t="n"/>
      <c r="D437" s="256" t="n"/>
      <c r="E437" s="256" t="n"/>
      <c r="F437" s="256" t="n"/>
      <c r="G437" s="256" t="n"/>
      <c r="H437" s="256" t="n"/>
      <c r="I437" s="256" t="n"/>
      <c r="J437" s="256" t="n"/>
      <c r="K437" s="256" t="n"/>
      <c r="L437" s="256" t="n"/>
      <c r="M437" s="256" t="n"/>
      <c r="N437" s="256" t="n"/>
      <c r="O437" s="256" t="n"/>
      <c r="P437" s="256" t="n"/>
      <c r="Q437" s="264">
        <f>IF(COUNTA(D437:P437)=0,"",ROUND(AVERAGE(D437:P437),1))</f>
        <v/>
      </c>
      <c r="S437" s="256" t="n"/>
      <c r="T437" s="256" t="n"/>
      <c r="U437" s="256" t="n"/>
      <c r="V437" s="256" t="n"/>
      <c r="W437" s="256" t="n"/>
      <c r="X437" s="256" t="n"/>
      <c r="Y437" s="256" t="n"/>
      <c r="Z437" s="256" t="n"/>
      <c r="AA437" s="256" t="n"/>
      <c r="AB437" s="256" t="n"/>
      <c r="AC437" s="256" t="n"/>
      <c r="AD437" s="256" t="n"/>
      <c r="AE437" s="256" t="n"/>
      <c r="AF437" s="264">
        <f>IF(COUNTA(S437:AE437)=0,"",ROUND(AVERAGE(S437:AE437),1))</f>
        <v/>
      </c>
      <c r="AH437" s="256" t="n"/>
      <c r="AI437" s="256" t="n"/>
      <c r="AJ437" s="256" t="n"/>
      <c r="AK437" s="256" t="n"/>
      <c r="AL437" s="256" t="n"/>
      <c r="AM437" s="256" t="n"/>
      <c r="AN437" s="256" t="n"/>
      <c r="AO437" s="256" t="n"/>
      <c r="AP437" s="256" t="n"/>
      <c r="AQ437" s="256" t="n"/>
      <c r="AR437" s="256" t="n"/>
      <c r="AS437" s="256" t="n"/>
      <c r="AT437" s="256" t="n"/>
      <c r="AU437" s="237">
        <f>IF(COUNTA(AH437:AT437)=0,"",ROUND(AVERAGE(AH437:AT437),1))</f>
        <v/>
      </c>
    </row>
    <row r="438" ht="14.4" customHeight="1" s="185">
      <c r="A438" s="255" t="n">
        <v>7</v>
      </c>
      <c r="B438" s="194">
        <f t="array" ref="B438:B438">IFERROR(INDEX(Liste_Enfants!B$4:B$53,SMALL(IF(Liste_Enfants!E$4:E$53="B",ROW(Liste_Enfants!E$4:E$53)-3),7))&amp;" "&amp;INDEX(Liste_Enfants!C$4:C$53,SMALL(IF(Liste_Enfants!E$4:E$53="B",ROW(Liste_Enfants!E$4:E$53)-3),7)),"")</f>
        <v/>
      </c>
      <c r="C438" s="235" t="n"/>
      <c r="D438" s="256" t="n"/>
      <c r="E438" s="256" t="n"/>
      <c r="F438" s="256" t="n"/>
      <c r="G438" s="256" t="n"/>
      <c r="H438" s="256" t="n"/>
      <c r="I438" s="256" t="n"/>
      <c r="J438" s="256" t="n"/>
      <c r="K438" s="256" t="n"/>
      <c r="L438" s="256" t="n"/>
      <c r="M438" s="256" t="n"/>
      <c r="N438" s="256" t="n"/>
      <c r="O438" s="256" t="n"/>
      <c r="P438" s="256" t="n"/>
      <c r="Q438" s="264">
        <f>IF(COUNTA(D438:P438)=0,"",ROUND(AVERAGE(D438:P438),1))</f>
        <v/>
      </c>
      <c r="S438" s="256" t="n"/>
      <c r="T438" s="256" t="n"/>
      <c r="U438" s="256" t="n"/>
      <c r="V438" s="256" t="n"/>
      <c r="W438" s="256" t="n"/>
      <c r="X438" s="256" t="n"/>
      <c r="Y438" s="256" t="n"/>
      <c r="Z438" s="256" t="n"/>
      <c r="AA438" s="256" t="n"/>
      <c r="AB438" s="256" t="n"/>
      <c r="AC438" s="256" t="n"/>
      <c r="AD438" s="256" t="n"/>
      <c r="AE438" s="256" t="n"/>
      <c r="AF438" s="264">
        <f>IF(COUNTA(S438:AE438)=0,"",ROUND(AVERAGE(S438:AE438),1))</f>
        <v/>
      </c>
      <c r="AH438" s="256" t="n"/>
      <c r="AI438" s="256" t="n"/>
      <c r="AJ438" s="256" t="n"/>
      <c r="AK438" s="256" t="n"/>
      <c r="AL438" s="256" t="n"/>
      <c r="AM438" s="256" t="n"/>
      <c r="AN438" s="256" t="n"/>
      <c r="AO438" s="256" t="n"/>
      <c r="AP438" s="256" t="n"/>
      <c r="AQ438" s="256" t="n"/>
      <c r="AR438" s="256" t="n"/>
      <c r="AS438" s="256" t="n"/>
      <c r="AT438" s="256" t="n"/>
      <c r="AU438" s="237">
        <f>IF(COUNTA(AH438:AT438)=0,"",ROUND(AVERAGE(AH438:AT438),1))</f>
        <v/>
      </c>
    </row>
    <row r="439" ht="14.4" customHeight="1" s="185">
      <c r="A439" s="255" t="n">
        <v>8</v>
      </c>
      <c r="B439" s="194">
        <f t="array" ref="B439:B439">IFERROR(INDEX(Liste_Enfants!B$4:B$53,SMALL(IF(Liste_Enfants!E$4:E$53="B",ROW(Liste_Enfants!E$4:E$53)-3),8))&amp;" "&amp;INDEX(Liste_Enfants!C$4:C$53,SMALL(IF(Liste_Enfants!E$4:E$53="B",ROW(Liste_Enfants!E$4:E$53)-3),8)),"")</f>
        <v/>
      </c>
      <c r="C439" s="235" t="n"/>
      <c r="D439" s="256" t="n"/>
      <c r="E439" s="256" t="n"/>
      <c r="F439" s="256" t="n"/>
      <c r="G439" s="256" t="n"/>
      <c r="H439" s="256" t="n"/>
      <c r="I439" s="256" t="n"/>
      <c r="J439" s="256" t="n"/>
      <c r="K439" s="256" t="n"/>
      <c r="L439" s="256" t="n"/>
      <c r="M439" s="256" t="n"/>
      <c r="N439" s="256" t="n"/>
      <c r="O439" s="256" t="n"/>
      <c r="P439" s="256" t="n"/>
      <c r="Q439" s="264">
        <f>IF(COUNTA(D439:P439)=0,"",ROUND(AVERAGE(D439:P439),1))</f>
        <v/>
      </c>
      <c r="S439" s="256" t="n"/>
      <c r="T439" s="256" t="n"/>
      <c r="U439" s="256" t="n"/>
      <c r="V439" s="256" t="n"/>
      <c r="W439" s="256" t="n"/>
      <c r="X439" s="256" t="n"/>
      <c r="Y439" s="256" t="n"/>
      <c r="Z439" s="256" t="n"/>
      <c r="AA439" s="256" t="n"/>
      <c r="AB439" s="256" t="n"/>
      <c r="AC439" s="256" t="n"/>
      <c r="AD439" s="256" t="n"/>
      <c r="AE439" s="256" t="n"/>
      <c r="AF439" s="264">
        <f>IF(COUNTA(S439:AE439)=0,"",ROUND(AVERAGE(S439:AE439),1))</f>
        <v/>
      </c>
      <c r="AH439" s="256" t="n"/>
      <c r="AI439" s="256" t="n"/>
      <c r="AJ439" s="256" t="n"/>
      <c r="AK439" s="256" t="n"/>
      <c r="AL439" s="256" t="n"/>
      <c r="AM439" s="256" t="n"/>
      <c r="AN439" s="256" t="n"/>
      <c r="AO439" s="256" t="n"/>
      <c r="AP439" s="256" t="n"/>
      <c r="AQ439" s="256" t="n"/>
      <c r="AR439" s="256" t="n"/>
      <c r="AS439" s="256" t="n"/>
      <c r="AT439" s="256" t="n"/>
      <c r="AU439" s="237">
        <f>IF(COUNTA(AH439:AT439)=0,"",ROUND(AVERAGE(AH439:AT439),1))</f>
        <v/>
      </c>
    </row>
    <row r="440" ht="14.4" customHeight="1" s="185">
      <c r="A440" s="255" t="n">
        <v>9</v>
      </c>
      <c r="B440" s="194">
        <f t="array" ref="B440:B440">IFERROR(INDEX(Liste_Enfants!B$4:B$53,SMALL(IF(Liste_Enfants!E$4:E$53="B",ROW(Liste_Enfants!E$4:E$53)-3),9))&amp;" "&amp;INDEX(Liste_Enfants!C$4:C$53,SMALL(IF(Liste_Enfants!E$4:E$53="B",ROW(Liste_Enfants!E$4:E$53)-3),9)),"")</f>
        <v/>
      </c>
      <c r="C440" s="235" t="n"/>
      <c r="D440" s="256" t="n"/>
      <c r="E440" s="256" t="n"/>
      <c r="F440" s="256" t="n"/>
      <c r="G440" s="256" t="n"/>
      <c r="H440" s="256" t="n"/>
      <c r="I440" s="256" t="n"/>
      <c r="J440" s="256" t="n"/>
      <c r="K440" s="256" t="n"/>
      <c r="L440" s="256" t="n"/>
      <c r="M440" s="256" t="n"/>
      <c r="N440" s="256" t="n"/>
      <c r="O440" s="256" t="n"/>
      <c r="P440" s="256" t="n"/>
      <c r="Q440" s="264">
        <f>IF(COUNTA(D440:P440)=0,"",ROUND(AVERAGE(D440:P440),1))</f>
        <v/>
      </c>
      <c r="S440" s="256" t="n"/>
      <c r="T440" s="256" t="n"/>
      <c r="U440" s="256" t="n"/>
      <c r="V440" s="256" t="n"/>
      <c r="W440" s="256" t="n"/>
      <c r="X440" s="256" t="n"/>
      <c r="Y440" s="256" t="n"/>
      <c r="Z440" s="256" t="n"/>
      <c r="AA440" s="256" t="n"/>
      <c r="AB440" s="256" t="n"/>
      <c r="AC440" s="256" t="n"/>
      <c r="AD440" s="256" t="n"/>
      <c r="AE440" s="256" t="n"/>
      <c r="AF440" s="264">
        <f>IF(COUNTA(S440:AE440)=0,"",ROUND(AVERAGE(S440:AE440),1))</f>
        <v/>
      </c>
      <c r="AH440" s="256" t="n"/>
      <c r="AI440" s="256" t="n"/>
      <c r="AJ440" s="256" t="n"/>
      <c r="AK440" s="256" t="n"/>
      <c r="AL440" s="256" t="n"/>
      <c r="AM440" s="256" t="n"/>
      <c r="AN440" s="256" t="n"/>
      <c r="AO440" s="256" t="n"/>
      <c r="AP440" s="256" t="n"/>
      <c r="AQ440" s="256" t="n"/>
      <c r="AR440" s="256" t="n"/>
      <c r="AS440" s="256" t="n"/>
      <c r="AT440" s="256" t="n"/>
      <c r="AU440" s="237">
        <f>IF(COUNTA(AH440:AT440)=0,"",ROUND(AVERAGE(AH440:AT440),1))</f>
        <v/>
      </c>
    </row>
    <row r="441" ht="14.4" customHeight="1" s="185">
      <c r="A441" s="255" t="n">
        <v>10</v>
      </c>
      <c r="B441" s="194">
        <f t="array" ref="B441:B441">IFERROR(INDEX(Liste_Enfants!B$4:B$53,SMALL(IF(Liste_Enfants!E$4:E$53="B",ROW(Liste_Enfants!E$4:E$53)-3),10))&amp;" "&amp;INDEX(Liste_Enfants!C$4:C$53,SMALL(IF(Liste_Enfants!E$4:E$53="B",ROW(Liste_Enfants!E$4:E$53)-3),10)),"")</f>
        <v/>
      </c>
      <c r="C441" s="235" t="n"/>
      <c r="D441" s="256" t="n"/>
      <c r="E441" s="256" t="n"/>
      <c r="F441" s="256" t="n"/>
      <c r="G441" s="256" t="n"/>
      <c r="H441" s="256" t="n"/>
      <c r="I441" s="256" t="n"/>
      <c r="J441" s="256" t="n"/>
      <c r="K441" s="256" t="n"/>
      <c r="L441" s="256" t="n"/>
      <c r="M441" s="256" t="n"/>
      <c r="N441" s="256" t="n"/>
      <c r="O441" s="256" t="n"/>
      <c r="P441" s="256" t="n"/>
      <c r="Q441" s="264">
        <f>IF(COUNTA(D441:P441)=0,"",ROUND(AVERAGE(D441:P441),1))</f>
        <v/>
      </c>
      <c r="S441" s="256" t="n"/>
      <c r="T441" s="256" t="n"/>
      <c r="U441" s="256" t="n"/>
      <c r="V441" s="256" t="n"/>
      <c r="W441" s="256" t="n"/>
      <c r="X441" s="256" t="n"/>
      <c r="Y441" s="256" t="n"/>
      <c r="Z441" s="256" t="n"/>
      <c r="AA441" s="256" t="n"/>
      <c r="AB441" s="256" t="n"/>
      <c r="AC441" s="256" t="n"/>
      <c r="AD441" s="256" t="n"/>
      <c r="AE441" s="256" t="n"/>
      <c r="AF441" s="264">
        <f>IF(COUNTA(S441:AE441)=0,"",ROUND(AVERAGE(S441:AE441),1))</f>
        <v/>
      </c>
      <c r="AH441" s="256" t="n"/>
      <c r="AI441" s="256" t="n"/>
      <c r="AJ441" s="256" t="n"/>
      <c r="AK441" s="256" t="n"/>
      <c r="AL441" s="256" t="n"/>
      <c r="AM441" s="256" t="n"/>
      <c r="AN441" s="256" t="n"/>
      <c r="AO441" s="256" t="n"/>
      <c r="AP441" s="256" t="n"/>
      <c r="AQ441" s="256" t="n"/>
      <c r="AR441" s="256" t="n"/>
      <c r="AS441" s="256" t="n"/>
      <c r="AT441" s="256" t="n"/>
      <c r="AU441" s="237">
        <f>IF(COUNTA(AH441:AT441)=0,"",ROUND(AVERAGE(AH441:AT441),1))</f>
        <v/>
      </c>
    </row>
    <row r="442" ht="14.4" customHeight="1" s="185">
      <c r="A442" s="255" t="n">
        <v>11</v>
      </c>
      <c r="B442" s="194">
        <f t="array" ref="B442:B442">IFERROR(INDEX(Liste_Enfants!B$4:B$53,SMALL(IF(Liste_Enfants!E$4:E$53="B",ROW(Liste_Enfants!E$4:E$53)-3),11))&amp;" "&amp;INDEX(Liste_Enfants!C$4:C$53,SMALL(IF(Liste_Enfants!E$4:E$53="B",ROW(Liste_Enfants!E$4:E$53)-3),11)),"")</f>
        <v/>
      </c>
      <c r="C442" s="235" t="n"/>
      <c r="D442" s="256" t="n"/>
      <c r="E442" s="256" t="n"/>
      <c r="F442" s="256" t="n"/>
      <c r="G442" s="256" t="n"/>
      <c r="H442" s="256" t="n"/>
      <c r="I442" s="256" t="n"/>
      <c r="J442" s="256" t="n"/>
      <c r="K442" s="256" t="n"/>
      <c r="L442" s="256" t="n"/>
      <c r="M442" s="256" t="n"/>
      <c r="N442" s="256" t="n"/>
      <c r="O442" s="256" t="n"/>
      <c r="P442" s="256" t="n"/>
      <c r="Q442" s="264">
        <f>IF(COUNTA(D442:P442)=0,"",ROUND(AVERAGE(D442:P442),1))</f>
        <v/>
      </c>
      <c r="S442" s="256" t="n"/>
      <c r="T442" s="256" t="n"/>
      <c r="U442" s="256" t="n"/>
      <c r="V442" s="256" t="n"/>
      <c r="W442" s="256" t="n"/>
      <c r="X442" s="256" t="n"/>
      <c r="Y442" s="256" t="n"/>
      <c r="Z442" s="256" t="n"/>
      <c r="AA442" s="256" t="n"/>
      <c r="AB442" s="256" t="n"/>
      <c r="AC442" s="256" t="n"/>
      <c r="AD442" s="256" t="n"/>
      <c r="AE442" s="256" t="n"/>
      <c r="AF442" s="264">
        <f>IF(COUNTA(S442:AE442)=0,"",ROUND(AVERAGE(S442:AE442),1))</f>
        <v/>
      </c>
      <c r="AH442" s="256" t="n"/>
      <c r="AI442" s="256" t="n"/>
      <c r="AJ442" s="256" t="n"/>
      <c r="AK442" s="256" t="n"/>
      <c r="AL442" s="256" t="n"/>
      <c r="AM442" s="256" t="n"/>
      <c r="AN442" s="256" t="n"/>
      <c r="AO442" s="256" t="n"/>
      <c r="AP442" s="256" t="n"/>
      <c r="AQ442" s="256" t="n"/>
      <c r="AR442" s="256" t="n"/>
      <c r="AS442" s="256" t="n"/>
      <c r="AT442" s="256" t="n"/>
      <c r="AU442" s="237">
        <f>IF(COUNTA(AH442:AT442)=0,"",ROUND(AVERAGE(AH442:AT442),1))</f>
        <v/>
      </c>
    </row>
    <row r="443" ht="14.4" customHeight="1" s="185">
      <c r="A443" s="255" t="n">
        <v>12</v>
      </c>
      <c r="B443" s="194">
        <f t="array" ref="B443:B443">IFERROR(INDEX(Liste_Enfants!B$4:B$53,SMALL(IF(Liste_Enfants!E$4:E$53="B",ROW(Liste_Enfants!E$4:E$53)-3),12))&amp;" "&amp;INDEX(Liste_Enfants!C$4:C$53,SMALL(IF(Liste_Enfants!E$4:E$53="B",ROW(Liste_Enfants!E$4:E$53)-3),12)),"")</f>
        <v/>
      </c>
      <c r="C443" s="235" t="n"/>
      <c r="D443" s="256" t="n"/>
      <c r="E443" s="256" t="n"/>
      <c r="F443" s="256" t="n"/>
      <c r="G443" s="256" t="n"/>
      <c r="H443" s="256" t="n"/>
      <c r="I443" s="256" t="n"/>
      <c r="J443" s="256" t="n"/>
      <c r="K443" s="256" t="n"/>
      <c r="L443" s="256" t="n"/>
      <c r="M443" s="256" t="n"/>
      <c r="N443" s="256" t="n"/>
      <c r="O443" s="256" t="n"/>
      <c r="P443" s="256" t="n"/>
      <c r="Q443" s="264">
        <f>IF(COUNTA(D443:P443)=0,"",ROUND(AVERAGE(D443:P443),1))</f>
        <v/>
      </c>
      <c r="S443" s="256" t="n"/>
      <c r="T443" s="256" t="n"/>
      <c r="U443" s="256" t="n"/>
      <c r="V443" s="256" t="n"/>
      <c r="W443" s="256" t="n"/>
      <c r="X443" s="256" t="n"/>
      <c r="Y443" s="256" t="n"/>
      <c r="Z443" s="256" t="n"/>
      <c r="AA443" s="256" t="n"/>
      <c r="AB443" s="256" t="n"/>
      <c r="AC443" s="256" t="n"/>
      <c r="AD443" s="256" t="n"/>
      <c r="AE443" s="256" t="n"/>
      <c r="AF443" s="264">
        <f>IF(COUNTA(S443:AE443)=0,"",ROUND(AVERAGE(S443:AE443),1))</f>
        <v/>
      </c>
      <c r="AH443" s="256" t="n"/>
      <c r="AI443" s="256" t="n"/>
      <c r="AJ443" s="256" t="n"/>
      <c r="AK443" s="256" t="n"/>
      <c r="AL443" s="256" t="n"/>
      <c r="AM443" s="256" t="n"/>
      <c r="AN443" s="256" t="n"/>
      <c r="AO443" s="256" t="n"/>
      <c r="AP443" s="256" t="n"/>
      <c r="AQ443" s="256" t="n"/>
      <c r="AR443" s="256" t="n"/>
      <c r="AS443" s="256" t="n"/>
      <c r="AT443" s="256" t="n"/>
      <c r="AU443" s="237">
        <f>IF(COUNTA(AH443:AT443)=0,"",ROUND(AVERAGE(AH443:AT443),1))</f>
        <v/>
      </c>
    </row>
    <row r="444" ht="14.4" customHeight="1" s="185">
      <c r="A444" s="255" t="n">
        <v>13</v>
      </c>
      <c r="B444" s="194">
        <f t="array" ref="B444:B444">IFERROR(INDEX(Liste_Enfants!B$4:B$53,SMALL(IF(Liste_Enfants!E$4:E$53="B",ROW(Liste_Enfants!E$4:E$53)-3),13))&amp;" "&amp;INDEX(Liste_Enfants!C$4:C$53,SMALL(IF(Liste_Enfants!E$4:E$53="B",ROW(Liste_Enfants!E$4:E$53)-3),13)),"")</f>
        <v/>
      </c>
      <c r="C444" s="235" t="n"/>
      <c r="D444" s="256" t="n"/>
      <c r="E444" s="256" t="n"/>
      <c r="F444" s="256" t="n"/>
      <c r="G444" s="256" t="n"/>
      <c r="H444" s="256" t="n"/>
      <c r="I444" s="256" t="n"/>
      <c r="J444" s="256" t="n"/>
      <c r="K444" s="256" t="n"/>
      <c r="L444" s="256" t="n"/>
      <c r="M444" s="256" t="n"/>
      <c r="N444" s="256" t="n"/>
      <c r="O444" s="256" t="n"/>
      <c r="P444" s="256" t="n"/>
      <c r="Q444" s="264">
        <f>IF(COUNTA(D444:P444)=0,"",ROUND(AVERAGE(D444:P444),1))</f>
        <v/>
      </c>
      <c r="S444" s="256" t="n"/>
      <c r="T444" s="256" t="n"/>
      <c r="U444" s="256" t="n"/>
      <c r="V444" s="256" t="n"/>
      <c r="W444" s="256" t="n"/>
      <c r="X444" s="256" t="n"/>
      <c r="Y444" s="256" t="n"/>
      <c r="Z444" s="256" t="n"/>
      <c r="AA444" s="256" t="n"/>
      <c r="AB444" s="256" t="n"/>
      <c r="AC444" s="256" t="n"/>
      <c r="AD444" s="256" t="n"/>
      <c r="AE444" s="256" t="n"/>
      <c r="AF444" s="264">
        <f>IF(COUNTA(S444:AE444)=0,"",ROUND(AVERAGE(S444:AE444),1))</f>
        <v/>
      </c>
      <c r="AH444" s="256" t="n"/>
      <c r="AI444" s="256" t="n"/>
      <c r="AJ444" s="256" t="n"/>
      <c r="AK444" s="256" t="n"/>
      <c r="AL444" s="256" t="n"/>
      <c r="AM444" s="256" t="n"/>
      <c r="AN444" s="256" t="n"/>
      <c r="AO444" s="256" t="n"/>
      <c r="AP444" s="256" t="n"/>
      <c r="AQ444" s="256" t="n"/>
      <c r="AR444" s="256" t="n"/>
      <c r="AS444" s="256" t="n"/>
      <c r="AT444" s="256" t="n"/>
      <c r="AU444" s="237">
        <f>IF(COUNTA(AH444:AT444)=0,"",ROUND(AVERAGE(AH444:AT444),1))</f>
        <v/>
      </c>
    </row>
    <row r="445" ht="14.4" customHeight="1" s="185">
      <c r="A445" s="255" t="n">
        <v>14</v>
      </c>
      <c r="B445" s="194">
        <f t="array" ref="B445:B445">IFERROR(INDEX(Liste_Enfants!B$4:B$53,SMALL(IF(Liste_Enfants!E$4:E$53="B",ROW(Liste_Enfants!E$4:E$53)-3),14))&amp;" "&amp;INDEX(Liste_Enfants!C$4:C$53,SMALL(IF(Liste_Enfants!E$4:E$53="B",ROW(Liste_Enfants!E$4:E$53)-3),14)),"")</f>
        <v/>
      </c>
      <c r="C445" s="235" t="n"/>
      <c r="D445" s="256" t="n"/>
      <c r="E445" s="256" t="n"/>
      <c r="F445" s="256" t="n"/>
      <c r="G445" s="256" t="n"/>
      <c r="H445" s="256" t="n"/>
      <c r="I445" s="256" t="n"/>
      <c r="J445" s="256" t="n"/>
      <c r="K445" s="256" t="n"/>
      <c r="L445" s="256" t="n"/>
      <c r="M445" s="256" t="n"/>
      <c r="N445" s="256" t="n"/>
      <c r="O445" s="256" t="n"/>
      <c r="P445" s="256" t="n"/>
      <c r="Q445" s="264">
        <f>IF(COUNTA(D445:P445)=0,"",ROUND(AVERAGE(D445:P445),1))</f>
        <v/>
      </c>
      <c r="S445" s="256" t="n"/>
      <c r="T445" s="256" t="n"/>
      <c r="U445" s="256" t="n"/>
      <c r="V445" s="256" t="n"/>
      <c r="W445" s="256" t="n"/>
      <c r="X445" s="256" t="n"/>
      <c r="Y445" s="256" t="n"/>
      <c r="Z445" s="256" t="n"/>
      <c r="AA445" s="256" t="n"/>
      <c r="AB445" s="256" t="n"/>
      <c r="AC445" s="256" t="n"/>
      <c r="AD445" s="256" t="n"/>
      <c r="AE445" s="256" t="n"/>
      <c r="AF445" s="264">
        <f>IF(COUNTA(S445:AE445)=0,"",ROUND(AVERAGE(S445:AE445),1))</f>
        <v/>
      </c>
      <c r="AH445" s="256" t="n"/>
      <c r="AI445" s="256" t="n"/>
      <c r="AJ445" s="256" t="n"/>
      <c r="AK445" s="256" t="n"/>
      <c r="AL445" s="256" t="n"/>
      <c r="AM445" s="256" t="n"/>
      <c r="AN445" s="256" t="n"/>
      <c r="AO445" s="256" t="n"/>
      <c r="AP445" s="256" t="n"/>
      <c r="AQ445" s="256" t="n"/>
      <c r="AR445" s="256" t="n"/>
      <c r="AS445" s="256" t="n"/>
      <c r="AT445" s="256" t="n"/>
      <c r="AU445" s="237">
        <f>IF(COUNTA(AH445:AT445)=0,"",ROUND(AVERAGE(AH445:AT445),1))</f>
        <v/>
      </c>
    </row>
    <row r="446" ht="14.4" customHeight="1" s="185">
      <c r="A446" s="255" t="n">
        <v>15</v>
      </c>
      <c r="B446" s="194">
        <f t="array" ref="B446:B446">IFERROR(INDEX(Liste_Enfants!B$4:B$53,SMALL(IF(Liste_Enfants!E$4:E$53="B",ROW(Liste_Enfants!E$4:E$53)-3),15))&amp;" "&amp;INDEX(Liste_Enfants!C$4:C$53,SMALL(IF(Liste_Enfants!E$4:E$53="B",ROW(Liste_Enfants!E$4:E$53)-3),15)),"")</f>
        <v/>
      </c>
      <c r="C446" s="235" t="n"/>
      <c r="D446" s="256" t="n"/>
      <c r="E446" s="256" t="n"/>
      <c r="F446" s="256" t="n"/>
      <c r="G446" s="256" t="n"/>
      <c r="H446" s="256" t="n"/>
      <c r="I446" s="256" t="n"/>
      <c r="J446" s="256" t="n"/>
      <c r="K446" s="256" t="n"/>
      <c r="L446" s="256" t="n"/>
      <c r="M446" s="256" t="n"/>
      <c r="N446" s="256" t="n"/>
      <c r="O446" s="256" t="n"/>
      <c r="P446" s="256" t="n"/>
      <c r="Q446" s="264">
        <f>IF(COUNTA(D446:P446)=0,"",ROUND(AVERAGE(D446:P446),1))</f>
        <v/>
      </c>
      <c r="S446" s="256" t="n"/>
      <c r="T446" s="256" t="n"/>
      <c r="U446" s="256" t="n"/>
      <c r="V446" s="256" t="n"/>
      <c r="W446" s="256" t="n"/>
      <c r="X446" s="256" t="n"/>
      <c r="Y446" s="256" t="n"/>
      <c r="Z446" s="256" t="n"/>
      <c r="AA446" s="256" t="n"/>
      <c r="AB446" s="256" t="n"/>
      <c r="AC446" s="256" t="n"/>
      <c r="AD446" s="256" t="n"/>
      <c r="AE446" s="256" t="n"/>
      <c r="AF446" s="264">
        <f>IF(COUNTA(S446:AE446)=0,"",ROUND(AVERAGE(S446:AE446),1))</f>
        <v/>
      </c>
      <c r="AH446" s="256" t="n"/>
      <c r="AI446" s="256" t="n"/>
      <c r="AJ446" s="256" t="n"/>
      <c r="AK446" s="256" t="n"/>
      <c r="AL446" s="256" t="n"/>
      <c r="AM446" s="256" t="n"/>
      <c r="AN446" s="256" t="n"/>
      <c r="AO446" s="256" t="n"/>
      <c r="AP446" s="256" t="n"/>
      <c r="AQ446" s="256" t="n"/>
      <c r="AR446" s="256" t="n"/>
      <c r="AS446" s="256" t="n"/>
      <c r="AT446" s="256" t="n"/>
      <c r="AU446" s="237">
        <f>IF(COUNTA(AH446:AT446)=0,"",ROUND(AVERAGE(AH446:AT446),1))</f>
        <v/>
      </c>
    </row>
    <row r="447" ht="14.4" customHeight="1" s="185">
      <c r="A447" s="257" t="inlineStr">
        <is>
          <t>📊 MOY.</t>
        </is>
      </c>
      <c r="C447" s="235" t="n"/>
      <c r="D447" s="258">
        <f>IF(COUNTA(D432:D446)=0,"",ROUND(AVERAGE(D432:D446),1))</f>
        <v/>
      </c>
      <c r="E447" s="258">
        <f>IF(COUNTA(E432:E446)=0,"",ROUND(AVERAGE(E432:E446),1))</f>
        <v/>
      </c>
      <c r="F447" s="258">
        <f>IF(COUNTA(F432:F446)=0,"",ROUND(AVERAGE(F432:F446),1))</f>
        <v/>
      </c>
      <c r="G447" s="258">
        <f>IF(COUNTA(G432:G446)=0,"",ROUND(AVERAGE(G432:G446),1))</f>
        <v/>
      </c>
      <c r="H447" s="258">
        <f>IF(COUNTA(H432:H446)=0,"",ROUND(AVERAGE(H432:H446),1))</f>
        <v/>
      </c>
      <c r="I447" s="258">
        <f>IF(COUNTA(I432:I446)=0,"",ROUND(AVERAGE(I432:I446),1))</f>
        <v/>
      </c>
      <c r="J447" s="258">
        <f>IF(COUNTA(J432:J446)=0,"",ROUND(AVERAGE(J432:J446),1))</f>
        <v/>
      </c>
      <c r="K447" s="258">
        <f>IF(COUNTA(K432:K446)=0,"",ROUND(AVERAGE(K432:K446),1))</f>
        <v/>
      </c>
      <c r="L447" s="258">
        <f>IF(COUNTA(L432:L446)=0,"",ROUND(AVERAGE(L432:L446),1))</f>
        <v/>
      </c>
      <c r="M447" s="258">
        <f>IF(COUNTA(M432:M446)=0,"",ROUND(AVERAGE(M432:M446),1))</f>
        <v/>
      </c>
      <c r="N447" s="258">
        <f>IF(COUNTA(N432:N446)=0,"",ROUND(AVERAGE(N432:N446),1))</f>
        <v/>
      </c>
      <c r="O447" s="258">
        <f>IF(COUNTA(O432:O446)=0,"",ROUND(AVERAGE(O432:O446),1))</f>
        <v/>
      </c>
      <c r="P447" s="258">
        <f>IF(COUNTA(P432:P446)=0,"",ROUND(AVERAGE(P432:P446),1))</f>
        <v/>
      </c>
      <c r="Q447" s="265">
        <f>IF(COUNTA(Q432:Q446)=0,"",ROUND(AVERAGE(Q432:Q446),1))</f>
        <v/>
      </c>
      <c r="S447" s="258">
        <f>IF(COUNTA(S432:S446)=0,"",ROUND(AVERAGE(S432:S446),1))</f>
        <v/>
      </c>
      <c r="T447" s="258">
        <f>IF(COUNTA(T432:T446)=0,"",ROUND(AVERAGE(T432:T446),1))</f>
        <v/>
      </c>
      <c r="U447" s="258">
        <f>IF(COUNTA(U432:U446)=0,"",ROUND(AVERAGE(U432:U446),1))</f>
        <v/>
      </c>
      <c r="V447" s="258">
        <f>IF(COUNTA(V432:V446)=0,"",ROUND(AVERAGE(V432:V446),1))</f>
        <v/>
      </c>
      <c r="W447" s="258">
        <f>IF(COUNTA(W432:W446)=0,"",ROUND(AVERAGE(W432:W446),1))</f>
        <v/>
      </c>
      <c r="X447" s="258">
        <f>IF(COUNTA(X432:X446)=0,"",ROUND(AVERAGE(X432:X446),1))</f>
        <v/>
      </c>
      <c r="Y447" s="258">
        <f>IF(COUNTA(Y432:Y446)=0,"",ROUND(AVERAGE(Y432:Y446),1))</f>
        <v/>
      </c>
      <c r="Z447" s="258">
        <f>IF(COUNTA(Z432:Z446)=0,"",ROUND(AVERAGE(Z432:Z446),1))</f>
        <v/>
      </c>
      <c r="AA447" s="258">
        <f>IF(COUNTA(AA432:AA446)=0,"",ROUND(AVERAGE(AA432:AA446),1))</f>
        <v/>
      </c>
      <c r="AB447" s="258">
        <f>IF(COUNTA(AB432:AB446)=0,"",ROUND(AVERAGE(AB432:AB446),1))</f>
        <v/>
      </c>
      <c r="AC447" s="258">
        <f>IF(COUNTA(AC432:AC446)=0,"",ROUND(AVERAGE(AC432:AC446),1))</f>
        <v/>
      </c>
      <c r="AD447" s="258">
        <f>IF(COUNTA(AD432:AD446)=0,"",ROUND(AVERAGE(AD432:AD446),1))</f>
        <v/>
      </c>
      <c r="AE447" s="258">
        <f>IF(COUNTA(AE432:AE446)=0,"",ROUND(AVERAGE(AE432:AE446),1))</f>
        <v/>
      </c>
      <c r="AF447" s="265">
        <f>IF(COUNTA(AF432:AF446)=0,"",ROUND(AVERAGE(AF432:AF446),1))</f>
        <v/>
      </c>
      <c r="AH447" s="258">
        <f>IF(COUNTA(AH432:AH446)=0,"",ROUND(AVERAGE(AH432:AH446),1))</f>
        <v/>
      </c>
      <c r="AI447" s="258">
        <f>IF(COUNTA(AI432:AI446)=0,"",ROUND(AVERAGE(AI432:AI446),1))</f>
        <v/>
      </c>
      <c r="AJ447" s="258">
        <f>IF(COUNTA(AJ432:AJ446)=0,"",ROUND(AVERAGE(AJ432:AJ446),1))</f>
        <v/>
      </c>
      <c r="AK447" s="258">
        <f>IF(COUNTA(AK432:AK446)=0,"",ROUND(AVERAGE(AK432:AK446),1))</f>
        <v/>
      </c>
      <c r="AL447" s="258">
        <f>IF(COUNTA(AL432:AL446)=0,"",ROUND(AVERAGE(AL432:AL446),1))</f>
        <v/>
      </c>
      <c r="AM447" s="258">
        <f>IF(COUNTA(AM432:AM446)=0,"",ROUND(AVERAGE(AM432:AM446),1))</f>
        <v/>
      </c>
      <c r="AN447" s="258">
        <f>IF(COUNTA(AN432:AN446)=0,"",ROUND(AVERAGE(AN432:AN446),1))</f>
        <v/>
      </c>
      <c r="AO447" s="258">
        <f>IF(COUNTA(AO432:AO446)=0,"",ROUND(AVERAGE(AO432:AO446),1))</f>
        <v/>
      </c>
      <c r="AP447" s="258">
        <f>IF(COUNTA(AP432:AP446)=0,"",ROUND(AVERAGE(AP432:AP446),1))</f>
        <v/>
      </c>
      <c r="AQ447" s="258">
        <f>IF(COUNTA(AQ432:AQ446)=0,"",ROUND(AVERAGE(AQ432:AQ446),1))</f>
        <v/>
      </c>
      <c r="AR447" s="258">
        <f>IF(COUNTA(AR432:AR446)=0,"",ROUND(AVERAGE(AR432:AR446),1))</f>
        <v/>
      </c>
      <c r="AS447" s="258">
        <f>IF(COUNTA(AS432:AS446)=0,"",ROUND(AVERAGE(AS432:AS446),1))</f>
        <v/>
      </c>
      <c r="AT447" s="258">
        <f>IF(COUNTA(AT432:AT446)=0,"",ROUND(AVERAGE(AT432:AT446),1))</f>
        <v/>
      </c>
      <c r="AU447" s="272">
        <f>IF(COUNTA(AU432:AU446)=0,"",ROUND(AVERAGE(AU432:AU446),1))</f>
        <v/>
      </c>
    </row>
    <row r="448" ht="30" customHeight="1" s="185">
      <c r="A448" s="259" t="inlineStr">
        <is>
          <t>N°</t>
        </is>
      </c>
      <c r="B448" s="243" t="inlineStr">
        <is>
          <t>📅 MARDI</t>
        </is>
      </c>
      <c r="C448" s="228" t="n"/>
      <c r="D448" s="229" t="inlineStr">
        <is>
          <t>Règles</t>
        </is>
      </c>
      <c r="E448" s="229" t="inlineStr">
        <is>
          <t>Coopér.</t>
        </is>
      </c>
      <c r="F448" s="229" t="inlineStr">
        <is>
          <t>Comm.</t>
        </is>
      </c>
      <c r="G448" s="229" t="inlineStr">
        <is>
          <t>Entraide</t>
        </is>
      </c>
      <c r="H448" s="230" t="inlineStr">
        <is>
          <t>Initiat.</t>
        </is>
      </c>
      <c r="I448" s="230" t="inlineStr">
        <is>
          <t>Gest.mat</t>
        </is>
      </c>
      <c r="J448" s="230" t="inlineStr">
        <is>
          <t>Orga.</t>
        </is>
      </c>
      <c r="K448" s="231" t="inlineStr">
        <is>
          <t>Imagin.</t>
        </is>
      </c>
      <c r="L448" s="231" t="inlineStr">
        <is>
          <t>Expr.art</t>
        </is>
      </c>
      <c r="M448" s="231" t="inlineStr">
        <is>
          <t>Expr.corp</t>
        </is>
      </c>
      <c r="N448" s="232" t="inlineStr">
        <is>
          <t>Coord.</t>
        </is>
      </c>
      <c r="O448" s="232" t="inlineStr">
        <is>
          <t>Endur.</t>
        </is>
      </c>
      <c r="P448" s="232" t="inlineStr">
        <is>
          <t>Esp.sport</t>
        </is>
      </c>
      <c r="Q448" s="267" t="inlineStr">
        <is>
          <t>MOY</t>
        </is>
      </c>
      <c r="R448" s="268" t="inlineStr">
        <is>
          <t>▼ Activité</t>
        </is>
      </c>
      <c r="S448" s="229" t="inlineStr">
        <is>
          <t>Règles</t>
        </is>
      </c>
      <c r="T448" s="229" t="inlineStr">
        <is>
          <t>Coopér.</t>
        </is>
      </c>
      <c r="U448" s="229" t="inlineStr">
        <is>
          <t>Comm.</t>
        </is>
      </c>
      <c r="V448" s="229" t="inlineStr">
        <is>
          <t>Entraide</t>
        </is>
      </c>
      <c r="W448" s="230" t="inlineStr">
        <is>
          <t>Initiat.</t>
        </is>
      </c>
      <c r="X448" s="230" t="inlineStr">
        <is>
          <t>Gest.mat</t>
        </is>
      </c>
      <c r="Y448" s="230" t="inlineStr">
        <is>
          <t>Orga.</t>
        </is>
      </c>
      <c r="Z448" s="231" t="inlineStr">
        <is>
          <t>Imagin.</t>
        </is>
      </c>
      <c r="AA448" s="231" t="inlineStr">
        <is>
          <t>Expr.art</t>
        </is>
      </c>
      <c r="AB448" s="231" t="inlineStr">
        <is>
          <t>Expr.corp</t>
        </is>
      </c>
      <c r="AC448" s="232" t="inlineStr">
        <is>
          <t>Coord.</t>
        </is>
      </c>
      <c r="AD448" s="232" t="inlineStr">
        <is>
          <t>Endur.</t>
        </is>
      </c>
      <c r="AE448" s="232" t="inlineStr">
        <is>
          <t>Esp.sport</t>
        </is>
      </c>
      <c r="AF448" s="267" t="inlineStr">
        <is>
          <t>MOY</t>
        </is>
      </c>
      <c r="AH448" s="229" t="inlineStr">
        <is>
          <t>Règles</t>
        </is>
      </c>
      <c r="AI448" s="229" t="inlineStr">
        <is>
          <t>Coopér.</t>
        </is>
      </c>
      <c r="AJ448" s="229" t="inlineStr">
        <is>
          <t>Comm.</t>
        </is>
      </c>
      <c r="AK448" s="229" t="inlineStr">
        <is>
          <t>Entraide</t>
        </is>
      </c>
      <c r="AL448" s="230" t="inlineStr">
        <is>
          <t>Initiat.</t>
        </is>
      </c>
      <c r="AM448" s="230" t="inlineStr">
        <is>
          <t>Gest.mat</t>
        </is>
      </c>
      <c r="AN448" s="230" t="inlineStr">
        <is>
          <t>Orga.</t>
        </is>
      </c>
      <c r="AO448" s="231" t="inlineStr">
        <is>
          <t>Imagin.</t>
        </is>
      </c>
      <c r="AP448" s="231" t="inlineStr">
        <is>
          <t>Expr.art</t>
        </is>
      </c>
      <c r="AQ448" s="231" t="inlineStr">
        <is>
          <t>Expr.corp</t>
        </is>
      </c>
      <c r="AR448" s="232" t="inlineStr">
        <is>
          <t>Coord.</t>
        </is>
      </c>
      <c r="AS448" s="232" t="inlineStr">
        <is>
          <t>Endur.</t>
        </is>
      </c>
      <c r="AT448" s="232" t="inlineStr">
        <is>
          <t>Esp.sport</t>
        </is>
      </c>
      <c r="AU448" s="269" t="inlineStr">
        <is>
          <t>MOY</t>
        </is>
      </c>
    </row>
    <row r="449" ht="14.4" customHeight="1" s="185">
      <c r="A449" s="255" t="n">
        <v>1</v>
      </c>
      <c r="B449" s="194">
        <f t="array" ref="B449:B449">IFERROR(INDEX(Liste_Enfants!B$4:B$53,SMALL(IF(Liste_Enfants!E$4:E$53="B",ROW(Liste_Enfants!E$4:E$53)-3),1))&amp;" "&amp;INDEX(Liste_Enfants!C$4:C$53,SMALL(IF(Liste_Enfants!E$4:E$53="B",ROW(Liste_Enfants!E$4:E$53)-3),1)),"")</f>
        <v/>
      </c>
      <c r="C449" s="235" t="n"/>
      <c r="D449" s="256" t="n"/>
      <c r="E449" s="256" t="n"/>
      <c r="F449" s="256" t="n"/>
      <c r="G449" s="256" t="n"/>
      <c r="H449" s="256" t="n"/>
      <c r="I449" s="256" t="n"/>
      <c r="J449" s="256" t="n"/>
      <c r="K449" s="256" t="n"/>
      <c r="L449" s="256" t="n"/>
      <c r="M449" s="256" t="n"/>
      <c r="N449" s="256" t="n"/>
      <c r="O449" s="256" t="n"/>
      <c r="P449" s="256" t="n"/>
      <c r="Q449" s="264">
        <f>IF(COUNTA(D449:P449)=0,"",ROUND(AVERAGE(D449:P449),1))</f>
        <v/>
      </c>
      <c r="S449" s="256" t="n"/>
      <c r="T449" s="256" t="n"/>
      <c r="U449" s="256" t="n"/>
      <c r="V449" s="256" t="n"/>
      <c r="W449" s="256" t="n"/>
      <c r="X449" s="256" t="n"/>
      <c r="Y449" s="256" t="n"/>
      <c r="Z449" s="256" t="n"/>
      <c r="AA449" s="256" t="n"/>
      <c r="AB449" s="256" t="n"/>
      <c r="AC449" s="256" t="n"/>
      <c r="AD449" s="256" t="n"/>
      <c r="AE449" s="256" t="n"/>
      <c r="AF449" s="264">
        <f>IF(COUNTA(S449:AE449)=0,"",ROUND(AVERAGE(S449:AE449),1))</f>
        <v/>
      </c>
      <c r="AH449" s="256" t="n"/>
      <c r="AI449" s="256" t="n"/>
      <c r="AJ449" s="256" t="n"/>
      <c r="AK449" s="256" t="n"/>
      <c r="AL449" s="256" t="n"/>
      <c r="AM449" s="256" t="n"/>
      <c r="AN449" s="256" t="n"/>
      <c r="AO449" s="256" t="n"/>
      <c r="AP449" s="256" t="n"/>
      <c r="AQ449" s="256" t="n"/>
      <c r="AR449" s="256" t="n"/>
      <c r="AS449" s="256" t="n"/>
      <c r="AT449" s="256" t="n"/>
      <c r="AU449" s="237">
        <f>IF(COUNTA(AH449:AT449)=0,"",ROUND(AVERAGE(AH449:AT449),1))</f>
        <v/>
      </c>
    </row>
    <row r="450" ht="14.4" customHeight="1" s="185">
      <c r="A450" s="255" t="n">
        <v>2</v>
      </c>
      <c r="B450" s="194">
        <f t="array" ref="B450:B450">IFERROR(INDEX(Liste_Enfants!B$4:B$53,SMALL(IF(Liste_Enfants!E$4:E$53="B",ROW(Liste_Enfants!E$4:E$53)-3),2))&amp;" "&amp;INDEX(Liste_Enfants!C$4:C$53,SMALL(IF(Liste_Enfants!E$4:E$53="B",ROW(Liste_Enfants!E$4:E$53)-3),2)),"")</f>
        <v/>
      </c>
      <c r="C450" s="235" t="n"/>
      <c r="D450" s="256" t="n"/>
      <c r="E450" s="256" t="n"/>
      <c r="F450" s="256" t="n"/>
      <c r="G450" s="256" t="n"/>
      <c r="H450" s="256" t="n"/>
      <c r="I450" s="256" t="n"/>
      <c r="J450" s="256" t="n"/>
      <c r="K450" s="256" t="n"/>
      <c r="L450" s="256" t="n"/>
      <c r="M450" s="256" t="n"/>
      <c r="N450" s="256" t="n"/>
      <c r="O450" s="256" t="n"/>
      <c r="P450" s="256" t="n"/>
      <c r="Q450" s="264">
        <f>IF(COUNTA(D450:P450)=0,"",ROUND(AVERAGE(D450:P450),1))</f>
        <v/>
      </c>
      <c r="S450" s="256" t="n"/>
      <c r="T450" s="256" t="n"/>
      <c r="U450" s="256" t="n"/>
      <c r="V450" s="256" t="n"/>
      <c r="W450" s="256" t="n"/>
      <c r="X450" s="256" t="n"/>
      <c r="Y450" s="256" t="n"/>
      <c r="Z450" s="256" t="n"/>
      <c r="AA450" s="256" t="n"/>
      <c r="AB450" s="256" t="n"/>
      <c r="AC450" s="256" t="n"/>
      <c r="AD450" s="256" t="n"/>
      <c r="AE450" s="256" t="n"/>
      <c r="AF450" s="264">
        <f>IF(COUNTA(S450:AE450)=0,"",ROUND(AVERAGE(S450:AE450),1))</f>
        <v/>
      </c>
      <c r="AH450" s="256" t="n"/>
      <c r="AI450" s="256" t="n"/>
      <c r="AJ450" s="256" t="n"/>
      <c r="AK450" s="256" t="n"/>
      <c r="AL450" s="256" t="n"/>
      <c r="AM450" s="256" t="n"/>
      <c r="AN450" s="256" t="n"/>
      <c r="AO450" s="256" t="n"/>
      <c r="AP450" s="256" t="n"/>
      <c r="AQ450" s="256" t="n"/>
      <c r="AR450" s="256" t="n"/>
      <c r="AS450" s="256" t="n"/>
      <c r="AT450" s="256" t="n"/>
      <c r="AU450" s="237">
        <f>IF(COUNTA(AH450:AT450)=0,"",ROUND(AVERAGE(AH450:AT450),1))</f>
        <v/>
      </c>
    </row>
    <row r="451" ht="14.4" customHeight="1" s="185">
      <c r="A451" s="255" t="n">
        <v>3</v>
      </c>
      <c r="B451" s="194">
        <f t="array" ref="B451:B451">IFERROR(INDEX(Liste_Enfants!B$4:B$53,SMALL(IF(Liste_Enfants!E$4:E$53="B",ROW(Liste_Enfants!E$4:E$53)-3),3))&amp;" "&amp;INDEX(Liste_Enfants!C$4:C$53,SMALL(IF(Liste_Enfants!E$4:E$53="B",ROW(Liste_Enfants!E$4:E$53)-3),3)),"")</f>
        <v/>
      </c>
      <c r="C451" s="235" t="n"/>
      <c r="D451" s="256" t="n"/>
      <c r="E451" s="256" t="n"/>
      <c r="F451" s="256" t="n"/>
      <c r="G451" s="256" t="n"/>
      <c r="H451" s="256" t="n"/>
      <c r="I451" s="256" t="n"/>
      <c r="J451" s="256" t="n"/>
      <c r="K451" s="256" t="n"/>
      <c r="L451" s="256" t="n"/>
      <c r="M451" s="256" t="n"/>
      <c r="N451" s="256" t="n"/>
      <c r="O451" s="256" t="n"/>
      <c r="P451" s="256" t="n"/>
      <c r="Q451" s="264">
        <f>IF(COUNTA(D451:P451)=0,"",ROUND(AVERAGE(D451:P451),1))</f>
        <v/>
      </c>
      <c r="S451" s="256" t="n"/>
      <c r="T451" s="256" t="n"/>
      <c r="U451" s="256" t="n"/>
      <c r="V451" s="256" t="n"/>
      <c r="W451" s="256" t="n"/>
      <c r="X451" s="256" t="n"/>
      <c r="Y451" s="256" t="n"/>
      <c r="Z451" s="256" t="n"/>
      <c r="AA451" s="256" t="n"/>
      <c r="AB451" s="256" t="n"/>
      <c r="AC451" s="256" t="n"/>
      <c r="AD451" s="256" t="n"/>
      <c r="AE451" s="256" t="n"/>
      <c r="AF451" s="264">
        <f>IF(COUNTA(S451:AE451)=0,"",ROUND(AVERAGE(S451:AE451),1))</f>
        <v/>
      </c>
      <c r="AH451" s="256" t="n"/>
      <c r="AI451" s="256" t="n"/>
      <c r="AJ451" s="256" t="n"/>
      <c r="AK451" s="256" t="n"/>
      <c r="AL451" s="256" t="n"/>
      <c r="AM451" s="256" t="n"/>
      <c r="AN451" s="256" t="n"/>
      <c r="AO451" s="256" t="n"/>
      <c r="AP451" s="256" t="n"/>
      <c r="AQ451" s="256" t="n"/>
      <c r="AR451" s="256" t="n"/>
      <c r="AS451" s="256" t="n"/>
      <c r="AT451" s="256" t="n"/>
      <c r="AU451" s="237">
        <f>IF(COUNTA(AH451:AT451)=0,"",ROUND(AVERAGE(AH451:AT451),1))</f>
        <v/>
      </c>
    </row>
    <row r="452" ht="14.4" customHeight="1" s="185">
      <c r="A452" s="255" t="n">
        <v>4</v>
      </c>
      <c r="B452" s="194">
        <f t="array" ref="B452:B452">IFERROR(INDEX(Liste_Enfants!B$4:B$53,SMALL(IF(Liste_Enfants!E$4:E$53="B",ROW(Liste_Enfants!E$4:E$53)-3),4))&amp;" "&amp;INDEX(Liste_Enfants!C$4:C$53,SMALL(IF(Liste_Enfants!E$4:E$53="B",ROW(Liste_Enfants!E$4:E$53)-3),4)),"")</f>
        <v/>
      </c>
      <c r="C452" s="235" t="n"/>
      <c r="D452" s="256" t="n"/>
      <c r="E452" s="256" t="n"/>
      <c r="F452" s="256" t="n"/>
      <c r="G452" s="256" t="n"/>
      <c r="H452" s="256" t="n"/>
      <c r="I452" s="256" t="n"/>
      <c r="J452" s="256" t="n"/>
      <c r="K452" s="256" t="n"/>
      <c r="L452" s="256" t="n"/>
      <c r="M452" s="256" t="n"/>
      <c r="N452" s="256" t="n"/>
      <c r="O452" s="256" t="n"/>
      <c r="P452" s="256" t="n"/>
      <c r="Q452" s="264">
        <f>IF(COUNTA(D452:P452)=0,"",ROUND(AVERAGE(D452:P452),1))</f>
        <v/>
      </c>
      <c r="S452" s="256" t="n"/>
      <c r="T452" s="256" t="n"/>
      <c r="U452" s="256" t="n"/>
      <c r="V452" s="256" t="n"/>
      <c r="W452" s="256" t="n"/>
      <c r="X452" s="256" t="n"/>
      <c r="Y452" s="256" t="n"/>
      <c r="Z452" s="256" t="n"/>
      <c r="AA452" s="256" t="n"/>
      <c r="AB452" s="256" t="n"/>
      <c r="AC452" s="256" t="n"/>
      <c r="AD452" s="256" t="n"/>
      <c r="AE452" s="256" t="n"/>
      <c r="AF452" s="264">
        <f>IF(COUNTA(S452:AE452)=0,"",ROUND(AVERAGE(S452:AE452),1))</f>
        <v/>
      </c>
      <c r="AH452" s="256" t="n"/>
      <c r="AI452" s="256" t="n"/>
      <c r="AJ452" s="256" t="n"/>
      <c r="AK452" s="256" t="n"/>
      <c r="AL452" s="256" t="n"/>
      <c r="AM452" s="256" t="n"/>
      <c r="AN452" s="256" t="n"/>
      <c r="AO452" s="256" t="n"/>
      <c r="AP452" s="256" t="n"/>
      <c r="AQ452" s="256" t="n"/>
      <c r="AR452" s="256" t="n"/>
      <c r="AS452" s="256" t="n"/>
      <c r="AT452" s="256" t="n"/>
      <c r="AU452" s="237">
        <f>IF(COUNTA(AH452:AT452)=0,"",ROUND(AVERAGE(AH452:AT452),1))</f>
        <v/>
      </c>
    </row>
    <row r="453" ht="14.4" customHeight="1" s="185">
      <c r="A453" s="255" t="n">
        <v>5</v>
      </c>
      <c r="B453" s="194">
        <f t="array" ref="B453:B453">IFERROR(INDEX(Liste_Enfants!B$4:B$53,SMALL(IF(Liste_Enfants!E$4:E$53="B",ROW(Liste_Enfants!E$4:E$53)-3),5))&amp;" "&amp;INDEX(Liste_Enfants!C$4:C$53,SMALL(IF(Liste_Enfants!E$4:E$53="B",ROW(Liste_Enfants!E$4:E$53)-3),5)),"")</f>
        <v/>
      </c>
      <c r="C453" s="235" t="n"/>
      <c r="D453" s="256" t="n"/>
      <c r="E453" s="256" t="n"/>
      <c r="F453" s="256" t="n"/>
      <c r="G453" s="256" t="n"/>
      <c r="H453" s="256" t="n"/>
      <c r="I453" s="256" t="n"/>
      <c r="J453" s="256" t="n"/>
      <c r="K453" s="256" t="n"/>
      <c r="L453" s="256" t="n"/>
      <c r="M453" s="256" t="n"/>
      <c r="N453" s="256" t="n"/>
      <c r="O453" s="256" t="n"/>
      <c r="P453" s="256" t="n"/>
      <c r="Q453" s="264">
        <f>IF(COUNTA(D453:P453)=0,"",ROUND(AVERAGE(D453:P453),1))</f>
        <v/>
      </c>
      <c r="S453" s="256" t="n"/>
      <c r="T453" s="256" t="n"/>
      <c r="U453" s="256" t="n"/>
      <c r="V453" s="256" t="n"/>
      <c r="W453" s="256" t="n"/>
      <c r="X453" s="256" t="n"/>
      <c r="Y453" s="256" t="n"/>
      <c r="Z453" s="256" t="n"/>
      <c r="AA453" s="256" t="n"/>
      <c r="AB453" s="256" t="n"/>
      <c r="AC453" s="256" t="n"/>
      <c r="AD453" s="256" t="n"/>
      <c r="AE453" s="256" t="n"/>
      <c r="AF453" s="264">
        <f>IF(COUNTA(S453:AE453)=0,"",ROUND(AVERAGE(S453:AE453),1))</f>
        <v/>
      </c>
      <c r="AH453" s="256" t="n"/>
      <c r="AI453" s="256" t="n"/>
      <c r="AJ453" s="256" t="n"/>
      <c r="AK453" s="256" t="n"/>
      <c r="AL453" s="256" t="n"/>
      <c r="AM453" s="256" t="n"/>
      <c r="AN453" s="256" t="n"/>
      <c r="AO453" s="256" t="n"/>
      <c r="AP453" s="256" t="n"/>
      <c r="AQ453" s="256" t="n"/>
      <c r="AR453" s="256" t="n"/>
      <c r="AS453" s="256" t="n"/>
      <c r="AT453" s="256" t="n"/>
      <c r="AU453" s="237">
        <f>IF(COUNTA(AH453:AT453)=0,"",ROUND(AVERAGE(AH453:AT453),1))</f>
        <v/>
      </c>
    </row>
    <row r="454" ht="14.4" customHeight="1" s="185">
      <c r="A454" s="255" t="n">
        <v>6</v>
      </c>
      <c r="B454" s="194">
        <f t="array" ref="B454:B454">IFERROR(INDEX(Liste_Enfants!B$4:B$53,SMALL(IF(Liste_Enfants!E$4:E$53="B",ROW(Liste_Enfants!E$4:E$53)-3),6))&amp;" "&amp;INDEX(Liste_Enfants!C$4:C$53,SMALL(IF(Liste_Enfants!E$4:E$53="B",ROW(Liste_Enfants!E$4:E$53)-3),6)),"")</f>
        <v/>
      </c>
      <c r="C454" s="235" t="n"/>
      <c r="D454" s="256" t="n"/>
      <c r="E454" s="256" t="n"/>
      <c r="F454" s="256" t="n"/>
      <c r="G454" s="256" t="n"/>
      <c r="H454" s="256" t="n"/>
      <c r="I454" s="256" t="n"/>
      <c r="J454" s="256" t="n"/>
      <c r="K454" s="256" t="n"/>
      <c r="L454" s="256" t="n"/>
      <c r="M454" s="256" t="n"/>
      <c r="N454" s="256" t="n"/>
      <c r="O454" s="256" t="n"/>
      <c r="P454" s="256" t="n"/>
      <c r="Q454" s="264">
        <f>IF(COUNTA(D454:P454)=0,"",ROUND(AVERAGE(D454:P454),1))</f>
        <v/>
      </c>
      <c r="S454" s="256" t="n"/>
      <c r="T454" s="256" t="n"/>
      <c r="U454" s="256" t="n"/>
      <c r="V454" s="256" t="n"/>
      <c r="W454" s="256" t="n"/>
      <c r="X454" s="256" t="n"/>
      <c r="Y454" s="256" t="n"/>
      <c r="Z454" s="256" t="n"/>
      <c r="AA454" s="256" t="n"/>
      <c r="AB454" s="256" t="n"/>
      <c r="AC454" s="256" t="n"/>
      <c r="AD454" s="256" t="n"/>
      <c r="AE454" s="256" t="n"/>
      <c r="AF454" s="264">
        <f>IF(COUNTA(S454:AE454)=0,"",ROUND(AVERAGE(S454:AE454),1))</f>
        <v/>
      </c>
      <c r="AH454" s="256" t="n"/>
      <c r="AI454" s="256" t="n"/>
      <c r="AJ454" s="256" t="n"/>
      <c r="AK454" s="256" t="n"/>
      <c r="AL454" s="256" t="n"/>
      <c r="AM454" s="256" t="n"/>
      <c r="AN454" s="256" t="n"/>
      <c r="AO454" s="256" t="n"/>
      <c r="AP454" s="256" t="n"/>
      <c r="AQ454" s="256" t="n"/>
      <c r="AR454" s="256" t="n"/>
      <c r="AS454" s="256" t="n"/>
      <c r="AT454" s="256" t="n"/>
      <c r="AU454" s="237">
        <f>IF(COUNTA(AH454:AT454)=0,"",ROUND(AVERAGE(AH454:AT454),1))</f>
        <v/>
      </c>
    </row>
    <row r="455" ht="14.4" customHeight="1" s="185">
      <c r="A455" s="255" t="n">
        <v>7</v>
      </c>
      <c r="B455" s="194">
        <f t="array" ref="B455:B455">IFERROR(INDEX(Liste_Enfants!B$4:B$53,SMALL(IF(Liste_Enfants!E$4:E$53="B",ROW(Liste_Enfants!E$4:E$53)-3),7))&amp;" "&amp;INDEX(Liste_Enfants!C$4:C$53,SMALL(IF(Liste_Enfants!E$4:E$53="B",ROW(Liste_Enfants!E$4:E$53)-3),7)),"")</f>
        <v/>
      </c>
      <c r="C455" s="235" t="n"/>
      <c r="D455" s="256" t="n"/>
      <c r="E455" s="256" t="n"/>
      <c r="F455" s="256" t="n"/>
      <c r="G455" s="256" t="n"/>
      <c r="H455" s="256" t="n"/>
      <c r="I455" s="256" t="n"/>
      <c r="J455" s="256" t="n"/>
      <c r="K455" s="256" t="n"/>
      <c r="L455" s="256" t="n"/>
      <c r="M455" s="256" t="n"/>
      <c r="N455" s="256" t="n"/>
      <c r="O455" s="256" t="n"/>
      <c r="P455" s="256" t="n"/>
      <c r="Q455" s="264">
        <f>IF(COUNTA(D455:P455)=0,"",ROUND(AVERAGE(D455:P455),1))</f>
        <v/>
      </c>
      <c r="S455" s="256" t="n"/>
      <c r="T455" s="256" t="n"/>
      <c r="U455" s="256" t="n"/>
      <c r="V455" s="256" t="n"/>
      <c r="W455" s="256" t="n"/>
      <c r="X455" s="256" t="n"/>
      <c r="Y455" s="256" t="n"/>
      <c r="Z455" s="256" t="n"/>
      <c r="AA455" s="256" t="n"/>
      <c r="AB455" s="256" t="n"/>
      <c r="AC455" s="256" t="n"/>
      <c r="AD455" s="256" t="n"/>
      <c r="AE455" s="256" t="n"/>
      <c r="AF455" s="264">
        <f>IF(COUNTA(S455:AE455)=0,"",ROUND(AVERAGE(S455:AE455),1))</f>
        <v/>
      </c>
      <c r="AH455" s="256" t="n"/>
      <c r="AI455" s="256" t="n"/>
      <c r="AJ455" s="256" t="n"/>
      <c r="AK455" s="256" t="n"/>
      <c r="AL455" s="256" t="n"/>
      <c r="AM455" s="256" t="n"/>
      <c r="AN455" s="256" t="n"/>
      <c r="AO455" s="256" t="n"/>
      <c r="AP455" s="256" t="n"/>
      <c r="AQ455" s="256" t="n"/>
      <c r="AR455" s="256" t="n"/>
      <c r="AS455" s="256" t="n"/>
      <c r="AT455" s="256" t="n"/>
      <c r="AU455" s="237">
        <f>IF(COUNTA(AH455:AT455)=0,"",ROUND(AVERAGE(AH455:AT455),1))</f>
        <v/>
      </c>
    </row>
    <row r="456" ht="14.4" customHeight="1" s="185">
      <c r="A456" s="255" t="n">
        <v>8</v>
      </c>
      <c r="B456" s="194">
        <f t="array" ref="B456:B456">IFERROR(INDEX(Liste_Enfants!B$4:B$53,SMALL(IF(Liste_Enfants!E$4:E$53="B",ROW(Liste_Enfants!E$4:E$53)-3),8))&amp;" "&amp;INDEX(Liste_Enfants!C$4:C$53,SMALL(IF(Liste_Enfants!E$4:E$53="B",ROW(Liste_Enfants!E$4:E$53)-3),8)),"")</f>
        <v/>
      </c>
      <c r="C456" s="235" t="n"/>
      <c r="D456" s="256" t="n"/>
      <c r="E456" s="256" t="n"/>
      <c r="F456" s="256" t="n"/>
      <c r="G456" s="256" t="n"/>
      <c r="H456" s="256" t="n"/>
      <c r="I456" s="256" t="n"/>
      <c r="J456" s="256" t="n"/>
      <c r="K456" s="256" t="n"/>
      <c r="L456" s="256" t="n"/>
      <c r="M456" s="256" t="n"/>
      <c r="N456" s="256" t="n"/>
      <c r="O456" s="256" t="n"/>
      <c r="P456" s="256" t="n"/>
      <c r="Q456" s="264">
        <f>IF(COUNTA(D456:P456)=0,"",ROUND(AVERAGE(D456:P456),1))</f>
        <v/>
      </c>
      <c r="S456" s="256" t="n"/>
      <c r="T456" s="256" t="n"/>
      <c r="U456" s="256" t="n"/>
      <c r="V456" s="256" t="n"/>
      <c r="W456" s="256" t="n"/>
      <c r="X456" s="256" t="n"/>
      <c r="Y456" s="256" t="n"/>
      <c r="Z456" s="256" t="n"/>
      <c r="AA456" s="256" t="n"/>
      <c r="AB456" s="256" t="n"/>
      <c r="AC456" s="256" t="n"/>
      <c r="AD456" s="256" t="n"/>
      <c r="AE456" s="256" t="n"/>
      <c r="AF456" s="264">
        <f>IF(COUNTA(S456:AE456)=0,"",ROUND(AVERAGE(S456:AE456),1))</f>
        <v/>
      </c>
      <c r="AH456" s="256" t="n"/>
      <c r="AI456" s="256" t="n"/>
      <c r="AJ456" s="256" t="n"/>
      <c r="AK456" s="256" t="n"/>
      <c r="AL456" s="256" t="n"/>
      <c r="AM456" s="256" t="n"/>
      <c r="AN456" s="256" t="n"/>
      <c r="AO456" s="256" t="n"/>
      <c r="AP456" s="256" t="n"/>
      <c r="AQ456" s="256" t="n"/>
      <c r="AR456" s="256" t="n"/>
      <c r="AS456" s="256" t="n"/>
      <c r="AT456" s="256" t="n"/>
      <c r="AU456" s="237">
        <f>IF(COUNTA(AH456:AT456)=0,"",ROUND(AVERAGE(AH456:AT456),1))</f>
        <v/>
      </c>
    </row>
    <row r="457" ht="14.4" customHeight="1" s="185">
      <c r="A457" s="255" t="n">
        <v>9</v>
      </c>
      <c r="B457" s="194">
        <f t="array" ref="B457:B457">IFERROR(INDEX(Liste_Enfants!B$4:B$53,SMALL(IF(Liste_Enfants!E$4:E$53="B",ROW(Liste_Enfants!E$4:E$53)-3),9))&amp;" "&amp;INDEX(Liste_Enfants!C$4:C$53,SMALL(IF(Liste_Enfants!E$4:E$53="B",ROW(Liste_Enfants!E$4:E$53)-3),9)),"")</f>
        <v/>
      </c>
      <c r="C457" s="235" t="n"/>
      <c r="D457" s="256" t="n"/>
      <c r="E457" s="256" t="n"/>
      <c r="F457" s="256" t="n"/>
      <c r="G457" s="256" t="n"/>
      <c r="H457" s="256" t="n"/>
      <c r="I457" s="256" t="n"/>
      <c r="J457" s="256" t="n"/>
      <c r="K457" s="256" t="n"/>
      <c r="L457" s="256" t="n"/>
      <c r="M457" s="256" t="n"/>
      <c r="N457" s="256" t="n"/>
      <c r="O457" s="256" t="n"/>
      <c r="P457" s="256" t="n"/>
      <c r="Q457" s="264">
        <f>IF(COUNTA(D457:P457)=0,"",ROUND(AVERAGE(D457:P457),1))</f>
        <v/>
      </c>
      <c r="S457" s="256" t="n"/>
      <c r="T457" s="256" t="n"/>
      <c r="U457" s="256" t="n"/>
      <c r="V457" s="256" t="n"/>
      <c r="W457" s="256" t="n"/>
      <c r="X457" s="256" t="n"/>
      <c r="Y457" s="256" t="n"/>
      <c r="Z457" s="256" t="n"/>
      <c r="AA457" s="256" t="n"/>
      <c r="AB457" s="256" t="n"/>
      <c r="AC457" s="256" t="n"/>
      <c r="AD457" s="256" t="n"/>
      <c r="AE457" s="256" t="n"/>
      <c r="AF457" s="264">
        <f>IF(COUNTA(S457:AE457)=0,"",ROUND(AVERAGE(S457:AE457),1))</f>
        <v/>
      </c>
      <c r="AH457" s="256" t="n"/>
      <c r="AI457" s="256" t="n"/>
      <c r="AJ457" s="256" t="n"/>
      <c r="AK457" s="256" t="n"/>
      <c r="AL457" s="256" t="n"/>
      <c r="AM457" s="256" t="n"/>
      <c r="AN457" s="256" t="n"/>
      <c r="AO457" s="256" t="n"/>
      <c r="AP457" s="256" t="n"/>
      <c r="AQ457" s="256" t="n"/>
      <c r="AR457" s="256" t="n"/>
      <c r="AS457" s="256" t="n"/>
      <c r="AT457" s="256" t="n"/>
      <c r="AU457" s="237">
        <f>IF(COUNTA(AH457:AT457)=0,"",ROUND(AVERAGE(AH457:AT457),1))</f>
        <v/>
      </c>
    </row>
    <row r="458" ht="14.4" customHeight="1" s="185">
      <c r="A458" s="255" t="n">
        <v>10</v>
      </c>
      <c r="B458" s="194">
        <f t="array" ref="B458:B458">IFERROR(INDEX(Liste_Enfants!B$4:B$53,SMALL(IF(Liste_Enfants!E$4:E$53="B",ROW(Liste_Enfants!E$4:E$53)-3),10))&amp;" "&amp;INDEX(Liste_Enfants!C$4:C$53,SMALL(IF(Liste_Enfants!E$4:E$53="B",ROW(Liste_Enfants!E$4:E$53)-3),10)),"")</f>
        <v/>
      </c>
      <c r="C458" s="235" t="n"/>
      <c r="D458" s="256" t="n"/>
      <c r="E458" s="256" t="n"/>
      <c r="F458" s="256" t="n"/>
      <c r="G458" s="256" t="n"/>
      <c r="H458" s="256" t="n"/>
      <c r="I458" s="256" t="n"/>
      <c r="J458" s="256" t="n"/>
      <c r="K458" s="256" t="n"/>
      <c r="L458" s="256" t="n"/>
      <c r="M458" s="256" t="n"/>
      <c r="N458" s="256" t="n"/>
      <c r="O458" s="256" t="n"/>
      <c r="P458" s="256" t="n"/>
      <c r="Q458" s="264">
        <f>IF(COUNTA(D458:P458)=0,"",ROUND(AVERAGE(D458:P458),1))</f>
        <v/>
      </c>
      <c r="S458" s="256" t="n"/>
      <c r="T458" s="256" t="n"/>
      <c r="U458" s="256" t="n"/>
      <c r="V458" s="256" t="n"/>
      <c r="W458" s="256" t="n"/>
      <c r="X458" s="256" t="n"/>
      <c r="Y458" s="256" t="n"/>
      <c r="Z458" s="256" t="n"/>
      <c r="AA458" s="256" t="n"/>
      <c r="AB458" s="256" t="n"/>
      <c r="AC458" s="256" t="n"/>
      <c r="AD458" s="256" t="n"/>
      <c r="AE458" s="256" t="n"/>
      <c r="AF458" s="264">
        <f>IF(COUNTA(S458:AE458)=0,"",ROUND(AVERAGE(S458:AE458),1))</f>
        <v/>
      </c>
      <c r="AH458" s="256" t="n"/>
      <c r="AI458" s="256" t="n"/>
      <c r="AJ458" s="256" t="n"/>
      <c r="AK458" s="256" t="n"/>
      <c r="AL458" s="256" t="n"/>
      <c r="AM458" s="256" t="n"/>
      <c r="AN458" s="256" t="n"/>
      <c r="AO458" s="256" t="n"/>
      <c r="AP458" s="256" t="n"/>
      <c r="AQ458" s="256" t="n"/>
      <c r="AR458" s="256" t="n"/>
      <c r="AS458" s="256" t="n"/>
      <c r="AT458" s="256" t="n"/>
      <c r="AU458" s="237">
        <f>IF(COUNTA(AH458:AT458)=0,"",ROUND(AVERAGE(AH458:AT458),1))</f>
        <v/>
      </c>
    </row>
    <row r="459" ht="14.4" customHeight="1" s="185">
      <c r="A459" s="255" t="n">
        <v>11</v>
      </c>
      <c r="B459" s="194">
        <f t="array" ref="B459:B459">IFERROR(INDEX(Liste_Enfants!B$4:B$53,SMALL(IF(Liste_Enfants!E$4:E$53="B",ROW(Liste_Enfants!E$4:E$53)-3),11))&amp;" "&amp;INDEX(Liste_Enfants!C$4:C$53,SMALL(IF(Liste_Enfants!E$4:E$53="B",ROW(Liste_Enfants!E$4:E$53)-3),11)),"")</f>
        <v/>
      </c>
      <c r="C459" s="235" t="n"/>
      <c r="D459" s="256" t="n"/>
      <c r="E459" s="256" t="n"/>
      <c r="F459" s="256" t="n"/>
      <c r="G459" s="256" t="n"/>
      <c r="H459" s="256" t="n"/>
      <c r="I459" s="256" t="n"/>
      <c r="J459" s="256" t="n"/>
      <c r="K459" s="256" t="n"/>
      <c r="L459" s="256" t="n"/>
      <c r="M459" s="256" t="n"/>
      <c r="N459" s="256" t="n"/>
      <c r="O459" s="256" t="n"/>
      <c r="P459" s="256" t="n"/>
      <c r="Q459" s="264">
        <f>IF(COUNTA(D459:P459)=0,"",ROUND(AVERAGE(D459:P459),1))</f>
        <v/>
      </c>
      <c r="S459" s="256" t="n"/>
      <c r="T459" s="256" t="n"/>
      <c r="U459" s="256" t="n"/>
      <c r="V459" s="256" t="n"/>
      <c r="W459" s="256" t="n"/>
      <c r="X459" s="256" t="n"/>
      <c r="Y459" s="256" t="n"/>
      <c r="Z459" s="256" t="n"/>
      <c r="AA459" s="256" t="n"/>
      <c r="AB459" s="256" t="n"/>
      <c r="AC459" s="256" t="n"/>
      <c r="AD459" s="256" t="n"/>
      <c r="AE459" s="256" t="n"/>
      <c r="AF459" s="264">
        <f>IF(COUNTA(S459:AE459)=0,"",ROUND(AVERAGE(S459:AE459),1))</f>
        <v/>
      </c>
      <c r="AH459" s="256" t="n"/>
      <c r="AI459" s="256" t="n"/>
      <c r="AJ459" s="256" t="n"/>
      <c r="AK459" s="256" t="n"/>
      <c r="AL459" s="256" t="n"/>
      <c r="AM459" s="256" t="n"/>
      <c r="AN459" s="256" t="n"/>
      <c r="AO459" s="256" t="n"/>
      <c r="AP459" s="256" t="n"/>
      <c r="AQ459" s="256" t="n"/>
      <c r="AR459" s="256" t="n"/>
      <c r="AS459" s="256" t="n"/>
      <c r="AT459" s="256" t="n"/>
      <c r="AU459" s="237">
        <f>IF(COUNTA(AH459:AT459)=0,"",ROUND(AVERAGE(AH459:AT459),1))</f>
        <v/>
      </c>
    </row>
    <row r="460" ht="14.4" customHeight="1" s="185">
      <c r="A460" s="255" t="n">
        <v>12</v>
      </c>
      <c r="B460" s="194">
        <f t="array" ref="B460:B460">IFERROR(INDEX(Liste_Enfants!B$4:B$53,SMALL(IF(Liste_Enfants!E$4:E$53="B",ROW(Liste_Enfants!E$4:E$53)-3),12))&amp;" "&amp;INDEX(Liste_Enfants!C$4:C$53,SMALL(IF(Liste_Enfants!E$4:E$53="B",ROW(Liste_Enfants!E$4:E$53)-3),12)),"")</f>
        <v/>
      </c>
      <c r="C460" s="235" t="n"/>
      <c r="D460" s="256" t="n"/>
      <c r="E460" s="256" t="n"/>
      <c r="F460" s="256" t="n"/>
      <c r="G460" s="256" t="n"/>
      <c r="H460" s="256" t="n"/>
      <c r="I460" s="256" t="n"/>
      <c r="J460" s="256" t="n"/>
      <c r="K460" s="256" t="n"/>
      <c r="L460" s="256" t="n"/>
      <c r="M460" s="256" t="n"/>
      <c r="N460" s="256" t="n"/>
      <c r="O460" s="256" t="n"/>
      <c r="P460" s="256" t="n"/>
      <c r="Q460" s="264">
        <f>IF(COUNTA(D460:P460)=0,"",ROUND(AVERAGE(D460:P460),1))</f>
        <v/>
      </c>
      <c r="S460" s="256" t="n"/>
      <c r="T460" s="256" t="n"/>
      <c r="U460" s="256" t="n"/>
      <c r="V460" s="256" t="n"/>
      <c r="W460" s="256" t="n"/>
      <c r="X460" s="256" t="n"/>
      <c r="Y460" s="256" t="n"/>
      <c r="Z460" s="256" t="n"/>
      <c r="AA460" s="256" t="n"/>
      <c r="AB460" s="256" t="n"/>
      <c r="AC460" s="256" t="n"/>
      <c r="AD460" s="256" t="n"/>
      <c r="AE460" s="256" t="n"/>
      <c r="AF460" s="264">
        <f>IF(COUNTA(S460:AE460)=0,"",ROUND(AVERAGE(S460:AE460),1))</f>
        <v/>
      </c>
      <c r="AH460" s="256" t="n"/>
      <c r="AI460" s="256" t="n"/>
      <c r="AJ460" s="256" t="n"/>
      <c r="AK460" s="256" t="n"/>
      <c r="AL460" s="256" t="n"/>
      <c r="AM460" s="256" t="n"/>
      <c r="AN460" s="256" t="n"/>
      <c r="AO460" s="256" t="n"/>
      <c r="AP460" s="256" t="n"/>
      <c r="AQ460" s="256" t="n"/>
      <c r="AR460" s="256" t="n"/>
      <c r="AS460" s="256" t="n"/>
      <c r="AT460" s="256" t="n"/>
      <c r="AU460" s="237">
        <f>IF(COUNTA(AH460:AT460)=0,"",ROUND(AVERAGE(AH460:AT460),1))</f>
        <v/>
      </c>
    </row>
    <row r="461" ht="14.4" customHeight="1" s="185">
      <c r="A461" s="255" t="n">
        <v>13</v>
      </c>
      <c r="B461" s="194">
        <f t="array" ref="B461:B461">IFERROR(INDEX(Liste_Enfants!B$4:B$53,SMALL(IF(Liste_Enfants!E$4:E$53="B",ROW(Liste_Enfants!E$4:E$53)-3),13))&amp;" "&amp;INDEX(Liste_Enfants!C$4:C$53,SMALL(IF(Liste_Enfants!E$4:E$53="B",ROW(Liste_Enfants!E$4:E$53)-3),13)),"")</f>
        <v/>
      </c>
      <c r="C461" s="235" t="n"/>
      <c r="D461" s="256" t="n"/>
      <c r="E461" s="256" t="n"/>
      <c r="F461" s="256" t="n"/>
      <c r="G461" s="256" t="n"/>
      <c r="H461" s="256" t="n"/>
      <c r="I461" s="256" t="n"/>
      <c r="J461" s="256" t="n"/>
      <c r="K461" s="256" t="n"/>
      <c r="L461" s="256" t="n"/>
      <c r="M461" s="256" t="n"/>
      <c r="N461" s="256" t="n"/>
      <c r="O461" s="256" t="n"/>
      <c r="P461" s="256" t="n"/>
      <c r="Q461" s="264">
        <f>IF(COUNTA(D461:P461)=0,"",ROUND(AVERAGE(D461:P461),1))</f>
        <v/>
      </c>
      <c r="S461" s="256" t="n"/>
      <c r="T461" s="256" t="n"/>
      <c r="U461" s="256" t="n"/>
      <c r="V461" s="256" t="n"/>
      <c r="W461" s="256" t="n"/>
      <c r="X461" s="256" t="n"/>
      <c r="Y461" s="256" t="n"/>
      <c r="Z461" s="256" t="n"/>
      <c r="AA461" s="256" t="n"/>
      <c r="AB461" s="256" t="n"/>
      <c r="AC461" s="256" t="n"/>
      <c r="AD461" s="256" t="n"/>
      <c r="AE461" s="256" t="n"/>
      <c r="AF461" s="264">
        <f>IF(COUNTA(S461:AE461)=0,"",ROUND(AVERAGE(S461:AE461),1))</f>
        <v/>
      </c>
      <c r="AH461" s="256" t="n"/>
      <c r="AI461" s="256" t="n"/>
      <c r="AJ461" s="256" t="n"/>
      <c r="AK461" s="256" t="n"/>
      <c r="AL461" s="256" t="n"/>
      <c r="AM461" s="256" t="n"/>
      <c r="AN461" s="256" t="n"/>
      <c r="AO461" s="256" t="n"/>
      <c r="AP461" s="256" t="n"/>
      <c r="AQ461" s="256" t="n"/>
      <c r="AR461" s="256" t="n"/>
      <c r="AS461" s="256" t="n"/>
      <c r="AT461" s="256" t="n"/>
      <c r="AU461" s="237">
        <f>IF(COUNTA(AH461:AT461)=0,"",ROUND(AVERAGE(AH461:AT461),1))</f>
        <v/>
      </c>
    </row>
    <row r="462" ht="14.4" customHeight="1" s="185">
      <c r="A462" s="255" t="n">
        <v>14</v>
      </c>
      <c r="B462" s="194">
        <f t="array" ref="B462:B462">IFERROR(INDEX(Liste_Enfants!B$4:B$53,SMALL(IF(Liste_Enfants!E$4:E$53="B",ROW(Liste_Enfants!E$4:E$53)-3),14))&amp;" "&amp;INDEX(Liste_Enfants!C$4:C$53,SMALL(IF(Liste_Enfants!E$4:E$53="B",ROW(Liste_Enfants!E$4:E$53)-3),14)),"")</f>
        <v/>
      </c>
      <c r="C462" s="235" t="n"/>
      <c r="D462" s="256" t="n"/>
      <c r="E462" s="256" t="n"/>
      <c r="F462" s="256" t="n"/>
      <c r="G462" s="256" t="n"/>
      <c r="H462" s="256" t="n"/>
      <c r="I462" s="256" t="n"/>
      <c r="J462" s="256" t="n"/>
      <c r="K462" s="256" t="n"/>
      <c r="L462" s="256" t="n"/>
      <c r="M462" s="256" t="n"/>
      <c r="N462" s="256" t="n"/>
      <c r="O462" s="256" t="n"/>
      <c r="P462" s="256" t="n"/>
      <c r="Q462" s="264">
        <f>IF(COUNTA(D462:P462)=0,"",ROUND(AVERAGE(D462:P462),1))</f>
        <v/>
      </c>
      <c r="S462" s="256" t="n"/>
      <c r="T462" s="256" t="n"/>
      <c r="U462" s="256" t="n"/>
      <c r="V462" s="256" t="n"/>
      <c r="W462" s="256" t="n"/>
      <c r="X462" s="256" t="n"/>
      <c r="Y462" s="256" t="n"/>
      <c r="Z462" s="256" t="n"/>
      <c r="AA462" s="256" t="n"/>
      <c r="AB462" s="256" t="n"/>
      <c r="AC462" s="256" t="n"/>
      <c r="AD462" s="256" t="n"/>
      <c r="AE462" s="256" t="n"/>
      <c r="AF462" s="264">
        <f>IF(COUNTA(S462:AE462)=0,"",ROUND(AVERAGE(S462:AE462),1))</f>
        <v/>
      </c>
      <c r="AH462" s="256" t="n"/>
      <c r="AI462" s="256" t="n"/>
      <c r="AJ462" s="256" t="n"/>
      <c r="AK462" s="256" t="n"/>
      <c r="AL462" s="256" t="n"/>
      <c r="AM462" s="256" t="n"/>
      <c r="AN462" s="256" t="n"/>
      <c r="AO462" s="256" t="n"/>
      <c r="AP462" s="256" t="n"/>
      <c r="AQ462" s="256" t="n"/>
      <c r="AR462" s="256" t="n"/>
      <c r="AS462" s="256" t="n"/>
      <c r="AT462" s="256" t="n"/>
      <c r="AU462" s="237">
        <f>IF(COUNTA(AH462:AT462)=0,"",ROUND(AVERAGE(AH462:AT462),1))</f>
        <v/>
      </c>
    </row>
    <row r="463" ht="14.4" customHeight="1" s="185">
      <c r="A463" s="255" t="n">
        <v>15</v>
      </c>
      <c r="B463" s="194">
        <f t="array" ref="B463:B463">IFERROR(INDEX(Liste_Enfants!B$4:B$53,SMALL(IF(Liste_Enfants!E$4:E$53="B",ROW(Liste_Enfants!E$4:E$53)-3),15))&amp;" "&amp;INDEX(Liste_Enfants!C$4:C$53,SMALL(IF(Liste_Enfants!E$4:E$53="B",ROW(Liste_Enfants!E$4:E$53)-3),15)),"")</f>
        <v/>
      </c>
      <c r="C463" s="235" t="n"/>
      <c r="D463" s="256" t="n"/>
      <c r="E463" s="256" t="n"/>
      <c r="F463" s="256" t="n"/>
      <c r="G463" s="256" t="n"/>
      <c r="H463" s="256" t="n"/>
      <c r="I463" s="256" t="n"/>
      <c r="J463" s="256" t="n"/>
      <c r="K463" s="256" t="n"/>
      <c r="L463" s="256" t="n"/>
      <c r="M463" s="256" t="n"/>
      <c r="N463" s="256" t="n"/>
      <c r="O463" s="256" t="n"/>
      <c r="P463" s="256" t="n"/>
      <c r="Q463" s="264">
        <f>IF(COUNTA(D463:P463)=0,"",ROUND(AVERAGE(D463:P463),1))</f>
        <v/>
      </c>
      <c r="S463" s="256" t="n"/>
      <c r="T463" s="256" t="n"/>
      <c r="U463" s="256" t="n"/>
      <c r="V463" s="256" t="n"/>
      <c r="W463" s="256" t="n"/>
      <c r="X463" s="256" t="n"/>
      <c r="Y463" s="256" t="n"/>
      <c r="Z463" s="256" t="n"/>
      <c r="AA463" s="256" t="n"/>
      <c r="AB463" s="256" t="n"/>
      <c r="AC463" s="256" t="n"/>
      <c r="AD463" s="256" t="n"/>
      <c r="AE463" s="256" t="n"/>
      <c r="AF463" s="264">
        <f>IF(COUNTA(S463:AE463)=0,"",ROUND(AVERAGE(S463:AE463),1))</f>
        <v/>
      </c>
      <c r="AH463" s="256" t="n"/>
      <c r="AI463" s="256" t="n"/>
      <c r="AJ463" s="256" t="n"/>
      <c r="AK463" s="256" t="n"/>
      <c r="AL463" s="256" t="n"/>
      <c r="AM463" s="256" t="n"/>
      <c r="AN463" s="256" t="n"/>
      <c r="AO463" s="256" t="n"/>
      <c r="AP463" s="256" t="n"/>
      <c r="AQ463" s="256" t="n"/>
      <c r="AR463" s="256" t="n"/>
      <c r="AS463" s="256" t="n"/>
      <c r="AT463" s="256" t="n"/>
      <c r="AU463" s="237">
        <f>IF(COUNTA(AH463:AT463)=0,"",ROUND(AVERAGE(AH463:AT463),1))</f>
        <v/>
      </c>
    </row>
    <row r="464" ht="14.4" customHeight="1" s="185">
      <c r="A464" s="257" t="inlineStr">
        <is>
          <t>📊 MOY.</t>
        </is>
      </c>
      <c r="C464" s="235" t="n"/>
      <c r="D464" s="258">
        <f>IF(COUNTA(D449:D463)=0,"",ROUND(AVERAGE(D449:D463),1))</f>
        <v/>
      </c>
      <c r="E464" s="258">
        <f>IF(COUNTA(E449:E463)=0,"",ROUND(AVERAGE(E449:E463),1))</f>
        <v/>
      </c>
      <c r="F464" s="258">
        <f>IF(COUNTA(F449:F463)=0,"",ROUND(AVERAGE(F449:F463),1))</f>
        <v/>
      </c>
      <c r="G464" s="258">
        <f>IF(COUNTA(G449:G463)=0,"",ROUND(AVERAGE(G449:G463),1))</f>
        <v/>
      </c>
      <c r="H464" s="258">
        <f>IF(COUNTA(H449:H463)=0,"",ROUND(AVERAGE(H449:H463),1))</f>
        <v/>
      </c>
      <c r="I464" s="258">
        <f>IF(COUNTA(I449:I463)=0,"",ROUND(AVERAGE(I449:I463),1))</f>
        <v/>
      </c>
      <c r="J464" s="258">
        <f>IF(COUNTA(J449:J463)=0,"",ROUND(AVERAGE(J449:J463),1))</f>
        <v/>
      </c>
      <c r="K464" s="258">
        <f>IF(COUNTA(K449:K463)=0,"",ROUND(AVERAGE(K449:K463),1))</f>
        <v/>
      </c>
      <c r="L464" s="258">
        <f>IF(COUNTA(L449:L463)=0,"",ROUND(AVERAGE(L449:L463),1))</f>
        <v/>
      </c>
      <c r="M464" s="258">
        <f>IF(COUNTA(M449:M463)=0,"",ROUND(AVERAGE(M449:M463),1))</f>
        <v/>
      </c>
      <c r="N464" s="258">
        <f>IF(COUNTA(N449:N463)=0,"",ROUND(AVERAGE(N449:N463),1))</f>
        <v/>
      </c>
      <c r="O464" s="258">
        <f>IF(COUNTA(O449:O463)=0,"",ROUND(AVERAGE(O449:O463),1))</f>
        <v/>
      </c>
      <c r="P464" s="258">
        <f>IF(COUNTA(P449:P463)=0,"",ROUND(AVERAGE(P449:P463),1))</f>
        <v/>
      </c>
      <c r="Q464" s="265">
        <f>IF(COUNTA(Q449:Q463)=0,"",ROUND(AVERAGE(Q449:Q463),1))</f>
        <v/>
      </c>
      <c r="S464" s="258">
        <f>IF(COUNTA(S449:S463)=0,"",ROUND(AVERAGE(S449:S463),1))</f>
        <v/>
      </c>
      <c r="T464" s="258">
        <f>IF(COUNTA(T449:T463)=0,"",ROUND(AVERAGE(T449:T463),1))</f>
        <v/>
      </c>
      <c r="U464" s="258">
        <f>IF(COUNTA(U449:U463)=0,"",ROUND(AVERAGE(U449:U463),1))</f>
        <v/>
      </c>
      <c r="V464" s="258">
        <f>IF(COUNTA(V449:V463)=0,"",ROUND(AVERAGE(V449:V463),1))</f>
        <v/>
      </c>
      <c r="W464" s="258">
        <f>IF(COUNTA(W449:W463)=0,"",ROUND(AVERAGE(W449:W463),1))</f>
        <v/>
      </c>
      <c r="X464" s="258">
        <f>IF(COUNTA(X449:X463)=0,"",ROUND(AVERAGE(X449:X463),1))</f>
        <v/>
      </c>
      <c r="Y464" s="258">
        <f>IF(COUNTA(Y449:Y463)=0,"",ROUND(AVERAGE(Y449:Y463),1))</f>
        <v/>
      </c>
      <c r="Z464" s="258">
        <f>IF(COUNTA(Z449:Z463)=0,"",ROUND(AVERAGE(Z449:Z463),1))</f>
        <v/>
      </c>
      <c r="AA464" s="258">
        <f>IF(COUNTA(AA449:AA463)=0,"",ROUND(AVERAGE(AA449:AA463),1))</f>
        <v/>
      </c>
      <c r="AB464" s="258">
        <f>IF(COUNTA(AB449:AB463)=0,"",ROUND(AVERAGE(AB449:AB463),1))</f>
        <v/>
      </c>
      <c r="AC464" s="258">
        <f>IF(COUNTA(AC449:AC463)=0,"",ROUND(AVERAGE(AC449:AC463),1))</f>
        <v/>
      </c>
      <c r="AD464" s="258">
        <f>IF(COUNTA(AD449:AD463)=0,"",ROUND(AVERAGE(AD449:AD463),1))</f>
        <v/>
      </c>
      <c r="AE464" s="258">
        <f>IF(COUNTA(AE449:AE463)=0,"",ROUND(AVERAGE(AE449:AE463),1))</f>
        <v/>
      </c>
      <c r="AF464" s="265">
        <f>IF(COUNTA(AF449:AF463)=0,"",ROUND(AVERAGE(AF449:AF463),1))</f>
        <v/>
      </c>
      <c r="AH464" s="258">
        <f>IF(COUNTA(AH449:AH463)=0,"",ROUND(AVERAGE(AH449:AH463),1))</f>
        <v/>
      </c>
      <c r="AI464" s="258">
        <f>IF(COUNTA(AI449:AI463)=0,"",ROUND(AVERAGE(AI449:AI463),1))</f>
        <v/>
      </c>
      <c r="AJ464" s="258">
        <f>IF(COUNTA(AJ449:AJ463)=0,"",ROUND(AVERAGE(AJ449:AJ463),1))</f>
        <v/>
      </c>
      <c r="AK464" s="258">
        <f>IF(COUNTA(AK449:AK463)=0,"",ROUND(AVERAGE(AK449:AK463),1))</f>
        <v/>
      </c>
      <c r="AL464" s="258">
        <f>IF(COUNTA(AL449:AL463)=0,"",ROUND(AVERAGE(AL449:AL463),1))</f>
        <v/>
      </c>
      <c r="AM464" s="258">
        <f>IF(COUNTA(AM449:AM463)=0,"",ROUND(AVERAGE(AM449:AM463),1))</f>
        <v/>
      </c>
      <c r="AN464" s="258">
        <f>IF(COUNTA(AN449:AN463)=0,"",ROUND(AVERAGE(AN449:AN463),1))</f>
        <v/>
      </c>
      <c r="AO464" s="258">
        <f>IF(COUNTA(AO449:AO463)=0,"",ROUND(AVERAGE(AO449:AO463),1))</f>
        <v/>
      </c>
      <c r="AP464" s="258">
        <f>IF(COUNTA(AP449:AP463)=0,"",ROUND(AVERAGE(AP449:AP463),1))</f>
        <v/>
      </c>
      <c r="AQ464" s="258">
        <f>IF(COUNTA(AQ449:AQ463)=0,"",ROUND(AVERAGE(AQ449:AQ463),1))</f>
        <v/>
      </c>
      <c r="AR464" s="258">
        <f>IF(COUNTA(AR449:AR463)=0,"",ROUND(AVERAGE(AR449:AR463),1))</f>
        <v/>
      </c>
      <c r="AS464" s="258">
        <f>IF(COUNTA(AS449:AS463)=0,"",ROUND(AVERAGE(AS449:AS463),1))</f>
        <v/>
      </c>
      <c r="AT464" s="258">
        <f>IF(COUNTA(AT449:AT463)=0,"",ROUND(AVERAGE(AT449:AT463),1))</f>
        <v/>
      </c>
      <c r="AU464" s="272">
        <f>IF(COUNTA(AU449:AU463)=0,"",ROUND(AVERAGE(AU449:AU463),1))</f>
        <v/>
      </c>
    </row>
    <row r="465" ht="30" customHeight="1" s="185">
      <c r="A465" s="260" t="inlineStr">
        <is>
          <t>N°</t>
        </is>
      </c>
      <c r="B465" s="245" t="inlineStr">
        <is>
          <t>📅 MERCREDI</t>
        </is>
      </c>
      <c r="C465" s="228" t="n"/>
      <c r="D465" s="229" t="inlineStr">
        <is>
          <t>Règles</t>
        </is>
      </c>
      <c r="E465" s="229" t="inlineStr">
        <is>
          <t>Coopér.</t>
        </is>
      </c>
      <c r="F465" s="229" t="inlineStr">
        <is>
          <t>Comm.</t>
        </is>
      </c>
      <c r="G465" s="229" t="inlineStr">
        <is>
          <t>Entraide</t>
        </is>
      </c>
      <c r="H465" s="230" t="inlineStr">
        <is>
          <t>Initiat.</t>
        </is>
      </c>
      <c r="I465" s="230" t="inlineStr">
        <is>
          <t>Gest.mat</t>
        </is>
      </c>
      <c r="J465" s="230" t="inlineStr">
        <is>
          <t>Orga.</t>
        </is>
      </c>
      <c r="K465" s="231" t="inlineStr">
        <is>
          <t>Imagin.</t>
        </is>
      </c>
      <c r="L465" s="231" t="inlineStr">
        <is>
          <t>Expr.art</t>
        </is>
      </c>
      <c r="M465" s="231" t="inlineStr">
        <is>
          <t>Expr.corp</t>
        </is>
      </c>
      <c r="N465" s="232" t="inlineStr">
        <is>
          <t>Coord.</t>
        </is>
      </c>
      <c r="O465" s="232" t="inlineStr">
        <is>
          <t>Endur.</t>
        </is>
      </c>
      <c r="P465" s="232" t="inlineStr">
        <is>
          <t>Esp.sport</t>
        </is>
      </c>
      <c r="Q465" s="267" t="inlineStr">
        <is>
          <t>MOY</t>
        </is>
      </c>
      <c r="R465" s="268" t="inlineStr">
        <is>
          <t>▼ Activité</t>
        </is>
      </c>
      <c r="S465" s="229" t="inlineStr">
        <is>
          <t>Règles</t>
        </is>
      </c>
      <c r="T465" s="229" t="inlineStr">
        <is>
          <t>Coopér.</t>
        </is>
      </c>
      <c r="U465" s="229" t="inlineStr">
        <is>
          <t>Comm.</t>
        </is>
      </c>
      <c r="V465" s="229" t="inlineStr">
        <is>
          <t>Entraide</t>
        </is>
      </c>
      <c r="W465" s="230" t="inlineStr">
        <is>
          <t>Initiat.</t>
        </is>
      </c>
      <c r="X465" s="230" t="inlineStr">
        <is>
          <t>Gest.mat</t>
        </is>
      </c>
      <c r="Y465" s="230" t="inlineStr">
        <is>
          <t>Orga.</t>
        </is>
      </c>
      <c r="Z465" s="231" t="inlineStr">
        <is>
          <t>Imagin.</t>
        </is>
      </c>
      <c r="AA465" s="231" t="inlineStr">
        <is>
          <t>Expr.art</t>
        </is>
      </c>
      <c r="AB465" s="231" t="inlineStr">
        <is>
          <t>Expr.corp</t>
        </is>
      </c>
      <c r="AC465" s="232" t="inlineStr">
        <is>
          <t>Coord.</t>
        </is>
      </c>
      <c r="AD465" s="232" t="inlineStr">
        <is>
          <t>Endur.</t>
        </is>
      </c>
      <c r="AE465" s="232" t="inlineStr">
        <is>
          <t>Esp.sport</t>
        </is>
      </c>
      <c r="AF465" s="267" t="inlineStr">
        <is>
          <t>MOY</t>
        </is>
      </c>
      <c r="AH465" s="229" t="inlineStr">
        <is>
          <t>Règles</t>
        </is>
      </c>
      <c r="AI465" s="229" t="inlineStr">
        <is>
          <t>Coopér.</t>
        </is>
      </c>
      <c r="AJ465" s="229" t="inlineStr">
        <is>
          <t>Comm.</t>
        </is>
      </c>
      <c r="AK465" s="229" t="inlineStr">
        <is>
          <t>Entraide</t>
        </is>
      </c>
      <c r="AL465" s="230" t="inlineStr">
        <is>
          <t>Initiat.</t>
        </is>
      </c>
      <c r="AM465" s="230" t="inlineStr">
        <is>
          <t>Gest.mat</t>
        </is>
      </c>
      <c r="AN465" s="230" t="inlineStr">
        <is>
          <t>Orga.</t>
        </is>
      </c>
      <c r="AO465" s="231" t="inlineStr">
        <is>
          <t>Imagin.</t>
        </is>
      </c>
      <c r="AP465" s="231" t="inlineStr">
        <is>
          <t>Expr.art</t>
        </is>
      </c>
      <c r="AQ465" s="231" t="inlineStr">
        <is>
          <t>Expr.corp</t>
        </is>
      </c>
      <c r="AR465" s="232" t="inlineStr">
        <is>
          <t>Coord.</t>
        </is>
      </c>
      <c r="AS465" s="232" t="inlineStr">
        <is>
          <t>Endur.</t>
        </is>
      </c>
      <c r="AT465" s="232" t="inlineStr">
        <is>
          <t>Esp.sport</t>
        </is>
      </c>
      <c r="AU465" s="269" t="inlineStr">
        <is>
          <t>MOY</t>
        </is>
      </c>
    </row>
    <row r="466" ht="14.4" customHeight="1" s="185">
      <c r="A466" s="255" t="n">
        <v>1</v>
      </c>
      <c r="B466" s="194">
        <f t="array" ref="B466:B466">IFERROR(INDEX(Liste_Enfants!B$4:B$53,SMALL(IF(Liste_Enfants!E$4:E$53="B",ROW(Liste_Enfants!E$4:E$53)-3),1))&amp;" "&amp;INDEX(Liste_Enfants!C$4:C$53,SMALL(IF(Liste_Enfants!E$4:E$53="B",ROW(Liste_Enfants!E$4:E$53)-3),1)),"")</f>
        <v/>
      </c>
      <c r="C466" s="235" t="n"/>
      <c r="D466" s="256" t="n"/>
      <c r="E466" s="256" t="n"/>
      <c r="F466" s="256" t="n"/>
      <c r="G466" s="256" t="n"/>
      <c r="H466" s="256" t="n"/>
      <c r="I466" s="256" t="n"/>
      <c r="J466" s="256" t="n"/>
      <c r="K466" s="256" t="n"/>
      <c r="L466" s="256" t="n"/>
      <c r="M466" s="256" t="n"/>
      <c r="N466" s="256" t="n"/>
      <c r="O466" s="256" t="n"/>
      <c r="P466" s="256" t="n"/>
      <c r="Q466" s="264">
        <f>IF(COUNTA(D466:P466)=0,"",ROUND(AVERAGE(D466:P466),1))</f>
        <v/>
      </c>
      <c r="S466" s="256" t="n"/>
      <c r="T466" s="256" t="n"/>
      <c r="U466" s="256" t="n"/>
      <c r="V466" s="256" t="n"/>
      <c r="W466" s="256" t="n"/>
      <c r="X466" s="256" t="n"/>
      <c r="Y466" s="256" t="n"/>
      <c r="Z466" s="256" t="n"/>
      <c r="AA466" s="256" t="n"/>
      <c r="AB466" s="256" t="n"/>
      <c r="AC466" s="256" t="n"/>
      <c r="AD466" s="256" t="n"/>
      <c r="AE466" s="256" t="n"/>
      <c r="AF466" s="264">
        <f>IF(COUNTA(S466:AE466)=0,"",ROUND(AVERAGE(S466:AE466),1))</f>
        <v/>
      </c>
      <c r="AH466" s="256" t="n"/>
      <c r="AI466" s="256" t="n"/>
      <c r="AJ466" s="256" t="n"/>
      <c r="AK466" s="256" t="n"/>
      <c r="AL466" s="256" t="n"/>
      <c r="AM466" s="256" t="n"/>
      <c r="AN466" s="256" t="n"/>
      <c r="AO466" s="256" t="n"/>
      <c r="AP466" s="256" t="n"/>
      <c r="AQ466" s="256" t="n"/>
      <c r="AR466" s="256" t="n"/>
      <c r="AS466" s="256" t="n"/>
      <c r="AT466" s="256" t="n"/>
      <c r="AU466" s="237">
        <f>IF(COUNTA(AH466:AT466)=0,"",ROUND(AVERAGE(AH466:AT466),1))</f>
        <v/>
      </c>
    </row>
    <row r="467" ht="14.4" customHeight="1" s="185">
      <c r="A467" s="255" t="n">
        <v>2</v>
      </c>
      <c r="B467" s="194">
        <f t="array" ref="B467:B467">IFERROR(INDEX(Liste_Enfants!B$4:B$53,SMALL(IF(Liste_Enfants!E$4:E$53="B",ROW(Liste_Enfants!E$4:E$53)-3),2))&amp;" "&amp;INDEX(Liste_Enfants!C$4:C$53,SMALL(IF(Liste_Enfants!E$4:E$53="B",ROW(Liste_Enfants!E$4:E$53)-3),2)),"")</f>
        <v/>
      </c>
      <c r="C467" s="235" t="n"/>
      <c r="D467" s="256" t="n"/>
      <c r="E467" s="256" t="n"/>
      <c r="F467" s="256" t="n"/>
      <c r="G467" s="256" t="n"/>
      <c r="H467" s="256" t="n"/>
      <c r="I467" s="256" t="n"/>
      <c r="J467" s="256" t="n"/>
      <c r="K467" s="256" t="n"/>
      <c r="L467" s="256" t="n"/>
      <c r="M467" s="256" t="n"/>
      <c r="N467" s="256" t="n"/>
      <c r="O467" s="256" t="n"/>
      <c r="P467" s="256" t="n"/>
      <c r="Q467" s="264">
        <f>IF(COUNTA(D467:P467)=0,"",ROUND(AVERAGE(D467:P467),1))</f>
        <v/>
      </c>
      <c r="S467" s="256" t="n"/>
      <c r="T467" s="256" t="n"/>
      <c r="U467" s="256" t="n"/>
      <c r="V467" s="256" t="n"/>
      <c r="W467" s="256" t="n"/>
      <c r="X467" s="256" t="n"/>
      <c r="Y467" s="256" t="n"/>
      <c r="Z467" s="256" t="n"/>
      <c r="AA467" s="256" t="n"/>
      <c r="AB467" s="256" t="n"/>
      <c r="AC467" s="256" t="n"/>
      <c r="AD467" s="256" t="n"/>
      <c r="AE467" s="256" t="n"/>
      <c r="AF467" s="264">
        <f>IF(COUNTA(S467:AE467)=0,"",ROUND(AVERAGE(S467:AE467),1))</f>
        <v/>
      </c>
      <c r="AH467" s="256" t="n"/>
      <c r="AI467" s="256" t="n"/>
      <c r="AJ467" s="256" t="n"/>
      <c r="AK467" s="256" t="n"/>
      <c r="AL467" s="256" t="n"/>
      <c r="AM467" s="256" t="n"/>
      <c r="AN467" s="256" t="n"/>
      <c r="AO467" s="256" t="n"/>
      <c r="AP467" s="256" t="n"/>
      <c r="AQ467" s="256" t="n"/>
      <c r="AR467" s="256" t="n"/>
      <c r="AS467" s="256" t="n"/>
      <c r="AT467" s="256" t="n"/>
      <c r="AU467" s="237">
        <f>IF(COUNTA(AH467:AT467)=0,"",ROUND(AVERAGE(AH467:AT467),1))</f>
        <v/>
      </c>
    </row>
    <row r="468" ht="14.4" customHeight="1" s="185">
      <c r="A468" s="255" t="n">
        <v>3</v>
      </c>
      <c r="B468" s="194">
        <f t="array" ref="B468:B468">IFERROR(INDEX(Liste_Enfants!B$4:B$53,SMALL(IF(Liste_Enfants!E$4:E$53="B",ROW(Liste_Enfants!E$4:E$53)-3),3))&amp;" "&amp;INDEX(Liste_Enfants!C$4:C$53,SMALL(IF(Liste_Enfants!E$4:E$53="B",ROW(Liste_Enfants!E$4:E$53)-3),3)),"")</f>
        <v/>
      </c>
      <c r="C468" s="235" t="n"/>
      <c r="D468" s="256" t="n"/>
      <c r="E468" s="256" t="n"/>
      <c r="F468" s="256" t="n"/>
      <c r="G468" s="256" t="n"/>
      <c r="H468" s="256" t="n"/>
      <c r="I468" s="256" t="n"/>
      <c r="J468" s="256" t="n"/>
      <c r="K468" s="256" t="n"/>
      <c r="L468" s="256" t="n"/>
      <c r="M468" s="256" t="n"/>
      <c r="N468" s="256" t="n"/>
      <c r="O468" s="256" t="n"/>
      <c r="P468" s="256" t="n"/>
      <c r="Q468" s="264">
        <f>IF(COUNTA(D468:P468)=0,"",ROUND(AVERAGE(D468:P468),1))</f>
        <v/>
      </c>
      <c r="S468" s="256" t="n"/>
      <c r="T468" s="256" t="n"/>
      <c r="U468" s="256" t="n"/>
      <c r="V468" s="256" t="n"/>
      <c r="W468" s="256" t="n"/>
      <c r="X468" s="256" t="n"/>
      <c r="Y468" s="256" t="n"/>
      <c r="Z468" s="256" t="n"/>
      <c r="AA468" s="256" t="n"/>
      <c r="AB468" s="256" t="n"/>
      <c r="AC468" s="256" t="n"/>
      <c r="AD468" s="256" t="n"/>
      <c r="AE468" s="256" t="n"/>
      <c r="AF468" s="264">
        <f>IF(COUNTA(S468:AE468)=0,"",ROUND(AVERAGE(S468:AE468),1))</f>
        <v/>
      </c>
      <c r="AH468" s="256" t="n"/>
      <c r="AI468" s="256" t="n"/>
      <c r="AJ468" s="256" t="n"/>
      <c r="AK468" s="256" t="n"/>
      <c r="AL468" s="256" t="n"/>
      <c r="AM468" s="256" t="n"/>
      <c r="AN468" s="256" t="n"/>
      <c r="AO468" s="256" t="n"/>
      <c r="AP468" s="256" t="n"/>
      <c r="AQ468" s="256" t="n"/>
      <c r="AR468" s="256" t="n"/>
      <c r="AS468" s="256" t="n"/>
      <c r="AT468" s="256" t="n"/>
      <c r="AU468" s="237">
        <f>IF(COUNTA(AH468:AT468)=0,"",ROUND(AVERAGE(AH468:AT468),1))</f>
        <v/>
      </c>
    </row>
    <row r="469" ht="14.4" customHeight="1" s="185">
      <c r="A469" s="255" t="n">
        <v>4</v>
      </c>
      <c r="B469" s="194">
        <f t="array" ref="B469:B469">IFERROR(INDEX(Liste_Enfants!B$4:B$53,SMALL(IF(Liste_Enfants!E$4:E$53="B",ROW(Liste_Enfants!E$4:E$53)-3),4))&amp;" "&amp;INDEX(Liste_Enfants!C$4:C$53,SMALL(IF(Liste_Enfants!E$4:E$53="B",ROW(Liste_Enfants!E$4:E$53)-3),4)),"")</f>
        <v/>
      </c>
      <c r="C469" s="235" t="n"/>
      <c r="D469" s="256" t="n"/>
      <c r="E469" s="256" t="n"/>
      <c r="F469" s="256" t="n"/>
      <c r="G469" s="256" t="n"/>
      <c r="H469" s="256" t="n"/>
      <c r="I469" s="256" t="n"/>
      <c r="J469" s="256" t="n"/>
      <c r="K469" s="256" t="n"/>
      <c r="L469" s="256" t="n"/>
      <c r="M469" s="256" t="n"/>
      <c r="N469" s="256" t="n"/>
      <c r="O469" s="256" t="n"/>
      <c r="P469" s="256" t="n"/>
      <c r="Q469" s="264">
        <f>IF(COUNTA(D469:P469)=0,"",ROUND(AVERAGE(D469:P469),1))</f>
        <v/>
      </c>
      <c r="S469" s="256" t="n"/>
      <c r="T469" s="256" t="n"/>
      <c r="U469" s="256" t="n"/>
      <c r="V469" s="256" t="n"/>
      <c r="W469" s="256" t="n"/>
      <c r="X469" s="256" t="n"/>
      <c r="Y469" s="256" t="n"/>
      <c r="Z469" s="256" t="n"/>
      <c r="AA469" s="256" t="n"/>
      <c r="AB469" s="256" t="n"/>
      <c r="AC469" s="256" t="n"/>
      <c r="AD469" s="256" t="n"/>
      <c r="AE469" s="256" t="n"/>
      <c r="AF469" s="264">
        <f>IF(COUNTA(S469:AE469)=0,"",ROUND(AVERAGE(S469:AE469),1))</f>
        <v/>
      </c>
      <c r="AH469" s="256" t="n"/>
      <c r="AI469" s="256" t="n"/>
      <c r="AJ469" s="256" t="n"/>
      <c r="AK469" s="256" t="n"/>
      <c r="AL469" s="256" t="n"/>
      <c r="AM469" s="256" t="n"/>
      <c r="AN469" s="256" t="n"/>
      <c r="AO469" s="256" t="n"/>
      <c r="AP469" s="256" t="n"/>
      <c r="AQ469" s="256" t="n"/>
      <c r="AR469" s="256" t="n"/>
      <c r="AS469" s="256" t="n"/>
      <c r="AT469" s="256" t="n"/>
      <c r="AU469" s="237">
        <f>IF(COUNTA(AH469:AT469)=0,"",ROUND(AVERAGE(AH469:AT469),1))</f>
        <v/>
      </c>
    </row>
    <row r="470" ht="14.4" customHeight="1" s="185">
      <c r="A470" s="255" t="n">
        <v>5</v>
      </c>
      <c r="B470" s="194">
        <f t="array" ref="B470:B470">IFERROR(INDEX(Liste_Enfants!B$4:B$53,SMALL(IF(Liste_Enfants!E$4:E$53="B",ROW(Liste_Enfants!E$4:E$53)-3),5))&amp;" "&amp;INDEX(Liste_Enfants!C$4:C$53,SMALL(IF(Liste_Enfants!E$4:E$53="B",ROW(Liste_Enfants!E$4:E$53)-3),5)),"")</f>
        <v/>
      </c>
      <c r="C470" s="235" t="n"/>
      <c r="D470" s="256" t="n"/>
      <c r="E470" s="256" t="n"/>
      <c r="F470" s="256" t="n"/>
      <c r="G470" s="256" t="n"/>
      <c r="H470" s="256" t="n"/>
      <c r="I470" s="256" t="n"/>
      <c r="J470" s="256" t="n"/>
      <c r="K470" s="256" t="n"/>
      <c r="L470" s="256" t="n"/>
      <c r="M470" s="256" t="n"/>
      <c r="N470" s="256" t="n"/>
      <c r="O470" s="256" t="n"/>
      <c r="P470" s="256" t="n"/>
      <c r="Q470" s="264">
        <f>IF(COUNTA(D470:P470)=0,"",ROUND(AVERAGE(D470:P470),1))</f>
        <v/>
      </c>
      <c r="S470" s="256" t="n"/>
      <c r="T470" s="256" t="n"/>
      <c r="U470" s="256" t="n"/>
      <c r="V470" s="256" t="n"/>
      <c r="W470" s="256" t="n"/>
      <c r="X470" s="256" t="n"/>
      <c r="Y470" s="256" t="n"/>
      <c r="Z470" s="256" t="n"/>
      <c r="AA470" s="256" t="n"/>
      <c r="AB470" s="256" t="n"/>
      <c r="AC470" s="256" t="n"/>
      <c r="AD470" s="256" t="n"/>
      <c r="AE470" s="256" t="n"/>
      <c r="AF470" s="264">
        <f>IF(COUNTA(S470:AE470)=0,"",ROUND(AVERAGE(S470:AE470),1))</f>
        <v/>
      </c>
      <c r="AH470" s="256" t="n"/>
      <c r="AI470" s="256" t="n"/>
      <c r="AJ470" s="256" t="n"/>
      <c r="AK470" s="256" t="n"/>
      <c r="AL470" s="256" t="n"/>
      <c r="AM470" s="256" t="n"/>
      <c r="AN470" s="256" t="n"/>
      <c r="AO470" s="256" t="n"/>
      <c r="AP470" s="256" t="n"/>
      <c r="AQ470" s="256" t="n"/>
      <c r="AR470" s="256" t="n"/>
      <c r="AS470" s="256" t="n"/>
      <c r="AT470" s="256" t="n"/>
      <c r="AU470" s="237">
        <f>IF(COUNTA(AH470:AT470)=0,"",ROUND(AVERAGE(AH470:AT470),1))</f>
        <v/>
      </c>
    </row>
    <row r="471" ht="14.4" customHeight="1" s="185">
      <c r="A471" s="255" t="n">
        <v>6</v>
      </c>
      <c r="B471" s="194">
        <f t="array" ref="B471:B471">IFERROR(INDEX(Liste_Enfants!B$4:B$53,SMALL(IF(Liste_Enfants!E$4:E$53="B",ROW(Liste_Enfants!E$4:E$53)-3),6))&amp;" "&amp;INDEX(Liste_Enfants!C$4:C$53,SMALL(IF(Liste_Enfants!E$4:E$53="B",ROW(Liste_Enfants!E$4:E$53)-3),6)),"")</f>
        <v/>
      </c>
      <c r="C471" s="235" t="n"/>
      <c r="D471" s="256" t="n"/>
      <c r="E471" s="256" t="n"/>
      <c r="F471" s="256" t="n"/>
      <c r="G471" s="256" t="n"/>
      <c r="H471" s="256" t="n"/>
      <c r="I471" s="256" t="n"/>
      <c r="J471" s="256" t="n"/>
      <c r="K471" s="256" t="n"/>
      <c r="L471" s="256" t="n"/>
      <c r="M471" s="256" t="n"/>
      <c r="N471" s="256" t="n"/>
      <c r="O471" s="256" t="n"/>
      <c r="P471" s="256" t="n"/>
      <c r="Q471" s="264">
        <f>IF(COUNTA(D471:P471)=0,"",ROUND(AVERAGE(D471:P471),1))</f>
        <v/>
      </c>
      <c r="S471" s="256" t="n"/>
      <c r="T471" s="256" t="n"/>
      <c r="U471" s="256" t="n"/>
      <c r="V471" s="256" t="n"/>
      <c r="W471" s="256" t="n"/>
      <c r="X471" s="256" t="n"/>
      <c r="Y471" s="256" t="n"/>
      <c r="Z471" s="256" t="n"/>
      <c r="AA471" s="256" t="n"/>
      <c r="AB471" s="256" t="n"/>
      <c r="AC471" s="256" t="n"/>
      <c r="AD471" s="256" t="n"/>
      <c r="AE471" s="256" t="n"/>
      <c r="AF471" s="264">
        <f>IF(COUNTA(S471:AE471)=0,"",ROUND(AVERAGE(S471:AE471),1))</f>
        <v/>
      </c>
      <c r="AH471" s="256" t="n"/>
      <c r="AI471" s="256" t="n"/>
      <c r="AJ471" s="256" t="n"/>
      <c r="AK471" s="256" t="n"/>
      <c r="AL471" s="256" t="n"/>
      <c r="AM471" s="256" t="n"/>
      <c r="AN471" s="256" t="n"/>
      <c r="AO471" s="256" t="n"/>
      <c r="AP471" s="256" t="n"/>
      <c r="AQ471" s="256" t="n"/>
      <c r="AR471" s="256" t="n"/>
      <c r="AS471" s="256" t="n"/>
      <c r="AT471" s="256" t="n"/>
      <c r="AU471" s="237">
        <f>IF(COUNTA(AH471:AT471)=0,"",ROUND(AVERAGE(AH471:AT471),1))</f>
        <v/>
      </c>
    </row>
    <row r="472" ht="14.4" customHeight="1" s="185">
      <c r="A472" s="255" t="n">
        <v>7</v>
      </c>
      <c r="B472" s="194">
        <f t="array" ref="B472:B472">IFERROR(INDEX(Liste_Enfants!B$4:B$53,SMALL(IF(Liste_Enfants!E$4:E$53="B",ROW(Liste_Enfants!E$4:E$53)-3),7))&amp;" "&amp;INDEX(Liste_Enfants!C$4:C$53,SMALL(IF(Liste_Enfants!E$4:E$53="B",ROW(Liste_Enfants!E$4:E$53)-3),7)),"")</f>
        <v/>
      </c>
      <c r="C472" s="235" t="n"/>
      <c r="D472" s="256" t="n"/>
      <c r="E472" s="256" t="n"/>
      <c r="F472" s="256" t="n"/>
      <c r="G472" s="256" t="n"/>
      <c r="H472" s="256" t="n"/>
      <c r="I472" s="256" t="n"/>
      <c r="J472" s="256" t="n"/>
      <c r="K472" s="256" t="n"/>
      <c r="L472" s="256" t="n"/>
      <c r="M472" s="256" t="n"/>
      <c r="N472" s="256" t="n"/>
      <c r="O472" s="256" t="n"/>
      <c r="P472" s="256" t="n"/>
      <c r="Q472" s="264">
        <f>IF(COUNTA(D472:P472)=0,"",ROUND(AVERAGE(D472:P472),1))</f>
        <v/>
      </c>
      <c r="S472" s="256" t="n"/>
      <c r="T472" s="256" t="n"/>
      <c r="U472" s="256" t="n"/>
      <c r="V472" s="256" t="n"/>
      <c r="W472" s="256" t="n"/>
      <c r="X472" s="256" t="n"/>
      <c r="Y472" s="256" t="n"/>
      <c r="Z472" s="256" t="n"/>
      <c r="AA472" s="256" t="n"/>
      <c r="AB472" s="256" t="n"/>
      <c r="AC472" s="256" t="n"/>
      <c r="AD472" s="256" t="n"/>
      <c r="AE472" s="256" t="n"/>
      <c r="AF472" s="264">
        <f>IF(COUNTA(S472:AE472)=0,"",ROUND(AVERAGE(S472:AE472),1))</f>
        <v/>
      </c>
      <c r="AH472" s="256" t="n"/>
      <c r="AI472" s="256" t="n"/>
      <c r="AJ472" s="256" t="n"/>
      <c r="AK472" s="256" t="n"/>
      <c r="AL472" s="256" t="n"/>
      <c r="AM472" s="256" t="n"/>
      <c r="AN472" s="256" t="n"/>
      <c r="AO472" s="256" t="n"/>
      <c r="AP472" s="256" t="n"/>
      <c r="AQ472" s="256" t="n"/>
      <c r="AR472" s="256" t="n"/>
      <c r="AS472" s="256" t="n"/>
      <c r="AT472" s="256" t="n"/>
      <c r="AU472" s="237">
        <f>IF(COUNTA(AH472:AT472)=0,"",ROUND(AVERAGE(AH472:AT472),1))</f>
        <v/>
      </c>
    </row>
    <row r="473" ht="14.4" customHeight="1" s="185">
      <c r="A473" s="255" t="n">
        <v>8</v>
      </c>
      <c r="B473" s="194">
        <f t="array" ref="B473:B473">IFERROR(INDEX(Liste_Enfants!B$4:B$53,SMALL(IF(Liste_Enfants!E$4:E$53="B",ROW(Liste_Enfants!E$4:E$53)-3),8))&amp;" "&amp;INDEX(Liste_Enfants!C$4:C$53,SMALL(IF(Liste_Enfants!E$4:E$53="B",ROW(Liste_Enfants!E$4:E$53)-3),8)),"")</f>
        <v/>
      </c>
      <c r="C473" s="235" t="n"/>
      <c r="D473" s="256" t="n"/>
      <c r="E473" s="256" t="n"/>
      <c r="F473" s="256" t="n"/>
      <c r="G473" s="256" t="n"/>
      <c r="H473" s="256" t="n"/>
      <c r="I473" s="256" t="n"/>
      <c r="J473" s="256" t="n"/>
      <c r="K473" s="256" t="n"/>
      <c r="L473" s="256" t="n"/>
      <c r="M473" s="256" t="n"/>
      <c r="N473" s="256" t="n"/>
      <c r="O473" s="256" t="n"/>
      <c r="P473" s="256" t="n"/>
      <c r="Q473" s="264">
        <f>IF(COUNTA(D473:P473)=0,"",ROUND(AVERAGE(D473:P473),1))</f>
        <v/>
      </c>
      <c r="S473" s="256" t="n"/>
      <c r="T473" s="256" t="n"/>
      <c r="U473" s="256" t="n"/>
      <c r="V473" s="256" t="n"/>
      <c r="W473" s="256" t="n"/>
      <c r="X473" s="256" t="n"/>
      <c r="Y473" s="256" t="n"/>
      <c r="Z473" s="256" t="n"/>
      <c r="AA473" s="256" t="n"/>
      <c r="AB473" s="256" t="n"/>
      <c r="AC473" s="256" t="n"/>
      <c r="AD473" s="256" t="n"/>
      <c r="AE473" s="256" t="n"/>
      <c r="AF473" s="264">
        <f>IF(COUNTA(S473:AE473)=0,"",ROUND(AVERAGE(S473:AE473),1))</f>
        <v/>
      </c>
      <c r="AH473" s="256" t="n"/>
      <c r="AI473" s="256" t="n"/>
      <c r="AJ473" s="256" t="n"/>
      <c r="AK473" s="256" t="n"/>
      <c r="AL473" s="256" t="n"/>
      <c r="AM473" s="256" t="n"/>
      <c r="AN473" s="256" t="n"/>
      <c r="AO473" s="256" t="n"/>
      <c r="AP473" s="256" t="n"/>
      <c r="AQ473" s="256" t="n"/>
      <c r="AR473" s="256" t="n"/>
      <c r="AS473" s="256" t="n"/>
      <c r="AT473" s="256" t="n"/>
      <c r="AU473" s="237">
        <f>IF(COUNTA(AH473:AT473)=0,"",ROUND(AVERAGE(AH473:AT473),1))</f>
        <v/>
      </c>
    </row>
    <row r="474" ht="14.4" customHeight="1" s="185">
      <c r="A474" s="255" t="n">
        <v>9</v>
      </c>
      <c r="B474" s="194">
        <f t="array" ref="B474:B474">IFERROR(INDEX(Liste_Enfants!B$4:B$53,SMALL(IF(Liste_Enfants!E$4:E$53="B",ROW(Liste_Enfants!E$4:E$53)-3),9))&amp;" "&amp;INDEX(Liste_Enfants!C$4:C$53,SMALL(IF(Liste_Enfants!E$4:E$53="B",ROW(Liste_Enfants!E$4:E$53)-3),9)),"")</f>
        <v/>
      </c>
      <c r="C474" s="235" t="n"/>
      <c r="D474" s="256" t="n"/>
      <c r="E474" s="256" t="n"/>
      <c r="F474" s="256" t="n"/>
      <c r="G474" s="256" t="n"/>
      <c r="H474" s="256" t="n"/>
      <c r="I474" s="256" t="n"/>
      <c r="J474" s="256" t="n"/>
      <c r="K474" s="256" t="n"/>
      <c r="L474" s="256" t="n"/>
      <c r="M474" s="256" t="n"/>
      <c r="N474" s="256" t="n"/>
      <c r="O474" s="256" t="n"/>
      <c r="P474" s="256" t="n"/>
      <c r="Q474" s="264">
        <f>IF(COUNTA(D474:P474)=0,"",ROUND(AVERAGE(D474:P474),1))</f>
        <v/>
      </c>
      <c r="S474" s="256" t="n"/>
      <c r="T474" s="256" t="n"/>
      <c r="U474" s="256" t="n"/>
      <c r="V474" s="256" t="n"/>
      <c r="W474" s="256" t="n"/>
      <c r="X474" s="256" t="n"/>
      <c r="Y474" s="256" t="n"/>
      <c r="Z474" s="256" t="n"/>
      <c r="AA474" s="256" t="n"/>
      <c r="AB474" s="256" t="n"/>
      <c r="AC474" s="256" t="n"/>
      <c r="AD474" s="256" t="n"/>
      <c r="AE474" s="256" t="n"/>
      <c r="AF474" s="264">
        <f>IF(COUNTA(S474:AE474)=0,"",ROUND(AVERAGE(S474:AE474),1))</f>
        <v/>
      </c>
      <c r="AH474" s="256" t="n"/>
      <c r="AI474" s="256" t="n"/>
      <c r="AJ474" s="256" t="n"/>
      <c r="AK474" s="256" t="n"/>
      <c r="AL474" s="256" t="n"/>
      <c r="AM474" s="256" t="n"/>
      <c r="AN474" s="256" t="n"/>
      <c r="AO474" s="256" t="n"/>
      <c r="AP474" s="256" t="n"/>
      <c r="AQ474" s="256" t="n"/>
      <c r="AR474" s="256" t="n"/>
      <c r="AS474" s="256" t="n"/>
      <c r="AT474" s="256" t="n"/>
      <c r="AU474" s="237">
        <f>IF(COUNTA(AH474:AT474)=0,"",ROUND(AVERAGE(AH474:AT474),1))</f>
        <v/>
      </c>
    </row>
    <row r="475" ht="14.4" customHeight="1" s="185">
      <c r="A475" s="255" t="n">
        <v>10</v>
      </c>
      <c r="B475" s="194">
        <f t="array" ref="B475:B475">IFERROR(INDEX(Liste_Enfants!B$4:B$53,SMALL(IF(Liste_Enfants!E$4:E$53="B",ROW(Liste_Enfants!E$4:E$53)-3),10))&amp;" "&amp;INDEX(Liste_Enfants!C$4:C$53,SMALL(IF(Liste_Enfants!E$4:E$53="B",ROW(Liste_Enfants!E$4:E$53)-3),10)),"")</f>
        <v/>
      </c>
      <c r="C475" s="235" t="n"/>
      <c r="D475" s="256" t="n"/>
      <c r="E475" s="256" t="n"/>
      <c r="F475" s="256" t="n"/>
      <c r="G475" s="256" t="n"/>
      <c r="H475" s="256" t="n"/>
      <c r="I475" s="256" t="n"/>
      <c r="J475" s="256" t="n"/>
      <c r="K475" s="256" t="n"/>
      <c r="L475" s="256" t="n"/>
      <c r="M475" s="256" t="n"/>
      <c r="N475" s="256" t="n"/>
      <c r="O475" s="256" t="n"/>
      <c r="P475" s="256" t="n"/>
      <c r="Q475" s="264">
        <f>IF(COUNTA(D475:P475)=0,"",ROUND(AVERAGE(D475:P475),1))</f>
        <v/>
      </c>
      <c r="S475" s="256" t="n"/>
      <c r="T475" s="256" t="n"/>
      <c r="U475" s="256" t="n"/>
      <c r="V475" s="256" t="n"/>
      <c r="W475" s="256" t="n"/>
      <c r="X475" s="256" t="n"/>
      <c r="Y475" s="256" t="n"/>
      <c r="Z475" s="256" t="n"/>
      <c r="AA475" s="256" t="n"/>
      <c r="AB475" s="256" t="n"/>
      <c r="AC475" s="256" t="n"/>
      <c r="AD475" s="256" t="n"/>
      <c r="AE475" s="256" t="n"/>
      <c r="AF475" s="264">
        <f>IF(COUNTA(S475:AE475)=0,"",ROUND(AVERAGE(S475:AE475),1))</f>
        <v/>
      </c>
      <c r="AH475" s="256" t="n"/>
      <c r="AI475" s="256" t="n"/>
      <c r="AJ475" s="256" t="n"/>
      <c r="AK475" s="256" t="n"/>
      <c r="AL475" s="256" t="n"/>
      <c r="AM475" s="256" t="n"/>
      <c r="AN475" s="256" t="n"/>
      <c r="AO475" s="256" t="n"/>
      <c r="AP475" s="256" t="n"/>
      <c r="AQ475" s="256" t="n"/>
      <c r="AR475" s="256" t="n"/>
      <c r="AS475" s="256" t="n"/>
      <c r="AT475" s="256" t="n"/>
      <c r="AU475" s="237">
        <f>IF(COUNTA(AH475:AT475)=0,"",ROUND(AVERAGE(AH475:AT475),1))</f>
        <v/>
      </c>
    </row>
    <row r="476" ht="14.4" customHeight="1" s="185">
      <c r="A476" s="255" t="n">
        <v>11</v>
      </c>
      <c r="B476" s="194">
        <f t="array" ref="B476:B476">IFERROR(INDEX(Liste_Enfants!B$4:B$53,SMALL(IF(Liste_Enfants!E$4:E$53="B",ROW(Liste_Enfants!E$4:E$53)-3),11))&amp;" "&amp;INDEX(Liste_Enfants!C$4:C$53,SMALL(IF(Liste_Enfants!E$4:E$53="B",ROW(Liste_Enfants!E$4:E$53)-3),11)),"")</f>
        <v/>
      </c>
      <c r="C476" s="235" t="n"/>
      <c r="D476" s="256" t="n"/>
      <c r="E476" s="256" t="n"/>
      <c r="F476" s="256" t="n"/>
      <c r="G476" s="256" t="n"/>
      <c r="H476" s="256" t="n"/>
      <c r="I476" s="256" t="n"/>
      <c r="J476" s="256" t="n"/>
      <c r="K476" s="256" t="n"/>
      <c r="L476" s="256" t="n"/>
      <c r="M476" s="256" t="n"/>
      <c r="N476" s="256" t="n"/>
      <c r="O476" s="256" t="n"/>
      <c r="P476" s="256" t="n"/>
      <c r="Q476" s="264">
        <f>IF(COUNTA(D476:P476)=0,"",ROUND(AVERAGE(D476:P476),1))</f>
        <v/>
      </c>
      <c r="S476" s="256" t="n"/>
      <c r="T476" s="256" t="n"/>
      <c r="U476" s="256" t="n"/>
      <c r="V476" s="256" t="n"/>
      <c r="W476" s="256" t="n"/>
      <c r="X476" s="256" t="n"/>
      <c r="Y476" s="256" t="n"/>
      <c r="Z476" s="256" t="n"/>
      <c r="AA476" s="256" t="n"/>
      <c r="AB476" s="256" t="n"/>
      <c r="AC476" s="256" t="n"/>
      <c r="AD476" s="256" t="n"/>
      <c r="AE476" s="256" t="n"/>
      <c r="AF476" s="264">
        <f>IF(COUNTA(S476:AE476)=0,"",ROUND(AVERAGE(S476:AE476),1))</f>
        <v/>
      </c>
      <c r="AH476" s="256" t="n"/>
      <c r="AI476" s="256" t="n"/>
      <c r="AJ476" s="256" t="n"/>
      <c r="AK476" s="256" t="n"/>
      <c r="AL476" s="256" t="n"/>
      <c r="AM476" s="256" t="n"/>
      <c r="AN476" s="256" t="n"/>
      <c r="AO476" s="256" t="n"/>
      <c r="AP476" s="256" t="n"/>
      <c r="AQ476" s="256" t="n"/>
      <c r="AR476" s="256" t="n"/>
      <c r="AS476" s="256" t="n"/>
      <c r="AT476" s="256" t="n"/>
      <c r="AU476" s="237">
        <f>IF(COUNTA(AH476:AT476)=0,"",ROUND(AVERAGE(AH476:AT476),1))</f>
        <v/>
      </c>
    </row>
    <row r="477" ht="14.4" customHeight="1" s="185">
      <c r="A477" s="255" t="n">
        <v>12</v>
      </c>
      <c r="B477" s="194">
        <f t="array" ref="B477:B477">IFERROR(INDEX(Liste_Enfants!B$4:B$53,SMALL(IF(Liste_Enfants!E$4:E$53="B",ROW(Liste_Enfants!E$4:E$53)-3),12))&amp;" "&amp;INDEX(Liste_Enfants!C$4:C$53,SMALL(IF(Liste_Enfants!E$4:E$53="B",ROW(Liste_Enfants!E$4:E$53)-3),12)),"")</f>
        <v/>
      </c>
      <c r="C477" s="235" t="n"/>
      <c r="D477" s="256" t="n"/>
      <c r="E477" s="256" t="n"/>
      <c r="F477" s="256" t="n"/>
      <c r="G477" s="256" t="n"/>
      <c r="H477" s="256" t="n"/>
      <c r="I477" s="256" t="n"/>
      <c r="J477" s="256" t="n"/>
      <c r="K477" s="256" t="n"/>
      <c r="L477" s="256" t="n"/>
      <c r="M477" s="256" t="n"/>
      <c r="N477" s="256" t="n"/>
      <c r="O477" s="256" t="n"/>
      <c r="P477" s="256" t="n"/>
      <c r="Q477" s="264">
        <f>IF(COUNTA(D477:P477)=0,"",ROUND(AVERAGE(D477:P477),1))</f>
        <v/>
      </c>
      <c r="S477" s="256" t="n"/>
      <c r="T477" s="256" t="n"/>
      <c r="U477" s="256" t="n"/>
      <c r="V477" s="256" t="n"/>
      <c r="W477" s="256" t="n"/>
      <c r="X477" s="256" t="n"/>
      <c r="Y477" s="256" t="n"/>
      <c r="Z477" s="256" t="n"/>
      <c r="AA477" s="256" t="n"/>
      <c r="AB477" s="256" t="n"/>
      <c r="AC477" s="256" t="n"/>
      <c r="AD477" s="256" t="n"/>
      <c r="AE477" s="256" t="n"/>
      <c r="AF477" s="264">
        <f>IF(COUNTA(S477:AE477)=0,"",ROUND(AVERAGE(S477:AE477),1))</f>
        <v/>
      </c>
      <c r="AH477" s="256" t="n"/>
      <c r="AI477" s="256" t="n"/>
      <c r="AJ477" s="256" t="n"/>
      <c r="AK477" s="256" t="n"/>
      <c r="AL477" s="256" t="n"/>
      <c r="AM477" s="256" t="n"/>
      <c r="AN477" s="256" t="n"/>
      <c r="AO477" s="256" t="n"/>
      <c r="AP477" s="256" t="n"/>
      <c r="AQ477" s="256" t="n"/>
      <c r="AR477" s="256" t="n"/>
      <c r="AS477" s="256" t="n"/>
      <c r="AT477" s="256" t="n"/>
      <c r="AU477" s="237">
        <f>IF(COUNTA(AH477:AT477)=0,"",ROUND(AVERAGE(AH477:AT477),1))</f>
        <v/>
      </c>
    </row>
    <row r="478" ht="14.4" customHeight="1" s="185">
      <c r="A478" s="255" t="n">
        <v>13</v>
      </c>
      <c r="B478" s="194">
        <f t="array" ref="B478:B478">IFERROR(INDEX(Liste_Enfants!B$4:B$53,SMALL(IF(Liste_Enfants!E$4:E$53="B",ROW(Liste_Enfants!E$4:E$53)-3),13))&amp;" "&amp;INDEX(Liste_Enfants!C$4:C$53,SMALL(IF(Liste_Enfants!E$4:E$53="B",ROW(Liste_Enfants!E$4:E$53)-3),13)),"")</f>
        <v/>
      </c>
      <c r="C478" s="235" t="n"/>
      <c r="D478" s="256" t="n"/>
      <c r="E478" s="256" t="n"/>
      <c r="F478" s="256" t="n"/>
      <c r="G478" s="256" t="n"/>
      <c r="H478" s="256" t="n"/>
      <c r="I478" s="256" t="n"/>
      <c r="J478" s="256" t="n"/>
      <c r="K478" s="256" t="n"/>
      <c r="L478" s="256" t="n"/>
      <c r="M478" s="256" t="n"/>
      <c r="N478" s="256" t="n"/>
      <c r="O478" s="256" t="n"/>
      <c r="P478" s="256" t="n"/>
      <c r="Q478" s="264">
        <f>IF(COUNTA(D478:P478)=0,"",ROUND(AVERAGE(D478:P478),1))</f>
        <v/>
      </c>
      <c r="S478" s="256" t="n"/>
      <c r="T478" s="256" t="n"/>
      <c r="U478" s="256" t="n"/>
      <c r="V478" s="256" t="n"/>
      <c r="W478" s="256" t="n"/>
      <c r="X478" s="256" t="n"/>
      <c r="Y478" s="256" t="n"/>
      <c r="Z478" s="256" t="n"/>
      <c r="AA478" s="256" t="n"/>
      <c r="AB478" s="256" t="n"/>
      <c r="AC478" s="256" t="n"/>
      <c r="AD478" s="256" t="n"/>
      <c r="AE478" s="256" t="n"/>
      <c r="AF478" s="264">
        <f>IF(COUNTA(S478:AE478)=0,"",ROUND(AVERAGE(S478:AE478),1))</f>
        <v/>
      </c>
      <c r="AH478" s="256" t="n"/>
      <c r="AI478" s="256" t="n"/>
      <c r="AJ478" s="256" t="n"/>
      <c r="AK478" s="256" t="n"/>
      <c r="AL478" s="256" t="n"/>
      <c r="AM478" s="256" t="n"/>
      <c r="AN478" s="256" t="n"/>
      <c r="AO478" s="256" t="n"/>
      <c r="AP478" s="256" t="n"/>
      <c r="AQ478" s="256" t="n"/>
      <c r="AR478" s="256" t="n"/>
      <c r="AS478" s="256" t="n"/>
      <c r="AT478" s="256" t="n"/>
      <c r="AU478" s="237">
        <f>IF(COUNTA(AH478:AT478)=0,"",ROUND(AVERAGE(AH478:AT478),1))</f>
        <v/>
      </c>
    </row>
    <row r="479" ht="14.4" customHeight="1" s="185">
      <c r="A479" s="255" t="n">
        <v>14</v>
      </c>
      <c r="B479" s="194">
        <f t="array" ref="B479:B479">IFERROR(INDEX(Liste_Enfants!B$4:B$53,SMALL(IF(Liste_Enfants!E$4:E$53="B",ROW(Liste_Enfants!E$4:E$53)-3),14))&amp;" "&amp;INDEX(Liste_Enfants!C$4:C$53,SMALL(IF(Liste_Enfants!E$4:E$53="B",ROW(Liste_Enfants!E$4:E$53)-3),14)),"")</f>
        <v/>
      </c>
      <c r="C479" s="235" t="n"/>
      <c r="D479" s="256" t="n"/>
      <c r="E479" s="256" t="n"/>
      <c r="F479" s="256" t="n"/>
      <c r="G479" s="256" t="n"/>
      <c r="H479" s="256" t="n"/>
      <c r="I479" s="256" t="n"/>
      <c r="J479" s="256" t="n"/>
      <c r="K479" s="256" t="n"/>
      <c r="L479" s="256" t="n"/>
      <c r="M479" s="256" t="n"/>
      <c r="N479" s="256" t="n"/>
      <c r="O479" s="256" t="n"/>
      <c r="P479" s="256" t="n"/>
      <c r="Q479" s="264">
        <f>IF(COUNTA(D479:P479)=0,"",ROUND(AVERAGE(D479:P479),1))</f>
        <v/>
      </c>
      <c r="S479" s="256" t="n"/>
      <c r="T479" s="256" t="n"/>
      <c r="U479" s="256" t="n"/>
      <c r="V479" s="256" t="n"/>
      <c r="W479" s="256" t="n"/>
      <c r="X479" s="256" t="n"/>
      <c r="Y479" s="256" t="n"/>
      <c r="Z479" s="256" t="n"/>
      <c r="AA479" s="256" t="n"/>
      <c r="AB479" s="256" t="n"/>
      <c r="AC479" s="256" t="n"/>
      <c r="AD479" s="256" t="n"/>
      <c r="AE479" s="256" t="n"/>
      <c r="AF479" s="264">
        <f>IF(COUNTA(S479:AE479)=0,"",ROUND(AVERAGE(S479:AE479),1))</f>
        <v/>
      </c>
      <c r="AH479" s="256" t="n"/>
      <c r="AI479" s="256" t="n"/>
      <c r="AJ479" s="256" t="n"/>
      <c r="AK479" s="256" t="n"/>
      <c r="AL479" s="256" t="n"/>
      <c r="AM479" s="256" t="n"/>
      <c r="AN479" s="256" t="n"/>
      <c r="AO479" s="256" t="n"/>
      <c r="AP479" s="256" t="n"/>
      <c r="AQ479" s="256" t="n"/>
      <c r="AR479" s="256" t="n"/>
      <c r="AS479" s="256" t="n"/>
      <c r="AT479" s="256" t="n"/>
      <c r="AU479" s="237">
        <f>IF(COUNTA(AH479:AT479)=0,"",ROUND(AVERAGE(AH479:AT479),1))</f>
        <v/>
      </c>
    </row>
    <row r="480" ht="14.4" customHeight="1" s="185">
      <c r="A480" s="255" t="n">
        <v>15</v>
      </c>
      <c r="B480" s="194">
        <f t="array" ref="B480:B480">IFERROR(INDEX(Liste_Enfants!B$4:B$53,SMALL(IF(Liste_Enfants!E$4:E$53="B",ROW(Liste_Enfants!E$4:E$53)-3),15))&amp;" "&amp;INDEX(Liste_Enfants!C$4:C$53,SMALL(IF(Liste_Enfants!E$4:E$53="B",ROW(Liste_Enfants!E$4:E$53)-3),15)),"")</f>
        <v/>
      </c>
      <c r="C480" s="235" t="n"/>
      <c r="D480" s="256" t="n"/>
      <c r="E480" s="256" t="n"/>
      <c r="F480" s="256" t="n"/>
      <c r="G480" s="256" t="n"/>
      <c r="H480" s="256" t="n"/>
      <c r="I480" s="256" t="n"/>
      <c r="J480" s="256" t="n"/>
      <c r="K480" s="256" t="n"/>
      <c r="L480" s="256" t="n"/>
      <c r="M480" s="256" t="n"/>
      <c r="N480" s="256" t="n"/>
      <c r="O480" s="256" t="n"/>
      <c r="P480" s="256" t="n"/>
      <c r="Q480" s="264">
        <f>IF(COUNTA(D480:P480)=0,"",ROUND(AVERAGE(D480:P480),1))</f>
        <v/>
      </c>
      <c r="S480" s="256" t="n"/>
      <c r="T480" s="256" t="n"/>
      <c r="U480" s="256" t="n"/>
      <c r="V480" s="256" t="n"/>
      <c r="W480" s="256" t="n"/>
      <c r="X480" s="256" t="n"/>
      <c r="Y480" s="256" t="n"/>
      <c r="Z480" s="256" t="n"/>
      <c r="AA480" s="256" t="n"/>
      <c r="AB480" s="256" t="n"/>
      <c r="AC480" s="256" t="n"/>
      <c r="AD480" s="256" t="n"/>
      <c r="AE480" s="256" t="n"/>
      <c r="AF480" s="264">
        <f>IF(COUNTA(S480:AE480)=0,"",ROUND(AVERAGE(S480:AE480),1))</f>
        <v/>
      </c>
      <c r="AH480" s="256" t="n"/>
      <c r="AI480" s="256" t="n"/>
      <c r="AJ480" s="256" t="n"/>
      <c r="AK480" s="256" t="n"/>
      <c r="AL480" s="256" t="n"/>
      <c r="AM480" s="256" t="n"/>
      <c r="AN480" s="256" t="n"/>
      <c r="AO480" s="256" t="n"/>
      <c r="AP480" s="256" t="n"/>
      <c r="AQ480" s="256" t="n"/>
      <c r="AR480" s="256" t="n"/>
      <c r="AS480" s="256" t="n"/>
      <c r="AT480" s="256" t="n"/>
      <c r="AU480" s="237">
        <f>IF(COUNTA(AH480:AT480)=0,"",ROUND(AVERAGE(AH480:AT480),1))</f>
        <v/>
      </c>
    </row>
    <row r="481" ht="14.4" customHeight="1" s="185">
      <c r="A481" s="257" t="inlineStr">
        <is>
          <t>📊 MOY.</t>
        </is>
      </c>
      <c r="C481" s="235" t="n"/>
      <c r="D481" s="258">
        <f>IF(COUNTA(D466:D480)=0,"",ROUND(AVERAGE(D466:D480),1))</f>
        <v/>
      </c>
      <c r="E481" s="258">
        <f>IF(COUNTA(E466:E480)=0,"",ROUND(AVERAGE(E466:E480),1))</f>
        <v/>
      </c>
      <c r="F481" s="258">
        <f>IF(COUNTA(F466:F480)=0,"",ROUND(AVERAGE(F466:F480),1))</f>
        <v/>
      </c>
      <c r="G481" s="258">
        <f>IF(COUNTA(G466:G480)=0,"",ROUND(AVERAGE(G466:G480),1))</f>
        <v/>
      </c>
      <c r="H481" s="258">
        <f>IF(COUNTA(H466:H480)=0,"",ROUND(AVERAGE(H466:H480),1))</f>
        <v/>
      </c>
      <c r="I481" s="258">
        <f>IF(COUNTA(I466:I480)=0,"",ROUND(AVERAGE(I466:I480),1))</f>
        <v/>
      </c>
      <c r="J481" s="258">
        <f>IF(COUNTA(J466:J480)=0,"",ROUND(AVERAGE(J466:J480),1))</f>
        <v/>
      </c>
      <c r="K481" s="258">
        <f>IF(COUNTA(K466:K480)=0,"",ROUND(AVERAGE(K466:K480),1))</f>
        <v/>
      </c>
      <c r="L481" s="258">
        <f>IF(COUNTA(L466:L480)=0,"",ROUND(AVERAGE(L466:L480),1))</f>
        <v/>
      </c>
      <c r="M481" s="258">
        <f>IF(COUNTA(M466:M480)=0,"",ROUND(AVERAGE(M466:M480),1))</f>
        <v/>
      </c>
      <c r="N481" s="258">
        <f>IF(COUNTA(N466:N480)=0,"",ROUND(AVERAGE(N466:N480),1))</f>
        <v/>
      </c>
      <c r="O481" s="258">
        <f>IF(COUNTA(O466:O480)=0,"",ROUND(AVERAGE(O466:O480),1))</f>
        <v/>
      </c>
      <c r="P481" s="258">
        <f>IF(COUNTA(P466:P480)=0,"",ROUND(AVERAGE(P466:P480),1))</f>
        <v/>
      </c>
      <c r="Q481" s="265">
        <f>IF(COUNTA(Q466:Q480)=0,"",ROUND(AVERAGE(Q466:Q480),1))</f>
        <v/>
      </c>
      <c r="S481" s="258">
        <f>IF(COUNTA(S466:S480)=0,"",ROUND(AVERAGE(S466:S480),1))</f>
        <v/>
      </c>
      <c r="T481" s="258">
        <f>IF(COUNTA(T466:T480)=0,"",ROUND(AVERAGE(T466:T480),1))</f>
        <v/>
      </c>
      <c r="U481" s="258">
        <f>IF(COUNTA(U466:U480)=0,"",ROUND(AVERAGE(U466:U480),1))</f>
        <v/>
      </c>
      <c r="V481" s="258">
        <f>IF(COUNTA(V466:V480)=0,"",ROUND(AVERAGE(V466:V480),1))</f>
        <v/>
      </c>
      <c r="W481" s="258">
        <f>IF(COUNTA(W466:W480)=0,"",ROUND(AVERAGE(W466:W480),1))</f>
        <v/>
      </c>
      <c r="X481" s="258">
        <f>IF(COUNTA(X466:X480)=0,"",ROUND(AVERAGE(X466:X480),1))</f>
        <v/>
      </c>
      <c r="Y481" s="258">
        <f>IF(COUNTA(Y466:Y480)=0,"",ROUND(AVERAGE(Y466:Y480),1))</f>
        <v/>
      </c>
      <c r="Z481" s="258">
        <f>IF(COUNTA(Z466:Z480)=0,"",ROUND(AVERAGE(Z466:Z480),1))</f>
        <v/>
      </c>
      <c r="AA481" s="258">
        <f>IF(COUNTA(AA466:AA480)=0,"",ROUND(AVERAGE(AA466:AA480),1))</f>
        <v/>
      </c>
      <c r="AB481" s="258">
        <f>IF(COUNTA(AB466:AB480)=0,"",ROUND(AVERAGE(AB466:AB480),1))</f>
        <v/>
      </c>
      <c r="AC481" s="258">
        <f>IF(COUNTA(AC466:AC480)=0,"",ROUND(AVERAGE(AC466:AC480),1))</f>
        <v/>
      </c>
      <c r="AD481" s="258">
        <f>IF(COUNTA(AD466:AD480)=0,"",ROUND(AVERAGE(AD466:AD480),1))</f>
        <v/>
      </c>
      <c r="AE481" s="258">
        <f>IF(COUNTA(AE466:AE480)=0,"",ROUND(AVERAGE(AE466:AE480),1))</f>
        <v/>
      </c>
      <c r="AF481" s="265">
        <f>IF(COUNTA(AF466:AF480)=0,"",ROUND(AVERAGE(AF466:AF480),1))</f>
        <v/>
      </c>
      <c r="AH481" s="258">
        <f>IF(COUNTA(AH466:AH480)=0,"",ROUND(AVERAGE(AH466:AH480),1))</f>
        <v/>
      </c>
      <c r="AI481" s="258">
        <f>IF(COUNTA(AI466:AI480)=0,"",ROUND(AVERAGE(AI466:AI480),1))</f>
        <v/>
      </c>
      <c r="AJ481" s="258">
        <f>IF(COUNTA(AJ466:AJ480)=0,"",ROUND(AVERAGE(AJ466:AJ480),1))</f>
        <v/>
      </c>
      <c r="AK481" s="258">
        <f>IF(COUNTA(AK466:AK480)=0,"",ROUND(AVERAGE(AK466:AK480),1))</f>
        <v/>
      </c>
      <c r="AL481" s="258">
        <f>IF(COUNTA(AL466:AL480)=0,"",ROUND(AVERAGE(AL466:AL480),1))</f>
        <v/>
      </c>
      <c r="AM481" s="258">
        <f>IF(COUNTA(AM466:AM480)=0,"",ROUND(AVERAGE(AM466:AM480),1))</f>
        <v/>
      </c>
      <c r="AN481" s="258">
        <f>IF(COUNTA(AN466:AN480)=0,"",ROUND(AVERAGE(AN466:AN480),1))</f>
        <v/>
      </c>
      <c r="AO481" s="258">
        <f>IF(COUNTA(AO466:AO480)=0,"",ROUND(AVERAGE(AO466:AO480),1))</f>
        <v/>
      </c>
      <c r="AP481" s="258">
        <f>IF(COUNTA(AP466:AP480)=0,"",ROUND(AVERAGE(AP466:AP480),1))</f>
        <v/>
      </c>
      <c r="AQ481" s="258">
        <f>IF(COUNTA(AQ466:AQ480)=0,"",ROUND(AVERAGE(AQ466:AQ480),1))</f>
        <v/>
      </c>
      <c r="AR481" s="258">
        <f>IF(COUNTA(AR466:AR480)=0,"",ROUND(AVERAGE(AR466:AR480),1))</f>
        <v/>
      </c>
      <c r="AS481" s="258">
        <f>IF(COUNTA(AS466:AS480)=0,"",ROUND(AVERAGE(AS466:AS480),1))</f>
        <v/>
      </c>
      <c r="AT481" s="258">
        <f>IF(COUNTA(AT466:AT480)=0,"",ROUND(AVERAGE(AT466:AT480),1))</f>
        <v/>
      </c>
      <c r="AU481" s="272">
        <f>IF(COUNTA(AU466:AU480)=0,"",ROUND(AVERAGE(AU466:AU480),1))</f>
        <v/>
      </c>
    </row>
    <row r="482" ht="30" customHeight="1" s="185">
      <c r="A482" s="261" t="inlineStr">
        <is>
          <t>N°</t>
        </is>
      </c>
      <c r="B482" s="247" t="inlineStr">
        <is>
          <t>📅 JEUDI</t>
        </is>
      </c>
      <c r="C482" s="228" t="n"/>
      <c r="D482" s="229" t="inlineStr">
        <is>
          <t>Règles</t>
        </is>
      </c>
      <c r="E482" s="229" t="inlineStr">
        <is>
          <t>Coopér.</t>
        </is>
      </c>
      <c r="F482" s="229" t="inlineStr">
        <is>
          <t>Comm.</t>
        </is>
      </c>
      <c r="G482" s="229" t="inlineStr">
        <is>
          <t>Entraide</t>
        </is>
      </c>
      <c r="H482" s="230" t="inlineStr">
        <is>
          <t>Initiat.</t>
        </is>
      </c>
      <c r="I482" s="230" t="inlineStr">
        <is>
          <t>Gest.mat</t>
        </is>
      </c>
      <c r="J482" s="230" t="inlineStr">
        <is>
          <t>Orga.</t>
        </is>
      </c>
      <c r="K482" s="231" t="inlineStr">
        <is>
          <t>Imagin.</t>
        </is>
      </c>
      <c r="L482" s="231" t="inlineStr">
        <is>
          <t>Expr.art</t>
        </is>
      </c>
      <c r="M482" s="231" t="inlineStr">
        <is>
          <t>Expr.corp</t>
        </is>
      </c>
      <c r="N482" s="232" t="inlineStr">
        <is>
          <t>Coord.</t>
        </is>
      </c>
      <c r="O482" s="232" t="inlineStr">
        <is>
          <t>Endur.</t>
        </is>
      </c>
      <c r="P482" s="232" t="inlineStr">
        <is>
          <t>Esp.sport</t>
        </is>
      </c>
      <c r="Q482" s="267" t="inlineStr">
        <is>
          <t>MOY</t>
        </is>
      </c>
      <c r="R482" s="268" t="inlineStr">
        <is>
          <t>▼ Activité</t>
        </is>
      </c>
      <c r="S482" s="229" t="inlineStr">
        <is>
          <t>Règles</t>
        </is>
      </c>
      <c r="T482" s="229" t="inlineStr">
        <is>
          <t>Coopér.</t>
        </is>
      </c>
      <c r="U482" s="229" t="inlineStr">
        <is>
          <t>Comm.</t>
        </is>
      </c>
      <c r="V482" s="229" t="inlineStr">
        <is>
          <t>Entraide</t>
        </is>
      </c>
      <c r="W482" s="230" t="inlineStr">
        <is>
          <t>Initiat.</t>
        </is>
      </c>
      <c r="X482" s="230" t="inlineStr">
        <is>
          <t>Gest.mat</t>
        </is>
      </c>
      <c r="Y482" s="230" t="inlineStr">
        <is>
          <t>Orga.</t>
        </is>
      </c>
      <c r="Z482" s="231" t="inlineStr">
        <is>
          <t>Imagin.</t>
        </is>
      </c>
      <c r="AA482" s="231" t="inlineStr">
        <is>
          <t>Expr.art</t>
        </is>
      </c>
      <c r="AB482" s="231" t="inlineStr">
        <is>
          <t>Expr.corp</t>
        </is>
      </c>
      <c r="AC482" s="232" t="inlineStr">
        <is>
          <t>Coord.</t>
        </is>
      </c>
      <c r="AD482" s="232" t="inlineStr">
        <is>
          <t>Endur.</t>
        </is>
      </c>
      <c r="AE482" s="232" t="inlineStr">
        <is>
          <t>Esp.sport</t>
        </is>
      </c>
      <c r="AF482" s="267" t="inlineStr">
        <is>
          <t>MOY</t>
        </is>
      </c>
      <c r="AH482" s="229" t="inlineStr">
        <is>
          <t>Règles</t>
        </is>
      </c>
      <c r="AI482" s="229" t="inlineStr">
        <is>
          <t>Coopér.</t>
        </is>
      </c>
      <c r="AJ482" s="229" t="inlineStr">
        <is>
          <t>Comm.</t>
        </is>
      </c>
      <c r="AK482" s="229" t="inlineStr">
        <is>
          <t>Entraide</t>
        </is>
      </c>
      <c r="AL482" s="230" t="inlineStr">
        <is>
          <t>Initiat.</t>
        </is>
      </c>
      <c r="AM482" s="230" t="inlineStr">
        <is>
          <t>Gest.mat</t>
        </is>
      </c>
      <c r="AN482" s="230" t="inlineStr">
        <is>
          <t>Orga.</t>
        </is>
      </c>
      <c r="AO482" s="231" t="inlineStr">
        <is>
          <t>Imagin.</t>
        </is>
      </c>
      <c r="AP482" s="231" t="inlineStr">
        <is>
          <t>Expr.art</t>
        </is>
      </c>
      <c r="AQ482" s="231" t="inlineStr">
        <is>
          <t>Expr.corp</t>
        </is>
      </c>
      <c r="AR482" s="232" t="inlineStr">
        <is>
          <t>Coord.</t>
        </is>
      </c>
      <c r="AS482" s="232" t="inlineStr">
        <is>
          <t>Endur.</t>
        </is>
      </c>
      <c r="AT482" s="232" t="inlineStr">
        <is>
          <t>Esp.sport</t>
        </is>
      </c>
      <c r="AU482" s="269" t="inlineStr">
        <is>
          <t>MOY</t>
        </is>
      </c>
    </row>
    <row r="483" ht="14.4" customHeight="1" s="185">
      <c r="A483" s="255" t="n">
        <v>1</v>
      </c>
      <c r="B483" s="194">
        <f t="array" ref="B483:B483">IFERROR(INDEX(Liste_Enfants!B$4:B$53,SMALL(IF(Liste_Enfants!E$4:E$53="B",ROW(Liste_Enfants!E$4:E$53)-3),1))&amp;" "&amp;INDEX(Liste_Enfants!C$4:C$53,SMALL(IF(Liste_Enfants!E$4:E$53="B",ROW(Liste_Enfants!E$4:E$53)-3),1)),"")</f>
        <v/>
      </c>
      <c r="C483" s="235" t="n"/>
      <c r="D483" s="256" t="n"/>
      <c r="E483" s="256" t="n"/>
      <c r="F483" s="256" t="n"/>
      <c r="G483" s="256" t="n"/>
      <c r="H483" s="256" t="n"/>
      <c r="I483" s="256" t="n"/>
      <c r="J483" s="256" t="n"/>
      <c r="K483" s="256" t="n"/>
      <c r="L483" s="256" t="n"/>
      <c r="M483" s="256" t="n"/>
      <c r="N483" s="256" t="n"/>
      <c r="O483" s="256" t="n"/>
      <c r="P483" s="256" t="n"/>
      <c r="Q483" s="264">
        <f>IF(COUNTA(D483:P483)=0,"",ROUND(AVERAGE(D483:P483),1))</f>
        <v/>
      </c>
      <c r="S483" s="256" t="n"/>
      <c r="T483" s="256" t="n"/>
      <c r="U483" s="256" t="n"/>
      <c r="V483" s="256" t="n"/>
      <c r="W483" s="256" t="n"/>
      <c r="X483" s="256" t="n"/>
      <c r="Y483" s="256" t="n"/>
      <c r="Z483" s="256" t="n"/>
      <c r="AA483" s="256" t="n"/>
      <c r="AB483" s="256" t="n"/>
      <c r="AC483" s="256" t="n"/>
      <c r="AD483" s="256" t="n"/>
      <c r="AE483" s="256" t="n"/>
      <c r="AF483" s="264">
        <f>IF(COUNTA(S483:AE483)=0,"",ROUND(AVERAGE(S483:AE483),1))</f>
        <v/>
      </c>
      <c r="AH483" s="256" t="n"/>
      <c r="AI483" s="256" t="n"/>
      <c r="AJ483" s="256" t="n"/>
      <c r="AK483" s="256" t="n"/>
      <c r="AL483" s="256" t="n"/>
      <c r="AM483" s="256" t="n"/>
      <c r="AN483" s="256" t="n"/>
      <c r="AO483" s="256" t="n"/>
      <c r="AP483" s="256" t="n"/>
      <c r="AQ483" s="256" t="n"/>
      <c r="AR483" s="256" t="n"/>
      <c r="AS483" s="256" t="n"/>
      <c r="AT483" s="256" t="n"/>
      <c r="AU483" s="237">
        <f>IF(COUNTA(AH483:AT483)=0,"",ROUND(AVERAGE(AH483:AT483),1))</f>
        <v/>
      </c>
    </row>
    <row r="484" ht="14.4" customHeight="1" s="185">
      <c r="A484" s="255" t="n">
        <v>2</v>
      </c>
      <c r="B484" s="194">
        <f t="array" ref="B484:B484">IFERROR(INDEX(Liste_Enfants!B$4:B$53,SMALL(IF(Liste_Enfants!E$4:E$53="B",ROW(Liste_Enfants!E$4:E$53)-3),2))&amp;" "&amp;INDEX(Liste_Enfants!C$4:C$53,SMALL(IF(Liste_Enfants!E$4:E$53="B",ROW(Liste_Enfants!E$4:E$53)-3),2)),"")</f>
        <v/>
      </c>
      <c r="C484" s="235" t="n"/>
      <c r="D484" s="256" t="n"/>
      <c r="E484" s="256" t="n"/>
      <c r="F484" s="256" t="n"/>
      <c r="G484" s="256" t="n"/>
      <c r="H484" s="256" t="n"/>
      <c r="I484" s="256" t="n"/>
      <c r="J484" s="256" t="n"/>
      <c r="K484" s="256" t="n"/>
      <c r="L484" s="256" t="n"/>
      <c r="M484" s="256" t="n"/>
      <c r="N484" s="256" t="n"/>
      <c r="O484" s="256" t="n"/>
      <c r="P484" s="256" t="n"/>
      <c r="Q484" s="264">
        <f>IF(COUNTA(D484:P484)=0,"",ROUND(AVERAGE(D484:P484),1))</f>
        <v/>
      </c>
      <c r="S484" s="256" t="n"/>
      <c r="T484" s="256" t="n"/>
      <c r="U484" s="256" t="n"/>
      <c r="V484" s="256" t="n"/>
      <c r="W484" s="256" t="n"/>
      <c r="X484" s="256" t="n"/>
      <c r="Y484" s="256" t="n"/>
      <c r="Z484" s="256" t="n"/>
      <c r="AA484" s="256" t="n"/>
      <c r="AB484" s="256" t="n"/>
      <c r="AC484" s="256" t="n"/>
      <c r="AD484" s="256" t="n"/>
      <c r="AE484" s="256" t="n"/>
      <c r="AF484" s="264">
        <f>IF(COUNTA(S484:AE484)=0,"",ROUND(AVERAGE(S484:AE484),1))</f>
        <v/>
      </c>
      <c r="AH484" s="256" t="n"/>
      <c r="AI484" s="256" t="n"/>
      <c r="AJ484" s="256" t="n"/>
      <c r="AK484" s="256" t="n"/>
      <c r="AL484" s="256" t="n"/>
      <c r="AM484" s="256" t="n"/>
      <c r="AN484" s="256" t="n"/>
      <c r="AO484" s="256" t="n"/>
      <c r="AP484" s="256" t="n"/>
      <c r="AQ484" s="256" t="n"/>
      <c r="AR484" s="256" t="n"/>
      <c r="AS484" s="256" t="n"/>
      <c r="AT484" s="256" t="n"/>
      <c r="AU484" s="237">
        <f>IF(COUNTA(AH484:AT484)=0,"",ROUND(AVERAGE(AH484:AT484),1))</f>
        <v/>
      </c>
    </row>
    <row r="485" ht="14.4" customHeight="1" s="185">
      <c r="A485" s="255" t="n">
        <v>3</v>
      </c>
      <c r="B485" s="194">
        <f t="array" ref="B485:B485">IFERROR(INDEX(Liste_Enfants!B$4:B$53,SMALL(IF(Liste_Enfants!E$4:E$53="B",ROW(Liste_Enfants!E$4:E$53)-3),3))&amp;" "&amp;INDEX(Liste_Enfants!C$4:C$53,SMALL(IF(Liste_Enfants!E$4:E$53="B",ROW(Liste_Enfants!E$4:E$53)-3),3)),"")</f>
        <v/>
      </c>
      <c r="C485" s="235" t="n"/>
      <c r="D485" s="256" t="n"/>
      <c r="E485" s="256" t="n"/>
      <c r="F485" s="256" t="n"/>
      <c r="G485" s="256" t="n"/>
      <c r="H485" s="256" t="n"/>
      <c r="I485" s="256" t="n"/>
      <c r="J485" s="256" t="n"/>
      <c r="K485" s="256" t="n"/>
      <c r="L485" s="256" t="n"/>
      <c r="M485" s="256" t="n"/>
      <c r="N485" s="256" t="n"/>
      <c r="O485" s="256" t="n"/>
      <c r="P485" s="256" t="n"/>
      <c r="Q485" s="264">
        <f>IF(COUNTA(D485:P485)=0,"",ROUND(AVERAGE(D485:P485),1))</f>
        <v/>
      </c>
      <c r="S485" s="256" t="n"/>
      <c r="T485" s="256" t="n"/>
      <c r="U485" s="256" t="n"/>
      <c r="V485" s="256" t="n"/>
      <c r="W485" s="256" t="n"/>
      <c r="X485" s="256" t="n"/>
      <c r="Y485" s="256" t="n"/>
      <c r="Z485" s="256" t="n"/>
      <c r="AA485" s="256" t="n"/>
      <c r="AB485" s="256" t="n"/>
      <c r="AC485" s="256" t="n"/>
      <c r="AD485" s="256" t="n"/>
      <c r="AE485" s="256" t="n"/>
      <c r="AF485" s="264">
        <f>IF(COUNTA(S485:AE485)=0,"",ROUND(AVERAGE(S485:AE485),1))</f>
        <v/>
      </c>
      <c r="AH485" s="256" t="n"/>
      <c r="AI485" s="256" t="n"/>
      <c r="AJ485" s="256" t="n"/>
      <c r="AK485" s="256" t="n"/>
      <c r="AL485" s="256" t="n"/>
      <c r="AM485" s="256" t="n"/>
      <c r="AN485" s="256" t="n"/>
      <c r="AO485" s="256" t="n"/>
      <c r="AP485" s="256" t="n"/>
      <c r="AQ485" s="256" t="n"/>
      <c r="AR485" s="256" t="n"/>
      <c r="AS485" s="256" t="n"/>
      <c r="AT485" s="256" t="n"/>
      <c r="AU485" s="237">
        <f>IF(COUNTA(AH485:AT485)=0,"",ROUND(AVERAGE(AH485:AT485),1))</f>
        <v/>
      </c>
    </row>
    <row r="486" ht="14.4" customHeight="1" s="185">
      <c r="A486" s="255" t="n">
        <v>4</v>
      </c>
      <c r="B486" s="194">
        <f t="array" ref="B486:B486">IFERROR(INDEX(Liste_Enfants!B$4:B$53,SMALL(IF(Liste_Enfants!E$4:E$53="B",ROW(Liste_Enfants!E$4:E$53)-3),4))&amp;" "&amp;INDEX(Liste_Enfants!C$4:C$53,SMALL(IF(Liste_Enfants!E$4:E$53="B",ROW(Liste_Enfants!E$4:E$53)-3),4)),"")</f>
        <v/>
      </c>
      <c r="C486" s="235" t="n"/>
      <c r="D486" s="256" t="n"/>
      <c r="E486" s="256" t="n"/>
      <c r="F486" s="256" t="n"/>
      <c r="G486" s="256" t="n"/>
      <c r="H486" s="256" t="n"/>
      <c r="I486" s="256" t="n"/>
      <c r="J486" s="256" t="n"/>
      <c r="K486" s="256" t="n"/>
      <c r="L486" s="256" t="n"/>
      <c r="M486" s="256" t="n"/>
      <c r="N486" s="256" t="n"/>
      <c r="O486" s="256" t="n"/>
      <c r="P486" s="256" t="n"/>
      <c r="Q486" s="264">
        <f>IF(COUNTA(D486:P486)=0,"",ROUND(AVERAGE(D486:P486),1))</f>
        <v/>
      </c>
      <c r="S486" s="256" t="n"/>
      <c r="T486" s="256" t="n"/>
      <c r="U486" s="256" t="n"/>
      <c r="V486" s="256" t="n"/>
      <c r="W486" s="256" t="n"/>
      <c r="X486" s="256" t="n"/>
      <c r="Y486" s="256" t="n"/>
      <c r="Z486" s="256" t="n"/>
      <c r="AA486" s="256" t="n"/>
      <c r="AB486" s="256" t="n"/>
      <c r="AC486" s="256" t="n"/>
      <c r="AD486" s="256" t="n"/>
      <c r="AE486" s="256" t="n"/>
      <c r="AF486" s="264">
        <f>IF(COUNTA(S486:AE486)=0,"",ROUND(AVERAGE(S486:AE486),1))</f>
        <v/>
      </c>
      <c r="AH486" s="256" t="n"/>
      <c r="AI486" s="256" t="n"/>
      <c r="AJ486" s="256" t="n"/>
      <c r="AK486" s="256" t="n"/>
      <c r="AL486" s="256" t="n"/>
      <c r="AM486" s="256" t="n"/>
      <c r="AN486" s="256" t="n"/>
      <c r="AO486" s="256" t="n"/>
      <c r="AP486" s="256" t="n"/>
      <c r="AQ486" s="256" t="n"/>
      <c r="AR486" s="256" t="n"/>
      <c r="AS486" s="256" t="n"/>
      <c r="AT486" s="256" t="n"/>
      <c r="AU486" s="237">
        <f>IF(COUNTA(AH486:AT486)=0,"",ROUND(AVERAGE(AH486:AT486),1))</f>
        <v/>
      </c>
    </row>
    <row r="487" ht="14.4" customHeight="1" s="185">
      <c r="A487" s="255" t="n">
        <v>5</v>
      </c>
      <c r="B487" s="194">
        <f t="array" ref="B487:B487">IFERROR(INDEX(Liste_Enfants!B$4:B$53,SMALL(IF(Liste_Enfants!E$4:E$53="B",ROW(Liste_Enfants!E$4:E$53)-3),5))&amp;" "&amp;INDEX(Liste_Enfants!C$4:C$53,SMALL(IF(Liste_Enfants!E$4:E$53="B",ROW(Liste_Enfants!E$4:E$53)-3),5)),"")</f>
        <v/>
      </c>
      <c r="C487" s="235" t="n"/>
      <c r="D487" s="256" t="n"/>
      <c r="E487" s="256" t="n"/>
      <c r="F487" s="256" t="n"/>
      <c r="G487" s="256" t="n"/>
      <c r="H487" s="256" t="n"/>
      <c r="I487" s="256" t="n"/>
      <c r="J487" s="256" t="n"/>
      <c r="K487" s="256" t="n"/>
      <c r="L487" s="256" t="n"/>
      <c r="M487" s="256" t="n"/>
      <c r="N487" s="256" t="n"/>
      <c r="O487" s="256" t="n"/>
      <c r="P487" s="256" t="n"/>
      <c r="Q487" s="264">
        <f>IF(COUNTA(D487:P487)=0,"",ROUND(AVERAGE(D487:P487),1))</f>
        <v/>
      </c>
      <c r="S487" s="256" t="n"/>
      <c r="T487" s="256" t="n"/>
      <c r="U487" s="256" t="n"/>
      <c r="V487" s="256" t="n"/>
      <c r="W487" s="256" t="n"/>
      <c r="X487" s="256" t="n"/>
      <c r="Y487" s="256" t="n"/>
      <c r="Z487" s="256" t="n"/>
      <c r="AA487" s="256" t="n"/>
      <c r="AB487" s="256" t="n"/>
      <c r="AC487" s="256" t="n"/>
      <c r="AD487" s="256" t="n"/>
      <c r="AE487" s="256" t="n"/>
      <c r="AF487" s="264">
        <f>IF(COUNTA(S487:AE487)=0,"",ROUND(AVERAGE(S487:AE487),1))</f>
        <v/>
      </c>
      <c r="AH487" s="256" t="n"/>
      <c r="AI487" s="256" t="n"/>
      <c r="AJ487" s="256" t="n"/>
      <c r="AK487" s="256" t="n"/>
      <c r="AL487" s="256" t="n"/>
      <c r="AM487" s="256" t="n"/>
      <c r="AN487" s="256" t="n"/>
      <c r="AO487" s="256" t="n"/>
      <c r="AP487" s="256" t="n"/>
      <c r="AQ487" s="256" t="n"/>
      <c r="AR487" s="256" t="n"/>
      <c r="AS487" s="256" t="n"/>
      <c r="AT487" s="256" t="n"/>
      <c r="AU487" s="237">
        <f>IF(COUNTA(AH487:AT487)=0,"",ROUND(AVERAGE(AH487:AT487),1))</f>
        <v/>
      </c>
    </row>
    <row r="488" ht="14.4" customHeight="1" s="185">
      <c r="A488" s="255" t="n">
        <v>6</v>
      </c>
      <c r="B488" s="194">
        <f t="array" ref="B488:B488">IFERROR(INDEX(Liste_Enfants!B$4:B$53,SMALL(IF(Liste_Enfants!E$4:E$53="B",ROW(Liste_Enfants!E$4:E$53)-3),6))&amp;" "&amp;INDEX(Liste_Enfants!C$4:C$53,SMALL(IF(Liste_Enfants!E$4:E$53="B",ROW(Liste_Enfants!E$4:E$53)-3),6)),"")</f>
        <v/>
      </c>
      <c r="C488" s="235" t="n"/>
      <c r="D488" s="256" t="n"/>
      <c r="E488" s="256" t="n"/>
      <c r="F488" s="256" t="n"/>
      <c r="G488" s="256" t="n"/>
      <c r="H488" s="256" t="n"/>
      <c r="I488" s="256" t="n"/>
      <c r="J488" s="256" t="n"/>
      <c r="K488" s="256" t="n"/>
      <c r="L488" s="256" t="n"/>
      <c r="M488" s="256" t="n"/>
      <c r="N488" s="256" t="n"/>
      <c r="O488" s="256" t="n"/>
      <c r="P488" s="256" t="n"/>
      <c r="Q488" s="264">
        <f>IF(COUNTA(D488:P488)=0,"",ROUND(AVERAGE(D488:P488),1))</f>
        <v/>
      </c>
      <c r="S488" s="256" t="n"/>
      <c r="T488" s="256" t="n"/>
      <c r="U488" s="256" t="n"/>
      <c r="V488" s="256" t="n"/>
      <c r="W488" s="256" t="n"/>
      <c r="X488" s="256" t="n"/>
      <c r="Y488" s="256" t="n"/>
      <c r="Z488" s="256" t="n"/>
      <c r="AA488" s="256" t="n"/>
      <c r="AB488" s="256" t="n"/>
      <c r="AC488" s="256" t="n"/>
      <c r="AD488" s="256" t="n"/>
      <c r="AE488" s="256" t="n"/>
      <c r="AF488" s="264">
        <f>IF(COUNTA(S488:AE488)=0,"",ROUND(AVERAGE(S488:AE488),1))</f>
        <v/>
      </c>
      <c r="AH488" s="256" t="n"/>
      <c r="AI488" s="256" t="n"/>
      <c r="AJ488" s="256" t="n"/>
      <c r="AK488" s="256" t="n"/>
      <c r="AL488" s="256" t="n"/>
      <c r="AM488" s="256" t="n"/>
      <c r="AN488" s="256" t="n"/>
      <c r="AO488" s="256" t="n"/>
      <c r="AP488" s="256" t="n"/>
      <c r="AQ488" s="256" t="n"/>
      <c r="AR488" s="256" t="n"/>
      <c r="AS488" s="256" t="n"/>
      <c r="AT488" s="256" t="n"/>
      <c r="AU488" s="237">
        <f>IF(COUNTA(AH488:AT488)=0,"",ROUND(AVERAGE(AH488:AT488),1))</f>
        <v/>
      </c>
    </row>
    <row r="489" ht="14.4" customHeight="1" s="185">
      <c r="A489" s="255" t="n">
        <v>7</v>
      </c>
      <c r="B489" s="194">
        <f t="array" ref="B489:B489">IFERROR(INDEX(Liste_Enfants!B$4:B$53,SMALL(IF(Liste_Enfants!E$4:E$53="B",ROW(Liste_Enfants!E$4:E$53)-3),7))&amp;" "&amp;INDEX(Liste_Enfants!C$4:C$53,SMALL(IF(Liste_Enfants!E$4:E$53="B",ROW(Liste_Enfants!E$4:E$53)-3),7)),"")</f>
        <v/>
      </c>
      <c r="C489" s="235" t="n"/>
      <c r="D489" s="256" t="n"/>
      <c r="E489" s="256" t="n"/>
      <c r="F489" s="256" t="n"/>
      <c r="G489" s="256" t="n"/>
      <c r="H489" s="256" t="n"/>
      <c r="I489" s="256" t="n"/>
      <c r="J489" s="256" t="n"/>
      <c r="K489" s="256" t="n"/>
      <c r="L489" s="256" t="n"/>
      <c r="M489" s="256" t="n"/>
      <c r="N489" s="256" t="n"/>
      <c r="O489" s="256" t="n"/>
      <c r="P489" s="256" t="n"/>
      <c r="Q489" s="264">
        <f>IF(COUNTA(D489:P489)=0,"",ROUND(AVERAGE(D489:P489),1))</f>
        <v/>
      </c>
      <c r="S489" s="256" t="n"/>
      <c r="T489" s="256" t="n"/>
      <c r="U489" s="256" t="n"/>
      <c r="V489" s="256" t="n"/>
      <c r="W489" s="256" t="n"/>
      <c r="X489" s="256" t="n"/>
      <c r="Y489" s="256" t="n"/>
      <c r="Z489" s="256" t="n"/>
      <c r="AA489" s="256" t="n"/>
      <c r="AB489" s="256" t="n"/>
      <c r="AC489" s="256" t="n"/>
      <c r="AD489" s="256" t="n"/>
      <c r="AE489" s="256" t="n"/>
      <c r="AF489" s="264">
        <f>IF(COUNTA(S489:AE489)=0,"",ROUND(AVERAGE(S489:AE489),1))</f>
        <v/>
      </c>
      <c r="AH489" s="256" t="n"/>
      <c r="AI489" s="256" t="n"/>
      <c r="AJ489" s="256" t="n"/>
      <c r="AK489" s="256" t="n"/>
      <c r="AL489" s="256" t="n"/>
      <c r="AM489" s="256" t="n"/>
      <c r="AN489" s="256" t="n"/>
      <c r="AO489" s="256" t="n"/>
      <c r="AP489" s="256" t="n"/>
      <c r="AQ489" s="256" t="n"/>
      <c r="AR489" s="256" t="n"/>
      <c r="AS489" s="256" t="n"/>
      <c r="AT489" s="256" t="n"/>
      <c r="AU489" s="237">
        <f>IF(COUNTA(AH489:AT489)=0,"",ROUND(AVERAGE(AH489:AT489),1))</f>
        <v/>
      </c>
    </row>
    <row r="490" ht="14.4" customHeight="1" s="185">
      <c r="A490" s="255" t="n">
        <v>8</v>
      </c>
      <c r="B490" s="194">
        <f t="array" ref="B490:B490">IFERROR(INDEX(Liste_Enfants!B$4:B$53,SMALL(IF(Liste_Enfants!E$4:E$53="B",ROW(Liste_Enfants!E$4:E$53)-3),8))&amp;" "&amp;INDEX(Liste_Enfants!C$4:C$53,SMALL(IF(Liste_Enfants!E$4:E$53="B",ROW(Liste_Enfants!E$4:E$53)-3),8)),"")</f>
        <v/>
      </c>
      <c r="C490" s="235" t="n"/>
      <c r="D490" s="256" t="n"/>
      <c r="E490" s="256" t="n"/>
      <c r="F490" s="256" t="n"/>
      <c r="G490" s="256" t="n"/>
      <c r="H490" s="256" t="n"/>
      <c r="I490" s="256" t="n"/>
      <c r="J490" s="256" t="n"/>
      <c r="K490" s="256" t="n"/>
      <c r="L490" s="256" t="n"/>
      <c r="M490" s="256" t="n"/>
      <c r="N490" s="256" t="n"/>
      <c r="O490" s="256" t="n"/>
      <c r="P490" s="256" t="n"/>
      <c r="Q490" s="264">
        <f>IF(COUNTA(D490:P490)=0,"",ROUND(AVERAGE(D490:P490),1))</f>
        <v/>
      </c>
      <c r="S490" s="256" t="n"/>
      <c r="T490" s="256" t="n"/>
      <c r="U490" s="256" t="n"/>
      <c r="V490" s="256" t="n"/>
      <c r="W490" s="256" t="n"/>
      <c r="X490" s="256" t="n"/>
      <c r="Y490" s="256" t="n"/>
      <c r="Z490" s="256" t="n"/>
      <c r="AA490" s="256" t="n"/>
      <c r="AB490" s="256" t="n"/>
      <c r="AC490" s="256" t="n"/>
      <c r="AD490" s="256" t="n"/>
      <c r="AE490" s="256" t="n"/>
      <c r="AF490" s="264">
        <f>IF(COUNTA(S490:AE490)=0,"",ROUND(AVERAGE(S490:AE490),1))</f>
        <v/>
      </c>
      <c r="AH490" s="256" t="n"/>
      <c r="AI490" s="256" t="n"/>
      <c r="AJ490" s="256" t="n"/>
      <c r="AK490" s="256" t="n"/>
      <c r="AL490" s="256" t="n"/>
      <c r="AM490" s="256" t="n"/>
      <c r="AN490" s="256" t="n"/>
      <c r="AO490" s="256" t="n"/>
      <c r="AP490" s="256" t="n"/>
      <c r="AQ490" s="256" t="n"/>
      <c r="AR490" s="256" t="n"/>
      <c r="AS490" s="256" t="n"/>
      <c r="AT490" s="256" t="n"/>
      <c r="AU490" s="237">
        <f>IF(COUNTA(AH490:AT490)=0,"",ROUND(AVERAGE(AH490:AT490),1))</f>
        <v/>
      </c>
    </row>
    <row r="491" ht="14.4" customHeight="1" s="185">
      <c r="A491" s="255" t="n">
        <v>9</v>
      </c>
      <c r="B491" s="194">
        <f t="array" ref="B491:B491">IFERROR(INDEX(Liste_Enfants!B$4:B$53,SMALL(IF(Liste_Enfants!E$4:E$53="B",ROW(Liste_Enfants!E$4:E$53)-3),9))&amp;" "&amp;INDEX(Liste_Enfants!C$4:C$53,SMALL(IF(Liste_Enfants!E$4:E$53="B",ROW(Liste_Enfants!E$4:E$53)-3),9)),"")</f>
        <v/>
      </c>
      <c r="C491" s="235" t="n"/>
      <c r="D491" s="256" t="n"/>
      <c r="E491" s="256" t="n"/>
      <c r="F491" s="256" t="n"/>
      <c r="G491" s="256" t="n"/>
      <c r="H491" s="256" t="n"/>
      <c r="I491" s="256" t="n"/>
      <c r="J491" s="256" t="n"/>
      <c r="K491" s="256" t="n"/>
      <c r="L491" s="256" t="n"/>
      <c r="M491" s="256" t="n"/>
      <c r="N491" s="256" t="n"/>
      <c r="O491" s="256" t="n"/>
      <c r="P491" s="256" t="n"/>
      <c r="Q491" s="264">
        <f>IF(COUNTA(D491:P491)=0,"",ROUND(AVERAGE(D491:P491),1))</f>
        <v/>
      </c>
      <c r="S491" s="256" t="n"/>
      <c r="T491" s="256" t="n"/>
      <c r="U491" s="256" t="n"/>
      <c r="V491" s="256" t="n"/>
      <c r="W491" s="256" t="n"/>
      <c r="X491" s="256" t="n"/>
      <c r="Y491" s="256" t="n"/>
      <c r="Z491" s="256" t="n"/>
      <c r="AA491" s="256" t="n"/>
      <c r="AB491" s="256" t="n"/>
      <c r="AC491" s="256" t="n"/>
      <c r="AD491" s="256" t="n"/>
      <c r="AE491" s="256" t="n"/>
      <c r="AF491" s="264">
        <f>IF(COUNTA(S491:AE491)=0,"",ROUND(AVERAGE(S491:AE491),1))</f>
        <v/>
      </c>
      <c r="AH491" s="256" t="n"/>
      <c r="AI491" s="256" t="n"/>
      <c r="AJ491" s="256" t="n"/>
      <c r="AK491" s="256" t="n"/>
      <c r="AL491" s="256" t="n"/>
      <c r="AM491" s="256" t="n"/>
      <c r="AN491" s="256" t="n"/>
      <c r="AO491" s="256" t="n"/>
      <c r="AP491" s="256" t="n"/>
      <c r="AQ491" s="256" t="n"/>
      <c r="AR491" s="256" t="n"/>
      <c r="AS491" s="256" t="n"/>
      <c r="AT491" s="256" t="n"/>
      <c r="AU491" s="237">
        <f>IF(COUNTA(AH491:AT491)=0,"",ROUND(AVERAGE(AH491:AT491),1))</f>
        <v/>
      </c>
    </row>
    <row r="492" ht="14.4" customHeight="1" s="185">
      <c r="A492" s="255" t="n">
        <v>10</v>
      </c>
      <c r="B492" s="194">
        <f t="array" ref="B492:B492">IFERROR(INDEX(Liste_Enfants!B$4:B$53,SMALL(IF(Liste_Enfants!E$4:E$53="B",ROW(Liste_Enfants!E$4:E$53)-3),10))&amp;" "&amp;INDEX(Liste_Enfants!C$4:C$53,SMALL(IF(Liste_Enfants!E$4:E$53="B",ROW(Liste_Enfants!E$4:E$53)-3),10)),"")</f>
        <v/>
      </c>
      <c r="C492" s="235" t="n"/>
      <c r="D492" s="256" t="n"/>
      <c r="E492" s="256" t="n"/>
      <c r="F492" s="256" t="n"/>
      <c r="G492" s="256" t="n"/>
      <c r="H492" s="256" t="n"/>
      <c r="I492" s="256" t="n"/>
      <c r="J492" s="256" t="n"/>
      <c r="K492" s="256" t="n"/>
      <c r="L492" s="256" t="n"/>
      <c r="M492" s="256" t="n"/>
      <c r="N492" s="256" t="n"/>
      <c r="O492" s="256" t="n"/>
      <c r="P492" s="256" t="n"/>
      <c r="Q492" s="264">
        <f>IF(COUNTA(D492:P492)=0,"",ROUND(AVERAGE(D492:P492),1))</f>
        <v/>
      </c>
      <c r="S492" s="256" t="n"/>
      <c r="T492" s="256" t="n"/>
      <c r="U492" s="256" t="n"/>
      <c r="V492" s="256" t="n"/>
      <c r="W492" s="256" t="n"/>
      <c r="X492" s="256" t="n"/>
      <c r="Y492" s="256" t="n"/>
      <c r="Z492" s="256" t="n"/>
      <c r="AA492" s="256" t="n"/>
      <c r="AB492" s="256" t="n"/>
      <c r="AC492" s="256" t="n"/>
      <c r="AD492" s="256" t="n"/>
      <c r="AE492" s="256" t="n"/>
      <c r="AF492" s="264">
        <f>IF(COUNTA(S492:AE492)=0,"",ROUND(AVERAGE(S492:AE492),1))</f>
        <v/>
      </c>
      <c r="AH492" s="256" t="n"/>
      <c r="AI492" s="256" t="n"/>
      <c r="AJ492" s="256" t="n"/>
      <c r="AK492" s="256" t="n"/>
      <c r="AL492" s="256" t="n"/>
      <c r="AM492" s="256" t="n"/>
      <c r="AN492" s="256" t="n"/>
      <c r="AO492" s="256" t="n"/>
      <c r="AP492" s="256" t="n"/>
      <c r="AQ492" s="256" t="n"/>
      <c r="AR492" s="256" t="n"/>
      <c r="AS492" s="256" t="n"/>
      <c r="AT492" s="256" t="n"/>
      <c r="AU492" s="237">
        <f>IF(COUNTA(AH492:AT492)=0,"",ROUND(AVERAGE(AH492:AT492),1))</f>
        <v/>
      </c>
    </row>
    <row r="493" ht="14.4" customHeight="1" s="185">
      <c r="A493" s="255" t="n">
        <v>11</v>
      </c>
      <c r="B493" s="194">
        <f t="array" ref="B493:B493">IFERROR(INDEX(Liste_Enfants!B$4:B$53,SMALL(IF(Liste_Enfants!E$4:E$53="B",ROW(Liste_Enfants!E$4:E$53)-3),11))&amp;" "&amp;INDEX(Liste_Enfants!C$4:C$53,SMALL(IF(Liste_Enfants!E$4:E$53="B",ROW(Liste_Enfants!E$4:E$53)-3),11)),"")</f>
        <v/>
      </c>
      <c r="C493" s="235" t="n"/>
      <c r="D493" s="256" t="n"/>
      <c r="E493" s="256" t="n"/>
      <c r="F493" s="256" t="n"/>
      <c r="G493" s="256" t="n"/>
      <c r="H493" s="256" t="n"/>
      <c r="I493" s="256" t="n"/>
      <c r="J493" s="256" t="n"/>
      <c r="K493" s="256" t="n"/>
      <c r="L493" s="256" t="n"/>
      <c r="M493" s="256" t="n"/>
      <c r="N493" s="256" t="n"/>
      <c r="O493" s="256" t="n"/>
      <c r="P493" s="256" t="n"/>
      <c r="Q493" s="264">
        <f>IF(COUNTA(D493:P493)=0,"",ROUND(AVERAGE(D493:P493),1))</f>
        <v/>
      </c>
      <c r="S493" s="256" t="n"/>
      <c r="T493" s="256" t="n"/>
      <c r="U493" s="256" t="n"/>
      <c r="V493" s="256" t="n"/>
      <c r="W493" s="256" t="n"/>
      <c r="X493" s="256" t="n"/>
      <c r="Y493" s="256" t="n"/>
      <c r="Z493" s="256" t="n"/>
      <c r="AA493" s="256" t="n"/>
      <c r="AB493" s="256" t="n"/>
      <c r="AC493" s="256" t="n"/>
      <c r="AD493" s="256" t="n"/>
      <c r="AE493" s="256" t="n"/>
      <c r="AF493" s="264">
        <f>IF(COUNTA(S493:AE493)=0,"",ROUND(AVERAGE(S493:AE493),1))</f>
        <v/>
      </c>
      <c r="AH493" s="256" t="n"/>
      <c r="AI493" s="256" t="n"/>
      <c r="AJ493" s="256" t="n"/>
      <c r="AK493" s="256" t="n"/>
      <c r="AL493" s="256" t="n"/>
      <c r="AM493" s="256" t="n"/>
      <c r="AN493" s="256" t="n"/>
      <c r="AO493" s="256" t="n"/>
      <c r="AP493" s="256" t="n"/>
      <c r="AQ493" s="256" t="n"/>
      <c r="AR493" s="256" t="n"/>
      <c r="AS493" s="256" t="n"/>
      <c r="AT493" s="256" t="n"/>
      <c r="AU493" s="237">
        <f>IF(COUNTA(AH493:AT493)=0,"",ROUND(AVERAGE(AH493:AT493),1))</f>
        <v/>
      </c>
    </row>
    <row r="494" ht="14.4" customHeight="1" s="185">
      <c r="A494" s="255" t="n">
        <v>12</v>
      </c>
      <c r="B494" s="194">
        <f t="array" ref="B494:B494">IFERROR(INDEX(Liste_Enfants!B$4:B$53,SMALL(IF(Liste_Enfants!E$4:E$53="B",ROW(Liste_Enfants!E$4:E$53)-3),12))&amp;" "&amp;INDEX(Liste_Enfants!C$4:C$53,SMALL(IF(Liste_Enfants!E$4:E$53="B",ROW(Liste_Enfants!E$4:E$53)-3),12)),"")</f>
        <v/>
      </c>
      <c r="C494" s="235" t="n"/>
      <c r="D494" s="256" t="n"/>
      <c r="E494" s="256" t="n"/>
      <c r="F494" s="256" t="n"/>
      <c r="G494" s="256" t="n"/>
      <c r="H494" s="256" t="n"/>
      <c r="I494" s="256" t="n"/>
      <c r="J494" s="256" t="n"/>
      <c r="K494" s="256" t="n"/>
      <c r="L494" s="256" t="n"/>
      <c r="M494" s="256" t="n"/>
      <c r="N494" s="256" t="n"/>
      <c r="O494" s="256" t="n"/>
      <c r="P494" s="256" t="n"/>
      <c r="Q494" s="264">
        <f>IF(COUNTA(D494:P494)=0,"",ROUND(AVERAGE(D494:P494),1))</f>
        <v/>
      </c>
      <c r="S494" s="256" t="n"/>
      <c r="T494" s="256" t="n"/>
      <c r="U494" s="256" t="n"/>
      <c r="V494" s="256" t="n"/>
      <c r="W494" s="256" t="n"/>
      <c r="X494" s="256" t="n"/>
      <c r="Y494" s="256" t="n"/>
      <c r="Z494" s="256" t="n"/>
      <c r="AA494" s="256" t="n"/>
      <c r="AB494" s="256" t="n"/>
      <c r="AC494" s="256" t="n"/>
      <c r="AD494" s="256" t="n"/>
      <c r="AE494" s="256" t="n"/>
      <c r="AF494" s="264">
        <f>IF(COUNTA(S494:AE494)=0,"",ROUND(AVERAGE(S494:AE494),1))</f>
        <v/>
      </c>
      <c r="AH494" s="256" t="n"/>
      <c r="AI494" s="256" t="n"/>
      <c r="AJ494" s="256" t="n"/>
      <c r="AK494" s="256" t="n"/>
      <c r="AL494" s="256" t="n"/>
      <c r="AM494" s="256" t="n"/>
      <c r="AN494" s="256" t="n"/>
      <c r="AO494" s="256" t="n"/>
      <c r="AP494" s="256" t="n"/>
      <c r="AQ494" s="256" t="n"/>
      <c r="AR494" s="256" t="n"/>
      <c r="AS494" s="256" t="n"/>
      <c r="AT494" s="256" t="n"/>
      <c r="AU494" s="237">
        <f>IF(COUNTA(AH494:AT494)=0,"",ROUND(AVERAGE(AH494:AT494),1))</f>
        <v/>
      </c>
    </row>
    <row r="495" ht="14.4" customHeight="1" s="185">
      <c r="A495" s="255" t="n">
        <v>13</v>
      </c>
      <c r="B495" s="194">
        <f t="array" ref="B495:B495">IFERROR(INDEX(Liste_Enfants!B$4:B$53,SMALL(IF(Liste_Enfants!E$4:E$53="B",ROW(Liste_Enfants!E$4:E$53)-3),13))&amp;" "&amp;INDEX(Liste_Enfants!C$4:C$53,SMALL(IF(Liste_Enfants!E$4:E$53="B",ROW(Liste_Enfants!E$4:E$53)-3),13)),"")</f>
        <v/>
      </c>
      <c r="C495" s="235" t="n"/>
      <c r="D495" s="256" t="n"/>
      <c r="E495" s="256" t="n"/>
      <c r="F495" s="256" t="n"/>
      <c r="G495" s="256" t="n"/>
      <c r="H495" s="256" t="n"/>
      <c r="I495" s="256" t="n"/>
      <c r="J495" s="256" t="n"/>
      <c r="K495" s="256" t="n"/>
      <c r="L495" s="256" t="n"/>
      <c r="M495" s="256" t="n"/>
      <c r="N495" s="256" t="n"/>
      <c r="O495" s="256" t="n"/>
      <c r="P495" s="256" t="n"/>
      <c r="Q495" s="264">
        <f>IF(COUNTA(D495:P495)=0,"",ROUND(AVERAGE(D495:P495),1))</f>
        <v/>
      </c>
      <c r="S495" s="256" t="n"/>
      <c r="T495" s="256" t="n"/>
      <c r="U495" s="256" t="n"/>
      <c r="V495" s="256" t="n"/>
      <c r="W495" s="256" t="n"/>
      <c r="X495" s="256" t="n"/>
      <c r="Y495" s="256" t="n"/>
      <c r="Z495" s="256" t="n"/>
      <c r="AA495" s="256" t="n"/>
      <c r="AB495" s="256" t="n"/>
      <c r="AC495" s="256" t="n"/>
      <c r="AD495" s="256" t="n"/>
      <c r="AE495" s="256" t="n"/>
      <c r="AF495" s="264">
        <f>IF(COUNTA(S495:AE495)=0,"",ROUND(AVERAGE(S495:AE495),1))</f>
        <v/>
      </c>
      <c r="AH495" s="256" t="n"/>
      <c r="AI495" s="256" t="n"/>
      <c r="AJ495" s="256" t="n"/>
      <c r="AK495" s="256" t="n"/>
      <c r="AL495" s="256" t="n"/>
      <c r="AM495" s="256" t="n"/>
      <c r="AN495" s="256" t="n"/>
      <c r="AO495" s="256" t="n"/>
      <c r="AP495" s="256" t="n"/>
      <c r="AQ495" s="256" t="n"/>
      <c r="AR495" s="256" t="n"/>
      <c r="AS495" s="256" t="n"/>
      <c r="AT495" s="256" t="n"/>
      <c r="AU495" s="237">
        <f>IF(COUNTA(AH495:AT495)=0,"",ROUND(AVERAGE(AH495:AT495),1))</f>
        <v/>
      </c>
    </row>
    <row r="496" ht="14.4" customHeight="1" s="185">
      <c r="A496" s="255" t="n">
        <v>14</v>
      </c>
      <c r="B496" s="194">
        <f t="array" ref="B496:B496">IFERROR(INDEX(Liste_Enfants!B$4:B$53,SMALL(IF(Liste_Enfants!E$4:E$53="B",ROW(Liste_Enfants!E$4:E$53)-3),14))&amp;" "&amp;INDEX(Liste_Enfants!C$4:C$53,SMALL(IF(Liste_Enfants!E$4:E$53="B",ROW(Liste_Enfants!E$4:E$53)-3),14)),"")</f>
        <v/>
      </c>
      <c r="C496" s="235" t="n"/>
      <c r="D496" s="256" t="n"/>
      <c r="E496" s="256" t="n"/>
      <c r="F496" s="256" t="n"/>
      <c r="G496" s="256" t="n"/>
      <c r="H496" s="256" t="n"/>
      <c r="I496" s="256" t="n"/>
      <c r="J496" s="256" t="n"/>
      <c r="K496" s="256" t="n"/>
      <c r="L496" s="256" t="n"/>
      <c r="M496" s="256" t="n"/>
      <c r="N496" s="256" t="n"/>
      <c r="O496" s="256" t="n"/>
      <c r="P496" s="256" t="n"/>
      <c r="Q496" s="264">
        <f>IF(COUNTA(D496:P496)=0,"",ROUND(AVERAGE(D496:P496),1))</f>
        <v/>
      </c>
      <c r="S496" s="256" t="n"/>
      <c r="T496" s="256" t="n"/>
      <c r="U496" s="256" t="n"/>
      <c r="V496" s="256" t="n"/>
      <c r="W496" s="256" t="n"/>
      <c r="X496" s="256" t="n"/>
      <c r="Y496" s="256" t="n"/>
      <c r="Z496" s="256" t="n"/>
      <c r="AA496" s="256" t="n"/>
      <c r="AB496" s="256" t="n"/>
      <c r="AC496" s="256" t="n"/>
      <c r="AD496" s="256" t="n"/>
      <c r="AE496" s="256" t="n"/>
      <c r="AF496" s="264">
        <f>IF(COUNTA(S496:AE496)=0,"",ROUND(AVERAGE(S496:AE496),1))</f>
        <v/>
      </c>
      <c r="AH496" s="256" t="n"/>
      <c r="AI496" s="256" t="n"/>
      <c r="AJ496" s="256" t="n"/>
      <c r="AK496" s="256" t="n"/>
      <c r="AL496" s="256" t="n"/>
      <c r="AM496" s="256" t="n"/>
      <c r="AN496" s="256" t="n"/>
      <c r="AO496" s="256" t="n"/>
      <c r="AP496" s="256" t="n"/>
      <c r="AQ496" s="256" t="n"/>
      <c r="AR496" s="256" t="n"/>
      <c r="AS496" s="256" t="n"/>
      <c r="AT496" s="256" t="n"/>
      <c r="AU496" s="237">
        <f>IF(COUNTA(AH496:AT496)=0,"",ROUND(AVERAGE(AH496:AT496),1))</f>
        <v/>
      </c>
    </row>
    <row r="497" ht="14.4" customHeight="1" s="185">
      <c r="A497" s="255" t="n">
        <v>15</v>
      </c>
      <c r="B497" s="194">
        <f t="array" ref="B497:B497">IFERROR(INDEX(Liste_Enfants!B$4:B$53,SMALL(IF(Liste_Enfants!E$4:E$53="B",ROW(Liste_Enfants!E$4:E$53)-3),15))&amp;" "&amp;INDEX(Liste_Enfants!C$4:C$53,SMALL(IF(Liste_Enfants!E$4:E$53="B",ROW(Liste_Enfants!E$4:E$53)-3),15)),"")</f>
        <v/>
      </c>
      <c r="C497" s="235" t="n"/>
      <c r="D497" s="256" t="n"/>
      <c r="E497" s="256" t="n"/>
      <c r="F497" s="256" t="n"/>
      <c r="G497" s="256" t="n"/>
      <c r="H497" s="256" t="n"/>
      <c r="I497" s="256" t="n"/>
      <c r="J497" s="256" t="n"/>
      <c r="K497" s="256" t="n"/>
      <c r="L497" s="256" t="n"/>
      <c r="M497" s="256" t="n"/>
      <c r="N497" s="256" t="n"/>
      <c r="O497" s="256" t="n"/>
      <c r="P497" s="256" t="n"/>
      <c r="Q497" s="264">
        <f>IF(COUNTA(D497:P497)=0,"",ROUND(AVERAGE(D497:P497),1))</f>
        <v/>
      </c>
      <c r="S497" s="256" t="n"/>
      <c r="T497" s="256" t="n"/>
      <c r="U497" s="256" t="n"/>
      <c r="V497" s="256" t="n"/>
      <c r="W497" s="256" t="n"/>
      <c r="X497" s="256" t="n"/>
      <c r="Y497" s="256" t="n"/>
      <c r="Z497" s="256" t="n"/>
      <c r="AA497" s="256" t="n"/>
      <c r="AB497" s="256" t="n"/>
      <c r="AC497" s="256" t="n"/>
      <c r="AD497" s="256" t="n"/>
      <c r="AE497" s="256" t="n"/>
      <c r="AF497" s="264">
        <f>IF(COUNTA(S497:AE497)=0,"",ROUND(AVERAGE(S497:AE497),1))</f>
        <v/>
      </c>
      <c r="AH497" s="256" t="n"/>
      <c r="AI497" s="256" t="n"/>
      <c r="AJ497" s="256" t="n"/>
      <c r="AK497" s="256" t="n"/>
      <c r="AL497" s="256" t="n"/>
      <c r="AM497" s="256" t="n"/>
      <c r="AN497" s="256" t="n"/>
      <c r="AO497" s="256" t="n"/>
      <c r="AP497" s="256" t="n"/>
      <c r="AQ497" s="256" t="n"/>
      <c r="AR497" s="256" t="n"/>
      <c r="AS497" s="256" t="n"/>
      <c r="AT497" s="256" t="n"/>
      <c r="AU497" s="237">
        <f>IF(COUNTA(AH497:AT497)=0,"",ROUND(AVERAGE(AH497:AT497),1))</f>
        <v/>
      </c>
    </row>
    <row r="498" ht="14.4" customHeight="1" s="185">
      <c r="A498" s="257" t="inlineStr">
        <is>
          <t>📊 MOY.</t>
        </is>
      </c>
      <c r="C498" s="235" t="n"/>
      <c r="D498" s="258">
        <f>IF(COUNTA(D483:D497)=0,"",ROUND(AVERAGE(D483:D497),1))</f>
        <v/>
      </c>
      <c r="E498" s="258">
        <f>IF(COUNTA(E483:E497)=0,"",ROUND(AVERAGE(E483:E497),1))</f>
        <v/>
      </c>
      <c r="F498" s="258">
        <f>IF(COUNTA(F483:F497)=0,"",ROUND(AVERAGE(F483:F497),1))</f>
        <v/>
      </c>
      <c r="G498" s="258">
        <f>IF(COUNTA(G483:G497)=0,"",ROUND(AVERAGE(G483:G497),1))</f>
        <v/>
      </c>
      <c r="H498" s="258">
        <f>IF(COUNTA(H483:H497)=0,"",ROUND(AVERAGE(H483:H497),1))</f>
        <v/>
      </c>
      <c r="I498" s="258">
        <f>IF(COUNTA(I483:I497)=0,"",ROUND(AVERAGE(I483:I497),1))</f>
        <v/>
      </c>
      <c r="J498" s="258">
        <f>IF(COUNTA(J483:J497)=0,"",ROUND(AVERAGE(J483:J497),1))</f>
        <v/>
      </c>
      <c r="K498" s="258">
        <f>IF(COUNTA(K483:K497)=0,"",ROUND(AVERAGE(K483:K497),1))</f>
        <v/>
      </c>
      <c r="L498" s="258">
        <f>IF(COUNTA(L483:L497)=0,"",ROUND(AVERAGE(L483:L497),1))</f>
        <v/>
      </c>
      <c r="M498" s="258">
        <f>IF(COUNTA(M483:M497)=0,"",ROUND(AVERAGE(M483:M497),1))</f>
        <v/>
      </c>
      <c r="N498" s="258">
        <f>IF(COUNTA(N483:N497)=0,"",ROUND(AVERAGE(N483:N497),1))</f>
        <v/>
      </c>
      <c r="O498" s="258">
        <f>IF(COUNTA(O483:O497)=0,"",ROUND(AVERAGE(O483:O497),1))</f>
        <v/>
      </c>
      <c r="P498" s="258">
        <f>IF(COUNTA(P483:P497)=0,"",ROUND(AVERAGE(P483:P497),1))</f>
        <v/>
      </c>
      <c r="Q498" s="265">
        <f>IF(COUNTA(Q483:Q497)=0,"",ROUND(AVERAGE(Q483:Q497),1))</f>
        <v/>
      </c>
      <c r="S498" s="258">
        <f>IF(COUNTA(S483:S497)=0,"",ROUND(AVERAGE(S483:S497),1))</f>
        <v/>
      </c>
      <c r="T498" s="258">
        <f>IF(COUNTA(T483:T497)=0,"",ROUND(AVERAGE(T483:T497),1))</f>
        <v/>
      </c>
      <c r="U498" s="258">
        <f>IF(COUNTA(U483:U497)=0,"",ROUND(AVERAGE(U483:U497),1))</f>
        <v/>
      </c>
      <c r="V498" s="258">
        <f>IF(COUNTA(V483:V497)=0,"",ROUND(AVERAGE(V483:V497),1))</f>
        <v/>
      </c>
      <c r="W498" s="258">
        <f>IF(COUNTA(W483:W497)=0,"",ROUND(AVERAGE(W483:W497),1))</f>
        <v/>
      </c>
      <c r="X498" s="258">
        <f>IF(COUNTA(X483:X497)=0,"",ROUND(AVERAGE(X483:X497),1))</f>
        <v/>
      </c>
      <c r="Y498" s="258">
        <f>IF(COUNTA(Y483:Y497)=0,"",ROUND(AVERAGE(Y483:Y497),1))</f>
        <v/>
      </c>
      <c r="Z498" s="258">
        <f>IF(COUNTA(Z483:Z497)=0,"",ROUND(AVERAGE(Z483:Z497),1))</f>
        <v/>
      </c>
      <c r="AA498" s="258">
        <f>IF(COUNTA(AA483:AA497)=0,"",ROUND(AVERAGE(AA483:AA497),1))</f>
        <v/>
      </c>
      <c r="AB498" s="258">
        <f>IF(COUNTA(AB483:AB497)=0,"",ROUND(AVERAGE(AB483:AB497),1))</f>
        <v/>
      </c>
      <c r="AC498" s="258">
        <f>IF(COUNTA(AC483:AC497)=0,"",ROUND(AVERAGE(AC483:AC497),1))</f>
        <v/>
      </c>
      <c r="AD498" s="258">
        <f>IF(COUNTA(AD483:AD497)=0,"",ROUND(AVERAGE(AD483:AD497),1))</f>
        <v/>
      </c>
      <c r="AE498" s="258">
        <f>IF(COUNTA(AE483:AE497)=0,"",ROUND(AVERAGE(AE483:AE497),1))</f>
        <v/>
      </c>
      <c r="AF498" s="265">
        <f>IF(COUNTA(AF483:AF497)=0,"",ROUND(AVERAGE(AF483:AF497),1))</f>
        <v/>
      </c>
      <c r="AH498" s="258">
        <f>IF(COUNTA(AH483:AH497)=0,"",ROUND(AVERAGE(AH483:AH497),1))</f>
        <v/>
      </c>
      <c r="AI498" s="258">
        <f>IF(COUNTA(AI483:AI497)=0,"",ROUND(AVERAGE(AI483:AI497),1))</f>
        <v/>
      </c>
      <c r="AJ498" s="258">
        <f>IF(COUNTA(AJ483:AJ497)=0,"",ROUND(AVERAGE(AJ483:AJ497),1))</f>
        <v/>
      </c>
      <c r="AK498" s="258">
        <f>IF(COUNTA(AK483:AK497)=0,"",ROUND(AVERAGE(AK483:AK497),1))</f>
        <v/>
      </c>
      <c r="AL498" s="258">
        <f>IF(COUNTA(AL483:AL497)=0,"",ROUND(AVERAGE(AL483:AL497),1))</f>
        <v/>
      </c>
      <c r="AM498" s="258">
        <f>IF(COUNTA(AM483:AM497)=0,"",ROUND(AVERAGE(AM483:AM497),1))</f>
        <v/>
      </c>
      <c r="AN498" s="258">
        <f>IF(COUNTA(AN483:AN497)=0,"",ROUND(AVERAGE(AN483:AN497),1))</f>
        <v/>
      </c>
      <c r="AO498" s="258">
        <f>IF(COUNTA(AO483:AO497)=0,"",ROUND(AVERAGE(AO483:AO497),1))</f>
        <v/>
      </c>
      <c r="AP498" s="258">
        <f>IF(COUNTA(AP483:AP497)=0,"",ROUND(AVERAGE(AP483:AP497),1))</f>
        <v/>
      </c>
      <c r="AQ498" s="258">
        <f>IF(COUNTA(AQ483:AQ497)=0,"",ROUND(AVERAGE(AQ483:AQ497),1))</f>
        <v/>
      </c>
      <c r="AR498" s="258">
        <f>IF(COUNTA(AR483:AR497)=0,"",ROUND(AVERAGE(AR483:AR497),1))</f>
        <v/>
      </c>
      <c r="AS498" s="258">
        <f>IF(COUNTA(AS483:AS497)=0,"",ROUND(AVERAGE(AS483:AS497),1))</f>
        <v/>
      </c>
      <c r="AT498" s="258">
        <f>IF(COUNTA(AT483:AT497)=0,"",ROUND(AVERAGE(AT483:AT497),1))</f>
        <v/>
      </c>
      <c r="AU498" s="272">
        <f>IF(COUNTA(AU483:AU497)=0,"",ROUND(AVERAGE(AU483:AU497),1))</f>
        <v/>
      </c>
    </row>
    <row r="499" ht="14.4" customHeight="1" s="185">
      <c r="A499" s="262" t="inlineStr">
        <is>
          <t>⭐ MOY. S7</t>
        </is>
      </c>
      <c r="C499" s="235" t="n"/>
      <c r="D499" s="263">
        <f>IF(COUNTA(D447,D464,D481,D498)=0,"",ROUND(AVERAGE(D447,D464,D481,D498),1))</f>
        <v/>
      </c>
      <c r="E499" s="263">
        <f>IF(COUNTA(E447,E464,E481,E498)=0,"",ROUND(AVERAGE(E447,E464,E481,E498),1))</f>
        <v/>
      </c>
      <c r="F499" s="263">
        <f>IF(COUNTA(F447,F464,F481,F498)=0,"",ROUND(AVERAGE(F447,F464,F481,F498),1))</f>
        <v/>
      </c>
      <c r="G499" s="263">
        <f>IF(COUNTA(G447,G464,G481,G498)=0,"",ROUND(AVERAGE(G447,G464,G481,G498),1))</f>
        <v/>
      </c>
      <c r="H499" s="263">
        <f>IF(COUNTA(H447,H464,H481,H498)=0,"",ROUND(AVERAGE(H447,H464,H481,H498),1))</f>
        <v/>
      </c>
      <c r="I499" s="263">
        <f>IF(COUNTA(I447,I464,I481,I498)=0,"",ROUND(AVERAGE(I447,I464,I481,I498),1))</f>
        <v/>
      </c>
      <c r="J499" s="263">
        <f>IF(COUNTA(J447,J464,J481,J498)=0,"",ROUND(AVERAGE(J447,J464,J481,J498),1))</f>
        <v/>
      </c>
      <c r="K499" s="263">
        <f>IF(COUNTA(K447,K464,K481,K498)=0,"",ROUND(AVERAGE(K447,K464,K481,K498),1))</f>
        <v/>
      </c>
      <c r="L499" s="263">
        <f>IF(COUNTA(L447,L464,L481,L498)=0,"",ROUND(AVERAGE(L447,L464,L481,L498),1))</f>
        <v/>
      </c>
      <c r="M499" s="263">
        <f>IF(COUNTA(M447,M464,M481,M498)=0,"",ROUND(AVERAGE(M447,M464,M481,M498),1))</f>
        <v/>
      </c>
      <c r="N499" s="263">
        <f>IF(COUNTA(N447,N464,N481,N498)=0,"",ROUND(AVERAGE(N447,N464,N481,N498),1))</f>
        <v/>
      </c>
      <c r="O499" s="263">
        <f>IF(COUNTA(O447,O464,O481,O498)=0,"",ROUND(AVERAGE(O447,O464,O481,O498),1))</f>
        <v/>
      </c>
      <c r="P499" s="263">
        <f>IF(COUNTA(P447,P464,P481,P498)=0,"",ROUND(AVERAGE(P447,P464,P481,P498),1))</f>
        <v/>
      </c>
      <c r="Q499" s="270">
        <f>IF(COUNTA(Q447,Q464,Q481,Q498)=0,"",ROUND(AVERAGE(Q447,Q464,Q481,Q498),1))</f>
        <v/>
      </c>
      <c r="S499" s="263">
        <f>IF(COUNTA(S447,S464,S481,S498)=0,"",ROUND(AVERAGE(S447,S464,S481,S498),1))</f>
        <v/>
      </c>
      <c r="T499" s="263">
        <f>IF(COUNTA(T447,T464,T481,T498)=0,"",ROUND(AVERAGE(T447,T464,T481,T498),1))</f>
        <v/>
      </c>
      <c r="U499" s="263">
        <f>IF(COUNTA(U447,U464,U481,U498)=0,"",ROUND(AVERAGE(U447,U464,U481,U498),1))</f>
        <v/>
      </c>
      <c r="V499" s="263">
        <f>IF(COUNTA(V447,V464,V481,V498)=0,"",ROUND(AVERAGE(V447,V464,V481,V498),1))</f>
        <v/>
      </c>
      <c r="W499" s="263">
        <f>IF(COUNTA(W447,W464,W481,W498)=0,"",ROUND(AVERAGE(W447,W464,W481,W498),1))</f>
        <v/>
      </c>
      <c r="X499" s="263">
        <f>IF(COUNTA(X447,X464,X481,X498)=0,"",ROUND(AVERAGE(X447,X464,X481,X498),1))</f>
        <v/>
      </c>
      <c r="Y499" s="263">
        <f>IF(COUNTA(Y447,Y464,Y481,Y498)=0,"",ROUND(AVERAGE(Y447,Y464,Y481,Y498),1))</f>
        <v/>
      </c>
      <c r="Z499" s="263">
        <f>IF(COUNTA(Z447,Z464,Z481,Z498)=0,"",ROUND(AVERAGE(Z447,Z464,Z481,Z498),1))</f>
        <v/>
      </c>
      <c r="AA499" s="263">
        <f>IF(COUNTA(AA447,AA464,AA481,AA498)=0,"",ROUND(AVERAGE(AA447,AA464,AA481,AA498),1))</f>
        <v/>
      </c>
      <c r="AB499" s="263">
        <f>IF(COUNTA(AB447,AB464,AB481,AB498)=0,"",ROUND(AVERAGE(AB447,AB464,AB481,AB498),1))</f>
        <v/>
      </c>
      <c r="AC499" s="263">
        <f>IF(COUNTA(AC447,AC464,AC481,AC498)=0,"",ROUND(AVERAGE(AC447,AC464,AC481,AC498),1))</f>
        <v/>
      </c>
      <c r="AD499" s="263">
        <f>IF(COUNTA(AD447,AD464,AD481,AD498)=0,"",ROUND(AVERAGE(AD447,AD464,AD481,AD498),1))</f>
        <v/>
      </c>
      <c r="AE499" s="263">
        <f>IF(COUNTA(AE447,AE464,AE481,AE498)=0,"",ROUND(AVERAGE(AE447,AE464,AE481,AE498),1))</f>
        <v/>
      </c>
      <c r="AF499" s="270">
        <f>IF(COUNTA(AF447,AF464,AF481,AF498)=0,"",ROUND(AVERAGE(AF447,AF464,AF481,AF498),1))</f>
        <v/>
      </c>
      <c r="AH499" s="263">
        <f>IF(COUNTA(AH447,AH464,AH481,AH498)=0,"",ROUND(AVERAGE(AH447,AH464,AH481,AH498),1))</f>
        <v/>
      </c>
      <c r="AI499" s="263">
        <f>IF(COUNTA(AI447,AI464,AI481,AI498)=0,"",ROUND(AVERAGE(AI447,AI464,AI481,AI498),1))</f>
        <v/>
      </c>
      <c r="AJ499" s="263">
        <f>IF(COUNTA(AJ447,AJ464,AJ481,AJ498)=0,"",ROUND(AVERAGE(AJ447,AJ464,AJ481,AJ498),1))</f>
        <v/>
      </c>
      <c r="AK499" s="263">
        <f>IF(COUNTA(AK447,AK464,AK481,AK498)=0,"",ROUND(AVERAGE(AK447,AK464,AK481,AK498),1))</f>
        <v/>
      </c>
      <c r="AL499" s="263">
        <f>IF(COUNTA(AL447,AL464,AL481,AL498)=0,"",ROUND(AVERAGE(AL447,AL464,AL481,AL498),1))</f>
        <v/>
      </c>
      <c r="AM499" s="263">
        <f>IF(COUNTA(AM447,AM464,AM481,AM498)=0,"",ROUND(AVERAGE(AM447,AM464,AM481,AM498),1))</f>
        <v/>
      </c>
      <c r="AN499" s="263">
        <f>IF(COUNTA(AN447,AN464,AN481,AN498)=0,"",ROUND(AVERAGE(AN447,AN464,AN481,AN498),1))</f>
        <v/>
      </c>
      <c r="AO499" s="263">
        <f>IF(COUNTA(AO447,AO464,AO481,AO498)=0,"",ROUND(AVERAGE(AO447,AO464,AO481,AO498),1))</f>
        <v/>
      </c>
      <c r="AP499" s="263">
        <f>IF(COUNTA(AP447,AP464,AP481,AP498)=0,"",ROUND(AVERAGE(AP447,AP464,AP481,AP498),1))</f>
        <v/>
      </c>
      <c r="AQ499" s="263">
        <f>IF(COUNTA(AQ447,AQ464,AQ481,AQ498)=0,"",ROUND(AVERAGE(AQ447,AQ464,AQ481,AQ498),1))</f>
        <v/>
      </c>
      <c r="AR499" s="263">
        <f>IF(COUNTA(AR447,AR464,AR481,AR498)=0,"",ROUND(AVERAGE(AR447,AR464,AR481,AR498),1))</f>
        <v/>
      </c>
      <c r="AS499" s="263">
        <f>IF(COUNTA(AS447,AS464,AS481,AS498)=0,"",ROUND(AVERAGE(AS447,AS464,AS481,AS498),1))</f>
        <v/>
      </c>
      <c r="AT499" s="263">
        <f>IF(COUNTA(AT447,AT464,AT481,AT498)=0,"",ROUND(AVERAGE(AT447,AT464,AT481,AT498),1))</f>
        <v/>
      </c>
      <c r="AU499" s="273">
        <f>IF(COUNTA(AU447,AU464,AU481,AU498)=0,"",ROUND(AVERAGE(AU447,AU464,AU481,AU498),1))</f>
        <v/>
      </c>
    </row>
    <row r="500" ht="14.4" customHeight="1" s="185">
      <c r="C500" s="235" t="n"/>
      <c r="D500" s="194" t="n"/>
      <c r="E500" s="194" t="n"/>
      <c r="F500" s="194" t="n"/>
      <c r="G500" s="194" t="n"/>
      <c r="H500" s="194" t="n"/>
      <c r="I500" s="194" t="n"/>
      <c r="J500" s="194" t="n"/>
      <c r="K500" s="194" t="n"/>
      <c r="L500" s="194" t="n"/>
      <c r="M500" s="194" t="n"/>
      <c r="N500" s="194" t="n"/>
      <c r="O500" s="194" t="n"/>
      <c r="P500" s="194" t="n"/>
      <c r="Q500" s="235" t="n"/>
      <c r="S500" s="194" t="n"/>
      <c r="T500" s="194" t="n"/>
      <c r="U500" s="194" t="n"/>
      <c r="V500" s="194" t="n"/>
      <c r="W500" s="194" t="n"/>
      <c r="X500" s="194" t="n"/>
      <c r="Y500" s="194" t="n"/>
      <c r="Z500" s="194" t="n"/>
      <c r="AA500" s="194" t="n"/>
      <c r="AB500" s="194" t="n"/>
      <c r="AC500" s="194" t="n"/>
      <c r="AD500" s="194" t="n"/>
      <c r="AE500" s="194" t="n"/>
      <c r="AF500" s="235" t="n"/>
      <c r="AH500" s="194" t="n"/>
      <c r="AI500" s="194" t="n"/>
      <c r="AJ500" s="194" t="n"/>
      <c r="AK500" s="194" t="n"/>
      <c r="AL500" s="194" t="n"/>
      <c r="AM500" s="194" t="n"/>
      <c r="AN500" s="194" t="n"/>
      <c r="AO500" s="194" t="n"/>
      <c r="AP500" s="194" t="n"/>
      <c r="AQ500" s="194" t="n"/>
      <c r="AR500" s="194" t="n"/>
      <c r="AS500" s="194" t="n"/>
      <c r="AT500" s="194" t="n"/>
    </row>
    <row r="501" ht="15.6" customHeight="1" s="185">
      <c r="A501" s="216" t="inlineStr">
        <is>
          <t>📋 T1 — 📆 SEMAINE 8</t>
        </is>
      </c>
      <c r="C501" s="235" t="n"/>
      <c r="D501" s="194" t="n"/>
      <c r="E501" s="194" t="n"/>
      <c r="F501" s="194" t="n"/>
      <c r="G501" s="194" t="n"/>
      <c r="H501" s="194" t="n"/>
      <c r="I501" s="194" t="n"/>
      <c r="J501" s="194" t="n"/>
      <c r="K501" s="194" t="n"/>
      <c r="L501" s="194" t="n"/>
      <c r="M501" s="194" t="n"/>
      <c r="N501" s="194" t="n"/>
      <c r="O501" s="194" t="n"/>
      <c r="P501" s="194" t="n"/>
      <c r="Q501" s="235" t="n"/>
      <c r="S501" s="194" t="n"/>
      <c r="T501" s="194" t="n"/>
      <c r="U501" s="194" t="n"/>
      <c r="V501" s="194" t="n"/>
      <c r="W501" s="194" t="n"/>
      <c r="X501" s="194" t="n"/>
      <c r="Y501" s="194" t="n"/>
      <c r="Z501" s="194" t="n"/>
      <c r="AA501" s="194" t="n"/>
      <c r="AB501" s="194" t="n"/>
      <c r="AC501" s="194" t="n"/>
      <c r="AD501" s="194" t="n"/>
      <c r="AE501" s="194" t="n"/>
      <c r="AF501" s="235" t="n"/>
      <c r="AH501" s="194" t="n"/>
      <c r="AI501" s="194" t="n"/>
      <c r="AJ501" s="194" t="n"/>
      <c r="AK501" s="194" t="n"/>
      <c r="AL501" s="194" t="n"/>
      <c r="AM501" s="194" t="n"/>
      <c r="AN501" s="194" t="n"/>
      <c r="AO501" s="194" t="n"/>
      <c r="AP501" s="194" t="n"/>
      <c r="AQ501" s="194" t="n"/>
      <c r="AR501" s="194" t="n"/>
      <c r="AS501" s="194" t="n"/>
      <c r="AT501" s="194" t="n"/>
    </row>
    <row r="502" ht="30" customHeight="1" s="185">
      <c r="A502" s="254" t="inlineStr">
        <is>
          <t>N°</t>
        </is>
      </c>
      <c r="B502" s="227" t="inlineStr">
        <is>
          <t>📅 LUNDI</t>
        </is>
      </c>
      <c r="C502" s="228" t="n"/>
      <c r="D502" s="229" t="inlineStr">
        <is>
          <t>Règles</t>
        </is>
      </c>
      <c r="E502" s="229" t="inlineStr">
        <is>
          <t>Coopér.</t>
        </is>
      </c>
      <c r="F502" s="229" t="inlineStr">
        <is>
          <t>Comm.</t>
        </is>
      </c>
      <c r="G502" s="229" t="inlineStr">
        <is>
          <t>Entraide</t>
        </is>
      </c>
      <c r="H502" s="230" t="inlineStr">
        <is>
          <t>Initiat.</t>
        </is>
      </c>
      <c r="I502" s="230" t="inlineStr">
        <is>
          <t>Gest.mat</t>
        </is>
      </c>
      <c r="J502" s="230" t="inlineStr">
        <is>
          <t>Orga.</t>
        </is>
      </c>
      <c r="K502" s="231" t="inlineStr">
        <is>
          <t>Imagin.</t>
        </is>
      </c>
      <c r="L502" s="231" t="inlineStr">
        <is>
          <t>Expr.art</t>
        </is>
      </c>
      <c r="M502" s="231" t="inlineStr">
        <is>
          <t>Expr.corp</t>
        </is>
      </c>
      <c r="N502" s="232" t="inlineStr">
        <is>
          <t>Coord.</t>
        </is>
      </c>
      <c r="O502" s="232" t="inlineStr">
        <is>
          <t>Endur.</t>
        </is>
      </c>
      <c r="P502" s="232" t="inlineStr">
        <is>
          <t>Esp.sport</t>
        </is>
      </c>
      <c r="Q502" s="267" t="inlineStr">
        <is>
          <t>MOY</t>
        </is>
      </c>
      <c r="R502" s="268" t="inlineStr">
        <is>
          <t>▼ Activité</t>
        </is>
      </c>
      <c r="S502" s="229" t="inlineStr">
        <is>
          <t>Règles</t>
        </is>
      </c>
      <c r="T502" s="229" t="inlineStr">
        <is>
          <t>Coopér.</t>
        </is>
      </c>
      <c r="U502" s="229" t="inlineStr">
        <is>
          <t>Comm.</t>
        </is>
      </c>
      <c r="V502" s="229" t="inlineStr">
        <is>
          <t>Entraide</t>
        </is>
      </c>
      <c r="W502" s="230" t="inlineStr">
        <is>
          <t>Initiat.</t>
        </is>
      </c>
      <c r="X502" s="230" t="inlineStr">
        <is>
          <t>Gest.mat</t>
        </is>
      </c>
      <c r="Y502" s="230" t="inlineStr">
        <is>
          <t>Orga.</t>
        </is>
      </c>
      <c r="Z502" s="231" t="inlineStr">
        <is>
          <t>Imagin.</t>
        </is>
      </c>
      <c r="AA502" s="231" t="inlineStr">
        <is>
          <t>Expr.art</t>
        </is>
      </c>
      <c r="AB502" s="231" t="inlineStr">
        <is>
          <t>Expr.corp</t>
        </is>
      </c>
      <c r="AC502" s="232" t="inlineStr">
        <is>
          <t>Coord.</t>
        </is>
      </c>
      <c r="AD502" s="232" t="inlineStr">
        <is>
          <t>Endur.</t>
        </is>
      </c>
      <c r="AE502" s="232" t="inlineStr">
        <is>
          <t>Esp.sport</t>
        </is>
      </c>
      <c r="AF502" s="267" t="inlineStr">
        <is>
          <t>MOY</t>
        </is>
      </c>
      <c r="AH502" s="229" t="inlineStr">
        <is>
          <t>Règles</t>
        </is>
      </c>
      <c r="AI502" s="229" t="inlineStr">
        <is>
          <t>Coopér.</t>
        </is>
      </c>
      <c r="AJ502" s="229" t="inlineStr">
        <is>
          <t>Comm.</t>
        </is>
      </c>
      <c r="AK502" s="229" t="inlineStr">
        <is>
          <t>Entraide</t>
        </is>
      </c>
      <c r="AL502" s="230" t="inlineStr">
        <is>
          <t>Initiat.</t>
        </is>
      </c>
      <c r="AM502" s="230" t="inlineStr">
        <is>
          <t>Gest.mat</t>
        </is>
      </c>
      <c r="AN502" s="230" t="inlineStr">
        <is>
          <t>Orga.</t>
        </is>
      </c>
      <c r="AO502" s="231" t="inlineStr">
        <is>
          <t>Imagin.</t>
        </is>
      </c>
      <c r="AP502" s="231" t="inlineStr">
        <is>
          <t>Expr.art</t>
        </is>
      </c>
      <c r="AQ502" s="231" t="inlineStr">
        <is>
          <t>Expr.corp</t>
        </is>
      </c>
      <c r="AR502" s="232" t="inlineStr">
        <is>
          <t>Coord.</t>
        </is>
      </c>
      <c r="AS502" s="232" t="inlineStr">
        <is>
          <t>Endur.</t>
        </is>
      </c>
      <c r="AT502" s="232" t="inlineStr">
        <is>
          <t>Esp.sport</t>
        </is>
      </c>
      <c r="AU502" s="269" t="inlineStr">
        <is>
          <t>MOY</t>
        </is>
      </c>
    </row>
    <row r="503" ht="14.4" customHeight="1" s="185">
      <c r="A503" s="255" t="n">
        <v>1</v>
      </c>
      <c r="B503" s="194">
        <f t="array" ref="B503:B503">IFERROR(INDEX(Liste_Enfants!B$4:B$53,SMALL(IF(Liste_Enfants!E$4:E$53="B",ROW(Liste_Enfants!E$4:E$53)-3),1))&amp;" "&amp;INDEX(Liste_Enfants!C$4:C$53,SMALL(IF(Liste_Enfants!E$4:E$53="B",ROW(Liste_Enfants!E$4:E$53)-3),1)),"")</f>
        <v/>
      </c>
      <c r="C503" s="235" t="n"/>
      <c r="D503" s="256" t="n"/>
      <c r="E503" s="256" t="n"/>
      <c r="F503" s="256" t="n"/>
      <c r="G503" s="256" t="n"/>
      <c r="H503" s="256" t="n"/>
      <c r="I503" s="256" t="n"/>
      <c r="J503" s="256" t="n"/>
      <c r="K503" s="256" t="n"/>
      <c r="L503" s="256" t="n"/>
      <c r="M503" s="256" t="n"/>
      <c r="N503" s="256" t="n"/>
      <c r="O503" s="256" t="n"/>
      <c r="P503" s="256" t="n"/>
      <c r="Q503" s="264">
        <f>IF(COUNTA(D503:P503)=0,"",ROUND(AVERAGE(D503:P503),1))</f>
        <v/>
      </c>
      <c r="S503" s="256" t="n"/>
      <c r="T503" s="256" t="n"/>
      <c r="U503" s="256" t="n"/>
      <c r="V503" s="256" t="n"/>
      <c r="W503" s="256" t="n"/>
      <c r="X503" s="256" t="n"/>
      <c r="Y503" s="256" t="n"/>
      <c r="Z503" s="256" t="n"/>
      <c r="AA503" s="256" t="n"/>
      <c r="AB503" s="256" t="n"/>
      <c r="AC503" s="256" t="n"/>
      <c r="AD503" s="256" t="n"/>
      <c r="AE503" s="256" t="n"/>
      <c r="AF503" s="264">
        <f>IF(COUNTA(S503:AE503)=0,"",ROUND(AVERAGE(S503:AE503),1))</f>
        <v/>
      </c>
      <c r="AH503" s="256" t="n"/>
      <c r="AI503" s="256" t="n"/>
      <c r="AJ503" s="256" t="n"/>
      <c r="AK503" s="256" t="n"/>
      <c r="AL503" s="256" t="n"/>
      <c r="AM503" s="256" t="n"/>
      <c r="AN503" s="256" t="n"/>
      <c r="AO503" s="256" t="n"/>
      <c r="AP503" s="256" t="n"/>
      <c r="AQ503" s="256" t="n"/>
      <c r="AR503" s="256" t="n"/>
      <c r="AS503" s="256" t="n"/>
      <c r="AT503" s="256" t="n"/>
      <c r="AU503" s="237">
        <f>IF(COUNTA(AH503:AT503)=0,"",ROUND(AVERAGE(AH503:AT503),1))</f>
        <v/>
      </c>
    </row>
    <row r="504" ht="14.4" customHeight="1" s="185">
      <c r="A504" s="255" t="n">
        <v>2</v>
      </c>
      <c r="B504" s="194">
        <f t="array" ref="B504:B504">IFERROR(INDEX(Liste_Enfants!B$4:B$53,SMALL(IF(Liste_Enfants!E$4:E$53="B",ROW(Liste_Enfants!E$4:E$53)-3),2))&amp;" "&amp;INDEX(Liste_Enfants!C$4:C$53,SMALL(IF(Liste_Enfants!E$4:E$53="B",ROW(Liste_Enfants!E$4:E$53)-3),2)),"")</f>
        <v/>
      </c>
      <c r="C504" s="235" t="n"/>
      <c r="D504" s="256" t="n"/>
      <c r="E504" s="256" t="n"/>
      <c r="F504" s="256" t="n"/>
      <c r="G504" s="256" t="n"/>
      <c r="H504" s="256" t="n"/>
      <c r="I504" s="256" t="n"/>
      <c r="J504" s="256" t="n"/>
      <c r="K504" s="256" t="n"/>
      <c r="L504" s="256" t="n"/>
      <c r="M504" s="256" t="n"/>
      <c r="N504" s="256" t="n"/>
      <c r="O504" s="256" t="n"/>
      <c r="P504" s="256" t="n"/>
      <c r="Q504" s="264">
        <f>IF(COUNTA(D504:P504)=0,"",ROUND(AVERAGE(D504:P504),1))</f>
        <v/>
      </c>
      <c r="S504" s="256" t="n"/>
      <c r="T504" s="256" t="n"/>
      <c r="U504" s="256" t="n"/>
      <c r="V504" s="256" t="n"/>
      <c r="W504" s="256" t="n"/>
      <c r="X504" s="256" t="n"/>
      <c r="Y504" s="256" t="n"/>
      <c r="Z504" s="256" t="n"/>
      <c r="AA504" s="256" t="n"/>
      <c r="AB504" s="256" t="n"/>
      <c r="AC504" s="256" t="n"/>
      <c r="AD504" s="256" t="n"/>
      <c r="AE504" s="256" t="n"/>
      <c r="AF504" s="264">
        <f>IF(COUNTA(S504:AE504)=0,"",ROUND(AVERAGE(S504:AE504),1))</f>
        <v/>
      </c>
      <c r="AH504" s="256" t="n"/>
      <c r="AI504" s="256" t="n"/>
      <c r="AJ504" s="256" t="n"/>
      <c r="AK504" s="256" t="n"/>
      <c r="AL504" s="256" t="n"/>
      <c r="AM504" s="256" t="n"/>
      <c r="AN504" s="256" t="n"/>
      <c r="AO504" s="256" t="n"/>
      <c r="AP504" s="256" t="n"/>
      <c r="AQ504" s="256" t="n"/>
      <c r="AR504" s="256" t="n"/>
      <c r="AS504" s="256" t="n"/>
      <c r="AT504" s="256" t="n"/>
      <c r="AU504" s="237">
        <f>IF(COUNTA(AH504:AT504)=0,"",ROUND(AVERAGE(AH504:AT504),1))</f>
        <v/>
      </c>
    </row>
    <row r="505" ht="14.4" customHeight="1" s="185">
      <c r="A505" s="255" t="n">
        <v>3</v>
      </c>
      <c r="B505" s="194">
        <f t="array" ref="B505:B505">IFERROR(INDEX(Liste_Enfants!B$4:B$53,SMALL(IF(Liste_Enfants!E$4:E$53="B",ROW(Liste_Enfants!E$4:E$53)-3),3))&amp;" "&amp;INDEX(Liste_Enfants!C$4:C$53,SMALL(IF(Liste_Enfants!E$4:E$53="B",ROW(Liste_Enfants!E$4:E$53)-3),3)),"")</f>
        <v/>
      </c>
      <c r="C505" s="235" t="n"/>
      <c r="D505" s="256" t="n"/>
      <c r="E505" s="256" t="n"/>
      <c r="F505" s="256" t="n"/>
      <c r="G505" s="256" t="n"/>
      <c r="H505" s="256" t="n"/>
      <c r="I505" s="256" t="n"/>
      <c r="J505" s="256" t="n"/>
      <c r="K505" s="256" t="n"/>
      <c r="L505" s="256" t="n"/>
      <c r="M505" s="256" t="n"/>
      <c r="N505" s="256" t="n"/>
      <c r="O505" s="256" t="n"/>
      <c r="P505" s="256" t="n"/>
      <c r="Q505" s="264">
        <f>IF(COUNTA(D505:P505)=0,"",ROUND(AVERAGE(D505:P505),1))</f>
        <v/>
      </c>
      <c r="S505" s="256" t="n"/>
      <c r="T505" s="256" t="n"/>
      <c r="U505" s="256" t="n"/>
      <c r="V505" s="256" t="n"/>
      <c r="W505" s="256" t="n"/>
      <c r="X505" s="256" t="n"/>
      <c r="Y505" s="256" t="n"/>
      <c r="Z505" s="256" t="n"/>
      <c r="AA505" s="256" t="n"/>
      <c r="AB505" s="256" t="n"/>
      <c r="AC505" s="256" t="n"/>
      <c r="AD505" s="256" t="n"/>
      <c r="AE505" s="256" t="n"/>
      <c r="AF505" s="264">
        <f>IF(COUNTA(S505:AE505)=0,"",ROUND(AVERAGE(S505:AE505),1))</f>
        <v/>
      </c>
      <c r="AH505" s="256" t="n"/>
      <c r="AI505" s="256" t="n"/>
      <c r="AJ505" s="256" t="n"/>
      <c r="AK505" s="256" t="n"/>
      <c r="AL505" s="256" t="n"/>
      <c r="AM505" s="256" t="n"/>
      <c r="AN505" s="256" t="n"/>
      <c r="AO505" s="256" t="n"/>
      <c r="AP505" s="256" t="n"/>
      <c r="AQ505" s="256" t="n"/>
      <c r="AR505" s="256" t="n"/>
      <c r="AS505" s="256" t="n"/>
      <c r="AT505" s="256" t="n"/>
      <c r="AU505" s="237">
        <f>IF(COUNTA(AH505:AT505)=0,"",ROUND(AVERAGE(AH505:AT505),1))</f>
        <v/>
      </c>
    </row>
    <row r="506" ht="14.4" customHeight="1" s="185">
      <c r="A506" s="255" t="n">
        <v>4</v>
      </c>
      <c r="B506" s="194">
        <f t="array" ref="B506:B506">IFERROR(INDEX(Liste_Enfants!B$4:B$53,SMALL(IF(Liste_Enfants!E$4:E$53="B",ROW(Liste_Enfants!E$4:E$53)-3),4))&amp;" "&amp;INDEX(Liste_Enfants!C$4:C$53,SMALL(IF(Liste_Enfants!E$4:E$53="B",ROW(Liste_Enfants!E$4:E$53)-3),4)),"")</f>
        <v/>
      </c>
      <c r="C506" s="235" t="n"/>
      <c r="D506" s="256" t="n"/>
      <c r="E506" s="256" t="n"/>
      <c r="F506" s="256" t="n"/>
      <c r="G506" s="256" t="n"/>
      <c r="H506" s="256" t="n"/>
      <c r="I506" s="256" t="n"/>
      <c r="J506" s="256" t="n"/>
      <c r="K506" s="256" t="n"/>
      <c r="L506" s="256" t="n"/>
      <c r="M506" s="256" t="n"/>
      <c r="N506" s="256" t="n"/>
      <c r="O506" s="256" t="n"/>
      <c r="P506" s="256" t="n"/>
      <c r="Q506" s="264">
        <f>IF(COUNTA(D506:P506)=0,"",ROUND(AVERAGE(D506:P506),1))</f>
        <v/>
      </c>
      <c r="S506" s="256" t="n"/>
      <c r="T506" s="256" t="n"/>
      <c r="U506" s="256" t="n"/>
      <c r="V506" s="256" t="n"/>
      <c r="W506" s="256" t="n"/>
      <c r="X506" s="256" t="n"/>
      <c r="Y506" s="256" t="n"/>
      <c r="Z506" s="256" t="n"/>
      <c r="AA506" s="256" t="n"/>
      <c r="AB506" s="256" t="n"/>
      <c r="AC506" s="256" t="n"/>
      <c r="AD506" s="256" t="n"/>
      <c r="AE506" s="256" t="n"/>
      <c r="AF506" s="264">
        <f>IF(COUNTA(S506:AE506)=0,"",ROUND(AVERAGE(S506:AE506),1))</f>
        <v/>
      </c>
      <c r="AH506" s="256" t="n"/>
      <c r="AI506" s="256" t="n"/>
      <c r="AJ506" s="256" t="n"/>
      <c r="AK506" s="256" t="n"/>
      <c r="AL506" s="256" t="n"/>
      <c r="AM506" s="256" t="n"/>
      <c r="AN506" s="256" t="n"/>
      <c r="AO506" s="256" t="n"/>
      <c r="AP506" s="256" t="n"/>
      <c r="AQ506" s="256" t="n"/>
      <c r="AR506" s="256" t="n"/>
      <c r="AS506" s="256" t="n"/>
      <c r="AT506" s="256" t="n"/>
      <c r="AU506" s="237">
        <f>IF(COUNTA(AH506:AT506)=0,"",ROUND(AVERAGE(AH506:AT506),1))</f>
        <v/>
      </c>
    </row>
    <row r="507" ht="14.4" customHeight="1" s="185">
      <c r="A507" s="255" t="n">
        <v>5</v>
      </c>
      <c r="B507" s="194">
        <f t="array" ref="B507:B507">IFERROR(INDEX(Liste_Enfants!B$4:B$53,SMALL(IF(Liste_Enfants!E$4:E$53="B",ROW(Liste_Enfants!E$4:E$53)-3),5))&amp;" "&amp;INDEX(Liste_Enfants!C$4:C$53,SMALL(IF(Liste_Enfants!E$4:E$53="B",ROW(Liste_Enfants!E$4:E$53)-3),5)),"")</f>
        <v/>
      </c>
      <c r="C507" s="235" t="n"/>
      <c r="D507" s="256" t="n"/>
      <c r="E507" s="256" t="n"/>
      <c r="F507" s="256" t="n"/>
      <c r="G507" s="256" t="n"/>
      <c r="H507" s="256" t="n"/>
      <c r="I507" s="256" t="n"/>
      <c r="J507" s="256" t="n"/>
      <c r="K507" s="256" t="n"/>
      <c r="L507" s="256" t="n"/>
      <c r="M507" s="256" t="n"/>
      <c r="N507" s="256" t="n"/>
      <c r="O507" s="256" t="n"/>
      <c r="P507" s="256" t="n"/>
      <c r="Q507" s="264">
        <f>IF(COUNTA(D507:P507)=0,"",ROUND(AVERAGE(D507:P507),1))</f>
        <v/>
      </c>
      <c r="S507" s="256" t="n"/>
      <c r="T507" s="256" t="n"/>
      <c r="U507" s="256" t="n"/>
      <c r="V507" s="256" t="n"/>
      <c r="W507" s="256" t="n"/>
      <c r="X507" s="256" t="n"/>
      <c r="Y507" s="256" t="n"/>
      <c r="Z507" s="256" t="n"/>
      <c r="AA507" s="256" t="n"/>
      <c r="AB507" s="256" t="n"/>
      <c r="AC507" s="256" t="n"/>
      <c r="AD507" s="256" t="n"/>
      <c r="AE507" s="256" t="n"/>
      <c r="AF507" s="264">
        <f>IF(COUNTA(S507:AE507)=0,"",ROUND(AVERAGE(S507:AE507),1))</f>
        <v/>
      </c>
      <c r="AH507" s="256" t="n"/>
      <c r="AI507" s="256" t="n"/>
      <c r="AJ507" s="256" t="n"/>
      <c r="AK507" s="256" t="n"/>
      <c r="AL507" s="256" t="n"/>
      <c r="AM507" s="256" t="n"/>
      <c r="AN507" s="256" t="n"/>
      <c r="AO507" s="256" t="n"/>
      <c r="AP507" s="256" t="n"/>
      <c r="AQ507" s="256" t="n"/>
      <c r="AR507" s="256" t="n"/>
      <c r="AS507" s="256" t="n"/>
      <c r="AT507" s="256" t="n"/>
      <c r="AU507" s="237">
        <f>IF(COUNTA(AH507:AT507)=0,"",ROUND(AVERAGE(AH507:AT507),1))</f>
        <v/>
      </c>
    </row>
    <row r="508" ht="14.4" customHeight="1" s="185">
      <c r="A508" s="255" t="n">
        <v>6</v>
      </c>
      <c r="B508" s="194">
        <f t="array" ref="B508:B508">IFERROR(INDEX(Liste_Enfants!B$4:B$53,SMALL(IF(Liste_Enfants!E$4:E$53="B",ROW(Liste_Enfants!E$4:E$53)-3),6))&amp;" "&amp;INDEX(Liste_Enfants!C$4:C$53,SMALL(IF(Liste_Enfants!E$4:E$53="B",ROW(Liste_Enfants!E$4:E$53)-3),6)),"")</f>
        <v/>
      </c>
      <c r="C508" s="235" t="n"/>
      <c r="D508" s="256" t="n"/>
      <c r="E508" s="256" t="n"/>
      <c r="F508" s="256" t="n"/>
      <c r="G508" s="256" t="n"/>
      <c r="H508" s="256" t="n"/>
      <c r="I508" s="256" t="n"/>
      <c r="J508" s="256" t="n"/>
      <c r="K508" s="256" t="n"/>
      <c r="L508" s="256" t="n"/>
      <c r="M508" s="256" t="n"/>
      <c r="N508" s="256" t="n"/>
      <c r="O508" s="256" t="n"/>
      <c r="P508" s="256" t="n"/>
      <c r="Q508" s="264">
        <f>IF(COUNTA(D508:P508)=0,"",ROUND(AVERAGE(D508:P508),1))</f>
        <v/>
      </c>
      <c r="S508" s="256" t="n"/>
      <c r="T508" s="256" t="n"/>
      <c r="U508" s="256" t="n"/>
      <c r="V508" s="256" t="n"/>
      <c r="W508" s="256" t="n"/>
      <c r="X508" s="256" t="n"/>
      <c r="Y508" s="256" t="n"/>
      <c r="Z508" s="256" t="n"/>
      <c r="AA508" s="256" t="n"/>
      <c r="AB508" s="256" t="n"/>
      <c r="AC508" s="256" t="n"/>
      <c r="AD508" s="256" t="n"/>
      <c r="AE508" s="256" t="n"/>
      <c r="AF508" s="264">
        <f>IF(COUNTA(S508:AE508)=0,"",ROUND(AVERAGE(S508:AE508),1))</f>
        <v/>
      </c>
      <c r="AH508" s="256" t="n"/>
      <c r="AI508" s="256" t="n"/>
      <c r="AJ508" s="256" t="n"/>
      <c r="AK508" s="256" t="n"/>
      <c r="AL508" s="256" t="n"/>
      <c r="AM508" s="256" t="n"/>
      <c r="AN508" s="256" t="n"/>
      <c r="AO508" s="256" t="n"/>
      <c r="AP508" s="256" t="n"/>
      <c r="AQ508" s="256" t="n"/>
      <c r="AR508" s="256" t="n"/>
      <c r="AS508" s="256" t="n"/>
      <c r="AT508" s="256" t="n"/>
      <c r="AU508" s="237">
        <f>IF(COUNTA(AH508:AT508)=0,"",ROUND(AVERAGE(AH508:AT508),1))</f>
        <v/>
      </c>
    </row>
    <row r="509" ht="14.4" customHeight="1" s="185">
      <c r="A509" s="255" t="n">
        <v>7</v>
      </c>
      <c r="B509" s="194">
        <f t="array" ref="B509:B509">IFERROR(INDEX(Liste_Enfants!B$4:B$53,SMALL(IF(Liste_Enfants!E$4:E$53="B",ROW(Liste_Enfants!E$4:E$53)-3),7))&amp;" "&amp;INDEX(Liste_Enfants!C$4:C$53,SMALL(IF(Liste_Enfants!E$4:E$53="B",ROW(Liste_Enfants!E$4:E$53)-3),7)),"")</f>
        <v/>
      </c>
      <c r="C509" s="235" t="n"/>
      <c r="D509" s="256" t="n"/>
      <c r="E509" s="256" t="n"/>
      <c r="F509" s="256" t="n"/>
      <c r="G509" s="256" t="n"/>
      <c r="H509" s="256" t="n"/>
      <c r="I509" s="256" t="n"/>
      <c r="J509" s="256" t="n"/>
      <c r="K509" s="256" t="n"/>
      <c r="L509" s="256" t="n"/>
      <c r="M509" s="256" t="n"/>
      <c r="N509" s="256" t="n"/>
      <c r="O509" s="256" t="n"/>
      <c r="P509" s="256" t="n"/>
      <c r="Q509" s="264">
        <f>IF(COUNTA(D509:P509)=0,"",ROUND(AVERAGE(D509:P509),1))</f>
        <v/>
      </c>
      <c r="S509" s="256" t="n"/>
      <c r="T509" s="256" t="n"/>
      <c r="U509" s="256" t="n"/>
      <c r="V509" s="256" t="n"/>
      <c r="W509" s="256" t="n"/>
      <c r="X509" s="256" t="n"/>
      <c r="Y509" s="256" t="n"/>
      <c r="Z509" s="256" t="n"/>
      <c r="AA509" s="256" t="n"/>
      <c r="AB509" s="256" t="n"/>
      <c r="AC509" s="256" t="n"/>
      <c r="AD509" s="256" t="n"/>
      <c r="AE509" s="256" t="n"/>
      <c r="AF509" s="264">
        <f>IF(COUNTA(S509:AE509)=0,"",ROUND(AVERAGE(S509:AE509),1))</f>
        <v/>
      </c>
      <c r="AH509" s="256" t="n"/>
      <c r="AI509" s="256" t="n"/>
      <c r="AJ509" s="256" t="n"/>
      <c r="AK509" s="256" t="n"/>
      <c r="AL509" s="256" t="n"/>
      <c r="AM509" s="256" t="n"/>
      <c r="AN509" s="256" t="n"/>
      <c r="AO509" s="256" t="n"/>
      <c r="AP509" s="256" t="n"/>
      <c r="AQ509" s="256" t="n"/>
      <c r="AR509" s="256" t="n"/>
      <c r="AS509" s="256" t="n"/>
      <c r="AT509" s="256" t="n"/>
      <c r="AU509" s="237">
        <f>IF(COUNTA(AH509:AT509)=0,"",ROUND(AVERAGE(AH509:AT509),1))</f>
        <v/>
      </c>
    </row>
    <row r="510" ht="14.4" customHeight="1" s="185">
      <c r="A510" s="255" t="n">
        <v>8</v>
      </c>
      <c r="B510" s="194">
        <f t="array" ref="B510:B510">IFERROR(INDEX(Liste_Enfants!B$4:B$53,SMALL(IF(Liste_Enfants!E$4:E$53="B",ROW(Liste_Enfants!E$4:E$53)-3),8))&amp;" "&amp;INDEX(Liste_Enfants!C$4:C$53,SMALL(IF(Liste_Enfants!E$4:E$53="B",ROW(Liste_Enfants!E$4:E$53)-3),8)),"")</f>
        <v/>
      </c>
      <c r="C510" s="235" t="n"/>
      <c r="D510" s="256" t="n"/>
      <c r="E510" s="256" t="n"/>
      <c r="F510" s="256" t="n"/>
      <c r="G510" s="256" t="n"/>
      <c r="H510" s="256" t="n"/>
      <c r="I510" s="256" t="n"/>
      <c r="J510" s="256" t="n"/>
      <c r="K510" s="256" t="n"/>
      <c r="L510" s="256" t="n"/>
      <c r="M510" s="256" t="n"/>
      <c r="N510" s="256" t="n"/>
      <c r="O510" s="256" t="n"/>
      <c r="P510" s="256" t="n"/>
      <c r="Q510" s="264">
        <f>IF(COUNTA(D510:P510)=0,"",ROUND(AVERAGE(D510:P510),1))</f>
        <v/>
      </c>
      <c r="S510" s="256" t="n"/>
      <c r="T510" s="256" t="n"/>
      <c r="U510" s="256" t="n"/>
      <c r="V510" s="256" t="n"/>
      <c r="W510" s="256" t="n"/>
      <c r="X510" s="256" t="n"/>
      <c r="Y510" s="256" t="n"/>
      <c r="Z510" s="256" t="n"/>
      <c r="AA510" s="256" t="n"/>
      <c r="AB510" s="256" t="n"/>
      <c r="AC510" s="256" t="n"/>
      <c r="AD510" s="256" t="n"/>
      <c r="AE510" s="256" t="n"/>
      <c r="AF510" s="264">
        <f>IF(COUNTA(S510:AE510)=0,"",ROUND(AVERAGE(S510:AE510),1))</f>
        <v/>
      </c>
      <c r="AH510" s="256" t="n"/>
      <c r="AI510" s="256" t="n"/>
      <c r="AJ510" s="256" t="n"/>
      <c r="AK510" s="256" t="n"/>
      <c r="AL510" s="256" t="n"/>
      <c r="AM510" s="256" t="n"/>
      <c r="AN510" s="256" t="n"/>
      <c r="AO510" s="256" t="n"/>
      <c r="AP510" s="256" t="n"/>
      <c r="AQ510" s="256" t="n"/>
      <c r="AR510" s="256" t="n"/>
      <c r="AS510" s="256" t="n"/>
      <c r="AT510" s="256" t="n"/>
      <c r="AU510" s="237">
        <f>IF(COUNTA(AH510:AT510)=0,"",ROUND(AVERAGE(AH510:AT510),1))</f>
        <v/>
      </c>
    </row>
    <row r="511" ht="14.4" customHeight="1" s="185">
      <c r="A511" s="255" t="n">
        <v>9</v>
      </c>
      <c r="B511" s="194">
        <f t="array" ref="B511:B511">IFERROR(INDEX(Liste_Enfants!B$4:B$53,SMALL(IF(Liste_Enfants!E$4:E$53="B",ROW(Liste_Enfants!E$4:E$53)-3),9))&amp;" "&amp;INDEX(Liste_Enfants!C$4:C$53,SMALL(IF(Liste_Enfants!E$4:E$53="B",ROW(Liste_Enfants!E$4:E$53)-3),9)),"")</f>
        <v/>
      </c>
      <c r="C511" s="235" t="n"/>
      <c r="D511" s="256" t="n"/>
      <c r="E511" s="256" t="n"/>
      <c r="F511" s="256" t="n"/>
      <c r="G511" s="256" t="n"/>
      <c r="H511" s="256" t="n"/>
      <c r="I511" s="256" t="n"/>
      <c r="J511" s="256" t="n"/>
      <c r="K511" s="256" t="n"/>
      <c r="L511" s="256" t="n"/>
      <c r="M511" s="256" t="n"/>
      <c r="N511" s="256" t="n"/>
      <c r="O511" s="256" t="n"/>
      <c r="P511" s="256" t="n"/>
      <c r="Q511" s="264">
        <f>IF(COUNTA(D511:P511)=0,"",ROUND(AVERAGE(D511:P511),1))</f>
        <v/>
      </c>
      <c r="S511" s="256" t="n"/>
      <c r="T511" s="256" t="n"/>
      <c r="U511" s="256" t="n"/>
      <c r="V511" s="256" t="n"/>
      <c r="W511" s="256" t="n"/>
      <c r="X511" s="256" t="n"/>
      <c r="Y511" s="256" t="n"/>
      <c r="Z511" s="256" t="n"/>
      <c r="AA511" s="256" t="n"/>
      <c r="AB511" s="256" t="n"/>
      <c r="AC511" s="256" t="n"/>
      <c r="AD511" s="256" t="n"/>
      <c r="AE511" s="256" t="n"/>
      <c r="AF511" s="264">
        <f>IF(COUNTA(S511:AE511)=0,"",ROUND(AVERAGE(S511:AE511),1))</f>
        <v/>
      </c>
      <c r="AH511" s="256" t="n"/>
      <c r="AI511" s="256" t="n"/>
      <c r="AJ511" s="256" t="n"/>
      <c r="AK511" s="256" t="n"/>
      <c r="AL511" s="256" t="n"/>
      <c r="AM511" s="256" t="n"/>
      <c r="AN511" s="256" t="n"/>
      <c r="AO511" s="256" t="n"/>
      <c r="AP511" s="256" t="n"/>
      <c r="AQ511" s="256" t="n"/>
      <c r="AR511" s="256" t="n"/>
      <c r="AS511" s="256" t="n"/>
      <c r="AT511" s="256" t="n"/>
      <c r="AU511" s="237">
        <f>IF(COUNTA(AH511:AT511)=0,"",ROUND(AVERAGE(AH511:AT511),1))</f>
        <v/>
      </c>
    </row>
    <row r="512" ht="14.4" customHeight="1" s="185">
      <c r="A512" s="255" t="n">
        <v>10</v>
      </c>
      <c r="B512" s="194">
        <f t="array" ref="B512:B512">IFERROR(INDEX(Liste_Enfants!B$4:B$53,SMALL(IF(Liste_Enfants!E$4:E$53="B",ROW(Liste_Enfants!E$4:E$53)-3),10))&amp;" "&amp;INDEX(Liste_Enfants!C$4:C$53,SMALL(IF(Liste_Enfants!E$4:E$53="B",ROW(Liste_Enfants!E$4:E$53)-3),10)),"")</f>
        <v/>
      </c>
      <c r="C512" s="235" t="n"/>
      <c r="D512" s="256" t="n"/>
      <c r="E512" s="256" t="n"/>
      <c r="F512" s="256" t="n"/>
      <c r="G512" s="256" t="n"/>
      <c r="H512" s="256" t="n"/>
      <c r="I512" s="256" t="n"/>
      <c r="J512" s="256" t="n"/>
      <c r="K512" s="256" t="n"/>
      <c r="L512" s="256" t="n"/>
      <c r="M512" s="256" t="n"/>
      <c r="N512" s="256" t="n"/>
      <c r="O512" s="256" t="n"/>
      <c r="P512" s="256" t="n"/>
      <c r="Q512" s="264">
        <f>IF(COUNTA(D512:P512)=0,"",ROUND(AVERAGE(D512:P512),1))</f>
        <v/>
      </c>
      <c r="S512" s="256" t="n"/>
      <c r="T512" s="256" t="n"/>
      <c r="U512" s="256" t="n"/>
      <c r="V512" s="256" t="n"/>
      <c r="W512" s="256" t="n"/>
      <c r="X512" s="256" t="n"/>
      <c r="Y512" s="256" t="n"/>
      <c r="Z512" s="256" t="n"/>
      <c r="AA512" s="256" t="n"/>
      <c r="AB512" s="256" t="n"/>
      <c r="AC512" s="256" t="n"/>
      <c r="AD512" s="256" t="n"/>
      <c r="AE512" s="256" t="n"/>
      <c r="AF512" s="264">
        <f>IF(COUNTA(S512:AE512)=0,"",ROUND(AVERAGE(S512:AE512),1))</f>
        <v/>
      </c>
      <c r="AH512" s="256" t="n"/>
      <c r="AI512" s="256" t="n"/>
      <c r="AJ512" s="256" t="n"/>
      <c r="AK512" s="256" t="n"/>
      <c r="AL512" s="256" t="n"/>
      <c r="AM512" s="256" t="n"/>
      <c r="AN512" s="256" t="n"/>
      <c r="AO512" s="256" t="n"/>
      <c r="AP512" s="256" t="n"/>
      <c r="AQ512" s="256" t="n"/>
      <c r="AR512" s="256" t="n"/>
      <c r="AS512" s="256" t="n"/>
      <c r="AT512" s="256" t="n"/>
      <c r="AU512" s="237">
        <f>IF(COUNTA(AH512:AT512)=0,"",ROUND(AVERAGE(AH512:AT512),1))</f>
        <v/>
      </c>
    </row>
    <row r="513" ht="14.4" customHeight="1" s="185">
      <c r="A513" s="255" t="n">
        <v>11</v>
      </c>
      <c r="B513" s="194">
        <f t="array" ref="B513:B513">IFERROR(INDEX(Liste_Enfants!B$4:B$53,SMALL(IF(Liste_Enfants!E$4:E$53="B",ROW(Liste_Enfants!E$4:E$53)-3),11))&amp;" "&amp;INDEX(Liste_Enfants!C$4:C$53,SMALL(IF(Liste_Enfants!E$4:E$53="B",ROW(Liste_Enfants!E$4:E$53)-3),11)),"")</f>
        <v/>
      </c>
      <c r="C513" s="235" t="n"/>
      <c r="D513" s="256" t="n"/>
      <c r="E513" s="256" t="n"/>
      <c r="F513" s="256" t="n"/>
      <c r="G513" s="256" t="n"/>
      <c r="H513" s="256" t="n"/>
      <c r="I513" s="256" t="n"/>
      <c r="J513" s="256" t="n"/>
      <c r="K513" s="256" t="n"/>
      <c r="L513" s="256" t="n"/>
      <c r="M513" s="256" t="n"/>
      <c r="N513" s="256" t="n"/>
      <c r="O513" s="256" t="n"/>
      <c r="P513" s="256" t="n"/>
      <c r="Q513" s="264">
        <f>IF(COUNTA(D513:P513)=0,"",ROUND(AVERAGE(D513:P513),1))</f>
        <v/>
      </c>
      <c r="S513" s="256" t="n"/>
      <c r="T513" s="256" t="n"/>
      <c r="U513" s="256" t="n"/>
      <c r="V513" s="256" t="n"/>
      <c r="W513" s="256" t="n"/>
      <c r="X513" s="256" t="n"/>
      <c r="Y513" s="256" t="n"/>
      <c r="Z513" s="256" t="n"/>
      <c r="AA513" s="256" t="n"/>
      <c r="AB513" s="256" t="n"/>
      <c r="AC513" s="256" t="n"/>
      <c r="AD513" s="256" t="n"/>
      <c r="AE513" s="256" t="n"/>
      <c r="AF513" s="264">
        <f>IF(COUNTA(S513:AE513)=0,"",ROUND(AVERAGE(S513:AE513),1))</f>
        <v/>
      </c>
      <c r="AH513" s="256" t="n"/>
      <c r="AI513" s="256" t="n"/>
      <c r="AJ513" s="256" t="n"/>
      <c r="AK513" s="256" t="n"/>
      <c r="AL513" s="256" t="n"/>
      <c r="AM513" s="256" t="n"/>
      <c r="AN513" s="256" t="n"/>
      <c r="AO513" s="256" t="n"/>
      <c r="AP513" s="256" t="n"/>
      <c r="AQ513" s="256" t="n"/>
      <c r="AR513" s="256" t="n"/>
      <c r="AS513" s="256" t="n"/>
      <c r="AT513" s="256" t="n"/>
      <c r="AU513" s="237">
        <f>IF(COUNTA(AH513:AT513)=0,"",ROUND(AVERAGE(AH513:AT513),1))</f>
        <v/>
      </c>
    </row>
    <row r="514" ht="14.4" customHeight="1" s="185">
      <c r="A514" s="255" t="n">
        <v>12</v>
      </c>
      <c r="B514" s="194">
        <f t="array" ref="B514:B514">IFERROR(INDEX(Liste_Enfants!B$4:B$53,SMALL(IF(Liste_Enfants!E$4:E$53="B",ROW(Liste_Enfants!E$4:E$53)-3),12))&amp;" "&amp;INDEX(Liste_Enfants!C$4:C$53,SMALL(IF(Liste_Enfants!E$4:E$53="B",ROW(Liste_Enfants!E$4:E$53)-3),12)),"")</f>
        <v/>
      </c>
      <c r="C514" s="235" t="n"/>
      <c r="D514" s="256" t="n"/>
      <c r="E514" s="256" t="n"/>
      <c r="F514" s="256" t="n"/>
      <c r="G514" s="256" t="n"/>
      <c r="H514" s="256" t="n"/>
      <c r="I514" s="256" t="n"/>
      <c r="J514" s="256" t="n"/>
      <c r="K514" s="256" t="n"/>
      <c r="L514" s="256" t="n"/>
      <c r="M514" s="256" t="n"/>
      <c r="N514" s="256" t="n"/>
      <c r="O514" s="256" t="n"/>
      <c r="P514" s="256" t="n"/>
      <c r="Q514" s="264">
        <f>IF(COUNTA(D514:P514)=0,"",ROUND(AVERAGE(D514:P514),1))</f>
        <v/>
      </c>
      <c r="S514" s="256" t="n"/>
      <c r="T514" s="256" t="n"/>
      <c r="U514" s="256" t="n"/>
      <c r="V514" s="256" t="n"/>
      <c r="W514" s="256" t="n"/>
      <c r="X514" s="256" t="n"/>
      <c r="Y514" s="256" t="n"/>
      <c r="Z514" s="256" t="n"/>
      <c r="AA514" s="256" t="n"/>
      <c r="AB514" s="256" t="n"/>
      <c r="AC514" s="256" t="n"/>
      <c r="AD514" s="256" t="n"/>
      <c r="AE514" s="256" t="n"/>
      <c r="AF514" s="264">
        <f>IF(COUNTA(S514:AE514)=0,"",ROUND(AVERAGE(S514:AE514),1))</f>
        <v/>
      </c>
      <c r="AH514" s="256" t="n"/>
      <c r="AI514" s="256" t="n"/>
      <c r="AJ514" s="256" t="n"/>
      <c r="AK514" s="256" t="n"/>
      <c r="AL514" s="256" t="n"/>
      <c r="AM514" s="256" t="n"/>
      <c r="AN514" s="256" t="n"/>
      <c r="AO514" s="256" t="n"/>
      <c r="AP514" s="256" t="n"/>
      <c r="AQ514" s="256" t="n"/>
      <c r="AR514" s="256" t="n"/>
      <c r="AS514" s="256" t="n"/>
      <c r="AT514" s="256" t="n"/>
      <c r="AU514" s="237">
        <f>IF(COUNTA(AH514:AT514)=0,"",ROUND(AVERAGE(AH514:AT514),1))</f>
        <v/>
      </c>
    </row>
    <row r="515" ht="14.4" customHeight="1" s="185">
      <c r="A515" s="255" t="n">
        <v>13</v>
      </c>
      <c r="B515" s="194">
        <f t="array" ref="B515:B515">IFERROR(INDEX(Liste_Enfants!B$4:B$53,SMALL(IF(Liste_Enfants!E$4:E$53="B",ROW(Liste_Enfants!E$4:E$53)-3),13))&amp;" "&amp;INDEX(Liste_Enfants!C$4:C$53,SMALL(IF(Liste_Enfants!E$4:E$53="B",ROW(Liste_Enfants!E$4:E$53)-3),13)),"")</f>
        <v/>
      </c>
      <c r="C515" s="235" t="n"/>
      <c r="D515" s="256" t="n"/>
      <c r="E515" s="256" t="n"/>
      <c r="F515" s="256" t="n"/>
      <c r="G515" s="256" t="n"/>
      <c r="H515" s="256" t="n"/>
      <c r="I515" s="256" t="n"/>
      <c r="J515" s="256" t="n"/>
      <c r="K515" s="256" t="n"/>
      <c r="L515" s="256" t="n"/>
      <c r="M515" s="256" t="n"/>
      <c r="N515" s="256" t="n"/>
      <c r="O515" s="256" t="n"/>
      <c r="P515" s="256" t="n"/>
      <c r="Q515" s="264">
        <f>IF(COUNTA(D515:P515)=0,"",ROUND(AVERAGE(D515:P515),1))</f>
        <v/>
      </c>
      <c r="S515" s="256" t="n"/>
      <c r="T515" s="256" t="n"/>
      <c r="U515" s="256" t="n"/>
      <c r="V515" s="256" t="n"/>
      <c r="W515" s="256" t="n"/>
      <c r="X515" s="256" t="n"/>
      <c r="Y515" s="256" t="n"/>
      <c r="Z515" s="256" t="n"/>
      <c r="AA515" s="256" t="n"/>
      <c r="AB515" s="256" t="n"/>
      <c r="AC515" s="256" t="n"/>
      <c r="AD515" s="256" t="n"/>
      <c r="AE515" s="256" t="n"/>
      <c r="AF515" s="264">
        <f>IF(COUNTA(S515:AE515)=0,"",ROUND(AVERAGE(S515:AE515),1))</f>
        <v/>
      </c>
      <c r="AH515" s="256" t="n"/>
      <c r="AI515" s="256" t="n"/>
      <c r="AJ515" s="256" t="n"/>
      <c r="AK515" s="256" t="n"/>
      <c r="AL515" s="256" t="n"/>
      <c r="AM515" s="256" t="n"/>
      <c r="AN515" s="256" t="n"/>
      <c r="AO515" s="256" t="n"/>
      <c r="AP515" s="256" t="n"/>
      <c r="AQ515" s="256" t="n"/>
      <c r="AR515" s="256" t="n"/>
      <c r="AS515" s="256" t="n"/>
      <c r="AT515" s="256" t="n"/>
      <c r="AU515" s="237">
        <f>IF(COUNTA(AH515:AT515)=0,"",ROUND(AVERAGE(AH515:AT515),1))</f>
        <v/>
      </c>
    </row>
    <row r="516" ht="14.4" customHeight="1" s="185">
      <c r="A516" s="255" t="n">
        <v>14</v>
      </c>
      <c r="B516" s="194">
        <f t="array" ref="B516:B516">IFERROR(INDEX(Liste_Enfants!B$4:B$53,SMALL(IF(Liste_Enfants!E$4:E$53="B",ROW(Liste_Enfants!E$4:E$53)-3),14))&amp;" "&amp;INDEX(Liste_Enfants!C$4:C$53,SMALL(IF(Liste_Enfants!E$4:E$53="B",ROW(Liste_Enfants!E$4:E$53)-3),14)),"")</f>
        <v/>
      </c>
      <c r="C516" s="235" t="n"/>
      <c r="D516" s="256" t="n"/>
      <c r="E516" s="256" t="n"/>
      <c r="F516" s="256" t="n"/>
      <c r="G516" s="256" t="n"/>
      <c r="H516" s="256" t="n"/>
      <c r="I516" s="256" t="n"/>
      <c r="J516" s="256" t="n"/>
      <c r="K516" s="256" t="n"/>
      <c r="L516" s="256" t="n"/>
      <c r="M516" s="256" t="n"/>
      <c r="N516" s="256" t="n"/>
      <c r="O516" s="256" t="n"/>
      <c r="P516" s="256" t="n"/>
      <c r="Q516" s="264">
        <f>IF(COUNTA(D516:P516)=0,"",ROUND(AVERAGE(D516:P516),1))</f>
        <v/>
      </c>
      <c r="S516" s="256" t="n"/>
      <c r="T516" s="256" t="n"/>
      <c r="U516" s="256" t="n"/>
      <c r="V516" s="256" t="n"/>
      <c r="W516" s="256" t="n"/>
      <c r="X516" s="256" t="n"/>
      <c r="Y516" s="256" t="n"/>
      <c r="Z516" s="256" t="n"/>
      <c r="AA516" s="256" t="n"/>
      <c r="AB516" s="256" t="n"/>
      <c r="AC516" s="256" t="n"/>
      <c r="AD516" s="256" t="n"/>
      <c r="AE516" s="256" t="n"/>
      <c r="AF516" s="264">
        <f>IF(COUNTA(S516:AE516)=0,"",ROUND(AVERAGE(S516:AE516),1))</f>
        <v/>
      </c>
      <c r="AH516" s="256" t="n"/>
      <c r="AI516" s="256" t="n"/>
      <c r="AJ516" s="256" t="n"/>
      <c r="AK516" s="256" t="n"/>
      <c r="AL516" s="256" t="n"/>
      <c r="AM516" s="256" t="n"/>
      <c r="AN516" s="256" t="n"/>
      <c r="AO516" s="256" t="n"/>
      <c r="AP516" s="256" t="n"/>
      <c r="AQ516" s="256" t="n"/>
      <c r="AR516" s="256" t="n"/>
      <c r="AS516" s="256" t="n"/>
      <c r="AT516" s="256" t="n"/>
      <c r="AU516" s="237">
        <f>IF(COUNTA(AH516:AT516)=0,"",ROUND(AVERAGE(AH516:AT516),1))</f>
        <v/>
      </c>
    </row>
    <row r="517" ht="14.4" customHeight="1" s="185">
      <c r="A517" s="255" t="n">
        <v>15</v>
      </c>
      <c r="B517" s="194">
        <f t="array" ref="B517:B517">IFERROR(INDEX(Liste_Enfants!B$4:B$53,SMALL(IF(Liste_Enfants!E$4:E$53="B",ROW(Liste_Enfants!E$4:E$53)-3),15))&amp;" "&amp;INDEX(Liste_Enfants!C$4:C$53,SMALL(IF(Liste_Enfants!E$4:E$53="B",ROW(Liste_Enfants!E$4:E$53)-3),15)),"")</f>
        <v/>
      </c>
      <c r="C517" s="235" t="n"/>
      <c r="D517" s="256" t="n"/>
      <c r="E517" s="256" t="n"/>
      <c r="F517" s="256" t="n"/>
      <c r="G517" s="256" t="n"/>
      <c r="H517" s="256" t="n"/>
      <c r="I517" s="256" t="n"/>
      <c r="J517" s="256" t="n"/>
      <c r="K517" s="256" t="n"/>
      <c r="L517" s="256" t="n"/>
      <c r="M517" s="256" t="n"/>
      <c r="N517" s="256" t="n"/>
      <c r="O517" s="256" t="n"/>
      <c r="P517" s="256" t="n"/>
      <c r="Q517" s="264">
        <f>IF(COUNTA(D517:P517)=0,"",ROUND(AVERAGE(D517:P517),1))</f>
        <v/>
      </c>
      <c r="S517" s="256" t="n"/>
      <c r="T517" s="256" t="n"/>
      <c r="U517" s="256" t="n"/>
      <c r="V517" s="256" t="n"/>
      <c r="W517" s="256" t="n"/>
      <c r="X517" s="256" t="n"/>
      <c r="Y517" s="256" t="n"/>
      <c r="Z517" s="256" t="n"/>
      <c r="AA517" s="256" t="n"/>
      <c r="AB517" s="256" t="n"/>
      <c r="AC517" s="256" t="n"/>
      <c r="AD517" s="256" t="n"/>
      <c r="AE517" s="256" t="n"/>
      <c r="AF517" s="264">
        <f>IF(COUNTA(S517:AE517)=0,"",ROUND(AVERAGE(S517:AE517),1))</f>
        <v/>
      </c>
      <c r="AH517" s="256" t="n"/>
      <c r="AI517" s="256" t="n"/>
      <c r="AJ517" s="256" t="n"/>
      <c r="AK517" s="256" t="n"/>
      <c r="AL517" s="256" t="n"/>
      <c r="AM517" s="256" t="n"/>
      <c r="AN517" s="256" t="n"/>
      <c r="AO517" s="256" t="n"/>
      <c r="AP517" s="256" t="n"/>
      <c r="AQ517" s="256" t="n"/>
      <c r="AR517" s="256" t="n"/>
      <c r="AS517" s="256" t="n"/>
      <c r="AT517" s="256" t="n"/>
      <c r="AU517" s="237">
        <f>IF(COUNTA(AH517:AT517)=0,"",ROUND(AVERAGE(AH517:AT517),1))</f>
        <v/>
      </c>
    </row>
    <row r="518" ht="14.4" customHeight="1" s="185">
      <c r="A518" s="257" t="inlineStr">
        <is>
          <t>📊 MOY.</t>
        </is>
      </c>
      <c r="C518" s="235" t="n"/>
      <c r="D518" s="258">
        <f>IF(COUNTA(D503:D517)=0,"",ROUND(AVERAGE(D503:D517),1))</f>
        <v/>
      </c>
      <c r="E518" s="258">
        <f>IF(COUNTA(E503:E517)=0,"",ROUND(AVERAGE(E503:E517),1))</f>
        <v/>
      </c>
      <c r="F518" s="258">
        <f>IF(COUNTA(F503:F517)=0,"",ROUND(AVERAGE(F503:F517),1))</f>
        <v/>
      </c>
      <c r="G518" s="258">
        <f>IF(COUNTA(G503:G517)=0,"",ROUND(AVERAGE(G503:G517),1))</f>
        <v/>
      </c>
      <c r="H518" s="258">
        <f>IF(COUNTA(H503:H517)=0,"",ROUND(AVERAGE(H503:H517),1))</f>
        <v/>
      </c>
      <c r="I518" s="258">
        <f>IF(COUNTA(I503:I517)=0,"",ROUND(AVERAGE(I503:I517),1))</f>
        <v/>
      </c>
      <c r="J518" s="258">
        <f>IF(COUNTA(J503:J517)=0,"",ROUND(AVERAGE(J503:J517),1))</f>
        <v/>
      </c>
      <c r="K518" s="258">
        <f>IF(COUNTA(K503:K517)=0,"",ROUND(AVERAGE(K503:K517),1))</f>
        <v/>
      </c>
      <c r="L518" s="258">
        <f>IF(COUNTA(L503:L517)=0,"",ROUND(AVERAGE(L503:L517),1))</f>
        <v/>
      </c>
      <c r="M518" s="258">
        <f>IF(COUNTA(M503:M517)=0,"",ROUND(AVERAGE(M503:M517),1))</f>
        <v/>
      </c>
      <c r="N518" s="258">
        <f>IF(COUNTA(N503:N517)=0,"",ROUND(AVERAGE(N503:N517),1))</f>
        <v/>
      </c>
      <c r="O518" s="258">
        <f>IF(COUNTA(O503:O517)=0,"",ROUND(AVERAGE(O503:O517),1))</f>
        <v/>
      </c>
      <c r="P518" s="258">
        <f>IF(COUNTA(P503:P517)=0,"",ROUND(AVERAGE(P503:P517),1))</f>
        <v/>
      </c>
      <c r="Q518" s="265">
        <f>IF(COUNTA(Q503:Q517)=0,"",ROUND(AVERAGE(Q503:Q517),1))</f>
        <v/>
      </c>
      <c r="S518" s="258">
        <f>IF(COUNTA(S503:S517)=0,"",ROUND(AVERAGE(S503:S517),1))</f>
        <v/>
      </c>
      <c r="T518" s="258">
        <f>IF(COUNTA(T503:T517)=0,"",ROUND(AVERAGE(T503:T517),1))</f>
        <v/>
      </c>
      <c r="U518" s="258">
        <f>IF(COUNTA(U503:U517)=0,"",ROUND(AVERAGE(U503:U517),1))</f>
        <v/>
      </c>
      <c r="V518" s="258">
        <f>IF(COUNTA(V503:V517)=0,"",ROUND(AVERAGE(V503:V517),1))</f>
        <v/>
      </c>
      <c r="W518" s="258">
        <f>IF(COUNTA(W503:W517)=0,"",ROUND(AVERAGE(W503:W517),1))</f>
        <v/>
      </c>
      <c r="X518" s="258">
        <f>IF(COUNTA(X503:X517)=0,"",ROUND(AVERAGE(X503:X517),1))</f>
        <v/>
      </c>
      <c r="Y518" s="258">
        <f>IF(COUNTA(Y503:Y517)=0,"",ROUND(AVERAGE(Y503:Y517),1))</f>
        <v/>
      </c>
      <c r="Z518" s="258">
        <f>IF(COUNTA(Z503:Z517)=0,"",ROUND(AVERAGE(Z503:Z517),1))</f>
        <v/>
      </c>
      <c r="AA518" s="258">
        <f>IF(COUNTA(AA503:AA517)=0,"",ROUND(AVERAGE(AA503:AA517),1))</f>
        <v/>
      </c>
      <c r="AB518" s="258">
        <f>IF(COUNTA(AB503:AB517)=0,"",ROUND(AVERAGE(AB503:AB517),1))</f>
        <v/>
      </c>
      <c r="AC518" s="258">
        <f>IF(COUNTA(AC503:AC517)=0,"",ROUND(AVERAGE(AC503:AC517),1))</f>
        <v/>
      </c>
      <c r="AD518" s="258">
        <f>IF(COUNTA(AD503:AD517)=0,"",ROUND(AVERAGE(AD503:AD517),1))</f>
        <v/>
      </c>
      <c r="AE518" s="258">
        <f>IF(COUNTA(AE503:AE517)=0,"",ROUND(AVERAGE(AE503:AE517),1))</f>
        <v/>
      </c>
      <c r="AF518" s="265">
        <f>IF(COUNTA(AF503:AF517)=0,"",ROUND(AVERAGE(AF503:AF517),1))</f>
        <v/>
      </c>
      <c r="AH518" s="258">
        <f>IF(COUNTA(AH503:AH517)=0,"",ROUND(AVERAGE(AH503:AH517),1))</f>
        <v/>
      </c>
      <c r="AI518" s="258">
        <f>IF(COUNTA(AI503:AI517)=0,"",ROUND(AVERAGE(AI503:AI517),1))</f>
        <v/>
      </c>
      <c r="AJ518" s="258">
        <f>IF(COUNTA(AJ503:AJ517)=0,"",ROUND(AVERAGE(AJ503:AJ517),1))</f>
        <v/>
      </c>
      <c r="AK518" s="258">
        <f>IF(COUNTA(AK503:AK517)=0,"",ROUND(AVERAGE(AK503:AK517),1))</f>
        <v/>
      </c>
      <c r="AL518" s="258">
        <f>IF(COUNTA(AL503:AL517)=0,"",ROUND(AVERAGE(AL503:AL517),1))</f>
        <v/>
      </c>
      <c r="AM518" s="258">
        <f>IF(COUNTA(AM503:AM517)=0,"",ROUND(AVERAGE(AM503:AM517),1))</f>
        <v/>
      </c>
      <c r="AN518" s="258">
        <f>IF(COUNTA(AN503:AN517)=0,"",ROUND(AVERAGE(AN503:AN517),1))</f>
        <v/>
      </c>
      <c r="AO518" s="258">
        <f>IF(COUNTA(AO503:AO517)=0,"",ROUND(AVERAGE(AO503:AO517),1))</f>
        <v/>
      </c>
      <c r="AP518" s="258">
        <f>IF(COUNTA(AP503:AP517)=0,"",ROUND(AVERAGE(AP503:AP517),1))</f>
        <v/>
      </c>
      <c r="AQ518" s="258">
        <f>IF(COUNTA(AQ503:AQ517)=0,"",ROUND(AVERAGE(AQ503:AQ517),1))</f>
        <v/>
      </c>
      <c r="AR518" s="258">
        <f>IF(COUNTA(AR503:AR517)=0,"",ROUND(AVERAGE(AR503:AR517),1))</f>
        <v/>
      </c>
      <c r="AS518" s="258">
        <f>IF(COUNTA(AS503:AS517)=0,"",ROUND(AVERAGE(AS503:AS517),1))</f>
        <v/>
      </c>
      <c r="AT518" s="258">
        <f>IF(COUNTA(AT503:AT517)=0,"",ROUND(AVERAGE(AT503:AT517),1))</f>
        <v/>
      </c>
      <c r="AU518" s="272">
        <f>IF(COUNTA(AU503:AU517)=0,"",ROUND(AVERAGE(AU503:AU517),1))</f>
        <v/>
      </c>
    </row>
    <row r="519" ht="30" customHeight="1" s="185">
      <c r="A519" s="259" t="inlineStr">
        <is>
          <t>N°</t>
        </is>
      </c>
      <c r="B519" s="243" t="inlineStr">
        <is>
          <t>📅 MARDI</t>
        </is>
      </c>
      <c r="C519" s="228" t="n"/>
      <c r="D519" s="229" t="inlineStr">
        <is>
          <t>Règles</t>
        </is>
      </c>
      <c r="E519" s="229" t="inlineStr">
        <is>
          <t>Coopér.</t>
        </is>
      </c>
      <c r="F519" s="229" t="inlineStr">
        <is>
          <t>Comm.</t>
        </is>
      </c>
      <c r="G519" s="229" t="inlineStr">
        <is>
          <t>Entraide</t>
        </is>
      </c>
      <c r="H519" s="230" t="inlineStr">
        <is>
          <t>Initiat.</t>
        </is>
      </c>
      <c r="I519" s="230" t="inlineStr">
        <is>
          <t>Gest.mat</t>
        </is>
      </c>
      <c r="J519" s="230" t="inlineStr">
        <is>
          <t>Orga.</t>
        </is>
      </c>
      <c r="K519" s="231" t="inlineStr">
        <is>
          <t>Imagin.</t>
        </is>
      </c>
      <c r="L519" s="231" t="inlineStr">
        <is>
          <t>Expr.art</t>
        </is>
      </c>
      <c r="M519" s="231" t="inlineStr">
        <is>
          <t>Expr.corp</t>
        </is>
      </c>
      <c r="N519" s="232" t="inlineStr">
        <is>
          <t>Coord.</t>
        </is>
      </c>
      <c r="O519" s="232" t="inlineStr">
        <is>
          <t>Endur.</t>
        </is>
      </c>
      <c r="P519" s="232" t="inlineStr">
        <is>
          <t>Esp.sport</t>
        </is>
      </c>
      <c r="Q519" s="267" t="inlineStr">
        <is>
          <t>MOY</t>
        </is>
      </c>
      <c r="R519" s="268" t="inlineStr">
        <is>
          <t>▼ Activité</t>
        </is>
      </c>
      <c r="S519" s="229" t="inlineStr">
        <is>
          <t>Règles</t>
        </is>
      </c>
      <c r="T519" s="229" t="inlineStr">
        <is>
          <t>Coopér.</t>
        </is>
      </c>
      <c r="U519" s="229" t="inlineStr">
        <is>
          <t>Comm.</t>
        </is>
      </c>
      <c r="V519" s="229" t="inlineStr">
        <is>
          <t>Entraide</t>
        </is>
      </c>
      <c r="W519" s="230" t="inlineStr">
        <is>
          <t>Initiat.</t>
        </is>
      </c>
      <c r="X519" s="230" t="inlineStr">
        <is>
          <t>Gest.mat</t>
        </is>
      </c>
      <c r="Y519" s="230" t="inlineStr">
        <is>
          <t>Orga.</t>
        </is>
      </c>
      <c r="Z519" s="231" t="inlineStr">
        <is>
          <t>Imagin.</t>
        </is>
      </c>
      <c r="AA519" s="231" t="inlineStr">
        <is>
          <t>Expr.art</t>
        </is>
      </c>
      <c r="AB519" s="231" t="inlineStr">
        <is>
          <t>Expr.corp</t>
        </is>
      </c>
      <c r="AC519" s="232" t="inlineStr">
        <is>
          <t>Coord.</t>
        </is>
      </c>
      <c r="AD519" s="232" t="inlineStr">
        <is>
          <t>Endur.</t>
        </is>
      </c>
      <c r="AE519" s="232" t="inlineStr">
        <is>
          <t>Esp.sport</t>
        </is>
      </c>
      <c r="AF519" s="267" t="inlineStr">
        <is>
          <t>MOY</t>
        </is>
      </c>
      <c r="AH519" s="229" t="inlineStr">
        <is>
          <t>Règles</t>
        </is>
      </c>
      <c r="AI519" s="229" t="inlineStr">
        <is>
          <t>Coopér.</t>
        </is>
      </c>
      <c r="AJ519" s="229" t="inlineStr">
        <is>
          <t>Comm.</t>
        </is>
      </c>
      <c r="AK519" s="229" t="inlineStr">
        <is>
          <t>Entraide</t>
        </is>
      </c>
      <c r="AL519" s="230" t="inlineStr">
        <is>
          <t>Initiat.</t>
        </is>
      </c>
      <c r="AM519" s="230" t="inlineStr">
        <is>
          <t>Gest.mat</t>
        </is>
      </c>
      <c r="AN519" s="230" t="inlineStr">
        <is>
          <t>Orga.</t>
        </is>
      </c>
      <c r="AO519" s="231" t="inlineStr">
        <is>
          <t>Imagin.</t>
        </is>
      </c>
      <c r="AP519" s="231" t="inlineStr">
        <is>
          <t>Expr.art</t>
        </is>
      </c>
      <c r="AQ519" s="231" t="inlineStr">
        <is>
          <t>Expr.corp</t>
        </is>
      </c>
      <c r="AR519" s="232" t="inlineStr">
        <is>
          <t>Coord.</t>
        </is>
      </c>
      <c r="AS519" s="232" t="inlineStr">
        <is>
          <t>Endur.</t>
        </is>
      </c>
      <c r="AT519" s="232" t="inlineStr">
        <is>
          <t>Esp.sport</t>
        </is>
      </c>
      <c r="AU519" s="269" t="inlineStr">
        <is>
          <t>MOY</t>
        </is>
      </c>
    </row>
    <row r="520" ht="14.4" customHeight="1" s="185">
      <c r="A520" s="255" t="n">
        <v>1</v>
      </c>
      <c r="B520" s="194">
        <f t="array" ref="B520:B520">IFERROR(INDEX(Liste_Enfants!B$4:B$53,SMALL(IF(Liste_Enfants!E$4:E$53="B",ROW(Liste_Enfants!E$4:E$53)-3),1))&amp;" "&amp;INDEX(Liste_Enfants!C$4:C$53,SMALL(IF(Liste_Enfants!E$4:E$53="B",ROW(Liste_Enfants!E$4:E$53)-3),1)),"")</f>
        <v/>
      </c>
      <c r="C520" s="235" t="n"/>
      <c r="D520" s="256" t="n"/>
      <c r="E520" s="256" t="n"/>
      <c r="F520" s="256" t="n"/>
      <c r="G520" s="256" t="n"/>
      <c r="H520" s="256" t="n"/>
      <c r="I520" s="256" t="n"/>
      <c r="J520" s="256" t="n"/>
      <c r="K520" s="256" t="n"/>
      <c r="L520" s="256" t="n"/>
      <c r="M520" s="256" t="n"/>
      <c r="N520" s="256" t="n"/>
      <c r="O520" s="256" t="n"/>
      <c r="P520" s="256" t="n"/>
      <c r="Q520" s="264">
        <f>IF(COUNTA(D520:P520)=0,"",ROUND(AVERAGE(D520:P520),1))</f>
        <v/>
      </c>
      <c r="S520" s="256" t="n"/>
      <c r="T520" s="256" t="n"/>
      <c r="U520" s="256" t="n"/>
      <c r="V520" s="256" t="n"/>
      <c r="W520" s="256" t="n"/>
      <c r="X520" s="256" t="n"/>
      <c r="Y520" s="256" t="n"/>
      <c r="Z520" s="256" t="n"/>
      <c r="AA520" s="256" t="n"/>
      <c r="AB520" s="256" t="n"/>
      <c r="AC520" s="256" t="n"/>
      <c r="AD520" s="256" t="n"/>
      <c r="AE520" s="256" t="n"/>
      <c r="AF520" s="264">
        <f>IF(COUNTA(S520:AE520)=0,"",ROUND(AVERAGE(S520:AE520),1))</f>
        <v/>
      </c>
      <c r="AH520" s="256" t="n"/>
      <c r="AI520" s="256" t="n"/>
      <c r="AJ520" s="256" t="n"/>
      <c r="AK520" s="256" t="n"/>
      <c r="AL520" s="256" t="n"/>
      <c r="AM520" s="256" t="n"/>
      <c r="AN520" s="256" t="n"/>
      <c r="AO520" s="256" t="n"/>
      <c r="AP520" s="256" t="n"/>
      <c r="AQ520" s="256" t="n"/>
      <c r="AR520" s="256" t="n"/>
      <c r="AS520" s="256" t="n"/>
      <c r="AT520" s="256" t="n"/>
      <c r="AU520" s="237">
        <f>IF(COUNTA(AH520:AT520)=0,"",ROUND(AVERAGE(AH520:AT520),1))</f>
        <v/>
      </c>
    </row>
    <row r="521" ht="14.4" customHeight="1" s="185">
      <c r="A521" s="255" t="n">
        <v>2</v>
      </c>
      <c r="B521" s="194">
        <f t="array" ref="B521:B521">IFERROR(INDEX(Liste_Enfants!B$4:B$53,SMALL(IF(Liste_Enfants!E$4:E$53="B",ROW(Liste_Enfants!E$4:E$53)-3),2))&amp;" "&amp;INDEX(Liste_Enfants!C$4:C$53,SMALL(IF(Liste_Enfants!E$4:E$53="B",ROW(Liste_Enfants!E$4:E$53)-3),2)),"")</f>
        <v/>
      </c>
      <c r="C521" s="235" t="n"/>
      <c r="D521" s="256" t="n"/>
      <c r="E521" s="256" t="n"/>
      <c r="F521" s="256" t="n"/>
      <c r="G521" s="256" t="n"/>
      <c r="H521" s="256" t="n"/>
      <c r="I521" s="256" t="n"/>
      <c r="J521" s="256" t="n"/>
      <c r="K521" s="256" t="n"/>
      <c r="L521" s="256" t="n"/>
      <c r="M521" s="256" t="n"/>
      <c r="N521" s="256" t="n"/>
      <c r="O521" s="256" t="n"/>
      <c r="P521" s="256" t="n"/>
      <c r="Q521" s="264">
        <f>IF(COUNTA(D521:P521)=0,"",ROUND(AVERAGE(D521:P521),1))</f>
        <v/>
      </c>
      <c r="S521" s="256" t="n"/>
      <c r="T521" s="256" t="n"/>
      <c r="U521" s="256" t="n"/>
      <c r="V521" s="256" t="n"/>
      <c r="W521" s="256" t="n"/>
      <c r="X521" s="256" t="n"/>
      <c r="Y521" s="256" t="n"/>
      <c r="Z521" s="256" t="n"/>
      <c r="AA521" s="256" t="n"/>
      <c r="AB521" s="256" t="n"/>
      <c r="AC521" s="256" t="n"/>
      <c r="AD521" s="256" t="n"/>
      <c r="AE521" s="256" t="n"/>
      <c r="AF521" s="264">
        <f>IF(COUNTA(S521:AE521)=0,"",ROUND(AVERAGE(S521:AE521),1))</f>
        <v/>
      </c>
      <c r="AH521" s="256" t="n"/>
      <c r="AI521" s="256" t="n"/>
      <c r="AJ521" s="256" t="n"/>
      <c r="AK521" s="256" t="n"/>
      <c r="AL521" s="256" t="n"/>
      <c r="AM521" s="256" t="n"/>
      <c r="AN521" s="256" t="n"/>
      <c r="AO521" s="256" t="n"/>
      <c r="AP521" s="256" t="n"/>
      <c r="AQ521" s="256" t="n"/>
      <c r="AR521" s="256" t="n"/>
      <c r="AS521" s="256" t="n"/>
      <c r="AT521" s="256" t="n"/>
      <c r="AU521" s="237">
        <f>IF(COUNTA(AH521:AT521)=0,"",ROUND(AVERAGE(AH521:AT521),1))</f>
        <v/>
      </c>
    </row>
    <row r="522" ht="14.4" customHeight="1" s="185">
      <c r="A522" s="255" t="n">
        <v>3</v>
      </c>
      <c r="B522" s="194">
        <f t="array" ref="B522:B522">IFERROR(INDEX(Liste_Enfants!B$4:B$53,SMALL(IF(Liste_Enfants!E$4:E$53="B",ROW(Liste_Enfants!E$4:E$53)-3),3))&amp;" "&amp;INDEX(Liste_Enfants!C$4:C$53,SMALL(IF(Liste_Enfants!E$4:E$53="B",ROW(Liste_Enfants!E$4:E$53)-3),3)),"")</f>
        <v/>
      </c>
      <c r="C522" s="235" t="n"/>
      <c r="D522" s="256" t="n"/>
      <c r="E522" s="256" t="n"/>
      <c r="F522" s="256" t="n"/>
      <c r="G522" s="256" t="n"/>
      <c r="H522" s="256" t="n"/>
      <c r="I522" s="256" t="n"/>
      <c r="J522" s="256" t="n"/>
      <c r="K522" s="256" t="n"/>
      <c r="L522" s="256" t="n"/>
      <c r="M522" s="256" t="n"/>
      <c r="N522" s="256" t="n"/>
      <c r="O522" s="256" t="n"/>
      <c r="P522" s="256" t="n"/>
      <c r="Q522" s="264">
        <f>IF(COUNTA(D522:P522)=0,"",ROUND(AVERAGE(D522:P522),1))</f>
        <v/>
      </c>
      <c r="S522" s="256" t="n"/>
      <c r="T522" s="256" t="n"/>
      <c r="U522" s="256" t="n"/>
      <c r="V522" s="256" t="n"/>
      <c r="W522" s="256" t="n"/>
      <c r="X522" s="256" t="n"/>
      <c r="Y522" s="256" t="n"/>
      <c r="Z522" s="256" t="n"/>
      <c r="AA522" s="256" t="n"/>
      <c r="AB522" s="256" t="n"/>
      <c r="AC522" s="256" t="n"/>
      <c r="AD522" s="256" t="n"/>
      <c r="AE522" s="256" t="n"/>
      <c r="AF522" s="264">
        <f>IF(COUNTA(S522:AE522)=0,"",ROUND(AVERAGE(S522:AE522),1))</f>
        <v/>
      </c>
      <c r="AH522" s="256" t="n"/>
      <c r="AI522" s="256" t="n"/>
      <c r="AJ522" s="256" t="n"/>
      <c r="AK522" s="256" t="n"/>
      <c r="AL522" s="256" t="n"/>
      <c r="AM522" s="256" t="n"/>
      <c r="AN522" s="256" t="n"/>
      <c r="AO522" s="256" t="n"/>
      <c r="AP522" s="256" t="n"/>
      <c r="AQ522" s="256" t="n"/>
      <c r="AR522" s="256" t="n"/>
      <c r="AS522" s="256" t="n"/>
      <c r="AT522" s="256" t="n"/>
      <c r="AU522" s="237">
        <f>IF(COUNTA(AH522:AT522)=0,"",ROUND(AVERAGE(AH522:AT522),1))</f>
        <v/>
      </c>
    </row>
    <row r="523" ht="14.4" customHeight="1" s="185">
      <c r="A523" s="255" t="n">
        <v>4</v>
      </c>
      <c r="B523" s="194">
        <f t="array" ref="B523:B523">IFERROR(INDEX(Liste_Enfants!B$4:B$53,SMALL(IF(Liste_Enfants!E$4:E$53="B",ROW(Liste_Enfants!E$4:E$53)-3),4))&amp;" "&amp;INDEX(Liste_Enfants!C$4:C$53,SMALL(IF(Liste_Enfants!E$4:E$53="B",ROW(Liste_Enfants!E$4:E$53)-3),4)),"")</f>
        <v/>
      </c>
      <c r="C523" s="235" t="n"/>
      <c r="D523" s="256" t="n"/>
      <c r="E523" s="256" t="n"/>
      <c r="F523" s="256" t="n"/>
      <c r="G523" s="256" t="n"/>
      <c r="H523" s="256" t="n"/>
      <c r="I523" s="256" t="n"/>
      <c r="J523" s="256" t="n"/>
      <c r="K523" s="256" t="n"/>
      <c r="L523" s="256" t="n"/>
      <c r="M523" s="256" t="n"/>
      <c r="N523" s="256" t="n"/>
      <c r="O523" s="256" t="n"/>
      <c r="P523" s="256" t="n"/>
      <c r="Q523" s="264">
        <f>IF(COUNTA(D523:P523)=0,"",ROUND(AVERAGE(D523:P523),1))</f>
        <v/>
      </c>
      <c r="S523" s="256" t="n"/>
      <c r="T523" s="256" t="n"/>
      <c r="U523" s="256" t="n"/>
      <c r="V523" s="256" t="n"/>
      <c r="W523" s="256" t="n"/>
      <c r="X523" s="256" t="n"/>
      <c r="Y523" s="256" t="n"/>
      <c r="Z523" s="256" t="n"/>
      <c r="AA523" s="256" t="n"/>
      <c r="AB523" s="256" t="n"/>
      <c r="AC523" s="256" t="n"/>
      <c r="AD523" s="256" t="n"/>
      <c r="AE523" s="256" t="n"/>
      <c r="AF523" s="264">
        <f>IF(COUNTA(S523:AE523)=0,"",ROUND(AVERAGE(S523:AE523),1))</f>
        <v/>
      </c>
      <c r="AH523" s="256" t="n"/>
      <c r="AI523" s="256" t="n"/>
      <c r="AJ523" s="256" t="n"/>
      <c r="AK523" s="256" t="n"/>
      <c r="AL523" s="256" t="n"/>
      <c r="AM523" s="256" t="n"/>
      <c r="AN523" s="256" t="n"/>
      <c r="AO523" s="256" t="n"/>
      <c r="AP523" s="256" t="n"/>
      <c r="AQ523" s="256" t="n"/>
      <c r="AR523" s="256" t="n"/>
      <c r="AS523" s="256" t="n"/>
      <c r="AT523" s="256" t="n"/>
      <c r="AU523" s="237">
        <f>IF(COUNTA(AH523:AT523)=0,"",ROUND(AVERAGE(AH523:AT523),1))</f>
        <v/>
      </c>
    </row>
    <row r="524" ht="14.4" customHeight="1" s="185">
      <c r="A524" s="255" t="n">
        <v>5</v>
      </c>
      <c r="B524" s="194">
        <f t="array" ref="B524:B524">IFERROR(INDEX(Liste_Enfants!B$4:B$53,SMALL(IF(Liste_Enfants!E$4:E$53="B",ROW(Liste_Enfants!E$4:E$53)-3),5))&amp;" "&amp;INDEX(Liste_Enfants!C$4:C$53,SMALL(IF(Liste_Enfants!E$4:E$53="B",ROW(Liste_Enfants!E$4:E$53)-3),5)),"")</f>
        <v/>
      </c>
      <c r="C524" s="235" t="n"/>
      <c r="D524" s="256" t="n"/>
      <c r="E524" s="256" t="n"/>
      <c r="F524" s="256" t="n"/>
      <c r="G524" s="256" t="n"/>
      <c r="H524" s="256" t="n"/>
      <c r="I524" s="256" t="n"/>
      <c r="J524" s="256" t="n"/>
      <c r="K524" s="256" t="n"/>
      <c r="L524" s="256" t="n"/>
      <c r="M524" s="256" t="n"/>
      <c r="N524" s="256" t="n"/>
      <c r="O524" s="256" t="n"/>
      <c r="P524" s="256" t="n"/>
      <c r="Q524" s="264">
        <f>IF(COUNTA(D524:P524)=0,"",ROUND(AVERAGE(D524:P524),1))</f>
        <v/>
      </c>
      <c r="S524" s="256" t="n"/>
      <c r="T524" s="256" t="n"/>
      <c r="U524" s="256" t="n"/>
      <c r="V524" s="256" t="n"/>
      <c r="W524" s="256" t="n"/>
      <c r="X524" s="256" t="n"/>
      <c r="Y524" s="256" t="n"/>
      <c r="Z524" s="256" t="n"/>
      <c r="AA524" s="256" t="n"/>
      <c r="AB524" s="256" t="n"/>
      <c r="AC524" s="256" t="n"/>
      <c r="AD524" s="256" t="n"/>
      <c r="AE524" s="256" t="n"/>
      <c r="AF524" s="264">
        <f>IF(COUNTA(S524:AE524)=0,"",ROUND(AVERAGE(S524:AE524),1))</f>
        <v/>
      </c>
      <c r="AH524" s="256" t="n"/>
      <c r="AI524" s="256" t="n"/>
      <c r="AJ524" s="256" t="n"/>
      <c r="AK524" s="256" t="n"/>
      <c r="AL524" s="256" t="n"/>
      <c r="AM524" s="256" t="n"/>
      <c r="AN524" s="256" t="n"/>
      <c r="AO524" s="256" t="n"/>
      <c r="AP524" s="256" t="n"/>
      <c r="AQ524" s="256" t="n"/>
      <c r="AR524" s="256" t="n"/>
      <c r="AS524" s="256" t="n"/>
      <c r="AT524" s="256" t="n"/>
      <c r="AU524" s="237">
        <f>IF(COUNTA(AH524:AT524)=0,"",ROUND(AVERAGE(AH524:AT524),1))</f>
        <v/>
      </c>
    </row>
    <row r="525" ht="14.4" customHeight="1" s="185">
      <c r="A525" s="255" t="n">
        <v>6</v>
      </c>
      <c r="B525" s="194">
        <f t="array" ref="B525:B525">IFERROR(INDEX(Liste_Enfants!B$4:B$53,SMALL(IF(Liste_Enfants!E$4:E$53="B",ROW(Liste_Enfants!E$4:E$53)-3),6))&amp;" "&amp;INDEX(Liste_Enfants!C$4:C$53,SMALL(IF(Liste_Enfants!E$4:E$53="B",ROW(Liste_Enfants!E$4:E$53)-3),6)),"")</f>
        <v/>
      </c>
      <c r="C525" s="235" t="n"/>
      <c r="D525" s="256" t="n"/>
      <c r="E525" s="256" t="n"/>
      <c r="F525" s="256" t="n"/>
      <c r="G525" s="256" t="n"/>
      <c r="H525" s="256" t="n"/>
      <c r="I525" s="256" t="n"/>
      <c r="J525" s="256" t="n"/>
      <c r="K525" s="256" t="n"/>
      <c r="L525" s="256" t="n"/>
      <c r="M525" s="256" t="n"/>
      <c r="N525" s="256" t="n"/>
      <c r="O525" s="256" t="n"/>
      <c r="P525" s="256" t="n"/>
      <c r="Q525" s="264">
        <f>IF(COUNTA(D525:P525)=0,"",ROUND(AVERAGE(D525:P525),1))</f>
        <v/>
      </c>
      <c r="S525" s="256" t="n"/>
      <c r="T525" s="256" t="n"/>
      <c r="U525" s="256" t="n"/>
      <c r="V525" s="256" t="n"/>
      <c r="W525" s="256" t="n"/>
      <c r="X525" s="256" t="n"/>
      <c r="Y525" s="256" t="n"/>
      <c r="Z525" s="256" t="n"/>
      <c r="AA525" s="256" t="n"/>
      <c r="AB525" s="256" t="n"/>
      <c r="AC525" s="256" t="n"/>
      <c r="AD525" s="256" t="n"/>
      <c r="AE525" s="256" t="n"/>
      <c r="AF525" s="264">
        <f>IF(COUNTA(S525:AE525)=0,"",ROUND(AVERAGE(S525:AE525),1))</f>
        <v/>
      </c>
      <c r="AH525" s="256" t="n"/>
      <c r="AI525" s="256" t="n"/>
      <c r="AJ525" s="256" t="n"/>
      <c r="AK525" s="256" t="n"/>
      <c r="AL525" s="256" t="n"/>
      <c r="AM525" s="256" t="n"/>
      <c r="AN525" s="256" t="n"/>
      <c r="AO525" s="256" t="n"/>
      <c r="AP525" s="256" t="n"/>
      <c r="AQ525" s="256" t="n"/>
      <c r="AR525" s="256" t="n"/>
      <c r="AS525" s="256" t="n"/>
      <c r="AT525" s="256" t="n"/>
      <c r="AU525" s="237">
        <f>IF(COUNTA(AH525:AT525)=0,"",ROUND(AVERAGE(AH525:AT525),1))</f>
        <v/>
      </c>
    </row>
    <row r="526" ht="14.4" customHeight="1" s="185">
      <c r="A526" s="255" t="n">
        <v>7</v>
      </c>
      <c r="B526" s="194">
        <f t="array" ref="B526:B526">IFERROR(INDEX(Liste_Enfants!B$4:B$53,SMALL(IF(Liste_Enfants!E$4:E$53="B",ROW(Liste_Enfants!E$4:E$53)-3),7))&amp;" "&amp;INDEX(Liste_Enfants!C$4:C$53,SMALL(IF(Liste_Enfants!E$4:E$53="B",ROW(Liste_Enfants!E$4:E$53)-3),7)),"")</f>
        <v/>
      </c>
      <c r="C526" s="235" t="n"/>
      <c r="D526" s="256" t="n"/>
      <c r="E526" s="256" t="n"/>
      <c r="F526" s="256" t="n"/>
      <c r="G526" s="256" t="n"/>
      <c r="H526" s="256" t="n"/>
      <c r="I526" s="256" t="n"/>
      <c r="J526" s="256" t="n"/>
      <c r="K526" s="256" t="n"/>
      <c r="L526" s="256" t="n"/>
      <c r="M526" s="256" t="n"/>
      <c r="N526" s="256" t="n"/>
      <c r="O526" s="256" t="n"/>
      <c r="P526" s="256" t="n"/>
      <c r="Q526" s="264">
        <f>IF(COUNTA(D526:P526)=0,"",ROUND(AVERAGE(D526:P526),1))</f>
        <v/>
      </c>
      <c r="S526" s="256" t="n"/>
      <c r="T526" s="256" t="n"/>
      <c r="U526" s="256" t="n"/>
      <c r="V526" s="256" t="n"/>
      <c r="W526" s="256" t="n"/>
      <c r="X526" s="256" t="n"/>
      <c r="Y526" s="256" t="n"/>
      <c r="Z526" s="256" t="n"/>
      <c r="AA526" s="256" t="n"/>
      <c r="AB526" s="256" t="n"/>
      <c r="AC526" s="256" t="n"/>
      <c r="AD526" s="256" t="n"/>
      <c r="AE526" s="256" t="n"/>
      <c r="AF526" s="264">
        <f>IF(COUNTA(S526:AE526)=0,"",ROUND(AVERAGE(S526:AE526),1))</f>
        <v/>
      </c>
      <c r="AH526" s="256" t="n"/>
      <c r="AI526" s="256" t="n"/>
      <c r="AJ526" s="256" t="n"/>
      <c r="AK526" s="256" t="n"/>
      <c r="AL526" s="256" t="n"/>
      <c r="AM526" s="256" t="n"/>
      <c r="AN526" s="256" t="n"/>
      <c r="AO526" s="256" t="n"/>
      <c r="AP526" s="256" t="n"/>
      <c r="AQ526" s="256" t="n"/>
      <c r="AR526" s="256" t="n"/>
      <c r="AS526" s="256" t="n"/>
      <c r="AT526" s="256" t="n"/>
      <c r="AU526" s="237">
        <f>IF(COUNTA(AH526:AT526)=0,"",ROUND(AVERAGE(AH526:AT526),1))</f>
        <v/>
      </c>
    </row>
    <row r="527" ht="14.4" customHeight="1" s="185">
      <c r="A527" s="255" t="n">
        <v>8</v>
      </c>
      <c r="B527" s="194">
        <f t="array" ref="B527:B527">IFERROR(INDEX(Liste_Enfants!B$4:B$53,SMALL(IF(Liste_Enfants!E$4:E$53="B",ROW(Liste_Enfants!E$4:E$53)-3),8))&amp;" "&amp;INDEX(Liste_Enfants!C$4:C$53,SMALL(IF(Liste_Enfants!E$4:E$53="B",ROW(Liste_Enfants!E$4:E$53)-3),8)),"")</f>
        <v/>
      </c>
      <c r="C527" s="235" t="n"/>
      <c r="D527" s="256" t="n"/>
      <c r="E527" s="256" t="n"/>
      <c r="F527" s="256" t="n"/>
      <c r="G527" s="256" t="n"/>
      <c r="H527" s="256" t="n"/>
      <c r="I527" s="256" t="n"/>
      <c r="J527" s="256" t="n"/>
      <c r="K527" s="256" t="n"/>
      <c r="L527" s="256" t="n"/>
      <c r="M527" s="256" t="n"/>
      <c r="N527" s="256" t="n"/>
      <c r="O527" s="256" t="n"/>
      <c r="P527" s="256" t="n"/>
      <c r="Q527" s="264">
        <f>IF(COUNTA(D527:P527)=0,"",ROUND(AVERAGE(D527:P527),1))</f>
        <v/>
      </c>
      <c r="S527" s="256" t="n"/>
      <c r="T527" s="256" t="n"/>
      <c r="U527" s="256" t="n"/>
      <c r="V527" s="256" t="n"/>
      <c r="W527" s="256" t="n"/>
      <c r="X527" s="256" t="n"/>
      <c r="Y527" s="256" t="n"/>
      <c r="Z527" s="256" t="n"/>
      <c r="AA527" s="256" t="n"/>
      <c r="AB527" s="256" t="n"/>
      <c r="AC527" s="256" t="n"/>
      <c r="AD527" s="256" t="n"/>
      <c r="AE527" s="256" t="n"/>
      <c r="AF527" s="264">
        <f>IF(COUNTA(S527:AE527)=0,"",ROUND(AVERAGE(S527:AE527),1))</f>
        <v/>
      </c>
      <c r="AH527" s="256" t="n"/>
      <c r="AI527" s="256" t="n"/>
      <c r="AJ527" s="256" t="n"/>
      <c r="AK527" s="256" t="n"/>
      <c r="AL527" s="256" t="n"/>
      <c r="AM527" s="256" t="n"/>
      <c r="AN527" s="256" t="n"/>
      <c r="AO527" s="256" t="n"/>
      <c r="AP527" s="256" t="n"/>
      <c r="AQ527" s="256" t="n"/>
      <c r="AR527" s="256" t="n"/>
      <c r="AS527" s="256" t="n"/>
      <c r="AT527" s="256" t="n"/>
      <c r="AU527" s="237">
        <f>IF(COUNTA(AH527:AT527)=0,"",ROUND(AVERAGE(AH527:AT527),1))</f>
        <v/>
      </c>
    </row>
    <row r="528" ht="14.4" customHeight="1" s="185">
      <c r="A528" s="255" t="n">
        <v>9</v>
      </c>
      <c r="B528" s="194">
        <f t="array" ref="B528:B528">IFERROR(INDEX(Liste_Enfants!B$4:B$53,SMALL(IF(Liste_Enfants!E$4:E$53="B",ROW(Liste_Enfants!E$4:E$53)-3),9))&amp;" "&amp;INDEX(Liste_Enfants!C$4:C$53,SMALL(IF(Liste_Enfants!E$4:E$53="B",ROW(Liste_Enfants!E$4:E$53)-3),9)),"")</f>
        <v/>
      </c>
      <c r="C528" s="235" t="n"/>
      <c r="D528" s="256" t="n"/>
      <c r="E528" s="256" t="n"/>
      <c r="F528" s="256" t="n"/>
      <c r="G528" s="256" t="n"/>
      <c r="H528" s="256" t="n"/>
      <c r="I528" s="256" t="n"/>
      <c r="J528" s="256" t="n"/>
      <c r="K528" s="256" t="n"/>
      <c r="L528" s="256" t="n"/>
      <c r="M528" s="256" t="n"/>
      <c r="N528" s="256" t="n"/>
      <c r="O528" s="256" t="n"/>
      <c r="P528" s="256" t="n"/>
      <c r="Q528" s="264">
        <f>IF(COUNTA(D528:P528)=0,"",ROUND(AVERAGE(D528:P528),1))</f>
        <v/>
      </c>
      <c r="S528" s="256" t="n"/>
      <c r="T528" s="256" t="n"/>
      <c r="U528" s="256" t="n"/>
      <c r="V528" s="256" t="n"/>
      <c r="W528" s="256" t="n"/>
      <c r="X528" s="256" t="n"/>
      <c r="Y528" s="256" t="n"/>
      <c r="Z528" s="256" t="n"/>
      <c r="AA528" s="256" t="n"/>
      <c r="AB528" s="256" t="n"/>
      <c r="AC528" s="256" t="n"/>
      <c r="AD528" s="256" t="n"/>
      <c r="AE528" s="256" t="n"/>
      <c r="AF528" s="264">
        <f>IF(COUNTA(S528:AE528)=0,"",ROUND(AVERAGE(S528:AE528),1))</f>
        <v/>
      </c>
      <c r="AH528" s="256" t="n"/>
      <c r="AI528" s="256" t="n"/>
      <c r="AJ528" s="256" t="n"/>
      <c r="AK528" s="256" t="n"/>
      <c r="AL528" s="256" t="n"/>
      <c r="AM528" s="256" t="n"/>
      <c r="AN528" s="256" t="n"/>
      <c r="AO528" s="256" t="n"/>
      <c r="AP528" s="256" t="n"/>
      <c r="AQ528" s="256" t="n"/>
      <c r="AR528" s="256" t="n"/>
      <c r="AS528" s="256" t="n"/>
      <c r="AT528" s="256" t="n"/>
      <c r="AU528" s="237">
        <f>IF(COUNTA(AH528:AT528)=0,"",ROUND(AVERAGE(AH528:AT528),1))</f>
        <v/>
      </c>
    </row>
    <row r="529" ht="14.4" customHeight="1" s="185">
      <c r="A529" s="255" t="n">
        <v>10</v>
      </c>
      <c r="B529" s="194">
        <f t="array" ref="B529:B529">IFERROR(INDEX(Liste_Enfants!B$4:B$53,SMALL(IF(Liste_Enfants!E$4:E$53="B",ROW(Liste_Enfants!E$4:E$53)-3),10))&amp;" "&amp;INDEX(Liste_Enfants!C$4:C$53,SMALL(IF(Liste_Enfants!E$4:E$53="B",ROW(Liste_Enfants!E$4:E$53)-3),10)),"")</f>
        <v/>
      </c>
      <c r="C529" s="235" t="n"/>
      <c r="D529" s="256" t="n"/>
      <c r="E529" s="256" t="n"/>
      <c r="F529" s="256" t="n"/>
      <c r="G529" s="256" t="n"/>
      <c r="H529" s="256" t="n"/>
      <c r="I529" s="256" t="n"/>
      <c r="J529" s="256" t="n"/>
      <c r="K529" s="256" t="n"/>
      <c r="L529" s="256" t="n"/>
      <c r="M529" s="256" t="n"/>
      <c r="N529" s="256" t="n"/>
      <c r="O529" s="256" t="n"/>
      <c r="P529" s="256" t="n"/>
      <c r="Q529" s="264">
        <f>IF(COUNTA(D529:P529)=0,"",ROUND(AVERAGE(D529:P529),1))</f>
        <v/>
      </c>
      <c r="S529" s="256" t="n"/>
      <c r="T529" s="256" t="n"/>
      <c r="U529" s="256" t="n"/>
      <c r="V529" s="256" t="n"/>
      <c r="W529" s="256" t="n"/>
      <c r="X529" s="256" t="n"/>
      <c r="Y529" s="256" t="n"/>
      <c r="Z529" s="256" t="n"/>
      <c r="AA529" s="256" t="n"/>
      <c r="AB529" s="256" t="n"/>
      <c r="AC529" s="256" t="n"/>
      <c r="AD529" s="256" t="n"/>
      <c r="AE529" s="256" t="n"/>
      <c r="AF529" s="264">
        <f>IF(COUNTA(S529:AE529)=0,"",ROUND(AVERAGE(S529:AE529),1))</f>
        <v/>
      </c>
      <c r="AH529" s="256" t="n"/>
      <c r="AI529" s="256" t="n"/>
      <c r="AJ529" s="256" t="n"/>
      <c r="AK529" s="256" t="n"/>
      <c r="AL529" s="256" t="n"/>
      <c r="AM529" s="256" t="n"/>
      <c r="AN529" s="256" t="n"/>
      <c r="AO529" s="256" t="n"/>
      <c r="AP529" s="256" t="n"/>
      <c r="AQ529" s="256" t="n"/>
      <c r="AR529" s="256" t="n"/>
      <c r="AS529" s="256" t="n"/>
      <c r="AT529" s="256" t="n"/>
      <c r="AU529" s="237">
        <f>IF(COUNTA(AH529:AT529)=0,"",ROUND(AVERAGE(AH529:AT529),1))</f>
        <v/>
      </c>
    </row>
    <row r="530" ht="14.4" customHeight="1" s="185">
      <c r="A530" s="255" t="n">
        <v>11</v>
      </c>
      <c r="B530" s="194">
        <f t="array" ref="B530:B530">IFERROR(INDEX(Liste_Enfants!B$4:B$53,SMALL(IF(Liste_Enfants!E$4:E$53="B",ROW(Liste_Enfants!E$4:E$53)-3),11))&amp;" "&amp;INDEX(Liste_Enfants!C$4:C$53,SMALL(IF(Liste_Enfants!E$4:E$53="B",ROW(Liste_Enfants!E$4:E$53)-3),11)),"")</f>
        <v/>
      </c>
      <c r="C530" s="235" t="n"/>
      <c r="D530" s="256" t="n"/>
      <c r="E530" s="256" t="n"/>
      <c r="F530" s="256" t="n"/>
      <c r="G530" s="256" t="n"/>
      <c r="H530" s="256" t="n"/>
      <c r="I530" s="256" t="n"/>
      <c r="J530" s="256" t="n"/>
      <c r="K530" s="256" t="n"/>
      <c r="L530" s="256" t="n"/>
      <c r="M530" s="256" t="n"/>
      <c r="N530" s="256" t="n"/>
      <c r="O530" s="256" t="n"/>
      <c r="P530" s="256" t="n"/>
      <c r="Q530" s="264">
        <f>IF(COUNTA(D530:P530)=0,"",ROUND(AVERAGE(D530:P530),1))</f>
        <v/>
      </c>
      <c r="S530" s="256" t="n"/>
      <c r="T530" s="256" t="n"/>
      <c r="U530" s="256" t="n"/>
      <c r="V530" s="256" t="n"/>
      <c r="W530" s="256" t="n"/>
      <c r="X530" s="256" t="n"/>
      <c r="Y530" s="256" t="n"/>
      <c r="Z530" s="256" t="n"/>
      <c r="AA530" s="256" t="n"/>
      <c r="AB530" s="256" t="n"/>
      <c r="AC530" s="256" t="n"/>
      <c r="AD530" s="256" t="n"/>
      <c r="AE530" s="256" t="n"/>
      <c r="AF530" s="264">
        <f>IF(COUNTA(S530:AE530)=0,"",ROUND(AVERAGE(S530:AE530),1))</f>
        <v/>
      </c>
      <c r="AH530" s="256" t="n"/>
      <c r="AI530" s="256" t="n"/>
      <c r="AJ530" s="256" t="n"/>
      <c r="AK530" s="256" t="n"/>
      <c r="AL530" s="256" t="n"/>
      <c r="AM530" s="256" t="n"/>
      <c r="AN530" s="256" t="n"/>
      <c r="AO530" s="256" t="n"/>
      <c r="AP530" s="256" t="n"/>
      <c r="AQ530" s="256" t="n"/>
      <c r="AR530" s="256" t="n"/>
      <c r="AS530" s="256" t="n"/>
      <c r="AT530" s="256" t="n"/>
      <c r="AU530" s="237">
        <f>IF(COUNTA(AH530:AT530)=0,"",ROUND(AVERAGE(AH530:AT530),1))</f>
        <v/>
      </c>
    </row>
    <row r="531" ht="14.4" customHeight="1" s="185">
      <c r="A531" s="255" t="n">
        <v>12</v>
      </c>
      <c r="B531" s="194">
        <f t="array" ref="B531:B531">IFERROR(INDEX(Liste_Enfants!B$4:B$53,SMALL(IF(Liste_Enfants!E$4:E$53="B",ROW(Liste_Enfants!E$4:E$53)-3),12))&amp;" "&amp;INDEX(Liste_Enfants!C$4:C$53,SMALL(IF(Liste_Enfants!E$4:E$53="B",ROW(Liste_Enfants!E$4:E$53)-3),12)),"")</f>
        <v/>
      </c>
      <c r="C531" s="235" t="n"/>
      <c r="D531" s="256" t="n"/>
      <c r="E531" s="256" t="n"/>
      <c r="F531" s="256" t="n"/>
      <c r="G531" s="256" t="n"/>
      <c r="H531" s="256" t="n"/>
      <c r="I531" s="256" t="n"/>
      <c r="J531" s="256" t="n"/>
      <c r="K531" s="256" t="n"/>
      <c r="L531" s="256" t="n"/>
      <c r="M531" s="256" t="n"/>
      <c r="N531" s="256" t="n"/>
      <c r="O531" s="256" t="n"/>
      <c r="P531" s="256" t="n"/>
      <c r="Q531" s="264">
        <f>IF(COUNTA(D531:P531)=0,"",ROUND(AVERAGE(D531:P531),1))</f>
        <v/>
      </c>
      <c r="S531" s="256" t="n"/>
      <c r="T531" s="256" t="n"/>
      <c r="U531" s="256" t="n"/>
      <c r="V531" s="256" t="n"/>
      <c r="W531" s="256" t="n"/>
      <c r="X531" s="256" t="n"/>
      <c r="Y531" s="256" t="n"/>
      <c r="Z531" s="256" t="n"/>
      <c r="AA531" s="256" t="n"/>
      <c r="AB531" s="256" t="n"/>
      <c r="AC531" s="256" t="n"/>
      <c r="AD531" s="256" t="n"/>
      <c r="AE531" s="256" t="n"/>
      <c r="AF531" s="264">
        <f>IF(COUNTA(S531:AE531)=0,"",ROUND(AVERAGE(S531:AE531),1))</f>
        <v/>
      </c>
      <c r="AH531" s="256" t="n"/>
      <c r="AI531" s="256" t="n"/>
      <c r="AJ531" s="256" t="n"/>
      <c r="AK531" s="256" t="n"/>
      <c r="AL531" s="256" t="n"/>
      <c r="AM531" s="256" t="n"/>
      <c r="AN531" s="256" t="n"/>
      <c r="AO531" s="256" t="n"/>
      <c r="AP531" s="256" t="n"/>
      <c r="AQ531" s="256" t="n"/>
      <c r="AR531" s="256" t="n"/>
      <c r="AS531" s="256" t="n"/>
      <c r="AT531" s="256" t="n"/>
      <c r="AU531" s="237">
        <f>IF(COUNTA(AH531:AT531)=0,"",ROUND(AVERAGE(AH531:AT531),1))</f>
        <v/>
      </c>
    </row>
    <row r="532" ht="14.4" customHeight="1" s="185">
      <c r="A532" s="255" t="n">
        <v>13</v>
      </c>
      <c r="B532" s="194">
        <f t="array" ref="B532:B532">IFERROR(INDEX(Liste_Enfants!B$4:B$53,SMALL(IF(Liste_Enfants!E$4:E$53="B",ROW(Liste_Enfants!E$4:E$53)-3),13))&amp;" "&amp;INDEX(Liste_Enfants!C$4:C$53,SMALL(IF(Liste_Enfants!E$4:E$53="B",ROW(Liste_Enfants!E$4:E$53)-3),13)),"")</f>
        <v/>
      </c>
      <c r="C532" s="235" t="n"/>
      <c r="D532" s="256" t="n"/>
      <c r="E532" s="256" t="n"/>
      <c r="F532" s="256" t="n"/>
      <c r="G532" s="256" t="n"/>
      <c r="H532" s="256" t="n"/>
      <c r="I532" s="256" t="n"/>
      <c r="J532" s="256" t="n"/>
      <c r="K532" s="256" t="n"/>
      <c r="L532" s="256" t="n"/>
      <c r="M532" s="256" t="n"/>
      <c r="N532" s="256" t="n"/>
      <c r="O532" s="256" t="n"/>
      <c r="P532" s="256" t="n"/>
      <c r="Q532" s="264">
        <f>IF(COUNTA(D532:P532)=0,"",ROUND(AVERAGE(D532:P532),1))</f>
        <v/>
      </c>
      <c r="S532" s="256" t="n"/>
      <c r="T532" s="256" t="n"/>
      <c r="U532" s="256" t="n"/>
      <c r="V532" s="256" t="n"/>
      <c r="W532" s="256" t="n"/>
      <c r="X532" s="256" t="n"/>
      <c r="Y532" s="256" t="n"/>
      <c r="Z532" s="256" t="n"/>
      <c r="AA532" s="256" t="n"/>
      <c r="AB532" s="256" t="n"/>
      <c r="AC532" s="256" t="n"/>
      <c r="AD532" s="256" t="n"/>
      <c r="AE532" s="256" t="n"/>
      <c r="AF532" s="264">
        <f>IF(COUNTA(S532:AE532)=0,"",ROUND(AVERAGE(S532:AE532),1))</f>
        <v/>
      </c>
      <c r="AH532" s="256" t="n"/>
      <c r="AI532" s="256" t="n"/>
      <c r="AJ532" s="256" t="n"/>
      <c r="AK532" s="256" t="n"/>
      <c r="AL532" s="256" t="n"/>
      <c r="AM532" s="256" t="n"/>
      <c r="AN532" s="256" t="n"/>
      <c r="AO532" s="256" t="n"/>
      <c r="AP532" s="256" t="n"/>
      <c r="AQ532" s="256" t="n"/>
      <c r="AR532" s="256" t="n"/>
      <c r="AS532" s="256" t="n"/>
      <c r="AT532" s="256" t="n"/>
      <c r="AU532" s="237">
        <f>IF(COUNTA(AH532:AT532)=0,"",ROUND(AVERAGE(AH532:AT532),1))</f>
        <v/>
      </c>
    </row>
    <row r="533" ht="14.4" customHeight="1" s="185">
      <c r="A533" s="255" t="n">
        <v>14</v>
      </c>
      <c r="B533" s="194">
        <f t="array" ref="B533:B533">IFERROR(INDEX(Liste_Enfants!B$4:B$53,SMALL(IF(Liste_Enfants!E$4:E$53="B",ROW(Liste_Enfants!E$4:E$53)-3),14))&amp;" "&amp;INDEX(Liste_Enfants!C$4:C$53,SMALL(IF(Liste_Enfants!E$4:E$53="B",ROW(Liste_Enfants!E$4:E$53)-3),14)),"")</f>
        <v/>
      </c>
      <c r="C533" s="235" t="n"/>
      <c r="D533" s="256" t="n"/>
      <c r="E533" s="256" t="n"/>
      <c r="F533" s="256" t="n"/>
      <c r="G533" s="256" t="n"/>
      <c r="H533" s="256" t="n"/>
      <c r="I533" s="256" t="n"/>
      <c r="J533" s="256" t="n"/>
      <c r="K533" s="256" t="n"/>
      <c r="L533" s="256" t="n"/>
      <c r="M533" s="256" t="n"/>
      <c r="N533" s="256" t="n"/>
      <c r="O533" s="256" t="n"/>
      <c r="P533" s="256" t="n"/>
      <c r="Q533" s="264">
        <f>IF(COUNTA(D533:P533)=0,"",ROUND(AVERAGE(D533:P533),1))</f>
        <v/>
      </c>
      <c r="S533" s="256" t="n"/>
      <c r="T533" s="256" t="n"/>
      <c r="U533" s="256" t="n"/>
      <c r="V533" s="256" t="n"/>
      <c r="W533" s="256" t="n"/>
      <c r="X533" s="256" t="n"/>
      <c r="Y533" s="256" t="n"/>
      <c r="Z533" s="256" t="n"/>
      <c r="AA533" s="256" t="n"/>
      <c r="AB533" s="256" t="n"/>
      <c r="AC533" s="256" t="n"/>
      <c r="AD533" s="256" t="n"/>
      <c r="AE533" s="256" t="n"/>
      <c r="AF533" s="264">
        <f>IF(COUNTA(S533:AE533)=0,"",ROUND(AVERAGE(S533:AE533),1))</f>
        <v/>
      </c>
      <c r="AH533" s="256" t="n"/>
      <c r="AI533" s="256" t="n"/>
      <c r="AJ533" s="256" t="n"/>
      <c r="AK533" s="256" t="n"/>
      <c r="AL533" s="256" t="n"/>
      <c r="AM533" s="256" t="n"/>
      <c r="AN533" s="256" t="n"/>
      <c r="AO533" s="256" t="n"/>
      <c r="AP533" s="256" t="n"/>
      <c r="AQ533" s="256" t="n"/>
      <c r="AR533" s="256" t="n"/>
      <c r="AS533" s="256" t="n"/>
      <c r="AT533" s="256" t="n"/>
      <c r="AU533" s="237">
        <f>IF(COUNTA(AH533:AT533)=0,"",ROUND(AVERAGE(AH533:AT533),1))</f>
        <v/>
      </c>
    </row>
    <row r="534" ht="14.4" customHeight="1" s="185">
      <c r="A534" s="255" t="n">
        <v>15</v>
      </c>
      <c r="B534" s="194">
        <f t="array" ref="B534:B534">IFERROR(INDEX(Liste_Enfants!B$4:B$53,SMALL(IF(Liste_Enfants!E$4:E$53="B",ROW(Liste_Enfants!E$4:E$53)-3),15))&amp;" "&amp;INDEX(Liste_Enfants!C$4:C$53,SMALL(IF(Liste_Enfants!E$4:E$53="B",ROW(Liste_Enfants!E$4:E$53)-3),15)),"")</f>
        <v/>
      </c>
      <c r="C534" s="235" t="n"/>
      <c r="D534" s="256" t="n"/>
      <c r="E534" s="256" t="n"/>
      <c r="F534" s="256" t="n"/>
      <c r="G534" s="256" t="n"/>
      <c r="H534" s="256" t="n"/>
      <c r="I534" s="256" t="n"/>
      <c r="J534" s="256" t="n"/>
      <c r="K534" s="256" t="n"/>
      <c r="L534" s="256" t="n"/>
      <c r="M534" s="256" t="n"/>
      <c r="N534" s="256" t="n"/>
      <c r="O534" s="256" t="n"/>
      <c r="P534" s="256" t="n"/>
      <c r="Q534" s="264">
        <f>IF(COUNTA(D534:P534)=0,"",ROUND(AVERAGE(D534:P534),1))</f>
        <v/>
      </c>
      <c r="S534" s="256" t="n"/>
      <c r="T534" s="256" t="n"/>
      <c r="U534" s="256" t="n"/>
      <c r="V534" s="256" t="n"/>
      <c r="W534" s="256" t="n"/>
      <c r="X534" s="256" t="n"/>
      <c r="Y534" s="256" t="n"/>
      <c r="Z534" s="256" t="n"/>
      <c r="AA534" s="256" t="n"/>
      <c r="AB534" s="256" t="n"/>
      <c r="AC534" s="256" t="n"/>
      <c r="AD534" s="256" t="n"/>
      <c r="AE534" s="256" t="n"/>
      <c r="AF534" s="264">
        <f>IF(COUNTA(S534:AE534)=0,"",ROUND(AVERAGE(S534:AE534),1))</f>
        <v/>
      </c>
      <c r="AH534" s="256" t="n"/>
      <c r="AI534" s="256" t="n"/>
      <c r="AJ534" s="256" t="n"/>
      <c r="AK534" s="256" t="n"/>
      <c r="AL534" s="256" t="n"/>
      <c r="AM534" s="256" t="n"/>
      <c r="AN534" s="256" t="n"/>
      <c r="AO534" s="256" t="n"/>
      <c r="AP534" s="256" t="n"/>
      <c r="AQ534" s="256" t="n"/>
      <c r="AR534" s="256" t="n"/>
      <c r="AS534" s="256" t="n"/>
      <c r="AT534" s="256" t="n"/>
      <c r="AU534" s="237">
        <f>IF(COUNTA(AH534:AT534)=0,"",ROUND(AVERAGE(AH534:AT534),1))</f>
        <v/>
      </c>
    </row>
    <row r="535" ht="14.4" customHeight="1" s="185">
      <c r="A535" s="257" t="inlineStr">
        <is>
          <t>📊 MOY.</t>
        </is>
      </c>
      <c r="C535" s="235" t="n"/>
      <c r="D535" s="258">
        <f>IF(COUNTA(D520:D534)=0,"",ROUND(AVERAGE(D520:D534),1))</f>
        <v/>
      </c>
      <c r="E535" s="258">
        <f>IF(COUNTA(E520:E534)=0,"",ROUND(AVERAGE(E520:E534),1))</f>
        <v/>
      </c>
      <c r="F535" s="258">
        <f>IF(COUNTA(F520:F534)=0,"",ROUND(AVERAGE(F520:F534),1))</f>
        <v/>
      </c>
      <c r="G535" s="258">
        <f>IF(COUNTA(G520:G534)=0,"",ROUND(AVERAGE(G520:G534),1))</f>
        <v/>
      </c>
      <c r="H535" s="258">
        <f>IF(COUNTA(H520:H534)=0,"",ROUND(AVERAGE(H520:H534),1))</f>
        <v/>
      </c>
      <c r="I535" s="258">
        <f>IF(COUNTA(I520:I534)=0,"",ROUND(AVERAGE(I520:I534),1))</f>
        <v/>
      </c>
      <c r="J535" s="258">
        <f>IF(COUNTA(J520:J534)=0,"",ROUND(AVERAGE(J520:J534),1))</f>
        <v/>
      </c>
      <c r="K535" s="258">
        <f>IF(COUNTA(K520:K534)=0,"",ROUND(AVERAGE(K520:K534),1))</f>
        <v/>
      </c>
      <c r="L535" s="258">
        <f>IF(COUNTA(L520:L534)=0,"",ROUND(AVERAGE(L520:L534),1))</f>
        <v/>
      </c>
      <c r="M535" s="258">
        <f>IF(COUNTA(M520:M534)=0,"",ROUND(AVERAGE(M520:M534),1))</f>
        <v/>
      </c>
      <c r="N535" s="258">
        <f>IF(COUNTA(N520:N534)=0,"",ROUND(AVERAGE(N520:N534),1))</f>
        <v/>
      </c>
      <c r="O535" s="258">
        <f>IF(COUNTA(O520:O534)=0,"",ROUND(AVERAGE(O520:O534),1))</f>
        <v/>
      </c>
      <c r="P535" s="258">
        <f>IF(COUNTA(P520:P534)=0,"",ROUND(AVERAGE(P520:P534),1))</f>
        <v/>
      </c>
      <c r="Q535" s="265">
        <f>IF(COUNTA(Q520:Q534)=0,"",ROUND(AVERAGE(Q520:Q534),1))</f>
        <v/>
      </c>
      <c r="S535" s="258">
        <f>IF(COUNTA(S520:S534)=0,"",ROUND(AVERAGE(S520:S534),1))</f>
        <v/>
      </c>
      <c r="T535" s="258">
        <f>IF(COUNTA(T520:T534)=0,"",ROUND(AVERAGE(T520:T534),1))</f>
        <v/>
      </c>
      <c r="U535" s="258">
        <f>IF(COUNTA(U520:U534)=0,"",ROUND(AVERAGE(U520:U534),1))</f>
        <v/>
      </c>
      <c r="V535" s="258">
        <f>IF(COUNTA(V520:V534)=0,"",ROUND(AVERAGE(V520:V534),1))</f>
        <v/>
      </c>
      <c r="W535" s="258">
        <f>IF(COUNTA(W520:W534)=0,"",ROUND(AVERAGE(W520:W534),1))</f>
        <v/>
      </c>
      <c r="X535" s="258">
        <f>IF(COUNTA(X520:X534)=0,"",ROUND(AVERAGE(X520:X534),1))</f>
        <v/>
      </c>
      <c r="Y535" s="258">
        <f>IF(COUNTA(Y520:Y534)=0,"",ROUND(AVERAGE(Y520:Y534),1))</f>
        <v/>
      </c>
      <c r="Z535" s="258">
        <f>IF(COUNTA(Z520:Z534)=0,"",ROUND(AVERAGE(Z520:Z534),1))</f>
        <v/>
      </c>
      <c r="AA535" s="258">
        <f>IF(COUNTA(AA520:AA534)=0,"",ROUND(AVERAGE(AA520:AA534),1))</f>
        <v/>
      </c>
      <c r="AB535" s="258">
        <f>IF(COUNTA(AB520:AB534)=0,"",ROUND(AVERAGE(AB520:AB534),1))</f>
        <v/>
      </c>
      <c r="AC535" s="258">
        <f>IF(COUNTA(AC520:AC534)=0,"",ROUND(AVERAGE(AC520:AC534),1))</f>
        <v/>
      </c>
      <c r="AD535" s="258">
        <f>IF(COUNTA(AD520:AD534)=0,"",ROUND(AVERAGE(AD520:AD534),1))</f>
        <v/>
      </c>
      <c r="AE535" s="258">
        <f>IF(COUNTA(AE520:AE534)=0,"",ROUND(AVERAGE(AE520:AE534),1))</f>
        <v/>
      </c>
      <c r="AF535" s="265">
        <f>IF(COUNTA(AF520:AF534)=0,"",ROUND(AVERAGE(AF520:AF534),1))</f>
        <v/>
      </c>
      <c r="AH535" s="258">
        <f>IF(COUNTA(AH520:AH534)=0,"",ROUND(AVERAGE(AH520:AH534),1))</f>
        <v/>
      </c>
      <c r="AI535" s="258">
        <f>IF(COUNTA(AI520:AI534)=0,"",ROUND(AVERAGE(AI520:AI534),1))</f>
        <v/>
      </c>
      <c r="AJ535" s="258">
        <f>IF(COUNTA(AJ520:AJ534)=0,"",ROUND(AVERAGE(AJ520:AJ534),1))</f>
        <v/>
      </c>
      <c r="AK535" s="258">
        <f>IF(COUNTA(AK520:AK534)=0,"",ROUND(AVERAGE(AK520:AK534),1))</f>
        <v/>
      </c>
      <c r="AL535" s="258">
        <f>IF(COUNTA(AL520:AL534)=0,"",ROUND(AVERAGE(AL520:AL534),1))</f>
        <v/>
      </c>
      <c r="AM535" s="258">
        <f>IF(COUNTA(AM520:AM534)=0,"",ROUND(AVERAGE(AM520:AM534),1))</f>
        <v/>
      </c>
      <c r="AN535" s="258">
        <f>IF(COUNTA(AN520:AN534)=0,"",ROUND(AVERAGE(AN520:AN534),1))</f>
        <v/>
      </c>
      <c r="AO535" s="258">
        <f>IF(COUNTA(AO520:AO534)=0,"",ROUND(AVERAGE(AO520:AO534),1))</f>
        <v/>
      </c>
      <c r="AP535" s="258">
        <f>IF(COUNTA(AP520:AP534)=0,"",ROUND(AVERAGE(AP520:AP534),1))</f>
        <v/>
      </c>
      <c r="AQ535" s="258">
        <f>IF(COUNTA(AQ520:AQ534)=0,"",ROUND(AVERAGE(AQ520:AQ534),1))</f>
        <v/>
      </c>
      <c r="AR535" s="258">
        <f>IF(COUNTA(AR520:AR534)=0,"",ROUND(AVERAGE(AR520:AR534),1))</f>
        <v/>
      </c>
      <c r="AS535" s="258">
        <f>IF(COUNTA(AS520:AS534)=0,"",ROUND(AVERAGE(AS520:AS534),1))</f>
        <v/>
      </c>
      <c r="AT535" s="258">
        <f>IF(COUNTA(AT520:AT534)=0,"",ROUND(AVERAGE(AT520:AT534),1))</f>
        <v/>
      </c>
      <c r="AU535" s="272">
        <f>IF(COUNTA(AU520:AU534)=0,"",ROUND(AVERAGE(AU520:AU534),1))</f>
        <v/>
      </c>
    </row>
    <row r="536" ht="30" customHeight="1" s="185">
      <c r="A536" s="260" t="inlineStr">
        <is>
          <t>N°</t>
        </is>
      </c>
      <c r="B536" s="245" t="inlineStr">
        <is>
          <t>📅 MERCREDI</t>
        </is>
      </c>
      <c r="C536" s="228" t="n"/>
      <c r="D536" s="229" t="inlineStr">
        <is>
          <t>Règles</t>
        </is>
      </c>
      <c r="E536" s="229" t="inlineStr">
        <is>
          <t>Coopér.</t>
        </is>
      </c>
      <c r="F536" s="229" t="inlineStr">
        <is>
          <t>Comm.</t>
        </is>
      </c>
      <c r="G536" s="229" t="inlineStr">
        <is>
          <t>Entraide</t>
        </is>
      </c>
      <c r="H536" s="230" t="inlineStr">
        <is>
          <t>Initiat.</t>
        </is>
      </c>
      <c r="I536" s="230" t="inlineStr">
        <is>
          <t>Gest.mat</t>
        </is>
      </c>
      <c r="J536" s="230" t="inlineStr">
        <is>
          <t>Orga.</t>
        </is>
      </c>
      <c r="K536" s="231" t="inlineStr">
        <is>
          <t>Imagin.</t>
        </is>
      </c>
      <c r="L536" s="231" t="inlineStr">
        <is>
          <t>Expr.art</t>
        </is>
      </c>
      <c r="M536" s="231" t="inlineStr">
        <is>
          <t>Expr.corp</t>
        </is>
      </c>
      <c r="N536" s="232" t="inlineStr">
        <is>
          <t>Coord.</t>
        </is>
      </c>
      <c r="O536" s="232" t="inlineStr">
        <is>
          <t>Endur.</t>
        </is>
      </c>
      <c r="P536" s="232" t="inlineStr">
        <is>
          <t>Esp.sport</t>
        </is>
      </c>
      <c r="Q536" s="267" t="inlineStr">
        <is>
          <t>MOY</t>
        </is>
      </c>
      <c r="R536" s="268" t="inlineStr">
        <is>
          <t>▼ Activité</t>
        </is>
      </c>
      <c r="S536" s="229" t="inlineStr">
        <is>
          <t>Règles</t>
        </is>
      </c>
      <c r="T536" s="229" t="inlineStr">
        <is>
          <t>Coopér.</t>
        </is>
      </c>
      <c r="U536" s="229" t="inlineStr">
        <is>
          <t>Comm.</t>
        </is>
      </c>
      <c r="V536" s="229" t="inlineStr">
        <is>
          <t>Entraide</t>
        </is>
      </c>
      <c r="W536" s="230" t="inlineStr">
        <is>
          <t>Initiat.</t>
        </is>
      </c>
      <c r="X536" s="230" t="inlineStr">
        <is>
          <t>Gest.mat</t>
        </is>
      </c>
      <c r="Y536" s="230" t="inlineStr">
        <is>
          <t>Orga.</t>
        </is>
      </c>
      <c r="Z536" s="231" t="inlineStr">
        <is>
          <t>Imagin.</t>
        </is>
      </c>
      <c r="AA536" s="231" t="inlineStr">
        <is>
          <t>Expr.art</t>
        </is>
      </c>
      <c r="AB536" s="231" t="inlineStr">
        <is>
          <t>Expr.corp</t>
        </is>
      </c>
      <c r="AC536" s="232" t="inlineStr">
        <is>
          <t>Coord.</t>
        </is>
      </c>
      <c r="AD536" s="232" t="inlineStr">
        <is>
          <t>Endur.</t>
        </is>
      </c>
      <c r="AE536" s="232" t="inlineStr">
        <is>
          <t>Esp.sport</t>
        </is>
      </c>
      <c r="AF536" s="267" t="inlineStr">
        <is>
          <t>MOY</t>
        </is>
      </c>
      <c r="AH536" s="229" t="inlineStr">
        <is>
          <t>Règles</t>
        </is>
      </c>
      <c r="AI536" s="229" t="inlineStr">
        <is>
          <t>Coopér.</t>
        </is>
      </c>
      <c r="AJ536" s="229" t="inlineStr">
        <is>
          <t>Comm.</t>
        </is>
      </c>
      <c r="AK536" s="229" t="inlineStr">
        <is>
          <t>Entraide</t>
        </is>
      </c>
      <c r="AL536" s="230" t="inlineStr">
        <is>
          <t>Initiat.</t>
        </is>
      </c>
      <c r="AM536" s="230" t="inlineStr">
        <is>
          <t>Gest.mat</t>
        </is>
      </c>
      <c r="AN536" s="230" t="inlineStr">
        <is>
          <t>Orga.</t>
        </is>
      </c>
      <c r="AO536" s="231" t="inlineStr">
        <is>
          <t>Imagin.</t>
        </is>
      </c>
      <c r="AP536" s="231" t="inlineStr">
        <is>
          <t>Expr.art</t>
        </is>
      </c>
      <c r="AQ536" s="231" t="inlineStr">
        <is>
          <t>Expr.corp</t>
        </is>
      </c>
      <c r="AR536" s="232" t="inlineStr">
        <is>
          <t>Coord.</t>
        </is>
      </c>
      <c r="AS536" s="232" t="inlineStr">
        <is>
          <t>Endur.</t>
        </is>
      </c>
      <c r="AT536" s="232" t="inlineStr">
        <is>
          <t>Esp.sport</t>
        </is>
      </c>
      <c r="AU536" s="269" t="inlineStr">
        <is>
          <t>MOY</t>
        </is>
      </c>
    </row>
    <row r="537" ht="14.4" customHeight="1" s="185">
      <c r="A537" s="255" t="n">
        <v>1</v>
      </c>
      <c r="B537" s="194">
        <f t="array" ref="B537:B537">IFERROR(INDEX(Liste_Enfants!B$4:B$53,SMALL(IF(Liste_Enfants!E$4:E$53="B",ROW(Liste_Enfants!E$4:E$53)-3),1))&amp;" "&amp;INDEX(Liste_Enfants!C$4:C$53,SMALL(IF(Liste_Enfants!E$4:E$53="B",ROW(Liste_Enfants!E$4:E$53)-3),1)),"")</f>
        <v/>
      </c>
      <c r="C537" s="235" t="n"/>
      <c r="D537" s="256" t="n"/>
      <c r="E537" s="256" t="n"/>
      <c r="F537" s="256" t="n"/>
      <c r="G537" s="256" t="n"/>
      <c r="H537" s="256" t="n"/>
      <c r="I537" s="256" t="n"/>
      <c r="J537" s="256" t="n"/>
      <c r="K537" s="256" t="n"/>
      <c r="L537" s="256" t="n"/>
      <c r="M537" s="256" t="n"/>
      <c r="N537" s="256" t="n"/>
      <c r="O537" s="256" t="n"/>
      <c r="P537" s="256" t="n"/>
      <c r="Q537" s="264">
        <f>IF(COUNTA(D537:P537)=0,"",ROUND(AVERAGE(D537:P537),1))</f>
        <v/>
      </c>
      <c r="S537" s="256" t="n"/>
      <c r="T537" s="256" t="n"/>
      <c r="U537" s="256" t="n"/>
      <c r="V537" s="256" t="n"/>
      <c r="W537" s="256" t="n"/>
      <c r="X537" s="256" t="n"/>
      <c r="Y537" s="256" t="n"/>
      <c r="Z537" s="256" t="n"/>
      <c r="AA537" s="256" t="n"/>
      <c r="AB537" s="256" t="n"/>
      <c r="AC537" s="256" t="n"/>
      <c r="AD537" s="256" t="n"/>
      <c r="AE537" s="256" t="n"/>
      <c r="AF537" s="264">
        <f>IF(COUNTA(S537:AE537)=0,"",ROUND(AVERAGE(S537:AE537),1))</f>
        <v/>
      </c>
      <c r="AH537" s="256" t="n"/>
      <c r="AI537" s="256" t="n"/>
      <c r="AJ537" s="256" t="n"/>
      <c r="AK537" s="256" t="n"/>
      <c r="AL537" s="256" t="n"/>
      <c r="AM537" s="256" t="n"/>
      <c r="AN537" s="256" t="n"/>
      <c r="AO537" s="256" t="n"/>
      <c r="AP537" s="256" t="n"/>
      <c r="AQ537" s="256" t="n"/>
      <c r="AR537" s="256" t="n"/>
      <c r="AS537" s="256" t="n"/>
      <c r="AT537" s="256" t="n"/>
      <c r="AU537" s="237">
        <f>IF(COUNTA(AH537:AT537)=0,"",ROUND(AVERAGE(AH537:AT537),1))</f>
        <v/>
      </c>
    </row>
    <row r="538" ht="14.4" customHeight="1" s="185">
      <c r="A538" s="255" t="n">
        <v>2</v>
      </c>
      <c r="B538" s="194">
        <f t="array" ref="B538:B538">IFERROR(INDEX(Liste_Enfants!B$4:B$53,SMALL(IF(Liste_Enfants!E$4:E$53="B",ROW(Liste_Enfants!E$4:E$53)-3),2))&amp;" "&amp;INDEX(Liste_Enfants!C$4:C$53,SMALL(IF(Liste_Enfants!E$4:E$53="B",ROW(Liste_Enfants!E$4:E$53)-3),2)),"")</f>
        <v/>
      </c>
      <c r="C538" s="235" t="n"/>
      <c r="D538" s="256" t="n"/>
      <c r="E538" s="256" t="n"/>
      <c r="F538" s="256" t="n"/>
      <c r="G538" s="256" t="n"/>
      <c r="H538" s="256" t="n"/>
      <c r="I538" s="256" t="n"/>
      <c r="J538" s="256" t="n"/>
      <c r="K538" s="256" t="n"/>
      <c r="L538" s="256" t="n"/>
      <c r="M538" s="256" t="n"/>
      <c r="N538" s="256" t="n"/>
      <c r="O538" s="256" t="n"/>
      <c r="P538" s="256" t="n"/>
      <c r="Q538" s="264">
        <f>IF(COUNTA(D538:P538)=0,"",ROUND(AVERAGE(D538:P538),1))</f>
        <v/>
      </c>
      <c r="S538" s="256" t="n"/>
      <c r="T538" s="256" t="n"/>
      <c r="U538" s="256" t="n"/>
      <c r="V538" s="256" t="n"/>
      <c r="W538" s="256" t="n"/>
      <c r="X538" s="256" t="n"/>
      <c r="Y538" s="256" t="n"/>
      <c r="Z538" s="256" t="n"/>
      <c r="AA538" s="256" t="n"/>
      <c r="AB538" s="256" t="n"/>
      <c r="AC538" s="256" t="n"/>
      <c r="AD538" s="256" t="n"/>
      <c r="AE538" s="256" t="n"/>
      <c r="AF538" s="264">
        <f>IF(COUNTA(S538:AE538)=0,"",ROUND(AVERAGE(S538:AE538),1))</f>
        <v/>
      </c>
      <c r="AH538" s="256" t="n"/>
      <c r="AI538" s="256" t="n"/>
      <c r="AJ538" s="256" t="n"/>
      <c r="AK538" s="256" t="n"/>
      <c r="AL538" s="256" t="n"/>
      <c r="AM538" s="256" t="n"/>
      <c r="AN538" s="256" t="n"/>
      <c r="AO538" s="256" t="n"/>
      <c r="AP538" s="256" t="n"/>
      <c r="AQ538" s="256" t="n"/>
      <c r="AR538" s="256" t="n"/>
      <c r="AS538" s="256" t="n"/>
      <c r="AT538" s="256" t="n"/>
      <c r="AU538" s="237">
        <f>IF(COUNTA(AH538:AT538)=0,"",ROUND(AVERAGE(AH538:AT538),1))</f>
        <v/>
      </c>
    </row>
    <row r="539" ht="14.4" customHeight="1" s="185">
      <c r="A539" s="255" t="n">
        <v>3</v>
      </c>
      <c r="B539" s="194">
        <f t="array" ref="B539:B539">IFERROR(INDEX(Liste_Enfants!B$4:B$53,SMALL(IF(Liste_Enfants!E$4:E$53="B",ROW(Liste_Enfants!E$4:E$53)-3),3))&amp;" "&amp;INDEX(Liste_Enfants!C$4:C$53,SMALL(IF(Liste_Enfants!E$4:E$53="B",ROW(Liste_Enfants!E$4:E$53)-3),3)),"")</f>
        <v/>
      </c>
      <c r="C539" s="235" t="n"/>
      <c r="D539" s="256" t="n"/>
      <c r="E539" s="256" t="n"/>
      <c r="F539" s="256" t="n"/>
      <c r="G539" s="256" t="n"/>
      <c r="H539" s="256" t="n"/>
      <c r="I539" s="256" t="n"/>
      <c r="J539" s="256" t="n"/>
      <c r="K539" s="256" t="n"/>
      <c r="L539" s="256" t="n"/>
      <c r="M539" s="256" t="n"/>
      <c r="N539" s="256" t="n"/>
      <c r="O539" s="256" t="n"/>
      <c r="P539" s="256" t="n"/>
      <c r="Q539" s="264">
        <f>IF(COUNTA(D539:P539)=0,"",ROUND(AVERAGE(D539:P539),1))</f>
        <v/>
      </c>
      <c r="S539" s="256" t="n"/>
      <c r="T539" s="256" t="n"/>
      <c r="U539" s="256" t="n"/>
      <c r="V539" s="256" t="n"/>
      <c r="W539" s="256" t="n"/>
      <c r="X539" s="256" t="n"/>
      <c r="Y539" s="256" t="n"/>
      <c r="Z539" s="256" t="n"/>
      <c r="AA539" s="256" t="n"/>
      <c r="AB539" s="256" t="n"/>
      <c r="AC539" s="256" t="n"/>
      <c r="AD539" s="256" t="n"/>
      <c r="AE539" s="256" t="n"/>
      <c r="AF539" s="264">
        <f>IF(COUNTA(S539:AE539)=0,"",ROUND(AVERAGE(S539:AE539),1))</f>
        <v/>
      </c>
      <c r="AH539" s="256" t="n"/>
      <c r="AI539" s="256" t="n"/>
      <c r="AJ539" s="256" t="n"/>
      <c r="AK539" s="256" t="n"/>
      <c r="AL539" s="256" t="n"/>
      <c r="AM539" s="256" t="n"/>
      <c r="AN539" s="256" t="n"/>
      <c r="AO539" s="256" t="n"/>
      <c r="AP539" s="256" t="n"/>
      <c r="AQ539" s="256" t="n"/>
      <c r="AR539" s="256" t="n"/>
      <c r="AS539" s="256" t="n"/>
      <c r="AT539" s="256" t="n"/>
      <c r="AU539" s="237">
        <f>IF(COUNTA(AH539:AT539)=0,"",ROUND(AVERAGE(AH539:AT539),1))</f>
        <v/>
      </c>
    </row>
    <row r="540" ht="14.4" customHeight="1" s="185">
      <c r="A540" s="255" t="n">
        <v>4</v>
      </c>
      <c r="B540" s="194">
        <f t="array" ref="B540:B540">IFERROR(INDEX(Liste_Enfants!B$4:B$53,SMALL(IF(Liste_Enfants!E$4:E$53="B",ROW(Liste_Enfants!E$4:E$53)-3),4))&amp;" "&amp;INDEX(Liste_Enfants!C$4:C$53,SMALL(IF(Liste_Enfants!E$4:E$53="B",ROW(Liste_Enfants!E$4:E$53)-3),4)),"")</f>
        <v/>
      </c>
      <c r="C540" s="235" t="n"/>
      <c r="D540" s="256" t="n"/>
      <c r="E540" s="256" t="n"/>
      <c r="F540" s="256" t="n"/>
      <c r="G540" s="256" t="n"/>
      <c r="H540" s="256" t="n"/>
      <c r="I540" s="256" t="n"/>
      <c r="J540" s="256" t="n"/>
      <c r="K540" s="256" t="n"/>
      <c r="L540" s="256" t="n"/>
      <c r="M540" s="256" t="n"/>
      <c r="N540" s="256" t="n"/>
      <c r="O540" s="256" t="n"/>
      <c r="P540" s="256" t="n"/>
      <c r="Q540" s="264">
        <f>IF(COUNTA(D540:P540)=0,"",ROUND(AVERAGE(D540:P540),1))</f>
        <v/>
      </c>
      <c r="S540" s="256" t="n"/>
      <c r="T540" s="256" t="n"/>
      <c r="U540" s="256" t="n"/>
      <c r="V540" s="256" t="n"/>
      <c r="W540" s="256" t="n"/>
      <c r="X540" s="256" t="n"/>
      <c r="Y540" s="256" t="n"/>
      <c r="Z540" s="256" t="n"/>
      <c r="AA540" s="256" t="n"/>
      <c r="AB540" s="256" t="n"/>
      <c r="AC540" s="256" t="n"/>
      <c r="AD540" s="256" t="n"/>
      <c r="AE540" s="256" t="n"/>
      <c r="AF540" s="264">
        <f>IF(COUNTA(S540:AE540)=0,"",ROUND(AVERAGE(S540:AE540),1))</f>
        <v/>
      </c>
      <c r="AH540" s="256" t="n"/>
      <c r="AI540" s="256" t="n"/>
      <c r="AJ540" s="256" t="n"/>
      <c r="AK540" s="256" t="n"/>
      <c r="AL540" s="256" t="n"/>
      <c r="AM540" s="256" t="n"/>
      <c r="AN540" s="256" t="n"/>
      <c r="AO540" s="256" t="n"/>
      <c r="AP540" s="256" t="n"/>
      <c r="AQ540" s="256" t="n"/>
      <c r="AR540" s="256" t="n"/>
      <c r="AS540" s="256" t="n"/>
      <c r="AT540" s="256" t="n"/>
      <c r="AU540" s="237">
        <f>IF(COUNTA(AH540:AT540)=0,"",ROUND(AVERAGE(AH540:AT540),1))</f>
        <v/>
      </c>
    </row>
    <row r="541" ht="14.4" customHeight="1" s="185">
      <c r="A541" s="255" t="n">
        <v>5</v>
      </c>
      <c r="B541" s="194">
        <f t="array" ref="B541:B541">IFERROR(INDEX(Liste_Enfants!B$4:B$53,SMALL(IF(Liste_Enfants!E$4:E$53="B",ROW(Liste_Enfants!E$4:E$53)-3),5))&amp;" "&amp;INDEX(Liste_Enfants!C$4:C$53,SMALL(IF(Liste_Enfants!E$4:E$53="B",ROW(Liste_Enfants!E$4:E$53)-3),5)),"")</f>
        <v/>
      </c>
      <c r="C541" s="235" t="n"/>
      <c r="D541" s="256" t="n"/>
      <c r="E541" s="256" t="n"/>
      <c r="F541" s="256" t="n"/>
      <c r="G541" s="256" t="n"/>
      <c r="H541" s="256" t="n"/>
      <c r="I541" s="256" t="n"/>
      <c r="J541" s="256" t="n"/>
      <c r="K541" s="256" t="n"/>
      <c r="L541" s="256" t="n"/>
      <c r="M541" s="256" t="n"/>
      <c r="N541" s="256" t="n"/>
      <c r="O541" s="256" t="n"/>
      <c r="P541" s="256" t="n"/>
      <c r="Q541" s="264">
        <f>IF(COUNTA(D541:P541)=0,"",ROUND(AVERAGE(D541:P541),1))</f>
        <v/>
      </c>
      <c r="S541" s="256" t="n"/>
      <c r="T541" s="256" t="n"/>
      <c r="U541" s="256" t="n"/>
      <c r="V541" s="256" t="n"/>
      <c r="W541" s="256" t="n"/>
      <c r="X541" s="256" t="n"/>
      <c r="Y541" s="256" t="n"/>
      <c r="Z541" s="256" t="n"/>
      <c r="AA541" s="256" t="n"/>
      <c r="AB541" s="256" t="n"/>
      <c r="AC541" s="256" t="n"/>
      <c r="AD541" s="256" t="n"/>
      <c r="AE541" s="256" t="n"/>
      <c r="AF541" s="264">
        <f>IF(COUNTA(S541:AE541)=0,"",ROUND(AVERAGE(S541:AE541),1))</f>
        <v/>
      </c>
      <c r="AH541" s="256" t="n"/>
      <c r="AI541" s="256" t="n"/>
      <c r="AJ541" s="256" t="n"/>
      <c r="AK541" s="256" t="n"/>
      <c r="AL541" s="256" t="n"/>
      <c r="AM541" s="256" t="n"/>
      <c r="AN541" s="256" t="n"/>
      <c r="AO541" s="256" t="n"/>
      <c r="AP541" s="256" t="n"/>
      <c r="AQ541" s="256" t="n"/>
      <c r="AR541" s="256" t="n"/>
      <c r="AS541" s="256" t="n"/>
      <c r="AT541" s="256" t="n"/>
      <c r="AU541" s="237">
        <f>IF(COUNTA(AH541:AT541)=0,"",ROUND(AVERAGE(AH541:AT541),1))</f>
        <v/>
      </c>
    </row>
    <row r="542" ht="14.4" customHeight="1" s="185">
      <c r="A542" s="255" t="n">
        <v>6</v>
      </c>
      <c r="B542" s="194">
        <f t="array" ref="B542:B542">IFERROR(INDEX(Liste_Enfants!B$4:B$53,SMALL(IF(Liste_Enfants!E$4:E$53="B",ROW(Liste_Enfants!E$4:E$53)-3),6))&amp;" "&amp;INDEX(Liste_Enfants!C$4:C$53,SMALL(IF(Liste_Enfants!E$4:E$53="B",ROW(Liste_Enfants!E$4:E$53)-3),6)),"")</f>
        <v/>
      </c>
      <c r="C542" s="235" t="n"/>
      <c r="D542" s="256" t="n"/>
      <c r="E542" s="256" t="n"/>
      <c r="F542" s="256" t="n"/>
      <c r="G542" s="256" t="n"/>
      <c r="H542" s="256" t="n"/>
      <c r="I542" s="256" t="n"/>
      <c r="J542" s="256" t="n"/>
      <c r="K542" s="256" t="n"/>
      <c r="L542" s="256" t="n"/>
      <c r="M542" s="256" t="n"/>
      <c r="N542" s="256" t="n"/>
      <c r="O542" s="256" t="n"/>
      <c r="P542" s="256" t="n"/>
      <c r="Q542" s="264">
        <f>IF(COUNTA(D542:P542)=0,"",ROUND(AVERAGE(D542:P542),1))</f>
        <v/>
      </c>
      <c r="S542" s="256" t="n"/>
      <c r="T542" s="256" t="n"/>
      <c r="U542" s="256" t="n"/>
      <c r="V542" s="256" t="n"/>
      <c r="W542" s="256" t="n"/>
      <c r="X542" s="256" t="n"/>
      <c r="Y542" s="256" t="n"/>
      <c r="Z542" s="256" t="n"/>
      <c r="AA542" s="256" t="n"/>
      <c r="AB542" s="256" t="n"/>
      <c r="AC542" s="256" t="n"/>
      <c r="AD542" s="256" t="n"/>
      <c r="AE542" s="256" t="n"/>
      <c r="AF542" s="264">
        <f>IF(COUNTA(S542:AE542)=0,"",ROUND(AVERAGE(S542:AE542),1))</f>
        <v/>
      </c>
      <c r="AH542" s="256" t="n"/>
      <c r="AI542" s="256" t="n"/>
      <c r="AJ542" s="256" t="n"/>
      <c r="AK542" s="256" t="n"/>
      <c r="AL542" s="256" t="n"/>
      <c r="AM542" s="256" t="n"/>
      <c r="AN542" s="256" t="n"/>
      <c r="AO542" s="256" t="n"/>
      <c r="AP542" s="256" t="n"/>
      <c r="AQ542" s="256" t="n"/>
      <c r="AR542" s="256" t="n"/>
      <c r="AS542" s="256" t="n"/>
      <c r="AT542" s="256" t="n"/>
      <c r="AU542" s="237">
        <f>IF(COUNTA(AH542:AT542)=0,"",ROUND(AVERAGE(AH542:AT542),1))</f>
        <v/>
      </c>
    </row>
    <row r="543" ht="14.4" customHeight="1" s="185">
      <c r="A543" s="255" t="n">
        <v>7</v>
      </c>
      <c r="B543" s="194">
        <f t="array" ref="B543:B543">IFERROR(INDEX(Liste_Enfants!B$4:B$53,SMALL(IF(Liste_Enfants!E$4:E$53="B",ROW(Liste_Enfants!E$4:E$53)-3),7))&amp;" "&amp;INDEX(Liste_Enfants!C$4:C$53,SMALL(IF(Liste_Enfants!E$4:E$53="B",ROW(Liste_Enfants!E$4:E$53)-3),7)),"")</f>
        <v/>
      </c>
      <c r="C543" s="235" t="n"/>
      <c r="D543" s="256" t="n"/>
      <c r="E543" s="256" t="n"/>
      <c r="F543" s="256" t="n"/>
      <c r="G543" s="256" t="n"/>
      <c r="H543" s="256" t="n"/>
      <c r="I543" s="256" t="n"/>
      <c r="J543" s="256" t="n"/>
      <c r="K543" s="256" t="n"/>
      <c r="L543" s="256" t="n"/>
      <c r="M543" s="256" t="n"/>
      <c r="N543" s="256" t="n"/>
      <c r="O543" s="256" t="n"/>
      <c r="P543" s="256" t="n"/>
      <c r="Q543" s="264">
        <f>IF(COUNTA(D543:P543)=0,"",ROUND(AVERAGE(D543:P543),1))</f>
        <v/>
      </c>
      <c r="S543" s="256" t="n"/>
      <c r="T543" s="256" t="n"/>
      <c r="U543" s="256" t="n"/>
      <c r="V543" s="256" t="n"/>
      <c r="W543" s="256" t="n"/>
      <c r="X543" s="256" t="n"/>
      <c r="Y543" s="256" t="n"/>
      <c r="Z543" s="256" t="n"/>
      <c r="AA543" s="256" t="n"/>
      <c r="AB543" s="256" t="n"/>
      <c r="AC543" s="256" t="n"/>
      <c r="AD543" s="256" t="n"/>
      <c r="AE543" s="256" t="n"/>
      <c r="AF543" s="264">
        <f>IF(COUNTA(S543:AE543)=0,"",ROUND(AVERAGE(S543:AE543),1))</f>
        <v/>
      </c>
      <c r="AH543" s="256" t="n"/>
      <c r="AI543" s="256" t="n"/>
      <c r="AJ543" s="256" t="n"/>
      <c r="AK543" s="256" t="n"/>
      <c r="AL543" s="256" t="n"/>
      <c r="AM543" s="256" t="n"/>
      <c r="AN543" s="256" t="n"/>
      <c r="AO543" s="256" t="n"/>
      <c r="AP543" s="256" t="n"/>
      <c r="AQ543" s="256" t="n"/>
      <c r="AR543" s="256" t="n"/>
      <c r="AS543" s="256" t="n"/>
      <c r="AT543" s="256" t="n"/>
      <c r="AU543" s="237">
        <f>IF(COUNTA(AH543:AT543)=0,"",ROUND(AVERAGE(AH543:AT543),1))</f>
        <v/>
      </c>
    </row>
    <row r="544" ht="14.4" customHeight="1" s="185">
      <c r="A544" s="255" t="n">
        <v>8</v>
      </c>
      <c r="B544" s="194">
        <f t="array" ref="B544:B544">IFERROR(INDEX(Liste_Enfants!B$4:B$53,SMALL(IF(Liste_Enfants!E$4:E$53="B",ROW(Liste_Enfants!E$4:E$53)-3),8))&amp;" "&amp;INDEX(Liste_Enfants!C$4:C$53,SMALL(IF(Liste_Enfants!E$4:E$53="B",ROW(Liste_Enfants!E$4:E$53)-3),8)),"")</f>
        <v/>
      </c>
      <c r="C544" s="235" t="n"/>
      <c r="D544" s="256" t="n"/>
      <c r="E544" s="256" t="n"/>
      <c r="F544" s="256" t="n"/>
      <c r="G544" s="256" t="n"/>
      <c r="H544" s="256" t="n"/>
      <c r="I544" s="256" t="n"/>
      <c r="J544" s="256" t="n"/>
      <c r="K544" s="256" t="n"/>
      <c r="L544" s="256" t="n"/>
      <c r="M544" s="256" t="n"/>
      <c r="N544" s="256" t="n"/>
      <c r="O544" s="256" t="n"/>
      <c r="P544" s="256" t="n"/>
      <c r="Q544" s="264">
        <f>IF(COUNTA(D544:P544)=0,"",ROUND(AVERAGE(D544:P544),1))</f>
        <v/>
      </c>
      <c r="S544" s="256" t="n"/>
      <c r="T544" s="256" t="n"/>
      <c r="U544" s="256" t="n"/>
      <c r="V544" s="256" t="n"/>
      <c r="W544" s="256" t="n"/>
      <c r="X544" s="256" t="n"/>
      <c r="Y544" s="256" t="n"/>
      <c r="Z544" s="256" t="n"/>
      <c r="AA544" s="256" t="n"/>
      <c r="AB544" s="256" t="n"/>
      <c r="AC544" s="256" t="n"/>
      <c r="AD544" s="256" t="n"/>
      <c r="AE544" s="256" t="n"/>
      <c r="AF544" s="264">
        <f>IF(COUNTA(S544:AE544)=0,"",ROUND(AVERAGE(S544:AE544),1))</f>
        <v/>
      </c>
      <c r="AH544" s="256" t="n"/>
      <c r="AI544" s="256" t="n"/>
      <c r="AJ544" s="256" t="n"/>
      <c r="AK544" s="256" t="n"/>
      <c r="AL544" s="256" t="n"/>
      <c r="AM544" s="256" t="n"/>
      <c r="AN544" s="256" t="n"/>
      <c r="AO544" s="256" t="n"/>
      <c r="AP544" s="256" t="n"/>
      <c r="AQ544" s="256" t="n"/>
      <c r="AR544" s="256" t="n"/>
      <c r="AS544" s="256" t="n"/>
      <c r="AT544" s="256" t="n"/>
      <c r="AU544" s="237">
        <f>IF(COUNTA(AH544:AT544)=0,"",ROUND(AVERAGE(AH544:AT544),1))</f>
        <v/>
      </c>
    </row>
    <row r="545" ht="14.4" customHeight="1" s="185">
      <c r="A545" s="255" t="n">
        <v>9</v>
      </c>
      <c r="B545" s="194">
        <f t="array" ref="B545:B545">IFERROR(INDEX(Liste_Enfants!B$4:B$53,SMALL(IF(Liste_Enfants!E$4:E$53="B",ROW(Liste_Enfants!E$4:E$53)-3),9))&amp;" "&amp;INDEX(Liste_Enfants!C$4:C$53,SMALL(IF(Liste_Enfants!E$4:E$53="B",ROW(Liste_Enfants!E$4:E$53)-3),9)),"")</f>
        <v/>
      </c>
      <c r="C545" s="235" t="n"/>
      <c r="D545" s="256" t="n"/>
      <c r="E545" s="256" t="n"/>
      <c r="F545" s="256" t="n"/>
      <c r="G545" s="256" t="n"/>
      <c r="H545" s="256" t="n"/>
      <c r="I545" s="256" t="n"/>
      <c r="J545" s="256" t="n"/>
      <c r="K545" s="256" t="n"/>
      <c r="L545" s="256" t="n"/>
      <c r="M545" s="256" t="n"/>
      <c r="N545" s="256" t="n"/>
      <c r="O545" s="256" t="n"/>
      <c r="P545" s="256" t="n"/>
      <c r="Q545" s="264">
        <f>IF(COUNTA(D545:P545)=0,"",ROUND(AVERAGE(D545:P545),1))</f>
        <v/>
      </c>
      <c r="S545" s="256" t="n"/>
      <c r="T545" s="256" t="n"/>
      <c r="U545" s="256" t="n"/>
      <c r="V545" s="256" t="n"/>
      <c r="W545" s="256" t="n"/>
      <c r="X545" s="256" t="n"/>
      <c r="Y545" s="256" t="n"/>
      <c r="Z545" s="256" t="n"/>
      <c r="AA545" s="256" t="n"/>
      <c r="AB545" s="256" t="n"/>
      <c r="AC545" s="256" t="n"/>
      <c r="AD545" s="256" t="n"/>
      <c r="AE545" s="256" t="n"/>
      <c r="AF545" s="264">
        <f>IF(COUNTA(S545:AE545)=0,"",ROUND(AVERAGE(S545:AE545),1))</f>
        <v/>
      </c>
      <c r="AH545" s="256" t="n"/>
      <c r="AI545" s="256" t="n"/>
      <c r="AJ545" s="256" t="n"/>
      <c r="AK545" s="256" t="n"/>
      <c r="AL545" s="256" t="n"/>
      <c r="AM545" s="256" t="n"/>
      <c r="AN545" s="256" t="n"/>
      <c r="AO545" s="256" t="n"/>
      <c r="AP545" s="256" t="n"/>
      <c r="AQ545" s="256" t="n"/>
      <c r="AR545" s="256" t="n"/>
      <c r="AS545" s="256" t="n"/>
      <c r="AT545" s="256" t="n"/>
      <c r="AU545" s="237">
        <f>IF(COUNTA(AH545:AT545)=0,"",ROUND(AVERAGE(AH545:AT545),1))</f>
        <v/>
      </c>
    </row>
    <row r="546" ht="14.4" customHeight="1" s="185">
      <c r="A546" s="255" t="n">
        <v>10</v>
      </c>
      <c r="B546" s="194">
        <f t="array" ref="B546:B546">IFERROR(INDEX(Liste_Enfants!B$4:B$53,SMALL(IF(Liste_Enfants!E$4:E$53="B",ROW(Liste_Enfants!E$4:E$53)-3),10))&amp;" "&amp;INDEX(Liste_Enfants!C$4:C$53,SMALL(IF(Liste_Enfants!E$4:E$53="B",ROW(Liste_Enfants!E$4:E$53)-3),10)),"")</f>
        <v/>
      </c>
      <c r="C546" s="235" t="n"/>
      <c r="D546" s="256" t="n"/>
      <c r="E546" s="256" t="n"/>
      <c r="F546" s="256" t="n"/>
      <c r="G546" s="256" t="n"/>
      <c r="H546" s="256" t="n"/>
      <c r="I546" s="256" t="n"/>
      <c r="J546" s="256" t="n"/>
      <c r="K546" s="256" t="n"/>
      <c r="L546" s="256" t="n"/>
      <c r="M546" s="256" t="n"/>
      <c r="N546" s="256" t="n"/>
      <c r="O546" s="256" t="n"/>
      <c r="P546" s="256" t="n"/>
      <c r="Q546" s="264">
        <f>IF(COUNTA(D546:P546)=0,"",ROUND(AVERAGE(D546:P546),1))</f>
        <v/>
      </c>
      <c r="S546" s="256" t="n"/>
      <c r="T546" s="256" t="n"/>
      <c r="U546" s="256" t="n"/>
      <c r="V546" s="256" t="n"/>
      <c r="W546" s="256" t="n"/>
      <c r="X546" s="256" t="n"/>
      <c r="Y546" s="256" t="n"/>
      <c r="Z546" s="256" t="n"/>
      <c r="AA546" s="256" t="n"/>
      <c r="AB546" s="256" t="n"/>
      <c r="AC546" s="256" t="n"/>
      <c r="AD546" s="256" t="n"/>
      <c r="AE546" s="256" t="n"/>
      <c r="AF546" s="264">
        <f>IF(COUNTA(S546:AE546)=0,"",ROUND(AVERAGE(S546:AE546),1))</f>
        <v/>
      </c>
      <c r="AH546" s="256" t="n"/>
      <c r="AI546" s="256" t="n"/>
      <c r="AJ546" s="256" t="n"/>
      <c r="AK546" s="256" t="n"/>
      <c r="AL546" s="256" t="n"/>
      <c r="AM546" s="256" t="n"/>
      <c r="AN546" s="256" t="n"/>
      <c r="AO546" s="256" t="n"/>
      <c r="AP546" s="256" t="n"/>
      <c r="AQ546" s="256" t="n"/>
      <c r="AR546" s="256" t="n"/>
      <c r="AS546" s="256" t="n"/>
      <c r="AT546" s="256" t="n"/>
      <c r="AU546" s="237">
        <f>IF(COUNTA(AH546:AT546)=0,"",ROUND(AVERAGE(AH546:AT546),1))</f>
        <v/>
      </c>
    </row>
    <row r="547" ht="14.4" customHeight="1" s="185">
      <c r="A547" s="255" t="n">
        <v>11</v>
      </c>
      <c r="B547" s="194">
        <f t="array" ref="B547:B547">IFERROR(INDEX(Liste_Enfants!B$4:B$53,SMALL(IF(Liste_Enfants!E$4:E$53="B",ROW(Liste_Enfants!E$4:E$53)-3),11))&amp;" "&amp;INDEX(Liste_Enfants!C$4:C$53,SMALL(IF(Liste_Enfants!E$4:E$53="B",ROW(Liste_Enfants!E$4:E$53)-3),11)),"")</f>
        <v/>
      </c>
      <c r="C547" s="235" t="n"/>
      <c r="D547" s="256" t="n"/>
      <c r="E547" s="256" t="n"/>
      <c r="F547" s="256" t="n"/>
      <c r="G547" s="256" t="n"/>
      <c r="H547" s="256" t="n"/>
      <c r="I547" s="256" t="n"/>
      <c r="J547" s="256" t="n"/>
      <c r="K547" s="256" t="n"/>
      <c r="L547" s="256" t="n"/>
      <c r="M547" s="256" t="n"/>
      <c r="N547" s="256" t="n"/>
      <c r="O547" s="256" t="n"/>
      <c r="P547" s="256" t="n"/>
      <c r="Q547" s="264">
        <f>IF(COUNTA(D547:P547)=0,"",ROUND(AVERAGE(D547:P547),1))</f>
        <v/>
      </c>
      <c r="S547" s="256" t="n"/>
      <c r="T547" s="256" t="n"/>
      <c r="U547" s="256" t="n"/>
      <c r="V547" s="256" t="n"/>
      <c r="W547" s="256" t="n"/>
      <c r="X547" s="256" t="n"/>
      <c r="Y547" s="256" t="n"/>
      <c r="Z547" s="256" t="n"/>
      <c r="AA547" s="256" t="n"/>
      <c r="AB547" s="256" t="n"/>
      <c r="AC547" s="256" t="n"/>
      <c r="AD547" s="256" t="n"/>
      <c r="AE547" s="256" t="n"/>
      <c r="AF547" s="264">
        <f>IF(COUNTA(S547:AE547)=0,"",ROUND(AVERAGE(S547:AE547),1))</f>
        <v/>
      </c>
      <c r="AH547" s="256" t="n"/>
      <c r="AI547" s="256" t="n"/>
      <c r="AJ547" s="256" t="n"/>
      <c r="AK547" s="256" t="n"/>
      <c r="AL547" s="256" t="n"/>
      <c r="AM547" s="256" t="n"/>
      <c r="AN547" s="256" t="n"/>
      <c r="AO547" s="256" t="n"/>
      <c r="AP547" s="256" t="n"/>
      <c r="AQ547" s="256" t="n"/>
      <c r="AR547" s="256" t="n"/>
      <c r="AS547" s="256" t="n"/>
      <c r="AT547" s="256" t="n"/>
      <c r="AU547" s="237">
        <f>IF(COUNTA(AH547:AT547)=0,"",ROUND(AVERAGE(AH547:AT547),1))</f>
        <v/>
      </c>
    </row>
    <row r="548" ht="14.4" customHeight="1" s="185">
      <c r="A548" s="255" t="n">
        <v>12</v>
      </c>
      <c r="B548" s="194">
        <f t="array" ref="B548:B548">IFERROR(INDEX(Liste_Enfants!B$4:B$53,SMALL(IF(Liste_Enfants!E$4:E$53="B",ROW(Liste_Enfants!E$4:E$53)-3),12))&amp;" "&amp;INDEX(Liste_Enfants!C$4:C$53,SMALL(IF(Liste_Enfants!E$4:E$53="B",ROW(Liste_Enfants!E$4:E$53)-3),12)),"")</f>
        <v/>
      </c>
      <c r="C548" s="235" t="n"/>
      <c r="D548" s="256" t="n"/>
      <c r="E548" s="256" t="n"/>
      <c r="F548" s="256" t="n"/>
      <c r="G548" s="256" t="n"/>
      <c r="H548" s="256" t="n"/>
      <c r="I548" s="256" t="n"/>
      <c r="J548" s="256" t="n"/>
      <c r="K548" s="256" t="n"/>
      <c r="L548" s="256" t="n"/>
      <c r="M548" s="256" t="n"/>
      <c r="N548" s="256" t="n"/>
      <c r="O548" s="256" t="n"/>
      <c r="P548" s="256" t="n"/>
      <c r="Q548" s="264">
        <f>IF(COUNTA(D548:P548)=0,"",ROUND(AVERAGE(D548:P548),1))</f>
        <v/>
      </c>
      <c r="S548" s="256" t="n"/>
      <c r="T548" s="256" t="n"/>
      <c r="U548" s="256" t="n"/>
      <c r="V548" s="256" t="n"/>
      <c r="W548" s="256" t="n"/>
      <c r="X548" s="256" t="n"/>
      <c r="Y548" s="256" t="n"/>
      <c r="Z548" s="256" t="n"/>
      <c r="AA548" s="256" t="n"/>
      <c r="AB548" s="256" t="n"/>
      <c r="AC548" s="256" t="n"/>
      <c r="AD548" s="256" t="n"/>
      <c r="AE548" s="256" t="n"/>
      <c r="AF548" s="264">
        <f>IF(COUNTA(S548:AE548)=0,"",ROUND(AVERAGE(S548:AE548),1))</f>
        <v/>
      </c>
      <c r="AH548" s="256" t="n"/>
      <c r="AI548" s="256" t="n"/>
      <c r="AJ548" s="256" t="n"/>
      <c r="AK548" s="256" t="n"/>
      <c r="AL548" s="256" t="n"/>
      <c r="AM548" s="256" t="n"/>
      <c r="AN548" s="256" t="n"/>
      <c r="AO548" s="256" t="n"/>
      <c r="AP548" s="256" t="n"/>
      <c r="AQ548" s="256" t="n"/>
      <c r="AR548" s="256" t="n"/>
      <c r="AS548" s="256" t="n"/>
      <c r="AT548" s="256" t="n"/>
      <c r="AU548" s="237">
        <f>IF(COUNTA(AH548:AT548)=0,"",ROUND(AVERAGE(AH548:AT548),1))</f>
        <v/>
      </c>
    </row>
    <row r="549" ht="14.4" customHeight="1" s="185">
      <c r="A549" s="255" t="n">
        <v>13</v>
      </c>
      <c r="B549" s="194">
        <f t="array" ref="B549:B549">IFERROR(INDEX(Liste_Enfants!B$4:B$53,SMALL(IF(Liste_Enfants!E$4:E$53="B",ROW(Liste_Enfants!E$4:E$53)-3),13))&amp;" "&amp;INDEX(Liste_Enfants!C$4:C$53,SMALL(IF(Liste_Enfants!E$4:E$53="B",ROW(Liste_Enfants!E$4:E$53)-3),13)),"")</f>
        <v/>
      </c>
      <c r="C549" s="235" t="n"/>
      <c r="D549" s="256" t="n"/>
      <c r="E549" s="256" t="n"/>
      <c r="F549" s="256" t="n"/>
      <c r="G549" s="256" t="n"/>
      <c r="H549" s="256" t="n"/>
      <c r="I549" s="256" t="n"/>
      <c r="J549" s="256" t="n"/>
      <c r="K549" s="256" t="n"/>
      <c r="L549" s="256" t="n"/>
      <c r="M549" s="256" t="n"/>
      <c r="N549" s="256" t="n"/>
      <c r="O549" s="256" t="n"/>
      <c r="P549" s="256" t="n"/>
      <c r="Q549" s="264">
        <f>IF(COUNTA(D549:P549)=0,"",ROUND(AVERAGE(D549:P549),1))</f>
        <v/>
      </c>
      <c r="S549" s="256" t="n"/>
      <c r="T549" s="256" t="n"/>
      <c r="U549" s="256" t="n"/>
      <c r="V549" s="256" t="n"/>
      <c r="W549" s="256" t="n"/>
      <c r="X549" s="256" t="n"/>
      <c r="Y549" s="256" t="n"/>
      <c r="Z549" s="256" t="n"/>
      <c r="AA549" s="256" t="n"/>
      <c r="AB549" s="256" t="n"/>
      <c r="AC549" s="256" t="n"/>
      <c r="AD549" s="256" t="n"/>
      <c r="AE549" s="256" t="n"/>
      <c r="AF549" s="264">
        <f>IF(COUNTA(S549:AE549)=0,"",ROUND(AVERAGE(S549:AE549),1))</f>
        <v/>
      </c>
      <c r="AH549" s="256" t="n"/>
      <c r="AI549" s="256" t="n"/>
      <c r="AJ549" s="256" t="n"/>
      <c r="AK549" s="256" t="n"/>
      <c r="AL549" s="256" t="n"/>
      <c r="AM549" s="256" t="n"/>
      <c r="AN549" s="256" t="n"/>
      <c r="AO549" s="256" t="n"/>
      <c r="AP549" s="256" t="n"/>
      <c r="AQ549" s="256" t="n"/>
      <c r="AR549" s="256" t="n"/>
      <c r="AS549" s="256" t="n"/>
      <c r="AT549" s="256" t="n"/>
      <c r="AU549" s="237">
        <f>IF(COUNTA(AH549:AT549)=0,"",ROUND(AVERAGE(AH549:AT549),1))</f>
        <v/>
      </c>
    </row>
    <row r="550" ht="14.4" customHeight="1" s="185">
      <c r="A550" s="255" t="n">
        <v>14</v>
      </c>
      <c r="B550" s="194">
        <f t="array" ref="B550:B550">IFERROR(INDEX(Liste_Enfants!B$4:B$53,SMALL(IF(Liste_Enfants!E$4:E$53="B",ROW(Liste_Enfants!E$4:E$53)-3),14))&amp;" "&amp;INDEX(Liste_Enfants!C$4:C$53,SMALL(IF(Liste_Enfants!E$4:E$53="B",ROW(Liste_Enfants!E$4:E$53)-3),14)),"")</f>
        <v/>
      </c>
      <c r="C550" s="235" t="n"/>
      <c r="D550" s="256" t="n"/>
      <c r="E550" s="256" t="n"/>
      <c r="F550" s="256" t="n"/>
      <c r="G550" s="256" t="n"/>
      <c r="H550" s="256" t="n"/>
      <c r="I550" s="256" t="n"/>
      <c r="J550" s="256" t="n"/>
      <c r="K550" s="256" t="n"/>
      <c r="L550" s="256" t="n"/>
      <c r="M550" s="256" t="n"/>
      <c r="N550" s="256" t="n"/>
      <c r="O550" s="256" t="n"/>
      <c r="P550" s="256" t="n"/>
      <c r="Q550" s="264">
        <f>IF(COUNTA(D550:P550)=0,"",ROUND(AVERAGE(D550:P550),1))</f>
        <v/>
      </c>
      <c r="S550" s="256" t="n"/>
      <c r="T550" s="256" t="n"/>
      <c r="U550" s="256" t="n"/>
      <c r="V550" s="256" t="n"/>
      <c r="W550" s="256" t="n"/>
      <c r="X550" s="256" t="n"/>
      <c r="Y550" s="256" t="n"/>
      <c r="Z550" s="256" t="n"/>
      <c r="AA550" s="256" t="n"/>
      <c r="AB550" s="256" t="n"/>
      <c r="AC550" s="256" t="n"/>
      <c r="AD550" s="256" t="n"/>
      <c r="AE550" s="256" t="n"/>
      <c r="AF550" s="264">
        <f>IF(COUNTA(S550:AE550)=0,"",ROUND(AVERAGE(S550:AE550),1))</f>
        <v/>
      </c>
      <c r="AH550" s="256" t="n"/>
      <c r="AI550" s="256" t="n"/>
      <c r="AJ550" s="256" t="n"/>
      <c r="AK550" s="256" t="n"/>
      <c r="AL550" s="256" t="n"/>
      <c r="AM550" s="256" t="n"/>
      <c r="AN550" s="256" t="n"/>
      <c r="AO550" s="256" t="n"/>
      <c r="AP550" s="256" t="n"/>
      <c r="AQ550" s="256" t="n"/>
      <c r="AR550" s="256" t="n"/>
      <c r="AS550" s="256" t="n"/>
      <c r="AT550" s="256" t="n"/>
      <c r="AU550" s="237">
        <f>IF(COUNTA(AH550:AT550)=0,"",ROUND(AVERAGE(AH550:AT550),1))</f>
        <v/>
      </c>
    </row>
    <row r="551" ht="14.4" customHeight="1" s="185">
      <c r="A551" s="255" t="n">
        <v>15</v>
      </c>
      <c r="B551" s="194">
        <f t="array" ref="B551:B551">IFERROR(INDEX(Liste_Enfants!B$4:B$53,SMALL(IF(Liste_Enfants!E$4:E$53="B",ROW(Liste_Enfants!E$4:E$53)-3),15))&amp;" "&amp;INDEX(Liste_Enfants!C$4:C$53,SMALL(IF(Liste_Enfants!E$4:E$53="B",ROW(Liste_Enfants!E$4:E$53)-3),15)),"")</f>
        <v/>
      </c>
      <c r="C551" s="235" t="n"/>
      <c r="D551" s="256" t="n"/>
      <c r="E551" s="256" t="n"/>
      <c r="F551" s="256" t="n"/>
      <c r="G551" s="256" t="n"/>
      <c r="H551" s="256" t="n"/>
      <c r="I551" s="256" t="n"/>
      <c r="J551" s="256" t="n"/>
      <c r="K551" s="256" t="n"/>
      <c r="L551" s="256" t="n"/>
      <c r="M551" s="256" t="n"/>
      <c r="N551" s="256" t="n"/>
      <c r="O551" s="256" t="n"/>
      <c r="P551" s="256" t="n"/>
      <c r="Q551" s="264">
        <f>IF(COUNTA(D551:P551)=0,"",ROUND(AVERAGE(D551:P551),1))</f>
        <v/>
      </c>
      <c r="S551" s="256" t="n"/>
      <c r="T551" s="256" t="n"/>
      <c r="U551" s="256" t="n"/>
      <c r="V551" s="256" t="n"/>
      <c r="W551" s="256" t="n"/>
      <c r="X551" s="256" t="n"/>
      <c r="Y551" s="256" t="n"/>
      <c r="Z551" s="256" t="n"/>
      <c r="AA551" s="256" t="n"/>
      <c r="AB551" s="256" t="n"/>
      <c r="AC551" s="256" t="n"/>
      <c r="AD551" s="256" t="n"/>
      <c r="AE551" s="256" t="n"/>
      <c r="AF551" s="264">
        <f>IF(COUNTA(S551:AE551)=0,"",ROUND(AVERAGE(S551:AE551),1))</f>
        <v/>
      </c>
      <c r="AH551" s="256" t="n"/>
      <c r="AI551" s="256" t="n"/>
      <c r="AJ551" s="256" t="n"/>
      <c r="AK551" s="256" t="n"/>
      <c r="AL551" s="256" t="n"/>
      <c r="AM551" s="256" t="n"/>
      <c r="AN551" s="256" t="n"/>
      <c r="AO551" s="256" t="n"/>
      <c r="AP551" s="256" t="n"/>
      <c r="AQ551" s="256" t="n"/>
      <c r="AR551" s="256" t="n"/>
      <c r="AS551" s="256" t="n"/>
      <c r="AT551" s="256" t="n"/>
      <c r="AU551" s="237">
        <f>IF(COUNTA(AH551:AT551)=0,"",ROUND(AVERAGE(AH551:AT551),1))</f>
        <v/>
      </c>
    </row>
    <row r="552" ht="14.4" customHeight="1" s="185">
      <c r="A552" s="257" t="inlineStr">
        <is>
          <t>📊 MOY.</t>
        </is>
      </c>
      <c r="C552" s="235" t="n"/>
      <c r="D552" s="258">
        <f>IF(COUNTA(D537:D551)=0,"",ROUND(AVERAGE(D537:D551),1))</f>
        <v/>
      </c>
      <c r="E552" s="258">
        <f>IF(COUNTA(E537:E551)=0,"",ROUND(AVERAGE(E537:E551),1))</f>
        <v/>
      </c>
      <c r="F552" s="258">
        <f>IF(COUNTA(F537:F551)=0,"",ROUND(AVERAGE(F537:F551),1))</f>
        <v/>
      </c>
      <c r="G552" s="258">
        <f>IF(COUNTA(G537:G551)=0,"",ROUND(AVERAGE(G537:G551),1))</f>
        <v/>
      </c>
      <c r="H552" s="258">
        <f>IF(COUNTA(H537:H551)=0,"",ROUND(AVERAGE(H537:H551),1))</f>
        <v/>
      </c>
      <c r="I552" s="258">
        <f>IF(COUNTA(I537:I551)=0,"",ROUND(AVERAGE(I537:I551),1))</f>
        <v/>
      </c>
      <c r="J552" s="258">
        <f>IF(COUNTA(J537:J551)=0,"",ROUND(AVERAGE(J537:J551),1))</f>
        <v/>
      </c>
      <c r="K552" s="258">
        <f>IF(COUNTA(K537:K551)=0,"",ROUND(AVERAGE(K537:K551),1))</f>
        <v/>
      </c>
      <c r="L552" s="258">
        <f>IF(COUNTA(L537:L551)=0,"",ROUND(AVERAGE(L537:L551),1))</f>
        <v/>
      </c>
      <c r="M552" s="258">
        <f>IF(COUNTA(M537:M551)=0,"",ROUND(AVERAGE(M537:M551),1))</f>
        <v/>
      </c>
      <c r="N552" s="258">
        <f>IF(COUNTA(N537:N551)=0,"",ROUND(AVERAGE(N537:N551),1))</f>
        <v/>
      </c>
      <c r="O552" s="258">
        <f>IF(COUNTA(O537:O551)=0,"",ROUND(AVERAGE(O537:O551),1))</f>
        <v/>
      </c>
      <c r="P552" s="258">
        <f>IF(COUNTA(P537:P551)=0,"",ROUND(AVERAGE(P537:P551),1))</f>
        <v/>
      </c>
      <c r="Q552" s="265">
        <f>IF(COUNTA(Q537:Q551)=0,"",ROUND(AVERAGE(Q537:Q551),1))</f>
        <v/>
      </c>
      <c r="S552" s="258">
        <f>IF(COUNTA(S537:S551)=0,"",ROUND(AVERAGE(S537:S551),1))</f>
        <v/>
      </c>
      <c r="T552" s="258">
        <f>IF(COUNTA(T537:T551)=0,"",ROUND(AVERAGE(T537:T551),1))</f>
        <v/>
      </c>
      <c r="U552" s="258">
        <f>IF(COUNTA(U537:U551)=0,"",ROUND(AVERAGE(U537:U551),1))</f>
        <v/>
      </c>
      <c r="V552" s="258">
        <f>IF(COUNTA(V537:V551)=0,"",ROUND(AVERAGE(V537:V551),1))</f>
        <v/>
      </c>
      <c r="W552" s="258">
        <f>IF(COUNTA(W537:W551)=0,"",ROUND(AVERAGE(W537:W551),1))</f>
        <v/>
      </c>
      <c r="X552" s="258">
        <f>IF(COUNTA(X537:X551)=0,"",ROUND(AVERAGE(X537:X551),1))</f>
        <v/>
      </c>
      <c r="Y552" s="258">
        <f>IF(COUNTA(Y537:Y551)=0,"",ROUND(AVERAGE(Y537:Y551),1))</f>
        <v/>
      </c>
      <c r="Z552" s="258">
        <f>IF(COUNTA(Z537:Z551)=0,"",ROUND(AVERAGE(Z537:Z551),1))</f>
        <v/>
      </c>
      <c r="AA552" s="258">
        <f>IF(COUNTA(AA537:AA551)=0,"",ROUND(AVERAGE(AA537:AA551),1))</f>
        <v/>
      </c>
      <c r="AB552" s="258">
        <f>IF(COUNTA(AB537:AB551)=0,"",ROUND(AVERAGE(AB537:AB551),1))</f>
        <v/>
      </c>
      <c r="AC552" s="258">
        <f>IF(COUNTA(AC537:AC551)=0,"",ROUND(AVERAGE(AC537:AC551),1))</f>
        <v/>
      </c>
      <c r="AD552" s="258">
        <f>IF(COUNTA(AD537:AD551)=0,"",ROUND(AVERAGE(AD537:AD551),1))</f>
        <v/>
      </c>
      <c r="AE552" s="258">
        <f>IF(COUNTA(AE537:AE551)=0,"",ROUND(AVERAGE(AE537:AE551),1))</f>
        <v/>
      </c>
      <c r="AF552" s="265">
        <f>IF(COUNTA(AF537:AF551)=0,"",ROUND(AVERAGE(AF537:AF551),1))</f>
        <v/>
      </c>
      <c r="AH552" s="258">
        <f>IF(COUNTA(AH537:AH551)=0,"",ROUND(AVERAGE(AH537:AH551),1))</f>
        <v/>
      </c>
      <c r="AI552" s="258">
        <f>IF(COUNTA(AI537:AI551)=0,"",ROUND(AVERAGE(AI537:AI551),1))</f>
        <v/>
      </c>
      <c r="AJ552" s="258">
        <f>IF(COUNTA(AJ537:AJ551)=0,"",ROUND(AVERAGE(AJ537:AJ551),1))</f>
        <v/>
      </c>
      <c r="AK552" s="258">
        <f>IF(COUNTA(AK537:AK551)=0,"",ROUND(AVERAGE(AK537:AK551),1))</f>
        <v/>
      </c>
      <c r="AL552" s="258">
        <f>IF(COUNTA(AL537:AL551)=0,"",ROUND(AVERAGE(AL537:AL551),1))</f>
        <v/>
      </c>
      <c r="AM552" s="258">
        <f>IF(COUNTA(AM537:AM551)=0,"",ROUND(AVERAGE(AM537:AM551),1))</f>
        <v/>
      </c>
      <c r="AN552" s="258">
        <f>IF(COUNTA(AN537:AN551)=0,"",ROUND(AVERAGE(AN537:AN551),1))</f>
        <v/>
      </c>
      <c r="AO552" s="258">
        <f>IF(COUNTA(AO537:AO551)=0,"",ROUND(AVERAGE(AO537:AO551),1))</f>
        <v/>
      </c>
      <c r="AP552" s="258">
        <f>IF(COUNTA(AP537:AP551)=0,"",ROUND(AVERAGE(AP537:AP551),1))</f>
        <v/>
      </c>
      <c r="AQ552" s="258">
        <f>IF(COUNTA(AQ537:AQ551)=0,"",ROUND(AVERAGE(AQ537:AQ551),1))</f>
        <v/>
      </c>
      <c r="AR552" s="258">
        <f>IF(COUNTA(AR537:AR551)=0,"",ROUND(AVERAGE(AR537:AR551),1))</f>
        <v/>
      </c>
      <c r="AS552" s="258">
        <f>IF(COUNTA(AS537:AS551)=0,"",ROUND(AVERAGE(AS537:AS551),1))</f>
        <v/>
      </c>
      <c r="AT552" s="258">
        <f>IF(COUNTA(AT537:AT551)=0,"",ROUND(AVERAGE(AT537:AT551),1))</f>
        <v/>
      </c>
      <c r="AU552" s="272">
        <f>IF(COUNTA(AU537:AU551)=0,"",ROUND(AVERAGE(AU537:AU551),1))</f>
        <v/>
      </c>
    </row>
    <row r="553" ht="30" customHeight="1" s="185">
      <c r="A553" s="261" t="inlineStr">
        <is>
          <t>N°</t>
        </is>
      </c>
      <c r="B553" s="247" t="inlineStr">
        <is>
          <t>📅 JEUDI</t>
        </is>
      </c>
      <c r="C553" s="228" t="n"/>
      <c r="D553" s="229" t="inlineStr">
        <is>
          <t>Règles</t>
        </is>
      </c>
      <c r="E553" s="229" t="inlineStr">
        <is>
          <t>Coopér.</t>
        </is>
      </c>
      <c r="F553" s="229" t="inlineStr">
        <is>
          <t>Comm.</t>
        </is>
      </c>
      <c r="G553" s="229" t="inlineStr">
        <is>
          <t>Entraide</t>
        </is>
      </c>
      <c r="H553" s="230" t="inlineStr">
        <is>
          <t>Initiat.</t>
        </is>
      </c>
      <c r="I553" s="230" t="inlineStr">
        <is>
          <t>Gest.mat</t>
        </is>
      </c>
      <c r="J553" s="230" t="inlineStr">
        <is>
          <t>Orga.</t>
        </is>
      </c>
      <c r="K553" s="231" t="inlineStr">
        <is>
          <t>Imagin.</t>
        </is>
      </c>
      <c r="L553" s="231" t="inlineStr">
        <is>
          <t>Expr.art</t>
        </is>
      </c>
      <c r="M553" s="231" t="inlineStr">
        <is>
          <t>Expr.corp</t>
        </is>
      </c>
      <c r="N553" s="232" t="inlineStr">
        <is>
          <t>Coord.</t>
        </is>
      </c>
      <c r="O553" s="232" t="inlineStr">
        <is>
          <t>Endur.</t>
        </is>
      </c>
      <c r="P553" s="232" t="inlineStr">
        <is>
          <t>Esp.sport</t>
        </is>
      </c>
      <c r="Q553" s="267" t="inlineStr">
        <is>
          <t>MOY</t>
        </is>
      </c>
      <c r="R553" s="268" t="inlineStr">
        <is>
          <t>▼ Activité</t>
        </is>
      </c>
      <c r="S553" s="229" t="inlineStr">
        <is>
          <t>Règles</t>
        </is>
      </c>
      <c r="T553" s="229" t="inlineStr">
        <is>
          <t>Coopér.</t>
        </is>
      </c>
      <c r="U553" s="229" t="inlineStr">
        <is>
          <t>Comm.</t>
        </is>
      </c>
      <c r="V553" s="229" t="inlineStr">
        <is>
          <t>Entraide</t>
        </is>
      </c>
      <c r="W553" s="230" t="inlineStr">
        <is>
          <t>Initiat.</t>
        </is>
      </c>
      <c r="X553" s="230" t="inlineStr">
        <is>
          <t>Gest.mat</t>
        </is>
      </c>
      <c r="Y553" s="230" t="inlineStr">
        <is>
          <t>Orga.</t>
        </is>
      </c>
      <c r="Z553" s="231" t="inlineStr">
        <is>
          <t>Imagin.</t>
        </is>
      </c>
      <c r="AA553" s="231" t="inlineStr">
        <is>
          <t>Expr.art</t>
        </is>
      </c>
      <c r="AB553" s="231" t="inlineStr">
        <is>
          <t>Expr.corp</t>
        </is>
      </c>
      <c r="AC553" s="232" t="inlineStr">
        <is>
          <t>Coord.</t>
        </is>
      </c>
      <c r="AD553" s="232" t="inlineStr">
        <is>
          <t>Endur.</t>
        </is>
      </c>
      <c r="AE553" s="232" t="inlineStr">
        <is>
          <t>Esp.sport</t>
        </is>
      </c>
      <c r="AF553" s="267" t="inlineStr">
        <is>
          <t>MOY</t>
        </is>
      </c>
      <c r="AH553" s="229" t="inlineStr">
        <is>
          <t>Règles</t>
        </is>
      </c>
      <c r="AI553" s="229" t="inlineStr">
        <is>
          <t>Coopér.</t>
        </is>
      </c>
      <c r="AJ553" s="229" t="inlineStr">
        <is>
          <t>Comm.</t>
        </is>
      </c>
      <c r="AK553" s="229" t="inlineStr">
        <is>
          <t>Entraide</t>
        </is>
      </c>
      <c r="AL553" s="230" t="inlineStr">
        <is>
          <t>Initiat.</t>
        </is>
      </c>
      <c r="AM553" s="230" t="inlineStr">
        <is>
          <t>Gest.mat</t>
        </is>
      </c>
      <c r="AN553" s="230" t="inlineStr">
        <is>
          <t>Orga.</t>
        </is>
      </c>
      <c r="AO553" s="231" t="inlineStr">
        <is>
          <t>Imagin.</t>
        </is>
      </c>
      <c r="AP553" s="231" t="inlineStr">
        <is>
          <t>Expr.art</t>
        </is>
      </c>
      <c r="AQ553" s="231" t="inlineStr">
        <is>
          <t>Expr.corp</t>
        </is>
      </c>
      <c r="AR553" s="232" t="inlineStr">
        <is>
          <t>Coord.</t>
        </is>
      </c>
      <c r="AS553" s="232" t="inlineStr">
        <is>
          <t>Endur.</t>
        </is>
      </c>
      <c r="AT553" s="232" t="inlineStr">
        <is>
          <t>Esp.sport</t>
        </is>
      </c>
      <c r="AU553" s="269" t="inlineStr">
        <is>
          <t>MOY</t>
        </is>
      </c>
    </row>
    <row r="554" ht="14.4" customHeight="1" s="185">
      <c r="A554" s="255" t="n">
        <v>1</v>
      </c>
      <c r="B554" s="194">
        <f t="array" ref="B554:B554">IFERROR(INDEX(Liste_Enfants!B$4:B$53,SMALL(IF(Liste_Enfants!E$4:E$53="B",ROW(Liste_Enfants!E$4:E$53)-3),1))&amp;" "&amp;INDEX(Liste_Enfants!C$4:C$53,SMALL(IF(Liste_Enfants!E$4:E$53="B",ROW(Liste_Enfants!E$4:E$53)-3),1)),"")</f>
        <v/>
      </c>
      <c r="C554" s="235" t="n"/>
      <c r="D554" s="256" t="n"/>
      <c r="E554" s="256" t="n"/>
      <c r="F554" s="256" t="n"/>
      <c r="G554" s="256" t="n"/>
      <c r="H554" s="256" t="n"/>
      <c r="I554" s="256" t="n"/>
      <c r="J554" s="256" t="n"/>
      <c r="K554" s="256" t="n"/>
      <c r="L554" s="256" t="n"/>
      <c r="M554" s="256" t="n"/>
      <c r="N554" s="256" t="n"/>
      <c r="O554" s="256" t="n"/>
      <c r="P554" s="256" t="n"/>
      <c r="Q554" s="264">
        <f>IF(COUNTA(D554:P554)=0,"",ROUND(AVERAGE(D554:P554),1))</f>
        <v/>
      </c>
      <c r="S554" s="256" t="n"/>
      <c r="T554" s="256" t="n"/>
      <c r="U554" s="256" t="n"/>
      <c r="V554" s="256" t="n"/>
      <c r="W554" s="256" t="n"/>
      <c r="X554" s="256" t="n"/>
      <c r="Y554" s="256" t="n"/>
      <c r="Z554" s="256" t="n"/>
      <c r="AA554" s="256" t="n"/>
      <c r="AB554" s="256" t="n"/>
      <c r="AC554" s="256" t="n"/>
      <c r="AD554" s="256" t="n"/>
      <c r="AE554" s="256" t="n"/>
      <c r="AF554" s="264">
        <f>IF(COUNTA(S554:AE554)=0,"",ROUND(AVERAGE(S554:AE554),1))</f>
        <v/>
      </c>
      <c r="AH554" s="256" t="n"/>
      <c r="AI554" s="256" t="n"/>
      <c r="AJ554" s="256" t="n"/>
      <c r="AK554" s="256" t="n"/>
      <c r="AL554" s="256" t="n"/>
      <c r="AM554" s="256" t="n"/>
      <c r="AN554" s="256" t="n"/>
      <c r="AO554" s="256" t="n"/>
      <c r="AP554" s="256" t="n"/>
      <c r="AQ554" s="256" t="n"/>
      <c r="AR554" s="256" t="n"/>
      <c r="AS554" s="256" t="n"/>
      <c r="AT554" s="256" t="n"/>
      <c r="AU554" s="237">
        <f>IF(COUNTA(AH554:AT554)=0,"",ROUND(AVERAGE(AH554:AT554),1))</f>
        <v/>
      </c>
    </row>
    <row r="555" ht="14.4" customHeight="1" s="185">
      <c r="A555" s="255" t="n">
        <v>2</v>
      </c>
      <c r="B555" s="194">
        <f t="array" ref="B555:B555">IFERROR(INDEX(Liste_Enfants!B$4:B$53,SMALL(IF(Liste_Enfants!E$4:E$53="B",ROW(Liste_Enfants!E$4:E$53)-3),2))&amp;" "&amp;INDEX(Liste_Enfants!C$4:C$53,SMALL(IF(Liste_Enfants!E$4:E$53="B",ROW(Liste_Enfants!E$4:E$53)-3),2)),"")</f>
        <v/>
      </c>
      <c r="C555" s="235" t="n"/>
      <c r="D555" s="256" t="n"/>
      <c r="E555" s="256" t="n"/>
      <c r="F555" s="256" t="n"/>
      <c r="G555" s="256" t="n"/>
      <c r="H555" s="256" t="n"/>
      <c r="I555" s="256" t="n"/>
      <c r="J555" s="256" t="n"/>
      <c r="K555" s="256" t="n"/>
      <c r="L555" s="256" t="n"/>
      <c r="M555" s="256" t="n"/>
      <c r="N555" s="256" t="n"/>
      <c r="O555" s="256" t="n"/>
      <c r="P555" s="256" t="n"/>
      <c r="Q555" s="264">
        <f>IF(COUNTA(D555:P555)=0,"",ROUND(AVERAGE(D555:P555),1))</f>
        <v/>
      </c>
      <c r="S555" s="256" t="n"/>
      <c r="T555" s="256" t="n"/>
      <c r="U555" s="256" t="n"/>
      <c r="V555" s="256" t="n"/>
      <c r="W555" s="256" t="n"/>
      <c r="X555" s="256" t="n"/>
      <c r="Y555" s="256" t="n"/>
      <c r="Z555" s="256" t="n"/>
      <c r="AA555" s="256" t="n"/>
      <c r="AB555" s="256" t="n"/>
      <c r="AC555" s="256" t="n"/>
      <c r="AD555" s="256" t="n"/>
      <c r="AE555" s="256" t="n"/>
      <c r="AF555" s="264">
        <f>IF(COUNTA(S555:AE555)=0,"",ROUND(AVERAGE(S555:AE555),1))</f>
        <v/>
      </c>
      <c r="AH555" s="256" t="n"/>
      <c r="AI555" s="256" t="n"/>
      <c r="AJ555" s="256" t="n"/>
      <c r="AK555" s="256" t="n"/>
      <c r="AL555" s="256" t="n"/>
      <c r="AM555" s="256" t="n"/>
      <c r="AN555" s="256" t="n"/>
      <c r="AO555" s="256" t="n"/>
      <c r="AP555" s="256" t="n"/>
      <c r="AQ555" s="256" t="n"/>
      <c r="AR555" s="256" t="n"/>
      <c r="AS555" s="256" t="n"/>
      <c r="AT555" s="256" t="n"/>
      <c r="AU555" s="237">
        <f>IF(COUNTA(AH555:AT555)=0,"",ROUND(AVERAGE(AH555:AT555),1))</f>
        <v/>
      </c>
    </row>
    <row r="556" ht="14.4" customHeight="1" s="185">
      <c r="A556" s="255" t="n">
        <v>3</v>
      </c>
      <c r="B556" s="194">
        <f t="array" ref="B556:B556">IFERROR(INDEX(Liste_Enfants!B$4:B$53,SMALL(IF(Liste_Enfants!E$4:E$53="B",ROW(Liste_Enfants!E$4:E$53)-3),3))&amp;" "&amp;INDEX(Liste_Enfants!C$4:C$53,SMALL(IF(Liste_Enfants!E$4:E$53="B",ROW(Liste_Enfants!E$4:E$53)-3),3)),"")</f>
        <v/>
      </c>
      <c r="C556" s="235" t="n"/>
      <c r="D556" s="256" t="n"/>
      <c r="E556" s="256" t="n"/>
      <c r="F556" s="256" t="n"/>
      <c r="G556" s="256" t="n"/>
      <c r="H556" s="256" t="n"/>
      <c r="I556" s="256" t="n"/>
      <c r="J556" s="256" t="n"/>
      <c r="K556" s="256" t="n"/>
      <c r="L556" s="256" t="n"/>
      <c r="M556" s="256" t="n"/>
      <c r="N556" s="256" t="n"/>
      <c r="O556" s="256" t="n"/>
      <c r="P556" s="256" t="n"/>
      <c r="Q556" s="264">
        <f>IF(COUNTA(D556:P556)=0,"",ROUND(AVERAGE(D556:P556),1))</f>
        <v/>
      </c>
      <c r="S556" s="256" t="n"/>
      <c r="T556" s="256" t="n"/>
      <c r="U556" s="256" t="n"/>
      <c r="V556" s="256" t="n"/>
      <c r="W556" s="256" t="n"/>
      <c r="X556" s="256" t="n"/>
      <c r="Y556" s="256" t="n"/>
      <c r="Z556" s="256" t="n"/>
      <c r="AA556" s="256" t="n"/>
      <c r="AB556" s="256" t="n"/>
      <c r="AC556" s="256" t="n"/>
      <c r="AD556" s="256" t="n"/>
      <c r="AE556" s="256" t="n"/>
      <c r="AF556" s="264">
        <f>IF(COUNTA(S556:AE556)=0,"",ROUND(AVERAGE(S556:AE556),1))</f>
        <v/>
      </c>
      <c r="AH556" s="256" t="n"/>
      <c r="AI556" s="256" t="n"/>
      <c r="AJ556" s="256" t="n"/>
      <c r="AK556" s="256" t="n"/>
      <c r="AL556" s="256" t="n"/>
      <c r="AM556" s="256" t="n"/>
      <c r="AN556" s="256" t="n"/>
      <c r="AO556" s="256" t="n"/>
      <c r="AP556" s="256" t="n"/>
      <c r="AQ556" s="256" t="n"/>
      <c r="AR556" s="256" t="n"/>
      <c r="AS556" s="256" t="n"/>
      <c r="AT556" s="256" t="n"/>
      <c r="AU556" s="237">
        <f>IF(COUNTA(AH556:AT556)=0,"",ROUND(AVERAGE(AH556:AT556),1))</f>
        <v/>
      </c>
    </row>
    <row r="557" ht="14.4" customHeight="1" s="185">
      <c r="A557" s="255" t="n">
        <v>4</v>
      </c>
      <c r="B557" s="194">
        <f t="array" ref="B557:B557">IFERROR(INDEX(Liste_Enfants!B$4:B$53,SMALL(IF(Liste_Enfants!E$4:E$53="B",ROW(Liste_Enfants!E$4:E$53)-3),4))&amp;" "&amp;INDEX(Liste_Enfants!C$4:C$53,SMALL(IF(Liste_Enfants!E$4:E$53="B",ROW(Liste_Enfants!E$4:E$53)-3),4)),"")</f>
        <v/>
      </c>
      <c r="C557" s="235" t="n"/>
      <c r="D557" s="256" t="n"/>
      <c r="E557" s="256" t="n"/>
      <c r="F557" s="256" t="n"/>
      <c r="G557" s="256" t="n"/>
      <c r="H557" s="256" t="n"/>
      <c r="I557" s="256" t="n"/>
      <c r="J557" s="256" t="n"/>
      <c r="K557" s="256" t="n"/>
      <c r="L557" s="256" t="n"/>
      <c r="M557" s="256" t="n"/>
      <c r="N557" s="256" t="n"/>
      <c r="O557" s="256" t="n"/>
      <c r="P557" s="256" t="n"/>
      <c r="Q557" s="264">
        <f>IF(COUNTA(D557:P557)=0,"",ROUND(AVERAGE(D557:P557),1))</f>
        <v/>
      </c>
      <c r="S557" s="256" t="n"/>
      <c r="T557" s="256" t="n"/>
      <c r="U557" s="256" t="n"/>
      <c r="V557" s="256" t="n"/>
      <c r="W557" s="256" t="n"/>
      <c r="X557" s="256" t="n"/>
      <c r="Y557" s="256" t="n"/>
      <c r="Z557" s="256" t="n"/>
      <c r="AA557" s="256" t="n"/>
      <c r="AB557" s="256" t="n"/>
      <c r="AC557" s="256" t="n"/>
      <c r="AD557" s="256" t="n"/>
      <c r="AE557" s="256" t="n"/>
      <c r="AF557" s="264">
        <f>IF(COUNTA(S557:AE557)=0,"",ROUND(AVERAGE(S557:AE557),1))</f>
        <v/>
      </c>
      <c r="AH557" s="256" t="n"/>
      <c r="AI557" s="256" t="n"/>
      <c r="AJ557" s="256" t="n"/>
      <c r="AK557" s="256" t="n"/>
      <c r="AL557" s="256" t="n"/>
      <c r="AM557" s="256" t="n"/>
      <c r="AN557" s="256" t="n"/>
      <c r="AO557" s="256" t="n"/>
      <c r="AP557" s="256" t="n"/>
      <c r="AQ557" s="256" t="n"/>
      <c r="AR557" s="256" t="n"/>
      <c r="AS557" s="256" t="n"/>
      <c r="AT557" s="256" t="n"/>
      <c r="AU557" s="237">
        <f>IF(COUNTA(AH557:AT557)=0,"",ROUND(AVERAGE(AH557:AT557),1))</f>
        <v/>
      </c>
    </row>
    <row r="558" ht="14.4" customHeight="1" s="185">
      <c r="A558" s="255" t="n">
        <v>5</v>
      </c>
      <c r="B558" s="194">
        <f t="array" ref="B558:B558">IFERROR(INDEX(Liste_Enfants!B$4:B$53,SMALL(IF(Liste_Enfants!E$4:E$53="B",ROW(Liste_Enfants!E$4:E$53)-3),5))&amp;" "&amp;INDEX(Liste_Enfants!C$4:C$53,SMALL(IF(Liste_Enfants!E$4:E$53="B",ROW(Liste_Enfants!E$4:E$53)-3),5)),"")</f>
        <v/>
      </c>
      <c r="C558" s="235" t="n"/>
      <c r="D558" s="256" t="n"/>
      <c r="E558" s="256" t="n"/>
      <c r="F558" s="256" t="n"/>
      <c r="G558" s="256" t="n"/>
      <c r="H558" s="256" t="n"/>
      <c r="I558" s="256" t="n"/>
      <c r="J558" s="256" t="n"/>
      <c r="K558" s="256" t="n"/>
      <c r="L558" s="256" t="n"/>
      <c r="M558" s="256" t="n"/>
      <c r="N558" s="256" t="n"/>
      <c r="O558" s="256" t="n"/>
      <c r="P558" s="256" t="n"/>
      <c r="Q558" s="264">
        <f>IF(COUNTA(D558:P558)=0,"",ROUND(AVERAGE(D558:P558),1))</f>
        <v/>
      </c>
      <c r="S558" s="256" t="n"/>
      <c r="T558" s="256" t="n"/>
      <c r="U558" s="256" t="n"/>
      <c r="V558" s="256" t="n"/>
      <c r="W558" s="256" t="n"/>
      <c r="X558" s="256" t="n"/>
      <c r="Y558" s="256" t="n"/>
      <c r="Z558" s="256" t="n"/>
      <c r="AA558" s="256" t="n"/>
      <c r="AB558" s="256" t="n"/>
      <c r="AC558" s="256" t="n"/>
      <c r="AD558" s="256" t="n"/>
      <c r="AE558" s="256" t="n"/>
      <c r="AF558" s="264">
        <f>IF(COUNTA(S558:AE558)=0,"",ROUND(AVERAGE(S558:AE558),1))</f>
        <v/>
      </c>
      <c r="AH558" s="256" t="n"/>
      <c r="AI558" s="256" t="n"/>
      <c r="AJ558" s="256" t="n"/>
      <c r="AK558" s="256" t="n"/>
      <c r="AL558" s="256" t="n"/>
      <c r="AM558" s="256" t="n"/>
      <c r="AN558" s="256" t="n"/>
      <c r="AO558" s="256" t="n"/>
      <c r="AP558" s="256" t="n"/>
      <c r="AQ558" s="256" t="n"/>
      <c r="AR558" s="256" t="n"/>
      <c r="AS558" s="256" t="n"/>
      <c r="AT558" s="256" t="n"/>
      <c r="AU558" s="237">
        <f>IF(COUNTA(AH558:AT558)=0,"",ROUND(AVERAGE(AH558:AT558),1))</f>
        <v/>
      </c>
    </row>
    <row r="559" ht="14.4" customHeight="1" s="185">
      <c r="A559" s="255" t="n">
        <v>6</v>
      </c>
      <c r="B559" s="194">
        <f t="array" ref="B559:B559">IFERROR(INDEX(Liste_Enfants!B$4:B$53,SMALL(IF(Liste_Enfants!E$4:E$53="B",ROW(Liste_Enfants!E$4:E$53)-3),6))&amp;" "&amp;INDEX(Liste_Enfants!C$4:C$53,SMALL(IF(Liste_Enfants!E$4:E$53="B",ROW(Liste_Enfants!E$4:E$53)-3),6)),"")</f>
        <v/>
      </c>
      <c r="C559" s="235" t="n"/>
      <c r="D559" s="256" t="n"/>
      <c r="E559" s="256" t="n"/>
      <c r="F559" s="256" t="n"/>
      <c r="G559" s="256" t="n"/>
      <c r="H559" s="256" t="n"/>
      <c r="I559" s="256" t="n"/>
      <c r="J559" s="256" t="n"/>
      <c r="K559" s="256" t="n"/>
      <c r="L559" s="256" t="n"/>
      <c r="M559" s="256" t="n"/>
      <c r="N559" s="256" t="n"/>
      <c r="O559" s="256" t="n"/>
      <c r="P559" s="256" t="n"/>
      <c r="Q559" s="264">
        <f>IF(COUNTA(D559:P559)=0,"",ROUND(AVERAGE(D559:P559),1))</f>
        <v/>
      </c>
      <c r="S559" s="256" t="n"/>
      <c r="T559" s="256" t="n"/>
      <c r="U559" s="256" t="n"/>
      <c r="V559" s="256" t="n"/>
      <c r="W559" s="256" t="n"/>
      <c r="X559" s="256" t="n"/>
      <c r="Y559" s="256" t="n"/>
      <c r="Z559" s="256" t="n"/>
      <c r="AA559" s="256" t="n"/>
      <c r="AB559" s="256" t="n"/>
      <c r="AC559" s="256" t="n"/>
      <c r="AD559" s="256" t="n"/>
      <c r="AE559" s="256" t="n"/>
      <c r="AF559" s="264">
        <f>IF(COUNTA(S559:AE559)=0,"",ROUND(AVERAGE(S559:AE559),1))</f>
        <v/>
      </c>
      <c r="AH559" s="256" t="n"/>
      <c r="AI559" s="256" t="n"/>
      <c r="AJ559" s="256" t="n"/>
      <c r="AK559" s="256" t="n"/>
      <c r="AL559" s="256" t="n"/>
      <c r="AM559" s="256" t="n"/>
      <c r="AN559" s="256" t="n"/>
      <c r="AO559" s="256" t="n"/>
      <c r="AP559" s="256" t="n"/>
      <c r="AQ559" s="256" t="n"/>
      <c r="AR559" s="256" t="n"/>
      <c r="AS559" s="256" t="n"/>
      <c r="AT559" s="256" t="n"/>
      <c r="AU559" s="237">
        <f>IF(COUNTA(AH559:AT559)=0,"",ROUND(AVERAGE(AH559:AT559),1))</f>
        <v/>
      </c>
    </row>
    <row r="560" ht="14.4" customHeight="1" s="185">
      <c r="A560" s="255" t="n">
        <v>7</v>
      </c>
      <c r="B560" s="194">
        <f t="array" ref="B560:B560">IFERROR(INDEX(Liste_Enfants!B$4:B$53,SMALL(IF(Liste_Enfants!E$4:E$53="B",ROW(Liste_Enfants!E$4:E$53)-3),7))&amp;" "&amp;INDEX(Liste_Enfants!C$4:C$53,SMALL(IF(Liste_Enfants!E$4:E$53="B",ROW(Liste_Enfants!E$4:E$53)-3),7)),"")</f>
        <v/>
      </c>
      <c r="C560" s="235" t="n"/>
      <c r="D560" s="256" t="n"/>
      <c r="E560" s="256" t="n"/>
      <c r="F560" s="256" t="n"/>
      <c r="G560" s="256" t="n"/>
      <c r="H560" s="256" t="n"/>
      <c r="I560" s="256" t="n"/>
      <c r="J560" s="256" t="n"/>
      <c r="K560" s="256" t="n"/>
      <c r="L560" s="256" t="n"/>
      <c r="M560" s="256" t="n"/>
      <c r="N560" s="256" t="n"/>
      <c r="O560" s="256" t="n"/>
      <c r="P560" s="256" t="n"/>
      <c r="Q560" s="264">
        <f>IF(COUNTA(D560:P560)=0,"",ROUND(AVERAGE(D560:P560),1))</f>
        <v/>
      </c>
      <c r="S560" s="256" t="n"/>
      <c r="T560" s="256" t="n"/>
      <c r="U560" s="256" t="n"/>
      <c r="V560" s="256" t="n"/>
      <c r="W560" s="256" t="n"/>
      <c r="X560" s="256" t="n"/>
      <c r="Y560" s="256" t="n"/>
      <c r="Z560" s="256" t="n"/>
      <c r="AA560" s="256" t="n"/>
      <c r="AB560" s="256" t="n"/>
      <c r="AC560" s="256" t="n"/>
      <c r="AD560" s="256" t="n"/>
      <c r="AE560" s="256" t="n"/>
      <c r="AF560" s="264">
        <f>IF(COUNTA(S560:AE560)=0,"",ROUND(AVERAGE(S560:AE560),1))</f>
        <v/>
      </c>
      <c r="AH560" s="256" t="n"/>
      <c r="AI560" s="256" t="n"/>
      <c r="AJ560" s="256" t="n"/>
      <c r="AK560" s="256" t="n"/>
      <c r="AL560" s="256" t="n"/>
      <c r="AM560" s="256" t="n"/>
      <c r="AN560" s="256" t="n"/>
      <c r="AO560" s="256" t="n"/>
      <c r="AP560" s="256" t="n"/>
      <c r="AQ560" s="256" t="n"/>
      <c r="AR560" s="256" t="n"/>
      <c r="AS560" s="256" t="n"/>
      <c r="AT560" s="256" t="n"/>
      <c r="AU560" s="237">
        <f>IF(COUNTA(AH560:AT560)=0,"",ROUND(AVERAGE(AH560:AT560),1))</f>
        <v/>
      </c>
    </row>
    <row r="561" ht="14.4" customHeight="1" s="185">
      <c r="A561" s="255" t="n">
        <v>8</v>
      </c>
      <c r="B561" s="194">
        <f t="array" ref="B561:B561">IFERROR(INDEX(Liste_Enfants!B$4:B$53,SMALL(IF(Liste_Enfants!E$4:E$53="B",ROW(Liste_Enfants!E$4:E$53)-3),8))&amp;" "&amp;INDEX(Liste_Enfants!C$4:C$53,SMALL(IF(Liste_Enfants!E$4:E$53="B",ROW(Liste_Enfants!E$4:E$53)-3),8)),"")</f>
        <v/>
      </c>
      <c r="C561" s="235" t="n"/>
      <c r="D561" s="256" t="n"/>
      <c r="E561" s="256" t="n"/>
      <c r="F561" s="256" t="n"/>
      <c r="G561" s="256" t="n"/>
      <c r="H561" s="256" t="n"/>
      <c r="I561" s="256" t="n"/>
      <c r="J561" s="256" t="n"/>
      <c r="K561" s="256" t="n"/>
      <c r="L561" s="256" t="n"/>
      <c r="M561" s="256" t="n"/>
      <c r="N561" s="256" t="n"/>
      <c r="O561" s="256" t="n"/>
      <c r="P561" s="256" t="n"/>
      <c r="Q561" s="264">
        <f>IF(COUNTA(D561:P561)=0,"",ROUND(AVERAGE(D561:P561),1))</f>
        <v/>
      </c>
      <c r="S561" s="256" t="n"/>
      <c r="T561" s="256" t="n"/>
      <c r="U561" s="256" t="n"/>
      <c r="V561" s="256" t="n"/>
      <c r="W561" s="256" t="n"/>
      <c r="X561" s="256" t="n"/>
      <c r="Y561" s="256" t="n"/>
      <c r="Z561" s="256" t="n"/>
      <c r="AA561" s="256" t="n"/>
      <c r="AB561" s="256" t="n"/>
      <c r="AC561" s="256" t="n"/>
      <c r="AD561" s="256" t="n"/>
      <c r="AE561" s="256" t="n"/>
      <c r="AF561" s="264">
        <f>IF(COUNTA(S561:AE561)=0,"",ROUND(AVERAGE(S561:AE561),1))</f>
        <v/>
      </c>
      <c r="AH561" s="256" t="n"/>
      <c r="AI561" s="256" t="n"/>
      <c r="AJ561" s="256" t="n"/>
      <c r="AK561" s="256" t="n"/>
      <c r="AL561" s="256" t="n"/>
      <c r="AM561" s="256" t="n"/>
      <c r="AN561" s="256" t="n"/>
      <c r="AO561" s="256" t="n"/>
      <c r="AP561" s="256" t="n"/>
      <c r="AQ561" s="256" t="n"/>
      <c r="AR561" s="256" t="n"/>
      <c r="AS561" s="256" t="n"/>
      <c r="AT561" s="256" t="n"/>
      <c r="AU561" s="237">
        <f>IF(COUNTA(AH561:AT561)=0,"",ROUND(AVERAGE(AH561:AT561),1))</f>
        <v/>
      </c>
    </row>
    <row r="562" ht="14.4" customHeight="1" s="185">
      <c r="A562" s="255" t="n">
        <v>9</v>
      </c>
      <c r="B562" s="194">
        <f t="array" ref="B562:B562">IFERROR(INDEX(Liste_Enfants!B$4:B$53,SMALL(IF(Liste_Enfants!E$4:E$53="B",ROW(Liste_Enfants!E$4:E$53)-3),9))&amp;" "&amp;INDEX(Liste_Enfants!C$4:C$53,SMALL(IF(Liste_Enfants!E$4:E$53="B",ROW(Liste_Enfants!E$4:E$53)-3),9)),"")</f>
        <v/>
      </c>
      <c r="C562" s="235" t="n"/>
      <c r="D562" s="256" t="n"/>
      <c r="E562" s="256" t="n"/>
      <c r="F562" s="256" t="n"/>
      <c r="G562" s="256" t="n"/>
      <c r="H562" s="256" t="n"/>
      <c r="I562" s="256" t="n"/>
      <c r="J562" s="256" t="n"/>
      <c r="K562" s="256" t="n"/>
      <c r="L562" s="256" t="n"/>
      <c r="M562" s="256" t="n"/>
      <c r="N562" s="256" t="n"/>
      <c r="O562" s="256" t="n"/>
      <c r="P562" s="256" t="n"/>
      <c r="Q562" s="264">
        <f>IF(COUNTA(D562:P562)=0,"",ROUND(AVERAGE(D562:P562),1))</f>
        <v/>
      </c>
      <c r="S562" s="256" t="n"/>
      <c r="T562" s="256" t="n"/>
      <c r="U562" s="256" t="n"/>
      <c r="V562" s="256" t="n"/>
      <c r="W562" s="256" t="n"/>
      <c r="X562" s="256" t="n"/>
      <c r="Y562" s="256" t="n"/>
      <c r="Z562" s="256" t="n"/>
      <c r="AA562" s="256" t="n"/>
      <c r="AB562" s="256" t="n"/>
      <c r="AC562" s="256" t="n"/>
      <c r="AD562" s="256" t="n"/>
      <c r="AE562" s="256" t="n"/>
      <c r="AF562" s="264">
        <f>IF(COUNTA(S562:AE562)=0,"",ROUND(AVERAGE(S562:AE562),1))</f>
        <v/>
      </c>
      <c r="AH562" s="256" t="n"/>
      <c r="AI562" s="256" t="n"/>
      <c r="AJ562" s="256" t="n"/>
      <c r="AK562" s="256" t="n"/>
      <c r="AL562" s="256" t="n"/>
      <c r="AM562" s="256" t="n"/>
      <c r="AN562" s="256" t="n"/>
      <c r="AO562" s="256" t="n"/>
      <c r="AP562" s="256" t="n"/>
      <c r="AQ562" s="256" t="n"/>
      <c r="AR562" s="256" t="n"/>
      <c r="AS562" s="256" t="n"/>
      <c r="AT562" s="256" t="n"/>
      <c r="AU562" s="237">
        <f>IF(COUNTA(AH562:AT562)=0,"",ROUND(AVERAGE(AH562:AT562),1))</f>
        <v/>
      </c>
    </row>
    <row r="563" ht="14.4" customHeight="1" s="185">
      <c r="A563" s="255" t="n">
        <v>10</v>
      </c>
      <c r="B563" s="194">
        <f t="array" ref="B563:B563">IFERROR(INDEX(Liste_Enfants!B$4:B$53,SMALL(IF(Liste_Enfants!E$4:E$53="B",ROW(Liste_Enfants!E$4:E$53)-3),10))&amp;" "&amp;INDEX(Liste_Enfants!C$4:C$53,SMALL(IF(Liste_Enfants!E$4:E$53="B",ROW(Liste_Enfants!E$4:E$53)-3),10)),"")</f>
        <v/>
      </c>
      <c r="C563" s="235" t="n"/>
      <c r="D563" s="256" t="n"/>
      <c r="E563" s="256" t="n"/>
      <c r="F563" s="256" t="n"/>
      <c r="G563" s="256" t="n"/>
      <c r="H563" s="256" t="n"/>
      <c r="I563" s="256" t="n"/>
      <c r="J563" s="256" t="n"/>
      <c r="K563" s="256" t="n"/>
      <c r="L563" s="256" t="n"/>
      <c r="M563" s="256" t="n"/>
      <c r="N563" s="256" t="n"/>
      <c r="O563" s="256" t="n"/>
      <c r="P563" s="256" t="n"/>
      <c r="Q563" s="264">
        <f>IF(COUNTA(D563:P563)=0,"",ROUND(AVERAGE(D563:P563),1))</f>
        <v/>
      </c>
      <c r="S563" s="256" t="n"/>
      <c r="T563" s="256" t="n"/>
      <c r="U563" s="256" t="n"/>
      <c r="V563" s="256" t="n"/>
      <c r="W563" s="256" t="n"/>
      <c r="X563" s="256" t="n"/>
      <c r="Y563" s="256" t="n"/>
      <c r="Z563" s="256" t="n"/>
      <c r="AA563" s="256" t="n"/>
      <c r="AB563" s="256" t="n"/>
      <c r="AC563" s="256" t="n"/>
      <c r="AD563" s="256" t="n"/>
      <c r="AE563" s="256" t="n"/>
      <c r="AF563" s="264">
        <f>IF(COUNTA(S563:AE563)=0,"",ROUND(AVERAGE(S563:AE563),1))</f>
        <v/>
      </c>
      <c r="AH563" s="256" t="n"/>
      <c r="AI563" s="256" t="n"/>
      <c r="AJ563" s="256" t="n"/>
      <c r="AK563" s="256" t="n"/>
      <c r="AL563" s="256" t="n"/>
      <c r="AM563" s="256" t="n"/>
      <c r="AN563" s="256" t="n"/>
      <c r="AO563" s="256" t="n"/>
      <c r="AP563" s="256" t="n"/>
      <c r="AQ563" s="256" t="n"/>
      <c r="AR563" s="256" t="n"/>
      <c r="AS563" s="256" t="n"/>
      <c r="AT563" s="256" t="n"/>
      <c r="AU563" s="237">
        <f>IF(COUNTA(AH563:AT563)=0,"",ROUND(AVERAGE(AH563:AT563),1))</f>
        <v/>
      </c>
    </row>
    <row r="564" ht="14.4" customHeight="1" s="185">
      <c r="A564" s="255" t="n">
        <v>11</v>
      </c>
      <c r="B564" s="194">
        <f t="array" ref="B564:B564">IFERROR(INDEX(Liste_Enfants!B$4:B$53,SMALL(IF(Liste_Enfants!E$4:E$53="B",ROW(Liste_Enfants!E$4:E$53)-3),11))&amp;" "&amp;INDEX(Liste_Enfants!C$4:C$53,SMALL(IF(Liste_Enfants!E$4:E$53="B",ROW(Liste_Enfants!E$4:E$53)-3),11)),"")</f>
        <v/>
      </c>
      <c r="C564" s="235" t="n"/>
      <c r="D564" s="256" t="n"/>
      <c r="E564" s="256" t="n"/>
      <c r="F564" s="256" t="n"/>
      <c r="G564" s="256" t="n"/>
      <c r="H564" s="256" t="n"/>
      <c r="I564" s="256" t="n"/>
      <c r="J564" s="256" t="n"/>
      <c r="K564" s="256" t="n"/>
      <c r="L564" s="256" t="n"/>
      <c r="M564" s="256" t="n"/>
      <c r="N564" s="256" t="n"/>
      <c r="O564" s="256" t="n"/>
      <c r="P564" s="256" t="n"/>
      <c r="Q564" s="264">
        <f>IF(COUNTA(D564:P564)=0,"",ROUND(AVERAGE(D564:P564),1))</f>
        <v/>
      </c>
      <c r="S564" s="256" t="n"/>
      <c r="T564" s="256" t="n"/>
      <c r="U564" s="256" t="n"/>
      <c r="V564" s="256" t="n"/>
      <c r="W564" s="256" t="n"/>
      <c r="X564" s="256" t="n"/>
      <c r="Y564" s="256" t="n"/>
      <c r="Z564" s="256" t="n"/>
      <c r="AA564" s="256" t="n"/>
      <c r="AB564" s="256" t="n"/>
      <c r="AC564" s="256" t="n"/>
      <c r="AD564" s="256" t="n"/>
      <c r="AE564" s="256" t="n"/>
      <c r="AF564" s="264">
        <f>IF(COUNTA(S564:AE564)=0,"",ROUND(AVERAGE(S564:AE564),1))</f>
        <v/>
      </c>
      <c r="AH564" s="256" t="n"/>
      <c r="AI564" s="256" t="n"/>
      <c r="AJ564" s="256" t="n"/>
      <c r="AK564" s="256" t="n"/>
      <c r="AL564" s="256" t="n"/>
      <c r="AM564" s="256" t="n"/>
      <c r="AN564" s="256" t="n"/>
      <c r="AO564" s="256" t="n"/>
      <c r="AP564" s="256" t="n"/>
      <c r="AQ564" s="256" t="n"/>
      <c r="AR564" s="256" t="n"/>
      <c r="AS564" s="256" t="n"/>
      <c r="AT564" s="256" t="n"/>
      <c r="AU564" s="237">
        <f>IF(COUNTA(AH564:AT564)=0,"",ROUND(AVERAGE(AH564:AT564),1))</f>
        <v/>
      </c>
    </row>
    <row r="565" ht="14.4" customHeight="1" s="185">
      <c r="A565" s="255" t="n">
        <v>12</v>
      </c>
      <c r="B565" s="194">
        <f t="array" ref="B565:B565">IFERROR(INDEX(Liste_Enfants!B$4:B$53,SMALL(IF(Liste_Enfants!E$4:E$53="B",ROW(Liste_Enfants!E$4:E$53)-3),12))&amp;" "&amp;INDEX(Liste_Enfants!C$4:C$53,SMALL(IF(Liste_Enfants!E$4:E$53="B",ROW(Liste_Enfants!E$4:E$53)-3),12)),"")</f>
        <v/>
      </c>
      <c r="C565" s="235" t="n"/>
      <c r="D565" s="256" t="n"/>
      <c r="E565" s="256" t="n"/>
      <c r="F565" s="256" t="n"/>
      <c r="G565" s="256" t="n"/>
      <c r="H565" s="256" t="n"/>
      <c r="I565" s="256" t="n"/>
      <c r="J565" s="256" t="n"/>
      <c r="K565" s="256" t="n"/>
      <c r="L565" s="256" t="n"/>
      <c r="M565" s="256" t="n"/>
      <c r="N565" s="256" t="n"/>
      <c r="O565" s="256" t="n"/>
      <c r="P565" s="256" t="n"/>
      <c r="Q565" s="264">
        <f>IF(COUNTA(D565:P565)=0,"",ROUND(AVERAGE(D565:P565),1))</f>
        <v/>
      </c>
      <c r="S565" s="256" t="n"/>
      <c r="T565" s="256" t="n"/>
      <c r="U565" s="256" t="n"/>
      <c r="V565" s="256" t="n"/>
      <c r="W565" s="256" t="n"/>
      <c r="X565" s="256" t="n"/>
      <c r="Y565" s="256" t="n"/>
      <c r="Z565" s="256" t="n"/>
      <c r="AA565" s="256" t="n"/>
      <c r="AB565" s="256" t="n"/>
      <c r="AC565" s="256" t="n"/>
      <c r="AD565" s="256" t="n"/>
      <c r="AE565" s="256" t="n"/>
      <c r="AF565" s="264">
        <f>IF(COUNTA(S565:AE565)=0,"",ROUND(AVERAGE(S565:AE565),1))</f>
        <v/>
      </c>
      <c r="AH565" s="256" t="n"/>
      <c r="AI565" s="256" t="n"/>
      <c r="AJ565" s="256" t="n"/>
      <c r="AK565" s="256" t="n"/>
      <c r="AL565" s="256" t="n"/>
      <c r="AM565" s="256" t="n"/>
      <c r="AN565" s="256" t="n"/>
      <c r="AO565" s="256" t="n"/>
      <c r="AP565" s="256" t="n"/>
      <c r="AQ565" s="256" t="n"/>
      <c r="AR565" s="256" t="n"/>
      <c r="AS565" s="256" t="n"/>
      <c r="AT565" s="256" t="n"/>
      <c r="AU565" s="237">
        <f>IF(COUNTA(AH565:AT565)=0,"",ROUND(AVERAGE(AH565:AT565),1))</f>
        <v/>
      </c>
    </row>
    <row r="566" ht="14.4" customHeight="1" s="185">
      <c r="A566" s="255" t="n">
        <v>13</v>
      </c>
      <c r="B566" s="194">
        <f t="array" ref="B566:B566">IFERROR(INDEX(Liste_Enfants!B$4:B$53,SMALL(IF(Liste_Enfants!E$4:E$53="B",ROW(Liste_Enfants!E$4:E$53)-3),13))&amp;" "&amp;INDEX(Liste_Enfants!C$4:C$53,SMALL(IF(Liste_Enfants!E$4:E$53="B",ROW(Liste_Enfants!E$4:E$53)-3),13)),"")</f>
        <v/>
      </c>
      <c r="C566" s="235" t="n"/>
      <c r="D566" s="256" t="n"/>
      <c r="E566" s="256" t="n"/>
      <c r="F566" s="256" t="n"/>
      <c r="G566" s="256" t="n"/>
      <c r="H566" s="256" t="n"/>
      <c r="I566" s="256" t="n"/>
      <c r="J566" s="256" t="n"/>
      <c r="K566" s="256" t="n"/>
      <c r="L566" s="256" t="n"/>
      <c r="M566" s="256" t="n"/>
      <c r="N566" s="256" t="n"/>
      <c r="O566" s="256" t="n"/>
      <c r="P566" s="256" t="n"/>
      <c r="Q566" s="264">
        <f>IF(COUNTA(D566:P566)=0,"",ROUND(AVERAGE(D566:P566),1))</f>
        <v/>
      </c>
      <c r="S566" s="256" t="n"/>
      <c r="T566" s="256" t="n"/>
      <c r="U566" s="256" t="n"/>
      <c r="V566" s="256" t="n"/>
      <c r="W566" s="256" t="n"/>
      <c r="X566" s="256" t="n"/>
      <c r="Y566" s="256" t="n"/>
      <c r="Z566" s="256" t="n"/>
      <c r="AA566" s="256" t="n"/>
      <c r="AB566" s="256" t="n"/>
      <c r="AC566" s="256" t="n"/>
      <c r="AD566" s="256" t="n"/>
      <c r="AE566" s="256" t="n"/>
      <c r="AF566" s="264">
        <f>IF(COUNTA(S566:AE566)=0,"",ROUND(AVERAGE(S566:AE566),1))</f>
        <v/>
      </c>
      <c r="AH566" s="256" t="n"/>
      <c r="AI566" s="256" t="n"/>
      <c r="AJ566" s="256" t="n"/>
      <c r="AK566" s="256" t="n"/>
      <c r="AL566" s="256" t="n"/>
      <c r="AM566" s="256" t="n"/>
      <c r="AN566" s="256" t="n"/>
      <c r="AO566" s="256" t="n"/>
      <c r="AP566" s="256" t="n"/>
      <c r="AQ566" s="256" t="n"/>
      <c r="AR566" s="256" t="n"/>
      <c r="AS566" s="256" t="n"/>
      <c r="AT566" s="256" t="n"/>
      <c r="AU566" s="237">
        <f>IF(COUNTA(AH566:AT566)=0,"",ROUND(AVERAGE(AH566:AT566),1))</f>
        <v/>
      </c>
    </row>
    <row r="567" ht="14.4" customHeight="1" s="185">
      <c r="A567" s="255" t="n">
        <v>14</v>
      </c>
      <c r="B567" s="194">
        <f t="array" ref="B567:B567">IFERROR(INDEX(Liste_Enfants!B$4:B$53,SMALL(IF(Liste_Enfants!E$4:E$53="B",ROW(Liste_Enfants!E$4:E$53)-3),14))&amp;" "&amp;INDEX(Liste_Enfants!C$4:C$53,SMALL(IF(Liste_Enfants!E$4:E$53="B",ROW(Liste_Enfants!E$4:E$53)-3),14)),"")</f>
        <v/>
      </c>
      <c r="C567" s="235" t="n"/>
      <c r="D567" s="256" t="n"/>
      <c r="E567" s="256" t="n"/>
      <c r="F567" s="256" t="n"/>
      <c r="G567" s="256" t="n"/>
      <c r="H567" s="256" t="n"/>
      <c r="I567" s="256" t="n"/>
      <c r="J567" s="256" t="n"/>
      <c r="K567" s="256" t="n"/>
      <c r="L567" s="256" t="n"/>
      <c r="M567" s="256" t="n"/>
      <c r="N567" s="256" t="n"/>
      <c r="O567" s="256" t="n"/>
      <c r="P567" s="256" t="n"/>
      <c r="Q567" s="264">
        <f>IF(COUNTA(D567:P567)=0,"",ROUND(AVERAGE(D567:P567),1))</f>
        <v/>
      </c>
      <c r="S567" s="256" t="n"/>
      <c r="T567" s="256" t="n"/>
      <c r="U567" s="256" t="n"/>
      <c r="V567" s="256" t="n"/>
      <c r="W567" s="256" t="n"/>
      <c r="X567" s="256" t="n"/>
      <c r="Y567" s="256" t="n"/>
      <c r="Z567" s="256" t="n"/>
      <c r="AA567" s="256" t="n"/>
      <c r="AB567" s="256" t="n"/>
      <c r="AC567" s="256" t="n"/>
      <c r="AD567" s="256" t="n"/>
      <c r="AE567" s="256" t="n"/>
      <c r="AF567" s="264">
        <f>IF(COUNTA(S567:AE567)=0,"",ROUND(AVERAGE(S567:AE567),1))</f>
        <v/>
      </c>
      <c r="AH567" s="256" t="n"/>
      <c r="AI567" s="256" t="n"/>
      <c r="AJ567" s="256" t="n"/>
      <c r="AK567" s="256" t="n"/>
      <c r="AL567" s="256" t="n"/>
      <c r="AM567" s="256" t="n"/>
      <c r="AN567" s="256" t="n"/>
      <c r="AO567" s="256" t="n"/>
      <c r="AP567" s="256" t="n"/>
      <c r="AQ567" s="256" t="n"/>
      <c r="AR567" s="256" t="n"/>
      <c r="AS567" s="256" t="n"/>
      <c r="AT567" s="256" t="n"/>
      <c r="AU567" s="237">
        <f>IF(COUNTA(AH567:AT567)=0,"",ROUND(AVERAGE(AH567:AT567),1))</f>
        <v/>
      </c>
    </row>
    <row r="568" ht="14.4" customHeight="1" s="185">
      <c r="A568" s="255" t="n">
        <v>15</v>
      </c>
      <c r="B568" s="194">
        <f t="array" ref="B568:B568">IFERROR(INDEX(Liste_Enfants!B$4:B$53,SMALL(IF(Liste_Enfants!E$4:E$53="B",ROW(Liste_Enfants!E$4:E$53)-3),15))&amp;" "&amp;INDEX(Liste_Enfants!C$4:C$53,SMALL(IF(Liste_Enfants!E$4:E$53="B",ROW(Liste_Enfants!E$4:E$53)-3),15)),"")</f>
        <v/>
      </c>
      <c r="C568" s="235" t="n"/>
      <c r="D568" s="256" t="n"/>
      <c r="E568" s="256" t="n"/>
      <c r="F568" s="256" t="n"/>
      <c r="G568" s="256" t="n"/>
      <c r="H568" s="256" t="n"/>
      <c r="I568" s="256" t="n"/>
      <c r="J568" s="256" t="n"/>
      <c r="K568" s="256" t="n"/>
      <c r="L568" s="256" t="n"/>
      <c r="M568" s="256" t="n"/>
      <c r="N568" s="256" t="n"/>
      <c r="O568" s="256" t="n"/>
      <c r="P568" s="256" t="n"/>
      <c r="Q568" s="264">
        <f>IF(COUNTA(D568:P568)=0,"",ROUND(AVERAGE(D568:P568),1))</f>
        <v/>
      </c>
      <c r="S568" s="256" t="n"/>
      <c r="T568" s="256" t="n"/>
      <c r="U568" s="256" t="n"/>
      <c r="V568" s="256" t="n"/>
      <c r="W568" s="256" t="n"/>
      <c r="X568" s="256" t="n"/>
      <c r="Y568" s="256" t="n"/>
      <c r="Z568" s="256" t="n"/>
      <c r="AA568" s="256" t="n"/>
      <c r="AB568" s="256" t="n"/>
      <c r="AC568" s="256" t="n"/>
      <c r="AD568" s="256" t="n"/>
      <c r="AE568" s="256" t="n"/>
      <c r="AF568" s="264">
        <f>IF(COUNTA(S568:AE568)=0,"",ROUND(AVERAGE(S568:AE568),1))</f>
        <v/>
      </c>
      <c r="AH568" s="256" t="n"/>
      <c r="AI568" s="256" t="n"/>
      <c r="AJ568" s="256" t="n"/>
      <c r="AK568" s="256" t="n"/>
      <c r="AL568" s="256" t="n"/>
      <c r="AM568" s="256" t="n"/>
      <c r="AN568" s="256" t="n"/>
      <c r="AO568" s="256" t="n"/>
      <c r="AP568" s="256" t="n"/>
      <c r="AQ568" s="256" t="n"/>
      <c r="AR568" s="256" t="n"/>
      <c r="AS568" s="256" t="n"/>
      <c r="AT568" s="256" t="n"/>
      <c r="AU568" s="237">
        <f>IF(COUNTA(AH568:AT568)=0,"",ROUND(AVERAGE(AH568:AT568),1))</f>
        <v/>
      </c>
    </row>
    <row r="569" ht="14.4" customHeight="1" s="185">
      <c r="A569" s="257" t="inlineStr">
        <is>
          <t>📊 MOY.</t>
        </is>
      </c>
      <c r="C569" s="235" t="n"/>
      <c r="D569" s="258">
        <f>IF(COUNTA(D554:D568)=0,"",ROUND(AVERAGE(D554:D568),1))</f>
        <v/>
      </c>
      <c r="E569" s="258">
        <f>IF(COUNTA(E554:E568)=0,"",ROUND(AVERAGE(E554:E568),1))</f>
        <v/>
      </c>
      <c r="F569" s="258">
        <f>IF(COUNTA(F554:F568)=0,"",ROUND(AVERAGE(F554:F568),1))</f>
        <v/>
      </c>
      <c r="G569" s="258">
        <f>IF(COUNTA(G554:G568)=0,"",ROUND(AVERAGE(G554:G568),1))</f>
        <v/>
      </c>
      <c r="H569" s="258">
        <f>IF(COUNTA(H554:H568)=0,"",ROUND(AVERAGE(H554:H568),1))</f>
        <v/>
      </c>
      <c r="I569" s="258">
        <f>IF(COUNTA(I554:I568)=0,"",ROUND(AVERAGE(I554:I568),1))</f>
        <v/>
      </c>
      <c r="J569" s="258">
        <f>IF(COUNTA(J554:J568)=0,"",ROUND(AVERAGE(J554:J568),1))</f>
        <v/>
      </c>
      <c r="K569" s="258">
        <f>IF(COUNTA(K554:K568)=0,"",ROUND(AVERAGE(K554:K568),1))</f>
        <v/>
      </c>
      <c r="L569" s="258">
        <f>IF(COUNTA(L554:L568)=0,"",ROUND(AVERAGE(L554:L568),1))</f>
        <v/>
      </c>
      <c r="M569" s="258">
        <f>IF(COUNTA(M554:M568)=0,"",ROUND(AVERAGE(M554:M568),1))</f>
        <v/>
      </c>
      <c r="N569" s="258">
        <f>IF(COUNTA(N554:N568)=0,"",ROUND(AVERAGE(N554:N568),1))</f>
        <v/>
      </c>
      <c r="O569" s="258">
        <f>IF(COUNTA(O554:O568)=0,"",ROUND(AVERAGE(O554:O568),1))</f>
        <v/>
      </c>
      <c r="P569" s="258">
        <f>IF(COUNTA(P554:P568)=0,"",ROUND(AVERAGE(P554:P568),1))</f>
        <v/>
      </c>
      <c r="Q569" s="265">
        <f>IF(COUNTA(Q554:Q568)=0,"",ROUND(AVERAGE(Q554:Q568),1))</f>
        <v/>
      </c>
      <c r="S569" s="258">
        <f>IF(COUNTA(S554:S568)=0,"",ROUND(AVERAGE(S554:S568),1))</f>
        <v/>
      </c>
      <c r="T569" s="258">
        <f>IF(COUNTA(T554:T568)=0,"",ROUND(AVERAGE(T554:T568),1))</f>
        <v/>
      </c>
      <c r="U569" s="258">
        <f>IF(COUNTA(U554:U568)=0,"",ROUND(AVERAGE(U554:U568),1))</f>
        <v/>
      </c>
      <c r="V569" s="258">
        <f>IF(COUNTA(V554:V568)=0,"",ROUND(AVERAGE(V554:V568),1))</f>
        <v/>
      </c>
      <c r="W569" s="258">
        <f>IF(COUNTA(W554:W568)=0,"",ROUND(AVERAGE(W554:W568),1))</f>
        <v/>
      </c>
      <c r="X569" s="258">
        <f>IF(COUNTA(X554:X568)=0,"",ROUND(AVERAGE(X554:X568),1))</f>
        <v/>
      </c>
      <c r="Y569" s="258">
        <f>IF(COUNTA(Y554:Y568)=0,"",ROUND(AVERAGE(Y554:Y568),1))</f>
        <v/>
      </c>
      <c r="Z569" s="258">
        <f>IF(COUNTA(Z554:Z568)=0,"",ROUND(AVERAGE(Z554:Z568),1))</f>
        <v/>
      </c>
      <c r="AA569" s="258">
        <f>IF(COUNTA(AA554:AA568)=0,"",ROUND(AVERAGE(AA554:AA568),1))</f>
        <v/>
      </c>
      <c r="AB569" s="258">
        <f>IF(COUNTA(AB554:AB568)=0,"",ROUND(AVERAGE(AB554:AB568),1))</f>
        <v/>
      </c>
      <c r="AC569" s="258">
        <f>IF(COUNTA(AC554:AC568)=0,"",ROUND(AVERAGE(AC554:AC568),1))</f>
        <v/>
      </c>
      <c r="AD569" s="258">
        <f>IF(COUNTA(AD554:AD568)=0,"",ROUND(AVERAGE(AD554:AD568),1))</f>
        <v/>
      </c>
      <c r="AE569" s="258">
        <f>IF(COUNTA(AE554:AE568)=0,"",ROUND(AVERAGE(AE554:AE568),1))</f>
        <v/>
      </c>
      <c r="AF569" s="265">
        <f>IF(COUNTA(AF554:AF568)=0,"",ROUND(AVERAGE(AF554:AF568),1))</f>
        <v/>
      </c>
      <c r="AH569" s="258">
        <f>IF(COUNTA(AH554:AH568)=0,"",ROUND(AVERAGE(AH554:AH568),1))</f>
        <v/>
      </c>
      <c r="AI569" s="258">
        <f>IF(COUNTA(AI554:AI568)=0,"",ROUND(AVERAGE(AI554:AI568),1))</f>
        <v/>
      </c>
      <c r="AJ569" s="258">
        <f>IF(COUNTA(AJ554:AJ568)=0,"",ROUND(AVERAGE(AJ554:AJ568),1))</f>
        <v/>
      </c>
      <c r="AK569" s="258">
        <f>IF(COUNTA(AK554:AK568)=0,"",ROUND(AVERAGE(AK554:AK568),1))</f>
        <v/>
      </c>
      <c r="AL569" s="258">
        <f>IF(COUNTA(AL554:AL568)=0,"",ROUND(AVERAGE(AL554:AL568),1))</f>
        <v/>
      </c>
      <c r="AM569" s="258">
        <f>IF(COUNTA(AM554:AM568)=0,"",ROUND(AVERAGE(AM554:AM568),1))</f>
        <v/>
      </c>
      <c r="AN569" s="258">
        <f>IF(COUNTA(AN554:AN568)=0,"",ROUND(AVERAGE(AN554:AN568),1))</f>
        <v/>
      </c>
      <c r="AO569" s="258">
        <f>IF(COUNTA(AO554:AO568)=0,"",ROUND(AVERAGE(AO554:AO568),1))</f>
        <v/>
      </c>
      <c r="AP569" s="258">
        <f>IF(COUNTA(AP554:AP568)=0,"",ROUND(AVERAGE(AP554:AP568),1))</f>
        <v/>
      </c>
      <c r="AQ569" s="258">
        <f>IF(COUNTA(AQ554:AQ568)=0,"",ROUND(AVERAGE(AQ554:AQ568),1))</f>
        <v/>
      </c>
      <c r="AR569" s="258">
        <f>IF(COUNTA(AR554:AR568)=0,"",ROUND(AVERAGE(AR554:AR568),1))</f>
        <v/>
      </c>
      <c r="AS569" s="258">
        <f>IF(COUNTA(AS554:AS568)=0,"",ROUND(AVERAGE(AS554:AS568),1))</f>
        <v/>
      </c>
      <c r="AT569" s="258">
        <f>IF(COUNTA(AT554:AT568)=0,"",ROUND(AVERAGE(AT554:AT568),1))</f>
        <v/>
      </c>
      <c r="AU569" s="272">
        <f>IF(COUNTA(AU554:AU568)=0,"",ROUND(AVERAGE(AU554:AU568),1))</f>
        <v/>
      </c>
    </row>
    <row r="570" ht="14.4" customHeight="1" s="185">
      <c r="A570" s="262" t="inlineStr">
        <is>
          <t>⭐ MOY. S8</t>
        </is>
      </c>
      <c r="C570" s="235" t="n"/>
      <c r="D570" s="263">
        <f>IF(COUNTA(D518,D535,D552,D569)=0,"",ROUND(AVERAGE(D518,D535,D552,D569),1))</f>
        <v/>
      </c>
      <c r="E570" s="263">
        <f>IF(COUNTA(E518,E535,E552,E569)=0,"",ROUND(AVERAGE(E518,E535,E552,E569),1))</f>
        <v/>
      </c>
      <c r="F570" s="263">
        <f>IF(COUNTA(F518,F535,F552,F569)=0,"",ROUND(AVERAGE(F518,F535,F552,F569),1))</f>
        <v/>
      </c>
      <c r="G570" s="263">
        <f>IF(COUNTA(G518,G535,G552,G569)=0,"",ROUND(AVERAGE(G518,G535,G552,G569),1))</f>
        <v/>
      </c>
      <c r="H570" s="263">
        <f>IF(COUNTA(H518,H535,H552,H569)=0,"",ROUND(AVERAGE(H518,H535,H552,H569),1))</f>
        <v/>
      </c>
      <c r="I570" s="263">
        <f>IF(COUNTA(I518,I535,I552,I569)=0,"",ROUND(AVERAGE(I518,I535,I552,I569),1))</f>
        <v/>
      </c>
      <c r="J570" s="263">
        <f>IF(COUNTA(J518,J535,J552,J569)=0,"",ROUND(AVERAGE(J518,J535,J552,J569),1))</f>
        <v/>
      </c>
      <c r="K570" s="263">
        <f>IF(COUNTA(K518,K535,K552,K569)=0,"",ROUND(AVERAGE(K518,K535,K552,K569),1))</f>
        <v/>
      </c>
      <c r="L570" s="263">
        <f>IF(COUNTA(L518,L535,L552,L569)=0,"",ROUND(AVERAGE(L518,L535,L552,L569),1))</f>
        <v/>
      </c>
      <c r="M570" s="263">
        <f>IF(COUNTA(M518,M535,M552,M569)=0,"",ROUND(AVERAGE(M518,M535,M552,M569),1))</f>
        <v/>
      </c>
      <c r="N570" s="263">
        <f>IF(COUNTA(N518,N535,N552,N569)=0,"",ROUND(AVERAGE(N518,N535,N552,N569),1))</f>
        <v/>
      </c>
      <c r="O570" s="263">
        <f>IF(COUNTA(O518,O535,O552,O569)=0,"",ROUND(AVERAGE(O518,O535,O552,O569),1))</f>
        <v/>
      </c>
      <c r="P570" s="263">
        <f>IF(COUNTA(P518,P535,P552,P569)=0,"",ROUND(AVERAGE(P518,P535,P552,P569),1))</f>
        <v/>
      </c>
      <c r="Q570" s="270">
        <f>IF(COUNTA(Q518,Q535,Q552,Q569)=0,"",ROUND(AVERAGE(Q518,Q535,Q552,Q569),1))</f>
        <v/>
      </c>
      <c r="S570" s="263">
        <f>IF(COUNTA(S518,S535,S552,S569)=0,"",ROUND(AVERAGE(S518,S535,S552,S569),1))</f>
        <v/>
      </c>
      <c r="T570" s="263">
        <f>IF(COUNTA(T518,T535,T552,T569)=0,"",ROUND(AVERAGE(T518,T535,T552,T569),1))</f>
        <v/>
      </c>
      <c r="U570" s="263">
        <f>IF(COUNTA(U518,U535,U552,U569)=0,"",ROUND(AVERAGE(U518,U535,U552,U569),1))</f>
        <v/>
      </c>
      <c r="V570" s="263">
        <f>IF(COUNTA(V518,V535,V552,V569)=0,"",ROUND(AVERAGE(V518,V535,V552,V569),1))</f>
        <v/>
      </c>
      <c r="W570" s="263">
        <f>IF(COUNTA(W518,W535,W552,W569)=0,"",ROUND(AVERAGE(W518,W535,W552,W569),1))</f>
        <v/>
      </c>
      <c r="X570" s="263">
        <f>IF(COUNTA(X518,X535,X552,X569)=0,"",ROUND(AVERAGE(X518,X535,X552,X569),1))</f>
        <v/>
      </c>
      <c r="Y570" s="263">
        <f>IF(COUNTA(Y518,Y535,Y552,Y569)=0,"",ROUND(AVERAGE(Y518,Y535,Y552,Y569),1))</f>
        <v/>
      </c>
      <c r="Z570" s="263">
        <f>IF(COUNTA(Z518,Z535,Z552,Z569)=0,"",ROUND(AVERAGE(Z518,Z535,Z552,Z569),1))</f>
        <v/>
      </c>
      <c r="AA570" s="263">
        <f>IF(COUNTA(AA518,AA535,AA552,AA569)=0,"",ROUND(AVERAGE(AA518,AA535,AA552,AA569),1))</f>
        <v/>
      </c>
      <c r="AB570" s="263">
        <f>IF(COUNTA(AB518,AB535,AB552,AB569)=0,"",ROUND(AVERAGE(AB518,AB535,AB552,AB569),1))</f>
        <v/>
      </c>
      <c r="AC570" s="263">
        <f>IF(COUNTA(AC518,AC535,AC552,AC569)=0,"",ROUND(AVERAGE(AC518,AC535,AC552,AC569),1))</f>
        <v/>
      </c>
      <c r="AD570" s="263">
        <f>IF(COUNTA(AD518,AD535,AD552,AD569)=0,"",ROUND(AVERAGE(AD518,AD535,AD552,AD569),1))</f>
        <v/>
      </c>
      <c r="AE570" s="263">
        <f>IF(COUNTA(AE518,AE535,AE552,AE569)=0,"",ROUND(AVERAGE(AE518,AE535,AE552,AE569),1))</f>
        <v/>
      </c>
      <c r="AF570" s="270">
        <f>IF(COUNTA(AF518,AF535,AF552,AF569)=0,"",ROUND(AVERAGE(AF518,AF535,AF552,AF569),1))</f>
        <v/>
      </c>
      <c r="AH570" s="263">
        <f>IF(COUNTA(AH518,AH535,AH552,AH569)=0,"",ROUND(AVERAGE(AH518,AH535,AH552,AH569),1))</f>
        <v/>
      </c>
      <c r="AI570" s="263">
        <f>IF(COUNTA(AI518,AI535,AI552,AI569)=0,"",ROUND(AVERAGE(AI518,AI535,AI552,AI569),1))</f>
        <v/>
      </c>
      <c r="AJ570" s="263">
        <f>IF(COUNTA(AJ518,AJ535,AJ552,AJ569)=0,"",ROUND(AVERAGE(AJ518,AJ535,AJ552,AJ569),1))</f>
        <v/>
      </c>
      <c r="AK570" s="263">
        <f>IF(COUNTA(AK518,AK535,AK552,AK569)=0,"",ROUND(AVERAGE(AK518,AK535,AK552,AK569),1))</f>
        <v/>
      </c>
      <c r="AL570" s="263">
        <f>IF(COUNTA(AL518,AL535,AL552,AL569)=0,"",ROUND(AVERAGE(AL518,AL535,AL552,AL569),1))</f>
        <v/>
      </c>
      <c r="AM570" s="263">
        <f>IF(COUNTA(AM518,AM535,AM552,AM569)=0,"",ROUND(AVERAGE(AM518,AM535,AM552,AM569),1))</f>
        <v/>
      </c>
      <c r="AN570" s="263">
        <f>IF(COUNTA(AN518,AN535,AN552,AN569)=0,"",ROUND(AVERAGE(AN518,AN535,AN552,AN569),1))</f>
        <v/>
      </c>
      <c r="AO570" s="263">
        <f>IF(COUNTA(AO518,AO535,AO552,AO569)=0,"",ROUND(AVERAGE(AO518,AO535,AO552,AO569),1))</f>
        <v/>
      </c>
      <c r="AP570" s="263">
        <f>IF(COUNTA(AP518,AP535,AP552,AP569)=0,"",ROUND(AVERAGE(AP518,AP535,AP552,AP569),1))</f>
        <v/>
      </c>
      <c r="AQ570" s="263">
        <f>IF(COUNTA(AQ518,AQ535,AQ552,AQ569)=0,"",ROUND(AVERAGE(AQ518,AQ535,AQ552,AQ569),1))</f>
        <v/>
      </c>
      <c r="AR570" s="263">
        <f>IF(COUNTA(AR518,AR535,AR552,AR569)=0,"",ROUND(AVERAGE(AR518,AR535,AR552,AR569),1))</f>
        <v/>
      </c>
      <c r="AS570" s="263">
        <f>IF(COUNTA(AS518,AS535,AS552,AS569)=0,"",ROUND(AVERAGE(AS518,AS535,AS552,AS569),1))</f>
        <v/>
      </c>
      <c r="AT570" s="263">
        <f>IF(COUNTA(AT518,AT535,AT552,AT569)=0,"",ROUND(AVERAGE(AT518,AT535,AT552,AT569),1))</f>
        <v/>
      </c>
      <c r="AU570" s="273">
        <f>IF(COUNTA(AU518,AU535,AU552,AU569)=0,"",ROUND(AVERAGE(AU518,AU535,AU552,AU569),1))</f>
        <v/>
      </c>
    </row>
    <row r="571" ht="14.4" customHeight="1" s="185">
      <c r="C571" s="235" t="n"/>
      <c r="D571" s="194" t="n"/>
      <c r="E571" s="194" t="n"/>
      <c r="F571" s="194" t="n"/>
      <c r="G571" s="194" t="n"/>
      <c r="H571" s="194" t="n"/>
      <c r="I571" s="194" t="n"/>
      <c r="J571" s="194" t="n"/>
      <c r="K571" s="194" t="n"/>
      <c r="L571" s="194" t="n"/>
      <c r="M571" s="194" t="n"/>
      <c r="N571" s="194" t="n"/>
      <c r="O571" s="194" t="n"/>
      <c r="P571" s="194" t="n"/>
      <c r="Q571" s="235" t="n"/>
      <c r="S571" s="194" t="n"/>
      <c r="T571" s="194" t="n"/>
      <c r="U571" s="194" t="n"/>
      <c r="V571" s="194" t="n"/>
      <c r="W571" s="194" t="n"/>
      <c r="X571" s="194" t="n"/>
      <c r="Y571" s="194" t="n"/>
      <c r="Z571" s="194" t="n"/>
      <c r="AA571" s="194" t="n"/>
      <c r="AB571" s="194" t="n"/>
      <c r="AC571" s="194" t="n"/>
      <c r="AD571" s="194" t="n"/>
      <c r="AE571" s="194" t="n"/>
      <c r="AF571" s="235" t="n"/>
      <c r="AH571" s="194" t="n"/>
      <c r="AI571" s="194" t="n"/>
      <c r="AJ571" s="194" t="n"/>
      <c r="AK571" s="194" t="n"/>
      <c r="AL571" s="194" t="n"/>
      <c r="AM571" s="194" t="n"/>
      <c r="AN571" s="194" t="n"/>
      <c r="AO571" s="194" t="n"/>
      <c r="AP571" s="194" t="n"/>
      <c r="AQ571" s="194" t="n"/>
      <c r="AR571" s="194" t="n"/>
      <c r="AS571" s="194" t="n"/>
      <c r="AT571" s="194" t="n"/>
    </row>
    <row r="572" ht="15.6" customHeight="1" s="185">
      <c r="A572" s="216" t="inlineStr">
        <is>
          <t>📋 T1 — 📆 SEMAINE 9</t>
        </is>
      </c>
      <c r="C572" s="235" t="n"/>
      <c r="D572" s="194" t="n"/>
      <c r="E572" s="194" t="n"/>
      <c r="F572" s="194" t="n"/>
      <c r="G572" s="194" t="n"/>
      <c r="H572" s="194" t="n"/>
      <c r="I572" s="194" t="n"/>
      <c r="J572" s="194" t="n"/>
      <c r="K572" s="194" t="n"/>
      <c r="L572" s="194" t="n"/>
      <c r="M572" s="194" t="n"/>
      <c r="N572" s="194" t="n"/>
      <c r="O572" s="194" t="n"/>
      <c r="P572" s="194" t="n"/>
      <c r="Q572" s="235" t="n"/>
      <c r="S572" s="194" t="n"/>
      <c r="T572" s="194" t="n"/>
      <c r="U572" s="194" t="n"/>
      <c r="V572" s="194" t="n"/>
      <c r="W572" s="194" t="n"/>
      <c r="X572" s="194" t="n"/>
      <c r="Y572" s="194" t="n"/>
      <c r="Z572" s="194" t="n"/>
      <c r="AA572" s="194" t="n"/>
      <c r="AB572" s="194" t="n"/>
      <c r="AC572" s="194" t="n"/>
      <c r="AD572" s="194" t="n"/>
      <c r="AE572" s="194" t="n"/>
      <c r="AF572" s="235" t="n"/>
      <c r="AH572" s="194" t="n"/>
      <c r="AI572" s="194" t="n"/>
      <c r="AJ572" s="194" t="n"/>
      <c r="AK572" s="194" t="n"/>
      <c r="AL572" s="194" t="n"/>
      <c r="AM572" s="194" t="n"/>
      <c r="AN572" s="194" t="n"/>
      <c r="AO572" s="194" t="n"/>
      <c r="AP572" s="194" t="n"/>
      <c r="AQ572" s="194" t="n"/>
      <c r="AR572" s="194" t="n"/>
      <c r="AS572" s="194" t="n"/>
      <c r="AT572" s="194" t="n"/>
    </row>
    <row r="573" ht="30" customHeight="1" s="185">
      <c r="A573" s="254" t="inlineStr">
        <is>
          <t>N°</t>
        </is>
      </c>
      <c r="B573" s="227" t="inlineStr">
        <is>
          <t>📅 LUNDI</t>
        </is>
      </c>
      <c r="C573" s="228" t="n"/>
      <c r="D573" s="229" t="inlineStr">
        <is>
          <t>Règles</t>
        </is>
      </c>
      <c r="E573" s="229" t="inlineStr">
        <is>
          <t>Coopér.</t>
        </is>
      </c>
      <c r="F573" s="229" t="inlineStr">
        <is>
          <t>Comm.</t>
        </is>
      </c>
      <c r="G573" s="229" t="inlineStr">
        <is>
          <t>Entraide</t>
        </is>
      </c>
      <c r="H573" s="230" t="inlineStr">
        <is>
          <t>Initiat.</t>
        </is>
      </c>
      <c r="I573" s="230" t="inlineStr">
        <is>
          <t>Gest.mat</t>
        </is>
      </c>
      <c r="J573" s="230" t="inlineStr">
        <is>
          <t>Orga.</t>
        </is>
      </c>
      <c r="K573" s="231" t="inlineStr">
        <is>
          <t>Imagin.</t>
        </is>
      </c>
      <c r="L573" s="231" t="inlineStr">
        <is>
          <t>Expr.art</t>
        </is>
      </c>
      <c r="M573" s="231" t="inlineStr">
        <is>
          <t>Expr.corp</t>
        </is>
      </c>
      <c r="N573" s="232" t="inlineStr">
        <is>
          <t>Coord.</t>
        </is>
      </c>
      <c r="O573" s="232" t="inlineStr">
        <is>
          <t>Endur.</t>
        </is>
      </c>
      <c r="P573" s="232" t="inlineStr">
        <is>
          <t>Esp.sport</t>
        </is>
      </c>
      <c r="Q573" s="267" t="inlineStr">
        <is>
          <t>MOY</t>
        </is>
      </c>
      <c r="R573" s="268" t="inlineStr">
        <is>
          <t>▼ Activité</t>
        </is>
      </c>
      <c r="S573" s="229" t="inlineStr">
        <is>
          <t>Règles</t>
        </is>
      </c>
      <c r="T573" s="229" t="inlineStr">
        <is>
          <t>Coopér.</t>
        </is>
      </c>
      <c r="U573" s="229" t="inlineStr">
        <is>
          <t>Comm.</t>
        </is>
      </c>
      <c r="V573" s="229" t="inlineStr">
        <is>
          <t>Entraide</t>
        </is>
      </c>
      <c r="W573" s="230" t="inlineStr">
        <is>
          <t>Initiat.</t>
        </is>
      </c>
      <c r="X573" s="230" t="inlineStr">
        <is>
          <t>Gest.mat</t>
        </is>
      </c>
      <c r="Y573" s="230" t="inlineStr">
        <is>
          <t>Orga.</t>
        </is>
      </c>
      <c r="Z573" s="231" t="inlineStr">
        <is>
          <t>Imagin.</t>
        </is>
      </c>
      <c r="AA573" s="231" t="inlineStr">
        <is>
          <t>Expr.art</t>
        </is>
      </c>
      <c r="AB573" s="231" t="inlineStr">
        <is>
          <t>Expr.corp</t>
        </is>
      </c>
      <c r="AC573" s="232" t="inlineStr">
        <is>
          <t>Coord.</t>
        </is>
      </c>
      <c r="AD573" s="232" t="inlineStr">
        <is>
          <t>Endur.</t>
        </is>
      </c>
      <c r="AE573" s="232" t="inlineStr">
        <is>
          <t>Esp.sport</t>
        </is>
      </c>
      <c r="AF573" s="267" t="inlineStr">
        <is>
          <t>MOY</t>
        </is>
      </c>
      <c r="AH573" s="229" t="inlineStr">
        <is>
          <t>Règles</t>
        </is>
      </c>
      <c r="AI573" s="229" t="inlineStr">
        <is>
          <t>Coopér.</t>
        </is>
      </c>
      <c r="AJ573" s="229" t="inlineStr">
        <is>
          <t>Comm.</t>
        </is>
      </c>
      <c r="AK573" s="229" t="inlineStr">
        <is>
          <t>Entraide</t>
        </is>
      </c>
      <c r="AL573" s="230" t="inlineStr">
        <is>
          <t>Initiat.</t>
        </is>
      </c>
      <c r="AM573" s="230" t="inlineStr">
        <is>
          <t>Gest.mat</t>
        </is>
      </c>
      <c r="AN573" s="230" t="inlineStr">
        <is>
          <t>Orga.</t>
        </is>
      </c>
      <c r="AO573" s="231" t="inlineStr">
        <is>
          <t>Imagin.</t>
        </is>
      </c>
      <c r="AP573" s="231" t="inlineStr">
        <is>
          <t>Expr.art</t>
        </is>
      </c>
      <c r="AQ573" s="231" t="inlineStr">
        <is>
          <t>Expr.corp</t>
        </is>
      </c>
      <c r="AR573" s="232" t="inlineStr">
        <is>
          <t>Coord.</t>
        </is>
      </c>
      <c r="AS573" s="232" t="inlineStr">
        <is>
          <t>Endur.</t>
        </is>
      </c>
      <c r="AT573" s="232" t="inlineStr">
        <is>
          <t>Esp.sport</t>
        </is>
      </c>
      <c r="AU573" s="269" t="inlineStr">
        <is>
          <t>MOY</t>
        </is>
      </c>
    </row>
    <row r="574" ht="14.4" customHeight="1" s="185">
      <c r="A574" s="255" t="n">
        <v>1</v>
      </c>
      <c r="B574" s="194">
        <f t="array" ref="B574:B574">IFERROR(INDEX(Liste_Enfants!B$4:B$53,SMALL(IF(Liste_Enfants!E$4:E$53="B",ROW(Liste_Enfants!E$4:E$53)-3),1))&amp;" "&amp;INDEX(Liste_Enfants!C$4:C$53,SMALL(IF(Liste_Enfants!E$4:E$53="B",ROW(Liste_Enfants!E$4:E$53)-3),1)),"")</f>
        <v/>
      </c>
      <c r="C574" s="235" t="n"/>
      <c r="D574" s="256" t="n"/>
      <c r="E574" s="256" t="n"/>
      <c r="F574" s="256" t="n"/>
      <c r="G574" s="256" t="n"/>
      <c r="H574" s="256" t="n"/>
      <c r="I574" s="256" t="n"/>
      <c r="J574" s="256" t="n"/>
      <c r="K574" s="256" t="n"/>
      <c r="L574" s="256" t="n"/>
      <c r="M574" s="256" t="n"/>
      <c r="N574" s="256" t="n"/>
      <c r="O574" s="256" t="n"/>
      <c r="P574" s="256" t="n"/>
      <c r="Q574" s="264">
        <f>IF(COUNTA(D574:P574)=0,"",ROUND(AVERAGE(D574:P574),1))</f>
        <v/>
      </c>
      <c r="S574" s="256" t="n"/>
      <c r="T574" s="256" t="n"/>
      <c r="U574" s="256" t="n"/>
      <c r="V574" s="256" t="n"/>
      <c r="W574" s="256" t="n"/>
      <c r="X574" s="256" t="n"/>
      <c r="Y574" s="256" t="n"/>
      <c r="Z574" s="256" t="n"/>
      <c r="AA574" s="256" t="n"/>
      <c r="AB574" s="256" t="n"/>
      <c r="AC574" s="256" t="n"/>
      <c r="AD574" s="256" t="n"/>
      <c r="AE574" s="256" t="n"/>
      <c r="AF574" s="264">
        <f>IF(COUNTA(S574:AE574)=0,"",ROUND(AVERAGE(S574:AE574),1))</f>
        <v/>
      </c>
      <c r="AH574" s="256" t="n"/>
      <c r="AI574" s="256" t="n"/>
      <c r="AJ574" s="256" t="n"/>
      <c r="AK574" s="256" t="n"/>
      <c r="AL574" s="256" t="n"/>
      <c r="AM574" s="256" t="n"/>
      <c r="AN574" s="256" t="n"/>
      <c r="AO574" s="256" t="n"/>
      <c r="AP574" s="256" t="n"/>
      <c r="AQ574" s="256" t="n"/>
      <c r="AR574" s="256" t="n"/>
      <c r="AS574" s="256" t="n"/>
      <c r="AT574" s="256" t="n"/>
      <c r="AU574" s="237">
        <f>IF(COUNTA(AH574:AT574)=0,"",ROUND(AVERAGE(AH574:AT574),1))</f>
        <v/>
      </c>
    </row>
    <row r="575" ht="14.4" customHeight="1" s="185">
      <c r="A575" s="255" t="n">
        <v>2</v>
      </c>
      <c r="B575" s="194">
        <f t="array" ref="B575:B575">IFERROR(INDEX(Liste_Enfants!B$4:B$53,SMALL(IF(Liste_Enfants!E$4:E$53="B",ROW(Liste_Enfants!E$4:E$53)-3),2))&amp;" "&amp;INDEX(Liste_Enfants!C$4:C$53,SMALL(IF(Liste_Enfants!E$4:E$53="B",ROW(Liste_Enfants!E$4:E$53)-3),2)),"")</f>
        <v/>
      </c>
      <c r="C575" s="235" t="n"/>
      <c r="D575" s="256" t="n"/>
      <c r="E575" s="256" t="n"/>
      <c r="F575" s="256" t="n"/>
      <c r="G575" s="256" t="n"/>
      <c r="H575" s="256" t="n"/>
      <c r="I575" s="256" t="n"/>
      <c r="J575" s="256" t="n"/>
      <c r="K575" s="256" t="n"/>
      <c r="L575" s="256" t="n"/>
      <c r="M575" s="256" t="n"/>
      <c r="N575" s="256" t="n"/>
      <c r="O575" s="256" t="n"/>
      <c r="P575" s="256" t="n"/>
      <c r="Q575" s="264">
        <f>IF(COUNTA(D575:P575)=0,"",ROUND(AVERAGE(D575:P575),1))</f>
        <v/>
      </c>
      <c r="S575" s="256" t="n"/>
      <c r="T575" s="256" t="n"/>
      <c r="U575" s="256" t="n"/>
      <c r="V575" s="256" t="n"/>
      <c r="W575" s="256" t="n"/>
      <c r="X575" s="256" t="n"/>
      <c r="Y575" s="256" t="n"/>
      <c r="Z575" s="256" t="n"/>
      <c r="AA575" s="256" t="n"/>
      <c r="AB575" s="256" t="n"/>
      <c r="AC575" s="256" t="n"/>
      <c r="AD575" s="256" t="n"/>
      <c r="AE575" s="256" t="n"/>
      <c r="AF575" s="264">
        <f>IF(COUNTA(S575:AE575)=0,"",ROUND(AVERAGE(S575:AE575),1))</f>
        <v/>
      </c>
      <c r="AH575" s="256" t="n"/>
      <c r="AI575" s="256" t="n"/>
      <c r="AJ575" s="256" t="n"/>
      <c r="AK575" s="256" t="n"/>
      <c r="AL575" s="256" t="n"/>
      <c r="AM575" s="256" t="n"/>
      <c r="AN575" s="256" t="n"/>
      <c r="AO575" s="256" t="n"/>
      <c r="AP575" s="256" t="n"/>
      <c r="AQ575" s="256" t="n"/>
      <c r="AR575" s="256" t="n"/>
      <c r="AS575" s="256" t="n"/>
      <c r="AT575" s="256" t="n"/>
      <c r="AU575" s="237">
        <f>IF(COUNTA(AH575:AT575)=0,"",ROUND(AVERAGE(AH575:AT575),1))</f>
        <v/>
      </c>
    </row>
    <row r="576" ht="14.4" customHeight="1" s="185">
      <c r="A576" s="255" t="n">
        <v>3</v>
      </c>
      <c r="B576" s="194">
        <f t="array" ref="B576:B576">IFERROR(INDEX(Liste_Enfants!B$4:B$53,SMALL(IF(Liste_Enfants!E$4:E$53="B",ROW(Liste_Enfants!E$4:E$53)-3),3))&amp;" "&amp;INDEX(Liste_Enfants!C$4:C$53,SMALL(IF(Liste_Enfants!E$4:E$53="B",ROW(Liste_Enfants!E$4:E$53)-3),3)),"")</f>
        <v/>
      </c>
      <c r="C576" s="235" t="n"/>
      <c r="D576" s="256" t="n"/>
      <c r="E576" s="256" t="n"/>
      <c r="F576" s="256" t="n"/>
      <c r="G576" s="256" t="n"/>
      <c r="H576" s="256" t="n"/>
      <c r="I576" s="256" t="n"/>
      <c r="J576" s="256" t="n"/>
      <c r="K576" s="256" t="n"/>
      <c r="L576" s="256" t="n"/>
      <c r="M576" s="256" t="n"/>
      <c r="N576" s="256" t="n"/>
      <c r="O576" s="256" t="n"/>
      <c r="P576" s="256" t="n"/>
      <c r="Q576" s="264">
        <f>IF(COUNTA(D576:P576)=0,"",ROUND(AVERAGE(D576:P576),1))</f>
        <v/>
      </c>
      <c r="S576" s="256" t="n"/>
      <c r="T576" s="256" t="n"/>
      <c r="U576" s="256" t="n"/>
      <c r="V576" s="256" t="n"/>
      <c r="W576" s="256" t="n"/>
      <c r="X576" s="256" t="n"/>
      <c r="Y576" s="256" t="n"/>
      <c r="Z576" s="256" t="n"/>
      <c r="AA576" s="256" t="n"/>
      <c r="AB576" s="256" t="n"/>
      <c r="AC576" s="256" t="n"/>
      <c r="AD576" s="256" t="n"/>
      <c r="AE576" s="256" t="n"/>
      <c r="AF576" s="264">
        <f>IF(COUNTA(S576:AE576)=0,"",ROUND(AVERAGE(S576:AE576),1))</f>
        <v/>
      </c>
      <c r="AH576" s="256" t="n"/>
      <c r="AI576" s="256" t="n"/>
      <c r="AJ576" s="256" t="n"/>
      <c r="AK576" s="256" t="n"/>
      <c r="AL576" s="256" t="n"/>
      <c r="AM576" s="256" t="n"/>
      <c r="AN576" s="256" t="n"/>
      <c r="AO576" s="256" t="n"/>
      <c r="AP576" s="256" t="n"/>
      <c r="AQ576" s="256" t="n"/>
      <c r="AR576" s="256" t="n"/>
      <c r="AS576" s="256" t="n"/>
      <c r="AT576" s="256" t="n"/>
      <c r="AU576" s="237">
        <f>IF(COUNTA(AH576:AT576)=0,"",ROUND(AVERAGE(AH576:AT576),1))</f>
        <v/>
      </c>
    </row>
    <row r="577" ht="14.4" customHeight="1" s="185">
      <c r="A577" s="255" t="n">
        <v>4</v>
      </c>
      <c r="B577" s="194">
        <f t="array" ref="B577:B577">IFERROR(INDEX(Liste_Enfants!B$4:B$53,SMALL(IF(Liste_Enfants!E$4:E$53="B",ROW(Liste_Enfants!E$4:E$53)-3),4))&amp;" "&amp;INDEX(Liste_Enfants!C$4:C$53,SMALL(IF(Liste_Enfants!E$4:E$53="B",ROW(Liste_Enfants!E$4:E$53)-3),4)),"")</f>
        <v/>
      </c>
      <c r="C577" s="235" t="n"/>
      <c r="D577" s="256" t="n"/>
      <c r="E577" s="256" t="n"/>
      <c r="F577" s="256" t="n"/>
      <c r="G577" s="256" t="n"/>
      <c r="H577" s="256" t="n"/>
      <c r="I577" s="256" t="n"/>
      <c r="J577" s="256" t="n"/>
      <c r="K577" s="256" t="n"/>
      <c r="L577" s="256" t="n"/>
      <c r="M577" s="256" t="n"/>
      <c r="N577" s="256" t="n"/>
      <c r="O577" s="256" t="n"/>
      <c r="P577" s="256" t="n"/>
      <c r="Q577" s="264">
        <f>IF(COUNTA(D577:P577)=0,"",ROUND(AVERAGE(D577:P577),1))</f>
        <v/>
      </c>
      <c r="S577" s="256" t="n"/>
      <c r="T577" s="256" t="n"/>
      <c r="U577" s="256" t="n"/>
      <c r="V577" s="256" t="n"/>
      <c r="W577" s="256" t="n"/>
      <c r="X577" s="256" t="n"/>
      <c r="Y577" s="256" t="n"/>
      <c r="Z577" s="256" t="n"/>
      <c r="AA577" s="256" t="n"/>
      <c r="AB577" s="256" t="n"/>
      <c r="AC577" s="256" t="n"/>
      <c r="AD577" s="256" t="n"/>
      <c r="AE577" s="256" t="n"/>
      <c r="AF577" s="264">
        <f>IF(COUNTA(S577:AE577)=0,"",ROUND(AVERAGE(S577:AE577),1))</f>
        <v/>
      </c>
      <c r="AH577" s="256" t="n"/>
      <c r="AI577" s="256" t="n"/>
      <c r="AJ577" s="256" t="n"/>
      <c r="AK577" s="256" t="n"/>
      <c r="AL577" s="256" t="n"/>
      <c r="AM577" s="256" t="n"/>
      <c r="AN577" s="256" t="n"/>
      <c r="AO577" s="256" t="n"/>
      <c r="AP577" s="256" t="n"/>
      <c r="AQ577" s="256" t="n"/>
      <c r="AR577" s="256" t="n"/>
      <c r="AS577" s="256" t="n"/>
      <c r="AT577" s="256" t="n"/>
      <c r="AU577" s="237">
        <f>IF(COUNTA(AH577:AT577)=0,"",ROUND(AVERAGE(AH577:AT577),1))</f>
        <v/>
      </c>
    </row>
    <row r="578" ht="14.4" customHeight="1" s="185">
      <c r="A578" s="255" t="n">
        <v>5</v>
      </c>
      <c r="B578" s="194">
        <f t="array" ref="B578:B578">IFERROR(INDEX(Liste_Enfants!B$4:B$53,SMALL(IF(Liste_Enfants!E$4:E$53="B",ROW(Liste_Enfants!E$4:E$53)-3),5))&amp;" "&amp;INDEX(Liste_Enfants!C$4:C$53,SMALL(IF(Liste_Enfants!E$4:E$53="B",ROW(Liste_Enfants!E$4:E$53)-3),5)),"")</f>
        <v/>
      </c>
      <c r="C578" s="235" t="n"/>
      <c r="D578" s="256" t="n"/>
      <c r="E578" s="256" t="n"/>
      <c r="F578" s="256" t="n"/>
      <c r="G578" s="256" t="n"/>
      <c r="H578" s="256" t="n"/>
      <c r="I578" s="256" t="n"/>
      <c r="J578" s="256" t="n"/>
      <c r="K578" s="256" t="n"/>
      <c r="L578" s="256" t="n"/>
      <c r="M578" s="256" t="n"/>
      <c r="N578" s="256" t="n"/>
      <c r="O578" s="256" t="n"/>
      <c r="P578" s="256" t="n"/>
      <c r="Q578" s="264">
        <f>IF(COUNTA(D578:P578)=0,"",ROUND(AVERAGE(D578:P578),1))</f>
        <v/>
      </c>
      <c r="S578" s="256" t="n"/>
      <c r="T578" s="256" t="n"/>
      <c r="U578" s="256" t="n"/>
      <c r="V578" s="256" t="n"/>
      <c r="W578" s="256" t="n"/>
      <c r="X578" s="256" t="n"/>
      <c r="Y578" s="256" t="n"/>
      <c r="Z578" s="256" t="n"/>
      <c r="AA578" s="256" t="n"/>
      <c r="AB578" s="256" t="n"/>
      <c r="AC578" s="256" t="n"/>
      <c r="AD578" s="256" t="n"/>
      <c r="AE578" s="256" t="n"/>
      <c r="AF578" s="264">
        <f>IF(COUNTA(S578:AE578)=0,"",ROUND(AVERAGE(S578:AE578),1))</f>
        <v/>
      </c>
      <c r="AH578" s="256" t="n"/>
      <c r="AI578" s="256" t="n"/>
      <c r="AJ578" s="256" t="n"/>
      <c r="AK578" s="256" t="n"/>
      <c r="AL578" s="256" t="n"/>
      <c r="AM578" s="256" t="n"/>
      <c r="AN578" s="256" t="n"/>
      <c r="AO578" s="256" t="n"/>
      <c r="AP578" s="256" t="n"/>
      <c r="AQ578" s="256" t="n"/>
      <c r="AR578" s="256" t="n"/>
      <c r="AS578" s="256" t="n"/>
      <c r="AT578" s="256" t="n"/>
      <c r="AU578" s="237">
        <f>IF(COUNTA(AH578:AT578)=0,"",ROUND(AVERAGE(AH578:AT578),1))</f>
        <v/>
      </c>
    </row>
    <row r="579" ht="14.4" customHeight="1" s="185">
      <c r="A579" s="255" t="n">
        <v>6</v>
      </c>
      <c r="B579" s="194">
        <f t="array" ref="B579:B579">IFERROR(INDEX(Liste_Enfants!B$4:B$53,SMALL(IF(Liste_Enfants!E$4:E$53="B",ROW(Liste_Enfants!E$4:E$53)-3),6))&amp;" "&amp;INDEX(Liste_Enfants!C$4:C$53,SMALL(IF(Liste_Enfants!E$4:E$53="B",ROW(Liste_Enfants!E$4:E$53)-3),6)),"")</f>
        <v/>
      </c>
      <c r="C579" s="235" t="n"/>
      <c r="D579" s="256" t="n"/>
      <c r="E579" s="256" t="n"/>
      <c r="F579" s="256" t="n"/>
      <c r="G579" s="256" t="n"/>
      <c r="H579" s="256" t="n"/>
      <c r="I579" s="256" t="n"/>
      <c r="J579" s="256" t="n"/>
      <c r="K579" s="256" t="n"/>
      <c r="L579" s="256" t="n"/>
      <c r="M579" s="256" t="n"/>
      <c r="N579" s="256" t="n"/>
      <c r="O579" s="256" t="n"/>
      <c r="P579" s="256" t="n"/>
      <c r="Q579" s="264">
        <f>IF(COUNTA(D579:P579)=0,"",ROUND(AVERAGE(D579:P579),1))</f>
        <v/>
      </c>
      <c r="S579" s="256" t="n"/>
      <c r="T579" s="256" t="n"/>
      <c r="U579" s="256" t="n"/>
      <c r="V579" s="256" t="n"/>
      <c r="W579" s="256" t="n"/>
      <c r="X579" s="256" t="n"/>
      <c r="Y579" s="256" t="n"/>
      <c r="Z579" s="256" t="n"/>
      <c r="AA579" s="256" t="n"/>
      <c r="AB579" s="256" t="n"/>
      <c r="AC579" s="256" t="n"/>
      <c r="AD579" s="256" t="n"/>
      <c r="AE579" s="256" t="n"/>
      <c r="AF579" s="264">
        <f>IF(COUNTA(S579:AE579)=0,"",ROUND(AVERAGE(S579:AE579),1))</f>
        <v/>
      </c>
      <c r="AH579" s="256" t="n"/>
      <c r="AI579" s="256" t="n"/>
      <c r="AJ579" s="256" t="n"/>
      <c r="AK579" s="256" t="n"/>
      <c r="AL579" s="256" t="n"/>
      <c r="AM579" s="256" t="n"/>
      <c r="AN579" s="256" t="n"/>
      <c r="AO579" s="256" t="n"/>
      <c r="AP579" s="256" t="n"/>
      <c r="AQ579" s="256" t="n"/>
      <c r="AR579" s="256" t="n"/>
      <c r="AS579" s="256" t="n"/>
      <c r="AT579" s="256" t="n"/>
      <c r="AU579" s="237">
        <f>IF(COUNTA(AH579:AT579)=0,"",ROUND(AVERAGE(AH579:AT579),1))</f>
        <v/>
      </c>
    </row>
    <row r="580" ht="14.4" customHeight="1" s="185">
      <c r="A580" s="255" t="n">
        <v>7</v>
      </c>
      <c r="B580" s="194">
        <f t="array" ref="B580:B580">IFERROR(INDEX(Liste_Enfants!B$4:B$53,SMALL(IF(Liste_Enfants!E$4:E$53="B",ROW(Liste_Enfants!E$4:E$53)-3),7))&amp;" "&amp;INDEX(Liste_Enfants!C$4:C$53,SMALL(IF(Liste_Enfants!E$4:E$53="B",ROW(Liste_Enfants!E$4:E$53)-3),7)),"")</f>
        <v/>
      </c>
      <c r="C580" s="235" t="n"/>
      <c r="D580" s="256" t="n"/>
      <c r="E580" s="256" t="n"/>
      <c r="F580" s="256" t="n"/>
      <c r="G580" s="256" t="n"/>
      <c r="H580" s="256" t="n"/>
      <c r="I580" s="256" t="n"/>
      <c r="J580" s="256" t="n"/>
      <c r="K580" s="256" t="n"/>
      <c r="L580" s="256" t="n"/>
      <c r="M580" s="256" t="n"/>
      <c r="N580" s="256" t="n"/>
      <c r="O580" s="256" t="n"/>
      <c r="P580" s="256" t="n"/>
      <c r="Q580" s="264">
        <f>IF(COUNTA(D580:P580)=0,"",ROUND(AVERAGE(D580:P580),1))</f>
        <v/>
      </c>
      <c r="S580" s="256" t="n"/>
      <c r="T580" s="256" t="n"/>
      <c r="U580" s="256" t="n"/>
      <c r="V580" s="256" t="n"/>
      <c r="W580" s="256" t="n"/>
      <c r="X580" s="256" t="n"/>
      <c r="Y580" s="256" t="n"/>
      <c r="Z580" s="256" t="n"/>
      <c r="AA580" s="256" t="n"/>
      <c r="AB580" s="256" t="n"/>
      <c r="AC580" s="256" t="n"/>
      <c r="AD580" s="256" t="n"/>
      <c r="AE580" s="256" t="n"/>
      <c r="AF580" s="264">
        <f>IF(COUNTA(S580:AE580)=0,"",ROUND(AVERAGE(S580:AE580),1))</f>
        <v/>
      </c>
      <c r="AH580" s="256" t="n"/>
      <c r="AI580" s="256" t="n"/>
      <c r="AJ580" s="256" t="n"/>
      <c r="AK580" s="256" t="n"/>
      <c r="AL580" s="256" t="n"/>
      <c r="AM580" s="256" t="n"/>
      <c r="AN580" s="256" t="n"/>
      <c r="AO580" s="256" t="n"/>
      <c r="AP580" s="256" t="n"/>
      <c r="AQ580" s="256" t="n"/>
      <c r="AR580" s="256" t="n"/>
      <c r="AS580" s="256" t="n"/>
      <c r="AT580" s="256" t="n"/>
      <c r="AU580" s="237">
        <f>IF(COUNTA(AH580:AT580)=0,"",ROUND(AVERAGE(AH580:AT580),1))</f>
        <v/>
      </c>
    </row>
    <row r="581" ht="14.4" customHeight="1" s="185">
      <c r="A581" s="255" t="n">
        <v>8</v>
      </c>
      <c r="B581" s="194">
        <f t="array" ref="B581:B581">IFERROR(INDEX(Liste_Enfants!B$4:B$53,SMALL(IF(Liste_Enfants!E$4:E$53="B",ROW(Liste_Enfants!E$4:E$53)-3),8))&amp;" "&amp;INDEX(Liste_Enfants!C$4:C$53,SMALL(IF(Liste_Enfants!E$4:E$53="B",ROW(Liste_Enfants!E$4:E$53)-3),8)),"")</f>
        <v/>
      </c>
      <c r="C581" s="235" t="n"/>
      <c r="D581" s="256" t="n"/>
      <c r="E581" s="256" t="n"/>
      <c r="F581" s="256" t="n"/>
      <c r="G581" s="256" t="n"/>
      <c r="H581" s="256" t="n"/>
      <c r="I581" s="256" t="n"/>
      <c r="J581" s="256" t="n"/>
      <c r="K581" s="256" t="n"/>
      <c r="L581" s="256" t="n"/>
      <c r="M581" s="256" t="n"/>
      <c r="N581" s="256" t="n"/>
      <c r="O581" s="256" t="n"/>
      <c r="P581" s="256" t="n"/>
      <c r="Q581" s="264">
        <f>IF(COUNTA(D581:P581)=0,"",ROUND(AVERAGE(D581:P581),1))</f>
        <v/>
      </c>
      <c r="S581" s="256" t="n"/>
      <c r="T581" s="256" t="n"/>
      <c r="U581" s="256" t="n"/>
      <c r="V581" s="256" t="n"/>
      <c r="W581" s="256" t="n"/>
      <c r="X581" s="256" t="n"/>
      <c r="Y581" s="256" t="n"/>
      <c r="Z581" s="256" t="n"/>
      <c r="AA581" s="256" t="n"/>
      <c r="AB581" s="256" t="n"/>
      <c r="AC581" s="256" t="n"/>
      <c r="AD581" s="256" t="n"/>
      <c r="AE581" s="256" t="n"/>
      <c r="AF581" s="264">
        <f>IF(COUNTA(S581:AE581)=0,"",ROUND(AVERAGE(S581:AE581),1))</f>
        <v/>
      </c>
      <c r="AH581" s="256" t="n"/>
      <c r="AI581" s="256" t="n"/>
      <c r="AJ581" s="256" t="n"/>
      <c r="AK581" s="256" t="n"/>
      <c r="AL581" s="256" t="n"/>
      <c r="AM581" s="256" t="n"/>
      <c r="AN581" s="256" t="n"/>
      <c r="AO581" s="256" t="n"/>
      <c r="AP581" s="256" t="n"/>
      <c r="AQ581" s="256" t="n"/>
      <c r="AR581" s="256" t="n"/>
      <c r="AS581" s="256" t="n"/>
      <c r="AT581" s="256" t="n"/>
      <c r="AU581" s="237">
        <f>IF(COUNTA(AH581:AT581)=0,"",ROUND(AVERAGE(AH581:AT581),1))</f>
        <v/>
      </c>
    </row>
    <row r="582" ht="14.4" customHeight="1" s="185">
      <c r="A582" s="255" t="n">
        <v>9</v>
      </c>
      <c r="B582" s="194">
        <f t="array" ref="B582:B582">IFERROR(INDEX(Liste_Enfants!B$4:B$53,SMALL(IF(Liste_Enfants!E$4:E$53="B",ROW(Liste_Enfants!E$4:E$53)-3),9))&amp;" "&amp;INDEX(Liste_Enfants!C$4:C$53,SMALL(IF(Liste_Enfants!E$4:E$53="B",ROW(Liste_Enfants!E$4:E$53)-3),9)),"")</f>
        <v/>
      </c>
      <c r="C582" s="235" t="n"/>
      <c r="D582" s="256" t="n"/>
      <c r="E582" s="256" t="n"/>
      <c r="F582" s="256" t="n"/>
      <c r="G582" s="256" t="n"/>
      <c r="H582" s="256" t="n"/>
      <c r="I582" s="256" t="n"/>
      <c r="J582" s="256" t="n"/>
      <c r="K582" s="256" t="n"/>
      <c r="L582" s="256" t="n"/>
      <c r="M582" s="256" t="n"/>
      <c r="N582" s="256" t="n"/>
      <c r="O582" s="256" t="n"/>
      <c r="P582" s="256" t="n"/>
      <c r="Q582" s="264">
        <f>IF(COUNTA(D582:P582)=0,"",ROUND(AVERAGE(D582:P582),1))</f>
        <v/>
      </c>
      <c r="S582" s="256" t="n"/>
      <c r="T582" s="256" t="n"/>
      <c r="U582" s="256" t="n"/>
      <c r="V582" s="256" t="n"/>
      <c r="W582" s="256" t="n"/>
      <c r="X582" s="256" t="n"/>
      <c r="Y582" s="256" t="n"/>
      <c r="Z582" s="256" t="n"/>
      <c r="AA582" s="256" t="n"/>
      <c r="AB582" s="256" t="n"/>
      <c r="AC582" s="256" t="n"/>
      <c r="AD582" s="256" t="n"/>
      <c r="AE582" s="256" t="n"/>
      <c r="AF582" s="264">
        <f>IF(COUNTA(S582:AE582)=0,"",ROUND(AVERAGE(S582:AE582),1))</f>
        <v/>
      </c>
      <c r="AH582" s="256" t="n"/>
      <c r="AI582" s="256" t="n"/>
      <c r="AJ582" s="256" t="n"/>
      <c r="AK582" s="256" t="n"/>
      <c r="AL582" s="256" t="n"/>
      <c r="AM582" s="256" t="n"/>
      <c r="AN582" s="256" t="n"/>
      <c r="AO582" s="256" t="n"/>
      <c r="AP582" s="256" t="n"/>
      <c r="AQ582" s="256" t="n"/>
      <c r="AR582" s="256" t="n"/>
      <c r="AS582" s="256" t="n"/>
      <c r="AT582" s="256" t="n"/>
      <c r="AU582" s="237">
        <f>IF(COUNTA(AH582:AT582)=0,"",ROUND(AVERAGE(AH582:AT582),1))</f>
        <v/>
      </c>
    </row>
    <row r="583" ht="14.4" customHeight="1" s="185">
      <c r="A583" s="255" t="n">
        <v>10</v>
      </c>
      <c r="B583" s="194">
        <f t="array" ref="B583:B583">IFERROR(INDEX(Liste_Enfants!B$4:B$53,SMALL(IF(Liste_Enfants!E$4:E$53="B",ROW(Liste_Enfants!E$4:E$53)-3),10))&amp;" "&amp;INDEX(Liste_Enfants!C$4:C$53,SMALL(IF(Liste_Enfants!E$4:E$53="B",ROW(Liste_Enfants!E$4:E$53)-3),10)),"")</f>
        <v/>
      </c>
      <c r="C583" s="235" t="n"/>
      <c r="D583" s="256" t="n"/>
      <c r="E583" s="256" t="n"/>
      <c r="F583" s="256" t="n"/>
      <c r="G583" s="256" t="n"/>
      <c r="H583" s="256" t="n"/>
      <c r="I583" s="256" t="n"/>
      <c r="J583" s="256" t="n"/>
      <c r="K583" s="256" t="n"/>
      <c r="L583" s="256" t="n"/>
      <c r="M583" s="256" t="n"/>
      <c r="N583" s="256" t="n"/>
      <c r="O583" s="256" t="n"/>
      <c r="P583" s="256" t="n"/>
      <c r="Q583" s="264">
        <f>IF(COUNTA(D583:P583)=0,"",ROUND(AVERAGE(D583:P583),1))</f>
        <v/>
      </c>
      <c r="S583" s="256" t="n"/>
      <c r="T583" s="256" t="n"/>
      <c r="U583" s="256" t="n"/>
      <c r="V583" s="256" t="n"/>
      <c r="W583" s="256" t="n"/>
      <c r="X583" s="256" t="n"/>
      <c r="Y583" s="256" t="n"/>
      <c r="Z583" s="256" t="n"/>
      <c r="AA583" s="256" t="n"/>
      <c r="AB583" s="256" t="n"/>
      <c r="AC583" s="256" t="n"/>
      <c r="AD583" s="256" t="n"/>
      <c r="AE583" s="256" t="n"/>
      <c r="AF583" s="264">
        <f>IF(COUNTA(S583:AE583)=0,"",ROUND(AVERAGE(S583:AE583),1))</f>
        <v/>
      </c>
      <c r="AH583" s="256" t="n"/>
      <c r="AI583" s="256" t="n"/>
      <c r="AJ583" s="256" t="n"/>
      <c r="AK583" s="256" t="n"/>
      <c r="AL583" s="256" t="n"/>
      <c r="AM583" s="256" t="n"/>
      <c r="AN583" s="256" t="n"/>
      <c r="AO583" s="256" t="n"/>
      <c r="AP583" s="256" t="n"/>
      <c r="AQ583" s="256" t="n"/>
      <c r="AR583" s="256" t="n"/>
      <c r="AS583" s="256" t="n"/>
      <c r="AT583" s="256" t="n"/>
      <c r="AU583" s="237">
        <f>IF(COUNTA(AH583:AT583)=0,"",ROUND(AVERAGE(AH583:AT583),1))</f>
        <v/>
      </c>
    </row>
    <row r="584" ht="14.4" customHeight="1" s="185">
      <c r="A584" s="255" t="n">
        <v>11</v>
      </c>
      <c r="B584" s="194">
        <f t="array" ref="B584:B584">IFERROR(INDEX(Liste_Enfants!B$4:B$53,SMALL(IF(Liste_Enfants!E$4:E$53="B",ROW(Liste_Enfants!E$4:E$53)-3),11))&amp;" "&amp;INDEX(Liste_Enfants!C$4:C$53,SMALL(IF(Liste_Enfants!E$4:E$53="B",ROW(Liste_Enfants!E$4:E$53)-3),11)),"")</f>
        <v/>
      </c>
      <c r="C584" s="235" t="n"/>
      <c r="D584" s="256" t="n"/>
      <c r="E584" s="256" t="n"/>
      <c r="F584" s="256" t="n"/>
      <c r="G584" s="256" t="n"/>
      <c r="H584" s="256" t="n"/>
      <c r="I584" s="256" t="n"/>
      <c r="J584" s="256" t="n"/>
      <c r="K584" s="256" t="n"/>
      <c r="L584" s="256" t="n"/>
      <c r="M584" s="256" t="n"/>
      <c r="N584" s="256" t="n"/>
      <c r="O584" s="256" t="n"/>
      <c r="P584" s="256" t="n"/>
      <c r="Q584" s="264">
        <f>IF(COUNTA(D584:P584)=0,"",ROUND(AVERAGE(D584:P584),1))</f>
        <v/>
      </c>
      <c r="S584" s="256" t="n"/>
      <c r="T584" s="256" t="n"/>
      <c r="U584" s="256" t="n"/>
      <c r="V584" s="256" t="n"/>
      <c r="W584" s="256" t="n"/>
      <c r="X584" s="256" t="n"/>
      <c r="Y584" s="256" t="n"/>
      <c r="Z584" s="256" t="n"/>
      <c r="AA584" s="256" t="n"/>
      <c r="AB584" s="256" t="n"/>
      <c r="AC584" s="256" t="n"/>
      <c r="AD584" s="256" t="n"/>
      <c r="AE584" s="256" t="n"/>
      <c r="AF584" s="264">
        <f>IF(COUNTA(S584:AE584)=0,"",ROUND(AVERAGE(S584:AE584),1))</f>
        <v/>
      </c>
      <c r="AH584" s="256" t="n"/>
      <c r="AI584" s="256" t="n"/>
      <c r="AJ584" s="256" t="n"/>
      <c r="AK584" s="256" t="n"/>
      <c r="AL584" s="256" t="n"/>
      <c r="AM584" s="256" t="n"/>
      <c r="AN584" s="256" t="n"/>
      <c r="AO584" s="256" t="n"/>
      <c r="AP584" s="256" t="n"/>
      <c r="AQ584" s="256" t="n"/>
      <c r="AR584" s="256" t="n"/>
      <c r="AS584" s="256" t="n"/>
      <c r="AT584" s="256" t="n"/>
      <c r="AU584" s="237">
        <f>IF(COUNTA(AH584:AT584)=0,"",ROUND(AVERAGE(AH584:AT584),1))</f>
        <v/>
      </c>
    </row>
    <row r="585" ht="14.4" customHeight="1" s="185">
      <c r="A585" s="255" t="n">
        <v>12</v>
      </c>
      <c r="B585" s="194">
        <f t="array" ref="B585:B585">IFERROR(INDEX(Liste_Enfants!B$4:B$53,SMALL(IF(Liste_Enfants!E$4:E$53="B",ROW(Liste_Enfants!E$4:E$53)-3),12))&amp;" "&amp;INDEX(Liste_Enfants!C$4:C$53,SMALL(IF(Liste_Enfants!E$4:E$53="B",ROW(Liste_Enfants!E$4:E$53)-3),12)),"")</f>
        <v/>
      </c>
      <c r="C585" s="235" t="n"/>
      <c r="D585" s="256" t="n"/>
      <c r="E585" s="256" t="n"/>
      <c r="F585" s="256" t="n"/>
      <c r="G585" s="256" t="n"/>
      <c r="H585" s="256" t="n"/>
      <c r="I585" s="256" t="n"/>
      <c r="J585" s="256" t="n"/>
      <c r="K585" s="256" t="n"/>
      <c r="L585" s="256" t="n"/>
      <c r="M585" s="256" t="n"/>
      <c r="N585" s="256" t="n"/>
      <c r="O585" s="256" t="n"/>
      <c r="P585" s="256" t="n"/>
      <c r="Q585" s="264">
        <f>IF(COUNTA(D585:P585)=0,"",ROUND(AVERAGE(D585:P585),1))</f>
        <v/>
      </c>
      <c r="S585" s="256" t="n"/>
      <c r="T585" s="256" t="n"/>
      <c r="U585" s="256" t="n"/>
      <c r="V585" s="256" t="n"/>
      <c r="W585" s="256" t="n"/>
      <c r="X585" s="256" t="n"/>
      <c r="Y585" s="256" t="n"/>
      <c r="Z585" s="256" t="n"/>
      <c r="AA585" s="256" t="n"/>
      <c r="AB585" s="256" t="n"/>
      <c r="AC585" s="256" t="n"/>
      <c r="AD585" s="256" t="n"/>
      <c r="AE585" s="256" t="n"/>
      <c r="AF585" s="264">
        <f>IF(COUNTA(S585:AE585)=0,"",ROUND(AVERAGE(S585:AE585),1))</f>
        <v/>
      </c>
      <c r="AH585" s="256" t="n"/>
      <c r="AI585" s="256" t="n"/>
      <c r="AJ585" s="256" t="n"/>
      <c r="AK585" s="256" t="n"/>
      <c r="AL585" s="256" t="n"/>
      <c r="AM585" s="256" t="n"/>
      <c r="AN585" s="256" t="n"/>
      <c r="AO585" s="256" t="n"/>
      <c r="AP585" s="256" t="n"/>
      <c r="AQ585" s="256" t="n"/>
      <c r="AR585" s="256" t="n"/>
      <c r="AS585" s="256" t="n"/>
      <c r="AT585" s="256" t="n"/>
      <c r="AU585" s="237">
        <f>IF(COUNTA(AH585:AT585)=0,"",ROUND(AVERAGE(AH585:AT585),1))</f>
        <v/>
      </c>
    </row>
    <row r="586" ht="14.4" customHeight="1" s="185">
      <c r="A586" s="255" t="n">
        <v>13</v>
      </c>
      <c r="B586" s="194">
        <f t="array" ref="B586:B586">IFERROR(INDEX(Liste_Enfants!B$4:B$53,SMALL(IF(Liste_Enfants!E$4:E$53="B",ROW(Liste_Enfants!E$4:E$53)-3),13))&amp;" "&amp;INDEX(Liste_Enfants!C$4:C$53,SMALL(IF(Liste_Enfants!E$4:E$53="B",ROW(Liste_Enfants!E$4:E$53)-3),13)),"")</f>
        <v/>
      </c>
      <c r="C586" s="235" t="n"/>
      <c r="D586" s="256" t="n"/>
      <c r="E586" s="256" t="n"/>
      <c r="F586" s="256" t="n"/>
      <c r="G586" s="256" t="n"/>
      <c r="H586" s="256" t="n"/>
      <c r="I586" s="256" t="n"/>
      <c r="J586" s="256" t="n"/>
      <c r="K586" s="256" t="n"/>
      <c r="L586" s="256" t="n"/>
      <c r="M586" s="256" t="n"/>
      <c r="N586" s="256" t="n"/>
      <c r="O586" s="256" t="n"/>
      <c r="P586" s="256" t="n"/>
      <c r="Q586" s="264">
        <f>IF(COUNTA(D586:P586)=0,"",ROUND(AVERAGE(D586:P586),1))</f>
        <v/>
      </c>
      <c r="S586" s="256" t="n"/>
      <c r="T586" s="256" t="n"/>
      <c r="U586" s="256" t="n"/>
      <c r="V586" s="256" t="n"/>
      <c r="W586" s="256" t="n"/>
      <c r="X586" s="256" t="n"/>
      <c r="Y586" s="256" t="n"/>
      <c r="Z586" s="256" t="n"/>
      <c r="AA586" s="256" t="n"/>
      <c r="AB586" s="256" t="n"/>
      <c r="AC586" s="256" t="n"/>
      <c r="AD586" s="256" t="n"/>
      <c r="AE586" s="256" t="n"/>
      <c r="AF586" s="264">
        <f>IF(COUNTA(S586:AE586)=0,"",ROUND(AVERAGE(S586:AE586),1))</f>
        <v/>
      </c>
      <c r="AH586" s="256" t="n"/>
      <c r="AI586" s="256" t="n"/>
      <c r="AJ586" s="256" t="n"/>
      <c r="AK586" s="256" t="n"/>
      <c r="AL586" s="256" t="n"/>
      <c r="AM586" s="256" t="n"/>
      <c r="AN586" s="256" t="n"/>
      <c r="AO586" s="256" t="n"/>
      <c r="AP586" s="256" t="n"/>
      <c r="AQ586" s="256" t="n"/>
      <c r="AR586" s="256" t="n"/>
      <c r="AS586" s="256" t="n"/>
      <c r="AT586" s="256" t="n"/>
      <c r="AU586" s="237">
        <f>IF(COUNTA(AH586:AT586)=0,"",ROUND(AVERAGE(AH586:AT586),1))</f>
        <v/>
      </c>
    </row>
    <row r="587" ht="14.4" customHeight="1" s="185">
      <c r="A587" s="255" t="n">
        <v>14</v>
      </c>
      <c r="B587" s="194">
        <f t="array" ref="B587:B587">IFERROR(INDEX(Liste_Enfants!B$4:B$53,SMALL(IF(Liste_Enfants!E$4:E$53="B",ROW(Liste_Enfants!E$4:E$53)-3),14))&amp;" "&amp;INDEX(Liste_Enfants!C$4:C$53,SMALL(IF(Liste_Enfants!E$4:E$53="B",ROW(Liste_Enfants!E$4:E$53)-3),14)),"")</f>
        <v/>
      </c>
      <c r="C587" s="235" t="n"/>
      <c r="D587" s="256" t="n"/>
      <c r="E587" s="256" t="n"/>
      <c r="F587" s="256" t="n"/>
      <c r="G587" s="256" t="n"/>
      <c r="H587" s="256" t="n"/>
      <c r="I587" s="256" t="n"/>
      <c r="J587" s="256" t="n"/>
      <c r="K587" s="256" t="n"/>
      <c r="L587" s="256" t="n"/>
      <c r="M587" s="256" t="n"/>
      <c r="N587" s="256" t="n"/>
      <c r="O587" s="256" t="n"/>
      <c r="P587" s="256" t="n"/>
      <c r="Q587" s="264">
        <f>IF(COUNTA(D587:P587)=0,"",ROUND(AVERAGE(D587:P587),1))</f>
        <v/>
      </c>
      <c r="S587" s="256" t="n"/>
      <c r="T587" s="256" t="n"/>
      <c r="U587" s="256" t="n"/>
      <c r="V587" s="256" t="n"/>
      <c r="W587" s="256" t="n"/>
      <c r="X587" s="256" t="n"/>
      <c r="Y587" s="256" t="n"/>
      <c r="Z587" s="256" t="n"/>
      <c r="AA587" s="256" t="n"/>
      <c r="AB587" s="256" t="n"/>
      <c r="AC587" s="256" t="n"/>
      <c r="AD587" s="256" t="n"/>
      <c r="AE587" s="256" t="n"/>
      <c r="AF587" s="264">
        <f>IF(COUNTA(S587:AE587)=0,"",ROUND(AVERAGE(S587:AE587),1))</f>
        <v/>
      </c>
      <c r="AH587" s="256" t="n"/>
      <c r="AI587" s="256" t="n"/>
      <c r="AJ587" s="256" t="n"/>
      <c r="AK587" s="256" t="n"/>
      <c r="AL587" s="256" t="n"/>
      <c r="AM587" s="256" t="n"/>
      <c r="AN587" s="256" t="n"/>
      <c r="AO587" s="256" t="n"/>
      <c r="AP587" s="256" t="n"/>
      <c r="AQ587" s="256" t="n"/>
      <c r="AR587" s="256" t="n"/>
      <c r="AS587" s="256" t="n"/>
      <c r="AT587" s="256" t="n"/>
      <c r="AU587" s="237">
        <f>IF(COUNTA(AH587:AT587)=0,"",ROUND(AVERAGE(AH587:AT587),1))</f>
        <v/>
      </c>
    </row>
    <row r="588" ht="14.4" customHeight="1" s="185">
      <c r="A588" s="255" t="n">
        <v>15</v>
      </c>
      <c r="B588" s="194">
        <f t="array" ref="B588:B588">IFERROR(INDEX(Liste_Enfants!B$4:B$53,SMALL(IF(Liste_Enfants!E$4:E$53="B",ROW(Liste_Enfants!E$4:E$53)-3),15))&amp;" "&amp;INDEX(Liste_Enfants!C$4:C$53,SMALL(IF(Liste_Enfants!E$4:E$53="B",ROW(Liste_Enfants!E$4:E$53)-3),15)),"")</f>
        <v/>
      </c>
      <c r="C588" s="235" t="n"/>
      <c r="D588" s="256" t="n"/>
      <c r="E588" s="256" t="n"/>
      <c r="F588" s="256" t="n"/>
      <c r="G588" s="256" t="n"/>
      <c r="H588" s="256" t="n"/>
      <c r="I588" s="256" t="n"/>
      <c r="J588" s="256" t="n"/>
      <c r="K588" s="256" t="n"/>
      <c r="L588" s="256" t="n"/>
      <c r="M588" s="256" t="n"/>
      <c r="N588" s="256" t="n"/>
      <c r="O588" s="256" t="n"/>
      <c r="P588" s="256" t="n"/>
      <c r="Q588" s="264">
        <f>IF(COUNTA(D588:P588)=0,"",ROUND(AVERAGE(D588:P588),1))</f>
        <v/>
      </c>
      <c r="S588" s="256" t="n"/>
      <c r="T588" s="256" t="n"/>
      <c r="U588" s="256" t="n"/>
      <c r="V588" s="256" t="n"/>
      <c r="W588" s="256" t="n"/>
      <c r="X588" s="256" t="n"/>
      <c r="Y588" s="256" t="n"/>
      <c r="Z588" s="256" t="n"/>
      <c r="AA588" s="256" t="n"/>
      <c r="AB588" s="256" t="n"/>
      <c r="AC588" s="256" t="n"/>
      <c r="AD588" s="256" t="n"/>
      <c r="AE588" s="256" t="n"/>
      <c r="AF588" s="264">
        <f>IF(COUNTA(S588:AE588)=0,"",ROUND(AVERAGE(S588:AE588),1))</f>
        <v/>
      </c>
      <c r="AH588" s="256" t="n"/>
      <c r="AI588" s="256" t="n"/>
      <c r="AJ588" s="256" t="n"/>
      <c r="AK588" s="256" t="n"/>
      <c r="AL588" s="256" t="n"/>
      <c r="AM588" s="256" t="n"/>
      <c r="AN588" s="256" t="n"/>
      <c r="AO588" s="256" t="n"/>
      <c r="AP588" s="256" t="n"/>
      <c r="AQ588" s="256" t="n"/>
      <c r="AR588" s="256" t="n"/>
      <c r="AS588" s="256" t="n"/>
      <c r="AT588" s="256" t="n"/>
      <c r="AU588" s="237">
        <f>IF(COUNTA(AH588:AT588)=0,"",ROUND(AVERAGE(AH588:AT588),1))</f>
        <v/>
      </c>
    </row>
    <row r="589" ht="14.4" customHeight="1" s="185">
      <c r="A589" s="257" t="inlineStr">
        <is>
          <t>📊 MOY.</t>
        </is>
      </c>
      <c r="C589" s="235" t="n"/>
      <c r="D589" s="258">
        <f>IF(COUNTA(D574:D588)=0,"",ROUND(AVERAGE(D574:D588),1))</f>
        <v/>
      </c>
      <c r="E589" s="258">
        <f>IF(COUNTA(E574:E588)=0,"",ROUND(AVERAGE(E574:E588),1))</f>
        <v/>
      </c>
      <c r="F589" s="258">
        <f>IF(COUNTA(F574:F588)=0,"",ROUND(AVERAGE(F574:F588),1))</f>
        <v/>
      </c>
      <c r="G589" s="258">
        <f>IF(COUNTA(G574:G588)=0,"",ROUND(AVERAGE(G574:G588),1))</f>
        <v/>
      </c>
      <c r="H589" s="258">
        <f>IF(COUNTA(H574:H588)=0,"",ROUND(AVERAGE(H574:H588),1))</f>
        <v/>
      </c>
      <c r="I589" s="258">
        <f>IF(COUNTA(I574:I588)=0,"",ROUND(AVERAGE(I574:I588),1))</f>
        <v/>
      </c>
      <c r="J589" s="258">
        <f>IF(COUNTA(J574:J588)=0,"",ROUND(AVERAGE(J574:J588),1))</f>
        <v/>
      </c>
      <c r="K589" s="258">
        <f>IF(COUNTA(K574:K588)=0,"",ROUND(AVERAGE(K574:K588),1))</f>
        <v/>
      </c>
      <c r="L589" s="258">
        <f>IF(COUNTA(L574:L588)=0,"",ROUND(AVERAGE(L574:L588),1))</f>
        <v/>
      </c>
      <c r="M589" s="258">
        <f>IF(COUNTA(M574:M588)=0,"",ROUND(AVERAGE(M574:M588),1))</f>
        <v/>
      </c>
      <c r="N589" s="258">
        <f>IF(COUNTA(N574:N588)=0,"",ROUND(AVERAGE(N574:N588),1))</f>
        <v/>
      </c>
      <c r="O589" s="258">
        <f>IF(COUNTA(O574:O588)=0,"",ROUND(AVERAGE(O574:O588),1))</f>
        <v/>
      </c>
      <c r="P589" s="258">
        <f>IF(COUNTA(P574:P588)=0,"",ROUND(AVERAGE(P574:P588),1))</f>
        <v/>
      </c>
      <c r="Q589" s="265">
        <f>IF(COUNTA(Q574:Q588)=0,"",ROUND(AVERAGE(Q574:Q588),1))</f>
        <v/>
      </c>
      <c r="S589" s="258">
        <f>IF(COUNTA(S574:S588)=0,"",ROUND(AVERAGE(S574:S588),1))</f>
        <v/>
      </c>
      <c r="T589" s="258">
        <f>IF(COUNTA(T574:T588)=0,"",ROUND(AVERAGE(T574:T588),1))</f>
        <v/>
      </c>
      <c r="U589" s="258">
        <f>IF(COUNTA(U574:U588)=0,"",ROUND(AVERAGE(U574:U588),1))</f>
        <v/>
      </c>
      <c r="V589" s="258">
        <f>IF(COUNTA(V574:V588)=0,"",ROUND(AVERAGE(V574:V588),1))</f>
        <v/>
      </c>
      <c r="W589" s="258">
        <f>IF(COUNTA(W574:W588)=0,"",ROUND(AVERAGE(W574:W588),1))</f>
        <v/>
      </c>
      <c r="X589" s="258">
        <f>IF(COUNTA(X574:X588)=0,"",ROUND(AVERAGE(X574:X588),1))</f>
        <v/>
      </c>
      <c r="Y589" s="258">
        <f>IF(COUNTA(Y574:Y588)=0,"",ROUND(AVERAGE(Y574:Y588),1))</f>
        <v/>
      </c>
      <c r="Z589" s="258">
        <f>IF(COUNTA(Z574:Z588)=0,"",ROUND(AVERAGE(Z574:Z588),1))</f>
        <v/>
      </c>
      <c r="AA589" s="258">
        <f>IF(COUNTA(AA574:AA588)=0,"",ROUND(AVERAGE(AA574:AA588),1))</f>
        <v/>
      </c>
      <c r="AB589" s="258">
        <f>IF(COUNTA(AB574:AB588)=0,"",ROUND(AVERAGE(AB574:AB588),1))</f>
        <v/>
      </c>
      <c r="AC589" s="258">
        <f>IF(COUNTA(AC574:AC588)=0,"",ROUND(AVERAGE(AC574:AC588),1))</f>
        <v/>
      </c>
      <c r="AD589" s="258">
        <f>IF(COUNTA(AD574:AD588)=0,"",ROUND(AVERAGE(AD574:AD588),1))</f>
        <v/>
      </c>
      <c r="AE589" s="258">
        <f>IF(COUNTA(AE574:AE588)=0,"",ROUND(AVERAGE(AE574:AE588),1))</f>
        <v/>
      </c>
      <c r="AF589" s="265">
        <f>IF(COUNTA(AF574:AF588)=0,"",ROUND(AVERAGE(AF574:AF588),1))</f>
        <v/>
      </c>
      <c r="AH589" s="258">
        <f>IF(COUNTA(AH574:AH588)=0,"",ROUND(AVERAGE(AH574:AH588),1))</f>
        <v/>
      </c>
      <c r="AI589" s="258">
        <f>IF(COUNTA(AI574:AI588)=0,"",ROUND(AVERAGE(AI574:AI588),1))</f>
        <v/>
      </c>
      <c r="AJ589" s="258">
        <f>IF(COUNTA(AJ574:AJ588)=0,"",ROUND(AVERAGE(AJ574:AJ588),1))</f>
        <v/>
      </c>
      <c r="AK589" s="258">
        <f>IF(COUNTA(AK574:AK588)=0,"",ROUND(AVERAGE(AK574:AK588),1))</f>
        <v/>
      </c>
      <c r="AL589" s="258">
        <f>IF(COUNTA(AL574:AL588)=0,"",ROUND(AVERAGE(AL574:AL588),1))</f>
        <v/>
      </c>
      <c r="AM589" s="258">
        <f>IF(COUNTA(AM574:AM588)=0,"",ROUND(AVERAGE(AM574:AM588),1))</f>
        <v/>
      </c>
      <c r="AN589" s="258">
        <f>IF(COUNTA(AN574:AN588)=0,"",ROUND(AVERAGE(AN574:AN588),1))</f>
        <v/>
      </c>
      <c r="AO589" s="258">
        <f>IF(COUNTA(AO574:AO588)=0,"",ROUND(AVERAGE(AO574:AO588),1))</f>
        <v/>
      </c>
      <c r="AP589" s="258">
        <f>IF(COUNTA(AP574:AP588)=0,"",ROUND(AVERAGE(AP574:AP588),1))</f>
        <v/>
      </c>
      <c r="AQ589" s="258">
        <f>IF(COUNTA(AQ574:AQ588)=0,"",ROUND(AVERAGE(AQ574:AQ588),1))</f>
        <v/>
      </c>
      <c r="AR589" s="258">
        <f>IF(COUNTA(AR574:AR588)=0,"",ROUND(AVERAGE(AR574:AR588),1))</f>
        <v/>
      </c>
      <c r="AS589" s="258">
        <f>IF(COUNTA(AS574:AS588)=0,"",ROUND(AVERAGE(AS574:AS588),1))</f>
        <v/>
      </c>
      <c r="AT589" s="258">
        <f>IF(COUNTA(AT574:AT588)=0,"",ROUND(AVERAGE(AT574:AT588),1))</f>
        <v/>
      </c>
      <c r="AU589" s="272">
        <f>IF(COUNTA(AU574:AU588)=0,"",ROUND(AVERAGE(AU574:AU588),1))</f>
        <v/>
      </c>
    </row>
    <row r="590" ht="30" customHeight="1" s="185">
      <c r="A590" s="259" t="inlineStr">
        <is>
          <t>N°</t>
        </is>
      </c>
      <c r="B590" s="243" t="inlineStr">
        <is>
          <t>📅 MARDI</t>
        </is>
      </c>
      <c r="C590" s="228" t="n"/>
      <c r="D590" s="229" t="inlineStr">
        <is>
          <t>Règles</t>
        </is>
      </c>
      <c r="E590" s="229" t="inlineStr">
        <is>
          <t>Coopér.</t>
        </is>
      </c>
      <c r="F590" s="229" t="inlineStr">
        <is>
          <t>Comm.</t>
        </is>
      </c>
      <c r="G590" s="229" t="inlineStr">
        <is>
          <t>Entraide</t>
        </is>
      </c>
      <c r="H590" s="230" t="inlineStr">
        <is>
          <t>Initiat.</t>
        </is>
      </c>
      <c r="I590" s="230" t="inlineStr">
        <is>
          <t>Gest.mat</t>
        </is>
      </c>
      <c r="J590" s="230" t="inlineStr">
        <is>
          <t>Orga.</t>
        </is>
      </c>
      <c r="K590" s="231" t="inlineStr">
        <is>
          <t>Imagin.</t>
        </is>
      </c>
      <c r="L590" s="231" t="inlineStr">
        <is>
          <t>Expr.art</t>
        </is>
      </c>
      <c r="M590" s="231" t="inlineStr">
        <is>
          <t>Expr.corp</t>
        </is>
      </c>
      <c r="N590" s="232" t="inlineStr">
        <is>
          <t>Coord.</t>
        </is>
      </c>
      <c r="O590" s="232" t="inlineStr">
        <is>
          <t>Endur.</t>
        </is>
      </c>
      <c r="P590" s="232" t="inlineStr">
        <is>
          <t>Esp.sport</t>
        </is>
      </c>
      <c r="Q590" s="267" t="inlineStr">
        <is>
          <t>MOY</t>
        </is>
      </c>
      <c r="R590" s="268" t="inlineStr">
        <is>
          <t>▼ Activité</t>
        </is>
      </c>
      <c r="S590" s="229" t="inlineStr">
        <is>
          <t>Règles</t>
        </is>
      </c>
      <c r="T590" s="229" t="inlineStr">
        <is>
          <t>Coopér.</t>
        </is>
      </c>
      <c r="U590" s="229" t="inlineStr">
        <is>
          <t>Comm.</t>
        </is>
      </c>
      <c r="V590" s="229" t="inlineStr">
        <is>
          <t>Entraide</t>
        </is>
      </c>
      <c r="W590" s="230" t="inlineStr">
        <is>
          <t>Initiat.</t>
        </is>
      </c>
      <c r="X590" s="230" t="inlineStr">
        <is>
          <t>Gest.mat</t>
        </is>
      </c>
      <c r="Y590" s="230" t="inlineStr">
        <is>
          <t>Orga.</t>
        </is>
      </c>
      <c r="Z590" s="231" t="inlineStr">
        <is>
          <t>Imagin.</t>
        </is>
      </c>
      <c r="AA590" s="231" t="inlineStr">
        <is>
          <t>Expr.art</t>
        </is>
      </c>
      <c r="AB590" s="231" t="inlineStr">
        <is>
          <t>Expr.corp</t>
        </is>
      </c>
      <c r="AC590" s="232" t="inlineStr">
        <is>
          <t>Coord.</t>
        </is>
      </c>
      <c r="AD590" s="232" t="inlineStr">
        <is>
          <t>Endur.</t>
        </is>
      </c>
      <c r="AE590" s="232" t="inlineStr">
        <is>
          <t>Esp.sport</t>
        </is>
      </c>
      <c r="AF590" s="267" t="inlineStr">
        <is>
          <t>MOY</t>
        </is>
      </c>
      <c r="AH590" s="229" t="inlineStr">
        <is>
          <t>Règles</t>
        </is>
      </c>
      <c r="AI590" s="229" t="inlineStr">
        <is>
          <t>Coopér.</t>
        </is>
      </c>
      <c r="AJ590" s="229" t="inlineStr">
        <is>
          <t>Comm.</t>
        </is>
      </c>
      <c r="AK590" s="229" t="inlineStr">
        <is>
          <t>Entraide</t>
        </is>
      </c>
      <c r="AL590" s="230" t="inlineStr">
        <is>
          <t>Initiat.</t>
        </is>
      </c>
      <c r="AM590" s="230" t="inlineStr">
        <is>
          <t>Gest.mat</t>
        </is>
      </c>
      <c r="AN590" s="230" t="inlineStr">
        <is>
          <t>Orga.</t>
        </is>
      </c>
      <c r="AO590" s="231" t="inlineStr">
        <is>
          <t>Imagin.</t>
        </is>
      </c>
      <c r="AP590" s="231" t="inlineStr">
        <is>
          <t>Expr.art</t>
        </is>
      </c>
      <c r="AQ590" s="231" t="inlineStr">
        <is>
          <t>Expr.corp</t>
        </is>
      </c>
      <c r="AR590" s="232" t="inlineStr">
        <is>
          <t>Coord.</t>
        </is>
      </c>
      <c r="AS590" s="232" t="inlineStr">
        <is>
          <t>Endur.</t>
        </is>
      </c>
      <c r="AT590" s="232" t="inlineStr">
        <is>
          <t>Esp.sport</t>
        </is>
      </c>
      <c r="AU590" s="269" t="inlineStr">
        <is>
          <t>MOY</t>
        </is>
      </c>
    </row>
    <row r="591" ht="14.4" customHeight="1" s="185">
      <c r="A591" s="255" t="n">
        <v>1</v>
      </c>
      <c r="B591" s="194">
        <f t="array" ref="B591:B591">IFERROR(INDEX(Liste_Enfants!B$4:B$53,SMALL(IF(Liste_Enfants!E$4:E$53="B",ROW(Liste_Enfants!E$4:E$53)-3),1))&amp;" "&amp;INDEX(Liste_Enfants!C$4:C$53,SMALL(IF(Liste_Enfants!E$4:E$53="B",ROW(Liste_Enfants!E$4:E$53)-3),1)),"")</f>
        <v/>
      </c>
      <c r="C591" s="235" t="n"/>
      <c r="D591" s="256" t="n"/>
      <c r="E591" s="256" t="n"/>
      <c r="F591" s="256" t="n"/>
      <c r="G591" s="256" t="n"/>
      <c r="H591" s="256" t="n"/>
      <c r="I591" s="256" t="n"/>
      <c r="J591" s="256" t="n"/>
      <c r="K591" s="256" t="n"/>
      <c r="L591" s="256" t="n"/>
      <c r="M591" s="256" t="n"/>
      <c r="N591" s="256" t="n"/>
      <c r="O591" s="256" t="n"/>
      <c r="P591" s="256" t="n"/>
      <c r="Q591" s="264">
        <f>IF(COUNTA(D591:P591)=0,"",ROUND(AVERAGE(D591:P591),1))</f>
        <v/>
      </c>
      <c r="S591" s="256" t="n"/>
      <c r="T591" s="256" t="n"/>
      <c r="U591" s="256" t="n"/>
      <c r="V591" s="256" t="n"/>
      <c r="W591" s="256" t="n"/>
      <c r="X591" s="256" t="n"/>
      <c r="Y591" s="256" t="n"/>
      <c r="Z591" s="256" t="n"/>
      <c r="AA591" s="256" t="n"/>
      <c r="AB591" s="256" t="n"/>
      <c r="AC591" s="256" t="n"/>
      <c r="AD591" s="256" t="n"/>
      <c r="AE591" s="256" t="n"/>
      <c r="AF591" s="264">
        <f>IF(COUNTA(S591:AE591)=0,"",ROUND(AVERAGE(S591:AE591),1))</f>
        <v/>
      </c>
      <c r="AH591" s="256" t="n"/>
      <c r="AI591" s="256" t="n"/>
      <c r="AJ591" s="256" t="n"/>
      <c r="AK591" s="256" t="n"/>
      <c r="AL591" s="256" t="n"/>
      <c r="AM591" s="256" t="n"/>
      <c r="AN591" s="256" t="n"/>
      <c r="AO591" s="256" t="n"/>
      <c r="AP591" s="256" t="n"/>
      <c r="AQ591" s="256" t="n"/>
      <c r="AR591" s="256" t="n"/>
      <c r="AS591" s="256" t="n"/>
      <c r="AT591" s="256" t="n"/>
      <c r="AU591" s="237">
        <f>IF(COUNTA(AH591:AT591)=0,"",ROUND(AVERAGE(AH591:AT591),1))</f>
        <v/>
      </c>
    </row>
    <row r="592" ht="14.4" customHeight="1" s="185">
      <c r="A592" s="255" t="n">
        <v>2</v>
      </c>
      <c r="B592" s="194">
        <f t="array" ref="B592:B592">IFERROR(INDEX(Liste_Enfants!B$4:B$53,SMALL(IF(Liste_Enfants!E$4:E$53="B",ROW(Liste_Enfants!E$4:E$53)-3),2))&amp;" "&amp;INDEX(Liste_Enfants!C$4:C$53,SMALL(IF(Liste_Enfants!E$4:E$53="B",ROW(Liste_Enfants!E$4:E$53)-3),2)),"")</f>
        <v/>
      </c>
      <c r="C592" s="235" t="n"/>
      <c r="D592" s="256" t="n"/>
      <c r="E592" s="256" t="n"/>
      <c r="F592" s="256" t="n"/>
      <c r="G592" s="256" t="n"/>
      <c r="H592" s="256" t="n"/>
      <c r="I592" s="256" t="n"/>
      <c r="J592" s="256" t="n"/>
      <c r="K592" s="256" t="n"/>
      <c r="L592" s="256" t="n"/>
      <c r="M592" s="256" t="n"/>
      <c r="N592" s="256" t="n"/>
      <c r="O592" s="256" t="n"/>
      <c r="P592" s="256" t="n"/>
      <c r="Q592" s="264">
        <f>IF(COUNTA(D592:P592)=0,"",ROUND(AVERAGE(D592:P592),1))</f>
        <v/>
      </c>
      <c r="S592" s="256" t="n"/>
      <c r="T592" s="256" t="n"/>
      <c r="U592" s="256" t="n"/>
      <c r="V592" s="256" t="n"/>
      <c r="W592" s="256" t="n"/>
      <c r="X592" s="256" t="n"/>
      <c r="Y592" s="256" t="n"/>
      <c r="Z592" s="256" t="n"/>
      <c r="AA592" s="256" t="n"/>
      <c r="AB592" s="256" t="n"/>
      <c r="AC592" s="256" t="n"/>
      <c r="AD592" s="256" t="n"/>
      <c r="AE592" s="256" t="n"/>
      <c r="AF592" s="264">
        <f>IF(COUNTA(S592:AE592)=0,"",ROUND(AVERAGE(S592:AE592),1))</f>
        <v/>
      </c>
      <c r="AH592" s="256" t="n"/>
      <c r="AI592" s="256" t="n"/>
      <c r="AJ592" s="256" t="n"/>
      <c r="AK592" s="256" t="n"/>
      <c r="AL592" s="256" t="n"/>
      <c r="AM592" s="256" t="n"/>
      <c r="AN592" s="256" t="n"/>
      <c r="AO592" s="256" t="n"/>
      <c r="AP592" s="256" t="n"/>
      <c r="AQ592" s="256" t="n"/>
      <c r="AR592" s="256" t="n"/>
      <c r="AS592" s="256" t="n"/>
      <c r="AT592" s="256" t="n"/>
      <c r="AU592" s="237">
        <f>IF(COUNTA(AH592:AT592)=0,"",ROUND(AVERAGE(AH592:AT592),1))</f>
        <v/>
      </c>
    </row>
    <row r="593" ht="14.4" customHeight="1" s="185">
      <c r="A593" s="255" t="n">
        <v>3</v>
      </c>
      <c r="B593" s="194">
        <f t="array" ref="B593:B593">IFERROR(INDEX(Liste_Enfants!B$4:B$53,SMALL(IF(Liste_Enfants!E$4:E$53="B",ROW(Liste_Enfants!E$4:E$53)-3),3))&amp;" "&amp;INDEX(Liste_Enfants!C$4:C$53,SMALL(IF(Liste_Enfants!E$4:E$53="B",ROW(Liste_Enfants!E$4:E$53)-3),3)),"")</f>
        <v/>
      </c>
      <c r="C593" s="235" t="n"/>
      <c r="D593" s="256" t="n"/>
      <c r="E593" s="256" t="n"/>
      <c r="F593" s="256" t="n"/>
      <c r="G593" s="256" t="n"/>
      <c r="H593" s="256" t="n"/>
      <c r="I593" s="256" t="n"/>
      <c r="J593" s="256" t="n"/>
      <c r="K593" s="256" t="n"/>
      <c r="L593" s="256" t="n"/>
      <c r="M593" s="256" t="n"/>
      <c r="N593" s="256" t="n"/>
      <c r="O593" s="256" t="n"/>
      <c r="P593" s="256" t="n"/>
      <c r="Q593" s="264">
        <f>IF(COUNTA(D593:P593)=0,"",ROUND(AVERAGE(D593:P593),1))</f>
        <v/>
      </c>
      <c r="S593" s="256" t="n"/>
      <c r="T593" s="256" t="n"/>
      <c r="U593" s="256" t="n"/>
      <c r="V593" s="256" t="n"/>
      <c r="W593" s="256" t="n"/>
      <c r="X593" s="256" t="n"/>
      <c r="Y593" s="256" t="n"/>
      <c r="Z593" s="256" t="n"/>
      <c r="AA593" s="256" t="n"/>
      <c r="AB593" s="256" t="n"/>
      <c r="AC593" s="256" t="n"/>
      <c r="AD593" s="256" t="n"/>
      <c r="AE593" s="256" t="n"/>
      <c r="AF593" s="264">
        <f>IF(COUNTA(S593:AE593)=0,"",ROUND(AVERAGE(S593:AE593),1))</f>
        <v/>
      </c>
      <c r="AH593" s="256" t="n"/>
      <c r="AI593" s="256" t="n"/>
      <c r="AJ593" s="256" t="n"/>
      <c r="AK593" s="256" t="n"/>
      <c r="AL593" s="256" t="n"/>
      <c r="AM593" s="256" t="n"/>
      <c r="AN593" s="256" t="n"/>
      <c r="AO593" s="256" t="n"/>
      <c r="AP593" s="256" t="n"/>
      <c r="AQ593" s="256" t="n"/>
      <c r="AR593" s="256" t="n"/>
      <c r="AS593" s="256" t="n"/>
      <c r="AT593" s="256" t="n"/>
      <c r="AU593" s="237">
        <f>IF(COUNTA(AH593:AT593)=0,"",ROUND(AVERAGE(AH593:AT593),1))</f>
        <v/>
      </c>
    </row>
    <row r="594" ht="14.4" customHeight="1" s="185">
      <c r="A594" s="255" t="n">
        <v>4</v>
      </c>
      <c r="B594" s="194">
        <f t="array" ref="B594:B594">IFERROR(INDEX(Liste_Enfants!B$4:B$53,SMALL(IF(Liste_Enfants!E$4:E$53="B",ROW(Liste_Enfants!E$4:E$53)-3),4))&amp;" "&amp;INDEX(Liste_Enfants!C$4:C$53,SMALL(IF(Liste_Enfants!E$4:E$53="B",ROW(Liste_Enfants!E$4:E$53)-3),4)),"")</f>
        <v/>
      </c>
      <c r="C594" s="235" t="n"/>
      <c r="D594" s="256" t="n"/>
      <c r="E594" s="256" t="n"/>
      <c r="F594" s="256" t="n"/>
      <c r="G594" s="256" t="n"/>
      <c r="H594" s="256" t="n"/>
      <c r="I594" s="256" t="n"/>
      <c r="J594" s="256" t="n"/>
      <c r="K594" s="256" t="n"/>
      <c r="L594" s="256" t="n"/>
      <c r="M594" s="256" t="n"/>
      <c r="N594" s="256" t="n"/>
      <c r="O594" s="256" t="n"/>
      <c r="P594" s="256" t="n"/>
      <c r="Q594" s="264">
        <f>IF(COUNTA(D594:P594)=0,"",ROUND(AVERAGE(D594:P594),1))</f>
        <v/>
      </c>
      <c r="S594" s="256" t="n"/>
      <c r="T594" s="256" t="n"/>
      <c r="U594" s="256" t="n"/>
      <c r="V594" s="256" t="n"/>
      <c r="W594" s="256" t="n"/>
      <c r="X594" s="256" t="n"/>
      <c r="Y594" s="256" t="n"/>
      <c r="Z594" s="256" t="n"/>
      <c r="AA594" s="256" t="n"/>
      <c r="AB594" s="256" t="n"/>
      <c r="AC594" s="256" t="n"/>
      <c r="AD594" s="256" t="n"/>
      <c r="AE594" s="256" t="n"/>
      <c r="AF594" s="264">
        <f>IF(COUNTA(S594:AE594)=0,"",ROUND(AVERAGE(S594:AE594),1))</f>
        <v/>
      </c>
      <c r="AH594" s="256" t="n"/>
      <c r="AI594" s="256" t="n"/>
      <c r="AJ594" s="256" t="n"/>
      <c r="AK594" s="256" t="n"/>
      <c r="AL594" s="256" t="n"/>
      <c r="AM594" s="256" t="n"/>
      <c r="AN594" s="256" t="n"/>
      <c r="AO594" s="256" t="n"/>
      <c r="AP594" s="256" t="n"/>
      <c r="AQ594" s="256" t="n"/>
      <c r="AR594" s="256" t="n"/>
      <c r="AS594" s="256" t="n"/>
      <c r="AT594" s="256" t="n"/>
      <c r="AU594" s="237">
        <f>IF(COUNTA(AH594:AT594)=0,"",ROUND(AVERAGE(AH594:AT594),1))</f>
        <v/>
      </c>
    </row>
    <row r="595" ht="14.4" customHeight="1" s="185">
      <c r="A595" s="255" t="n">
        <v>5</v>
      </c>
      <c r="B595" s="194">
        <f t="array" ref="B595:B595">IFERROR(INDEX(Liste_Enfants!B$4:B$53,SMALL(IF(Liste_Enfants!E$4:E$53="B",ROW(Liste_Enfants!E$4:E$53)-3),5))&amp;" "&amp;INDEX(Liste_Enfants!C$4:C$53,SMALL(IF(Liste_Enfants!E$4:E$53="B",ROW(Liste_Enfants!E$4:E$53)-3),5)),"")</f>
        <v/>
      </c>
      <c r="C595" s="235" t="n"/>
      <c r="D595" s="256" t="n"/>
      <c r="E595" s="256" t="n"/>
      <c r="F595" s="256" t="n"/>
      <c r="G595" s="256" t="n"/>
      <c r="H595" s="256" t="n"/>
      <c r="I595" s="256" t="n"/>
      <c r="J595" s="256" t="n"/>
      <c r="K595" s="256" t="n"/>
      <c r="L595" s="256" t="n"/>
      <c r="M595" s="256" t="n"/>
      <c r="N595" s="256" t="n"/>
      <c r="O595" s="256" t="n"/>
      <c r="P595" s="256" t="n"/>
      <c r="Q595" s="264">
        <f>IF(COUNTA(D595:P595)=0,"",ROUND(AVERAGE(D595:P595),1))</f>
        <v/>
      </c>
      <c r="S595" s="256" t="n"/>
      <c r="T595" s="256" t="n"/>
      <c r="U595" s="256" t="n"/>
      <c r="V595" s="256" t="n"/>
      <c r="W595" s="256" t="n"/>
      <c r="X595" s="256" t="n"/>
      <c r="Y595" s="256" t="n"/>
      <c r="Z595" s="256" t="n"/>
      <c r="AA595" s="256" t="n"/>
      <c r="AB595" s="256" t="n"/>
      <c r="AC595" s="256" t="n"/>
      <c r="AD595" s="256" t="n"/>
      <c r="AE595" s="256" t="n"/>
      <c r="AF595" s="264">
        <f>IF(COUNTA(S595:AE595)=0,"",ROUND(AVERAGE(S595:AE595),1))</f>
        <v/>
      </c>
      <c r="AH595" s="256" t="n"/>
      <c r="AI595" s="256" t="n"/>
      <c r="AJ595" s="256" t="n"/>
      <c r="AK595" s="256" t="n"/>
      <c r="AL595" s="256" t="n"/>
      <c r="AM595" s="256" t="n"/>
      <c r="AN595" s="256" t="n"/>
      <c r="AO595" s="256" t="n"/>
      <c r="AP595" s="256" t="n"/>
      <c r="AQ595" s="256" t="n"/>
      <c r="AR595" s="256" t="n"/>
      <c r="AS595" s="256" t="n"/>
      <c r="AT595" s="256" t="n"/>
      <c r="AU595" s="237">
        <f>IF(COUNTA(AH595:AT595)=0,"",ROUND(AVERAGE(AH595:AT595),1))</f>
        <v/>
      </c>
    </row>
    <row r="596" ht="14.4" customHeight="1" s="185">
      <c r="A596" s="255" t="n">
        <v>6</v>
      </c>
      <c r="B596" s="194">
        <f t="array" ref="B596:B596">IFERROR(INDEX(Liste_Enfants!B$4:B$53,SMALL(IF(Liste_Enfants!E$4:E$53="B",ROW(Liste_Enfants!E$4:E$53)-3),6))&amp;" "&amp;INDEX(Liste_Enfants!C$4:C$53,SMALL(IF(Liste_Enfants!E$4:E$53="B",ROW(Liste_Enfants!E$4:E$53)-3),6)),"")</f>
        <v/>
      </c>
      <c r="C596" s="235" t="n"/>
      <c r="D596" s="256" t="n"/>
      <c r="E596" s="256" t="n"/>
      <c r="F596" s="256" t="n"/>
      <c r="G596" s="256" t="n"/>
      <c r="H596" s="256" t="n"/>
      <c r="I596" s="256" t="n"/>
      <c r="J596" s="256" t="n"/>
      <c r="K596" s="256" t="n"/>
      <c r="L596" s="256" t="n"/>
      <c r="M596" s="256" t="n"/>
      <c r="N596" s="256" t="n"/>
      <c r="O596" s="256" t="n"/>
      <c r="P596" s="256" t="n"/>
      <c r="Q596" s="264">
        <f>IF(COUNTA(D596:P596)=0,"",ROUND(AVERAGE(D596:P596),1))</f>
        <v/>
      </c>
      <c r="S596" s="256" t="n"/>
      <c r="T596" s="256" t="n"/>
      <c r="U596" s="256" t="n"/>
      <c r="V596" s="256" t="n"/>
      <c r="W596" s="256" t="n"/>
      <c r="X596" s="256" t="n"/>
      <c r="Y596" s="256" t="n"/>
      <c r="Z596" s="256" t="n"/>
      <c r="AA596" s="256" t="n"/>
      <c r="AB596" s="256" t="n"/>
      <c r="AC596" s="256" t="n"/>
      <c r="AD596" s="256" t="n"/>
      <c r="AE596" s="256" t="n"/>
      <c r="AF596" s="264">
        <f>IF(COUNTA(S596:AE596)=0,"",ROUND(AVERAGE(S596:AE596),1))</f>
        <v/>
      </c>
      <c r="AH596" s="256" t="n"/>
      <c r="AI596" s="256" t="n"/>
      <c r="AJ596" s="256" t="n"/>
      <c r="AK596" s="256" t="n"/>
      <c r="AL596" s="256" t="n"/>
      <c r="AM596" s="256" t="n"/>
      <c r="AN596" s="256" t="n"/>
      <c r="AO596" s="256" t="n"/>
      <c r="AP596" s="256" t="n"/>
      <c r="AQ596" s="256" t="n"/>
      <c r="AR596" s="256" t="n"/>
      <c r="AS596" s="256" t="n"/>
      <c r="AT596" s="256" t="n"/>
      <c r="AU596" s="237">
        <f>IF(COUNTA(AH596:AT596)=0,"",ROUND(AVERAGE(AH596:AT596),1))</f>
        <v/>
      </c>
    </row>
    <row r="597" ht="14.4" customHeight="1" s="185">
      <c r="A597" s="255" t="n">
        <v>7</v>
      </c>
      <c r="B597" s="194">
        <f t="array" ref="B597:B597">IFERROR(INDEX(Liste_Enfants!B$4:B$53,SMALL(IF(Liste_Enfants!E$4:E$53="B",ROW(Liste_Enfants!E$4:E$53)-3),7))&amp;" "&amp;INDEX(Liste_Enfants!C$4:C$53,SMALL(IF(Liste_Enfants!E$4:E$53="B",ROW(Liste_Enfants!E$4:E$53)-3),7)),"")</f>
        <v/>
      </c>
      <c r="C597" s="235" t="n"/>
      <c r="D597" s="256" t="n"/>
      <c r="E597" s="256" t="n"/>
      <c r="F597" s="256" t="n"/>
      <c r="G597" s="256" t="n"/>
      <c r="H597" s="256" t="n"/>
      <c r="I597" s="256" t="n"/>
      <c r="J597" s="256" t="n"/>
      <c r="K597" s="256" t="n"/>
      <c r="L597" s="256" t="n"/>
      <c r="M597" s="256" t="n"/>
      <c r="N597" s="256" t="n"/>
      <c r="O597" s="256" t="n"/>
      <c r="P597" s="256" t="n"/>
      <c r="Q597" s="264">
        <f>IF(COUNTA(D597:P597)=0,"",ROUND(AVERAGE(D597:P597),1))</f>
        <v/>
      </c>
      <c r="S597" s="256" t="n"/>
      <c r="T597" s="256" t="n"/>
      <c r="U597" s="256" t="n"/>
      <c r="V597" s="256" t="n"/>
      <c r="W597" s="256" t="n"/>
      <c r="X597" s="256" t="n"/>
      <c r="Y597" s="256" t="n"/>
      <c r="Z597" s="256" t="n"/>
      <c r="AA597" s="256" t="n"/>
      <c r="AB597" s="256" t="n"/>
      <c r="AC597" s="256" t="n"/>
      <c r="AD597" s="256" t="n"/>
      <c r="AE597" s="256" t="n"/>
      <c r="AF597" s="264">
        <f>IF(COUNTA(S597:AE597)=0,"",ROUND(AVERAGE(S597:AE597),1))</f>
        <v/>
      </c>
      <c r="AH597" s="256" t="n"/>
      <c r="AI597" s="256" t="n"/>
      <c r="AJ597" s="256" t="n"/>
      <c r="AK597" s="256" t="n"/>
      <c r="AL597" s="256" t="n"/>
      <c r="AM597" s="256" t="n"/>
      <c r="AN597" s="256" t="n"/>
      <c r="AO597" s="256" t="n"/>
      <c r="AP597" s="256" t="n"/>
      <c r="AQ597" s="256" t="n"/>
      <c r="AR597" s="256" t="n"/>
      <c r="AS597" s="256" t="n"/>
      <c r="AT597" s="256" t="n"/>
      <c r="AU597" s="237">
        <f>IF(COUNTA(AH597:AT597)=0,"",ROUND(AVERAGE(AH597:AT597),1))</f>
        <v/>
      </c>
    </row>
    <row r="598" ht="14.4" customHeight="1" s="185">
      <c r="A598" s="255" t="n">
        <v>8</v>
      </c>
      <c r="B598" s="194">
        <f t="array" ref="B598:B598">IFERROR(INDEX(Liste_Enfants!B$4:B$53,SMALL(IF(Liste_Enfants!E$4:E$53="B",ROW(Liste_Enfants!E$4:E$53)-3),8))&amp;" "&amp;INDEX(Liste_Enfants!C$4:C$53,SMALL(IF(Liste_Enfants!E$4:E$53="B",ROW(Liste_Enfants!E$4:E$53)-3),8)),"")</f>
        <v/>
      </c>
      <c r="C598" s="235" t="n"/>
      <c r="D598" s="256" t="n"/>
      <c r="E598" s="256" t="n"/>
      <c r="F598" s="256" t="n"/>
      <c r="G598" s="256" t="n"/>
      <c r="H598" s="256" t="n"/>
      <c r="I598" s="256" t="n"/>
      <c r="J598" s="256" t="n"/>
      <c r="K598" s="256" t="n"/>
      <c r="L598" s="256" t="n"/>
      <c r="M598" s="256" t="n"/>
      <c r="N598" s="256" t="n"/>
      <c r="O598" s="256" t="n"/>
      <c r="P598" s="256" t="n"/>
      <c r="Q598" s="264">
        <f>IF(COUNTA(D598:P598)=0,"",ROUND(AVERAGE(D598:P598),1))</f>
        <v/>
      </c>
      <c r="S598" s="256" t="n"/>
      <c r="T598" s="256" t="n"/>
      <c r="U598" s="256" t="n"/>
      <c r="V598" s="256" t="n"/>
      <c r="W598" s="256" t="n"/>
      <c r="X598" s="256" t="n"/>
      <c r="Y598" s="256" t="n"/>
      <c r="Z598" s="256" t="n"/>
      <c r="AA598" s="256" t="n"/>
      <c r="AB598" s="256" t="n"/>
      <c r="AC598" s="256" t="n"/>
      <c r="AD598" s="256" t="n"/>
      <c r="AE598" s="256" t="n"/>
      <c r="AF598" s="264">
        <f>IF(COUNTA(S598:AE598)=0,"",ROUND(AVERAGE(S598:AE598),1))</f>
        <v/>
      </c>
      <c r="AH598" s="256" t="n"/>
      <c r="AI598" s="256" t="n"/>
      <c r="AJ598" s="256" t="n"/>
      <c r="AK598" s="256" t="n"/>
      <c r="AL598" s="256" t="n"/>
      <c r="AM598" s="256" t="n"/>
      <c r="AN598" s="256" t="n"/>
      <c r="AO598" s="256" t="n"/>
      <c r="AP598" s="256" t="n"/>
      <c r="AQ598" s="256" t="n"/>
      <c r="AR598" s="256" t="n"/>
      <c r="AS598" s="256" t="n"/>
      <c r="AT598" s="256" t="n"/>
      <c r="AU598" s="237">
        <f>IF(COUNTA(AH598:AT598)=0,"",ROUND(AVERAGE(AH598:AT598),1))</f>
        <v/>
      </c>
    </row>
    <row r="599" ht="14.4" customHeight="1" s="185">
      <c r="A599" s="255" t="n">
        <v>9</v>
      </c>
      <c r="B599" s="194">
        <f t="array" ref="B599:B599">IFERROR(INDEX(Liste_Enfants!B$4:B$53,SMALL(IF(Liste_Enfants!E$4:E$53="B",ROW(Liste_Enfants!E$4:E$53)-3),9))&amp;" "&amp;INDEX(Liste_Enfants!C$4:C$53,SMALL(IF(Liste_Enfants!E$4:E$53="B",ROW(Liste_Enfants!E$4:E$53)-3),9)),"")</f>
        <v/>
      </c>
      <c r="C599" s="235" t="n"/>
      <c r="D599" s="256" t="n"/>
      <c r="E599" s="256" t="n"/>
      <c r="F599" s="256" t="n"/>
      <c r="G599" s="256" t="n"/>
      <c r="H599" s="256" t="n"/>
      <c r="I599" s="256" t="n"/>
      <c r="J599" s="256" t="n"/>
      <c r="K599" s="256" t="n"/>
      <c r="L599" s="256" t="n"/>
      <c r="M599" s="256" t="n"/>
      <c r="N599" s="256" t="n"/>
      <c r="O599" s="256" t="n"/>
      <c r="P599" s="256" t="n"/>
      <c r="Q599" s="264">
        <f>IF(COUNTA(D599:P599)=0,"",ROUND(AVERAGE(D599:P599),1))</f>
        <v/>
      </c>
      <c r="S599" s="256" t="n"/>
      <c r="T599" s="256" t="n"/>
      <c r="U599" s="256" t="n"/>
      <c r="V599" s="256" t="n"/>
      <c r="W599" s="256" t="n"/>
      <c r="X599" s="256" t="n"/>
      <c r="Y599" s="256" t="n"/>
      <c r="Z599" s="256" t="n"/>
      <c r="AA599" s="256" t="n"/>
      <c r="AB599" s="256" t="n"/>
      <c r="AC599" s="256" t="n"/>
      <c r="AD599" s="256" t="n"/>
      <c r="AE599" s="256" t="n"/>
      <c r="AF599" s="264">
        <f>IF(COUNTA(S599:AE599)=0,"",ROUND(AVERAGE(S599:AE599),1))</f>
        <v/>
      </c>
      <c r="AH599" s="256" t="n"/>
      <c r="AI599" s="256" t="n"/>
      <c r="AJ599" s="256" t="n"/>
      <c r="AK599" s="256" t="n"/>
      <c r="AL599" s="256" t="n"/>
      <c r="AM599" s="256" t="n"/>
      <c r="AN599" s="256" t="n"/>
      <c r="AO599" s="256" t="n"/>
      <c r="AP599" s="256" t="n"/>
      <c r="AQ599" s="256" t="n"/>
      <c r="AR599" s="256" t="n"/>
      <c r="AS599" s="256" t="n"/>
      <c r="AT599" s="256" t="n"/>
      <c r="AU599" s="237">
        <f>IF(COUNTA(AH599:AT599)=0,"",ROUND(AVERAGE(AH599:AT599),1))</f>
        <v/>
      </c>
    </row>
    <row r="600" ht="14.4" customHeight="1" s="185">
      <c r="A600" s="255" t="n">
        <v>10</v>
      </c>
      <c r="B600" s="194">
        <f t="array" ref="B600:B600">IFERROR(INDEX(Liste_Enfants!B$4:B$53,SMALL(IF(Liste_Enfants!E$4:E$53="B",ROW(Liste_Enfants!E$4:E$53)-3),10))&amp;" "&amp;INDEX(Liste_Enfants!C$4:C$53,SMALL(IF(Liste_Enfants!E$4:E$53="B",ROW(Liste_Enfants!E$4:E$53)-3),10)),"")</f>
        <v/>
      </c>
      <c r="C600" s="235" t="n"/>
      <c r="D600" s="256" t="n"/>
      <c r="E600" s="256" t="n"/>
      <c r="F600" s="256" t="n"/>
      <c r="G600" s="256" t="n"/>
      <c r="H600" s="256" t="n"/>
      <c r="I600" s="256" t="n"/>
      <c r="J600" s="256" t="n"/>
      <c r="K600" s="256" t="n"/>
      <c r="L600" s="256" t="n"/>
      <c r="M600" s="256" t="n"/>
      <c r="N600" s="256" t="n"/>
      <c r="O600" s="256" t="n"/>
      <c r="P600" s="256" t="n"/>
      <c r="Q600" s="264">
        <f>IF(COUNTA(D600:P600)=0,"",ROUND(AVERAGE(D600:P600),1))</f>
        <v/>
      </c>
      <c r="S600" s="256" t="n"/>
      <c r="T600" s="256" t="n"/>
      <c r="U600" s="256" t="n"/>
      <c r="V600" s="256" t="n"/>
      <c r="W600" s="256" t="n"/>
      <c r="X600" s="256" t="n"/>
      <c r="Y600" s="256" t="n"/>
      <c r="Z600" s="256" t="n"/>
      <c r="AA600" s="256" t="n"/>
      <c r="AB600" s="256" t="n"/>
      <c r="AC600" s="256" t="n"/>
      <c r="AD600" s="256" t="n"/>
      <c r="AE600" s="256" t="n"/>
      <c r="AF600" s="264">
        <f>IF(COUNTA(S600:AE600)=0,"",ROUND(AVERAGE(S600:AE600),1))</f>
        <v/>
      </c>
      <c r="AH600" s="256" t="n"/>
      <c r="AI600" s="256" t="n"/>
      <c r="AJ600" s="256" t="n"/>
      <c r="AK600" s="256" t="n"/>
      <c r="AL600" s="256" t="n"/>
      <c r="AM600" s="256" t="n"/>
      <c r="AN600" s="256" t="n"/>
      <c r="AO600" s="256" t="n"/>
      <c r="AP600" s="256" t="n"/>
      <c r="AQ600" s="256" t="n"/>
      <c r="AR600" s="256" t="n"/>
      <c r="AS600" s="256" t="n"/>
      <c r="AT600" s="256" t="n"/>
      <c r="AU600" s="237">
        <f>IF(COUNTA(AH600:AT600)=0,"",ROUND(AVERAGE(AH600:AT600),1))</f>
        <v/>
      </c>
    </row>
    <row r="601" ht="14.4" customHeight="1" s="185">
      <c r="A601" s="255" t="n">
        <v>11</v>
      </c>
      <c r="B601" s="194">
        <f t="array" ref="B601:B601">IFERROR(INDEX(Liste_Enfants!B$4:B$53,SMALL(IF(Liste_Enfants!E$4:E$53="B",ROW(Liste_Enfants!E$4:E$53)-3),11))&amp;" "&amp;INDEX(Liste_Enfants!C$4:C$53,SMALL(IF(Liste_Enfants!E$4:E$53="B",ROW(Liste_Enfants!E$4:E$53)-3),11)),"")</f>
        <v/>
      </c>
      <c r="C601" s="235" t="n"/>
      <c r="D601" s="256" t="n"/>
      <c r="E601" s="256" t="n"/>
      <c r="F601" s="256" t="n"/>
      <c r="G601" s="256" t="n"/>
      <c r="H601" s="256" t="n"/>
      <c r="I601" s="256" t="n"/>
      <c r="J601" s="256" t="n"/>
      <c r="K601" s="256" t="n"/>
      <c r="L601" s="256" t="n"/>
      <c r="M601" s="256" t="n"/>
      <c r="N601" s="256" t="n"/>
      <c r="O601" s="256" t="n"/>
      <c r="P601" s="256" t="n"/>
      <c r="Q601" s="264">
        <f>IF(COUNTA(D601:P601)=0,"",ROUND(AVERAGE(D601:P601),1))</f>
        <v/>
      </c>
      <c r="S601" s="256" t="n"/>
      <c r="T601" s="256" t="n"/>
      <c r="U601" s="256" t="n"/>
      <c r="V601" s="256" t="n"/>
      <c r="W601" s="256" t="n"/>
      <c r="X601" s="256" t="n"/>
      <c r="Y601" s="256" t="n"/>
      <c r="Z601" s="256" t="n"/>
      <c r="AA601" s="256" t="n"/>
      <c r="AB601" s="256" t="n"/>
      <c r="AC601" s="256" t="n"/>
      <c r="AD601" s="256" t="n"/>
      <c r="AE601" s="256" t="n"/>
      <c r="AF601" s="264">
        <f>IF(COUNTA(S601:AE601)=0,"",ROUND(AVERAGE(S601:AE601),1))</f>
        <v/>
      </c>
      <c r="AH601" s="256" t="n"/>
      <c r="AI601" s="256" t="n"/>
      <c r="AJ601" s="256" t="n"/>
      <c r="AK601" s="256" t="n"/>
      <c r="AL601" s="256" t="n"/>
      <c r="AM601" s="256" t="n"/>
      <c r="AN601" s="256" t="n"/>
      <c r="AO601" s="256" t="n"/>
      <c r="AP601" s="256" t="n"/>
      <c r="AQ601" s="256" t="n"/>
      <c r="AR601" s="256" t="n"/>
      <c r="AS601" s="256" t="n"/>
      <c r="AT601" s="256" t="n"/>
      <c r="AU601" s="237">
        <f>IF(COUNTA(AH601:AT601)=0,"",ROUND(AVERAGE(AH601:AT601),1))</f>
        <v/>
      </c>
    </row>
    <row r="602" ht="14.4" customHeight="1" s="185">
      <c r="A602" s="255" t="n">
        <v>12</v>
      </c>
      <c r="B602" s="194">
        <f t="array" ref="B602:B602">IFERROR(INDEX(Liste_Enfants!B$4:B$53,SMALL(IF(Liste_Enfants!E$4:E$53="B",ROW(Liste_Enfants!E$4:E$53)-3),12))&amp;" "&amp;INDEX(Liste_Enfants!C$4:C$53,SMALL(IF(Liste_Enfants!E$4:E$53="B",ROW(Liste_Enfants!E$4:E$53)-3),12)),"")</f>
        <v/>
      </c>
      <c r="C602" s="235" t="n"/>
      <c r="D602" s="256" t="n"/>
      <c r="E602" s="256" t="n"/>
      <c r="F602" s="256" t="n"/>
      <c r="G602" s="256" t="n"/>
      <c r="H602" s="256" t="n"/>
      <c r="I602" s="256" t="n"/>
      <c r="J602" s="256" t="n"/>
      <c r="K602" s="256" t="n"/>
      <c r="L602" s="256" t="n"/>
      <c r="M602" s="256" t="n"/>
      <c r="N602" s="256" t="n"/>
      <c r="O602" s="256" t="n"/>
      <c r="P602" s="256" t="n"/>
      <c r="Q602" s="264">
        <f>IF(COUNTA(D602:P602)=0,"",ROUND(AVERAGE(D602:P602),1))</f>
        <v/>
      </c>
      <c r="S602" s="256" t="n"/>
      <c r="T602" s="256" t="n"/>
      <c r="U602" s="256" t="n"/>
      <c r="V602" s="256" t="n"/>
      <c r="W602" s="256" t="n"/>
      <c r="X602" s="256" t="n"/>
      <c r="Y602" s="256" t="n"/>
      <c r="Z602" s="256" t="n"/>
      <c r="AA602" s="256" t="n"/>
      <c r="AB602" s="256" t="n"/>
      <c r="AC602" s="256" t="n"/>
      <c r="AD602" s="256" t="n"/>
      <c r="AE602" s="256" t="n"/>
      <c r="AF602" s="264">
        <f>IF(COUNTA(S602:AE602)=0,"",ROUND(AVERAGE(S602:AE602),1))</f>
        <v/>
      </c>
      <c r="AH602" s="256" t="n"/>
      <c r="AI602" s="256" t="n"/>
      <c r="AJ602" s="256" t="n"/>
      <c r="AK602" s="256" t="n"/>
      <c r="AL602" s="256" t="n"/>
      <c r="AM602" s="256" t="n"/>
      <c r="AN602" s="256" t="n"/>
      <c r="AO602" s="256" t="n"/>
      <c r="AP602" s="256" t="n"/>
      <c r="AQ602" s="256" t="n"/>
      <c r="AR602" s="256" t="n"/>
      <c r="AS602" s="256" t="n"/>
      <c r="AT602" s="256" t="n"/>
      <c r="AU602" s="237">
        <f>IF(COUNTA(AH602:AT602)=0,"",ROUND(AVERAGE(AH602:AT602),1))</f>
        <v/>
      </c>
    </row>
    <row r="603" ht="14.4" customHeight="1" s="185">
      <c r="A603" s="255" t="n">
        <v>13</v>
      </c>
      <c r="B603" s="194">
        <f t="array" ref="B603:B603">IFERROR(INDEX(Liste_Enfants!B$4:B$53,SMALL(IF(Liste_Enfants!E$4:E$53="B",ROW(Liste_Enfants!E$4:E$53)-3),13))&amp;" "&amp;INDEX(Liste_Enfants!C$4:C$53,SMALL(IF(Liste_Enfants!E$4:E$53="B",ROW(Liste_Enfants!E$4:E$53)-3),13)),"")</f>
        <v/>
      </c>
      <c r="C603" s="235" t="n"/>
      <c r="D603" s="256" t="n"/>
      <c r="E603" s="256" t="n"/>
      <c r="F603" s="256" t="n"/>
      <c r="G603" s="256" t="n"/>
      <c r="H603" s="256" t="n"/>
      <c r="I603" s="256" t="n"/>
      <c r="J603" s="256" t="n"/>
      <c r="K603" s="256" t="n"/>
      <c r="L603" s="256" t="n"/>
      <c r="M603" s="256" t="n"/>
      <c r="N603" s="256" t="n"/>
      <c r="O603" s="256" t="n"/>
      <c r="P603" s="256" t="n"/>
      <c r="Q603" s="264">
        <f>IF(COUNTA(D603:P603)=0,"",ROUND(AVERAGE(D603:P603),1))</f>
        <v/>
      </c>
      <c r="S603" s="256" t="n"/>
      <c r="T603" s="256" t="n"/>
      <c r="U603" s="256" t="n"/>
      <c r="V603" s="256" t="n"/>
      <c r="W603" s="256" t="n"/>
      <c r="X603" s="256" t="n"/>
      <c r="Y603" s="256" t="n"/>
      <c r="Z603" s="256" t="n"/>
      <c r="AA603" s="256" t="n"/>
      <c r="AB603" s="256" t="n"/>
      <c r="AC603" s="256" t="n"/>
      <c r="AD603" s="256" t="n"/>
      <c r="AE603" s="256" t="n"/>
      <c r="AF603" s="264">
        <f>IF(COUNTA(S603:AE603)=0,"",ROUND(AVERAGE(S603:AE603),1))</f>
        <v/>
      </c>
      <c r="AH603" s="256" t="n"/>
      <c r="AI603" s="256" t="n"/>
      <c r="AJ603" s="256" t="n"/>
      <c r="AK603" s="256" t="n"/>
      <c r="AL603" s="256" t="n"/>
      <c r="AM603" s="256" t="n"/>
      <c r="AN603" s="256" t="n"/>
      <c r="AO603" s="256" t="n"/>
      <c r="AP603" s="256" t="n"/>
      <c r="AQ603" s="256" t="n"/>
      <c r="AR603" s="256" t="n"/>
      <c r="AS603" s="256" t="n"/>
      <c r="AT603" s="256" t="n"/>
      <c r="AU603" s="237">
        <f>IF(COUNTA(AH603:AT603)=0,"",ROUND(AVERAGE(AH603:AT603),1))</f>
        <v/>
      </c>
    </row>
    <row r="604" ht="14.4" customHeight="1" s="185">
      <c r="A604" s="255" t="n">
        <v>14</v>
      </c>
      <c r="B604" s="194">
        <f t="array" ref="B604:B604">IFERROR(INDEX(Liste_Enfants!B$4:B$53,SMALL(IF(Liste_Enfants!E$4:E$53="B",ROW(Liste_Enfants!E$4:E$53)-3),14))&amp;" "&amp;INDEX(Liste_Enfants!C$4:C$53,SMALL(IF(Liste_Enfants!E$4:E$53="B",ROW(Liste_Enfants!E$4:E$53)-3),14)),"")</f>
        <v/>
      </c>
      <c r="C604" s="235" t="n"/>
      <c r="D604" s="256" t="n"/>
      <c r="E604" s="256" t="n"/>
      <c r="F604" s="256" t="n"/>
      <c r="G604" s="256" t="n"/>
      <c r="H604" s="256" t="n"/>
      <c r="I604" s="256" t="n"/>
      <c r="J604" s="256" t="n"/>
      <c r="K604" s="256" t="n"/>
      <c r="L604" s="256" t="n"/>
      <c r="M604" s="256" t="n"/>
      <c r="N604" s="256" t="n"/>
      <c r="O604" s="256" t="n"/>
      <c r="P604" s="256" t="n"/>
      <c r="Q604" s="264">
        <f>IF(COUNTA(D604:P604)=0,"",ROUND(AVERAGE(D604:P604),1))</f>
        <v/>
      </c>
      <c r="S604" s="256" t="n"/>
      <c r="T604" s="256" t="n"/>
      <c r="U604" s="256" t="n"/>
      <c r="V604" s="256" t="n"/>
      <c r="W604" s="256" t="n"/>
      <c r="X604" s="256" t="n"/>
      <c r="Y604" s="256" t="n"/>
      <c r="Z604" s="256" t="n"/>
      <c r="AA604" s="256" t="n"/>
      <c r="AB604" s="256" t="n"/>
      <c r="AC604" s="256" t="n"/>
      <c r="AD604" s="256" t="n"/>
      <c r="AE604" s="256" t="n"/>
      <c r="AF604" s="264">
        <f>IF(COUNTA(S604:AE604)=0,"",ROUND(AVERAGE(S604:AE604),1))</f>
        <v/>
      </c>
      <c r="AH604" s="256" t="n"/>
      <c r="AI604" s="256" t="n"/>
      <c r="AJ604" s="256" t="n"/>
      <c r="AK604" s="256" t="n"/>
      <c r="AL604" s="256" t="n"/>
      <c r="AM604" s="256" t="n"/>
      <c r="AN604" s="256" t="n"/>
      <c r="AO604" s="256" t="n"/>
      <c r="AP604" s="256" t="n"/>
      <c r="AQ604" s="256" t="n"/>
      <c r="AR604" s="256" t="n"/>
      <c r="AS604" s="256" t="n"/>
      <c r="AT604" s="256" t="n"/>
      <c r="AU604" s="237">
        <f>IF(COUNTA(AH604:AT604)=0,"",ROUND(AVERAGE(AH604:AT604),1))</f>
        <v/>
      </c>
    </row>
    <row r="605" ht="14.4" customHeight="1" s="185">
      <c r="A605" s="255" t="n">
        <v>15</v>
      </c>
      <c r="B605" s="194">
        <f t="array" ref="B605:B605">IFERROR(INDEX(Liste_Enfants!B$4:B$53,SMALL(IF(Liste_Enfants!E$4:E$53="B",ROW(Liste_Enfants!E$4:E$53)-3),15))&amp;" "&amp;INDEX(Liste_Enfants!C$4:C$53,SMALL(IF(Liste_Enfants!E$4:E$53="B",ROW(Liste_Enfants!E$4:E$53)-3),15)),"")</f>
        <v/>
      </c>
      <c r="C605" s="235" t="n"/>
      <c r="D605" s="256" t="n"/>
      <c r="E605" s="256" t="n"/>
      <c r="F605" s="256" t="n"/>
      <c r="G605" s="256" t="n"/>
      <c r="H605" s="256" t="n"/>
      <c r="I605" s="256" t="n"/>
      <c r="J605" s="256" t="n"/>
      <c r="K605" s="256" t="n"/>
      <c r="L605" s="256" t="n"/>
      <c r="M605" s="256" t="n"/>
      <c r="N605" s="256" t="n"/>
      <c r="O605" s="256" t="n"/>
      <c r="P605" s="256" t="n"/>
      <c r="Q605" s="264">
        <f>IF(COUNTA(D605:P605)=0,"",ROUND(AVERAGE(D605:P605),1))</f>
        <v/>
      </c>
      <c r="S605" s="256" t="n"/>
      <c r="T605" s="256" t="n"/>
      <c r="U605" s="256" t="n"/>
      <c r="V605" s="256" t="n"/>
      <c r="W605" s="256" t="n"/>
      <c r="X605" s="256" t="n"/>
      <c r="Y605" s="256" t="n"/>
      <c r="Z605" s="256" t="n"/>
      <c r="AA605" s="256" t="n"/>
      <c r="AB605" s="256" t="n"/>
      <c r="AC605" s="256" t="n"/>
      <c r="AD605" s="256" t="n"/>
      <c r="AE605" s="256" t="n"/>
      <c r="AF605" s="264">
        <f>IF(COUNTA(S605:AE605)=0,"",ROUND(AVERAGE(S605:AE605),1))</f>
        <v/>
      </c>
      <c r="AH605" s="256" t="n"/>
      <c r="AI605" s="256" t="n"/>
      <c r="AJ605" s="256" t="n"/>
      <c r="AK605" s="256" t="n"/>
      <c r="AL605" s="256" t="n"/>
      <c r="AM605" s="256" t="n"/>
      <c r="AN605" s="256" t="n"/>
      <c r="AO605" s="256" t="n"/>
      <c r="AP605" s="256" t="n"/>
      <c r="AQ605" s="256" t="n"/>
      <c r="AR605" s="256" t="n"/>
      <c r="AS605" s="256" t="n"/>
      <c r="AT605" s="256" t="n"/>
      <c r="AU605" s="237">
        <f>IF(COUNTA(AH605:AT605)=0,"",ROUND(AVERAGE(AH605:AT605),1))</f>
        <v/>
      </c>
    </row>
    <row r="606" ht="14.4" customHeight="1" s="185">
      <c r="A606" s="257" t="inlineStr">
        <is>
          <t>📊 MOY.</t>
        </is>
      </c>
      <c r="C606" s="235" t="n"/>
      <c r="D606" s="258">
        <f>IF(COUNTA(D591:D605)=0,"",ROUND(AVERAGE(D591:D605),1))</f>
        <v/>
      </c>
      <c r="E606" s="258">
        <f>IF(COUNTA(E591:E605)=0,"",ROUND(AVERAGE(E591:E605),1))</f>
        <v/>
      </c>
      <c r="F606" s="258">
        <f>IF(COUNTA(F591:F605)=0,"",ROUND(AVERAGE(F591:F605),1))</f>
        <v/>
      </c>
      <c r="G606" s="258">
        <f>IF(COUNTA(G591:G605)=0,"",ROUND(AVERAGE(G591:G605),1))</f>
        <v/>
      </c>
      <c r="H606" s="258">
        <f>IF(COUNTA(H591:H605)=0,"",ROUND(AVERAGE(H591:H605),1))</f>
        <v/>
      </c>
      <c r="I606" s="258">
        <f>IF(COUNTA(I591:I605)=0,"",ROUND(AVERAGE(I591:I605),1))</f>
        <v/>
      </c>
      <c r="J606" s="258">
        <f>IF(COUNTA(J591:J605)=0,"",ROUND(AVERAGE(J591:J605),1))</f>
        <v/>
      </c>
      <c r="K606" s="258">
        <f>IF(COUNTA(K591:K605)=0,"",ROUND(AVERAGE(K591:K605),1))</f>
        <v/>
      </c>
      <c r="L606" s="258">
        <f>IF(COUNTA(L591:L605)=0,"",ROUND(AVERAGE(L591:L605),1))</f>
        <v/>
      </c>
      <c r="M606" s="258">
        <f>IF(COUNTA(M591:M605)=0,"",ROUND(AVERAGE(M591:M605),1))</f>
        <v/>
      </c>
      <c r="N606" s="258">
        <f>IF(COUNTA(N591:N605)=0,"",ROUND(AVERAGE(N591:N605),1))</f>
        <v/>
      </c>
      <c r="O606" s="258">
        <f>IF(COUNTA(O591:O605)=0,"",ROUND(AVERAGE(O591:O605),1))</f>
        <v/>
      </c>
      <c r="P606" s="258">
        <f>IF(COUNTA(P591:P605)=0,"",ROUND(AVERAGE(P591:P605),1))</f>
        <v/>
      </c>
      <c r="Q606" s="265">
        <f>IF(COUNTA(Q591:Q605)=0,"",ROUND(AVERAGE(Q591:Q605),1))</f>
        <v/>
      </c>
      <c r="S606" s="258">
        <f>IF(COUNTA(S591:S605)=0,"",ROUND(AVERAGE(S591:S605),1))</f>
        <v/>
      </c>
      <c r="T606" s="258">
        <f>IF(COUNTA(T591:T605)=0,"",ROUND(AVERAGE(T591:T605),1))</f>
        <v/>
      </c>
      <c r="U606" s="258">
        <f>IF(COUNTA(U591:U605)=0,"",ROUND(AVERAGE(U591:U605),1))</f>
        <v/>
      </c>
      <c r="V606" s="258">
        <f>IF(COUNTA(V591:V605)=0,"",ROUND(AVERAGE(V591:V605),1))</f>
        <v/>
      </c>
      <c r="W606" s="258">
        <f>IF(COUNTA(W591:W605)=0,"",ROUND(AVERAGE(W591:W605),1))</f>
        <v/>
      </c>
      <c r="X606" s="258">
        <f>IF(COUNTA(X591:X605)=0,"",ROUND(AVERAGE(X591:X605),1))</f>
        <v/>
      </c>
      <c r="Y606" s="258">
        <f>IF(COUNTA(Y591:Y605)=0,"",ROUND(AVERAGE(Y591:Y605),1))</f>
        <v/>
      </c>
      <c r="Z606" s="258">
        <f>IF(COUNTA(Z591:Z605)=0,"",ROUND(AVERAGE(Z591:Z605),1))</f>
        <v/>
      </c>
      <c r="AA606" s="258">
        <f>IF(COUNTA(AA591:AA605)=0,"",ROUND(AVERAGE(AA591:AA605),1))</f>
        <v/>
      </c>
      <c r="AB606" s="258">
        <f>IF(COUNTA(AB591:AB605)=0,"",ROUND(AVERAGE(AB591:AB605),1))</f>
        <v/>
      </c>
      <c r="AC606" s="258">
        <f>IF(COUNTA(AC591:AC605)=0,"",ROUND(AVERAGE(AC591:AC605),1))</f>
        <v/>
      </c>
      <c r="AD606" s="258">
        <f>IF(COUNTA(AD591:AD605)=0,"",ROUND(AVERAGE(AD591:AD605),1))</f>
        <v/>
      </c>
      <c r="AE606" s="258">
        <f>IF(COUNTA(AE591:AE605)=0,"",ROUND(AVERAGE(AE591:AE605),1))</f>
        <v/>
      </c>
      <c r="AF606" s="265">
        <f>IF(COUNTA(AF591:AF605)=0,"",ROUND(AVERAGE(AF591:AF605),1))</f>
        <v/>
      </c>
      <c r="AH606" s="258">
        <f>IF(COUNTA(AH591:AH605)=0,"",ROUND(AVERAGE(AH591:AH605),1))</f>
        <v/>
      </c>
      <c r="AI606" s="258">
        <f>IF(COUNTA(AI591:AI605)=0,"",ROUND(AVERAGE(AI591:AI605),1))</f>
        <v/>
      </c>
      <c r="AJ606" s="258">
        <f>IF(COUNTA(AJ591:AJ605)=0,"",ROUND(AVERAGE(AJ591:AJ605),1))</f>
        <v/>
      </c>
      <c r="AK606" s="258">
        <f>IF(COUNTA(AK591:AK605)=0,"",ROUND(AVERAGE(AK591:AK605),1))</f>
        <v/>
      </c>
      <c r="AL606" s="258">
        <f>IF(COUNTA(AL591:AL605)=0,"",ROUND(AVERAGE(AL591:AL605),1))</f>
        <v/>
      </c>
      <c r="AM606" s="258">
        <f>IF(COUNTA(AM591:AM605)=0,"",ROUND(AVERAGE(AM591:AM605),1))</f>
        <v/>
      </c>
      <c r="AN606" s="258">
        <f>IF(COUNTA(AN591:AN605)=0,"",ROUND(AVERAGE(AN591:AN605),1))</f>
        <v/>
      </c>
      <c r="AO606" s="258">
        <f>IF(COUNTA(AO591:AO605)=0,"",ROUND(AVERAGE(AO591:AO605),1))</f>
        <v/>
      </c>
      <c r="AP606" s="258">
        <f>IF(COUNTA(AP591:AP605)=0,"",ROUND(AVERAGE(AP591:AP605),1))</f>
        <v/>
      </c>
      <c r="AQ606" s="258">
        <f>IF(COUNTA(AQ591:AQ605)=0,"",ROUND(AVERAGE(AQ591:AQ605),1))</f>
        <v/>
      </c>
      <c r="AR606" s="258">
        <f>IF(COUNTA(AR591:AR605)=0,"",ROUND(AVERAGE(AR591:AR605),1))</f>
        <v/>
      </c>
      <c r="AS606" s="258">
        <f>IF(COUNTA(AS591:AS605)=0,"",ROUND(AVERAGE(AS591:AS605),1))</f>
        <v/>
      </c>
      <c r="AT606" s="258">
        <f>IF(COUNTA(AT591:AT605)=0,"",ROUND(AVERAGE(AT591:AT605),1))</f>
        <v/>
      </c>
      <c r="AU606" s="272">
        <f>IF(COUNTA(AU591:AU605)=0,"",ROUND(AVERAGE(AU591:AU605),1))</f>
        <v/>
      </c>
    </row>
    <row r="607" ht="30" customHeight="1" s="185">
      <c r="A607" s="260" t="inlineStr">
        <is>
          <t>N°</t>
        </is>
      </c>
      <c r="B607" s="245" t="inlineStr">
        <is>
          <t>📅 MERCREDI</t>
        </is>
      </c>
      <c r="C607" s="228" t="n"/>
      <c r="D607" s="229" t="inlineStr">
        <is>
          <t>Règles</t>
        </is>
      </c>
      <c r="E607" s="229" t="inlineStr">
        <is>
          <t>Coopér.</t>
        </is>
      </c>
      <c r="F607" s="229" t="inlineStr">
        <is>
          <t>Comm.</t>
        </is>
      </c>
      <c r="G607" s="229" t="inlineStr">
        <is>
          <t>Entraide</t>
        </is>
      </c>
      <c r="H607" s="230" t="inlineStr">
        <is>
          <t>Initiat.</t>
        </is>
      </c>
      <c r="I607" s="230" t="inlineStr">
        <is>
          <t>Gest.mat</t>
        </is>
      </c>
      <c r="J607" s="230" t="inlineStr">
        <is>
          <t>Orga.</t>
        </is>
      </c>
      <c r="K607" s="231" t="inlineStr">
        <is>
          <t>Imagin.</t>
        </is>
      </c>
      <c r="L607" s="231" t="inlineStr">
        <is>
          <t>Expr.art</t>
        </is>
      </c>
      <c r="M607" s="231" t="inlineStr">
        <is>
          <t>Expr.corp</t>
        </is>
      </c>
      <c r="N607" s="232" t="inlineStr">
        <is>
          <t>Coord.</t>
        </is>
      </c>
      <c r="O607" s="232" t="inlineStr">
        <is>
          <t>Endur.</t>
        </is>
      </c>
      <c r="P607" s="232" t="inlineStr">
        <is>
          <t>Esp.sport</t>
        </is>
      </c>
      <c r="Q607" s="267" t="inlineStr">
        <is>
          <t>MOY</t>
        </is>
      </c>
      <c r="R607" s="268" t="inlineStr">
        <is>
          <t>▼ Activité</t>
        </is>
      </c>
      <c r="S607" s="229" t="inlineStr">
        <is>
          <t>Règles</t>
        </is>
      </c>
      <c r="T607" s="229" t="inlineStr">
        <is>
          <t>Coopér.</t>
        </is>
      </c>
      <c r="U607" s="229" t="inlineStr">
        <is>
          <t>Comm.</t>
        </is>
      </c>
      <c r="V607" s="229" t="inlineStr">
        <is>
          <t>Entraide</t>
        </is>
      </c>
      <c r="W607" s="230" t="inlineStr">
        <is>
          <t>Initiat.</t>
        </is>
      </c>
      <c r="X607" s="230" t="inlineStr">
        <is>
          <t>Gest.mat</t>
        </is>
      </c>
      <c r="Y607" s="230" t="inlineStr">
        <is>
          <t>Orga.</t>
        </is>
      </c>
      <c r="Z607" s="231" t="inlineStr">
        <is>
          <t>Imagin.</t>
        </is>
      </c>
      <c r="AA607" s="231" t="inlineStr">
        <is>
          <t>Expr.art</t>
        </is>
      </c>
      <c r="AB607" s="231" t="inlineStr">
        <is>
          <t>Expr.corp</t>
        </is>
      </c>
      <c r="AC607" s="232" t="inlineStr">
        <is>
          <t>Coord.</t>
        </is>
      </c>
      <c r="AD607" s="232" t="inlineStr">
        <is>
          <t>Endur.</t>
        </is>
      </c>
      <c r="AE607" s="232" t="inlineStr">
        <is>
          <t>Esp.sport</t>
        </is>
      </c>
      <c r="AF607" s="267" t="inlineStr">
        <is>
          <t>MOY</t>
        </is>
      </c>
      <c r="AH607" s="229" t="inlineStr">
        <is>
          <t>Règles</t>
        </is>
      </c>
      <c r="AI607" s="229" t="inlineStr">
        <is>
          <t>Coopér.</t>
        </is>
      </c>
      <c r="AJ607" s="229" t="inlineStr">
        <is>
          <t>Comm.</t>
        </is>
      </c>
      <c r="AK607" s="229" t="inlineStr">
        <is>
          <t>Entraide</t>
        </is>
      </c>
      <c r="AL607" s="230" t="inlineStr">
        <is>
          <t>Initiat.</t>
        </is>
      </c>
      <c r="AM607" s="230" t="inlineStr">
        <is>
          <t>Gest.mat</t>
        </is>
      </c>
      <c r="AN607" s="230" t="inlineStr">
        <is>
          <t>Orga.</t>
        </is>
      </c>
      <c r="AO607" s="231" t="inlineStr">
        <is>
          <t>Imagin.</t>
        </is>
      </c>
      <c r="AP607" s="231" t="inlineStr">
        <is>
          <t>Expr.art</t>
        </is>
      </c>
      <c r="AQ607" s="231" t="inlineStr">
        <is>
          <t>Expr.corp</t>
        </is>
      </c>
      <c r="AR607" s="232" t="inlineStr">
        <is>
          <t>Coord.</t>
        </is>
      </c>
      <c r="AS607" s="232" t="inlineStr">
        <is>
          <t>Endur.</t>
        </is>
      </c>
      <c r="AT607" s="232" t="inlineStr">
        <is>
          <t>Esp.sport</t>
        </is>
      </c>
      <c r="AU607" s="269" t="inlineStr">
        <is>
          <t>MOY</t>
        </is>
      </c>
    </row>
    <row r="608" ht="14.4" customHeight="1" s="185">
      <c r="A608" s="255" t="n">
        <v>1</v>
      </c>
      <c r="B608" s="194">
        <f t="array" ref="B608:B608">IFERROR(INDEX(Liste_Enfants!B$4:B$53,SMALL(IF(Liste_Enfants!E$4:E$53="B",ROW(Liste_Enfants!E$4:E$53)-3),1))&amp;" "&amp;INDEX(Liste_Enfants!C$4:C$53,SMALL(IF(Liste_Enfants!E$4:E$53="B",ROW(Liste_Enfants!E$4:E$53)-3),1)),"")</f>
        <v/>
      </c>
      <c r="C608" s="235" t="n"/>
      <c r="D608" s="256" t="n"/>
      <c r="E608" s="256" t="n"/>
      <c r="F608" s="256" t="n"/>
      <c r="G608" s="256" t="n"/>
      <c r="H608" s="256" t="n"/>
      <c r="I608" s="256" t="n"/>
      <c r="J608" s="256" t="n"/>
      <c r="K608" s="256" t="n"/>
      <c r="L608" s="256" t="n"/>
      <c r="M608" s="256" t="n"/>
      <c r="N608" s="256" t="n"/>
      <c r="O608" s="256" t="n"/>
      <c r="P608" s="256" t="n"/>
      <c r="Q608" s="264">
        <f>IF(COUNTA(D608:P608)=0,"",ROUND(AVERAGE(D608:P608),1))</f>
        <v/>
      </c>
      <c r="S608" s="256" t="n"/>
      <c r="T608" s="256" t="n"/>
      <c r="U608" s="256" t="n"/>
      <c r="V608" s="256" t="n"/>
      <c r="W608" s="256" t="n"/>
      <c r="X608" s="256" t="n"/>
      <c r="Y608" s="256" t="n"/>
      <c r="Z608" s="256" t="n"/>
      <c r="AA608" s="256" t="n"/>
      <c r="AB608" s="256" t="n"/>
      <c r="AC608" s="256" t="n"/>
      <c r="AD608" s="256" t="n"/>
      <c r="AE608" s="256" t="n"/>
      <c r="AF608" s="264">
        <f>IF(COUNTA(S608:AE608)=0,"",ROUND(AVERAGE(S608:AE608),1))</f>
        <v/>
      </c>
      <c r="AH608" s="256" t="n"/>
      <c r="AI608" s="256" t="n"/>
      <c r="AJ608" s="256" t="n"/>
      <c r="AK608" s="256" t="n"/>
      <c r="AL608" s="256" t="n"/>
      <c r="AM608" s="256" t="n"/>
      <c r="AN608" s="256" t="n"/>
      <c r="AO608" s="256" t="n"/>
      <c r="AP608" s="256" t="n"/>
      <c r="AQ608" s="256" t="n"/>
      <c r="AR608" s="256" t="n"/>
      <c r="AS608" s="256" t="n"/>
      <c r="AT608" s="256" t="n"/>
      <c r="AU608" s="237">
        <f>IF(COUNTA(AH608:AT608)=0,"",ROUND(AVERAGE(AH608:AT608),1))</f>
        <v/>
      </c>
    </row>
    <row r="609" ht="14.4" customHeight="1" s="185">
      <c r="A609" s="255" t="n">
        <v>2</v>
      </c>
      <c r="B609" s="194">
        <f t="array" ref="B609:B609">IFERROR(INDEX(Liste_Enfants!B$4:B$53,SMALL(IF(Liste_Enfants!E$4:E$53="B",ROW(Liste_Enfants!E$4:E$53)-3),2))&amp;" "&amp;INDEX(Liste_Enfants!C$4:C$53,SMALL(IF(Liste_Enfants!E$4:E$53="B",ROW(Liste_Enfants!E$4:E$53)-3),2)),"")</f>
        <v/>
      </c>
      <c r="C609" s="235" t="n"/>
      <c r="D609" s="256" t="n"/>
      <c r="E609" s="256" t="n"/>
      <c r="F609" s="256" t="n"/>
      <c r="G609" s="256" t="n"/>
      <c r="H609" s="256" t="n"/>
      <c r="I609" s="256" t="n"/>
      <c r="J609" s="256" t="n"/>
      <c r="K609" s="256" t="n"/>
      <c r="L609" s="256" t="n"/>
      <c r="M609" s="256" t="n"/>
      <c r="N609" s="256" t="n"/>
      <c r="O609" s="256" t="n"/>
      <c r="P609" s="256" t="n"/>
      <c r="Q609" s="264">
        <f>IF(COUNTA(D609:P609)=0,"",ROUND(AVERAGE(D609:P609),1))</f>
        <v/>
      </c>
      <c r="S609" s="256" t="n"/>
      <c r="T609" s="256" t="n"/>
      <c r="U609" s="256" t="n"/>
      <c r="V609" s="256" t="n"/>
      <c r="W609" s="256" t="n"/>
      <c r="X609" s="256" t="n"/>
      <c r="Y609" s="256" t="n"/>
      <c r="Z609" s="256" t="n"/>
      <c r="AA609" s="256" t="n"/>
      <c r="AB609" s="256" t="n"/>
      <c r="AC609" s="256" t="n"/>
      <c r="AD609" s="256" t="n"/>
      <c r="AE609" s="256" t="n"/>
      <c r="AF609" s="264">
        <f>IF(COUNTA(S609:AE609)=0,"",ROUND(AVERAGE(S609:AE609),1))</f>
        <v/>
      </c>
      <c r="AH609" s="256" t="n"/>
      <c r="AI609" s="256" t="n"/>
      <c r="AJ609" s="256" t="n"/>
      <c r="AK609" s="256" t="n"/>
      <c r="AL609" s="256" t="n"/>
      <c r="AM609" s="256" t="n"/>
      <c r="AN609" s="256" t="n"/>
      <c r="AO609" s="256" t="n"/>
      <c r="AP609" s="256" t="n"/>
      <c r="AQ609" s="256" t="n"/>
      <c r="AR609" s="256" t="n"/>
      <c r="AS609" s="256" t="n"/>
      <c r="AT609" s="256" t="n"/>
      <c r="AU609" s="237">
        <f>IF(COUNTA(AH609:AT609)=0,"",ROUND(AVERAGE(AH609:AT609),1))</f>
        <v/>
      </c>
    </row>
    <row r="610" ht="14.4" customHeight="1" s="185">
      <c r="A610" s="255" t="n">
        <v>3</v>
      </c>
      <c r="B610" s="194">
        <f t="array" ref="B610:B610">IFERROR(INDEX(Liste_Enfants!B$4:B$53,SMALL(IF(Liste_Enfants!E$4:E$53="B",ROW(Liste_Enfants!E$4:E$53)-3),3))&amp;" "&amp;INDEX(Liste_Enfants!C$4:C$53,SMALL(IF(Liste_Enfants!E$4:E$53="B",ROW(Liste_Enfants!E$4:E$53)-3),3)),"")</f>
        <v/>
      </c>
      <c r="C610" s="235" t="n"/>
      <c r="D610" s="256" t="n"/>
      <c r="E610" s="256" t="n"/>
      <c r="F610" s="256" t="n"/>
      <c r="G610" s="256" t="n"/>
      <c r="H610" s="256" t="n"/>
      <c r="I610" s="256" t="n"/>
      <c r="J610" s="256" t="n"/>
      <c r="K610" s="256" t="n"/>
      <c r="L610" s="256" t="n"/>
      <c r="M610" s="256" t="n"/>
      <c r="N610" s="256" t="n"/>
      <c r="O610" s="256" t="n"/>
      <c r="P610" s="256" t="n"/>
      <c r="Q610" s="264">
        <f>IF(COUNTA(D610:P610)=0,"",ROUND(AVERAGE(D610:P610),1))</f>
        <v/>
      </c>
      <c r="S610" s="256" t="n"/>
      <c r="T610" s="256" t="n"/>
      <c r="U610" s="256" t="n"/>
      <c r="V610" s="256" t="n"/>
      <c r="W610" s="256" t="n"/>
      <c r="X610" s="256" t="n"/>
      <c r="Y610" s="256" t="n"/>
      <c r="Z610" s="256" t="n"/>
      <c r="AA610" s="256" t="n"/>
      <c r="AB610" s="256" t="n"/>
      <c r="AC610" s="256" t="n"/>
      <c r="AD610" s="256" t="n"/>
      <c r="AE610" s="256" t="n"/>
      <c r="AF610" s="264">
        <f>IF(COUNTA(S610:AE610)=0,"",ROUND(AVERAGE(S610:AE610),1))</f>
        <v/>
      </c>
      <c r="AH610" s="256" t="n"/>
      <c r="AI610" s="256" t="n"/>
      <c r="AJ610" s="256" t="n"/>
      <c r="AK610" s="256" t="n"/>
      <c r="AL610" s="256" t="n"/>
      <c r="AM610" s="256" t="n"/>
      <c r="AN610" s="256" t="n"/>
      <c r="AO610" s="256" t="n"/>
      <c r="AP610" s="256" t="n"/>
      <c r="AQ610" s="256" t="n"/>
      <c r="AR610" s="256" t="n"/>
      <c r="AS610" s="256" t="n"/>
      <c r="AT610" s="256" t="n"/>
      <c r="AU610" s="237">
        <f>IF(COUNTA(AH610:AT610)=0,"",ROUND(AVERAGE(AH610:AT610),1))</f>
        <v/>
      </c>
    </row>
    <row r="611" ht="14.4" customHeight="1" s="185">
      <c r="A611" s="255" t="n">
        <v>4</v>
      </c>
      <c r="B611" s="194">
        <f t="array" ref="B611:B611">IFERROR(INDEX(Liste_Enfants!B$4:B$53,SMALL(IF(Liste_Enfants!E$4:E$53="B",ROW(Liste_Enfants!E$4:E$53)-3),4))&amp;" "&amp;INDEX(Liste_Enfants!C$4:C$53,SMALL(IF(Liste_Enfants!E$4:E$53="B",ROW(Liste_Enfants!E$4:E$53)-3),4)),"")</f>
        <v/>
      </c>
      <c r="C611" s="235" t="n"/>
      <c r="D611" s="256" t="n"/>
      <c r="E611" s="256" t="n"/>
      <c r="F611" s="256" t="n"/>
      <c r="G611" s="256" t="n"/>
      <c r="H611" s="256" t="n"/>
      <c r="I611" s="256" t="n"/>
      <c r="J611" s="256" t="n"/>
      <c r="K611" s="256" t="n"/>
      <c r="L611" s="256" t="n"/>
      <c r="M611" s="256" t="n"/>
      <c r="N611" s="256" t="n"/>
      <c r="O611" s="256" t="n"/>
      <c r="P611" s="256" t="n"/>
      <c r="Q611" s="264">
        <f>IF(COUNTA(D611:P611)=0,"",ROUND(AVERAGE(D611:P611),1))</f>
        <v/>
      </c>
      <c r="S611" s="256" t="n"/>
      <c r="T611" s="256" t="n"/>
      <c r="U611" s="256" t="n"/>
      <c r="V611" s="256" t="n"/>
      <c r="W611" s="256" t="n"/>
      <c r="X611" s="256" t="n"/>
      <c r="Y611" s="256" t="n"/>
      <c r="Z611" s="256" t="n"/>
      <c r="AA611" s="256" t="n"/>
      <c r="AB611" s="256" t="n"/>
      <c r="AC611" s="256" t="n"/>
      <c r="AD611" s="256" t="n"/>
      <c r="AE611" s="256" t="n"/>
      <c r="AF611" s="264">
        <f>IF(COUNTA(S611:AE611)=0,"",ROUND(AVERAGE(S611:AE611),1))</f>
        <v/>
      </c>
      <c r="AH611" s="256" t="n"/>
      <c r="AI611" s="256" t="n"/>
      <c r="AJ611" s="256" t="n"/>
      <c r="AK611" s="256" t="n"/>
      <c r="AL611" s="256" t="n"/>
      <c r="AM611" s="256" t="n"/>
      <c r="AN611" s="256" t="n"/>
      <c r="AO611" s="256" t="n"/>
      <c r="AP611" s="256" t="n"/>
      <c r="AQ611" s="256" t="n"/>
      <c r="AR611" s="256" t="n"/>
      <c r="AS611" s="256" t="n"/>
      <c r="AT611" s="256" t="n"/>
      <c r="AU611" s="237">
        <f>IF(COUNTA(AH611:AT611)=0,"",ROUND(AVERAGE(AH611:AT611),1))</f>
        <v/>
      </c>
    </row>
    <row r="612" ht="14.4" customHeight="1" s="185">
      <c r="A612" s="255" t="n">
        <v>5</v>
      </c>
      <c r="B612" s="194">
        <f t="array" ref="B612:B612">IFERROR(INDEX(Liste_Enfants!B$4:B$53,SMALL(IF(Liste_Enfants!E$4:E$53="B",ROW(Liste_Enfants!E$4:E$53)-3),5))&amp;" "&amp;INDEX(Liste_Enfants!C$4:C$53,SMALL(IF(Liste_Enfants!E$4:E$53="B",ROW(Liste_Enfants!E$4:E$53)-3),5)),"")</f>
        <v/>
      </c>
      <c r="C612" s="235" t="n"/>
      <c r="D612" s="256" t="n"/>
      <c r="E612" s="256" t="n"/>
      <c r="F612" s="256" t="n"/>
      <c r="G612" s="256" t="n"/>
      <c r="H612" s="256" t="n"/>
      <c r="I612" s="256" t="n"/>
      <c r="J612" s="256" t="n"/>
      <c r="K612" s="256" t="n"/>
      <c r="L612" s="256" t="n"/>
      <c r="M612" s="256" t="n"/>
      <c r="N612" s="256" t="n"/>
      <c r="O612" s="256" t="n"/>
      <c r="P612" s="256" t="n"/>
      <c r="Q612" s="264">
        <f>IF(COUNTA(D612:P612)=0,"",ROUND(AVERAGE(D612:P612),1))</f>
        <v/>
      </c>
      <c r="S612" s="256" t="n"/>
      <c r="T612" s="256" t="n"/>
      <c r="U612" s="256" t="n"/>
      <c r="V612" s="256" t="n"/>
      <c r="W612" s="256" t="n"/>
      <c r="X612" s="256" t="n"/>
      <c r="Y612" s="256" t="n"/>
      <c r="Z612" s="256" t="n"/>
      <c r="AA612" s="256" t="n"/>
      <c r="AB612" s="256" t="n"/>
      <c r="AC612" s="256" t="n"/>
      <c r="AD612" s="256" t="n"/>
      <c r="AE612" s="256" t="n"/>
      <c r="AF612" s="264">
        <f>IF(COUNTA(S612:AE612)=0,"",ROUND(AVERAGE(S612:AE612),1))</f>
        <v/>
      </c>
      <c r="AH612" s="256" t="n"/>
      <c r="AI612" s="256" t="n"/>
      <c r="AJ612" s="256" t="n"/>
      <c r="AK612" s="256" t="n"/>
      <c r="AL612" s="256" t="n"/>
      <c r="AM612" s="256" t="n"/>
      <c r="AN612" s="256" t="n"/>
      <c r="AO612" s="256" t="n"/>
      <c r="AP612" s="256" t="n"/>
      <c r="AQ612" s="256" t="n"/>
      <c r="AR612" s="256" t="n"/>
      <c r="AS612" s="256" t="n"/>
      <c r="AT612" s="256" t="n"/>
      <c r="AU612" s="237">
        <f>IF(COUNTA(AH612:AT612)=0,"",ROUND(AVERAGE(AH612:AT612),1))</f>
        <v/>
      </c>
    </row>
    <row r="613" ht="14.4" customHeight="1" s="185">
      <c r="A613" s="255" t="n">
        <v>6</v>
      </c>
      <c r="B613" s="194">
        <f t="array" ref="B613:B613">IFERROR(INDEX(Liste_Enfants!B$4:B$53,SMALL(IF(Liste_Enfants!E$4:E$53="B",ROW(Liste_Enfants!E$4:E$53)-3),6))&amp;" "&amp;INDEX(Liste_Enfants!C$4:C$53,SMALL(IF(Liste_Enfants!E$4:E$53="B",ROW(Liste_Enfants!E$4:E$53)-3),6)),"")</f>
        <v/>
      </c>
      <c r="C613" s="235" t="n"/>
      <c r="D613" s="256" t="n"/>
      <c r="E613" s="256" t="n"/>
      <c r="F613" s="256" t="n"/>
      <c r="G613" s="256" t="n"/>
      <c r="H613" s="256" t="n"/>
      <c r="I613" s="256" t="n"/>
      <c r="J613" s="256" t="n"/>
      <c r="K613" s="256" t="n"/>
      <c r="L613" s="256" t="n"/>
      <c r="M613" s="256" t="n"/>
      <c r="N613" s="256" t="n"/>
      <c r="O613" s="256" t="n"/>
      <c r="P613" s="256" t="n"/>
      <c r="Q613" s="264">
        <f>IF(COUNTA(D613:P613)=0,"",ROUND(AVERAGE(D613:P613),1))</f>
        <v/>
      </c>
      <c r="S613" s="256" t="n"/>
      <c r="T613" s="256" t="n"/>
      <c r="U613" s="256" t="n"/>
      <c r="V613" s="256" t="n"/>
      <c r="W613" s="256" t="n"/>
      <c r="X613" s="256" t="n"/>
      <c r="Y613" s="256" t="n"/>
      <c r="Z613" s="256" t="n"/>
      <c r="AA613" s="256" t="n"/>
      <c r="AB613" s="256" t="n"/>
      <c r="AC613" s="256" t="n"/>
      <c r="AD613" s="256" t="n"/>
      <c r="AE613" s="256" t="n"/>
      <c r="AF613" s="264">
        <f>IF(COUNTA(S613:AE613)=0,"",ROUND(AVERAGE(S613:AE613),1))</f>
        <v/>
      </c>
      <c r="AH613" s="256" t="n"/>
      <c r="AI613" s="256" t="n"/>
      <c r="AJ613" s="256" t="n"/>
      <c r="AK613" s="256" t="n"/>
      <c r="AL613" s="256" t="n"/>
      <c r="AM613" s="256" t="n"/>
      <c r="AN613" s="256" t="n"/>
      <c r="AO613" s="256" t="n"/>
      <c r="AP613" s="256" t="n"/>
      <c r="AQ613" s="256" t="n"/>
      <c r="AR613" s="256" t="n"/>
      <c r="AS613" s="256" t="n"/>
      <c r="AT613" s="256" t="n"/>
      <c r="AU613" s="237">
        <f>IF(COUNTA(AH613:AT613)=0,"",ROUND(AVERAGE(AH613:AT613),1))</f>
        <v/>
      </c>
    </row>
    <row r="614" ht="14.4" customHeight="1" s="185">
      <c r="A614" s="255" t="n">
        <v>7</v>
      </c>
      <c r="B614" s="194">
        <f t="array" ref="B614:B614">IFERROR(INDEX(Liste_Enfants!B$4:B$53,SMALL(IF(Liste_Enfants!E$4:E$53="B",ROW(Liste_Enfants!E$4:E$53)-3),7))&amp;" "&amp;INDEX(Liste_Enfants!C$4:C$53,SMALL(IF(Liste_Enfants!E$4:E$53="B",ROW(Liste_Enfants!E$4:E$53)-3),7)),"")</f>
        <v/>
      </c>
      <c r="C614" s="235" t="n"/>
      <c r="D614" s="256" t="n"/>
      <c r="E614" s="256" t="n"/>
      <c r="F614" s="256" t="n"/>
      <c r="G614" s="256" t="n"/>
      <c r="H614" s="256" t="n"/>
      <c r="I614" s="256" t="n"/>
      <c r="J614" s="256" t="n"/>
      <c r="K614" s="256" t="n"/>
      <c r="L614" s="256" t="n"/>
      <c r="M614" s="256" t="n"/>
      <c r="N614" s="256" t="n"/>
      <c r="O614" s="256" t="n"/>
      <c r="P614" s="256" t="n"/>
      <c r="Q614" s="264">
        <f>IF(COUNTA(D614:P614)=0,"",ROUND(AVERAGE(D614:P614),1))</f>
        <v/>
      </c>
      <c r="S614" s="256" t="n"/>
      <c r="T614" s="256" t="n"/>
      <c r="U614" s="256" t="n"/>
      <c r="V614" s="256" t="n"/>
      <c r="W614" s="256" t="n"/>
      <c r="X614" s="256" t="n"/>
      <c r="Y614" s="256" t="n"/>
      <c r="Z614" s="256" t="n"/>
      <c r="AA614" s="256" t="n"/>
      <c r="AB614" s="256" t="n"/>
      <c r="AC614" s="256" t="n"/>
      <c r="AD614" s="256" t="n"/>
      <c r="AE614" s="256" t="n"/>
      <c r="AF614" s="264">
        <f>IF(COUNTA(S614:AE614)=0,"",ROUND(AVERAGE(S614:AE614),1))</f>
        <v/>
      </c>
      <c r="AH614" s="256" t="n"/>
      <c r="AI614" s="256" t="n"/>
      <c r="AJ614" s="256" t="n"/>
      <c r="AK614" s="256" t="n"/>
      <c r="AL614" s="256" t="n"/>
      <c r="AM614" s="256" t="n"/>
      <c r="AN614" s="256" t="n"/>
      <c r="AO614" s="256" t="n"/>
      <c r="AP614" s="256" t="n"/>
      <c r="AQ614" s="256" t="n"/>
      <c r="AR614" s="256" t="n"/>
      <c r="AS614" s="256" t="n"/>
      <c r="AT614" s="256" t="n"/>
      <c r="AU614" s="237">
        <f>IF(COUNTA(AH614:AT614)=0,"",ROUND(AVERAGE(AH614:AT614),1))</f>
        <v/>
      </c>
    </row>
    <row r="615" ht="14.4" customHeight="1" s="185">
      <c r="A615" s="255" t="n">
        <v>8</v>
      </c>
      <c r="B615" s="194">
        <f t="array" ref="B615:B615">IFERROR(INDEX(Liste_Enfants!B$4:B$53,SMALL(IF(Liste_Enfants!E$4:E$53="B",ROW(Liste_Enfants!E$4:E$53)-3),8))&amp;" "&amp;INDEX(Liste_Enfants!C$4:C$53,SMALL(IF(Liste_Enfants!E$4:E$53="B",ROW(Liste_Enfants!E$4:E$53)-3),8)),"")</f>
        <v/>
      </c>
      <c r="C615" s="235" t="n"/>
      <c r="D615" s="256" t="n"/>
      <c r="E615" s="256" t="n"/>
      <c r="F615" s="256" t="n"/>
      <c r="G615" s="256" t="n"/>
      <c r="H615" s="256" t="n"/>
      <c r="I615" s="256" t="n"/>
      <c r="J615" s="256" t="n"/>
      <c r="K615" s="256" t="n"/>
      <c r="L615" s="256" t="n"/>
      <c r="M615" s="256" t="n"/>
      <c r="N615" s="256" t="n"/>
      <c r="O615" s="256" t="n"/>
      <c r="P615" s="256" t="n"/>
      <c r="Q615" s="264">
        <f>IF(COUNTA(D615:P615)=0,"",ROUND(AVERAGE(D615:P615),1))</f>
        <v/>
      </c>
      <c r="S615" s="256" t="n"/>
      <c r="T615" s="256" t="n"/>
      <c r="U615" s="256" t="n"/>
      <c r="V615" s="256" t="n"/>
      <c r="W615" s="256" t="n"/>
      <c r="X615" s="256" t="n"/>
      <c r="Y615" s="256" t="n"/>
      <c r="Z615" s="256" t="n"/>
      <c r="AA615" s="256" t="n"/>
      <c r="AB615" s="256" t="n"/>
      <c r="AC615" s="256" t="n"/>
      <c r="AD615" s="256" t="n"/>
      <c r="AE615" s="256" t="n"/>
      <c r="AF615" s="264">
        <f>IF(COUNTA(S615:AE615)=0,"",ROUND(AVERAGE(S615:AE615),1))</f>
        <v/>
      </c>
      <c r="AH615" s="256" t="n"/>
      <c r="AI615" s="256" t="n"/>
      <c r="AJ615" s="256" t="n"/>
      <c r="AK615" s="256" t="n"/>
      <c r="AL615" s="256" t="n"/>
      <c r="AM615" s="256" t="n"/>
      <c r="AN615" s="256" t="n"/>
      <c r="AO615" s="256" t="n"/>
      <c r="AP615" s="256" t="n"/>
      <c r="AQ615" s="256" t="n"/>
      <c r="AR615" s="256" t="n"/>
      <c r="AS615" s="256" t="n"/>
      <c r="AT615" s="256" t="n"/>
      <c r="AU615" s="237">
        <f>IF(COUNTA(AH615:AT615)=0,"",ROUND(AVERAGE(AH615:AT615),1))</f>
        <v/>
      </c>
    </row>
    <row r="616" ht="14.4" customHeight="1" s="185">
      <c r="A616" s="255" t="n">
        <v>9</v>
      </c>
      <c r="B616" s="194">
        <f t="array" ref="B616:B616">IFERROR(INDEX(Liste_Enfants!B$4:B$53,SMALL(IF(Liste_Enfants!E$4:E$53="B",ROW(Liste_Enfants!E$4:E$53)-3),9))&amp;" "&amp;INDEX(Liste_Enfants!C$4:C$53,SMALL(IF(Liste_Enfants!E$4:E$53="B",ROW(Liste_Enfants!E$4:E$53)-3),9)),"")</f>
        <v/>
      </c>
      <c r="C616" s="235" t="n"/>
      <c r="D616" s="256" t="n"/>
      <c r="E616" s="256" t="n"/>
      <c r="F616" s="256" t="n"/>
      <c r="G616" s="256" t="n"/>
      <c r="H616" s="256" t="n"/>
      <c r="I616" s="256" t="n"/>
      <c r="J616" s="256" t="n"/>
      <c r="K616" s="256" t="n"/>
      <c r="L616" s="256" t="n"/>
      <c r="M616" s="256" t="n"/>
      <c r="N616" s="256" t="n"/>
      <c r="O616" s="256" t="n"/>
      <c r="P616" s="256" t="n"/>
      <c r="Q616" s="264">
        <f>IF(COUNTA(D616:P616)=0,"",ROUND(AVERAGE(D616:P616),1))</f>
        <v/>
      </c>
      <c r="S616" s="256" t="n"/>
      <c r="T616" s="256" t="n"/>
      <c r="U616" s="256" t="n"/>
      <c r="V616" s="256" t="n"/>
      <c r="W616" s="256" t="n"/>
      <c r="X616" s="256" t="n"/>
      <c r="Y616" s="256" t="n"/>
      <c r="Z616" s="256" t="n"/>
      <c r="AA616" s="256" t="n"/>
      <c r="AB616" s="256" t="n"/>
      <c r="AC616" s="256" t="n"/>
      <c r="AD616" s="256" t="n"/>
      <c r="AE616" s="256" t="n"/>
      <c r="AF616" s="264">
        <f>IF(COUNTA(S616:AE616)=0,"",ROUND(AVERAGE(S616:AE616),1))</f>
        <v/>
      </c>
      <c r="AH616" s="256" t="n"/>
      <c r="AI616" s="256" t="n"/>
      <c r="AJ616" s="256" t="n"/>
      <c r="AK616" s="256" t="n"/>
      <c r="AL616" s="256" t="n"/>
      <c r="AM616" s="256" t="n"/>
      <c r="AN616" s="256" t="n"/>
      <c r="AO616" s="256" t="n"/>
      <c r="AP616" s="256" t="n"/>
      <c r="AQ616" s="256" t="n"/>
      <c r="AR616" s="256" t="n"/>
      <c r="AS616" s="256" t="n"/>
      <c r="AT616" s="256" t="n"/>
      <c r="AU616" s="237">
        <f>IF(COUNTA(AH616:AT616)=0,"",ROUND(AVERAGE(AH616:AT616),1))</f>
        <v/>
      </c>
    </row>
    <row r="617" ht="14.4" customHeight="1" s="185">
      <c r="A617" s="255" t="n">
        <v>10</v>
      </c>
      <c r="B617" s="194">
        <f t="array" ref="B617:B617">IFERROR(INDEX(Liste_Enfants!B$4:B$53,SMALL(IF(Liste_Enfants!E$4:E$53="B",ROW(Liste_Enfants!E$4:E$53)-3),10))&amp;" "&amp;INDEX(Liste_Enfants!C$4:C$53,SMALL(IF(Liste_Enfants!E$4:E$53="B",ROW(Liste_Enfants!E$4:E$53)-3),10)),"")</f>
        <v/>
      </c>
      <c r="C617" s="235" t="n"/>
      <c r="D617" s="256" t="n"/>
      <c r="E617" s="256" t="n"/>
      <c r="F617" s="256" t="n"/>
      <c r="G617" s="256" t="n"/>
      <c r="H617" s="256" t="n"/>
      <c r="I617" s="256" t="n"/>
      <c r="J617" s="256" t="n"/>
      <c r="K617" s="256" t="n"/>
      <c r="L617" s="256" t="n"/>
      <c r="M617" s="256" t="n"/>
      <c r="N617" s="256" t="n"/>
      <c r="O617" s="256" t="n"/>
      <c r="P617" s="256" t="n"/>
      <c r="Q617" s="264">
        <f>IF(COUNTA(D617:P617)=0,"",ROUND(AVERAGE(D617:P617),1))</f>
        <v/>
      </c>
      <c r="S617" s="256" t="n"/>
      <c r="T617" s="256" t="n"/>
      <c r="U617" s="256" t="n"/>
      <c r="V617" s="256" t="n"/>
      <c r="W617" s="256" t="n"/>
      <c r="X617" s="256" t="n"/>
      <c r="Y617" s="256" t="n"/>
      <c r="Z617" s="256" t="n"/>
      <c r="AA617" s="256" t="n"/>
      <c r="AB617" s="256" t="n"/>
      <c r="AC617" s="256" t="n"/>
      <c r="AD617" s="256" t="n"/>
      <c r="AE617" s="256" t="n"/>
      <c r="AF617" s="264">
        <f>IF(COUNTA(S617:AE617)=0,"",ROUND(AVERAGE(S617:AE617),1))</f>
        <v/>
      </c>
      <c r="AH617" s="256" t="n"/>
      <c r="AI617" s="256" t="n"/>
      <c r="AJ617" s="256" t="n"/>
      <c r="AK617" s="256" t="n"/>
      <c r="AL617" s="256" t="n"/>
      <c r="AM617" s="256" t="n"/>
      <c r="AN617" s="256" t="n"/>
      <c r="AO617" s="256" t="n"/>
      <c r="AP617" s="256" t="n"/>
      <c r="AQ617" s="256" t="n"/>
      <c r="AR617" s="256" t="n"/>
      <c r="AS617" s="256" t="n"/>
      <c r="AT617" s="256" t="n"/>
      <c r="AU617" s="237">
        <f>IF(COUNTA(AH617:AT617)=0,"",ROUND(AVERAGE(AH617:AT617),1))</f>
        <v/>
      </c>
    </row>
    <row r="618" ht="14.4" customHeight="1" s="185">
      <c r="A618" s="255" t="n">
        <v>11</v>
      </c>
      <c r="B618" s="194">
        <f t="array" ref="B618:B618">IFERROR(INDEX(Liste_Enfants!B$4:B$53,SMALL(IF(Liste_Enfants!E$4:E$53="B",ROW(Liste_Enfants!E$4:E$53)-3),11))&amp;" "&amp;INDEX(Liste_Enfants!C$4:C$53,SMALL(IF(Liste_Enfants!E$4:E$53="B",ROW(Liste_Enfants!E$4:E$53)-3),11)),"")</f>
        <v/>
      </c>
      <c r="C618" s="235" t="n"/>
      <c r="D618" s="256" t="n"/>
      <c r="E618" s="256" t="n"/>
      <c r="F618" s="256" t="n"/>
      <c r="G618" s="256" t="n"/>
      <c r="H618" s="256" t="n"/>
      <c r="I618" s="256" t="n"/>
      <c r="J618" s="256" t="n"/>
      <c r="K618" s="256" t="n"/>
      <c r="L618" s="256" t="n"/>
      <c r="M618" s="256" t="n"/>
      <c r="N618" s="256" t="n"/>
      <c r="O618" s="256" t="n"/>
      <c r="P618" s="256" t="n"/>
      <c r="Q618" s="264">
        <f>IF(COUNTA(D618:P618)=0,"",ROUND(AVERAGE(D618:P618),1))</f>
        <v/>
      </c>
      <c r="S618" s="256" t="n"/>
      <c r="T618" s="256" t="n"/>
      <c r="U618" s="256" t="n"/>
      <c r="V618" s="256" t="n"/>
      <c r="W618" s="256" t="n"/>
      <c r="X618" s="256" t="n"/>
      <c r="Y618" s="256" t="n"/>
      <c r="Z618" s="256" t="n"/>
      <c r="AA618" s="256" t="n"/>
      <c r="AB618" s="256" t="n"/>
      <c r="AC618" s="256" t="n"/>
      <c r="AD618" s="256" t="n"/>
      <c r="AE618" s="256" t="n"/>
      <c r="AF618" s="264">
        <f>IF(COUNTA(S618:AE618)=0,"",ROUND(AVERAGE(S618:AE618),1))</f>
        <v/>
      </c>
      <c r="AH618" s="256" t="n"/>
      <c r="AI618" s="256" t="n"/>
      <c r="AJ618" s="256" t="n"/>
      <c r="AK618" s="256" t="n"/>
      <c r="AL618" s="256" t="n"/>
      <c r="AM618" s="256" t="n"/>
      <c r="AN618" s="256" t="n"/>
      <c r="AO618" s="256" t="n"/>
      <c r="AP618" s="256" t="n"/>
      <c r="AQ618" s="256" t="n"/>
      <c r="AR618" s="256" t="n"/>
      <c r="AS618" s="256" t="n"/>
      <c r="AT618" s="256" t="n"/>
      <c r="AU618" s="237">
        <f>IF(COUNTA(AH618:AT618)=0,"",ROUND(AVERAGE(AH618:AT618),1))</f>
        <v/>
      </c>
    </row>
    <row r="619" ht="14.4" customHeight="1" s="185">
      <c r="A619" s="255" t="n">
        <v>12</v>
      </c>
      <c r="B619" s="194">
        <f t="array" ref="B619:B619">IFERROR(INDEX(Liste_Enfants!B$4:B$53,SMALL(IF(Liste_Enfants!E$4:E$53="B",ROW(Liste_Enfants!E$4:E$53)-3),12))&amp;" "&amp;INDEX(Liste_Enfants!C$4:C$53,SMALL(IF(Liste_Enfants!E$4:E$53="B",ROW(Liste_Enfants!E$4:E$53)-3),12)),"")</f>
        <v/>
      </c>
      <c r="C619" s="235" t="n"/>
      <c r="D619" s="256" t="n"/>
      <c r="E619" s="256" t="n"/>
      <c r="F619" s="256" t="n"/>
      <c r="G619" s="256" t="n"/>
      <c r="H619" s="256" t="n"/>
      <c r="I619" s="256" t="n"/>
      <c r="J619" s="256" t="n"/>
      <c r="K619" s="256" t="n"/>
      <c r="L619" s="256" t="n"/>
      <c r="M619" s="256" t="n"/>
      <c r="N619" s="256" t="n"/>
      <c r="O619" s="256" t="n"/>
      <c r="P619" s="256" t="n"/>
      <c r="Q619" s="264">
        <f>IF(COUNTA(D619:P619)=0,"",ROUND(AVERAGE(D619:P619),1))</f>
        <v/>
      </c>
      <c r="S619" s="256" t="n"/>
      <c r="T619" s="256" t="n"/>
      <c r="U619" s="256" t="n"/>
      <c r="V619" s="256" t="n"/>
      <c r="W619" s="256" t="n"/>
      <c r="X619" s="256" t="n"/>
      <c r="Y619" s="256" t="n"/>
      <c r="Z619" s="256" t="n"/>
      <c r="AA619" s="256" t="n"/>
      <c r="AB619" s="256" t="n"/>
      <c r="AC619" s="256" t="n"/>
      <c r="AD619" s="256" t="n"/>
      <c r="AE619" s="256" t="n"/>
      <c r="AF619" s="264">
        <f>IF(COUNTA(S619:AE619)=0,"",ROUND(AVERAGE(S619:AE619),1))</f>
        <v/>
      </c>
      <c r="AH619" s="256" t="n"/>
      <c r="AI619" s="256" t="n"/>
      <c r="AJ619" s="256" t="n"/>
      <c r="AK619" s="256" t="n"/>
      <c r="AL619" s="256" t="n"/>
      <c r="AM619" s="256" t="n"/>
      <c r="AN619" s="256" t="n"/>
      <c r="AO619" s="256" t="n"/>
      <c r="AP619" s="256" t="n"/>
      <c r="AQ619" s="256" t="n"/>
      <c r="AR619" s="256" t="n"/>
      <c r="AS619" s="256" t="n"/>
      <c r="AT619" s="256" t="n"/>
      <c r="AU619" s="237">
        <f>IF(COUNTA(AH619:AT619)=0,"",ROUND(AVERAGE(AH619:AT619),1))</f>
        <v/>
      </c>
    </row>
    <row r="620" ht="14.4" customHeight="1" s="185">
      <c r="A620" s="255" t="n">
        <v>13</v>
      </c>
      <c r="B620" s="194">
        <f t="array" ref="B620:B620">IFERROR(INDEX(Liste_Enfants!B$4:B$53,SMALL(IF(Liste_Enfants!E$4:E$53="B",ROW(Liste_Enfants!E$4:E$53)-3),13))&amp;" "&amp;INDEX(Liste_Enfants!C$4:C$53,SMALL(IF(Liste_Enfants!E$4:E$53="B",ROW(Liste_Enfants!E$4:E$53)-3),13)),"")</f>
        <v/>
      </c>
      <c r="C620" s="235" t="n"/>
      <c r="D620" s="256" t="n"/>
      <c r="E620" s="256" t="n"/>
      <c r="F620" s="256" t="n"/>
      <c r="G620" s="256" t="n"/>
      <c r="H620" s="256" t="n"/>
      <c r="I620" s="256" t="n"/>
      <c r="J620" s="256" t="n"/>
      <c r="K620" s="256" t="n"/>
      <c r="L620" s="256" t="n"/>
      <c r="M620" s="256" t="n"/>
      <c r="N620" s="256" t="n"/>
      <c r="O620" s="256" t="n"/>
      <c r="P620" s="256" t="n"/>
      <c r="Q620" s="264">
        <f>IF(COUNTA(D620:P620)=0,"",ROUND(AVERAGE(D620:P620),1))</f>
        <v/>
      </c>
      <c r="S620" s="256" t="n"/>
      <c r="T620" s="256" t="n"/>
      <c r="U620" s="256" t="n"/>
      <c r="V620" s="256" t="n"/>
      <c r="W620" s="256" t="n"/>
      <c r="X620" s="256" t="n"/>
      <c r="Y620" s="256" t="n"/>
      <c r="Z620" s="256" t="n"/>
      <c r="AA620" s="256" t="n"/>
      <c r="AB620" s="256" t="n"/>
      <c r="AC620" s="256" t="n"/>
      <c r="AD620" s="256" t="n"/>
      <c r="AE620" s="256" t="n"/>
      <c r="AF620" s="264">
        <f>IF(COUNTA(S620:AE620)=0,"",ROUND(AVERAGE(S620:AE620),1))</f>
        <v/>
      </c>
      <c r="AH620" s="256" t="n"/>
      <c r="AI620" s="256" t="n"/>
      <c r="AJ620" s="256" t="n"/>
      <c r="AK620" s="256" t="n"/>
      <c r="AL620" s="256" t="n"/>
      <c r="AM620" s="256" t="n"/>
      <c r="AN620" s="256" t="n"/>
      <c r="AO620" s="256" t="n"/>
      <c r="AP620" s="256" t="n"/>
      <c r="AQ620" s="256" t="n"/>
      <c r="AR620" s="256" t="n"/>
      <c r="AS620" s="256" t="n"/>
      <c r="AT620" s="256" t="n"/>
      <c r="AU620" s="237">
        <f>IF(COUNTA(AH620:AT620)=0,"",ROUND(AVERAGE(AH620:AT620),1))</f>
        <v/>
      </c>
    </row>
    <row r="621" ht="14.4" customHeight="1" s="185">
      <c r="A621" s="255" t="n">
        <v>14</v>
      </c>
      <c r="B621" s="194">
        <f t="array" ref="B621:B621">IFERROR(INDEX(Liste_Enfants!B$4:B$53,SMALL(IF(Liste_Enfants!E$4:E$53="B",ROW(Liste_Enfants!E$4:E$53)-3),14))&amp;" "&amp;INDEX(Liste_Enfants!C$4:C$53,SMALL(IF(Liste_Enfants!E$4:E$53="B",ROW(Liste_Enfants!E$4:E$53)-3),14)),"")</f>
        <v/>
      </c>
      <c r="C621" s="235" t="n"/>
      <c r="D621" s="256" t="n"/>
      <c r="E621" s="256" t="n"/>
      <c r="F621" s="256" t="n"/>
      <c r="G621" s="256" t="n"/>
      <c r="H621" s="256" t="n"/>
      <c r="I621" s="256" t="n"/>
      <c r="J621" s="256" t="n"/>
      <c r="K621" s="256" t="n"/>
      <c r="L621" s="256" t="n"/>
      <c r="M621" s="256" t="n"/>
      <c r="N621" s="256" t="n"/>
      <c r="O621" s="256" t="n"/>
      <c r="P621" s="256" t="n"/>
      <c r="Q621" s="264">
        <f>IF(COUNTA(D621:P621)=0,"",ROUND(AVERAGE(D621:P621),1))</f>
        <v/>
      </c>
      <c r="S621" s="256" t="n"/>
      <c r="T621" s="256" t="n"/>
      <c r="U621" s="256" t="n"/>
      <c r="V621" s="256" t="n"/>
      <c r="W621" s="256" t="n"/>
      <c r="X621" s="256" t="n"/>
      <c r="Y621" s="256" t="n"/>
      <c r="Z621" s="256" t="n"/>
      <c r="AA621" s="256" t="n"/>
      <c r="AB621" s="256" t="n"/>
      <c r="AC621" s="256" t="n"/>
      <c r="AD621" s="256" t="n"/>
      <c r="AE621" s="256" t="n"/>
      <c r="AF621" s="264">
        <f>IF(COUNTA(S621:AE621)=0,"",ROUND(AVERAGE(S621:AE621),1))</f>
        <v/>
      </c>
      <c r="AH621" s="256" t="n"/>
      <c r="AI621" s="256" t="n"/>
      <c r="AJ621" s="256" t="n"/>
      <c r="AK621" s="256" t="n"/>
      <c r="AL621" s="256" t="n"/>
      <c r="AM621" s="256" t="n"/>
      <c r="AN621" s="256" t="n"/>
      <c r="AO621" s="256" t="n"/>
      <c r="AP621" s="256" t="n"/>
      <c r="AQ621" s="256" t="n"/>
      <c r="AR621" s="256" t="n"/>
      <c r="AS621" s="256" t="n"/>
      <c r="AT621" s="256" t="n"/>
      <c r="AU621" s="237">
        <f>IF(COUNTA(AH621:AT621)=0,"",ROUND(AVERAGE(AH621:AT621),1))</f>
        <v/>
      </c>
    </row>
    <row r="622" ht="14.4" customHeight="1" s="185">
      <c r="A622" s="255" t="n">
        <v>15</v>
      </c>
      <c r="B622" s="194">
        <f t="array" ref="B622:B622">IFERROR(INDEX(Liste_Enfants!B$4:B$53,SMALL(IF(Liste_Enfants!E$4:E$53="B",ROW(Liste_Enfants!E$4:E$53)-3),15))&amp;" "&amp;INDEX(Liste_Enfants!C$4:C$53,SMALL(IF(Liste_Enfants!E$4:E$53="B",ROW(Liste_Enfants!E$4:E$53)-3),15)),"")</f>
        <v/>
      </c>
      <c r="C622" s="235" t="n"/>
      <c r="D622" s="256" t="n"/>
      <c r="E622" s="256" t="n"/>
      <c r="F622" s="256" t="n"/>
      <c r="G622" s="256" t="n"/>
      <c r="H622" s="256" t="n"/>
      <c r="I622" s="256" t="n"/>
      <c r="J622" s="256" t="n"/>
      <c r="K622" s="256" t="n"/>
      <c r="L622" s="256" t="n"/>
      <c r="M622" s="256" t="n"/>
      <c r="N622" s="256" t="n"/>
      <c r="O622" s="256" t="n"/>
      <c r="P622" s="256" t="n"/>
      <c r="Q622" s="264">
        <f>IF(COUNTA(D622:P622)=0,"",ROUND(AVERAGE(D622:P622),1))</f>
        <v/>
      </c>
      <c r="S622" s="256" t="n"/>
      <c r="T622" s="256" t="n"/>
      <c r="U622" s="256" t="n"/>
      <c r="V622" s="256" t="n"/>
      <c r="W622" s="256" t="n"/>
      <c r="X622" s="256" t="n"/>
      <c r="Y622" s="256" t="n"/>
      <c r="Z622" s="256" t="n"/>
      <c r="AA622" s="256" t="n"/>
      <c r="AB622" s="256" t="n"/>
      <c r="AC622" s="256" t="n"/>
      <c r="AD622" s="256" t="n"/>
      <c r="AE622" s="256" t="n"/>
      <c r="AF622" s="264">
        <f>IF(COUNTA(S622:AE622)=0,"",ROUND(AVERAGE(S622:AE622),1))</f>
        <v/>
      </c>
      <c r="AH622" s="256" t="n"/>
      <c r="AI622" s="256" t="n"/>
      <c r="AJ622" s="256" t="n"/>
      <c r="AK622" s="256" t="n"/>
      <c r="AL622" s="256" t="n"/>
      <c r="AM622" s="256" t="n"/>
      <c r="AN622" s="256" t="n"/>
      <c r="AO622" s="256" t="n"/>
      <c r="AP622" s="256" t="n"/>
      <c r="AQ622" s="256" t="n"/>
      <c r="AR622" s="256" t="n"/>
      <c r="AS622" s="256" t="n"/>
      <c r="AT622" s="256" t="n"/>
      <c r="AU622" s="237">
        <f>IF(COUNTA(AH622:AT622)=0,"",ROUND(AVERAGE(AH622:AT622),1))</f>
        <v/>
      </c>
    </row>
    <row r="623" ht="14.4" customHeight="1" s="185">
      <c r="A623" s="257" t="inlineStr">
        <is>
          <t>📊 MOY.</t>
        </is>
      </c>
      <c r="C623" s="235" t="n"/>
      <c r="D623" s="258">
        <f>IF(COUNTA(D608:D622)=0,"",ROUND(AVERAGE(D608:D622),1))</f>
        <v/>
      </c>
      <c r="E623" s="258">
        <f>IF(COUNTA(E608:E622)=0,"",ROUND(AVERAGE(E608:E622),1))</f>
        <v/>
      </c>
      <c r="F623" s="258">
        <f>IF(COUNTA(F608:F622)=0,"",ROUND(AVERAGE(F608:F622),1))</f>
        <v/>
      </c>
      <c r="G623" s="258">
        <f>IF(COUNTA(G608:G622)=0,"",ROUND(AVERAGE(G608:G622),1))</f>
        <v/>
      </c>
      <c r="H623" s="258">
        <f>IF(COUNTA(H608:H622)=0,"",ROUND(AVERAGE(H608:H622),1))</f>
        <v/>
      </c>
      <c r="I623" s="258">
        <f>IF(COUNTA(I608:I622)=0,"",ROUND(AVERAGE(I608:I622),1))</f>
        <v/>
      </c>
      <c r="J623" s="258">
        <f>IF(COUNTA(J608:J622)=0,"",ROUND(AVERAGE(J608:J622),1))</f>
        <v/>
      </c>
      <c r="K623" s="258">
        <f>IF(COUNTA(K608:K622)=0,"",ROUND(AVERAGE(K608:K622),1))</f>
        <v/>
      </c>
      <c r="L623" s="258">
        <f>IF(COUNTA(L608:L622)=0,"",ROUND(AVERAGE(L608:L622),1))</f>
        <v/>
      </c>
      <c r="M623" s="258">
        <f>IF(COUNTA(M608:M622)=0,"",ROUND(AVERAGE(M608:M622),1))</f>
        <v/>
      </c>
      <c r="N623" s="258">
        <f>IF(COUNTA(N608:N622)=0,"",ROUND(AVERAGE(N608:N622),1))</f>
        <v/>
      </c>
      <c r="O623" s="258">
        <f>IF(COUNTA(O608:O622)=0,"",ROUND(AVERAGE(O608:O622),1))</f>
        <v/>
      </c>
      <c r="P623" s="258">
        <f>IF(COUNTA(P608:P622)=0,"",ROUND(AVERAGE(P608:P622),1))</f>
        <v/>
      </c>
      <c r="Q623" s="265">
        <f>IF(COUNTA(Q608:Q622)=0,"",ROUND(AVERAGE(Q608:Q622),1))</f>
        <v/>
      </c>
      <c r="S623" s="258">
        <f>IF(COUNTA(S608:S622)=0,"",ROUND(AVERAGE(S608:S622),1))</f>
        <v/>
      </c>
      <c r="T623" s="258">
        <f>IF(COUNTA(T608:T622)=0,"",ROUND(AVERAGE(T608:T622),1))</f>
        <v/>
      </c>
      <c r="U623" s="258">
        <f>IF(COUNTA(U608:U622)=0,"",ROUND(AVERAGE(U608:U622),1))</f>
        <v/>
      </c>
      <c r="V623" s="258">
        <f>IF(COUNTA(V608:V622)=0,"",ROUND(AVERAGE(V608:V622),1))</f>
        <v/>
      </c>
      <c r="W623" s="258">
        <f>IF(COUNTA(W608:W622)=0,"",ROUND(AVERAGE(W608:W622),1))</f>
        <v/>
      </c>
      <c r="X623" s="258">
        <f>IF(COUNTA(X608:X622)=0,"",ROUND(AVERAGE(X608:X622),1))</f>
        <v/>
      </c>
      <c r="Y623" s="258">
        <f>IF(COUNTA(Y608:Y622)=0,"",ROUND(AVERAGE(Y608:Y622),1))</f>
        <v/>
      </c>
      <c r="Z623" s="258">
        <f>IF(COUNTA(Z608:Z622)=0,"",ROUND(AVERAGE(Z608:Z622),1))</f>
        <v/>
      </c>
      <c r="AA623" s="258">
        <f>IF(COUNTA(AA608:AA622)=0,"",ROUND(AVERAGE(AA608:AA622),1))</f>
        <v/>
      </c>
      <c r="AB623" s="258">
        <f>IF(COUNTA(AB608:AB622)=0,"",ROUND(AVERAGE(AB608:AB622),1))</f>
        <v/>
      </c>
      <c r="AC623" s="258">
        <f>IF(COUNTA(AC608:AC622)=0,"",ROUND(AVERAGE(AC608:AC622),1))</f>
        <v/>
      </c>
      <c r="AD623" s="258">
        <f>IF(COUNTA(AD608:AD622)=0,"",ROUND(AVERAGE(AD608:AD622),1))</f>
        <v/>
      </c>
      <c r="AE623" s="258">
        <f>IF(COUNTA(AE608:AE622)=0,"",ROUND(AVERAGE(AE608:AE622),1))</f>
        <v/>
      </c>
      <c r="AF623" s="265">
        <f>IF(COUNTA(AF608:AF622)=0,"",ROUND(AVERAGE(AF608:AF622),1))</f>
        <v/>
      </c>
      <c r="AH623" s="258">
        <f>IF(COUNTA(AH608:AH622)=0,"",ROUND(AVERAGE(AH608:AH622),1))</f>
        <v/>
      </c>
      <c r="AI623" s="258">
        <f>IF(COUNTA(AI608:AI622)=0,"",ROUND(AVERAGE(AI608:AI622),1))</f>
        <v/>
      </c>
      <c r="AJ623" s="258">
        <f>IF(COUNTA(AJ608:AJ622)=0,"",ROUND(AVERAGE(AJ608:AJ622),1))</f>
        <v/>
      </c>
      <c r="AK623" s="258">
        <f>IF(COUNTA(AK608:AK622)=0,"",ROUND(AVERAGE(AK608:AK622),1))</f>
        <v/>
      </c>
      <c r="AL623" s="258">
        <f>IF(COUNTA(AL608:AL622)=0,"",ROUND(AVERAGE(AL608:AL622),1))</f>
        <v/>
      </c>
      <c r="AM623" s="258">
        <f>IF(COUNTA(AM608:AM622)=0,"",ROUND(AVERAGE(AM608:AM622),1))</f>
        <v/>
      </c>
      <c r="AN623" s="258">
        <f>IF(COUNTA(AN608:AN622)=0,"",ROUND(AVERAGE(AN608:AN622),1))</f>
        <v/>
      </c>
      <c r="AO623" s="258">
        <f>IF(COUNTA(AO608:AO622)=0,"",ROUND(AVERAGE(AO608:AO622),1))</f>
        <v/>
      </c>
      <c r="AP623" s="258">
        <f>IF(COUNTA(AP608:AP622)=0,"",ROUND(AVERAGE(AP608:AP622),1))</f>
        <v/>
      </c>
      <c r="AQ623" s="258">
        <f>IF(COUNTA(AQ608:AQ622)=0,"",ROUND(AVERAGE(AQ608:AQ622),1))</f>
        <v/>
      </c>
      <c r="AR623" s="258">
        <f>IF(COUNTA(AR608:AR622)=0,"",ROUND(AVERAGE(AR608:AR622),1))</f>
        <v/>
      </c>
      <c r="AS623" s="258">
        <f>IF(COUNTA(AS608:AS622)=0,"",ROUND(AVERAGE(AS608:AS622),1))</f>
        <v/>
      </c>
      <c r="AT623" s="258">
        <f>IF(COUNTA(AT608:AT622)=0,"",ROUND(AVERAGE(AT608:AT622),1))</f>
        <v/>
      </c>
      <c r="AU623" s="272">
        <f>IF(COUNTA(AU608:AU622)=0,"",ROUND(AVERAGE(AU608:AU622),1))</f>
        <v/>
      </c>
    </row>
    <row r="624" ht="30" customHeight="1" s="185">
      <c r="A624" s="261" t="inlineStr">
        <is>
          <t>N°</t>
        </is>
      </c>
      <c r="B624" s="247" t="inlineStr">
        <is>
          <t>📅 JEUDI</t>
        </is>
      </c>
      <c r="C624" s="228" t="n"/>
      <c r="D624" s="229" t="inlineStr">
        <is>
          <t>Règles</t>
        </is>
      </c>
      <c r="E624" s="229" t="inlineStr">
        <is>
          <t>Coopér.</t>
        </is>
      </c>
      <c r="F624" s="229" t="inlineStr">
        <is>
          <t>Comm.</t>
        </is>
      </c>
      <c r="G624" s="229" t="inlineStr">
        <is>
          <t>Entraide</t>
        </is>
      </c>
      <c r="H624" s="230" t="inlineStr">
        <is>
          <t>Initiat.</t>
        </is>
      </c>
      <c r="I624" s="230" t="inlineStr">
        <is>
          <t>Gest.mat</t>
        </is>
      </c>
      <c r="J624" s="230" t="inlineStr">
        <is>
          <t>Orga.</t>
        </is>
      </c>
      <c r="K624" s="231" t="inlineStr">
        <is>
          <t>Imagin.</t>
        </is>
      </c>
      <c r="L624" s="231" t="inlineStr">
        <is>
          <t>Expr.art</t>
        </is>
      </c>
      <c r="M624" s="231" t="inlineStr">
        <is>
          <t>Expr.corp</t>
        </is>
      </c>
      <c r="N624" s="232" t="inlineStr">
        <is>
          <t>Coord.</t>
        </is>
      </c>
      <c r="O624" s="232" t="inlineStr">
        <is>
          <t>Endur.</t>
        </is>
      </c>
      <c r="P624" s="232" t="inlineStr">
        <is>
          <t>Esp.sport</t>
        </is>
      </c>
      <c r="Q624" s="267" t="inlineStr">
        <is>
          <t>MOY</t>
        </is>
      </c>
      <c r="R624" s="268" t="inlineStr">
        <is>
          <t>▼ Activité</t>
        </is>
      </c>
      <c r="S624" s="229" t="inlineStr">
        <is>
          <t>Règles</t>
        </is>
      </c>
      <c r="T624" s="229" t="inlineStr">
        <is>
          <t>Coopér.</t>
        </is>
      </c>
      <c r="U624" s="229" t="inlineStr">
        <is>
          <t>Comm.</t>
        </is>
      </c>
      <c r="V624" s="229" t="inlineStr">
        <is>
          <t>Entraide</t>
        </is>
      </c>
      <c r="W624" s="230" t="inlineStr">
        <is>
          <t>Initiat.</t>
        </is>
      </c>
      <c r="X624" s="230" t="inlineStr">
        <is>
          <t>Gest.mat</t>
        </is>
      </c>
      <c r="Y624" s="230" t="inlineStr">
        <is>
          <t>Orga.</t>
        </is>
      </c>
      <c r="Z624" s="231" t="inlineStr">
        <is>
          <t>Imagin.</t>
        </is>
      </c>
      <c r="AA624" s="231" t="inlineStr">
        <is>
          <t>Expr.art</t>
        </is>
      </c>
      <c r="AB624" s="231" t="inlineStr">
        <is>
          <t>Expr.corp</t>
        </is>
      </c>
      <c r="AC624" s="232" t="inlineStr">
        <is>
          <t>Coord.</t>
        </is>
      </c>
      <c r="AD624" s="232" t="inlineStr">
        <is>
          <t>Endur.</t>
        </is>
      </c>
      <c r="AE624" s="232" t="inlineStr">
        <is>
          <t>Esp.sport</t>
        </is>
      </c>
      <c r="AF624" s="267" t="inlineStr">
        <is>
          <t>MOY</t>
        </is>
      </c>
      <c r="AH624" s="229" t="inlineStr">
        <is>
          <t>Règles</t>
        </is>
      </c>
      <c r="AI624" s="229" t="inlineStr">
        <is>
          <t>Coopér.</t>
        </is>
      </c>
      <c r="AJ624" s="229" t="inlineStr">
        <is>
          <t>Comm.</t>
        </is>
      </c>
      <c r="AK624" s="229" t="inlineStr">
        <is>
          <t>Entraide</t>
        </is>
      </c>
      <c r="AL624" s="230" t="inlineStr">
        <is>
          <t>Initiat.</t>
        </is>
      </c>
      <c r="AM624" s="230" t="inlineStr">
        <is>
          <t>Gest.mat</t>
        </is>
      </c>
      <c r="AN624" s="230" t="inlineStr">
        <is>
          <t>Orga.</t>
        </is>
      </c>
      <c r="AO624" s="231" t="inlineStr">
        <is>
          <t>Imagin.</t>
        </is>
      </c>
      <c r="AP624" s="231" t="inlineStr">
        <is>
          <t>Expr.art</t>
        </is>
      </c>
      <c r="AQ624" s="231" t="inlineStr">
        <is>
          <t>Expr.corp</t>
        </is>
      </c>
      <c r="AR624" s="232" t="inlineStr">
        <is>
          <t>Coord.</t>
        </is>
      </c>
      <c r="AS624" s="232" t="inlineStr">
        <is>
          <t>Endur.</t>
        </is>
      </c>
      <c r="AT624" s="232" t="inlineStr">
        <is>
          <t>Esp.sport</t>
        </is>
      </c>
      <c r="AU624" s="269" t="inlineStr">
        <is>
          <t>MOY</t>
        </is>
      </c>
    </row>
    <row r="625" ht="14.4" customHeight="1" s="185">
      <c r="A625" s="255" t="n">
        <v>1</v>
      </c>
      <c r="B625" s="194">
        <f t="array" ref="B625:B625">IFERROR(INDEX(Liste_Enfants!B$4:B$53,SMALL(IF(Liste_Enfants!E$4:E$53="B",ROW(Liste_Enfants!E$4:E$53)-3),1))&amp;" "&amp;INDEX(Liste_Enfants!C$4:C$53,SMALL(IF(Liste_Enfants!E$4:E$53="B",ROW(Liste_Enfants!E$4:E$53)-3),1)),"")</f>
        <v/>
      </c>
      <c r="C625" s="235" t="n"/>
      <c r="D625" s="256" t="n"/>
      <c r="E625" s="256" t="n"/>
      <c r="F625" s="256" t="n"/>
      <c r="G625" s="256" t="n"/>
      <c r="H625" s="256" t="n"/>
      <c r="I625" s="256" t="n"/>
      <c r="J625" s="256" t="n"/>
      <c r="K625" s="256" t="n"/>
      <c r="L625" s="256" t="n"/>
      <c r="M625" s="256" t="n"/>
      <c r="N625" s="256" t="n"/>
      <c r="O625" s="256" t="n"/>
      <c r="P625" s="256" t="n"/>
      <c r="Q625" s="264">
        <f>IF(COUNTA(D625:P625)=0,"",ROUND(AVERAGE(D625:P625),1))</f>
        <v/>
      </c>
      <c r="S625" s="256" t="n"/>
      <c r="T625" s="256" t="n"/>
      <c r="U625" s="256" t="n"/>
      <c r="V625" s="256" t="n"/>
      <c r="W625" s="256" t="n"/>
      <c r="X625" s="256" t="n"/>
      <c r="Y625" s="256" t="n"/>
      <c r="Z625" s="256" t="n"/>
      <c r="AA625" s="256" t="n"/>
      <c r="AB625" s="256" t="n"/>
      <c r="AC625" s="256" t="n"/>
      <c r="AD625" s="256" t="n"/>
      <c r="AE625" s="256" t="n"/>
      <c r="AF625" s="264">
        <f>IF(COUNTA(S625:AE625)=0,"",ROUND(AVERAGE(S625:AE625),1))</f>
        <v/>
      </c>
      <c r="AH625" s="256" t="n"/>
      <c r="AI625" s="256" t="n"/>
      <c r="AJ625" s="256" t="n"/>
      <c r="AK625" s="256" t="n"/>
      <c r="AL625" s="256" t="n"/>
      <c r="AM625" s="256" t="n"/>
      <c r="AN625" s="256" t="n"/>
      <c r="AO625" s="256" t="n"/>
      <c r="AP625" s="256" t="n"/>
      <c r="AQ625" s="256" t="n"/>
      <c r="AR625" s="256" t="n"/>
      <c r="AS625" s="256" t="n"/>
      <c r="AT625" s="256" t="n"/>
      <c r="AU625" s="237">
        <f>IF(COUNTA(AH625:AT625)=0,"",ROUND(AVERAGE(AH625:AT625),1))</f>
        <v/>
      </c>
    </row>
    <row r="626" ht="14.4" customHeight="1" s="185">
      <c r="A626" s="255" t="n">
        <v>2</v>
      </c>
      <c r="B626" s="194">
        <f t="array" ref="B626:B626">IFERROR(INDEX(Liste_Enfants!B$4:B$53,SMALL(IF(Liste_Enfants!E$4:E$53="B",ROW(Liste_Enfants!E$4:E$53)-3),2))&amp;" "&amp;INDEX(Liste_Enfants!C$4:C$53,SMALL(IF(Liste_Enfants!E$4:E$53="B",ROW(Liste_Enfants!E$4:E$53)-3),2)),"")</f>
        <v/>
      </c>
      <c r="C626" s="235" t="n"/>
      <c r="D626" s="256" t="n"/>
      <c r="E626" s="256" t="n"/>
      <c r="F626" s="256" t="n"/>
      <c r="G626" s="256" t="n"/>
      <c r="H626" s="256" t="n"/>
      <c r="I626" s="256" t="n"/>
      <c r="J626" s="256" t="n"/>
      <c r="K626" s="256" t="n"/>
      <c r="L626" s="256" t="n"/>
      <c r="M626" s="256" t="n"/>
      <c r="N626" s="256" t="n"/>
      <c r="O626" s="256" t="n"/>
      <c r="P626" s="256" t="n"/>
      <c r="Q626" s="264">
        <f>IF(COUNTA(D626:P626)=0,"",ROUND(AVERAGE(D626:P626),1))</f>
        <v/>
      </c>
      <c r="S626" s="256" t="n"/>
      <c r="T626" s="256" t="n"/>
      <c r="U626" s="256" t="n"/>
      <c r="V626" s="256" t="n"/>
      <c r="W626" s="256" t="n"/>
      <c r="X626" s="256" t="n"/>
      <c r="Y626" s="256" t="n"/>
      <c r="Z626" s="256" t="n"/>
      <c r="AA626" s="256" t="n"/>
      <c r="AB626" s="256" t="n"/>
      <c r="AC626" s="256" t="n"/>
      <c r="AD626" s="256" t="n"/>
      <c r="AE626" s="256" t="n"/>
      <c r="AF626" s="264">
        <f>IF(COUNTA(S626:AE626)=0,"",ROUND(AVERAGE(S626:AE626),1))</f>
        <v/>
      </c>
      <c r="AH626" s="256" t="n"/>
      <c r="AI626" s="256" t="n"/>
      <c r="AJ626" s="256" t="n"/>
      <c r="AK626" s="256" t="n"/>
      <c r="AL626" s="256" t="n"/>
      <c r="AM626" s="256" t="n"/>
      <c r="AN626" s="256" t="n"/>
      <c r="AO626" s="256" t="n"/>
      <c r="AP626" s="256" t="n"/>
      <c r="AQ626" s="256" t="n"/>
      <c r="AR626" s="256" t="n"/>
      <c r="AS626" s="256" t="n"/>
      <c r="AT626" s="256" t="n"/>
      <c r="AU626" s="237">
        <f>IF(COUNTA(AH626:AT626)=0,"",ROUND(AVERAGE(AH626:AT626),1))</f>
        <v/>
      </c>
    </row>
    <row r="627" ht="14.4" customHeight="1" s="185">
      <c r="A627" s="255" t="n">
        <v>3</v>
      </c>
      <c r="B627" s="194">
        <f t="array" ref="B627:B627">IFERROR(INDEX(Liste_Enfants!B$4:B$53,SMALL(IF(Liste_Enfants!E$4:E$53="B",ROW(Liste_Enfants!E$4:E$53)-3),3))&amp;" "&amp;INDEX(Liste_Enfants!C$4:C$53,SMALL(IF(Liste_Enfants!E$4:E$53="B",ROW(Liste_Enfants!E$4:E$53)-3),3)),"")</f>
        <v/>
      </c>
      <c r="C627" s="235" t="n"/>
      <c r="D627" s="256" t="n"/>
      <c r="E627" s="256" t="n"/>
      <c r="F627" s="256" t="n"/>
      <c r="G627" s="256" t="n"/>
      <c r="H627" s="256" t="n"/>
      <c r="I627" s="256" t="n"/>
      <c r="J627" s="256" t="n"/>
      <c r="K627" s="256" t="n"/>
      <c r="L627" s="256" t="n"/>
      <c r="M627" s="256" t="n"/>
      <c r="N627" s="256" t="n"/>
      <c r="O627" s="256" t="n"/>
      <c r="P627" s="256" t="n"/>
      <c r="Q627" s="264">
        <f>IF(COUNTA(D627:P627)=0,"",ROUND(AVERAGE(D627:P627),1))</f>
        <v/>
      </c>
      <c r="S627" s="256" t="n"/>
      <c r="T627" s="256" t="n"/>
      <c r="U627" s="256" t="n"/>
      <c r="V627" s="256" t="n"/>
      <c r="W627" s="256" t="n"/>
      <c r="X627" s="256" t="n"/>
      <c r="Y627" s="256" t="n"/>
      <c r="Z627" s="256" t="n"/>
      <c r="AA627" s="256" t="n"/>
      <c r="AB627" s="256" t="n"/>
      <c r="AC627" s="256" t="n"/>
      <c r="AD627" s="256" t="n"/>
      <c r="AE627" s="256" t="n"/>
      <c r="AF627" s="264">
        <f>IF(COUNTA(S627:AE627)=0,"",ROUND(AVERAGE(S627:AE627),1))</f>
        <v/>
      </c>
      <c r="AH627" s="256" t="n"/>
      <c r="AI627" s="256" t="n"/>
      <c r="AJ627" s="256" t="n"/>
      <c r="AK627" s="256" t="n"/>
      <c r="AL627" s="256" t="n"/>
      <c r="AM627" s="256" t="n"/>
      <c r="AN627" s="256" t="n"/>
      <c r="AO627" s="256" t="n"/>
      <c r="AP627" s="256" t="n"/>
      <c r="AQ627" s="256" t="n"/>
      <c r="AR627" s="256" t="n"/>
      <c r="AS627" s="256" t="n"/>
      <c r="AT627" s="256" t="n"/>
      <c r="AU627" s="237">
        <f>IF(COUNTA(AH627:AT627)=0,"",ROUND(AVERAGE(AH627:AT627),1))</f>
        <v/>
      </c>
    </row>
    <row r="628" ht="14.4" customHeight="1" s="185">
      <c r="A628" s="255" t="n">
        <v>4</v>
      </c>
      <c r="B628" s="194">
        <f t="array" ref="B628:B628">IFERROR(INDEX(Liste_Enfants!B$4:B$53,SMALL(IF(Liste_Enfants!E$4:E$53="B",ROW(Liste_Enfants!E$4:E$53)-3),4))&amp;" "&amp;INDEX(Liste_Enfants!C$4:C$53,SMALL(IF(Liste_Enfants!E$4:E$53="B",ROW(Liste_Enfants!E$4:E$53)-3),4)),"")</f>
        <v/>
      </c>
      <c r="C628" s="235" t="n"/>
      <c r="D628" s="256" t="n"/>
      <c r="E628" s="256" t="n"/>
      <c r="F628" s="256" t="n"/>
      <c r="G628" s="256" t="n"/>
      <c r="H628" s="256" t="n"/>
      <c r="I628" s="256" t="n"/>
      <c r="J628" s="256" t="n"/>
      <c r="K628" s="256" t="n"/>
      <c r="L628" s="256" t="n"/>
      <c r="M628" s="256" t="n"/>
      <c r="N628" s="256" t="n"/>
      <c r="O628" s="256" t="n"/>
      <c r="P628" s="256" t="n"/>
      <c r="Q628" s="264">
        <f>IF(COUNTA(D628:P628)=0,"",ROUND(AVERAGE(D628:P628),1))</f>
        <v/>
      </c>
      <c r="S628" s="256" t="n"/>
      <c r="T628" s="256" t="n"/>
      <c r="U628" s="256" t="n"/>
      <c r="V628" s="256" t="n"/>
      <c r="W628" s="256" t="n"/>
      <c r="X628" s="256" t="n"/>
      <c r="Y628" s="256" t="n"/>
      <c r="Z628" s="256" t="n"/>
      <c r="AA628" s="256" t="n"/>
      <c r="AB628" s="256" t="n"/>
      <c r="AC628" s="256" t="n"/>
      <c r="AD628" s="256" t="n"/>
      <c r="AE628" s="256" t="n"/>
      <c r="AF628" s="264">
        <f>IF(COUNTA(S628:AE628)=0,"",ROUND(AVERAGE(S628:AE628),1))</f>
        <v/>
      </c>
      <c r="AH628" s="256" t="n"/>
      <c r="AI628" s="256" t="n"/>
      <c r="AJ628" s="256" t="n"/>
      <c r="AK628" s="256" t="n"/>
      <c r="AL628" s="256" t="n"/>
      <c r="AM628" s="256" t="n"/>
      <c r="AN628" s="256" t="n"/>
      <c r="AO628" s="256" t="n"/>
      <c r="AP628" s="256" t="n"/>
      <c r="AQ628" s="256" t="n"/>
      <c r="AR628" s="256" t="n"/>
      <c r="AS628" s="256" t="n"/>
      <c r="AT628" s="256" t="n"/>
      <c r="AU628" s="237">
        <f>IF(COUNTA(AH628:AT628)=0,"",ROUND(AVERAGE(AH628:AT628),1))</f>
        <v/>
      </c>
    </row>
    <row r="629" ht="14.4" customHeight="1" s="185">
      <c r="A629" s="255" t="n">
        <v>5</v>
      </c>
      <c r="B629" s="194">
        <f t="array" ref="B629:B629">IFERROR(INDEX(Liste_Enfants!B$4:B$53,SMALL(IF(Liste_Enfants!E$4:E$53="B",ROW(Liste_Enfants!E$4:E$53)-3),5))&amp;" "&amp;INDEX(Liste_Enfants!C$4:C$53,SMALL(IF(Liste_Enfants!E$4:E$53="B",ROW(Liste_Enfants!E$4:E$53)-3),5)),"")</f>
        <v/>
      </c>
      <c r="C629" s="235" t="n"/>
      <c r="D629" s="256" t="n"/>
      <c r="E629" s="256" t="n"/>
      <c r="F629" s="256" t="n"/>
      <c r="G629" s="256" t="n"/>
      <c r="H629" s="256" t="n"/>
      <c r="I629" s="256" t="n"/>
      <c r="J629" s="256" t="n"/>
      <c r="K629" s="256" t="n"/>
      <c r="L629" s="256" t="n"/>
      <c r="M629" s="256" t="n"/>
      <c r="N629" s="256" t="n"/>
      <c r="O629" s="256" t="n"/>
      <c r="P629" s="256" t="n"/>
      <c r="Q629" s="264">
        <f>IF(COUNTA(D629:P629)=0,"",ROUND(AVERAGE(D629:P629),1))</f>
        <v/>
      </c>
      <c r="S629" s="256" t="n"/>
      <c r="T629" s="256" t="n"/>
      <c r="U629" s="256" t="n"/>
      <c r="V629" s="256" t="n"/>
      <c r="W629" s="256" t="n"/>
      <c r="X629" s="256" t="n"/>
      <c r="Y629" s="256" t="n"/>
      <c r="Z629" s="256" t="n"/>
      <c r="AA629" s="256" t="n"/>
      <c r="AB629" s="256" t="n"/>
      <c r="AC629" s="256" t="n"/>
      <c r="AD629" s="256" t="n"/>
      <c r="AE629" s="256" t="n"/>
      <c r="AF629" s="264">
        <f>IF(COUNTA(S629:AE629)=0,"",ROUND(AVERAGE(S629:AE629),1))</f>
        <v/>
      </c>
      <c r="AH629" s="256" t="n"/>
      <c r="AI629" s="256" t="n"/>
      <c r="AJ629" s="256" t="n"/>
      <c r="AK629" s="256" t="n"/>
      <c r="AL629" s="256" t="n"/>
      <c r="AM629" s="256" t="n"/>
      <c r="AN629" s="256" t="n"/>
      <c r="AO629" s="256" t="n"/>
      <c r="AP629" s="256" t="n"/>
      <c r="AQ629" s="256" t="n"/>
      <c r="AR629" s="256" t="n"/>
      <c r="AS629" s="256" t="n"/>
      <c r="AT629" s="256" t="n"/>
      <c r="AU629" s="237">
        <f>IF(COUNTA(AH629:AT629)=0,"",ROUND(AVERAGE(AH629:AT629),1))</f>
        <v/>
      </c>
    </row>
    <row r="630" ht="14.4" customHeight="1" s="185">
      <c r="A630" s="255" t="n">
        <v>6</v>
      </c>
      <c r="B630" s="194">
        <f t="array" ref="B630:B630">IFERROR(INDEX(Liste_Enfants!B$4:B$53,SMALL(IF(Liste_Enfants!E$4:E$53="B",ROW(Liste_Enfants!E$4:E$53)-3),6))&amp;" "&amp;INDEX(Liste_Enfants!C$4:C$53,SMALL(IF(Liste_Enfants!E$4:E$53="B",ROW(Liste_Enfants!E$4:E$53)-3),6)),"")</f>
        <v/>
      </c>
      <c r="C630" s="235" t="n"/>
      <c r="D630" s="256" t="n"/>
      <c r="E630" s="256" t="n"/>
      <c r="F630" s="256" t="n"/>
      <c r="G630" s="256" t="n"/>
      <c r="H630" s="256" t="n"/>
      <c r="I630" s="256" t="n"/>
      <c r="J630" s="256" t="n"/>
      <c r="K630" s="256" t="n"/>
      <c r="L630" s="256" t="n"/>
      <c r="M630" s="256" t="n"/>
      <c r="N630" s="256" t="n"/>
      <c r="O630" s="256" t="n"/>
      <c r="P630" s="256" t="n"/>
      <c r="Q630" s="264">
        <f>IF(COUNTA(D630:P630)=0,"",ROUND(AVERAGE(D630:P630),1))</f>
        <v/>
      </c>
      <c r="S630" s="256" t="n"/>
      <c r="T630" s="256" t="n"/>
      <c r="U630" s="256" t="n"/>
      <c r="V630" s="256" t="n"/>
      <c r="W630" s="256" t="n"/>
      <c r="X630" s="256" t="n"/>
      <c r="Y630" s="256" t="n"/>
      <c r="Z630" s="256" t="n"/>
      <c r="AA630" s="256" t="n"/>
      <c r="AB630" s="256" t="n"/>
      <c r="AC630" s="256" t="n"/>
      <c r="AD630" s="256" t="n"/>
      <c r="AE630" s="256" t="n"/>
      <c r="AF630" s="264">
        <f>IF(COUNTA(S630:AE630)=0,"",ROUND(AVERAGE(S630:AE630),1))</f>
        <v/>
      </c>
      <c r="AH630" s="256" t="n"/>
      <c r="AI630" s="256" t="n"/>
      <c r="AJ630" s="256" t="n"/>
      <c r="AK630" s="256" t="n"/>
      <c r="AL630" s="256" t="n"/>
      <c r="AM630" s="256" t="n"/>
      <c r="AN630" s="256" t="n"/>
      <c r="AO630" s="256" t="n"/>
      <c r="AP630" s="256" t="n"/>
      <c r="AQ630" s="256" t="n"/>
      <c r="AR630" s="256" t="n"/>
      <c r="AS630" s="256" t="n"/>
      <c r="AT630" s="256" t="n"/>
      <c r="AU630" s="237">
        <f>IF(COUNTA(AH630:AT630)=0,"",ROUND(AVERAGE(AH630:AT630),1))</f>
        <v/>
      </c>
    </row>
    <row r="631" ht="14.4" customHeight="1" s="185">
      <c r="A631" s="255" t="n">
        <v>7</v>
      </c>
      <c r="B631" s="194">
        <f t="array" ref="B631:B631">IFERROR(INDEX(Liste_Enfants!B$4:B$53,SMALL(IF(Liste_Enfants!E$4:E$53="B",ROW(Liste_Enfants!E$4:E$53)-3),7))&amp;" "&amp;INDEX(Liste_Enfants!C$4:C$53,SMALL(IF(Liste_Enfants!E$4:E$53="B",ROW(Liste_Enfants!E$4:E$53)-3),7)),"")</f>
        <v/>
      </c>
      <c r="C631" s="235" t="n"/>
      <c r="D631" s="256" t="n"/>
      <c r="E631" s="256" t="n"/>
      <c r="F631" s="256" t="n"/>
      <c r="G631" s="256" t="n"/>
      <c r="H631" s="256" t="n"/>
      <c r="I631" s="256" t="n"/>
      <c r="J631" s="256" t="n"/>
      <c r="K631" s="256" t="n"/>
      <c r="L631" s="256" t="n"/>
      <c r="M631" s="256" t="n"/>
      <c r="N631" s="256" t="n"/>
      <c r="O631" s="256" t="n"/>
      <c r="P631" s="256" t="n"/>
      <c r="Q631" s="264">
        <f>IF(COUNTA(D631:P631)=0,"",ROUND(AVERAGE(D631:P631),1))</f>
        <v/>
      </c>
      <c r="S631" s="256" t="n"/>
      <c r="T631" s="256" t="n"/>
      <c r="U631" s="256" t="n"/>
      <c r="V631" s="256" t="n"/>
      <c r="W631" s="256" t="n"/>
      <c r="X631" s="256" t="n"/>
      <c r="Y631" s="256" t="n"/>
      <c r="Z631" s="256" t="n"/>
      <c r="AA631" s="256" t="n"/>
      <c r="AB631" s="256" t="n"/>
      <c r="AC631" s="256" t="n"/>
      <c r="AD631" s="256" t="n"/>
      <c r="AE631" s="256" t="n"/>
      <c r="AF631" s="264">
        <f>IF(COUNTA(S631:AE631)=0,"",ROUND(AVERAGE(S631:AE631),1))</f>
        <v/>
      </c>
      <c r="AH631" s="256" t="n"/>
      <c r="AI631" s="256" t="n"/>
      <c r="AJ631" s="256" t="n"/>
      <c r="AK631" s="256" t="n"/>
      <c r="AL631" s="256" t="n"/>
      <c r="AM631" s="256" t="n"/>
      <c r="AN631" s="256" t="n"/>
      <c r="AO631" s="256" t="n"/>
      <c r="AP631" s="256" t="n"/>
      <c r="AQ631" s="256" t="n"/>
      <c r="AR631" s="256" t="n"/>
      <c r="AS631" s="256" t="n"/>
      <c r="AT631" s="256" t="n"/>
      <c r="AU631" s="237">
        <f>IF(COUNTA(AH631:AT631)=0,"",ROUND(AVERAGE(AH631:AT631),1))</f>
        <v/>
      </c>
    </row>
    <row r="632" ht="14.4" customHeight="1" s="185">
      <c r="A632" s="255" t="n">
        <v>8</v>
      </c>
      <c r="B632" s="194">
        <f t="array" ref="B632:B632">IFERROR(INDEX(Liste_Enfants!B$4:B$53,SMALL(IF(Liste_Enfants!E$4:E$53="B",ROW(Liste_Enfants!E$4:E$53)-3),8))&amp;" "&amp;INDEX(Liste_Enfants!C$4:C$53,SMALL(IF(Liste_Enfants!E$4:E$53="B",ROW(Liste_Enfants!E$4:E$53)-3),8)),"")</f>
        <v/>
      </c>
      <c r="C632" s="235" t="n"/>
      <c r="D632" s="256" t="n"/>
      <c r="E632" s="256" t="n"/>
      <c r="F632" s="256" t="n"/>
      <c r="G632" s="256" t="n"/>
      <c r="H632" s="256" t="n"/>
      <c r="I632" s="256" t="n"/>
      <c r="J632" s="256" t="n"/>
      <c r="K632" s="256" t="n"/>
      <c r="L632" s="256" t="n"/>
      <c r="M632" s="256" t="n"/>
      <c r="N632" s="256" t="n"/>
      <c r="O632" s="256" t="n"/>
      <c r="P632" s="256" t="n"/>
      <c r="Q632" s="264">
        <f>IF(COUNTA(D632:P632)=0,"",ROUND(AVERAGE(D632:P632),1))</f>
        <v/>
      </c>
      <c r="S632" s="256" t="n"/>
      <c r="T632" s="256" t="n"/>
      <c r="U632" s="256" t="n"/>
      <c r="V632" s="256" t="n"/>
      <c r="W632" s="256" t="n"/>
      <c r="X632" s="256" t="n"/>
      <c r="Y632" s="256" t="n"/>
      <c r="Z632" s="256" t="n"/>
      <c r="AA632" s="256" t="n"/>
      <c r="AB632" s="256" t="n"/>
      <c r="AC632" s="256" t="n"/>
      <c r="AD632" s="256" t="n"/>
      <c r="AE632" s="256" t="n"/>
      <c r="AF632" s="264">
        <f>IF(COUNTA(S632:AE632)=0,"",ROUND(AVERAGE(S632:AE632),1))</f>
        <v/>
      </c>
      <c r="AH632" s="256" t="n"/>
      <c r="AI632" s="256" t="n"/>
      <c r="AJ632" s="256" t="n"/>
      <c r="AK632" s="256" t="n"/>
      <c r="AL632" s="256" t="n"/>
      <c r="AM632" s="256" t="n"/>
      <c r="AN632" s="256" t="n"/>
      <c r="AO632" s="256" t="n"/>
      <c r="AP632" s="256" t="n"/>
      <c r="AQ632" s="256" t="n"/>
      <c r="AR632" s="256" t="n"/>
      <c r="AS632" s="256" t="n"/>
      <c r="AT632" s="256" t="n"/>
      <c r="AU632" s="237">
        <f>IF(COUNTA(AH632:AT632)=0,"",ROUND(AVERAGE(AH632:AT632),1))</f>
        <v/>
      </c>
    </row>
    <row r="633" ht="14.4" customHeight="1" s="185">
      <c r="A633" s="255" t="n">
        <v>9</v>
      </c>
      <c r="B633" s="194">
        <f t="array" ref="B633:B633">IFERROR(INDEX(Liste_Enfants!B$4:B$53,SMALL(IF(Liste_Enfants!E$4:E$53="B",ROW(Liste_Enfants!E$4:E$53)-3),9))&amp;" "&amp;INDEX(Liste_Enfants!C$4:C$53,SMALL(IF(Liste_Enfants!E$4:E$53="B",ROW(Liste_Enfants!E$4:E$53)-3),9)),"")</f>
        <v/>
      </c>
      <c r="C633" s="235" t="n"/>
      <c r="D633" s="256" t="n"/>
      <c r="E633" s="256" t="n"/>
      <c r="F633" s="256" t="n"/>
      <c r="G633" s="256" t="n"/>
      <c r="H633" s="256" t="n"/>
      <c r="I633" s="256" t="n"/>
      <c r="J633" s="256" t="n"/>
      <c r="K633" s="256" t="n"/>
      <c r="L633" s="256" t="n"/>
      <c r="M633" s="256" t="n"/>
      <c r="N633" s="256" t="n"/>
      <c r="O633" s="256" t="n"/>
      <c r="P633" s="256" t="n"/>
      <c r="Q633" s="264">
        <f>IF(COUNTA(D633:P633)=0,"",ROUND(AVERAGE(D633:P633),1))</f>
        <v/>
      </c>
      <c r="S633" s="256" t="n"/>
      <c r="T633" s="256" t="n"/>
      <c r="U633" s="256" t="n"/>
      <c r="V633" s="256" t="n"/>
      <c r="W633" s="256" t="n"/>
      <c r="X633" s="256" t="n"/>
      <c r="Y633" s="256" t="n"/>
      <c r="Z633" s="256" t="n"/>
      <c r="AA633" s="256" t="n"/>
      <c r="AB633" s="256" t="n"/>
      <c r="AC633" s="256" t="n"/>
      <c r="AD633" s="256" t="n"/>
      <c r="AE633" s="256" t="n"/>
      <c r="AF633" s="264">
        <f>IF(COUNTA(S633:AE633)=0,"",ROUND(AVERAGE(S633:AE633),1))</f>
        <v/>
      </c>
      <c r="AH633" s="256" t="n"/>
      <c r="AI633" s="256" t="n"/>
      <c r="AJ633" s="256" t="n"/>
      <c r="AK633" s="256" t="n"/>
      <c r="AL633" s="256" t="n"/>
      <c r="AM633" s="256" t="n"/>
      <c r="AN633" s="256" t="n"/>
      <c r="AO633" s="256" t="n"/>
      <c r="AP633" s="256" t="n"/>
      <c r="AQ633" s="256" t="n"/>
      <c r="AR633" s="256" t="n"/>
      <c r="AS633" s="256" t="n"/>
      <c r="AT633" s="256" t="n"/>
      <c r="AU633" s="237">
        <f>IF(COUNTA(AH633:AT633)=0,"",ROUND(AVERAGE(AH633:AT633),1))</f>
        <v/>
      </c>
    </row>
    <row r="634" ht="14.4" customHeight="1" s="185">
      <c r="A634" s="255" t="n">
        <v>10</v>
      </c>
      <c r="B634" s="194">
        <f t="array" ref="B634:B634">IFERROR(INDEX(Liste_Enfants!B$4:B$53,SMALL(IF(Liste_Enfants!E$4:E$53="B",ROW(Liste_Enfants!E$4:E$53)-3),10))&amp;" "&amp;INDEX(Liste_Enfants!C$4:C$53,SMALL(IF(Liste_Enfants!E$4:E$53="B",ROW(Liste_Enfants!E$4:E$53)-3),10)),"")</f>
        <v/>
      </c>
      <c r="C634" s="235" t="n"/>
      <c r="D634" s="256" t="n"/>
      <c r="E634" s="256" t="n"/>
      <c r="F634" s="256" t="n"/>
      <c r="G634" s="256" t="n"/>
      <c r="H634" s="256" t="n"/>
      <c r="I634" s="256" t="n"/>
      <c r="J634" s="256" t="n"/>
      <c r="K634" s="256" t="n"/>
      <c r="L634" s="256" t="n"/>
      <c r="M634" s="256" t="n"/>
      <c r="N634" s="256" t="n"/>
      <c r="O634" s="256" t="n"/>
      <c r="P634" s="256" t="n"/>
      <c r="Q634" s="264">
        <f>IF(COUNTA(D634:P634)=0,"",ROUND(AVERAGE(D634:P634),1))</f>
        <v/>
      </c>
      <c r="S634" s="256" t="n"/>
      <c r="T634" s="256" t="n"/>
      <c r="U634" s="256" t="n"/>
      <c r="V634" s="256" t="n"/>
      <c r="W634" s="256" t="n"/>
      <c r="X634" s="256" t="n"/>
      <c r="Y634" s="256" t="n"/>
      <c r="Z634" s="256" t="n"/>
      <c r="AA634" s="256" t="n"/>
      <c r="AB634" s="256" t="n"/>
      <c r="AC634" s="256" t="n"/>
      <c r="AD634" s="256" t="n"/>
      <c r="AE634" s="256" t="n"/>
      <c r="AF634" s="264">
        <f>IF(COUNTA(S634:AE634)=0,"",ROUND(AVERAGE(S634:AE634),1))</f>
        <v/>
      </c>
      <c r="AH634" s="256" t="n"/>
      <c r="AI634" s="256" t="n"/>
      <c r="AJ634" s="256" t="n"/>
      <c r="AK634" s="256" t="n"/>
      <c r="AL634" s="256" t="n"/>
      <c r="AM634" s="256" t="n"/>
      <c r="AN634" s="256" t="n"/>
      <c r="AO634" s="256" t="n"/>
      <c r="AP634" s="256" t="n"/>
      <c r="AQ634" s="256" t="n"/>
      <c r="AR634" s="256" t="n"/>
      <c r="AS634" s="256" t="n"/>
      <c r="AT634" s="256" t="n"/>
      <c r="AU634" s="237">
        <f>IF(COUNTA(AH634:AT634)=0,"",ROUND(AVERAGE(AH634:AT634),1))</f>
        <v/>
      </c>
    </row>
    <row r="635" ht="14.4" customHeight="1" s="185">
      <c r="A635" s="255" t="n">
        <v>11</v>
      </c>
      <c r="B635" s="194">
        <f t="array" ref="B635:B635">IFERROR(INDEX(Liste_Enfants!B$4:B$53,SMALL(IF(Liste_Enfants!E$4:E$53="B",ROW(Liste_Enfants!E$4:E$53)-3),11))&amp;" "&amp;INDEX(Liste_Enfants!C$4:C$53,SMALL(IF(Liste_Enfants!E$4:E$53="B",ROW(Liste_Enfants!E$4:E$53)-3),11)),"")</f>
        <v/>
      </c>
      <c r="C635" s="235" t="n"/>
      <c r="D635" s="256" t="n"/>
      <c r="E635" s="256" t="n"/>
      <c r="F635" s="256" t="n"/>
      <c r="G635" s="256" t="n"/>
      <c r="H635" s="256" t="n"/>
      <c r="I635" s="256" t="n"/>
      <c r="J635" s="256" t="n"/>
      <c r="K635" s="256" t="n"/>
      <c r="L635" s="256" t="n"/>
      <c r="M635" s="256" t="n"/>
      <c r="N635" s="256" t="n"/>
      <c r="O635" s="256" t="n"/>
      <c r="P635" s="256" t="n"/>
      <c r="Q635" s="264">
        <f>IF(COUNTA(D635:P635)=0,"",ROUND(AVERAGE(D635:P635),1))</f>
        <v/>
      </c>
      <c r="S635" s="256" t="n"/>
      <c r="T635" s="256" t="n"/>
      <c r="U635" s="256" t="n"/>
      <c r="V635" s="256" t="n"/>
      <c r="W635" s="256" t="n"/>
      <c r="X635" s="256" t="n"/>
      <c r="Y635" s="256" t="n"/>
      <c r="Z635" s="256" t="n"/>
      <c r="AA635" s="256" t="n"/>
      <c r="AB635" s="256" t="n"/>
      <c r="AC635" s="256" t="n"/>
      <c r="AD635" s="256" t="n"/>
      <c r="AE635" s="256" t="n"/>
      <c r="AF635" s="264">
        <f>IF(COUNTA(S635:AE635)=0,"",ROUND(AVERAGE(S635:AE635),1))</f>
        <v/>
      </c>
      <c r="AH635" s="256" t="n"/>
      <c r="AI635" s="256" t="n"/>
      <c r="AJ635" s="256" t="n"/>
      <c r="AK635" s="256" t="n"/>
      <c r="AL635" s="256" t="n"/>
      <c r="AM635" s="256" t="n"/>
      <c r="AN635" s="256" t="n"/>
      <c r="AO635" s="256" t="n"/>
      <c r="AP635" s="256" t="n"/>
      <c r="AQ635" s="256" t="n"/>
      <c r="AR635" s="256" t="n"/>
      <c r="AS635" s="256" t="n"/>
      <c r="AT635" s="256" t="n"/>
      <c r="AU635" s="237">
        <f>IF(COUNTA(AH635:AT635)=0,"",ROUND(AVERAGE(AH635:AT635),1))</f>
        <v/>
      </c>
    </row>
    <row r="636" ht="14.4" customHeight="1" s="185">
      <c r="A636" s="255" t="n">
        <v>12</v>
      </c>
      <c r="B636" s="194">
        <f t="array" ref="B636:B636">IFERROR(INDEX(Liste_Enfants!B$4:B$53,SMALL(IF(Liste_Enfants!E$4:E$53="B",ROW(Liste_Enfants!E$4:E$53)-3),12))&amp;" "&amp;INDEX(Liste_Enfants!C$4:C$53,SMALL(IF(Liste_Enfants!E$4:E$53="B",ROW(Liste_Enfants!E$4:E$53)-3),12)),"")</f>
        <v/>
      </c>
      <c r="C636" s="235" t="n"/>
      <c r="D636" s="256" t="n"/>
      <c r="E636" s="256" t="n"/>
      <c r="F636" s="256" t="n"/>
      <c r="G636" s="256" t="n"/>
      <c r="H636" s="256" t="n"/>
      <c r="I636" s="256" t="n"/>
      <c r="J636" s="256" t="n"/>
      <c r="K636" s="256" t="n"/>
      <c r="L636" s="256" t="n"/>
      <c r="M636" s="256" t="n"/>
      <c r="N636" s="256" t="n"/>
      <c r="O636" s="256" t="n"/>
      <c r="P636" s="256" t="n"/>
      <c r="Q636" s="264">
        <f>IF(COUNTA(D636:P636)=0,"",ROUND(AVERAGE(D636:P636),1))</f>
        <v/>
      </c>
      <c r="S636" s="256" t="n"/>
      <c r="T636" s="256" t="n"/>
      <c r="U636" s="256" t="n"/>
      <c r="V636" s="256" t="n"/>
      <c r="W636" s="256" t="n"/>
      <c r="X636" s="256" t="n"/>
      <c r="Y636" s="256" t="n"/>
      <c r="Z636" s="256" t="n"/>
      <c r="AA636" s="256" t="n"/>
      <c r="AB636" s="256" t="n"/>
      <c r="AC636" s="256" t="n"/>
      <c r="AD636" s="256" t="n"/>
      <c r="AE636" s="256" t="n"/>
      <c r="AF636" s="264">
        <f>IF(COUNTA(S636:AE636)=0,"",ROUND(AVERAGE(S636:AE636),1))</f>
        <v/>
      </c>
      <c r="AH636" s="256" t="n"/>
      <c r="AI636" s="256" t="n"/>
      <c r="AJ636" s="256" t="n"/>
      <c r="AK636" s="256" t="n"/>
      <c r="AL636" s="256" t="n"/>
      <c r="AM636" s="256" t="n"/>
      <c r="AN636" s="256" t="n"/>
      <c r="AO636" s="256" t="n"/>
      <c r="AP636" s="256" t="n"/>
      <c r="AQ636" s="256" t="n"/>
      <c r="AR636" s="256" t="n"/>
      <c r="AS636" s="256" t="n"/>
      <c r="AT636" s="256" t="n"/>
      <c r="AU636" s="237">
        <f>IF(COUNTA(AH636:AT636)=0,"",ROUND(AVERAGE(AH636:AT636),1))</f>
        <v/>
      </c>
    </row>
    <row r="637" ht="14.4" customHeight="1" s="185">
      <c r="A637" s="255" t="n">
        <v>13</v>
      </c>
      <c r="B637" s="194">
        <f t="array" ref="B637:B637">IFERROR(INDEX(Liste_Enfants!B$4:B$53,SMALL(IF(Liste_Enfants!E$4:E$53="B",ROW(Liste_Enfants!E$4:E$53)-3),13))&amp;" "&amp;INDEX(Liste_Enfants!C$4:C$53,SMALL(IF(Liste_Enfants!E$4:E$53="B",ROW(Liste_Enfants!E$4:E$53)-3),13)),"")</f>
        <v/>
      </c>
      <c r="C637" s="235" t="n"/>
      <c r="D637" s="256" t="n"/>
      <c r="E637" s="256" t="n"/>
      <c r="F637" s="256" t="n"/>
      <c r="G637" s="256" t="n"/>
      <c r="H637" s="256" t="n"/>
      <c r="I637" s="256" t="n"/>
      <c r="J637" s="256" t="n"/>
      <c r="K637" s="256" t="n"/>
      <c r="L637" s="256" t="n"/>
      <c r="M637" s="256" t="n"/>
      <c r="N637" s="256" t="n"/>
      <c r="O637" s="256" t="n"/>
      <c r="P637" s="256" t="n"/>
      <c r="Q637" s="264">
        <f>IF(COUNTA(D637:P637)=0,"",ROUND(AVERAGE(D637:P637),1))</f>
        <v/>
      </c>
      <c r="S637" s="256" t="n"/>
      <c r="T637" s="256" t="n"/>
      <c r="U637" s="256" t="n"/>
      <c r="V637" s="256" t="n"/>
      <c r="W637" s="256" t="n"/>
      <c r="X637" s="256" t="n"/>
      <c r="Y637" s="256" t="n"/>
      <c r="Z637" s="256" t="n"/>
      <c r="AA637" s="256" t="n"/>
      <c r="AB637" s="256" t="n"/>
      <c r="AC637" s="256" t="n"/>
      <c r="AD637" s="256" t="n"/>
      <c r="AE637" s="256" t="n"/>
      <c r="AF637" s="264">
        <f>IF(COUNTA(S637:AE637)=0,"",ROUND(AVERAGE(S637:AE637),1))</f>
        <v/>
      </c>
      <c r="AH637" s="256" t="n"/>
      <c r="AI637" s="256" t="n"/>
      <c r="AJ637" s="256" t="n"/>
      <c r="AK637" s="256" t="n"/>
      <c r="AL637" s="256" t="n"/>
      <c r="AM637" s="256" t="n"/>
      <c r="AN637" s="256" t="n"/>
      <c r="AO637" s="256" t="n"/>
      <c r="AP637" s="256" t="n"/>
      <c r="AQ637" s="256" t="n"/>
      <c r="AR637" s="256" t="n"/>
      <c r="AS637" s="256" t="n"/>
      <c r="AT637" s="256" t="n"/>
      <c r="AU637" s="237">
        <f>IF(COUNTA(AH637:AT637)=0,"",ROUND(AVERAGE(AH637:AT637),1))</f>
        <v/>
      </c>
    </row>
    <row r="638" ht="14.4" customHeight="1" s="185">
      <c r="A638" s="255" t="n">
        <v>14</v>
      </c>
      <c r="B638" s="194">
        <f t="array" ref="B638:B638">IFERROR(INDEX(Liste_Enfants!B$4:B$53,SMALL(IF(Liste_Enfants!E$4:E$53="B",ROW(Liste_Enfants!E$4:E$53)-3),14))&amp;" "&amp;INDEX(Liste_Enfants!C$4:C$53,SMALL(IF(Liste_Enfants!E$4:E$53="B",ROW(Liste_Enfants!E$4:E$53)-3),14)),"")</f>
        <v/>
      </c>
      <c r="C638" s="235" t="n"/>
      <c r="D638" s="256" t="n"/>
      <c r="E638" s="256" t="n"/>
      <c r="F638" s="256" t="n"/>
      <c r="G638" s="256" t="n"/>
      <c r="H638" s="256" t="n"/>
      <c r="I638" s="256" t="n"/>
      <c r="J638" s="256" t="n"/>
      <c r="K638" s="256" t="n"/>
      <c r="L638" s="256" t="n"/>
      <c r="M638" s="256" t="n"/>
      <c r="N638" s="256" t="n"/>
      <c r="O638" s="256" t="n"/>
      <c r="P638" s="256" t="n"/>
      <c r="Q638" s="264">
        <f>IF(COUNTA(D638:P638)=0,"",ROUND(AVERAGE(D638:P638),1))</f>
        <v/>
      </c>
      <c r="S638" s="256" t="n"/>
      <c r="T638" s="256" t="n"/>
      <c r="U638" s="256" t="n"/>
      <c r="V638" s="256" t="n"/>
      <c r="W638" s="256" t="n"/>
      <c r="X638" s="256" t="n"/>
      <c r="Y638" s="256" t="n"/>
      <c r="Z638" s="256" t="n"/>
      <c r="AA638" s="256" t="n"/>
      <c r="AB638" s="256" t="n"/>
      <c r="AC638" s="256" t="n"/>
      <c r="AD638" s="256" t="n"/>
      <c r="AE638" s="256" t="n"/>
      <c r="AF638" s="264">
        <f>IF(COUNTA(S638:AE638)=0,"",ROUND(AVERAGE(S638:AE638),1))</f>
        <v/>
      </c>
      <c r="AH638" s="256" t="n"/>
      <c r="AI638" s="256" t="n"/>
      <c r="AJ638" s="256" t="n"/>
      <c r="AK638" s="256" t="n"/>
      <c r="AL638" s="256" t="n"/>
      <c r="AM638" s="256" t="n"/>
      <c r="AN638" s="256" t="n"/>
      <c r="AO638" s="256" t="n"/>
      <c r="AP638" s="256" t="n"/>
      <c r="AQ638" s="256" t="n"/>
      <c r="AR638" s="256" t="n"/>
      <c r="AS638" s="256" t="n"/>
      <c r="AT638" s="256" t="n"/>
      <c r="AU638" s="237">
        <f>IF(COUNTA(AH638:AT638)=0,"",ROUND(AVERAGE(AH638:AT638),1))</f>
        <v/>
      </c>
    </row>
    <row r="639" ht="14.4" customHeight="1" s="185">
      <c r="A639" s="255" t="n">
        <v>15</v>
      </c>
      <c r="B639" s="194">
        <f t="array" ref="B639:B639">IFERROR(INDEX(Liste_Enfants!B$4:B$53,SMALL(IF(Liste_Enfants!E$4:E$53="B",ROW(Liste_Enfants!E$4:E$53)-3),15))&amp;" "&amp;INDEX(Liste_Enfants!C$4:C$53,SMALL(IF(Liste_Enfants!E$4:E$53="B",ROW(Liste_Enfants!E$4:E$53)-3),15)),"")</f>
        <v/>
      </c>
      <c r="C639" s="235" t="n"/>
      <c r="D639" s="256" t="n"/>
      <c r="E639" s="256" t="n"/>
      <c r="F639" s="256" t="n"/>
      <c r="G639" s="256" t="n"/>
      <c r="H639" s="256" t="n"/>
      <c r="I639" s="256" t="n"/>
      <c r="J639" s="256" t="n"/>
      <c r="K639" s="256" t="n"/>
      <c r="L639" s="256" t="n"/>
      <c r="M639" s="256" t="n"/>
      <c r="N639" s="256" t="n"/>
      <c r="O639" s="256" t="n"/>
      <c r="P639" s="256" t="n"/>
      <c r="Q639" s="264">
        <f>IF(COUNTA(D639:P639)=0,"",ROUND(AVERAGE(D639:P639),1))</f>
        <v/>
      </c>
      <c r="S639" s="256" t="n"/>
      <c r="T639" s="256" t="n"/>
      <c r="U639" s="256" t="n"/>
      <c r="V639" s="256" t="n"/>
      <c r="W639" s="256" t="n"/>
      <c r="X639" s="256" t="n"/>
      <c r="Y639" s="256" t="n"/>
      <c r="Z639" s="256" t="n"/>
      <c r="AA639" s="256" t="n"/>
      <c r="AB639" s="256" t="n"/>
      <c r="AC639" s="256" t="n"/>
      <c r="AD639" s="256" t="n"/>
      <c r="AE639" s="256" t="n"/>
      <c r="AF639" s="264">
        <f>IF(COUNTA(S639:AE639)=0,"",ROUND(AVERAGE(S639:AE639),1))</f>
        <v/>
      </c>
      <c r="AH639" s="256" t="n"/>
      <c r="AI639" s="256" t="n"/>
      <c r="AJ639" s="256" t="n"/>
      <c r="AK639" s="256" t="n"/>
      <c r="AL639" s="256" t="n"/>
      <c r="AM639" s="256" t="n"/>
      <c r="AN639" s="256" t="n"/>
      <c r="AO639" s="256" t="n"/>
      <c r="AP639" s="256" t="n"/>
      <c r="AQ639" s="256" t="n"/>
      <c r="AR639" s="256" t="n"/>
      <c r="AS639" s="256" t="n"/>
      <c r="AT639" s="256" t="n"/>
      <c r="AU639" s="237">
        <f>IF(COUNTA(AH639:AT639)=0,"",ROUND(AVERAGE(AH639:AT639),1))</f>
        <v/>
      </c>
    </row>
    <row r="640" ht="14.4" customHeight="1" s="185">
      <c r="A640" s="257" t="inlineStr">
        <is>
          <t>📊 MOY.</t>
        </is>
      </c>
      <c r="C640" s="235" t="n"/>
      <c r="D640" s="258">
        <f>IF(COUNTA(D625:D639)=0,"",ROUND(AVERAGE(D625:D639),1))</f>
        <v/>
      </c>
      <c r="E640" s="258">
        <f>IF(COUNTA(E625:E639)=0,"",ROUND(AVERAGE(E625:E639),1))</f>
        <v/>
      </c>
      <c r="F640" s="258">
        <f>IF(COUNTA(F625:F639)=0,"",ROUND(AVERAGE(F625:F639),1))</f>
        <v/>
      </c>
      <c r="G640" s="258">
        <f>IF(COUNTA(G625:G639)=0,"",ROUND(AVERAGE(G625:G639),1))</f>
        <v/>
      </c>
      <c r="H640" s="258">
        <f>IF(COUNTA(H625:H639)=0,"",ROUND(AVERAGE(H625:H639),1))</f>
        <v/>
      </c>
      <c r="I640" s="258">
        <f>IF(COUNTA(I625:I639)=0,"",ROUND(AVERAGE(I625:I639),1))</f>
        <v/>
      </c>
      <c r="J640" s="258">
        <f>IF(COUNTA(J625:J639)=0,"",ROUND(AVERAGE(J625:J639),1))</f>
        <v/>
      </c>
      <c r="K640" s="258">
        <f>IF(COUNTA(K625:K639)=0,"",ROUND(AVERAGE(K625:K639),1))</f>
        <v/>
      </c>
      <c r="L640" s="258">
        <f>IF(COUNTA(L625:L639)=0,"",ROUND(AVERAGE(L625:L639),1))</f>
        <v/>
      </c>
      <c r="M640" s="258">
        <f>IF(COUNTA(M625:M639)=0,"",ROUND(AVERAGE(M625:M639),1))</f>
        <v/>
      </c>
      <c r="N640" s="258">
        <f>IF(COUNTA(N625:N639)=0,"",ROUND(AVERAGE(N625:N639),1))</f>
        <v/>
      </c>
      <c r="O640" s="258">
        <f>IF(COUNTA(O625:O639)=0,"",ROUND(AVERAGE(O625:O639),1))</f>
        <v/>
      </c>
      <c r="P640" s="258">
        <f>IF(COUNTA(P625:P639)=0,"",ROUND(AVERAGE(P625:P639),1))</f>
        <v/>
      </c>
      <c r="Q640" s="265">
        <f>IF(COUNTA(Q625:Q639)=0,"",ROUND(AVERAGE(Q625:Q639),1))</f>
        <v/>
      </c>
      <c r="S640" s="258">
        <f>IF(COUNTA(S625:S639)=0,"",ROUND(AVERAGE(S625:S639),1))</f>
        <v/>
      </c>
      <c r="T640" s="258">
        <f>IF(COUNTA(T625:T639)=0,"",ROUND(AVERAGE(T625:T639),1))</f>
        <v/>
      </c>
      <c r="U640" s="258">
        <f>IF(COUNTA(U625:U639)=0,"",ROUND(AVERAGE(U625:U639),1))</f>
        <v/>
      </c>
      <c r="V640" s="258">
        <f>IF(COUNTA(V625:V639)=0,"",ROUND(AVERAGE(V625:V639),1))</f>
        <v/>
      </c>
      <c r="W640" s="258">
        <f>IF(COUNTA(W625:W639)=0,"",ROUND(AVERAGE(W625:W639),1))</f>
        <v/>
      </c>
      <c r="X640" s="258">
        <f>IF(COUNTA(X625:X639)=0,"",ROUND(AVERAGE(X625:X639),1))</f>
        <v/>
      </c>
      <c r="Y640" s="258">
        <f>IF(COUNTA(Y625:Y639)=0,"",ROUND(AVERAGE(Y625:Y639),1))</f>
        <v/>
      </c>
      <c r="Z640" s="258">
        <f>IF(COUNTA(Z625:Z639)=0,"",ROUND(AVERAGE(Z625:Z639),1))</f>
        <v/>
      </c>
      <c r="AA640" s="258">
        <f>IF(COUNTA(AA625:AA639)=0,"",ROUND(AVERAGE(AA625:AA639),1))</f>
        <v/>
      </c>
      <c r="AB640" s="258">
        <f>IF(COUNTA(AB625:AB639)=0,"",ROUND(AVERAGE(AB625:AB639),1))</f>
        <v/>
      </c>
      <c r="AC640" s="258">
        <f>IF(COUNTA(AC625:AC639)=0,"",ROUND(AVERAGE(AC625:AC639),1))</f>
        <v/>
      </c>
      <c r="AD640" s="258">
        <f>IF(COUNTA(AD625:AD639)=0,"",ROUND(AVERAGE(AD625:AD639),1))</f>
        <v/>
      </c>
      <c r="AE640" s="258">
        <f>IF(COUNTA(AE625:AE639)=0,"",ROUND(AVERAGE(AE625:AE639),1))</f>
        <v/>
      </c>
      <c r="AF640" s="265">
        <f>IF(COUNTA(AF625:AF639)=0,"",ROUND(AVERAGE(AF625:AF639),1))</f>
        <v/>
      </c>
      <c r="AH640" s="258">
        <f>IF(COUNTA(AH625:AH639)=0,"",ROUND(AVERAGE(AH625:AH639),1))</f>
        <v/>
      </c>
      <c r="AI640" s="258">
        <f>IF(COUNTA(AI625:AI639)=0,"",ROUND(AVERAGE(AI625:AI639),1))</f>
        <v/>
      </c>
      <c r="AJ640" s="258">
        <f>IF(COUNTA(AJ625:AJ639)=0,"",ROUND(AVERAGE(AJ625:AJ639),1))</f>
        <v/>
      </c>
      <c r="AK640" s="258">
        <f>IF(COUNTA(AK625:AK639)=0,"",ROUND(AVERAGE(AK625:AK639),1))</f>
        <v/>
      </c>
      <c r="AL640" s="258">
        <f>IF(COUNTA(AL625:AL639)=0,"",ROUND(AVERAGE(AL625:AL639),1))</f>
        <v/>
      </c>
      <c r="AM640" s="258">
        <f>IF(COUNTA(AM625:AM639)=0,"",ROUND(AVERAGE(AM625:AM639),1))</f>
        <v/>
      </c>
      <c r="AN640" s="258">
        <f>IF(COUNTA(AN625:AN639)=0,"",ROUND(AVERAGE(AN625:AN639),1))</f>
        <v/>
      </c>
      <c r="AO640" s="258">
        <f>IF(COUNTA(AO625:AO639)=0,"",ROUND(AVERAGE(AO625:AO639),1))</f>
        <v/>
      </c>
      <c r="AP640" s="258">
        <f>IF(COUNTA(AP625:AP639)=0,"",ROUND(AVERAGE(AP625:AP639),1))</f>
        <v/>
      </c>
      <c r="AQ640" s="258">
        <f>IF(COUNTA(AQ625:AQ639)=0,"",ROUND(AVERAGE(AQ625:AQ639),1))</f>
        <v/>
      </c>
      <c r="AR640" s="258">
        <f>IF(COUNTA(AR625:AR639)=0,"",ROUND(AVERAGE(AR625:AR639),1))</f>
        <v/>
      </c>
      <c r="AS640" s="258">
        <f>IF(COUNTA(AS625:AS639)=0,"",ROUND(AVERAGE(AS625:AS639),1))</f>
        <v/>
      </c>
      <c r="AT640" s="258">
        <f>IF(COUNTA(AT625:AT639)=0,"",ROUND(AVERAGE(AT625:AT639),1))</f>
        <v/>
      </c>
      <c r="AU640" s="272">
        <f>IF(COUNTA(AU625:AU639)=0,"",ROUND(AVERAGE(AU625:AU639),1))</f>
        <v/>
      </c>
    </row>
    <row r="641" ht="14.4" customHeight="1" s="185">
      <c r="A641" s="262" t="inlineStr">
        <is>
          <t>⭐ MOY. S9</t>
        </is>
      </c>
      <c r="C641" s="235" t="n"/>
      <c r="D641" s="263">
        <f>IF(COUNTA(D589,D606,D623,D640)=0,"",ROUND(AVERAGE(D589,D606,D623,D640),1))</f>
        <v/>
      </c>
      <c r="E641" s="263">
        <f>IF(COUNTA(E589,E606,E623,E640)=0,"",ROUND(AVERAGE(E589,E606,E623,E640),1))</f>
        <v/>
      </c>
      <c r="F641" s="263">
        <f>IF(COUNTA(F589,F606,F623,F640)=0,"",ROUND(AVERAGE(F589,F606,F623,F640),1))</f>
        <v/>
      </c>
      <c r="G641" s="263">
        <f>IF(COUNTA(G589,G606,G623,G640)=0,"",ROUND(AVERAGE(G589,G606,G623,G640),1))</f>
        <v/>
      </c>
      <c r="H641" s="263">
        <f>IF(COUNTA(H589,H606,H623,H640)=0,"",ROUND(AVERAGE(H589,H606,H623,H640),1))</f>
        <v/>
      </c>
      <c r="I641" s="263">
        <f>IF(COUNTA(I589,I606,I623,I640)=0,"",ROUND(AVERAGE(I589,I606,I623,I640),1))</f>
        <v/>
      </c>
      <c r="J641" s="263">
        <f>IF(COUNTA(J589,J606,J623,J640)=0,"",ROUND(AVERAGE(J589,J606,J623,J640),1))</f>
        <v/>
      </c>
      <c r="K641" s="263">
        <f>IF(COUNTA(K589,K606,K623,K640)=0,"",ROUND(AVERAGE(K589,K606,K623,K640),1))</f>
        <v/>
      </c>
      <c r="L641" s="263">
        <f>IF(COUNTA(L589,L606,L623,L640)=0,"",ROUND(AVERAGE(L589,L606,L623,L640),1))</f>
        <v/>
      </c>
      <c r="M641" s="263">
        <f>IF(COUNTA(M589,M606,M623,M640)=0,"",ROUND(AVERAGE(M589,M606,M623,M640),1))</f>
        <v/>
      </c>
      <c r="N641" s="263">
        <f>IF(COUNTA(N589,N606,N623,N640)=0,"",ROUND(AVERAGE(N589,N606,N623,N640),1))</f>
        <v/>
      </c>
      <c r="O641" s="263">
        <f>IF(COUNTA(O589,O606,O623,O640)=0,"",ROUND(AVERAGE(O589,O606,O623,O640),1))</f>
        <v/>
      </c>
      <c r="P641" s="263">
        <f>IF(COUNTA(P589,P606,P623,P640)=0,"",ROUND(AVERAGE(P589,P606,P623,P640),1))</f>
        <v/>
      </c>
      <c r="Q641" s="270">
        <f>IF(COUNTA(Q589,Q606,Q623,Q640)=0,"",ROUND(AVERAGE(Q589,Q606,Q623,Q640),1))</f>
        <v/>
      </c>
      <c r="S641" s="263">
        <f>IF(COUNTA(S589,S606,S623,S640)=0,"",ROUND(AVERAGE(S589,S606,S623,S640),1))</f>
        <v/>
      </c>
      <c r="T641" s="263">
        <f>IF(COUNTA(T589,T606,T623,T640)=0,"",ROUND(AVERAGE(T589,T606,T623,T640),1))</f>
        <v/>
      </c>
      <c r="U641" s="263">
        <f>IF(COUNTA(U589,U606,U623,U640)=0,"",ROUND(AVERAGE(U589,U606,U623,U640),1))</f>
        <v/>
      </c>
      <c r="V641" s="263">
        <f>IF(COUNTA(V589,V606,V623,V640)=0,"",ROUND(AVERAGE(V589,V606,V623,V640),1))</f>
        <v/>
      </c>
      <c r="W641" s="263">
        <f>IF(COUNTA(W589,W606,W623,W640)=0,"",ROUND(AVERAGE(W589,W606,W623,W640),1))</f>
        <v/>
      </c>
      <c r="X641" s="263">
        <f>IF(COUNTA(X589,X606,X623,X640)=0,"",ROUND(AVERAGE(X589,X606,X623,X640),1))</f>
        <v/>
      </c>
      <c r="Y641" s="263">
        <f>IF(COUNTA(Y589,Y606,Y623,Y640)=0,"",ROUND(AVERAGE(Y589,Y606,Y623,Y640),1))</f>
        <v/>
      </c>
      <c r="Z641" s="263">
        <f>IF(COUNTA(Z589,Z606,Z623,Z640)=0,"",ROUND(AVERAGE(Z589,Z606,Z623,Z640),1))</f>
        <v/>
      </c>
      <c r="AA641" s="263">
        <f>IF(COUNTA(AA589,AA606,AA623,AA640)=0,"",ROUND(AVERAGE(AA589,AA606,AA623,AA640),1))</f>
        <v/>
      </c>
      <c r="AB641" s="263">
        <f>IF(COUNTA(AB589,AB606,AB623,AB640)=0,"",ROUND(AVERAGE(AB589,AB606,AB623,AB640),1))</f>
        <v/>
      </c>
      <c r="AC641" s="263">
        <f>IF(COUNTA(AC589,AC606,AC623,AC640)=0,"",ROUND(AVERAGE(AC589,AC606,AC623,AC640),1))</f>
        <v/>
      </c>
      <c r="AD641" s="263">
        <f>IF(COUNTA(AD589,AD606,AD623,AD640)=0,"",ROUND(AVERAGE(AD589,AD606,AD623,AD640),1))</f>
        <v/>
      </c>
      <c r="AE641" s="263">
        <f>IF(COUNTA(AE589,AE606,AE623,AE640)=0,"",ROUND(AVERAGE(AE589,AE606,AE623,AE640),1))</f>
        <v/>
      </c>
      <c r="AF641" s="270">
        <f>IF(COUNTA(AF589,AF606,AF623,AF640)=0,"",ROUND(AVERAGE(AF589,AF606,AF623,AF640),1))</f>
        <v/>
      </c>
      <c r="AH641" s="263">
        <f>IF(COUNTA(AH589,AH606,AH623,AH640)=0,"",ROUND(AVERAGE(AH589,AH606,AH623,AH640),1))</f>
        <v/>
      </c>
      <c r="AI641" s="263">
        <f>IF(COUNTA(AI589,AI606,AI623,AI640)=0,"",ROUND(AVERAGE(AI589,AI606,AI623,AI640),1))</f>
        <v/>
      </c>
      <c r="AJ641" s="263">
        <f>IF(COUNTA(AJ589,AJ606,AJ623,AJ640)=0,"",ROUND(AVERAGE(AJ589,AJ606,AJ623,AJ640),1))</f>
        <v/>
      </c>
      <c r="AK641" s="263">
        <f>IF(COUNTA(AK589,AK606,AK623,AK640)=0,"",ROUND(AVERAGE(AK589,AK606,AK623,AK640),1))</f>
        <v/>
      </c>
      <c r="AL641" s="263">
        <f>IF(COUNTA(AL589,AL606,AL623,AL640)=0,"",ROUND(AVERAGE(AL589,AL606,AL623,AL640),1))</f>
        <v/>
      </c>
      <c r="AM641" s="263">
        <f>IF(COUNTA(AM589,AM606,AM623,AM640)=0,"",ROUND(AVERAGE(AM589,AM606,AM623,AM640),1))</f>
        <v/>
      </c>
      <c r="AN641" s="263">
        <f>IF(COUNTA(AN589,AN606,AN623,AN640)=0,"",ROUND(AVERAGE(AN589,AN606,AN623,AN640),1))</f>
        <v/>
      </c>
      <c r="AO641" s="263">
        <f>IF(COUNTA(AO589,AO606,AO623,AO640)=0,"",ROUND(AVERAGE(AO589,AO606,AO623,AO640),1))</f>
        <v/>
      </c>
      <c r="AP641" s="263">
        <f>IF(COUNTA(AP589,AP606,AP623,AP640)=0,"",ROUND(AVERAGE(AP589,AP606,AP623,AP640),1))</f>
        <v/>
      </c>
      <c r="AQ641" s="263">
        <f>IF(COUNTA(AQ589,AQ606,AQ623,AQ640)=0,"",ROUND(AVERAGE(AQ589,AQ606,AQ623,AQ640),1))</f>
        <v/>
      </c>
      <c r="AR641" s="263">
        <f>IF(COUNTA(AR589,AR606,AR623,AR640)=0,"",ROUND(AVERAGE(AR589,AR606,AR623,AR640),1))</f>
        <v/>
      </c>
      <c r="AS641" s="263">
        <f>IF(COUNTA(AS589,AS606,AS623,AS640)=0,"",ROUND(AVERAGE(AS589,AS606,AS623,AS640),1))</f>
        <v/>
      </c>
      <c r="AT641" s="263">
        <f>IF(COUNTA(AT589,AT606,AT623,AT640)=0,"",ROUND(AVERAGE(AT589,AT606,AT623,AT640),1))</f>
        <v/>
      </c>
      <c r="AU641" s="273">
        <f>IF(COUNTA(AU589,AU606,AU623,AU640)=0,"",ROUND(AVERAGE(AU589,AU606,AU623,AU640),1))</f>
        <v/>
      </c>
    </row>
    <row r="642" ht="14.4" customHeight="1" s="185">
      <c r="C642" s="235" t="n"/>
      <c r="D642" s="194" t="n"/>
      <c r="E642" s="194" t="n"/>
      <c r="F642" s="194" t="n"/>
      <c r="G642" s="194" t="n"/>
      <c r="H642" s="194" t="n"/>
      <c r="I642" s="194" t="n"/>
      <c r="J642" s="194" t="n"/>
      <c r="K642" s="194" t="n"/>
      <c r="L642" s="194" t="n"/>
      <c r="M642" s="194" t="n"/>
      <c r="N642" s="194" t="n"/>
      <c r="O642" s="194" t="n"/>
      <c r="P642" s="194" t="n"/>
      <c r="Q642" s="235" t="n"/>
      <c r="S642" s="194" t="n"/>
      <c r="T642" s="194" t="n"/>
      <c r="U642" s="194" t="n"/>
      <c r="V642" s="194" t="n"/>
      <c r="W642" s="194" t="n"/>
      <c r="X642" s="194" t="n"/>
      <c r="Y642" s="194" t="n"/>
      <c r="Z642" s="194" t="n"/>
      <c r="AA642" s="194" t="n"/>
      <c r="AB642" s="194" t="n"/>
      <c r="AC642" s="194" t="n"/>
      <c r="AD642" s="194" t="n"/>
      <c r="AE642" s="194" t="n"/>
      <c r="AF642" s="235" t="n"/>
      <c r="AH642" s="194" t="n"/>
      <c r="AI642" s="194" t="n"/>
      <c r="AJ642" s="194" t="n"/>
      <c r="AK642" s="194" t="n"/>
      <c r="AL642" s="194" t="n"/>
      <c r="AM642" s="194" t="n"/>
      <c r="AN642" s="194" t="n"/>
      <c r="AO642" s="194" t="n"/>
      <c r="AP642" s="194" t="n"/>
      <c r="AQ642" s="194" t="n"/>
      <c r="AR642" s="194" t="n"/>
      <c r="AS642" s="194" t="n"/>
      <c r="AT642" s="194" t="n"/>
    </row>
    <row r="643" ht="15.6" customHeight="1" s="185">
      <c r="A643" s="216" t="inlineStr">
        <is>
          <t>📋 T1 — 📆 SEMAINE 10</t>
        </is>
      </c>
      <c r="C643" s="235" t="n"/>
      <c r="D643" s="194" t="n"/>
      <c r="E643" s="194" t="n"/>
      <c r="F643" s="194" t="n"/>
      <c r="G643" s="194" t="n"/>
      <c r="H643" s="194" t="n"/>
      <c r="I643" s="194" t="n"/>
      <c r="J643" s="194" t="n"/>
      <c r="K643" s="194" t="n"/>
      <c r="L643" s="194" t="n"/>
      <c r="M643" s="194" t="n"/>
      <c r="N643" s="194" t="n"/>
      <c r="O643" s="194" t="n"/>
      <c r="P643" s="194" t="n"/>
      <c r="Q643" s="235" t="n"/>
      <c r="S643" s="194" t="n"/>
      <c r="T643" s="194" t="n"/>
      <c r="U643" s="194" t="n"/>
      <c r="V643" s="194" t="n"/>
      <c r="W643" s="194" t="n"/>
      <c r="X643" s="194" t="n"/>
      <c r="Y643" s="194" t="n"/>
      <c r="Z643" s="194" t="n"/>
      <c r="AA643" s="194" t="n"/>
      <c r="AB643" s="194" t="n"/>
      <c r="AC643" s="194" t="n"/>
      <c r="AD643" s="194" t="n"/>
      <c r="AE643" s="194" t="n"/>
      <c r="AF643" s="235" t="n"/>
      <c r="AH643" s="194" t="n"/>
      <c r="AI643" s="194" t="n"/>
      <c r="AJ643" s="194" t="n"/>
      <c r="AK643" s="194" t="n"/>
      <c r="AL643" s="194" t="n"/>
      <c r="AM643" s="194" t="n"/>
      <c r="AN643" s="194" t="n"/>
      <c r="AO643" s="194" t="n"/>
      <c r="AP643" s="194" t="n"/>
      <c r="AQ643" s="194" t="n"/>
      <c r="AR643" s="194" t="n"/>
      <c r="AS643" s="194" t="n"/>
      <c r="AT643" s="194" t="n"/>
    </row>
    <row r="644" ht="30" customHeight="1" s="185">
      <c r="A644" s="254" t="inlineStr">
        <is>
          <t>N°</t>
        </is>
      </c>
      <c r="B644" s="227" t="inlineStr">
        <is>
          <t>📅 LUNDI</t>
        </is>
      </c>
      <c r="C644" s="228" t="n"/>
      <c r="D644" s="229" t="inlineStr">
        <is>
          <t>Règles</t>
        </is>
      </c>
      <c r="E644" s="229" t="inlineStr">
        <is>
          <t>Coopér.</t>
        </is>
      </c>
      <c r="F644" s="229" t="inlineStr">
        <is>
          <t>Comm.</t>
        </is>
      </c>
      <c r="G644" s="229" t="inlineStr">
        <is>
          <t>Entraide</t>
        </is>
      </c>
      <c r="H644" s="230" t="inlineStr">
        <is>
          <t>Initiat.</t>
        </is>
      </c>
      <c r="I644" s="230" t="inlineStr">
        <is>
          <t>Gest.mat</t>
        </is>
      </c>
      <c r="J644" s="230" t="inlineStr">
        <is>
          <t>Orga.</t>
        </is>
      </c>
      <c r="K644" s="231" t="inlineStr">
        <is>
          <t>Imagin.</t>
        </is>
      </c>
      <c r="L644" s="231" t="inlineStr">
        <is>
          <t>Expr.art</t>
        </is>
      </c>
      <c r="M644" s="231" t="inlineStr">
        <is>
          <t>Expr.corp</t>
        </is>
      </c>
      <c r="N644" s="232" t="inlineStr">
        <is>
          <t>Coord.</t>
        </is>
      </c>
      <c r="O644" s="232" t="inlineStr">
        <is>
          <t>Endur.</t>
        </is>
      </c>
      <c r="P644" s="232" t="inlineStr">
        <is>
          <t>Esp.sport</t>
        </is>
      </c>
      <c r="Q644" s="267" t="inlineStr">
        <is>
          <t>MOY</t>
        </is>
      </c>
      <c r="R644" s="268" t="inlineStr">
        <is>
          <t>▼ Activité</t>
        </is>
      </c>
      <c r="S644" s="229" t="inlineStr">
        <is>
          <t>Règles</t>
        </is>
      </c>
      <c r="T644" s="229" t="inlineStr">
        <is>
          <t>Coopér.</t>
        </is>
      </c>
      <c r="U644" s="229" t="inlineStr">
        <is>
          <t>Comm.</t>
        </is>
      </c>
      <c r="V644" s="229" t="inlineStr">
        <is>
          <t>Entraide</t>
        </is>
      </c>
      <c r="W644" s="230" t="inlineStr">
        <is>
          <t>Initiat.</t>
        </is>
      </c>
      <c r="X644" s="230" t="inlineStr">
        <is>
          <t>Gest.mat</t>
        </is>
      </c>
      <c r="Y644" s="230" t="inlineStr">
        <is>
          <t>Orga.</t>
        </is>
      </c>
      <c r="Z644" s="231" t="inlineStr">
        <is>
          <t>Imagin.</t>
        </is>
      </c>
      <c r="AA644" s="231" t="inlineStr">
        <is>
          <t>Expr.art</t>
        </is>
      </c>
      <c r="AB644" s="231" t="inlineStr">
        <is>
          <t>Expr.corp</t>
        </is>
      </c>
      <c r="AC644" s="232" t="inlineStr">
        <is>
          <t>Coord.</t>
        </is>
      </c>
      <c r="AD644" s="232" t="inlineStr">
        <is>
          <t>Endur.</t>
        </is>
      </c>
      <c r="AE644" s="232" t="inlineStr">
        <is>
          <t>Esp.sport</t>
        </is>
      </c>
      <c r="AF644" s="267" t="inlineStr">
        <is>
          <t>MOY</t>
        </is>
      </c>
      <c r="AH644" s="229" t="inlineStr">
        <is>
          <t>Règles</t>
        </is>
      </c>
      <c r="AI644" s="229" t="inlineStr">
        <is>
          <t>Coopér.</t>
        </is>
      </c>
      <c r="AJ644" s="229" t="inlineStr">
        <is>
          <t>Comm.</t>
        </is>
      </c>
      <c r="AK644" s="229" t="inlineStr">
        <is>
          <t>Entraide</t>
        </is>
      </c>
      <c r="AL644" s="230" t="inlineStr">
        <is>
          <t>Initiat.</t>
        </is>
      </c>
      <c r="AM644" s="230" t="inlineStr">
        <is>
          <t>Gest.mat</t>
        </is>
      </c>
      <c r="AN644" s="230" t="inlineStr">
        <is>
          <t>Orga.</t>
        </is>
      </c>
      <c r="AO644" s="231" t="inlineStr">
        <is>
          <t>Imagin.</t>
        </is>
      </c>
      <c r="AP644" s="231" t="inlineStr">
        <is>
          <t>Expr.art</t>
        </is>
      </c>
      <c r="AQ644" s="231" t="inlineStr">
        <is>
          <t>Expr.corp</t>
        </is>
      </c>
      <c r="AR644" s="232" t="inlineStr">
        <is>
          <t>Coord.</t>
        </is>
      </c>
      <c r="AS644" s="232" t="inlineStr">
        <is>
          <t>Endur.</t>
        </is>
      </c>
      <c r="AT644" s="232" t="inlineStr">
        <is>
          <t>Esp.sport</t>
        </is>
      </c>
      <c r="AU644" s="269" t="inlineStr">
        <is>
          <t>MOY</t>
        </is>
      </c>
    </row>
    <row r="645" ht="14.4" customHeight="1" s="185">
      <c r="A645" s="255" t="n">
        <v>1</v>
      </c>
      <c r="B645" s="194">
        <f t="array" ref="B645:B645">IFERROR(INDEX(Liste_Enfants!B$4:B$53,SMALL(IF(Liste_Enfants!E$4:E$53="B",ROW(Liste_Enfants!E$4:E$53)-3),1))&amp;" "&amp;INDEX(Liste_Enfants!C$4:C$53,SMALL(IF(Liste_Enfants!E$4:E$53="B",ROW(Liste_Enfants!E$4:E$53)-3),1)),"")</f>
        <v/>
      </c>
      <c r="C645" s="235" t="n"/>
      <c r="D645" s="256" t="n"/>
      <c r="E645" s="256" t="n"/>
      <c r="F645" s="256" t="n"/>
      <c r="G645" s="256" t="n"/>
      <c r="H645" s="256" t="n"/>
      <c r="I645" s="256" t="n"/>
      <c r="J645" s="256" t="n"/>
      <c r="K645" s="256" t="n"/>
      <c r="L645" s="256" t="n"/>
      <c r="M645" s="256" t="n"/>
      <c r="N645" s="256" t="n"/>
      <c r="O645" s="256" t="n"/>
      <c r="P645" s="256" t="n"/>
      <c r="Q645" s="264">
        <f>IF(COUNTA(D645:P645)=0,"",ROUND(AVERAGE(D645:P645),1))</f>
        <v/>
      </c>
      <c r="S645" s="256" t="n"/>
      <c r="T645" s="256" t="n"/>
      <c r="U645" s="256" t="n"/>
      <c r="V645" s="256" t="n"/>
      <c r="W645" s="256" t="n"/>
      <c r="X645" s="256" t="n"/>
      <c r="Y645" s="256" t="n"/>
      <c r="Z645" s="256" t="n"/>
      <c r="AA645" s="256" t="n"/>
      <c r="AB645" s="256" t="n"/>
      <c r="AC645" s="256" t="n"/>
      <c r="AD645" s="256" t="n"/>
      <c r="AE645" s="256" t="n"/>
      <c r="AF645" s="264">
        <f>IF(COUNTA(S645:AE645)=0,"",ROUND(AVERAGE(S645:AE645),1))</f>
        <v/>
      </c>
      <c r="AH645" s="256" t="n"/>
      <c r="AI645" s="256" t="n"/>
      <c r="AJ645" s="256" t="n"/>
      <c r="AK645" s="256" t="n"/>
      <c r="AL645" s="256" t="n"/>
      <c r="AM645" s="256" t="n"/>
      <c r="AN645" s="256" t="n"/>
      <c r="AO645" s="256" t="n"/>
      <c r="AP645" s="256" t="n"/>
      <c r="AQ645" s="256" t="n"/>
      <c r="AR645" s="256" t="n"/>
      <c r="AS645" s="256" t="n"/>
      <c r="AT645" s="256" t="n"/>
      <c r="AU645" s="237">
        <f>IF(COUNTA(AH645:AT645)=0,"",ROUND(AVERAGE(AH645:AT645),1))</f>
        <v/>
      </c>
    </row>
    <row r="646" ht="14.4" customHeight="1" s="185">
      <c r="A646" s="255" t="n">
        <v>2</v>
      </c>
      <c r="B646" s="194">
        <f t="array" ref="B646:B646">IFERROR(INDEX(Liste_Enfants!B$4:B$53,SMALL(IF(Liste_Enfants!E$4:E$53="B",ROW(Liste_Enfants!E$4:E$53)-3),2))&amp;" "&amp;INDEX(Liste_Enfants!C$4:C$53,SMALL(IF(Liste_Enfants!E$4:E$53="B",ROW(Liste_Enfants!E$4:E$53)-3),2)),"")</f>
        <v/>
      </c>
      <c r="C646" s="235" t="n"/>
      <c r="D646" s="256" t="n"/>
      <c r="E646" s="256" t="n"/>
      <c r="F646" s="256" t="n"/>
      <c r="G646" s="256" t="n"/>
      <c r="H646" s="256" t="n"/>
      <c r="I646" s="256" t="n"/>
      <c r="J646" s="256" t="n"/>
      <c r="K646" s="256" t="n"/>
      <c r="L646" s="256" t="n"/>
      <c r="M646" s="256" t="n"/>
      <c r="N646" s="256" t="n"/>
      <c r="O646" s="256" t="n"/>
      <c r="P646" s="256" t="n"/>
      <c r="Q646" s="264">
        <f>IF(COUNTA(D646:P646)=0,"",ROUND(AVERAGE(D646:P646),1))</f>
        <v/>
      </c>
      <c r="S646" s="256" t="n"/>
      <c r="T646" s="256" t="n"/>
      <c r="U646" s="256" t="n"/>
      <c r="V646" s="256" t="n"/>
      <c r="W646" s="256" t="n"/>
      <c r="X646" s="256" t="n"/>
      <c r="Y646" s="256" t="n"/>
      <c r="Z646" s="256" t="n"/>
      <c r="AA646" s="256" t="n"/>
      <c r="AB646" s="256" t="n"/>
      <c r="AC646" s="256" t="n"/>
      <c r="AD646" s="256" t="n"/>
      <c r="AE646" s="256" t="n"/>
      <c r="AF646" s="264">
        <f>IF(COUNTA(S646:AE646)=0,"",ROUND(AVERAGE(S646:AE646),1))</f>
        <v/>
      </c>
      <c r="AH646" s="256" t="n"/>
      <c r="AI646" s="256" t="n"/>
      <c r="AJ646" s="256" t="n"/>
      <c r="AK646" s="256" t="n"/>
      <c r="AL646" s="256" t="n"/>
      <c r="AM646" s="256" t="n"/>
      <c r="AN646" s="256" t="n"/>
      <c r="AO646" s="256" t="n"/>
      <c r="AP646" s="256" t="n"/>
      <c r="AQ646" s="256" t="n"/>
      <c r="AR646" s="256" t="n"/>
      <c r="AS646" s="256" t="n"/>
      <c r="AT646" s="256" t="n"/>
      <c r="AU646" s="237">
        <f>IF(COUNTA(AH646:AT646)=0,"",ROUND(AVERAGE(AH646:AT646),1))</f>
        <v/>
      </c>
    </row>
    <row r="647" ht="14.4" customHeight="1" s="185">
      <c r="A647" s="255" t="n">
        <v>3</v>
      </c>
      <c r="B647" s="194">
        <f t="array" ref="B647:B647">IFERROR(INDEX(Liste_Enfants!B$4:B$53,SMALL(IF(Liste_Enfants!E$4:E$53="B",ROW(Liste_Enfants!E$4:E$53)-3),3))&amp;" "&amp;INDEX(Liste_Enfants!C$4:C$53,SMALL(IF(Liste_Enfants!E$4:E$53="B",ROW(Liste_Enfants!E$4:E$53)-3),3)),"")</f>
        <v/>
      </c>
      <c r="C647" s="235" t="n"/>
      <c r="D647" s="256" t="n"/>
      <c r="E647" s="256" t="n"/>
      <c r="F647" s="256" t="n"/>
      <c r="G647" s="256" t="n"/>
      <c r="H647" s="256" t="n"/>
      <c r="I647" s="256" t="n"/>
      <c r="J647" s="256" t="n"/>
      <c r="K647" s="256" t="n"/>
      <c r="L647" s="256" t="n"/>
      <c r="M647" s="256" t="n"/>
      <c r="N647" s="256" t="n"/>
      <c r="O647" s="256" t="n"/>
      <c r="P647" s="256" t="n"/>
      <c r="Q647" s="264">
        <f>IF(COUNTA(D647:P647)=0,"",ROUND(AVERAGE(D647:P647),1))</f>
        <v/>
      </c>
      <c r="S647" s="256" t="n"/>
      <c r="T647" s="256" t="n"/>
      <c r="U647" s="256" t="n"/>
      <c r="V647" s="256" t="n"/>
      <c r="W647" s="256" t="n"/>
      <c r="X647" s="256" t="n"/>
      <c r="Y647" s="256" t="n"/>
      <c r="Z647" s="256" t="n"/>
      <c r="AA647" s="256" t="n"/>
      <c r="AB647" s="256" t="n"/>
      <c r="AC647" s="256" t="n"/>
      <c r="AD647" s="256" t="n"/>
      <c r="AE647" s="256" t="n"/>
      <c r="AF647" s="264">
        <f>IF(COUNTA(S647:AE647)=0,"",ROUND(AVERAGE(S647:AE647),1))</f>
        <v/>
      </c>
      <c r="AH647" s="256" t="n"/>
      <c r="AI647" s="256" t="n"/>
      <c r="AJ647" s="256" t="n"/>
      <c r="AK647" s="256" t="n"/>
      <c r="AL647" s="256" t="n"/>
      <c r="AM647" s="256" t="n"/>
      <c r="AN647" s="256" t="n"/>
      <c r="AO647" s="256" t="n"/>
      <c r="AP647" s="256" t="n"/>
      <c r="AQ647" s="256" t="n"/>
      <c r="AR647" s="256" t="n"/>
      <c r="AS647" s="256" t="n"/>
      <c r="AT647" s="256" t="n"/>
      <c r="AU647" s="237">
        <f>IF(COUNTA(AH647:AT647)=0,"",ROUND(AVERAGE(AH647:AT647),1))</f>
        <v/>
      </c>
    </row>
    <row r="648" ht="14.4" customHeight="1" s="185">
      <c r="A648" s="255" t="n">
        <v>4</v>
      </c>
      <c r="B648" s="194">
        <f t="array" ref="B648:B648">IFERROR(INDEX(Liste_Enfants!B$4:B$53,SMALL(IF(Liste_Enfants!E$4:E$53="B",ROW(Liste_Enfants!E$4:E$53)-3),4))&amp;" "&amp;INDEX(Liste_Enfants!C$4:C$53,SMALL(IF(Liste_Enfants!E$4:E$53="B",ROW(Liste_Enfants!E$4:E$53)-3),4)),"")</f>
        <v/>
      </c>
      <c r="C648" s="235" t="n"/>
      <c r="D648" s="256" t="n"/>
      <c r="E648" s="256" t="n"/>
      <c r="F648" s="256" t="n"/>
      <c r="G648" s="256" t="n"/>
      <c r="H648" s="256" t="n"/>
      <c r="I648" s="256" t="n"/>
      <c r="J648" s="256" t="n"/>
      <c r="K648" s="256" t="n"/>
      <c r="L648" s="256" t="n"/>
      <c r="M648" s="256" t="n"/>
      <c r="N648" s="256" t="n"/>
      <c r="O648" s="256" t="n"/>
      <c r="P648" s="256" t="n"/>
      <c r="Q648" s="264">
        <f>IF(COUNTA(D648:P648)=0,"",ROUND(AVERAGE(D648:P648),1))</f>
        <v/>
      </c>
      <c r="S648" s="256" t="n"/>
      <c r="T648" s="256" t="n"/>
      <c r="U648" s="256" t="n"/>
      <c r="V648" s="256" t="n"/>
      <c r="W648" s="256" t="n"/>
      <c r="X648" s="256" t="n"/>
      <c r="Y648" s="256" t="n"/>
      <c r="Z648" s="256" t="n"/>
      <c r="AA648" s="256" t="n"/>
      <c r="AB648" s="256" t="n"/>
      <c r="AC648" s="256" t="n"/>
      <c r="AD648" s="256" t="n"/>
      <c r="AE648" s="256" t="n"/>
      <c r="AF648" s="264">
        <f>IF(COUNTA(S648:AE648)=0,"",ROUND(AVERAGE(S648:AE648),1))</f>
        <v/>
      </c>
      <c r="AH648" s="256" t="n"/>
      <c r="AI648" s="256" t="n"/>
      <c r="AJ648" s="256" t="n"/>
      <c r="AK648" s="256" t="n"/>
      <c r="AL648" s="256" t="n"/>
      <c r="AM648" s="256" t="n"/>
      <c r="AN648" s="256" t="n"/>
      <c r="AO648" s="256" t="n"/>
      <c r="AP648" s="256" t="n"/>
      <c r="AQ648" s="256" t="n"/>
      <c r="AR648" s="256" t="n"/>
      <c r="AS648" s="256" t="n"/>
      <c r="AT648" s="256" t="n"/>
      <c r="AU648" s="237">
        <f>IF(COUNTA(AH648:AT648)=0,"",ROUND(AVERAGE(AH648:AT648),1))</f>
        <v/>
      </c>
    </row>
    <row r="649" ht="14.4" customHeight="1" s="185">
      <c r="A649" s="255" t="n">
        <v>5</v>
      </c>
      <c r="B649" s="194">
        <f t="array" ref="B649:B649">IFERROR(INDEX(Liste_Enfants!B$4:B$53,SMALL(IF(Liste_Enfants!E$4:E$53="B",ROW(Liste_Enfants!E$4:E$53)-3),5))&amp;" "&amp;INDEX(Liste_Enfants!C$4:C$53,SMALL(IF(Liste_Enfants!E$4:E$53="B",ROW(Liste_Enfants!E$4:E$53)-3),5)),"")</f>
        <v/>
      </c>
      <c r="C649" s="235" t="n"/>
      <c r="D649" s="256" t="n"/>
      <c r="E649" s="256" t="n"/>
      <c r="F649" s="256" t="n"/>
      <c r="G649" s="256" t="n"/>
      <c r="H649" s="256" t="n"/>
      <c r="I649" s="256" t="n"/>
      <c r="J649" s="256" t="n"/>
      <c r="K649" s="256" t="n"/>
      <c r="L649" s="256" t="n"/>
      <c r="M649" s="256" t="n"/>
      <c r="N649" s="256" t="n"/>
      <c r="O649" s="256" t="n"/>
      <c r="P649" s="256" t="n"/>
      <c r="Q649" s="264">
        <f>IF(COUNTA(D649:P649)=0,"",ROUND(AVERAGE(D649:P649),1))</f>
        <v/>
      </c>
      <c r="S649" s="256" t="n"/>
      <c r="T649" s="256" t="n"/>
      <c r="U649" s="256" t="n"/>
      <c r="V649" s="256" t="n"/>
      <c r="W649" s="256" t="n"/>
      <c r="X649" s="256" t="n"/>
      <c r="Y649" s="256" t="n"/>
      <c r="Z649" s="256" t="n"/>
      <c r="AA649" s="256" t="n"/>
      <c r="AB649" s="256" t="n"/>
      <c r="AC649" s="256" t="n"/>
      <c r="AD649" s="256" t="n"/>
      <c r="AE649" s="256" t="n"/>
      <c r="AF649" s="264">
        <f>IF(COUNTA(S649:AE649)=0,"",ROUND(AVERAGE(S649:AE649),1))</f>
        <v/>
      </c>
      <c r="AH649" s="256" t="n"/>
      <c r="AI649" s="256" t="n"/>
      <c r="AJ649" s="256" t="n"/>
      <c r="AK649" s="256" t="n"/>
      <c r="AL649" s="256" t="n"/>
      <c r="AM649" s="256" t="n"/>
      <c r="AN649" s="256" t="n"/>
      <c r="AO649" s="256" t="n"/>
      <c r="AP649" s="256" t="n"/>
      <c r="AQ649" s="256" t="n"/>
      <c r="AR649" s="256" t="n"/>
      <c r="AS649" s="256" t="n"/>
      <c r="AT649" s="256" t="n"/>
      <c r="AU649" s="237">
        <f>IF(COUNTA(AH649:AT649)=0,"",ROUND(AVERAGE(AH649:AT649),1))</f>
        <v/>
      </c>
    </row>
    <row r="650" ht="14.4" customHeight="1" s="185">
      <c r="A650" s="255" t="n">
        <v>6</v>
      </c>
      <c r="B650" s="194">
        <f t="array" ref="B650:B650">IFERROR(INDEX(Liste_Enfants!B$4:B$53,SMALL(IF(Liste_Enfants!E$4:E$53="B",ROW(Liste_Enfants!E$4:E$53)-3),6))&amp;" "&amp;INDEX(Liste_Enfants!C$4:C$53,SMALL(IF(Liste_Enfants!E$4:E$53="B",ROW(Liste_Enfants!E$4:E$53)-3),6)),"")</f>
        <v/>
      </c>
      <c r="C650" s="235" t="n"/>
      <c r="D650" s="256" t="n"/>
      <c r="E650" s="256" t="n"/>
      <c r="F650" s="256" t="n"/>
      <c r="G650" s="256" t="n"/>
      <c r="H650" s="256" t="n"/>
      <c r="I650" s="256" t="n"/>
      <c r="J650" s="256" t="n"/>
      <c r="K650" s="256" t="n"/>
      <c r="L650" s="256" t="n"/>
      <c r="M650" s="256" t="n"/>
      <c r="N650" s="256" t="n"/>
      <c r="O650" s="256" t="n"/>
      <c r="P650" s="256" t="n"/>
      <c r="Q650" s="264">
        <f>IF(COUNTA(D650:P650)=0,"",ROUND(AVERAGE(D650:P650),1))</f>
        <v/>
      </c>
      <c r="S650" s="256" t="n"/>
      <c r="T650" s="256" t="n"/>
      <c r="U650" s="256" t="n"/>
      <c r="V650" s="256" t="n"/>
      <c r="W650" s="256" t="n"/>
      <c r="X650" s="256" t="n"/>
      <c r="Y650" s="256" t="n"/>
      <c r="Z650" s="256" t="n"/>
      <c r="AA650" s="256" t="n"/>
      <c r="AB650" s="256" t="n"/>
      <c r="AC650" s="256" t="n"/>
      <c r="AD650" s="256" t="n"/>
      <c r="AE650" s="256" t="n"/>
      <c r="AF650" s="264">
        <f>IF(COUNTA(S650:AE650)=0,"",ROUND(AVERAGE(S650:AE650),1))</f>
        <v/>
      </c>
      <c r="AH650" s="256" t="n"/>
      <c r="AI650" s="256" t="n"/>
      <c r="AJ650" s="256" t="n"/>
      <c r="AK650" s="256" t="n"/>
      <c r="AL650" s="256" t="n"/>
      <c r="AM650" s="256" t="n"/>
      <c r="AN650" s="256" t="n"/>
      <c r="AO650" s="256" t="n"/>
      <c r="AP650" s="256" t="n"/>
      <c r="AQ650" s="256" t="n"/>
      <c r="AR650" s="256" t="n"/>
      <c r="AS650" s="256" t="n"/>
      <c r="AT650" s="256" t="n"/>
      <c r="AU650" s="237">
        <f>IF(COUNTA(AH650:AT650)=0,"",ROUND(AVERAGE(AH650:AT650),1))</f>
        <v/>
      </c>
    </row>
    <row r="651" ht="14.4" customHeight="1" s="185">
      <c r="A651" s="255" t="n">
        <v>7</v>
      </c>
      <c r="B651" s="194">
        <f t="array" ref="B651:B651">IFERROR(INDEX(Liste_Enfants!B$4:B$53,SMALL(IF(Liste_Enfants!E$4:E$53="B",ROW(Liste_Enfants!E$4:E$53)-3),7))&amp;" "&amp;INDEX(Liste_Enfants!C$4:C$53,SMALL(IF(Liste_Enfants!E$4:E$53="B",ROW(Liste_Enfants!E$4:E$53)-3),7)),"")</f>
        <v/>
      </c>
      <c r="C651" s="235" t="n"/>
      <c r="D651" s="256" t="n"/>
      <c r="E651" s="256" t="n"/>
      <c r="F651" s="256" t="n"/>
      <c r="G651" s="256" t="n"/>
      <c r="H651" s="256" t="n"/>
      <c r="I651" s="256" t="n"/>
      <c r="J651" s="256" t="n"/>
      <c r="K651" s="256" t="n"/>
      <c r="L651" s="256" t="n"/>
      <c r="M651" s="256" t="n"/>
      <c r="N651" s="256" t="n"/>
      <c r="O651" s="256" t="n"/>
      <c r="P651" s="256" t="n"/>
      <c r="Q651" s="264">
        <f>IF(COUNTA(D651:P651)=0,"",ROUND(AVERAGE(D651:P651),1))</f>
        <v/>
      </c>
      <c r="S651" s="256" t="n"/>
      <c r="T651" s="256" t="n"/>
      <c r="U651" s="256" t="n"/>
      <c r="V651" s="256" t="n"/>
      <c r="W651" s="256" t="n"/>
      <c r="X651" s="256" t="n"/>
      <c r="Y651" s="256" t="n"/>
      <c r="Z651" s="256" t="n"/>
      <c r="AA651" s="256" t="n"/>
      <c r="AB651" s="256" t="n"/>
      <c r="AC651" s="256" t="n"/>
      <c r="AD651" s="256" t="n"/>
      <c r="AE651" s="256" t="n"/>
      <c r="AF651" s="264">
        <f>IF(COUNTA(S651:AE651)=0,"",ROUND(AVERAGE(S651:AE651),1))</f>
        <v/>
      </c>
      <c r="AH651" s="256" t="n"/>
      <c r="AI651" s="256" t="n"/>
      <c r="AJ651" s="256" t="n"/>
      <c r="AK651" s="256" t="n"/>
      <c r="AL651" s="256" t="n"/>
      <c r="AM651" s="256" t="n"/>
      <c r="AN651" s="256" t="n"/>
      <c r="AO651" s="256" t="n"/>
      <c r="AP651" s="256" t="n"/>
      <c r="AQ651" s="256" t="n"/>
      <c r="AR651" s="256" t="n"/>
      <c r="AS651" s="256" t="n"/>
      <c r="AT651" s="256" t="n"/>
      <c r="AU651" s="237">
        <f>IF(COUNTA(AH651:AT651)=0,"",ROUND(AVERAGE(AH651:AT651),1))</f>
        <v/>
      </c>
    </row>
    <row r="652" ht="14.4" customHeight="1" s="185">
      <c r="A652" s="255" t="n">
        <v>8</v>
      </c>
      <c r="B652" s="194">
        <f t="array" ref="B652:B652">IFERROR(INDEX(Liste_Enfants!B$4:B$53,SMALL(IF(Liste_Enfants!E$4:E$53="B",ROW(Liste_Enfants!E$4:E$53)-3),8))&amp;" "&amp;INDEX(Liste_Enfants!C$4:C$53,SMALL(IF(Liste_Enfants!E$4:E$53="B",ROW(Liste_Enfants!E$4:E$53)-3),8)),"")</f>
        <v/>
      </c>
      <c r="C652" s="235" t="n"/>
      <c r="D652" s="256" t="n"/>
      <c r="E652" s="256" t="n"/>
      <c r="F652" s="256" t="n"/>
      <c r="G652" s="256" t="n"/>
      <c r="H652" s="256" t="n"/>
      <c r="I652" s="256" t="n"/>
      <c r="J652" s="256" t="n"/>
      <c r="K652" s="256" t="n"/>
      <c r="L652" s="256" t="n"/>
      <c r="M652" s="256" t="n"/>
      <c r="N652" s="256" t="n"/>
      <c r="O652" s="256" t="n"/>
      <c r="P652" s="256" t="n"/>
      <c r="Q652" s="264">
        <f>IF(COUNTA(D652:P652)=0,"",ROUND(AVERAGE(D652:P652),1))</f>
        <v/>
      </c>
      <c r="S652" s="256" t="n"/>
      <c r="T652" s="256" t="n"/>
      <c r="U652" s="256" t="n"/>
      <c r="V652" s="256" t="n"/>
      <c r="W652" s="256" t="n"/>
      <c r="X652" s="256" t="n"/>
      <c r="Y652" s="256" t="n"/>
      <c r="Z652" s="256" t="n"/>
      <c r="AA652" s="256" t="n"/>
      <c r="AB652" s="256" t="n"/>
      <c r="AC652" s="256" t="n"/>
      <c r="AD652" s="256" t="n"/>
      <c r="AE652" s="256" t="n"/>
      <c r="AF652" s="264">
        <f>IF(COUNTA(S652:AE652)=0,"",ROUND(AVERAGE(S652:AE652),1))</f>
        <v/>
      </c>
      <c r="AH652" s="256" t="n"/>
      <c r="AI652" s="256" t="n"/>
      <c r="AJ652" s="256" t="n"/>
      <c r="AK652" s="256" t="n"/>
      <c r="AL652" s="256" t="n"/>
      <c r="AM652" s="256" t="n"/>
      <c r="AN652" s="256" t="n"/>
      <c r="AO652" s="256" t="n"/>
      <c r="AP652" s="256" t="n"/>
      <c r="AQ652" s="256" t="n"/>
      <c r="AR652" s="256" t="n"/>
      <c r="AS652" s="256" t="n"/>
      <c r="AT652" s="256" t="n"/>
      <c r="AU652" s="237">
        <f>IF(COUNTA(AH652:AT652)=0,"",ROUND(AVERAGE(AH652:AT652),1))</f>
        <v/>
      </c>
    </row>
    <row r="653" ht="14.4" customHeight="1" s="185">
      <c r="A653" s="255" t="n">
        <v>9</v>
      </c>
      <c r="B653" s="194">
        <f t="array" ref="B653:B653">IFERROR(INDEX(Liste_Enfants!B$4:B$53,SMALL(IF(Liste_Enfants!E$4:E$53="B",ROW(Liste_Enfants!E$4:E$53)-3),9))&amp;" "&amp;INDEX(Liste_Enfants!C$4:C$53,SMALL(IF(Liste_Enfants!E$4:E$53="B",ROW(Liste_Enfants!E$4:E$53)-3),9)),"")</f>
        <v/>
      </c>
      <c r="C653" s="235" t="n"/>
      <c r="D653" s="256" t="n"/>
      <c r="E653" s="256" t="n"/>
      <c r="F653" s="256" t="n"/>
      <c r="G653" s="256" t="n"/>
      <c r="H653" s="256" t="n"/>
      <c r="I653" s="256" t="n"/>
      <c r="J653" s="256" t="n"/>
      <c r="K653" s="256" t="n"/>
      <c r="L653" s="256" t="n"/>
      <c r="M653" s="256" t="n"/>
      <c r="N653" s="256" t="n"/>
      <c r="O653" s="256" t="n"/>
      <c r="P653" s="256" t="n"/>
      <c r="Q653" s="264">
        <f>IF(COUNTA(D653:P653)=0,"",ROUND(AVERAGE(D653:P653),1))</f>
        <v/>
      </c>
      <c r="S653" s="256" t="n"/>
      <c r="T653" s="256" t="n"/>
      <c r="U653" s="256" t="n"/>
      <c r="V653" s="256" t="n"/>
      <c r="W653" s="256" t="n"/>
      <c r="X653" s="256" t="n"/>
      <c r="Y653" s="256" t="n"/>
      <c r="Z653" s="256" t="n"/>
      <c r="AA653" s="256" t="n"/>
      <c r="AB653" s="256" t="n"/>
      <c r="AC653" s="256" t="n"/>
      <c r="AD653" s="256" t="n"/>
      <c r="AE653" s="256" t="n"/>
      <c r="AF653" s="264">
        <f>IF(COUNTA(S653:AE653)=0,"",ROUND(AVERAGE(S653:AE653),1))</f>
        <v/>
      </c>
      <c r="AH653" s="256" t="n"/>
      <c r="AI653" s="256" t="n"/>
      <c r="AJ653" s="256" t="n"/>
      <c r="AK653" s="256" t="n"/>
      <c r="AL653" s="256" t="n"/>
      <c r="AM653" s="256" t="n"/>
      <c r="AN653" s="256" t="n"/>
      <c r="AO653" s="256" t="n"/>
      <c r="AP653" s="256" t="n"/>
      <c r="AQ653" s="256" t="n"/>
      <c r="AR653" s="256" t="n"/>
      <c r="AS653" s="256" t="n"/>
      <c r="AT653" s="256" t="n"/>
      <c r="AU653" s="237">
        <f>IF(COUNTA(AH653:AT653)=0,"",ROUND(AVERAGE(AH653:AT653),1))</f>
        <v/>
      </c>
    </row>
    <row r="654" ht="14.4" customHeight="1" s="185">
      <c r="A654" s="255" t="n">
        <v>10</v>
      </c>
      <c r="B654" s="194">
        <f t="array" ref="B654:B654">IFERROR(INDEX(Liste_Enfants!B$4:B$53,SMALL(IF(Liste_Enfants!E$4:E$53="B",ROW(Liste_Enfants!E$4:E$53)-3),10))&amp;" "&amp;INDEX(Liste_Enfants!C$4:C$53,SMALL(IF(Liste_Enfants!E$4:E$53="B",ROW(Liste_Enfants!E$4:E$53)-3),10)),"")</f>
        <v/>
      </c>
      <c r="C654" s="235" t="n"/>
      <c r="D654" s="256" t="n"/>
      <c r="E654" s="256" t="n"/>
      <c r="F654" s="256" t="n"/>
      <c r="G654" s="256" t="n"/>
      <c r="H654" s="256" t="n"/>
      <c r="I654" s="256" t="n"/>
      <c r="J654" s="256" t="n"/>
      <c r="K654" s="256" t="n"/>
      <c r="L654" s="256" t="n"/>
      <c r="M654" s="256" t="n"/>
      <c r="N654" s="256" t="n"/>
      <c r="O654" s="256" t="n"/>
      <c r="P654" s="256" t="n"/>
      <c r="Q654" s="264">
        <f>IF(COUNTA(D654:P654)=0,"",ROUND(AVERAGE(D654:P654),1))</f>
        <v/>
      </c>
      <c r="S654" s="256" t="n"/>
      <c r="T654" s="256" t="n"/>
      <c r="U654" s="256" t="n"/>
      <c r="V654" s="256" t="n"/>
      <c r="W654" s="256" t="n"/>
      <c r="X654" s="256" t="n"/>
      <c r="Y654" s="256" t="n"/>
      <c r="Z654" s="256" t="n"/>
      <c r="AA654" s="256" t="n"/>
      <c r="AB654" s="256" t="n"/>
      <c r="AC654" s="256" t="n"/>
      <c r="AD654" s="256" t="n"/>
      <c r="AE654" s="256" t="n"/>
      <c r="AF654" s="264">
        <f>IF(COUNTA(S654:AE654)=0,"",ROUND(AVERAGE(S654:AE654),1))</f>
        <v/>
      </c>
      <c r="AH654" s="256" t="n"/>
      <c r="AI654" s="256" t="n"/>
      <c r="AJ654" s="256" t="n"/>
      <c r="AK654" s="256" t="n"/>
      <c r="AL654" s="256" t="n"/>
      <c r="AM654" s="256" t="n"/>
      <c r="AN654" s="256" t="n"/>
      <c r="AO654" s="256" t="n"/>
      <c r="AP654" s="256" t="n"/>
      <c r="AQ654" s="256" t="n"/>
      <c r="AR654" s="256" t="n"/>
      <c r="AS654" s="256" t="n"/>
      <c r="AT654" s="256" t="n"/>
      <c r="AU654" s="237">
        <f>IF(COUNTA(AH654:AT654)=0,"",ROUND(AVERAGE(AH654:AT654),1))</f>
        <v/>
      </c>
    </row>
    <row r="655" ht="14.4" customHeight="1" s="185">
      <c r="A655" s="255" t="n">
        <v>11</v>
      </c>
      <c r="B655" s="194">
        <f t="array" ref="B655:B655">IFERROR(INDEX(Liste_Enfants!B$4:B$53,SMALL(IF(Liste_Enfants!E$4:E$53="B",ROW(Liste_Enfants!E$4:E$53)-3),11))&amp;" "&amp;INDEX(Liste_Enfants!C$4:C$53,SMALL(IF(Liste_Enfants!E$4:E$53="B",ROW(Liste_Enfants!E$4:E$53)-3),11)),"")</f>
        <v/>
      </c>
      <c r="C655" s="235" t="n"/>
      <c r="D655" s="256" t="n"/>
      <c r="E655" s="256" t="n"/>
      <c r="F655" s="256" t="n"/>
      <c r="G655" s="256" t="n"/>
      <c r="H655" s="256" t="n"/>
      <c r="I655" s="256" t="n"/>
      <c r="J655" s="256" t="n"/>
      <c r="K655" s="256" t="n"/>
      <c r="L655" s="256" t="n"/>
      <c r="M655" s="256" t="n"/>
      <c r="N655" s="256" t="n"/>
      <c r="O655" s="256" t="n"/>
      <c r="P655" s="256" t="n"/>
      <c r="Q655" s="264">
        <f>IF(COUNTA(D655:P655)=0,"",ROUND(AVERAGE(D655:P655),1))</f>
        <v/>
      </c>
      <c r="S655" s="256" t="n"/>
      <c r="T655" s="256" t="n"/>
      <c r="U655" s="256" t="n"/>
      <c r="V655" s="256" t="n"/>
      <c r="W655" s="256" t="n"/>
      <c r="X655" s="256" t="n"/>
      <c r="Y655" s="256" t="n"/>
      <c r="Z655" s="256" t="n"/>
      <c r="AA655" s="256" t="n"/>
      <c r="AB655" s="256" t="n"/>
      <c r="AC655" s="256" t="n"/>
      <c r="AD655" s="256" t="n"/>
      <c r="AE655" s="256" t="n"/>
      <c r="AF655" s="264">
        <f>IF(COUNTA(S655:AE655)=0,"",ROUND(AVERAGE(S655:AE655),1))</f>
        <v/>
      </c>
      <c r="AH655" s="256" t="n"/>
      <c r="AI655" s="256" t="n"/>
      <c r="AJ655" s="256" t="n"/>
      <c r="AK655" s="256" t="n"/>
      <c r="AL655" s="256" t="n"/>
      <c r="AM655" s="256" t="n"/>
      <c r="AN655" s="256" t="n"/>
      <c r="AO655" s="256" t="n"/>
      <c r="AP655" s="256" t="n"/>
      <c r="AQ655" s="256" t="n"/>
      <c r="AR655" s="256" t="n"/>
      <c r="AS655" s="256" t="n"/>
      <c r="AT655" s="256" t="n"/>
      <c r="AU655" s="237">
        <f>IF(COUNTA(AH655:AT655)=0,"",ROUND(AVERAGE(AH655:AT655),1))</f>
        <v/>
      </c>
    </row>
    <row r="656" ht="14.4" customHeight="1" s="185">
      <c r="A656" s="255" t="n">
        <v>12</v>
      </c>
      <c r="B656" s="194">
        <f t="array" ref="B656:B656">IFERROR(INDEX(Liste_Enfants!B$4:B$53,SMALL(IF(Liste_Enfants!E$4:E$53="B",ROW(Liste_Enfants!E$4:E$53)-3),12))&amp;" "&amp;INDEX(Liste_Enfants!C$4:C$53,SMALL(IF(Liste_Enfants!E$4:E$53="B",ROW(Liste_Enfants!E$4:E$53)-3),12)),"")</f>
        <v/>
      </c>
      <c r="C656" s="235" t="n"/>
      <c r="D656" s="256" t="n"/>
      <c r="E656" s="256" t="n"/>
      <c r="F656" s="256" t="n"/>
      <c r="G656" s="256" t="n"/>
      <c r="H656" s="256" t="n"/>
      <c r="I656" s="256" t="n"/>
      <c r="J656" s="256" t="n"/>
      <c r="K656" s="256" t="n"/>
      <c r="L656" s="256" t="n"/>
      <c r="M656" s="256" t="n"/>
      <c r="N656" s="256" t="n"/>
      <c r="O656" s="256" t="n"/>
      <c r="P656" s="256" t="n"/>
      <c r="Q656" s="264">
        <f>IF(COUNTA(D656:P656)=0,"",ROUND(AVERAGE(D656:P656),1))</f>
        <v/>
      </c>
      <c r="S656" s="256" t="n"/>
      <c r="T656" s="256" t="n"/>
      <c r="U656" s="256" t="n"/>
      <c r="V656" s="256" t="n"/>
      <c r="W656" s="256" t="n"/>
      <c r="X656" s="256" t="n"/>
      <c r="Y656" s="256" t="n"/>
      <c r="Z656" s="256" t="n"/>
      <c r="AA656" s="256" t="n"/>
      <c r="AB656" s="256" t="n"/>
      <c r="AC656" s="256" t="n"/>
      <c r="AD656" s="256" t="n"/>
      <c r="AE656" s="256" t="n"/>
      <c r="AF656" s="264">
        <f>IF(COUNTA(S656:AE656)=0,"",ROUND(AVERAGE(S656:AE656),1))</f>
        <v/>
      </c>
      <c r="AH656" s="256" t="n"/>
      <c r="AI656" s="256" t="n"/>
      <c r="AJ656" s="256" t="n"/>
      <c r="AK656" s="256" t="n"/>
      <c r="AL656" s="256" t="n"/>
      <c r="AM656" s="256" t="n"/>
      <c r="AN656" s="256" t="n"/>
      <c r="AO656" s="256" t="n"/>
      <c r="AP656" s="256" t="n"/>
      <c r="AQ656" s="256" t="n"/>
      <c r="AR656" s="256" t="n"/>
      <c r="AS656" s="256" t="n"/>
      <c r="AT656" s="256" t="n"/>
      <c r="AU656" s="237">
        <f>IF(COUNTA(AH656:AT656)=0,"",ROUND(AVERAGE(AH656:AT656),1))</f>
        <v/>
      </c>
    </row>
    <row r="657" ht="14.4" customHeight="1" s="185">
      <c r="A657" s="255" t="n">
        <v>13</v>
      </c>
      <c r="B657" s="194">
        <f t="array" ref="B657:B657">IFERROR(INDEX(Liste_Enfants!B$4:B$53,SMALL(IF(Liste_Enfants!E$4:E$53="B",ROW(Liste_Enfants!E$4:E$53)-3),13))&amp;" "&amp;INDEX(Liste_Enfants!C$4:C$53,SMALL(IF(Liste_Enfants!E$4:E$53="B",ROW(Liste_Enfants!E$4:E$53)-3),13)),"")</f>
        <v/>
      </c>
      <c r="C657" s="235" t="n"/>
      <c r="D657" s="256" t="n"/>
      <c r="E657" s="256" t="n"/>
      <c r="F657" s="256" t="n"/>
      <c r="G657" s="256" t="n"/>
      <c r="H657" s="256" t="n"/>
      <c r="I657" s="256" t="n"/>
      <c r="J657" s="256" t="n"/>
      <c r="K657" s="256" t="n"/>
      <c r="L657" s="256" t="n"/>
      <c r="M657" s="256" t="n"/>
      <c r="N657" s="256" t="n"/>
      <c r="O657" s="256" t="n"/>
      <c r="P657" s="256" t="n"/>
      <c r="Q657" s="264">
        <f>IF(COUNTA(D657:P657)=0,"",ROUND(AVERAGE(D657:P657),1))</f>
        <v/>
      </c>
      <c r="S657" s="256" t="n"/>
      <c r="T657" s="256" t="n"/>
      <c r="U657" s="256" t="n"/>
      <c r="V657" s="256" t="n"/>
      <c r="W657" s="256" t="n"/>
      <c r="X657" s="256" t="n"/>
      <c r="Y657" s="256" t="n"/>
      <c r="Z657" s="256" t="n"/>
      <c r="AA657" s="256" t="n"/>
      <c r="AB657" s="256" t="n"/>
      <c r="AC657" s="256" t="n"/>
      <c r="AD657" s="256" t="n"/>
      <c r="AE657" s="256" t="n"/>
      <c r="AF657" s="264">
        <f>IF(COUNTA(S657:AE657)=0,"",ROUND(AVERAGE(S657:AE657),1))</f>
        <v/>
      </c>
      <c r="AH657" s="256" t="n"/>
      <c r="AI657" s="256" t="n"/>
      <c r="AJ657" s="256" t="n"/>
      <c r="AK657" s="256" t="n"/>
      <c r="AL657" s="256" t="n"/>
      <c r="AM657" s="256" t="n"/>
      <c r="AN657" s="256" t="n"/>
      <c r="AO657" s="256" t="n"/>
      <c r="AP657" s="256" t="n"/>
      <c r="AQ657" s="256" t="n"/>
      <c r="AR657" s="256" t="n"/>
      <c r="AS657" s="256" t="n"/>
      <c r="AT657" s="256" t="n"/>
      <c r="AU657" s="237">
        <f>IF(COUNTA(AH657:AT657)=0,"",ROUND(AVERAGE(AH657:AT657),1))</f>
        <v/>
      </c>
    </row>
    <row r="658" ht="14.4" customHeight="1" s="185">
      <c r="A658" s="255" t="n">
        <v>14</v>
      </c>
      <c r="B658" s="194">
        <f t="array" ref="B658:B658">IFERROR(INDEX(Liste_Enfants!B$4:B$53,SMALL(IF(Liste_Enfants!E$4:E$53="B",ROW(Liste_Enfants!E$4:E$53)-3),14))&amp;" "&amp;INDEX(Liste_Enfants!C$4:C$53,SMALL(IF(Liste_Enfants!E$4:E$53="B",ROW(Liste_Enfants!E$4:E$53)-3),14)),"")</f>
        <v/>
      </c>
      <c r="C658" s="235" t="n"/>
      <c r="D658" s="256" t="n"/>
      <c r="E658" s="256" t="n"/>
      <c r="F658" s="256" t="n"/>
      <c r="G658" s="256" t="n"/>
      <c r="H658" s="256" t="n"/>
      <c r="I658" s="256" t="n"/>
      <c r="J658" s="256" t="n"/>
      <c r="K658" s="256" t="n"/>
      <c r="L658" s="256" t="n"/>
      <c r="M658" s="256" t="n"/>
      <c r="N658" s="256" t="n"/>
      <c r="O658" s="256" t="n"/>
      <c r="P658" s="256" t="n"/>
      <c r="Q658" s="264">
        <f>IF(COUNTA(D658:P658)=0,"",ROUND(AVERAGE(D658:P658),1))</f>
        <v/>
      </c>
      <c r="S658" s="256" t="n"/>
      <c r="T658" s="256" t="n"/>
      <c r="U658" s="256" t="n"/>
      <c r="V658" s="256" t="n"/>
      <c r="W658" s="256" t="n"/>
      <c r="X658" s="256" t="n"/>
      <c r="Y658" s="256" t="n"/>
      <c r="Z658" s="256" t="n"/>
      <c r="AA658" s="256" t="n"/>
      <c r="AB658" s="256" t="n"/>
      <c r="AC658" s="256" t="n"/>
      <c r="AD658" s="256" t="n"/>
      <c r="AE658" s="256" t="n"/>
      <c r="AF658" s="264">
        <f>IF(COUNTA(S658:AE658)=0,"",ROUND(AVERAGE(S658:AE658),1))</f>
        <v/>
      </c>
      <c r="AH658" s="256" t="n"/>
      <c r="AI658" s="256" t="n"/>
      <c r="AJ658" s="256" t="n"/>
      <c r="AK658" s="256" t="n"/>
      <c r="AL658" s="256" t="n"/>
      <c r="AM658" s="256" t="n"/>
      <c r="AN658" s="256" t="n"/>
      <c r="AO658" s="256" t="n"/>
      <c r="AP658" s="256" t="n"/>
      <c r="AQ658" s="256" t="n"/>
      <c r="AR658" s="256" t="n"/>
      <c r="AS658" s="256" t="n"/>
      <c r="AT658" s="256" t="n"/>
      <c r="AU658" s="237">
        <f>IF(COUNTA(AH658:AT658)=0,"",ROUND(AVERAGE(AH658:AT658),1))</f>
        <v/>
      </c>
    </row>
    <row r="659" ht="14.4" customHeight="1" s="185">
      <c r="A659" s="255" t="n">
        <v>15</v>
      </c>
      <c r="B659" s="194">
        <f t="array" ref="B659:B659">IFERROR(INDEX(Liste_Enfants!B$4:B$53,SMALL(IF(Liste_Enfants!E$4:E$53="B",ROW(Liste_Enfants!E$4:E$53)-3),15))&amp;" "&amp;INDEX(Liste_Enfants!C$4:C$53,SMALL(IF(Liste_Enfants!E$4:E$53="B",ROW(Liste_Enfants!E$4:E$53)-3),15)),"")</f>
        <v/>
      </c>
      <c r="C659" s="235" t="n"/>
      <c r="D659" s="256" t="n"/>
      <c r="E659" s="256" t="n"/>
      <c r="F659" s="256" t="n"/>
      <c r="G659" s="256" t="n"/>
      <c r="H659" s="256" t="n"/>
      <c r="I659" s="256" t="n"/>
      <c r="J659" s="256" t="n"/>
      <c r="K659" s="256" t="n"/>
      <c r="L659" s="256" t="n"/>
      <c r="M659" s="256" t="n"/>
      <c r="N659" s="256" t="n"/>
      <c r="O659" s="256" t="n"/>
      <c r="P659" s="256" t="n"/>
      <c r="Q659" s="264">
        <f>IF(COUNTA(D659:P659)=0,"",ROUND(AVERAGE(D659:P659),1))</f>
        <v/>
      </c>
      <c r="S659" s="256" t="n"/>
      <c r="T659" s="256" t="n"/>
      <c r="U659" s="256" t="n"/>
      <c r="V659" s="256" t="n"/>
      <c r="W659" s="256" t="n"/>
      <c r="X659" s="256" t="n"/>
      <c r="Y659" s="256" t="n"/>
      <c r="Z659" s="256" t="n"/>
      <c r="AA659" s="256" t="n"/>
      <c r="AB659" s="256" t="n"/>
      <c r="AC659" s="256" t="n"/>
      <c r="AD659" s="256" t="n"/>
      <c r="AE659" s="256" t="n"/>
      <c r="AF659" s="264">
        <f>IF(COUNTA(S659:AE659)=0,"",ROUND(AVERAGE(S659:AE659),1))</f>
        <v/>
      </c>
      <c r="AH659" s="256" t="n"/>
      <c r="AI659" s="256" t="n"/>
      <c r="AJ659" s="256" t="n"/>
      <c r="AK659" s="256" t="n"/>
      <c r="AL659" s="256" t="n"/>
      <c r="AM659" s="256" t="n"/>
      <c r="AN659" s="256" t="n"/>
      <c r="AO659" s="256" t="n"/>
      <c r="AP659" s="256" t="n"/>
      <c r="AQ659" s="256" t="n"/>
      <c r="AR659" s="256" t="n"/>
      <c r="AS659" s="256" t="n"/>
      <c r="AT659" s="256" t="n"/>
      <c r="AU659" s="237">
        <f>IF(COUNTA(AH659:AT659)=0,"",ROUND(AVERAGE(AH659:AT659),1))</f>
        <v/>
      </c>
    </row>
    <row r="660" ht="14.4" customHeight="1" s="185">
      <c r="A660" s="257" t="inlineStr">
        <is>
          <t>📊 MOY.</t>
        </is>
      </c>
      <c r="C660" s="235" t="n"/>
      <c r="D660" s="258">
        <f>IF(COUNTA(D645:D659)=0,"",ROUND(AVERAGE(D645:D659),1))</f>
        <v/>
      </c>
      <c r="E660" s="258">
        <f>IF(COUNTA(E645:E659)=0,"",ROUND(AVERAGE(E645:E659),1))</f>
        <v/>
      </c>
      <c r="F660" s="258">
        <f>IF(COUNTA(F645:F659)=0,"",ROUND(AVERAGE(F645:F659),1))</f>
        <v/>
      </c>
      <c r="G660" s="258">
        <f>IF(COUNTA(G645:G659)=0,"",ROUND(AVERAGE(G645:G659),1))</f>
        <v/>
      </c>
      <c r="H660" s="258">
        <f>IF(COUNTA(H645:H659)=0,"",ROUND(AVERAGE(H645:H659),1))</f>
        <v/>
      </c>
      <c r="I660" s="258">
        <f>IF(COUNTA(I645:I659)=0,"",ROUND(AVERAGE(I645:I659),1))</f>
        <v/>
      </c>
      <c r="J660" s="258">
        <f>IF(COUNTA(J645:J659)=0,"",ROUND(AVERAGE(J645:J659),1))</f>
        <v/>
      </c>
      <c r="K660" s="258">
        <f>IF(COUNTA(K645:K659)=0,"",ROUND(AVERAGE(K645:K659),1))</f>
        <v/>
      </c>
      <c r="L660" s="258">
        <f>IF(COUNTA(L645:L659)=0,"",ROUND(AVERAGE(L645:L659),1))</f>
        <v/>
      </c>
      <c r="M660" s="258">
        <f>IF(COUNTA(M645:M659)=0,"",ROUND(AVERAGE(M645:M659),1))</f>
        <v/>
      </c>
      <c r="N660" s="258">
        <f>IF(COUNTA(N645:N659)=0,"",ROUND(AVERAGE(N645:N659),1))</f>
        <v/>
      </c>
      <c r="O660" s="258">
        <f>IF(COUNTA(O645:O659)=0,"",ROUND(AVERAGE(O645:O659),1))</f>
        <v/>
      </c>
      <c r="P660" s="258">
        <f>IF(COUNTA(P645:P659)=0,"",ROUND(AVERAGE(P645:P659),1))</f>
        <v/>
      </c>
      <c r="Q660" s="265">
        <f>IF(COUNTA(Q645:Q659)=0,"",ROUND(AVERAGE(Q645:Q659),1))</f>
        <v/>
      </c>
      <c r="S660" s="258">
        <f>IF(COUNTA(S645:S659)=0,"",ROUND(AVERAGE(S645:S659),1))</f>
        <v/>
      </c>
      <c r="T660" s="258">
        <f>IF(COUNTA(T645:T659)=0,"",ROUND(AVERAGE(T645:T659),1))</f>
        <v/>
      </c>
      <c r="U660" s="258">
        <f>IF(COUNTA(U645:U659)=0,"",ROUND(AVERAGE(U645:U659),1))</f>
        <v/>
      </c>
      <c r="V660" s="258">
        <f>IF(COUNTA(V645:V659)=0,"",ROUND(AVERAGE(V645:V659),1))</f>
        <v/>
      </c>
      <c r="W660" s="258">
        <f>IF(COUNTA(W645:W659)=0,"",ROUND(AVERAGE(W645:W659),1))</f>
        <v/>
      </c>
      <c r="X660" s="258">
        <f>IF(COUNTA(X645:X659)=0,"",ROUND(AVERAGE(X645:X659),1))</f>
        <v/>
      </c>
      <c r="Y660" s="258">
        <f>IF(COUNTA(Y645:Y659)=0,"",ROUND(AVERAGE(Y645:Y659),1))</f>
        <v/>
      </c>
      <c r="Z660" s="258">
        <f>IF(COUNTA(Z645:Z659)=0,"",ROUND(AVERAGE(Z645:Z659),1))</f>
        <v/>
      </c>
      <c r="AA660" s="258">
        <f>IF(COUNTA(AA645:AA659)=0,"",ROUND(AVERAGE(AA645:AA659),1))</f>
        <v/>
      </c>
      <c r="AB660" s="258">
        <f>IF(COUNTA(AB645:AB659)=0,"",ROUND(AVERAGE(AB645:AB659),1))</f>
        <v/>
      </c>
      <c r="AC660" s="258">
        <f>IF(COUNTA(AC645:AC659)=0,"",ROUND(AVERAGE(AC645:AC659),1))</f>
        <v/>
      </c>
      <c r="AD660" s="258">
        <f>IF(COUNTA(AD645:AD659)=0,"",ROUND(AVERAGE(AD645:AD659),1))</f>
        <v/>
      </c>
      <c r="AE660" s="258">
        <f>IF(COUNTA(AE645:AE659)=0,"",ROUND(AVERAGE(AE645:AE659),1))</f>
        <v/>
      </c>
      <c r="AF660" s="265">
        <f>IF(COUNTA(AF645:AF659)=0,"",ROUND(AVERAGE(AF645:AF659),1))</f>
        <v/>
      </c>
      <c r="AH660" s="258">
        <f>IF(COUNTA(AH645:AH659)=0,"",ROUND(AVERAGE(AH645:AH659),1))</f>
        <v/>
      </c>
      <c r="AI660" s="258">
        <f>IF(COUNTA(AI645:AI659)=0,"",ROUND(AVERAGE(AI645:AI659),1))</f>
        <v/>
      </c>
      <c r="AJ660" s="258">
        <f>IF(COUNTA(AJ645:AJ659)=0,"",ROUND(AVERAGE(AJ645:AJ659),1))</f>
        <v/>
      </c>
      <c r="AK660" s="258">
        <f>IF(COUNTA(AK645:AK659)=0,"",ROUND(AVERAGE(AK645:AK659),1))</f>
        <v/>
      </c>
      <c r="AL660" s="258">
        <f>IF(COUNTA(AL645:AL659)=0,"",ROUND(AVERAGE(AL645:AL659),1))</f>
        <v/>
      </c>
      <c r="AM660" s="258">
        <f>IF(COUNTA(AM645:AM659)=0,"",ROUND(AVERAGE(AM645:AM659),1))</f>
        <v/>
      </c>
      <c r="AN660" s="258">
        <f>IF(COUNTA(AN645:AN659)=0,"",ROUND(AVERAGE(AN645:AN659),1))</f>
        <v/>
      </c>
      <c r="AO660" s="258">
        <f>IF(COUNTA(AO645:AO659)=0,"",ROUND(AVERAGE(AO645:AO659),1))</f>
        <v/>
      </c>
      <c r="AP660" s="258">
        <f>IF(COUNTA(AP645:AP659)=0,"",ROUND(AVERAGE(AP645:AP659),1))</f>
        <v/>
      </c>
      <c r="AQ660" s="258">
        <f>IF(COUNTA(AQ645:AQ659)=0,"",ROUND(AVERAGE(AQ645:AQ659),1))</f>
        <v/>
      </c>
      <c r="AR660" s="258">
        <f>IF(COUNTA(AR645:AR659)=0,"",ROUND(AVERAGE(AR645:AR659),1))</f>
        <v/>
      </c>
      <c r="AS660" s="258">
        <f>IF(COUNTA(AS645:AS659)=0,"",ROUND(AVERAGE(AS645:AS659),1))</f>
        <v/>
      </c>
      <c r="AT660" s="258">
        <f>IF(COUNTA(AT645:AT659)=0,"",ROUND(AVERAGE(AT645:AT659),1))</f>
        <v/>
      </c>
      <c r="AU660" s="272">
        <f>IF(COUNTA(AU645:AU659)=0,"",ROUND(AVERAGE(AU645:AU659),1))</f>
        <v/>
      </c>
    </row>
    <row r="661" ht="30" customHeight="1" s="185">
      <c r="A661" s="259" t="inlineStr">
        <is>
          <t>N°</t>
        </is>
      </c>
      <c r="B661" s="243" t="inlineStr">
        <is>
          <t>📅 MARDI</t>
        </is>
      </c>
      <c r="C661" s="228" t="n"/>
      <c r="D661" s="229" t="inlineStr">
        <is>
          <t>Règles</t>
        </is>
      </c>
      <c r="E661" s="229" t="inlineStr">
        <is>
          <t>Coopér.</t>
        </is>
      </c>
      <c r="F661" s="229" t="inlineStr">
        <is>
          <t>Comm.</t>
        </is>
      </c>
      <c r="G661" s="229" t="inlineStr">
        <is>
          <t>Entraide</t>
        </is>
      </c>
      <c r="H661" s="230" t="inlineStr">
        <is>
          <t>Initiat.</t>
        </is>
      </c>
      <c r="I661" s="230" t="inlineStr">
        <is>
          <t>Gest.mat</t>
        </is>
      </c>
      <c r="J661" s="230" t="inlineStr">
        <is>
          <t>Orga.</t>
        </is>
      </c>
      <c r="K661" s="231" t="inlineStr">
        <is>
          <t>Imagin.</t>
        </is>
      </c>
      <c r="L661" s="231" t="inlineStr">
        <is>
          <t>Expr.art</t>
        </is>
      </c>
      <c r="M661" s="231" t="inlineStr">
        <is>
          <t>Expr.corp</t>
        </is>
      </c>
      <c r="N661" s="232" t="inlineStr">
        <is>
          <t>Coord.</t>
        </is>
      </c>
      <c r="O661" s="232" t="inlineStr">
        <is>
          <t>Endur.</t>
        </is>
      </c>
      <c r="P661" s="232" t="inlineStr">
        <is>
          <t>Esp.sport</t>
        </is>
      </c>
      <c r="Q661" s="267" t="inlineStr">
        <is>
          <t>MOY</t>
        </is>
      </c>
      <c r="R661" s="268" t="inlineStr">
        <is>
          <t>▼ Activité</t>
        </is>
      </c>
      <c r="S661" s="229" t="inlineStr">
        <is>
          <t>Règles</t>
        </is>
      </c>
      <c r="T661" s="229" t="inlineStr">
        <is>
          <t>Coopér.</t>
        </is>
      </c>
      <c r="U661" s="229" t="inlineStr">
        <is>
          <t>Comm.</t>
        </is>
      </c>
      <c r="V661" s="229" t="inlineStr">
        <is>
          <t>Entraide</t>
        </is>
      </c>
      <c r="W661" s="230" t="inlineStr">
        <is>
          <t>Initiat.</t>
        </is>
      </c>
      <c r="X661" s="230" t="inlineStr">
        <is>
          <t>Gest.mat</t>
        </is>
      </c>
      <c r="Y661" s="230" t="inlineStr">
        <is>
          <t>Orga.</t>
        </is>
      </c>
      <c r="Z661" s="231" t="inlineStr">
        <is>
          <t>Imagin.</t>
        </is>
      </c>
      <c r="AA661" s="231" t="inlineStr">
        <is>
          <t>Expr.art</t>
        </is>
      </c>
      <c r="AB661" s="231" t="inlineStr">
        <is>
          <t>Expr.corp</t>
        </is>
      </c>
      <c r="AC661" s="232" t="inlineStr">
        <is>
          <t>Coord.</t>
        </is>
      </c>
      <c r="AD661" s="232" t="inlineStr">
        <is>
          <t>Endur.</t>
        </is>
      </c>
      <c r="AE661" s="232" t="inlineStr">
        <is>
          <t>Esp.sport</t>
        </is>
      </c>
      <c r="AF661" s="267" t="inlineStr">
        <is>
          <t>MOY</t>
        </is>
      </c>
      <c r="AH661" s="229" t="inlineStr">
        <is>
          <t>Règles</t>
        </is>
      </c>
      <c r="AI661" s="229" t="inlineStr">
        <is>
          <t>Coopér.</t>
        </is>
      </c>
      <c r="AJ661" s="229" t="inlineStr">
        <is>
          <t>Comm.</t>
        </is>
      </c>
      <c r="AK661" s="229" t="inlineStr">
        <is>
          <t>Entraide</t>
        </is>
      </c>
      <c r="AL661" s="230" t="inlineStr">
        <is>
          <t>Initiat.</t>
        </is>
      </c>
      <c r="AM661" s="230" t="inlineStr">
        <is>
          <t>Gest.mat</t>
        </is>
      </c>
      <c r="AN661" s="230" t="inlineStr">
        <is>
          <t>Orga.</t>
        </is>
      </c>
      <c r="AO661" s="231" t="inlineStr">
        <is>
          <t>Imagin.</t>
        </is>
      </c>
      <c r="AP661" s="231" t="inlineStr">
        <is>
          <t>Expr.art</t>
        </is>
      </c>
      <c r="AQ661" s="231" t="inlineStr">
        <is>
          <t>Expr.corp</t>
        </is>
      </c>
      <c r="AR661" s="232" t="inlineStr">
        <is>
          <t>Coord.</t>
        </is>
      </c>
      <c r="AS661" s="232" t="inlineStr">
        <is>
          <t>Endur.</t>
        </is>
      </c>
      <c r="AT661" s="232" t="inlineStr">
        <is>
          <t>Esp.sport</t>
        </is>
      </c>
      <c r="AU661" s="269" t="inlineStr">
        <is>
          <t>MOY</t>
        </is>
      </c>
    </row>
    <row r="662" ht="14.4" customHeight="1" s="185">
      <c r="A662" s="255" t="n">
        <v>1</v>
      </c>
      <c r="B662" s="194">
        <f t="array" ref="B662:B662">IFERROR(INDEX(Liste_Enfants!B$4:B$53,SMALL(IF(Liste_Enfants!E$4:E$53="B",ROW(Liste_Enfants!E$4:E$53)-3),1))&amp;" "&amp;INDEX(Liste_Enfants!C$4:C$53,SMALL(IF(Liste_Enfants!E$4:E$53="B",ROW(Liste_Enfants!E$4:E$53)-3),1)),"")</f>
        <v/>
      </c>
      <c r="C662" s="235" t="n"/>
      <c r="D662" s="256" t="n"/>
      <c r="E662" s="256" t="n"/>
      <c r="F662" s="256" t="n"/>
      <c r="G662" s="256" t="n"/>
      <c r="H662" s="256" t="n"/>
      <c r="I662" s="256" t="n"/>
      <c r="J662" s="256" t="n"/>
      <c r="K662" s="256" t="n"/>
      <c r="L662" s="256" t="n"/>
      <c r="M662" s="256" t="n"/>
      <c r="N662" s="256" t="n"/>
      <c r="O662" s="256" t="n"/>
      <c r="P662" s="256" t="n"/>
      <c r="Q662" s="264">
        <f>IF(COUNTA(D662:P662)=0,"",ROUND(AVERAGE(D662:P662),1))</f>
        <v/>
      </c>
      <c r="S662" s="256" t="n"/>
      <c r="T662" s="256" t="n"/>
      <c r="U662" s="256" t="n"/>
      <c r="V662" s="256" t="n"/>
      <c r="W662" s="256" t="n"/>
      <c r="X662" s="256" t="n"/>
      <c r="Y662" s="256" t="n"/>
      <c r="Z662" s="256" t="n"/>
      <c r="AA662" s="256" t="n"/>
      <c r="AB662" s="256" t="n"/>
      <c r="AC662" s="256" t="n"/>
      <c r="AD662" s="256" t="n"/>
      <c r="AE662" s="256" t="n"/>
      <c r="AF662" s="264">
        <f>IF(COUNTA(S662:AE662)=0,"",ROUND(AVERAGE(S662:AE662),1))</f>
        <v/>
      </c>
      <c r="AH662" s="256" t="n"/>
      <c r="AI662" s="256" t="n"/>
      <c r="AJ662" s="256" t="n"/>
      <c r="AK662" s="256" t="n"/>
      <c r="AL662" s="256" t="n"/>
      <c r="AM662" s="256" t="n"/>
      <c r="AN662" s="256" t="n"/>
      <c r="AO662" s="256" t="n"/>
      <c r="AP662" s="256" t="n"/>
      <c r="AQ662" s="256" t="n"/>
      <c r="AR662" s="256" t="n"/>
      <c r="AS662" s="256" t="n"/>
      <c r="AT662" s="256" t="n"/>
      <c r="AU662" s="237">
        <f>IF(COUNTA(AH662:AT662)=0,"",ROUND(AVERAGE(AH662:AT662),1))</f>
        <v/>
      </c>
    </row>
    <row r="663" ht="14.4" customHeight="1" s="185">
      <c r="A663" s="255" t="n">
        <v>2</v>
      </c>
      <c r="B663" s="194">
        <f t="array" ref="B663:B663">IFERROR(INDEX(Liste_Enfants!B$4:B$53,SMALL(IF(Liste_Enfants!E$4:E$53="B",ROW(Liste_Enfants!E$4:E$53)-3),2))&amp;" "&amp;INDEX(Liste_Enfants!C$4:C$53,SMALL(IF(Liste_Enfants!E$4:E$53="B",ROW(Liste_Enfants!E$4:E$53)-3),2)),"")</f>
        <v/>
      </c>
      <c r="C663" s="235" t="n"/>
      <c r="D663" s="256" t="n"/>
      <c r="E663" s="256" t="n"/>
      <c r="F663" s="256" t="n"/>
      <c r="G663" s="256" t="n"/>
      <c r="H663" s="256" t="n"/>
      <c r="I663" s="256" t="n"/>
      <c r="J663" s="256" t="n"/>
      <c r="K663" s="256" t="n"/>
      <c r="L663" s="256" t="n"/>
      <c r="M663" s="256" t="n"/>
      <c r="N663" s="256" t="n"/>
      <c r="O663" s="256" t="n"/>
      <c r="P663" s="256" t="n"/>
      <c r="Q663" s="264">
        <f>IF(COUNTA(D663:P663)=0,"",ROUND(AVERAGE(D663:P663),1))</f>
        <v/>
      </c>
      <c r="S663" s="256" t="n"/>
      <c r="T663" s="256" t="n"/>
      <c r="U663" s="256" t="n"/>
      <c r="V663" s="256" t="n"/>
      <c r="W663" s="256" t="n"/>
      <c r="X663" s="256" t="n"/>
      <c r="Y663" s="256" t="n"/>
      <c r="Z663" s="256" t="n"/>
      <c r="AA663" s="256" t="n"/>
      <c r="AB663" s="256" t="n"/>
      <c r="AC663" s="256" t="n"/>
      <c r="AD663" s="256" t="n"/>
      <c r="AE663" s="256" t="n"/>
      <c r="AF663" s="264">
        <f>IF(COUNTA(S663:AE663)=0,"",ROUND(AVERAGE(S663:AE663),1))</f>
        <v/>
      </c>
      <c r="AH663" s="256" t="n"/>
      <c r="AI663" s="256" t="n"/>
      <c r="AJ663" s="256" t="n"/>
      <c r="AK663" s="256" t="n"/>
      <c r="AL663" s="256" t="n"/>
      <c r="AM663" s="256" t="n"/>
      <c r="AN663" s="256" t="n"/>
      <c r="AO663" s="256" t="n"/>
      <c r="AP663" s="256" t="n"/>
      <c r="AQ663" s="256" t="n"/>
      <c r="AR663" s="256" t="n"/>
      <c r="AS663" s="256" t="n"/>
      <c r="AT663" s="256" t="n"/>
      <c r="AU663" s="237">
        <f>IF(COUNTA(AH663:AT663)=0,"",ROUND(AVERAGE(AH663:AT663),1))</f>
        <v/>
      </c>
    </row>
    <row r="664" ht="14.4" customHeight="1" s="185">
      <c r="A664" s="255" t="n">
        <v>3</v>
      </c>
      <c r="B664" s="194">
        <f t="array" ref="B664:B664">IFERROR(INDEX(Liste_Enfants!B$4:B$53,SMALL(IF(Liste_Enfants!E$4:E$53="B",ROW(Liste_Enfants!E$4:E$53)-3),3))&amp;" "&amp;INDEX(Liste_Enfants!C$4:C$53,SMALL(IF(Liste_Enfants!E$4:E$53="B",ROW(Liste_Enfants!E$4:E$53)-3),3)),"")</f>
        <v/>
      </c>
      <c r="C664" s="235" t="n"/>
      <c r="D664" s="256" t="n"/>
      <c r="E664" s="256" t="n"/>
      <c r="F664" s="256" t="n"/>
      <c r="G664" s="256" t="n"/>
      <c r="H664" s="256" t="n"/>
      <c r="I664" s="256" t="n"/>
      <c r="J664" s="256" t="n"/>
      <c r="K664" s="256" t="n"/>
      <c r="L664" s="256" t="n"/>
      <c r="M664" s="256" t="n"/>
      <c r="N664" s="256" t="n"/>
      <c r="O664" s="256" t="n"/>
      <c r="P664" s="256" t="n"/>
      <c r="Q664" s="264">
        <f>IF(COUNTA(D664:P664)=0,"",ROUND(AVERAGE(D664:P664),1))</f>
        <v/>
      </c>
      <c r="S664" s="256" t="n"/>
      <c r="T664" s="256" t="n"/>
      <c r="U664" s="256" t="n"/>
      <c r="V664" s="256" t="n"/>
      <c r="W664" s="256" t="n"/>
      <c r="X664" s="256" t="n"/>
      <c r="Y664" s="256" t="n"/>
      <c r="Z664" s="256" t="n"/>
      <c r="AA664" s="256" t="n"/>
      <c r="AB664" s="256" t="n"/>
      <c r="AC664" s="256" t="n"/>
      <c r="AD664" s="256" t="n"/>
      <c r="AE664" s="256" t="n"/>
      <c r="AF664" s="264">
        <f>IF(COUNTA(S664:AE664)=0,"",ROUND(AVERAGE(S664:AE664),1))</f>
        <v/>
      </c>
      <c r="AH664" s="256" t="n"/>
      <c r="AI664" s="256" t="n"/>
      <c r="AJ664" s="256" t="n"/>
      <c r="AK664" s="256" t="n"/>
      <c r="AL664" s="256" t="n"/>
      <c r="AM664" s="256" t="n"/>
      <c r="AN664" s="256" t="n"/>
      <c r="AO664" s="256" t="n"/>
      <c r="AP664" s="256" t="n"/>
      <c r="AQ664" s="256" t="n"/>
      <c r="AR664" s="256" t="n"/>
      <c r="AS664" s="256" t="n"/>
      <c r="AT664" s="256" t="n"/>
      <c r="AU664" s="237">
        <f>IF(COUNTA(AH664:AT664)=0,"",ROUND(AVERAGE(AH664:AT664),1))</f>
        <v/>
      </c>
    </row>
    <row r="665" ht="14.4" customHeight="1" s="185">
      <c r="A665" s="255" t="n">
        <v>4</v>
      </c>
      <c r="B665" s="194">
        <f t="array" ref="B665:B665">IFERROR(INDEX(Liste_Enfants!B$4:B$53,SMALL(IF(Liste_Enfants!E$4:E$53="B",ROW(Liste_Enfants!E$4:E$53)-3),4))&amp;" "&amp;INDEX(Liste_Enfants!C$4:C$53,SMALL(IF(Liste_Enfants!E$4:E$53="B",ROW(Liste_Enfants!E$4:E$53)-3),4)),"")</f>
        <v/>
      </c>
      <c r="C665" s="235" t="n"/>
      <c r="D665" s="256" t="n"/>
      <c r="E665" s="256" t="n"/>
      <c r="F665" s="256" t="n"/>
      <c r="G665" s="256" t="n"/>
      <c r="H665" s="256" t="n"/>
      <c r="I665" s="256" t="n"/>
      <c r="J665" s="256" t="n"/>
      <c r="K665" s="256" t="n"/>
      <c r="L665" s="256" t="n"/>
      <c r="M665" s="256" t="n"/>
      <c r="N665" s="256" t="n"/>
      <c r="O665" s="256" t="n"/>
      <c r="P665" s="256" t="n"/>
      <c r="Q665" s="264">
        <f>IF(COUNTA(D665:P665)=0,"",ROUND(AVERAGE(D665:P665),1))</f>
        <v/>
      </c>
      <c r="S665" s="256" t="n"/>
      <c r="T665" s="256" t="n"/>
      <c r="U665" s="256" t="n"/>
      <c r="V665" s="256" t="n"/>
      <c r="W665" s="256" t="n"/>
      <c r="X665" s="256" t="n"/>
      <c r="Y665" s="256" t="n"/>
      <c r="Z665" s="256" t="n"/>
      <c r="AA665" s="256" t="n"/>
      <c r="AB665" s="256" t="n"/>
      <c r="AC665" s="256" t="n"/>
      <c r="AD665" s="256" t="n"/>
      <c r="AE665" s="256" t="n"/>
      <c r="AF665" s="264">
        <f>IF(COUNTA(S665:AE665)=0,"",ROUND(AVERAGE(S665:AE665),1))</f>
        <v/>
      </c>
      <c r="AH665" s="256" t="n"/>
      <c r="AI665" s="256" t="n"/>
      <c r="AJ665" s="256" t="n"/>
      <c r="AK665" s="256" t="n"/>
      <c r="AL665" s="256" t="n"/>
      <c r="AM665" s="256" t="n"/>
      <c r="AN665" s="256" t="n"/>
      <c r="AO665" s="256" t="n"/>
      <c r="AP665" s="256" t="n"/>
      <c r="AQ665" s="256" t="n"/>
      <c r="AR665" s="256" t="n"/>
      <c r="AS665" s="256" t="n"/>
      <c r="AT665" s="256" t="n"/>
      <c r="AU665" s="237">
        <f>IF(COUNTA(AH665:AT665)=0,"",ROUND(AVERAGE(AH665:AT665),1))</f>
        <v/>
      </c>
    </row>
    <row r="666" ht="14.4" customHeight="1" s="185">
      <c r="A666" s="255" t="n">
        <v>5</v>
      </c>
      <c r="B666" s="194">
        <f t="array" ref="B666:B666">IFERROR(INDEX(Liste_Enfants!B$4:B$53,SMALL(IF(Liste_Enfants!E$4:E$53="B",ROW(Liste_Enfants!E$4:E$53)-3),5))&amp;" "&amp;INDEX(Liste_Enfants!C$4:C$53,SMALL(IF(Liste_Enfants!E$4:E$53="B",ROW(Liste_Enfants!E$4:E$53)-3),5)),"")</f>
        <v/>
      </c>
      <c r="C666" s="235" t="n"/>
      <c r="D666" s="256" t="n"/>
      <c r="E666" s="256" t="n"/>
      <c r="F666" s="256" t="n"/>
      <c r="G666" s="256" t="n"/>
      <c r="H666" s="256" t="n"/>
      <c r="I666" s="256" t="n"/>
      <c r="J666" s="256" t="n"/>
      <c r="K666" s="256" t="n"/>
      <c r="L666" s="256" t="n"/>
      <c r="M666" s="256" t="n"/>
      <c r="N666" s="256" t="n"/>
      <c r="O666" s="256" t="n"/>
      <c r="P666" s="256" t="n"/>
      <c r="Q666" s="264">
        <f>IF(COUNTA(D666:P666)=0,"",ROUND(AVERAGE(D666:P666),1))</f>
        <v/>
      </c>
      <c r="S666" s="256" t="n"/>
      <c r="T666" s="256" t="n"/>
      <c r="U666" s="256" t="n"/>
      <c r="V666" s="256" t="n"/>
      <c r="W666" s="256" t="n"/>
      <c r="X666" s="256" t="n"/>
      <c r="Y666" s="256" t="n"/>
      <c r="Z666" s="256" t="n"/>
      <c r="AA666" s="256" t="n"/>
      <c r="AB666" s="256" t="n"/>
      <c r="AC666" s="256" t="n"/>
      <c r="AD666" s="256" t="n"/>
      <c r="AE666" s="256" t="n"/>
      <c r="AF666" s="264">
        <f>IF(COUNTA(S666:AE666)=0,"",ROUND(AVERAGE(S666:AE666),1))</f>
        <v/>
      </c>
      <c r="AH666" s="256" t="n"/>
      <c r="AI666" s="256" t="n"/>
      <c r="AJ666" s="256" t="n"/>
      <c r="AK666" s="256" t="n"/>
      <c r="AL666" s="256" t="n"/>
      <c r="AM666" s="256" t="n"/>
      <c r="AN666" s="256" t="n"/>
      <c r="AO666" s="256" t="n"/>
      <c r="AP666" s="256" t="n"/>
      <c r="AQ666" s="256" t="n"/>
      <c r="AR666" s="256" t="n"/>
      <c r="AS666" s="256" t="n"/>
      <c r="AT666" s="256" t="n"/>
      <c r="AU666" s="237">
        <f>IF(COUNTA(AH666:AT666)=0,"",ROUND(AVERAGE(AH666:AT666),1))</f>
        <v/>
      </c>
    </row>
    <row r="667" ht="14.4" customHeight="1" s="185">
      <c r="A667" s="255" t="n">
        <v>6</v>
      </c>
      <c r="B667" s="194">
        <f t="array" ref="B667:B667">IFERROR(INDEX(Liste_Enfants!B$4:B$53,SMALL(IF(Liste_Enfants!E$4:E$53="B",ROW(Liste_Enfants!E$4:E$53)-3),6))&amp;" "&amp;INDEX(Liste_Enfants!C$4:C$53,SMALL(IF(Liste_Enfants!E$4:E$53="B",ROW(Liste_Enfants!E$4:E$53)-3),6)),"")</f>
        <v/>
      </c>
      <c r="C667" s="235" t="n"/>
      <c r="D667" s="256" t="n"/>
      <c r="E667" s="256" t="n"/>
      <c r="F667" s="256" t="n"/>
      <c r="G667" s="256" t="n"/>
      <c r="H667" s="256" t="n"/>
      <c r="I667" s="256" t="n"/>
      <c r="J667" s="256" t="n"/>
      <c r="K667" s="256" t="n"/>
      <c r="L667" s="256" t="n"/>
      <c r="M667" s="256" t="n"/>
      <c r="N667" s="256" t="n"/>
      <c r="O667" s="256" t="n"/>
      <c r="P667" s="256" t="n"/>
      <c r="Q667" s="264">
        <f>IF(COUNTA(D667:P667)=0,"",ROUND(AVERAGE(D667:P667),1))</f>
        <v/>
      </c>
      <c r="S667" s="256" t="n"/>
      <c r="T667" s="256" t="n"/>
      <c r="U667" s="256" t="n"/>
      <c r="V667" s="256" t="n"/>
      <c r="W667" s="256" t="n"/>
      <c r="X667" s="256" t="n"/>
      <c r="Y667" s="256" t="n"/>
      <c r="Z667" s="256" t="n"/>
      <c r="AA667" s="256" t="n"/>
      <c r="AB667" s="256" t="n"/>
      <c r="AC667" s="256" t="n"/>
      <c r="AD667" s="256" t="n"/>
      <c r="AE667" s="256" t="n"/>
      <c r="AF667" s="264">
        <f>IF(COUNTA(S667:AE667)=0,"",ROUND(AVERAGE(S667:AE667),1))</f>
        <v/>
      </c>
      <c r="AH667" s="256" t="n"/>
      <c r="AI667" s="256" t="n"/>
      <c r="AJ667" s="256" t="n"/>
      <c r="AK667" s="256" t="n"/>
      <c r="AL667" s="256" t="n"/>
      <c r="AM667" s="256" t="n"/>
      <c r="AN667" s="256" t="n"/>
      <c r="AO667" s="256" t="n"/>
      <c r="AP667" s="256" t="n"/>
      <c r="AQ667" s="256" t="n"/>
      <c r="AR667" s="256" t="n"/>
      <c r="AS667" s="256" t="n"/>
      <c r="AT667" s="256" t="n"/>
      <c r="AU667" s="237">
        <f>IF(COUNTA(AH667:AT667)=0,"",ROUND(AVERAGE(AH667:AT667),1))</f>
        <v/>
      </c>
    </row>
    <row r="668" ht="14.4" customHeight="1" s="185">
      <c r="A668" s="255" t="n">
        <v>7</v>
      </c>
      <c r="B668" s="194">
        <f t="array" ref="B668:B668">IFERROR(INDEX(Liste_Enfants!B$4:B$53,SMALL(IF(Liste_Enfants!E$4:E$53="B",ROW(Liste_Enfants!E$4:E$53)-3),7))&amp;" "&amp;INDEX(Liste_Enfants!C$4:C$53,SMALL(IF(Liste_Enfants!E$4:E$53="B",ROW(Liste_Enfants!E$4:E$53)-3),7)),"")</f>
        <v/>
      </c>
      <c r="C668" s="235" t="n"/>
      <c r="D668" s="256" t="n"/>
      <c r="E668" s="256" t="n"/>
      <c r="F668" s="256" t="n"/>
      <c r="G668" s="256" t="n"/>
      <c r="H668" s="256" t="n"/>
      <c r="I668" s="256" t="n"/>
      <c r="J668" s="256" t="n"/>
      <c r="K668" s="256" t="n"/>
      <c r="L668" s="256" t="n"/>
      <c r="M668" s="256" t="n"/>
      <c r="N668" s="256" t="n"/>
      <c r="O668" s="256" t="n"/>
      <c r="P668" s="256" t="n"/>
      <c r="Q668" s="264">
        <f>IF(COUNTA(D668:P668)=0,"",ROUND(AVERAGE(D668:P668),1))</f>
        <v/>
      </c>
      <c r="S668" s="256" t="n"/>
      <c r="T668" s="256" t="n"/>
      <c r="U668" s="256" t="n"/>
      <c r="V668" s="256" t="n"/>
      <c r="W668" s="256" t="n"/>
      <c r="X668" s="256" t="n"/>
      <c r="Y668" s="256" t="n"/>
      <c r="Z668" s="256" t="n"/>
      <c r="AA668" s="256" t="n"/>
      <c r="AB668" s="256" t="n"/>
      <c r="AC668" s="256" t="n"/>
      <c r="AD668" s="256" t="n"/>
      <c r="AE668" s="256" t="n"/>
      <c r="AF668" s="264">
        <f>IF(COUNTA(S668:AE668)=0,"",ROUND(AVERAGE(S668:AE668),1))</f>
        <v/>
      </c>
      <c r="AH668" s="256" t="n"/>
      <c r="AI668" s="256" t="n"/>
      <c r="AJ668" s="256" t="n"/>
      <c r="AK668" s="256" t="n"/>
      <c r="AL668" s="256" t="n"/>
      <c r="AM668" s="256" t="n"/>
      <c r="AN668" s="256" t="n"/>
      <c r="AO668" s="256" t="n"/>
      <c r="AP668" s="256" t="n"/>
      <c r="AQ668" s="256" t="n"/>
      <c r="AR668" s="256" t="n"/>
      <c r="AS668" s="256" t="n"/>
      <c r="AT668" s="256" t="n"/>
      <c r="AU668" s="237">
        <f>IF(COUNTA(AH668:AT668)=0,"",ROUND(AVERAGE(AH668:AT668),1))</f>
        <v/>
      </c>
    </row>
    <row r="669" ht="14.4" customHeight="1" s="185">
      <c r="A669" s="255" t="n">
        <v>8</v>
      </c>
      <c r="B669" s="194">
        <f t="array" ref="B669:B669">IFERROR(INDEX(Liste_Enfants!B$4:B$53,SMALL(IF(Liste_Enfants!E$4:E$53="B",ROW(Liste_Enfants!E$4:E$53)-3),8))&amp;" "&amp;INDEX(Liste_Enfants!C$4:C$53,SMALL(IF(Liste_Enfants!E$4:E$53="B",ROW(Liste_Enfants!E$4:E$53)-3),8)),"")</f>
        <v/>
      </c>
      <c r="C669" s="235" t="n"/>
      <c r="D669" s="256" t="n"/>
      <c r="E669" s="256" t="n"/>
      <c r="F669" s="256" t="n"/>
      <c r="G669" s="256" t="n"/>
      <c r="H669" s="256" t="n"/>
      <c r="I669" s="256" t="n"/>
      <c r="J669" s="256" t="n"/>
      <c r="K669" s="256" t="n"/>
      <c r="L669" s="256" t="n"/>
      <c r="M669" s="256" t="n"/>
      <c r="N669" s="256" t="n"/>
      <c r="O669" s="256" t="n"/>
      <c r="P669" s="256" t="n"/>
      <c r="Q669" s="264">
        <f>IF(COUNTA(D669:P669)=0,"",ROUND(AVERAGE(D669:P669),1))</f>
        <v/>
      </c>
      <c r="S669" s="256" t="n"/>
      <c r="T669" s="256" t="n"/>
      <c r="U669" s="256" t="n"/>
      <c r="V669" s="256" t="n"/>
      <c r="W669" s="256" t="n"/>
      <c r="X669" s="256" t="n"/>
      <c r="Y669" s="256" t="n"/>
      <c r="Z669" s="256" t="n"/>
      <c r="AA669" s="256" t="n"/>
      <c r="AB669" s="256" t="n"/>
      <c r="AC669" s="256" t="n"/>
      <c r="AD669" s="256" t="n"/>
      <c r="AE669" s="256" t="n"/>
      <c r="AF669" s="264">
        <f>IF(COUNTA(S669:AE669)=0,"",ROUND(AVERAGE(S669:AE669),1))</f>
        <v/>
      </c>
      <c r="AH669" s="256" t="n"/>
      <c r="AI669" s="256" t="n"/>
      <c r="AJ669" s="256" t="n"/>
      <c r="AK669" s="256" t="n"/>
      <c r="AL669" s="256" t="n"/>
      <c r="AM669" s="256" t="n"/>
      <c r="AN669" s="256" t="n"/>
      <c r="AO669" s="256" t="n"/>
      <c r="AP669" s="256" t="n"/>
      <c r="AQ669" s="256" t="n"/>
      <c r="AR669" s="256" t="n"/>
      <c r="AS669" s="256" t="n"/>
      <c r="AT669" s="256" t="n"/>
      <c r="AU669" s="237">
        <f>IF(COUNTA(AH669:AT669)=0,"",ROUND(AVERAGE(AH669:AT669),1))</f>
        <v/>
      </c>
    </row>
    <row r="670" ht="14.4" customHeight="1" s="185">
      <c r="A670" s="255" t="n">
        <v>9</v>
      </c>
      <c r="B670" s="194">
        <f t="array" ref="B670:B670">IFERROR(INDEX(Liste_Enfants!B$4:B$53,SMALL(IF(Liste_Enfants!E$4:E$53="B",ROW(Liste_Enfants!E$4:E$53)-3),9))&amp;" "&amp;INDEX(Liste_Enfants!C$4:C$53,SMALL(IF(Liste_Enfants!E$4:E$53="B",ROW(Liste_Enfants!E$4:E$53)-3),9)),"")</f>
        <v/>
      </c>
      <c r="C670" s="235" t="n"/>
      <c r="D670" s="256" t="n"/>
      <c r="E670" s="256" t="n"/>
      <c r="F670" s="256" t="n"/>
      <c r="G670" s="256" t="n"/>
      <c r="H670" s="256" t="n"/>
      <c r="I670" s="256" t="n"/>
      <c r="J670" s="256" t="n"/>
      <c r="K670" s="256" t="n"/>
      <c r="L670" s="256" t="n"/>
      <c r="M670" s="256" t="n"/>
      <c r="N670" s="256" t="n"/>
      <c r="O670" s="256" t="n"/>
      <c r="P670" s="256" t="n"/>
      <c r="Q670" s="264">
        <f>IF(COUNTA(D670:P670)=0,"",ROUND(AVERAGE(D670:P670),1))</f>
        <v/>
      </c>
      <c r="S670" s="256" t="n"/>
      <c r="T670" s="256" t="n"/>
      <c r="U670" s="256" t="n"/>
      <c r="V670" s="256" t="n"/>
      <c r="W670" s="256" t="n"/>
      <c r="X670" s="256" t="n"/>
      <c r="Y670" s="256" t="n"/>
      <c r="Z670" s="256" t="n"/>
      <c r="AA670" s="256" t="n"/>
      <c r="AB670" s="256" t="n"/>
      <c r="AC670" s="256" t="n"/>
      <c r="AD670" s="256" t="n"/>
      <c r="AE670" s="256" t="n"/>
      <c r="AF670" s="264">
        <f>IF(COUNTA(S670:AE670)=0,"",ROUND(AVERAGE(S670:AE670),1))</f>
        <v/>
      </c>
      <c r="AH670" s="256" t="n"/>
      <c r="AI670" s="256" t="n"/>
      <c r="AJ670" s="256" t="n"/>
      <c r="AK670" s="256" t="n"/>
      <c r="AL670" s="256" t="n"/>
      <c r="AM670" s="256" t="n"/>
      <c r="AN670" s="256" t="n"/>
      <c r="AO670" s="256" t="n"/>
      <c r="AP670" s="256" t="n"/>
      <c r="AQ670" s="256" t="n"/>
      <c r="AR670" s="256" t="n"/>
      <c r="AS670" s="256" t="n"/>
      <c r="AT670" s="256" t="n"/>
      <c r="AU670" s="237">
        <f>IF(COUNTA(AH670:AT670)=0,"",ROUND(AVERAGE(AH670:AT670),1))</f>
        <v/>
      </c>
    </row>
    <row r="671" ht="14.4" customHeight="1" s="185">
      <c r="A671" s="255" t="n">
        <v>10</v>
      </c>
      <c r="B671" s="194">
        <f t="array" ref="B671:B671">IFERROR(INDEX(Liste_Enfants!B$4:B$53,SMALL(IF(Liste_Enfants!E$4:E$53="B",ROW(Liste_Enfants!E$4:E$53)-3),10))&amp;" "&amp;INDEX(Liste_Enfants!C$4:C$53,SMALL(IF(Liste_Enfants!E$4:E$53="B",ROW(Liste_Enfants!E$4:E$53)-3),10)),"")</f>
        <v/>
      </c>
      <c r="C671" s="235" t="n"/>
      <c r="D671" s="256" t="n"/>
      <c r="E671" s="256" t="n"/>
      <c r="F671" s="256" t="n"/>
      <c r="G671" s="256" t="n"/>
      <c r="H671" s="256" t="n"/>
      <c r="I671" s="256" t="n"/>
      <c r="J671" s="256" t="n"/>
      <c r="K671" s="256" t="n"/>
      <c r="L671" s="256" t="n"/>
      <c r="M671" s="256" t="n"/>
      <c r="N671" s="256" t="n"/>
      <c r="O671" s="256" t="n"/>
      <c r="P671" s="256" t="n"/>
      <c r="Q671" s="264">
        <f>IF(COUNTA(D671:P671)=0,"",ROUND(AVERAGE(D671:P671),1))</f>
        <v/>
      </c>
      <c r="S671" s="256" t="n"/>
      <c r="T671" s="256" t="n"/>
      <c r="U671" s="256" t="n"/>
      <c r="V671" s="256" t="n"/>
      <c r="W671" s="256" t="n"/>
      <c r="X671" s="256" t="n"/>
      <c r="Y671" s="256" t="n"/>
      <c r="Z671" s="256" t="n"/>
      <c r="AA671" s="256" t="n"/>
      <c r="AB671" s="256" t="n"/>
      <c r="AC671" s="256" t="n"/>
      <c r="AD671" s="256" t="n"/>
      <c r="AE671" s="256" t="n"/>
      <c r="AF671" s="264">
        <f>IF(COUNTA(S671:AE671)=0,"",ROUND(AVERAGE(S671:AE671),1))</f>
        <v/>
      </c>
      <c r="AH671" s="256" t="n"/>
      <c r="AI671" s="256" t="n"/>
      <c r="AJ671" s="256" t="n"/>
      <c r="AK671" s="256" t="n"/>
      <c r="AL671" s="256" t="n"/>
      <c r="AM671" s="256" t="n"/>
      <c r="AN671" s="256" t="n"/>
      <c r="AO671" s="256" t="n"/>
      <c r="AP671" s="256" t="n"/>
      <c r="AQ671" s="256" t="n"/>
      <c r="AR671" s="256" t="n"/>
      <c r="AS671" s="256" t="n"/>
      <c r="AT671" s="256" t="n"/>
      <c r="AU671" s="237">
        <f>IF(COUNTA(AH671:AT671)=0,"",ROUND(AVERAGE(AH671:AT671),1))</f>
        <v/>
      </c>
    </row>
    <row r="672" ht="14.4" customHeight="1" s="185">
      <c r="A672" s="255" t="n">
        <v>11</v>
      </c>
      <c r="B672" s="194">
        <f t="array" ref="B672:B672">IFERROR(INDEX(Liste_Enfants!B$4:B$53,SMALL(IF(Liste_Enfants!E$4:E$53="B",ROW(Liste_Enfants!E$4:E$53)-3),11))&amp;" "&amp;INDEX(Liste_Enfants!C$4:C$53,SMALL(IF(Liste_Enfants!E$4:E$53="B",ROW(Liste_Enfants!E$4:E$53)-3),11)),"")</f>
        <v/>
      </c>
      <c r="C672" s="235" t="n"/>
      <c r="D672" s="256" t="n"/>
      <c r="E672" s="256" t="n"/>
      <c r="F672" s="256" t="n"/>
      <c r="G672" s="256" t="n"/>
      <c r="H672" s="256" t="n"/>
      <c r="I672" s="256" t="n"/>
      <c r="J672" s="256" t="n"/>
      <c r="K672" s="256" t="n"/>
      <c r="L672" s="256" t="n"/>
      <c r="M672" s="256" t="n"/>
      <c r="N672" s="256" t="n"/>
      <c r="O672" s="256" t="n"/>
      <c r="P672" s="256" t="n"/>
      <c r="Q672" s="264">
        <f>IF(COUNTA(D672:P672)=0,"",ROUND(AVERAGE(D672:P672),1))</f>
        <v/>
      </c>
      <c r="S672" s="256" t="n"/>
      <c r="T672" s="256" t="n"/>
      <c r="U672" s="256" t="n"/>
      <c r="V672" s="256" t="n"/>
      <c r="W672" s="256" t="n"/>
      <c r="X672" s="256" t="n"/>
      <c r="Y672" s="256" t="n"/>
      <c r="Z672" s="256" t="n"/>
      <c r="AA672" s="256" t="n"/>
      <c r="AB672" s="256" t="n"/>
      <c r="AC672" s="256" t="n"/>
      <c r="AD672" s="256" t="n"/>
      <c r="AE672" s="256" t="n"/>
      <c r="AF672" s="264">
        <f>IF(COUNTA(S672:AE672)=0,"",ROUND(AVERAGE(S672:AE672),1))</f>
        <v/>
      </c>
      <c r="AH672" s="256" t="n"/>
      <c r="AI672" s="256" t="n"/>
      <c r="AJ672" s="256" t="n"/>
      <c r="AK672" s="256" t="n"/>
      <c r="AL672" s="256" t="n"/>
      <c r="AM672" s="256" t="n"/>
      <c r="AN672" s="256" t="n"/>
      <c r="AO672" s="256" t="n"/>
      <c r="AP672" s="256" t="n"/>
      <c r="AQ672" s="256" t="n"/>
      <c r="AR672" s="256" t="n"/>
      <c r="AS672" s="256" t="n"/>
      <c r="AT672" s="256" t="n"/>
      <c r="AU672" s="237">
        <f>IF(COUNTA(AH672:AT672)=0,"",ROUND(AVERAGE(AH672:AT672),1))</f>
        <v/>
      </c>
    </row>
    <row r="673" ht="14.4" customHeight="1" s="185">
      <c r="A673" s="255" t="n">
        <v>12</v>
      </c>
      <c r="B673" s="194">
        <f t="array" ref="B673:B673">IFERROR(INDEX(Liste_Enfants!B$4:B$53,SMALL(IF(Liste_Enfants!E$4:E$53="B",ROW(Liste_Enfants!E$4:E$53)-3),12))&amp;" "&amp;INDEX(Liste_Enfants!C$4:C$53,SMALL(IF(Liste_Enfants!E$4:E$53="B",ROW(Liste_Enfants!E$4:E$53)-3),12)),"")</f>
        <v/>
      </c>
      <c r="C673" s="235" t="n"/>
      <c r="D673" s="256" t="n"/>
      <c r="E673" s="256" t="n"/>
      <c r="F673" s="256" t="n"/>
      <c r="G673" s="256" t="n"/>
      <c r="H673" s="256" t="n"/>
      <c r="I673" s="256" t="n"/>
      <c r="J673" s="256" t="n"/>
      <c r="K673" s="256" t="n"/>
      <c r="L673" s="256" t="n"/>
      <c r="M673" s="256" t="n"/>
      <c r="N673" s="256" t="n"/>
      <c r="O673" s="256" t="n"/>
      <c r="P673" s="256" t="n"/>
      <c r="Q673" s="264">
        <f>IF(COUNTA(D673:P673)=0,"",ROUND(AVERAGE(D673:P673),1))</f>
        <v/>
      </c>
      <c r="S673" s="256" t="n"/>
      <c r="T673" s="256" t="n"/>
      <c r="U673" s="256" t="n"/>
      <c r="V673" s="256" t="n"/>
      <c r="W673" s="256" t="n"/>
      <c r="X673" s="256" t="n"/>
      <c r="Y673" s="256" t="n"/>
      <c r="Z673" s="256" t="n"/>
      <c r="AA673" s="256" t="n"/>
      <c r="AB673" s="256" t="n"/>
      <c r="AC673" s="256" t="n"/>
      <c r="AD673" s="256" t="n"/>
      <c r="AE673" s="256" t="n"/>
      <c r="AF673" s="264">
        <f>IF(COUNTA(S673:AE673)=0,"",ROUND(AVERAGE(S673:AE673),1))</f>
        <v/>
      </c>
      <c r="AH673" s="256" t="n"/>
      <c r="AI673" s="256" t="n"/>
      <c r="AJ673" s="256" t="n"/>
      <c r="AK673" s="256" t="n"/>
      <c r="AL673" s="256" t="n"/>
      <c r="AM673" s="256" t="n"/>
      <c r="AN673" s="256" t="n"/>
      <c r="AO673" s="256" t="n"/>
      <c r="AP673" s="256" t="n"/>
      <c r="AQ673" s="256" t="n"/>
      <c r="AR673" s="256" t="n"/>
      <c r="AS673" s="256" t="n"/>
      <c r="AT673" s="256" t="n"/>
      <c r="AU673" s="237">
        <f>IF(COUNTA(AH673:AT673)=0,"",ROUND(AVERAGE(AH673:AT673),1))</f>
        <v/>
      </c>
    </row>
    <row r="674" ht="14.4" customHeight="1" s="185">
      <c r="A674" s="255" t="n">
        <v>13</v>
      </c>
      <c r="B674" s="194">
        <f t="array" ref="B674:B674">IFERROR(INDEX(Liste_Enfants!B$4:B$53,SMALL(IF(Liste_Enfants!E$4:E$53="B",ROW(Liste_Enfants!E$4:E$53)-3),13))&amp;" "&amp;INDEX(Liste_Enfants!C$4:C$53,SMALL(IF(Liste_Enfants!E$4:E$53="B",ROW(Liste_Enfants!E$4:E$53)-3),13)),"")</f>
        <v/>
      </c>
      <c r="C674" s="235" t="n"/>
      <c r="D674" s="256" t="n"/>
      <c r="E674" s="256" t="n"/>
      <c r="F674" s="256" t="n"/>
      <c r="G674" s="256" t="n"/>
      <c r="H674" s="256" t="n"/>
      <c r="I674" s="256" t="n"/>
      <c r="J674" s="256" t="n"/>
      <c r="K674" s="256" t="n"/>
      <c r="L674" s="256" t="n"/>
      <c r="M674" s="256" t="n"/>
      <c r="N674" s="256" t="n"/>
      <c r="O674" s="256" t="n"/>
      <c r="P674" s="256" t="n"/>
      <c r="Q674" s="264">
        <f>IF(COUNTA(D674:P674)=0,"",ROUND(AVERAGE(D674:P674),1))</f>
        <v/>
      </c>
      <c r="S674" s="256" t="n"/>
      <c r="T674" s="256" t="n"/>
      <c r="U674" s="256" t="n"/>
      <c r="V674" s="256" t="n"/>
      <c r="W674" s="256" t="n"/>
      <c r="X674" s="256" t="n"/>
      <c r="Y674" s="256" t="n"/>
      <c r="Z674" s="256" t="n"/>
      <c r="AA674" s="256" t="n"/>
      <c r="AB674" s="256" t="n"/>
      <c r="AC674" s="256" t="n"/>
      <c r="AD674" s="256" t="n"/>
      <c r="AE674" s="256" t="n"/>
      <c r="AF674" s="264">
        <f>IF(COUNTA(S674:AE674)=0,"",ROUND(AVERAGE(S674:AE674),1))</f>
        <v/>
      </c>
      <c r="AH674" s="256" t="n"/>
      <c r="AI674" s="256" t="n"/>
      <c r="AJ674" s="256" t="n"/>
      <c r="AK674" s="256" t="n"/>
      <c r="AL674" s="256" t="n"/>
      <c r="AM674" s="256" t="n"/>
      <c r="AN674" s="256" t="n"/>
      <c r="AO674" s="256" t="n"/>
      <c r="AP674" s="256" t="n"/>
      <c r="AQ674" s="256" t="n"/>
      <c r="AR674" s="256" t="n"/>
      <c r="AS674" s="256" t="n"/>
      <c r="AT674" s="256" t="n"/>
      <c r="AU674" s="237">
        <f>IF(COUNTA(AH674:AT674)=0,"",ROUND(AVERAGE(AH674:AT674),1))</f>
        <v/>
      </c>
    </row>
    <row r="675" ht="14.4" customHeight="1" s="185">
      <c r="A675" s="255" t="n">
        <v>14</v>
      </c>
      <c r="B675" s="194">
        <f t="array" ref="B675:B675">IFERROR(INDEX(Liste_Enfants!B$4:B$53,SMALL(IF(Liste_Enfants!E$4:E$53="B",ROW(Liste_Enfants!E$4:E$53)-3),14))&amp;" "&amp;INDEX(Liste_Enfants!C$4:C$53,SMALL(IF(Liste_Enfants!E$4:E$53="B",ROW(Liste_Enfants!E$4:E$53)-3),14)),"")</f>
        <v/>
      </c>
      <c r="C675" s="235" t="n"/>
      <c r="D675" s="256" t="n"/>
      <c r="E675" s="256" t="n"/>
      <c r="F675" s="256" t="n"/>
      <c r="G675" s="256" t="n"/>
      <c r="H675" s="256" t="n"/>
      <c r="I675" s="256" t="n"/>
      <c r="J675" s="256" t="n"/>
      <c r="K675" s="256" t="n"/>
      <c r="L675" s="256" t="n"/>
      <c r="M675" s="256" t="n"/>
      <c r="N675" s="256" t="n"/>
      <c r="O675" s="256" t="n"/>
      <c r="P675" s="256" t="n"/>
      <c r="Q675" s="264">
        <f>IF(COUNTA(D675:P675)=0,"",ROUND(AVERAGE(D675:P675),1))</f>
        <v/>
      </c>
      <c r="S675" s="256" t="n"/>
      <c r="T675" s="256" t="n"/>
      <c r="U675" s="256" t="n"/>
      <c r="V675" s="256" t="n"/>
      <c r="W675" s="256" t="n"/>
      <c r="X675" s="256" t="n"/>
      <c r="Y675" s="256" t="n"/>
      <c r="Z675" s="256" t="n"/>
      <c r="AA675" s="256" t="n"/>
      <c r="AB675" s="256" t="n"/>
      <c r="AC675" s="256" t="n"/>
      <c r="AD675" s="256" t="n"/>
      <c r="AE675" s="256" t="n"/>
      <c r="AF675" s="264">
        <f>IF(COUNTA(S675:AE675)=0,"",ROUND(AVERAGE(S675:AE675),1))</f>
        <v/>
      </c>
      <c r="AH675" s="256" t="n"/>
      <c r="AI675" s="256" t="n"/>
      <c r="AJ675" s="256" t="n"/>
      <c r="AK675" s="256" t="n"/>
      <c r="AL675" s="256" t="n"/>
      <c r="AM675" s="256" t="n"/>
      <c r="AN675" s="256" t="n"/>
      <c r="AO675" s="256" t="n"/>
      <c r="AP675" s="256" t="n"/>
      <c r="AQ675" s="256" t="n"/>
      <c r="AR675" s="256" t="n"/>
      <c r="AS675" s="256" t="n"/>
      <c r="AT675" s="256" t="n"/>
      <c r="AU675" s="237">
        <f>IF(COUNTA(AH675:AT675)=0,"",ROUND(AVERAGE(AH675:AT675),1))</f>
        <v/>
      </c>
    </row>
    <row r="676" ht="14.4" customHeight="1" s="185">
      <c r="A676" s="255" t="n">
        <v>15</v>
      </c>
      <c r="B676" s="194">
        <f t="array" ref="B676:B676">IFERROR(INDEX(Liste_Enfants!B$4:B$53,SMALL(IF(Liste_Enfants!E$4:E$53="B",ROW(Liste_Enfants!E$4:E$53)-3),15))&amp;" "&amp;INDEX(Liste_Enfants!C$4:C$53,SMALL(IF(Liste_Enfants!E$4:E$53="B",ROW(Liste_Enfants!E$4:E$53)-3),15)),"")</f>
        <v/>
      </c>
      <c r="C676" s="235" t="n"/>
      <c r="D676" s="256" t="n"/>
      <c r="E676" s="256" t="n"/>
      <c r="F676" s="256" t="n"/>
      <c r="G676" s="256" t="n"/>
      <c r="H676" s="256" t="n"/>
      <c r="I676" s="256" t="n"/>
      <c r="J676" s="256" t="n"/>
      <c r="K676" s="256" t="n"/>
      <c r="L676" s="256" t="n"/>
      <c r="M676" s="256" t="n"/>
      <c r="N676" s="256" t="n"/>
      <c r="O676" s="256" t="n"/>
      <c r="P676" s="256" t="n"/>
      <c r="Q676" s="264">
        <f>IF(COUNTA(D676:P676)=0,"",ROUND(AVERAGE(D676:P676),1))</f>
        <v/>
      </c>
      <c r="S676" s="256" t="n"/>
      <c r="T676" s="256" t="n"/>
      <c r="U676" s="256" t="n"/>
      <c r="V676" s="256" t="n"/>
      <c r="W676" s="256" t="n"/>
      <c r="X676" s="256" t="n"/>
      <c r="Y676" s="256" t="n"/>
      <c r="Z676" s="256" t="n"/>
      <c r="AA676" s="256" t="n"/>
      <c r="AB676" s="256" t="n"/>
      <c r="AC676" s="256" t="n"/>
      <c r="AD676" s="256" t="n"/>
      <c r="AE676" s="256" t="n"/>
      <c r="AF676" s="264">
        <f>IF(COUNTA(S676:AE676)=0,"",ROUND(AVERAGE(S676:AE676),1))</f>
        <v/>
      </c>
      <c r="AH676" s="256" t="n"/>
      <c r="AI676" s="256" t="n"/>
      <c r="AJ676" s="256" t="n"/>
      <c r="AK676" s="256" t="n"/>
      <c r="AL676" s="256" t="n"/>
      <c r="AM676" s="256" t="n"/>
      <c r="AN676" s="256" t="n"/>
      <c r="AO676" s="256" t="n"/>
      <c r="AP676" s="256" t="n"/>
      <c r="AQ676" s="256" t="n"/>
      <c r="AR676" s="256" t="n"/>
      <c r="AS676" s="256" t="n"/>
      <c r="AT676" s="256" t="n"/>
      <c r="AU676" s="237">
        <f>IF(COUNTA(AH676:AT676)=0,"",ROUND(AVERAGE(AH676:AT676),1))</f>
        <v/>
      </c>
    </row>
    <row r="677" ht="14.4" customHeight="1" s="185">
      <c r="A677" s="257" t="inlineStr">
        <is>
          <t>📊 MOY.</t>
        </is>
      </c>
      <c r="C677" s="235" t="n"/>
      <c r="D677" s="258">
        <f>IF(COUNTA(D662:D676)=0,"",ROUND(AVERAGE(D662:D676),1))</f>
        <v/>
      </c>
      <c r="E677" s="258">
        <f>IF(COUNTA(E662:E676)=0,"",ROUND(AVERAGE(E662:E676),1))</f>
        <v/>
      </c>
      <c r="F677" s="258">
        <f>IF(COUNTA(F662:F676)=0,"",ROUND(AVERAGE(F662:F676),1))</f>
        <v/>
      </c>
      <c r="G677" s="258">
        <f>IF(COUNTA(G662:G676)=0,"",ROUND(AVERAGE(G662:G676),1))</f>
        <v/>
      </c>
      <c r="H677" s="258">
        <f>IF(COUNTA(H662:H676)=0,"",ROUND(AVERAGE(H662:H676),1))</f>
        <v/>
      </c>
      <c r="I677" s="258">
        <f>IF(COUNTA(I662:I676)=0,"",ROUND(AVERAGE(I662:I676),1))</f>
        <v/>
      </c>
      <c r="J677" s="258">
        <f>IF(COUNTA(J662:J676)=0,"",ROUND(AVERAGE(J662:J676),1))</f>
        <v/>
      </c>
      <c r="K677" s="258">
        <f>IF(COUNTA(K662:K676)=0,"",ROUND(AVERAGE(K662:K676),1))</f>
        <v/>
      </c>
      <c r="L677" s="258">
        <f>IF(COUNTA(L662:L676)=0,"",ROUND(AVERAGE(L662:L676),1))</f>
        <v/>
      </c>
      <c r="M677" s="258">
        <f>IF(COUNTA(M662:M676)=0,"",ROUND(AVERAGE(M662:M676),1))</f>
        <v/>
      </c>
      <c r="N677" s="258">
        <f>IF(COUNTA(N662:N676)=0,"",ROUND(AVERAGE(N662:N676),1))</f>
        <v/>
      </c>
      <c r="O677" s="258">
        <f>IF(COUNTA(O662:O676)=0,"",ROUND(AVERAGE(O662:O676),1))</f>
        <v/>
      </c>
      <c r="P677" s="258">
        <f>IF(COUNTA(P662:P676)=0,"",ROUND(AVERAGE(P662:P676),1))</f>
        <v/>
      </c>
      <c r="Q677" s="265">
        <f>IF(COUNTA(Q662:Q676)=0,"",ROUND(AVERAGE(Q662:Q676),1))</f>
        <v/>
      </c>
      <c r="S677" s="258">
        <f>IF(COUNTA(S662:S676)=0,"",ROUND(AVERAGE(S662:S676),1))</f>
        <v/>
      </c>
      <c r="T677" s="258">
        <f>IF(COUNTA(T662:T676)=0,"",ROUND(AVERAGE(T662:T676),1))</f>
        <v/>
      </c>
      <c r="U677" s="258">
        <f>IF(COUNTA(U662:U676)=0,"",ROUND(AVERAGE(U662:U676),1))</f>
        <v/>
      </c>
      <c r="V677" s="258">
        <f>IF(COUNTA(V662:V676)=0,"",ROUND(AVERAGE(V662:V676),1))</f>
        <v/>
      </c>
      <c r="W677" s="258">
        <f>IF(COUNTA(W662:W676)=0,"",ROUND(AVERAGE(W662:W676),1))</f>
        <v/>
      </c>
      <c r="X677" s="258">
        <f>IF(COUNTA(X662:X676)=0,"",ROUND(AVERAGE(X662:X676),1))</f>
        <v/>
      </c>
      <c r="Y677" s="258">
        <f>IF(COUNTA(Y662:Y676)=0,"",ROUND(AVERAGE(Y662:Y676),1))</f>
        <v/>
      </c>
      <c r="Z677" s="258">
        <f>IF(COUNTA(Z662:Z676)=0,"",ROUND(AVERAGE(Z662:Z676),1))</f>
        <v/>
      </c>
      <c r="AA677" s="258">
        <f>IF(COUNTA(AA662:AA676)=0,"",ROUND(AVERAGE(AA662:AA676),1))</f>
        <v/>
      </c>
      <c r="AB677" s="258">
        <f>IF(COUNTA(AB662:AB676)=0,"",ROUND(AVERAGE(AB662:AB676),1))</f>
        <v/>
      </c>
      <c r="AC677" s="258">
        <f>IF(COUNTA(AC662:AC676)=0,"",ROUND(AVERAGE(AC662:AC676),1))</f>
        <v/>
      </c>
      <c r="AD677" s="258">
        <f>IF(COUNTA(AD662:AD676)=0,"",ROUND(AVERAGE(AD662:AD676),1))</f>
        <v/>
      </c>
      <c r="AE677" s="258">
        <f>IF(COUNTA(AE662:AE676)=0,"",ROUND(AVERAGE(AE662:AE676),1))</f>
        <v/>
      </c>
      <c r="AF677" s="265">
        <f>IF(COUNTA(AF662:AF676)=0,"",ROUND(AVERAGE(AF662:AF676),1))</f>
        <v/>
      </c>
      <c r="AH677" s="258">
        <f>IF(COUNTA(AH662:AH676)=0,"",ROUND(AVERAGE(AH662:AH676),1))</f>
        <v/>
      </c>
      <c r="AI677" s="258">
        <f>IF(COUNTA(AI662:AI676)=0,"",ROUND(AVERAGE(AI662:AI676),1))</f>
        <v/>
      </c>
      <c r="AJ677" s="258">
        <f>IF(COUNTA(AJ662:AJ676)=0,"",ROUND(AVERAGE(AJ662:AJ676),1))</f>
        <v/>
      </c>
      <c r="AK677" s="258">
        <f>IF(COUNTA(AK662:AK676)=0,"",ROUND(AVERAGE(AK662:AK676),1))</f>
        <v/>
      </c>
      <c r="AL677" s="258">
        <f>IF(COUNTA(AL662:AL676)=0,"",ROUND(AVERAGE(AL662:AL676),1))</f>
        <v/>
      </c>
      <c r="AM677" s="258">
        <f>IF(COUNTA(AM662:AM676)=0,"",ROUND(AVERAGE(AM662:AM676),1))</f>
        <v/>
      </c>
      <c r="AN677" s="258">
        <f>IF(COUNTA(AN662:AN676)=0,"",ROUND(AVERAGE(AN662:AN676),1))</f>
        <v/>
      </c>
      <c r="AO677" s="258">
        <f>IF(COUNTA(AO662:AO676)=0,"",ROUND(AVERAGE(AO662:AO676),1))</f>
        <v/>
      </c>
      <c r="AP677" s="258">
        <f>IF(COUNTA(AP662:AP676)=0,"",ROUND(AVERAGE(AP662:AP676),1))</f>
        <v/>
      </c>
      <c r="AQ677" s="258">
        <f>IF(COUNTA(AQ662:AQ676)=0,"",ROUND(AVERAGE(AQ662:AQ676),1))</f>
        <v/>
      </c>
      <c r="AR677" s="258">
        <f>IF(COUNTA(AR662:AR676)=0,"",ROUND(AVERAGE(AR662:AR676),1))</f>
        <v/>
      </c>
      <c r="AS677" s="258">
        <f>IF(COUNTA(AS662:AS676)=0,"",ROUND(AVERAGE(AS662:AS676),1))</f>
        <v/>
      </c>
      <c r="AT677" s="258">
        <f>IF(COUNTA(AT662:AT676)=0,"",ROUND(AVERAGE(AT662:AT676),1))</f>
        <v/>
      </c>
      <c r="AU677" s="272">
        <f>IF(COUNTA(AU662:AU676)=0,"",ROUND(AVERAGE(AU662:AU676),1))</f>
        <v/>
      </c>
    </row>
    <row r="678" ht="30" customHeight="1" s="185">
      <c r="A678" s="260" t="inlineStr">
        <is>
          <t>N°</t>
        </is>
      </c>
      <c r="B678" s="245" t="inlineStr">
        <is>
          <t>📅 MERCREDI</t>
        </is>
      </c>
      <c r="C678" s="228" t="n"/>
      <c r="D678" s="229" t="inlineStr">
        <is>
          <t>Règles</t>
        </is>
      </c>
      <c r="E678" s="229" t="inlineStr">
        <is>
          <t>Coopér.</t>
        </is>
      </c>
      <c r="F678" s="229" t="inlineStr">
        <is>
          <t>Comm.</t>
        </is>
      </c>
      <c r="G678" s="229" t="inlineStr">
        <is>
          <t>Entraide</t>
        </is>
      </c>
      <c r="H678" s="230" t="inlineStr">
        <is>
          <t>Initiat.</t>
        </is>
      </c>
      <c r="I678" s="230" t="inlineStr">
        <is>
          <t>Gest.mat</t>
        </is>
      </c>
      <c r="J678" s="230" t="inlineStr">
        <is>
          <t>Orga.</t>
        </is>
      </c>
      <c r="K678" s="231" t="inlineStr">
        <is>
          <t>Imagin.</t>
        </is>
      </c>
      <c r="L678" s="231" t="inlineStr">
        <is>
          <t>Expr.art</t>
        </is>
      </c>
      <c r="M678" s="231" t="inlineStr">
        <is>
          <t>Expr.corp</t>
        </is>
      </c>
      <c r="N678" s="232" t="inlineStr">
        <is>
          <t>Coord.</t>
        </is>
      </c>
      <c r="O678" s="232" t="inlineStr">
        <is>
          <t>Endur.</t>
        </is>
      </c>
      <c r="P678" s="232" t="inlineStr">
        <is>
          <t>Esp.sport</t>
        </is>
      </c>
      <c r="Q678" s="267" t="inlineStr">
        <is>
          <t>MOY</t>
        </is>
      </c>
      <c r="R678" s="268" t="inlineStr">
        <is>
          <t>▼ Activité</t>
        </is>
      </c>
      <c r="S678" s="229" t="inlineStr">
        <is>
          <t>Règles</t>
        </is>
      </c>
      <c r="T678" s="229" t="inlineStr">
        <is>
          <t>Coopér.</t>
        </is>
      </c>
      <c r="U678" s="229" t="inlineStr">
        <is>
          <t>Comm.</t>
        </is>
      </c>
      <c r="V678" s="229" t="inlineStr">
        <is>
          <t>Entraide</t>
        </is>
      </c>
      <c r="W678" s="230" t="inlineStr">
        <is>
          <t>Initiat.</t>
        </is>
      </c>
      <c r="X678" s="230" t="inlineStr">
        <is>
          <t>Gest.mat</t>
        </is>
      </c>
      <c r="Y678" s="230" t="inlineStr">
        <is>
          <t>Orga.</t>
        </is>
      </c>
      <c r="Z678" s="231" t="inlineStr">
        <is>
          <t>Imagin.</t>
        </is>
      </c>
      <c r="AA678" s="231" t="inlineStr">
        <is>
          <t>Expr.art</t>
        </is>
      </c>
      <c r="AB678" s="231" t="inlineStr">
        <is>
          <t>Expr.corp</t>
        </is>
      </c>
      <c r="AC678" s="232" t="inlineStr">
        <is>
          <t>Coord.</t>
        </is>
      </c>
      <c r="AD678" s="232" t="inlineStr">
        <is>
          <t>Endur.</t>
        </is>
      </c>
      <c r="AE678" s="232" t="inlineStr">
        <is>
          <t>Esp.sport</t>
        </is>
      </c>
      <c r="AF678" s="267" t="inlineStr">
        <is>
          <t>MOY</t>
        </is>
      </c>
      <c r="AH678" s="229" t="inlineStr">
        <is>
          <t>Règles</t>
        </is>
      </c>
      <c r="AI678" s="229" t="inlineStr">
        <is>
          <t>Coopér.</t>
        </is>
      </c>
      <c r="AJ678" s="229" t="inlineStr">
        <is>
          <t>Comm.</t>
        </is>
      </c>
      <c r="AK678" s="229" t="inlineStr">
        <is>
          <t>Entraide</t>
        </is>
      </c>
      <c r="AL678" s="230" t="inlineStr">
        <is>
          <t>Initiat.</t>
        </is>
      </c>
      <c r="AM678" s="230" t="inlineStr">
        <is>
          <t>Gest.mat</t>
        </is>
      </c>
      <c r="AN678" s="230" t="inlineStr">
        <is>
          <t>Orga.</t>
        </is>
      </c>
      <c r="AO678" s="231" t="inlineStr">
        <is>
          <t>Imagin.</t>
        </is>
      </c>
      <c r="AP678" s="231" t="inlineStr">
        <is>
          <t>Expr.art</t>
        </is>
      </c>
      <c r="AQ678" s="231" t="inlineStr">
        <is>
          <t>Expr.corp</t>
        </is>
      </c>
      <c r="AR678" s="232" t="inlineStr">
        <is>
          <t>Coord.</t>
        </is>
      </c>
      <c r="AS678" s="232" t="inlineStr">
        <is>
          <t>Endur.</t>
        </is>
      </c>
      <c r="AT678" s="232" t="inlineStr">
        <is>
          <t>Esp.sport</t>
        </is>
      </c>
      <c r="AU678" s="269" t="inlineStr">
        <is>
          <t>MOY</t>
        </is>
      </c>
    </row>
    <row r="679" ht="14.4" customHeight="1" s="185">
      <c r="A679" s="255" t="n">
        <v>1</v>
      </c>
      <c r="B679" s="194">
        <f t="array" ref="B679:B679">IFERROR(INDEX(Liste_Enfants!B$4:B$53,SMALL(IF(Liste_Enfants!E$4:E$53="B",ROW(Liste_Enfants!E$4:E$53)-3),1))&amp;" "&amp;INDEX(Liste_Enfants!C$4:C$53,SMALL(IF(Liste_Enfants!E$4:E$53="B",ROW(Liste_Enfants!E$4:E$53)-3),1)),"")</f>
        <v/>
      </c>
      <c r="C679" s="235" t="n"/>
      <c r="D679" s="256" t="n"/>
      <c r="E679" s="256" t="n"/>
      <c r="F679" s="256" t="n"/>
      <c r="G679" s="256" t="n"/>
      <c r="H679" s="256" t="n"/>
      <c r="I679" s="256" t="n"/>
      <c r="J679" s="256" t="n"/>
      <c r="K679" s="256" t="n"/>
      <c r="L679" s="256" t="n"/>
      <c r="M679" s="256" t="n"/>
      <c r="N679" s="256" t="n"/>
      <c r="O679" s="256" t="n"/>
      <c r="P679" s="256" t="n"/>
      <c r="Q679" s="264">
        <f>IF(COUNTA(D679:P679)=0,"",ROUND(AVERAGE(D679:P679),1))</f>
        <v/>
      </c>
      <c r="S679" s="256" t="n"/>
      <c r="T679" s="256" t="n"/>
      <c r="U679" s="256" t="n"/>
      <c r="V679" s="256" t="n"/>
      <c r="W679" s="256" t="n"/>
      <c r="X679" s="256" t="n"/>
      <c r="Y679" s="256" t="n"/>
      <c r="Z679" s="256" t="n"/>
      <c r="AA679" s="256" t="n"/>
      <c r="AB679" s="256" t="n"/>
      <c r="AC679" s="256" t="n"/>
      <c r="AD679" s="256" t="n"/>
      <c r="AE679" s="256" t="n"/>
      <c r="AF679" s="264">
        <f>IF(COUNTA(S679:AE679)=0,"",ROUND(AVERAGE(S679:AE679),1))</f>
        <v/>
      </c>
      <c r="AH679" s="256" t="n"/>
      <c r="AI679" s="256" t="n"/>
      <c r="AJ679" s="256" t="n"/>
      <c r="AK679" s="256" t="n"/>
      <c r="AL679" s="256" t="n"/>
      <c r="AM679" s="256" t="n"/>
      <c r="AN679" s="256" t="n"/>
      <c r="AO679" s="256" t="n"/>
      <c r="AP679" s="256" t="n"/>
      <c r="AQ679" s="256" t="n"/>
      <c r="AR679" s="256" t="n"/>
      <c r="AS679" s="256" t="n"/>
      <c r="AT679" s="256" t="n"/>
      <c r="AU679" s="237">
        <f>IF(COUNTA(AH679:AT679)=0,"",ROUND(AVERAGE(AH679:AT679),1))</f>
        <v/>
      </c>
    </row>
    <row r="680" ht="14.4" customHeight="1" s="185">
      <c r="A680" s="255" t="n">
        <v>2</v>
      </c>
      <c r="B680" s="194">
        <f t="array" ref="B680:B680">IFERROR(INDEX(Liste_Enfants!B$4:B$53,SMALL(IF(Liste_Enfants!E$4:E$53="B",ROW(Liste_Enfants!E$4:E$53)-3),2))&amp;" "&amp;INDEX(Liste_Enfants!C$4:C$53,SMALL(IF(Liste_Enfants!E$4:E$53="B",ROW(Liste_Enfants!E$4:E$53)-3),2)),"")</f>
        <v/>
      </c>
      <c r="C680" s="235" t="n"/>
      <c r="D680" s="256" t="n"/>
      <c r="E680" s="256" t="n"/>
      <c r="F680" s="256" t="n"/>
      <c r="G680" s="256" t="n"/>
      <c r="H680" s="256" t="n"/>
      <c r="I680" s="256" t="n"/>
      <c r="J680" s="256" t="n"/>
      <c r="K680" s="256" t="n"/>
      <c r="L680" s="256" t="n"/>
      <c r="M680" s="256" t="n"/>
      <c r="N680" s="256" t="n"/>
      <c r="O680" s="256" t="n"/>
      <c r="P680" s="256" t="n"/>
      <c r="Q680" s="264">
        <f>IF(COUNTA(D680:P680)=0,"",ROUND(AVERAGE(D680:P680),1))</f>
        <v/>
      </c>
      <c r="S680" s="256" t="n"/>
      <c r="T680" s="256" t="n"/>
      <c r="U680" s="256" t="n"/>
      <c r="V680" s="256" t="n"/>
      <c r="W680" s="256" t="n"/>
      <c r="X680" s="256" t="n"/>
      <c r="Y680" s="256" t="n"/>
      <c r="Z680" s="256" t="n"/>
      <c r="AA680" s="256" t="n"/>
      <c r="AB680" s="256" t="n"/>
      <c r="AC680" s="256" t="n"/>
      <c r="AD680" s="256" t="n"/>
      <c r="AE680" s="256" t="n"/>
      <c r="AF680" s="264">
        <f>IF(COUNTA(S680:AE680)=0,"",ROUND(AVERAGE(S680:AE680),1))</f>
        <v/>
      </c>
      <c r="AH680" s="256" t="n"/>
      <c r="AI680" s="256" t="n"/>
      <c r="AJ680" s="256" t="n"/>
      <c r="AK680" s="256" t="n"/>
      <c r="AL680" s="256" t="n"/>
      <c r="AM680" s="256" t="n"/>
      <c r="AN680" s="256" t="n"/>
      <c r="AO680" s="256" t="n"/>
      <c r="AP680" s="256" t="n"/>
      <c r="AQ680" s="256" t="n"/>
      <c r="AR680" s="256" t="n"/>
      <c r="AS680" s="256" t="n"/>
      <c r="AT680" s="256" t="n"/>
      <c r="AU680" s="237">
        <f>IF(COUNTA(AH680:AT680)=0,"",ROUND(AVERAGE(AH680:AT680),1))</f>
        <v/>
      </c>
    </row>
    <row r="681" ht="14.4" customHeight="1" s="185">
      <c r="A681" s="255" t="n">
        <v>3</v>
      </c>
      <c r="B681" s="194">
        <f t="array" ref="B681:B681">IFERROR(INDEX(Liste_Enfants!B$4:B$53,SMALL(IF(Liste_Enfants!E$4:E$53="B",ROW(Liste_Enfants!E$4:E$53)-3),3))&amp;" "&amp;INDEX(Liste_Enfants!C$4:C$53,SMALL(IF(Liste_Enfants!E$4:E$53="B",ROW(Liste_Enfants!E$4:E$53)-3),3)),"")</f>
        <v/>
      </c>
      <c r="C681" s="235" t="n"/>
      <c r="D681" s="256" t="n"/>
      <c r="E681" s="256" t="n"/>
      <c r="F681" s="256" t="n"/>
      <c r="G681" s="256" t="n"/>
      <c r="H681" s="256" t="n"/>
      <c r="I681" s="256" t="n"/>
      <c r="J681" s="256" t="n"/>
      <c r="K681" s="256" t="n"/>
      <c r="L681" s="256" t="n"/>
      <c r="M681" s="256" t="n"/>
      <c r="N681" s="256" t="n"/>
      <c r="O681" s="256" t="n"/>
      <c r="P681" s="256" t="n"/>
      <c r="Q681" s="264">
        <f>IF(COUNTA(D681:P681)=0,"",ROUND(AVERAGE(D681:P681),1))</f>
        <v/>
      </c>
      <c r="S681" s="256" t="n"/>
      <c r="T681" s="256" t="n"/>
      <c r="U681" s="256" t="n"/>
      <c r="V681" s="256" t="n"/>
      <c r="W681" s="256" t="n"/>
      <c r="X681" s="256" t="n"/>
      <c r="Y681" s="256" t="n"/>
      <c r="Z681" s="256" t="n"/>
      <c r="AA681" s="256" t="n"/>
      <c r="AB681" s="256" t="n"/>
      <c r="AC681" s="256" t="n"/>
      <c r="AD681" s="256" t="n"/>
      <c r="AE681" s="256" t="n"/>
      <c r="AF681" s="264">
        <f>IF(COUNTA(S681:AE681)=0,"",ROUND(AVERAGE(S681:AE681),1))</f>
        <v/>
      </c>
      <c r="AH681" s="256" t="n"/>
      <c r="AI681" s="256" t="n"/>
      <c r="AJ681" s="256" t="n"/>
      <c r="AK681" s="256" t="n"/>
      <c r="AL681" s="256" t="n"/>
      <c r="AM681" s="256" t="n"/>
      <c r="AN681" s="256" t="n"/>
      <c r="AO681" s="256" t="n"/>
      <c r="AP681" s="256" t="n"/>
      <c r="AQ681" s="256" t="n"/>
      <c r="AR681" s="256" t="n"/>
      <c r="AS681" s="256" t="n"/>
      <c r="AT681" s="256" t="n"/>
      <c r="AU681" s="237">
        <f>IF(COUNTA(AH681:AT681)=0,"",ROUND(AVERAGE(AH681:AT681),1))</f>
        <v/>
      </c>
    </row>
    <row r="682" ht="14.4" customHeight="1" s="185">
      <c r="A682" s="255" t="n">
        <v>4</v>
      </c>
      <c r="B682" s="194">
        <f t="array" ref="B682:B682">IFERROR(INDEX(Liste_Enfants!B$4:B$53,SMALL(IF(Liste_Enfants!E$4:E$53="B",ROW(Liste_Enfants!E$4:E$53)-3),4))&amp;" "&amp;INDEX(Liste_Enfants!C$4:C$53,SMALL(IF(Liste_Enfants!E$4:E$53="B",ROW(Liste_Enfants!E$4:E$53)-3),4)),"")</f>
        <v/>
      </c>
      <c r="C682" s="235" t="n"/>
      <c r="D682" s="256" t="n"/>
      <c r="E682" s="256" t="n"/>
      <c r="F682" s="256" t="n"/>
      <c r="G682" s="256" t="n"/>
      <c r="H682" s="256" t="n"/>
      <c r="I682" s="256" t="n"/>
      <c r="J682" s="256" t="n"/>
      <c r="K682" s="256" t="n"/>
      <c r="L682" s="256" t="n"/>
      <c r="M682" s="256" t="n"/>
      <c r="N682" s="256" t="n"/>
      <c r="O682" s="256" t="n"/>
      <c r="P682" s="256" t="n"/>
      <c r="Q682" s="264">
        <f>IF(COUNTA(D682:P682)=0,"",ROUND(AVERAGE(D682:P682),1))</f>
        <v/>
      </c>
      <c r="S682" s="256" t="n"/>
      <c r="T682" s="256" t="n"/>
      <c r="U682" s="256" t="n"/>
      <c r="V682" s="256" t="n"/>
      <c r="W682" s="256" t="n"/>
      <c r="X682" s="256" t="n"/>
      <c r="Y682" s="256" t="n"/>
      <c r="Z682" s="256" t="n"/>
      <c r="AA682" s="256" t="n"/>
      <c r="AB682" s="256" t="n"/>
      <c r="AC682" s="256" t="n"/>
      <c r="AD682" s="256" t="n"/>
      <c r="AE682" s="256" t="n"/>
      <c r="AF682" s="264">
        <f>IF(COUNTA(S682:AE682)=0,"",ROUND(AVERAGE(S682:AE682),1))</f>
        <v/>
      </c>
      <c r="AH682" s="256" t="n"/>
      <c r="AI682" s="256" t="n"/>
      <c r="AJ682" s="256" t="n"/>
      <c r="AK682" s="256" t="n"/>
      <c r="AL682" s="256" t="n"/>
      <c r="AM682" s="256" t="n"/>
      <c r="AN682" s="256" t="n"/>
      <c r="AO682" s="256" t="n"/>
      <c r="AP682" s="256" t="n"/>
      <c r="AQ682" s="256" t="n"/>
      <c r="AR682" s="256" t="n"/>
      <c r="AS682" s="256" t="n"/>
      <c r="AT682" s="256" t="n"/>
      <c r="AU682" s="237">
        <f>IF(COUNTA(AH682:AT682)=0,"",ROUND(AVERAGE(AH682:AT682),1))</f>
        <v/>
      </c>
    </row>
    <row r="683" ht="14.4" customHeight="1" s="185">
      <c r="A683" s="255" t="n">
        <v>5</v>
      </c>
      <c r="B683" s="194">
        <f t="array" ref="B683:B683">IFERROR(INDEX(Liste_Enfants!B$4:B$53,SMALL(IF(Liste_Enfants!E$4:E$53="B",ROW(Liste_Enfants!E$4:E$53)-3),5))&amp;" "&amp;INDEX(Liste_Enfants!C$4:C$53,SMALL(IF(Liste_Enfants!E$4:E$53="B",ROW(Liste_Enfants!E$4:E$53)-3),5)),"")</f>
        <v/>
      </c>
      <c r="C683" s="235" t="n"/>
      <c r="D683" s="256" t="n"/>
      <c r="E683" s="256" t="n"/>
      <c r="F683" s="256" t="n"/>
      <c r="G683" s="256" t="n"/>
      <c r="H683" s="256" t="n"/>
      <c r="I683" s="256" t="n"/>
      <c r="J683" s="256" t="n"/>
      <c r="K683" s="256" t="n"/>
      <c r="L683" s="256" t="n"/>
      <c r="M683" s="256" t="n"/>
      <c r="N683" s="256" t="n"/>
      <c r="O683" s="256" t="n"/>
      <c r="P683" s="256" t="n"/>
      <c r="Q683" s="264">
        <f>IF(COUNTA(D683:P683)=0,"",ROUND(AVERAGE(D683:P683),1))</f>
        <v/>
      </c>
      <c r="S683" s="256" t="n"/>
      <c r="T683" s="256" t="n"/>
      <c r="U683" s="256" t="n"/>
      <c r="V683" s="256" t="n"/>
      <c r="W683" s="256" t="n"/>
      <c r="X683" s="256" t="n"/>
      <c r="Y683" s="256" t="n"/>
      <c r="Z683" s="256" t="n"/>
      <c r="AA683" s="256" t="n"/>
      <c r="AB683" s="256" t="n"/>
      <c r="AC683" s="256" t="n"/>
      <c r="AD683" s="256" t="n"/>
      <c r="AE683" s="256" t="n"/>
      <c r="AF683" s="264">
        <f>IF(COUNTA(S683:AE683)=0,"",ROUND(AVERAGE(S683:AE683),1))</f>
        <v/>
      </c>
      <c r="AH683" s="256" t="n"/>
      <c r="AI683" s="256" t="n"/>
      <c r="AJ683" s="256" t="n"/>
      <c r="AK683" s="256" t="n"/>
      <c r="AL683" s="256" t="n"/>
      <c r="AM683" s="256" t="n"/>
      <c r="AN683" s="256" t="n"/>
      <c r="AO683" s="256" t="n"/>
      <c r="AP683" s="256" t="n"/>
      <c r="AQ683" s="256" t="n"/>
      <c r="AR683" s="256" t="n"/>
      <c r="AS683" s="256" t="n"/>
      <c r="AT683" s="256" t="n"/>
      <c r="AU683" s="237">
        <f>IF(COUNTA(AH683:AT683)=0,"",ROUND(AVERAGE(AH683:AT683),1))</f>
        <v/>
      </c>
    </row>
    <row r="684" ht="14.4" customHeight="1" s="185">
      <c r="A684" s="255" t="n">
        <v>6</v>
      </c>
      <c r="B684" s="194">
        <f t="array" ref="B684:B684">IFERROR(INDEX(Liste_Enfants!B$4:B$53,SMALL(IF(Liste_Enfants!E$4:E$53="B",ROW(Liste_Enfants!E$4:E$53)-3),6))&amp;" "&amp;INDEX(Liste_Enfants!C$4:C$53,SMALL(IF(Liste_Enfants!E$4:E$53="B",ROW(Liste_Enfants!E$4:E$53)-3),6)),"")</f>
        <v/>
      </c>
      <c r="C684" s="235" t="n"/>
      <c r="D684" s="256" t="n"/>
      <c r="E684" s="256" t="n"/>
      <c r="F684" s="256" t="n"/>
      <c r="G684" s="256" t="n"/>
      <c r="H684" s="256" t="n"/>
      <c r="I684" s="256" t="n"/>
      <c r="J684" s="256" t="n"/>
      <c r="K684" s="256" t="n"/>
      <c r="L684" s="256" t="n"/>
      <c r="M684" s="256" t="n"/>
      <c r="N684" s="256" t="n"/>
      <c r="O684" s="256" t="n"/>
      <c r="P684" s="256" t="n"/>
      <c r="Q684" s="264">
        <f>IF(COUNTA(D684:P684)=0,"",ROUND(AVERAGE(D684:P684),1))</f>
        <v/>
      </c>
      <c r="S684" s="256" t="n"/>
      <c r="T684" s="256" t="n"/>
      <c r="U684" s="256" t="n"/>
      <c r="V684" s="256" t="n"/>
      <c r="W684" s="256" t="n"/>
      <c r="X684" s="256" t="n"/>
      <c r="Y684" s="256" t="n"/>
      <c r="Z684" s="256" t="n"/>
      <c r="AA684" s="256" t="n"/>
      <c r="AB684" s="256" t="n"/>
      <c r="AC684" s="256" t="n"/>
      <c r="AD684" s="256" t="n"/>
      <c r="AE684" s="256" t="n"/>
      <c r="AF684" s="264">
        <f>IF(COUNTA(S684:AE684)=0,"",ROUND(AVERAGE(S684:AE684),1))</f>
        <v/>
      </c>
      <c r="AH684" s="256" t="n"/>
      <c r="AI684" s="256" t="n"/>
      <c r="AJ684" s="256" t="n"/>
      <c r="AK684" s="256" t="n"/>
      <c r="AL684" s="256" t="n"/>
      <c r="AM684" s="256" t="n"/>
      <c r="AN684" s="256" t="n"/>
      <c r="AO684" s="256" t="n"/>
      <c r="AP684" s="256" t="n"/>
      <c r="AQ684" s="256" t="n"/>
      <c r="AR684" s="256" t="n"/>
      <c r="AS684" s="256" t="n"/>
      <c r="AT684" s="256" t="n"/>
      <c r="AU684" s="237">
        <f>IF(COUNTA(AH684:AT684)=0,"",ROUND(AVERAGE(AH684:AT684),1))</f>
        <v/>
      </c>
    </row>
    <row r="685" ht="14.4" customHeight="1" s="185">
      <c r="A685" s="255" t="n">
        <v>7</v>
      </c>
      <c r="B685" s="194">
        <f t="array" ref="B685:B685">IFERROR(INDEX(Liste_Enfants!B$4:B$53,SMALL(IF(Liste_Enfants!E$4:E$53="B",ROW(Liste_Enfants!E$4:E$53)-3),7))&amp;" "&amp;INDEX(Liste_Enfants!C$4:C$53,SMALL(IF(Liste_Enfants!E$4:E$53="B",ROW(Liste_Enfants!E$4:E$53)-3),7)),"")</f>
        <v/>
      </c>
      <c r="C685" s="235" t="n"/>
      <c r="D685" s="256" t="n"/>
      <c r="E685" s="256" t="n"/>
      <c r="F685" s="256" t="n"/>
      <c r="G685" s="256" t="n"/>
      <c r="H685" s="256" t="n"/>
      <c r="I685" s="256" t="n"/>
      <c r="J685" s="256" t="n"/>
      <c r="K685" s="256" t="n"/>
      <c r="L685" s="256" t="n"/>
      <c r="M685" s="256" t="n"/>
      <c r="N685" s="256" t="n"/>
      <c r="O685" s="256" t="n"/>
      <c r="P685" s="256" t="n"/>
      <c r="Q685" s="264">
        <f>IF(COUNTA(D685:P685)=0,"",ROUND(AVERAGE(D685:P685),1))</f>
        <v/>
      </c>
      <c r="S685" s="256" t="n"/>
      <c r="T685" s="256" t="n"/>
      <c r="U685" s="256" t="n"/>
      <c r="V685" s="256" t="n"/>
      <c r="W685" s="256" t="n"/>
      <c r="X685" s="256" t="n"/>
      <c r="Y685" s="256" t="n"/>
      <c r="Z685" s="256" t="n"/>
      <c r="AA685" s="256" t="n"/>
      <c r="AB685" s="256" t="n"/>
      <c r="AC685" s="256" t="n"/>
      <c r="AD685" s="256" t="n"/>
      <c r="AE685" s="256" t="n"/>
      <c r="AF685" s="264">
        <f>IF(COUNTA(S685:AE685)=0,"",ROUND(AVERAGE(S685:AE685),1))</f>
        <v/>
      </c>
      <c r="AH685" s="256" t="n"/>
      <c r="AI685" s="256" t="n"/>
      <c r="AJ685" s="256" t="n"/>
      <c r="AK685" s="256" t="n"/>
      <c r="AL685" s="256" t="n"/>
      <c r="AM685" s="256" t="n"/>
      <c r="AN685" s="256" t="n"/>
      <c r="AO685" s="256" t="n"/>
      <c r="AP685" s="256" t="n"/>
      <c r="AQ685" s="256" t="n"/>
      <c r="AR685" s="256" t="n"/>
      <c r="AS685" s="256" t="n"/>
      <c r="AT685" s="256" t="n"/>
      <c r="AU685" s="237">
        <f>IF(COUNTA(AH685:AT685)=0,"",ROUND(AVERAGE(AH685:AT685),1))</f>
        <v/>
      </c>
    </row>
    <row r="686" ht="14.4" customHeight="1" s="185">
      <c r="A686" s="255" t="n">
        <v>8</v>
      </c>
      <c r="B686" s="194">
        <f t="array" ref="B686:B686">IFERROR(INDEX(Liste_Enfants!B$4:B$53,SMALL(IF(Liste_Enfants!E$4:E$53="B",ROW(Liste_Enfants!E$4:E$53)-3),8))&amp;" "&amp;INDEX(Liste_Enfants!C$4:C$53,SMALL(IF(Liste_Enfants!E$4:E$53="B",ROW(Liste_Enfants!E$4:E$53)-3),8)),"")</f>
        <v/>
      </c>
      <c r="C686" s="235" t="n"/>
      <c r="D686" s="256" t="n"/>
      <c r="E686" s="256" t="n"/>
      <c r="F686" s="256" t="n"/>
      <c r="G686" s="256" t="n"/>
      <c r="H686" s="256" t="n"/>
      <c r="I686" s="256" t="n"/>
      <c r="J686" s="256" t="n"/>
      <c r="K686" s="256" t="n"/>
      <c r="L686" s="256" t="n"/>
      <c r="M686" s="256" t="n"/>
      <c r="N686" s="256" t="n"/>
      <c r="O686" s="256" t="n"/>
      <c r="P686" s="256" t="n"/>
      <c r="Q686" s="264">
        <f>IF(COUNTA(D686:P686)=0,"",ROUND(AVERAGE(D686:P686),1))</f>
        <v/>
      </c>
      <c r="S686" s="256" t="n"/>
      <c r="T686" s="256" t="n"/>
      <c r="U686" s="256" t="n"/>
      <c r="V686" s="256" t="n"/>
      <c r="W686" s="256" t="n"/>
      <c r="X686" s="256" t="n"/>
      <c r="Y686" s="256" t="n"/>
      <c r="Z686" s="256" t="n"/>
      <c r="AA686" s="256" t="n"/>
      <c r="AB686" s="256" t="n"/>
      <c r="AC686" s="256" t="n"/>
      <c r="AD686" s="256" t="n"/>
      <c r="AE686" s="256" t="n"/>
      <c r="AF686" s="264">
        <f>IF(COUNTA(S686:AE686)=0,"",ROUND(AVERAGE(S686:AE686),1))</f>
        <v/>
      </c>
      <c r="AH686" s="256" t="n"/>
      <c r="AI686" s="256" t="n"/>
      <c r="AJ686" s="256" t="n"/>
      <c r="AK686" s="256" t="n"/>
      <c r="AL686" s="256" t="n"/>
      <c r="AM686" s="256" t="n"/>
      <c r="AN686" s="256" t="n"/>
      <c r="AO686" s="256" t="n"/>
      <c r="AP686" s="256" t="n"/>
      <c r="AQ686" s="256" t="n"/>
      <c r="AR686" s="256" t="n"/>
      <c r="AS686" s="256" t="n"/>
      <c r="AT686" s="256" t="n"/>
      <c r="AU686" s="237">
        <f>IF(COUNTA(AH686:AT686)=0,"",ROUND(AVERAGE(AH686:AT686),1))</f>
        <v/>
      </c>
    </row>
    <row r="687" ht="14.4" customHeight="1" s="185">
      <c r="A687" s="255" t="n">
        <v>9</v>
      </c>
      <c r="B687" s="194">
        <f t="array" ref="B687:B687">IFERROR(INDEX(Liste_Enfants!B$4:B$53,SMALL(IF(Liste_Enfants!E$4:E$53="B",ROW(Liste_Enfants!E$4:E$53)-3),9))&amp;" "&amp;INDEX(Liste_Enfants!C$4:C$53,SMALL(IF(Liste_Enfants!E$4:E$53="B",ROW(Liste_Enfants!E$4:E$53)-3),9)),"")</f>
        <v/>
      </c>
      <c r="C687" s="235" t="n"/>
      <c r="D687" s="256" t="n"/>
      <c r="E687" s="256" t="n"/>
      <c r="F687" s="256" t="n"/>
      <c r="G687" s="256" t="n"/>
      <c r="H687" s="256" t="n"/>
      <c r="I687" s="256" t="n"/>
      <c r="J687" s="256" t="n"/>
      <c r="K687" s="256" t="n"/>
      <c r="L687" s="256" t="n"/>
      <c r="M687" s="256" t="n"/>
      <c r="N687" s="256" t="n"/>
      <c r="O687" s="256" t="n"/>
      <c r="P687" s="256" t="n"/>
      <c r="Q687" s="264">
        <f>IF(COUNTA(D687:P687)=0,"",ROUND(AVERAGE(D687:P687),1))</f>
        <v/>
      </c>
      <c r="S687" s="256" t="n"/>
      <c r="T687" s="256" t="n"/>
      <c r="U687" s="256" t="n"/>
      <c r="V687" s="256" t="n"/>
      <c r="W687" s="256" t="n"/>
      <c r="X687" s="256" t="n"/>
      <c r="Y687" s="256" t="n"/>
      <c r="Z687" s="256" t="n"/>
      <c r="AA687" s="256" t="n"/>
      <c r="AB687" s="256" t="n"/>
      <c r="AC687" s="256" t="n"/>
      <c r="AD687" s="256" t="n"/>
      <c r="AE687" s="256" t="n"/>
      <c r="AF687" s="264">
        <f>IF(COUNTA(S687:AE687)=0,"",ROUND(AVERAGE(S687:AE687),1))</f>
        <v/>
      </c>
      <c r="AH687" s="256" t="n"/>
      <c r="AI687" s="256" t="n"/>
      <c r="AJ687" s="256" t="n"/>
      <c r="AK687" s="256" t="n"/>
      <c r="AL687" s="256" t="n"/>
      <c r="AM687" s="256" t="n"/>
      <c r="AN687" s="256" t="n"/>
      <c r="AO687" s="256" t="n"/>
      <c r="AP687" s="256" t="n"/>
      <c r="AQ687" s="256" t="n"/>
      <c r="AR687" s="256" t="n"/>
      <c r="AS687" s="256" t="n"/>
      <c r="AT687" s="256" t="n"/>
      <c r="AU687" s="237">
        <f>IF(COUNTA(AH687:AT687)=0,"",ROUND(AVERAGE(AH687:AT687),1))</f>
        <v/>
      </c>
    </row>
    <row r="688" ht="14.4" customHeight="1" s="185">
      <c r="A688" s="255" t="n">
        <v>10</v>
      </c>
      <c r="B688" s="194">
        <f t="array" ref="B688:B688">IFERROR(INDEX(Liste_Enfants!B$4:B$53,SMALL(IF(Liste_Enfants!E$4:E$53="B",ROW(Liste_Enfants!E$4:E$53)-3),10))&amp;" "&amp;INDEX(Liste_Enfants!C$4:C$53,SMALL(IF(Liste_Enfants!E$4:E$53="B",ROW(Liste_Enfants!E$4:E$53)-3),10)),"")</f>
        <v/>
      </c>
      <c r="C688" s="235" t="n"/>
      <c r="D688" s="256" t="n"/>
      <c r="E688" s="256" t="n"/>
      <c r="F688" s="256" t="n"/>
      <c r="G688" s="256" t="n"/>
      <c r="H688" s="256" t="n"/>
      <c r="I688" s="256" t="n"/>
      <c r="J688" s="256" t="n"/>
      <c r="K688" s="256" t="n"/>
      <c r="L688" s="256" t="n"/>
      <c r="M688" s="256" t="n"/>
      <c r="N688" s="256" t="n"/>
      <c r="O688" s="256" t="n"/>
      <c r="P688" s="256" t="n"/>
      <c r="Q688" s="264">
        <f>IF(COUNTA(D688:P688)=0,"",ROUND(AVERAGE(D688:P688),1))</f>
        <v/>
      </c>
      <c r="S688" s="256" t="n"/>
      <c r="T688" s="256" t="n"/>
      <c r="U688" s="256" t="n"/>
      <c r="V688" s="256" t="n"/>
      <c r="W688" s="256" t="n"/>
      <c r="X688" s="256" t="n"/>
      <c r="Y688" s="256" t="n"/>
      <c r="Z688" s="256" t="n"/>
      <c r="AA688" s="256" t="n"/>
      <c r="AB688" s="256" t="n"/>
      <c r="AC688" s="256" t="n"/>
      <c r="AD688" s="256" t="n"/>
      <c r="AE688" s="256" t="n"/>
      <c r="AF688" s="264">
        <f>IF(COUNTA(S688:AE688)=0,"",ROUND(AVERAGE(S688:AE688),1))</f>
        <v/>
      </c>
      <c r="AH688" s="256" t="n"/>
      <c r="AI688" s="256" t="n"/>
      <c r="AJ688" s="256" t="n"/>
      <c r="AK688" s="256" t="n"/>
      <c r="AL688" s="256" t="n"/>
      <c r="AM688" s="256" t="n"/>
      <c r="AN688" s="256" t="n"/>
      <c r="AO688" s="256" t="n"/>
      <c r="AP688" s="256" t="n"/>
      <c r="AQ688" s="256" t="n"/>
      <c r="AR688" s="256" t="n"/>
      <c r="AS688" s="256" t="n"/>
      <c r="AT688" s="256" t="n"/>
      <c r="AU688" s="237">
        <f>IF(COUNTA(AH688:AT688)=0,"",ROUND(AVERAGE(AH688:AT688),1))</f>
        <v/>
      </c>
    </row>
    <row r="689" ht="14.4" customHeight="1" s="185">
      <c r="A689" s="255" t="n">
        <v>11</v>
      </c>
      <c r="B689" s="194">
        <f t="array" ref="B689:B689">IFERROR(INDEX(Liste_Enfants!B$4:B$53,SMALL(IF(Liste_Enfants!E$4:E$53="B",ROW(Liste_Enfants!E$4:E$53)-3),11))&amp;" "&amp;INDEX(Liste_Enfants!C$4:C$53,SMALL(IF(Liste_Enfants!E$4:E$53="B",ROW(Liste_Enfants!E$4:E$53)-3),11)),"")</f>
        <v/>
      </c>
      <c r="C689" s="235" t="n"/>
      <c r="D689" s="256" t="n"/>
      <c r="E689" s="256" t="n"/>
      <c r="F689" s="256" t="n"/>
      <c r="G689" s="256" t="n"/>
      <c r="H689" s="256" t="n"/>
      <c r="I689" s="256" t="n"/>
      <c r="J689" s="256" t="n"/>
      <c r="K689" s="256" t="n"/>
      <c r="L689" s="256" t="n"/>
      <c r="M689" s="256" t="n"/>
      <c r="N689" s="256" t="n"/>
      <c r="O689" s="256" t="n"/>
      <c r="P689" s="256" t="n"/>
      <c r="Q689" s="264">
        <f>IF(COUNTA(D689:P689)=0,"",ROUND(AVERAGE(D689:P689),1))</f>
        <v/>
      </c>
      <c r="S689" s="256" t="n"/>
      <c r="T689" s="256" t="n"/>
      <c r="U689" s="256" t="n"/>
      <c r="V689" s="256" t="n"/>
      <c r="W689" s="256" t="n"/>
      <c r="X689" s="256" t="n"/>
      <c r="Y689" s="256" t="n"/>
      <c r="Z689" s="256" t="n"/>
      <c r="AA689" s="256" t="n"/>
      <c r="AB689" s="256" t="n"/>
      <c r="AC689" s="256" t="n"/>
      <c r="AD689" s="256" t="n"/>
      <c r="AE689" s="256" t="n"/>
      <c r="AF689" s="264">
        <f>IF(COUNTA(S689:AE689)=0,"",ROUND(AVERAGE(S689:AE689),1))</f>
        <v/>
      </c>
      <c r="AH689" s="256" t="n"/>
      <c r="AI689" s="256" t="n"/>
      <c r="AJ689" s="256" t="n"/>
      <c r="AK689" s="256" t="n"/>
      <c r="AL689" s="256" t="n"/>
      <c r="AM689" s="256" t="n"/>
      <c r="AN689" s="256" t="n"/>
      <c r="AO689" s="256" t="n"/>
      <c r="AP689" s="256" t="n"/>
      <c r="AQ689" s="256" t="n"/>
      <c r="AR689" s="256" t="n"/>
      <c r="AS689" s="256" t="n"/>
      <c r="AT689" s="256" t="n"/>
      <c r="AU689" s="237">
        <f>IF(COUNTA(AH689:AT689)=0,"",ROUND(AVERAGE(AH689:AT689),1))</f>
        <v/>
      </c>
    </row>
    <row r="690" ht="14.4" customHeight="1" s="185">
      <c r="A690" s="255" t="n">
        <v>12</v>
      </c>
      <c r="B690" s="194">
        <f t="array" ref="B690:B690">IFERROR(INDEX(Liste_Enfants!B$4:B$53,SMALL(IF(Liste_Enfants!E$4:E$53="B",ROW(Liste_Enfants!E$4:E$53)-3),12))&amp;" "&amp;INDEX(Liste_Enfants!C$4:C$53,SMALL(IF(Liste_Enfants!E$4:E$53="B",ROW(Liste_Enfants!E$4:E$53)-3),12)),"")</f>
        <v/>
      </c>
      <c r="C690" s="235" t="n"/>
      <c r="D690" s="256" t="n"/>
      <c r="E690" s="256" t="n"/>
      <c r="F690" s="256" t="n"/>
      <c r="G690" s="256" t="n"/>
      <c r="H690" s="256" t="n"/>
      <c r="I690" s="256" t="n"/>
      <c r="J690" s="256" t="n"/>
      <c r="K690" s="256" t="n"/>
      <c r="L690" s="256" t="n"/>
      <c r="M690" s="256" t="n"/>
      <c r="N690" s="256" t="n"/>
      <c r="O690" s="256" t="n"/>
      <c r="P690" s="256" t="n"/>
      <c r="Q690" s="264">
        <f>IF(COUNTA(D690:P690)=0,"",ROUND(AVERAGE(D690:P690),1))</f>
        <v/>
      </c>
      <c r="S690" s="256" t="n"/>
      <c r="T690" s="256" t="n"/>
      <c r="U690" s="256" t="n"/>
      <c r="V690" s="256" t="n"/>
      <c r="W690" s="256" t="n"/>
      <c r="X690" s="256" t="n"/>
      <c r="Y690" s="256" t="n"/>
      <c r="Z690" s="256" t="n"/>
      <c r="AA690" s="256" t="n"/>
      <c r="AB690" s="256" t="n"/>
      <c r="AC690" s="256" t="n"/>
      <c r="AD690" s="256" t="n"/>
      <c r="AE690" s="256" t="n"/>
      <c r="AF690" s="264">
        <f>IF(COUNTA(S690:AE690)=0,"",ROUND(AVERAGE(S690:AE690),1))</f>
        <v/>
      </c>
      <c r="AH690" s="256" t="n"/>
      <c r="AI690" s="256" t="n"/>
      <c r="AJ690" s="256" t="n"/>
      <c r="AK690" s="256" t="n"/>
      <c r="AL690" s="256" t="n"/>
      <c r="AM690" s="256" t="n"/>
      <c r="AN690" s="256" t="n"/>
      <c r="AO690" s="256" t="n"/>
      <c r="AP690" s="256" t="n"/>
      <c r="AQ690" s="256" t="n"/>
      <c r="AR690" s="256" t="n"/>
      <c r="AS690" s="256" t="n"/>
      <c r="AT690" s="256" t="n"/>
      <c r="AU690" s="237">
        <f>IF(COUNTA(AH690:AT690)=0,"",ROUND(AVERAGE(AH690:AT690),1))</f>
        <v/>
      </c>
    </row>
    <row r="691" ht="14.4" customHeight="1" s="185">
      <c r="A691" s="255" t="n">
        <v>13</v>
      </c>
      <c r="B691" s="194">
        <f t="array" ref="B691:B691">IFERROR(INDEX(Liste_Enfants!B$4:B$53,SMALL(IF(Liste_Enfants!E$4:E$53="B",ROW(Liste_Enfants!E$4:E$53)-3),13))&amp;" "&amp;INDEX(Liste_Enfants!C$4:C$53,SMALL(IF(Liste_Enfants!E$4:E$53="B",ROW(Liste_Enfants!E$4:E$53)-3),13)),"")</f>
        <v/>
      </c>
      <c r="C691" s="235" t="n"/>
      <c r="D691" s="256" t="n"/>
      <c r="E691" s="256" t="n"/>
      <c r="F691" s="256" t="n"/>
      <c r="G691" s="256" t="n"/>
      <c r="H691" s="256" t="n"/>
      <c r="I691" s="256" t="n"/>
      <c r="J691" s="256" t="n"/>
      <c r="K691" s="256" t="n"/>
      <c r="L691" s="256" t="n"/>
      <c r="M691" s="256" t="n"/>
      <c r="N691" s="256" t="n"/>
      <c r="O691" s="256" t="n"/>
      <c r="P691" s="256" t="n"/>
      <c r="Q691" s="264">
        <f>IF(COUNTA(D691:P691)=0,"",ROUND(AVERAGE(D691:P691),1))</f>
        <v/>
      </c>
      <c r="S691" s="256" t="n"/>
      <c r="T691" s="256" t="n"/>
      <c r="U691" s="256" t="n"/>
      <c r="V691" s="256" t="n"/>
      <c r="W691" s="256" t="n"/>
      <c r="X691" s="256" t="n"/>
      <c r="Y691" s="256" t="n"/>
      <c r="Z691" s="256" t="n"/>
      <c r="AA691" s="256" t="n"/>
      <c r="AB691" s="256" t="n"/>
      <c r="AC691" s="256" t="n"/>
      <c r="AD691" s="256" t="n"/>
      <c r="AE691" s="256" t="n"/>
      <c r="AF691" s="264">
        <f>IF(COUNTA(S691:AE691)=0,"",ROUND(AVERAGE(S691:AE691),1))</f>
        <v/>
      </c>
      <c r="AH691" s="256" t="n"/>
      <c r="AI691" s="256" t="n"/>
      <c r="AJ691" s="256" t="n"/>
      <c r="AK691" s="256" t="n"/>
      <c r="AL691" s="256" t="n"/>
      <c r="AM691" s="256" t="n"/>
      <c r="AN691" s="256" t="n"/>
      <c r="AO691" s="256" t="n"/>
      <c r="AP691" s="256" t="n"/>
      <c r="AQ691" s="256" t="n"/>
      <c r="AR691" s="256" t="n"/>
      <c r="AS691" s="256" t="n"/>
      <c r="AT691" s="256" t="n"/>
      <c r="AU691" s="237">
        <f>IF(COUNTA(AH691:AT691)=0,"",ROUND(AVERAGE(AH691:AT691),1))</f>
        <v/>
      </c>
    </row>
    <row r="692" ht="14.4" customHeight="1" s="185">
      <c r="A692" s="255" t="n">
        <v>14</v>
      </c>
      <c r="B692" s="194">
        <f t="array" ref="B692:B692">IFERROR(INDEX(Liste_Enfants!B$4:B$53,SMALL(IF(Liste_Enfants!E$4:E$53="B",ROW(Liste_Enfants!E$4:E$53)-3),14))&amp;" "&amp;INDEX(Liste_Enfants!C$4:C$53,SMALL(IF(Liste_Enfants!E$4:E$53="B",ROW(Liste_Enfants!E$4:E$53)-3),14)),"")</f>
        <v/>
      </c>
      <c r="C692" s="235" t="n"/>
      <c r="D692" s="256" t="n"/>
      <c r="E692" s="256" t="n"/>
      <c r="F692" s="256" t="n"/>
      <c r="G692" s="256" t="n"/>
      <c r="H692" s="256" t="n"/>
      <c r="I692" s="256" t="n"/>
      <c r="J692" s="256" t="n"/>
      <c r="K692" s="256" t="n"/>
      <c r="L692" s="256" t="n"/>
      <c r="M692" s="256" t="n"/>
      <c r="N692" s="256" t="n"/>
      <c r="O692" s="256" t="n"/>
      <c r="P692" s="256" t="n"/>
      <c r="Q692" s="264">
        <f>IF(COUNTA(D692:P692)=0,"",ROUND(AVERAGE(D692:P692),1))</f>
        <v/>
      </c>
      <c r="S692" s="256" t="n"/>
      <c r="T692" s="256" t="n"/>
      <c r="U692" s="256" t="n"/>
      <c r="V692" s="256" t="n"/>
      <c r="W692" s="256" t="n"/>
      <c r="X692" s="256" t="n"/>
      <c r="Y692" s="256" t="n"/>
      <c r="Z692" s="256" t="n"/>
      <c r="AA692" s="256" t="n"/>
      <c r="AB692" s="256" t="n"/>
      <c r="AC692" s="256" t="n"/>
      <c r="AD692" s="256" t="n"/>
      <c r="AE692" s="256" t="n"/>
      <c r="AF692" s="264">
        <f>IF(COUNTA(S692:AE692)=0,"",ROUND(AVERAGE(S692:AE692),1))</f>
        <v/>
      </c>
      <c r="AH692" s="256" t="n"/>
      <c r="AI692" s="256" t="n"/>
      <c r="AJ692" s="256" t="n"/>
      <c r="AK692" s="256" t="n"/>
      <c r="AL692" s="256" t="n"/>
      <c r="AM692" s="256" t="n"/>
      <c r="AN692" s="256" t="n"/>
      <c r="AO692" s="256" t="n"/>
      <c r="AP692" s="256" t="n"/>
      <c r="AQ692" s="256" t="n"/>
      <c r="AR692" s="256" t="n"/>
      <c r="AS692" s="256" t="n"/>
      <c r="AT692" s="256" t="n"/>
      <c r="AU692" s="237">
        <f>IF(COUNTA(AH692:AT692)=0,"",ROUND(AVERAGE(AH692:AT692),1))</f>
        <v/>
      </c>
    </row>
    <row r="693" ht="14.4" customHeight="1" s="185">
      <c r="A693" s="255" t="n">
        <v>15</v>
      </c>
      <c r="B693" s="194">
        <f t="array" ref="B693:B693">IFERROR(INDEX(Liste_Enfants!B$4:B$53,SMALL(IF(Liste_Enfants!E$4:E$53="B",ROW(Liste_Enfants!E$4:E$53)-3),15))&amp;" "&amp;INDEX(Liste_Enfants!C$4:C$53,SMALL(IF(Liste_Enfants!E$4:E$53="B",ROW(Liste_Enfants!E$4:E$53)-3),15)),"")</f>
        <v/>
      </c>
      <c r="C693" s="235" t="n"/>
      <c r="D693" s="256" t="n"/>
      <c r="E693" s="256" t="n"/>
      <c r="F693" s="256" t="n"/>
      <c r="G693" s="256" t="n"/>
      <c r="H693" s="256" t="n"/>
      <c r="I693" s="256" t="n"/>
      <c r="J693" s="256" t="n"/>
      <c r="K693" s="256" t="n"/>
      <c r="L693" s="256" t="n"/>
      <c r="M693" s="256" t="n"/>
      <c r="N693" s="256" t="n"/>
      <c r="O693" s="256" t="n"/>
      <c r="P693" s="256" t="n"/>
      <c r="Q693" s="264">
        <f>IF(COUNTA(D693:P693)=0,"",ROUND(AVERAGE(D693:P693),1))</f>
        <v/>
      </c>
      <c r="S693" s="256" t="n"/>
      <c r="T693" s="256" t="n"/>
      <c r="U693" s="256" t="n"/>
      <c r="V693" s="256" t="n"/>
      <c r="W693" s="256" t="n"/>
      <c r="X693" s="256" t="n"/>
      <c r="Y693" s="256" t="n"/>
      <c r="Z693" s="256" t="n"/>
      <c r="AA693" s="256" t="n"/>
      <c r="AB693" s="256" t="n"/>
      <c r="AC693" s="256" t="n"/>
      <c r="AD693" s="256" t="n"/>
      <c r="AE693" s="256" t="n"/>
      <c r="AF693" s="264">
        <f>IF(COUNTA(S693:AE693)=0,"",ROUND(AVERAGE(S693:AE693),1))</f>
        <v/>
      </c>
      <c r="AH693" s="256" t="n"/>
      <c r="AI693" s="256" t="n"/>
      <c r="AJ693" s="256" t="n"/>
      <c r="AK693" s="256" t="n"/>
      <c r="AL693" s="256" t="n"/>
      <c r="AM693" s="256" t="n"/>
      <c r="AN693" s="256" t="n"/>
      <c r="AO693" s="256" t="n"/>
      <c r="AP693" s="256" t="n"/>
      <c r="AQ693" s="256" t="n"/>
      <c r="AR693" s="256" t="n"/>
      <c r="AS693" s="256" t="n"/>
      <c r="AT693" s="256" t="n"/>
      <c r="AU693" s="237">
        <f>IF(COUNTA(AH693:AT693)=0,"",ROUND(AVERAGE(AH693:AT693),1))</f>
        <v/>
      </c>
    </row>
    <row r="694" ht="14.4" customHeight="1" s="185">
      <c r="A694" s="257" t="inlineStr">
        <is>
          <t>📊 MOY.</t>
        </is>
      </c>
      <c r="C694" s="235" t="n"/>
      <c r="D694" s="258">
        <f>IF(COUNTA(D679:D693)=0,"",ROUND(AVERAGE(D679:D693),1))</f>
        <v/>
      </c>
      <c r="E694" s="258">
        <f>IF(COUNTA(E679:E693)=0,"",ROUND(AVERAGE(E679:E693),1))</f>
        <v/>
      </c>
      <c r="F694" s="258">
        <f>IF(COUNTA(F679:F693)=0,"",ROUND(AVERAGE(F679:F693),1))</f>
        <v/>
      </c>
      <c r="G694" s="258">
        <f>IF(COUNTA(G679:G693)=0,"",ROUND(AVERAGE(G679:G693),1))</f>
        <v/>
      </c>
      <c r="H694" s="258">
        <f>IF(COUNTA(H679:H693)=0,"",ROUND(AVERAGE(H679:H693),1))</f>
        <v/>
      </c>
      <c r="I694" s="258">
        <f>IF(COUNTA(I679:I693)=0,"",ROUND(AVERAGE(I679:I693),1))</f>
        <v/>
      </c>
      <c r="J694" s="258">
        <f>IF(COUNTA(J679:J693)=0,"",ROUND(AVERAGE(J679:J693),1))</f>
        <v/>
      </c>
      <c r="K694" s="258">
        <f>IF(COUNTA(K679:K693)=0,"",ROUND(AVERAGE(K679:K693),1))</f>
        <v/>
      </c>
      <c r="L694" s="258">
        <f>IF(COUNTA(L679:L693)=0,"",ROUND(AVERAGE(L679:L693),1))</f>
        <v/>
      </c>
      <c r="M694" s="258">
        <f>IF(COUNTA(M679:M693)=0,"",ROUND(AVERAGE(M679:M693),1))</f>
        <v/>
      </c>
      <c r="N694" s="258">
        <f>IF(COUNTA(N679:N693)=0,"",ROUND(AVERAGE(N679:N693),1))</f>
        <v/>
      </c>
      <c r="O694" s="258">
        <f>IF(COUNTA(O679:O693)=0,"",ROUND(AVERAGE(O679:O693),1))</f>
        <v/>
      </c>
      <c r="P694" s="258">
        <f>IF(COUNTA(P679:P693)=0,"",ROUND(AVERAGE(P679:P693),1))</f>
        <v/>
      </c>
      <c r="Q694" s="265">
        <f>IF(COUNTA(Q679:Q693)=0,"",ROUND(AVERAGE(Q679:Q693),1))</f>
        <v/>
      </c>
      <c r="S694" s="258">
        <f>IF(COUNTA(S679:S693)=0,"",ROUND(AVERAGE(S679:S693),1))</f>
        <v/>
      </c>
      <c r="T694" s="258">
        <f>IF(COUNTA(T679:T693)=0,"",ROUND(AVERAGE(T679:T693),1))</f>
        <v/>
      </c>
      <c r="U694" s="258">
        <f>IF(COUNTA(U679:U693)=0,"",ROUND(AVERAGE(U679:U693),1))</f>
        <v/>
      </c>
      <c r="V694" s="258">
        <f>IF(COUNTA(V679:V693)=0,"",ROUND(AVERAGE(V679:V693),1))</f>
        <v/>
      </c>
      <c r="W694" s="258">
        <f>IF(COUNTA(W679:W693)=0,"",ROUND(AVERAGE(W679:W693),1))</f>
        <v/>
      </c>
      <c r="X694" s="258">
        <f>IF(COUNTA(X679:X693)=0,"",ROUND(AVERAGE(X679:X693),1))</f>
        <v/>
      </c>
      <c r="Y694" s="258">
        <f>IF(COUNTA(Y679:Y693)=0,"",ROUND(AVERAGE(Y679:Y693),1))</f>
        <v/>
      </c>
      <c r="Z694" s="258">
        <f>IF(COUNTA(Z679:Z693)=0,"",ROUND(AVERAGE(Z679:Z693),1))</f>
        <v/>
      </c>
      <c r="AA694" s="258">
        <f>IF(COUNTA(AA679:AA693)=0,"",ROUND(AVERAGE(AA679:AA693),1))</f>
        <v/>
      </c>
      <c r="AB694" s="258">
        <f>IF(COUNTA(AB679:AB693)=0,"",ROUND(AVERAGE(AB679:AB693),1))</f>
        <v/>
      </c>
      <c r="AC694" s="258">
        <f>IF(COUNTA(AC679:AC693)=0,"",ROUND(AVERAGE(AC679:AC693),1))</f>
        <v/>
      </c>
      <c r="AD694" s="258">
        <f>IF(COUNTA(AD679:AD693)=0,"",ROUND(AVERAGE(AD679:AD693),1))</f>
        <v/>
      </c>
      <c r="AE694" s="258">
        <f>IF(COUNTA(AE679:AE693)=0,"",ROUND(AVERAGE(AE679:AE693),1))</f>
        <v/>
      </c>
      <c r="AF694" s="265">
        <f>IF(COUNTA(AF679:AF693)=0,"",ROUND(AVERAGE(AF679:AF693),1))</f>
        <v/>
      </c>
      <c r="AH694" s="258">
        <f>IF(COUNTA(AH679:AH693)=0,"",ROUND(AVERAGE(AH679:AH693),1))</f>
        <v/>
      </c>
      <c r="AI694" s="258">
        <f>IF(COUNTA(AI679:AI693)=0,"",ROUND(AVERAGE(AI679:AI693),1))</f>
        <v/>
      </c>
      <c r="AJ694" s="258">
        <f>IF(COUNTA(AJ679:AJ693)=0,"",ROUND(AVERAGE(AJ679:AJ693),1))</f>
        <v/>
      </c>
      <c r="AK694" s="258">
        <f>IF(COUNTA(AK679:AK693)=0,"",ROUND(AVERAGE(AK679:AK693),1))</f>
        <v/>
      </c>
      <c r="AL694" s="258">
        <f>IF(COUNTA(AL679:AL693)=0,"",ROUND(AVERAGE(AL679:AL693),1))</f>
        <v/>
      </c>
      <c r="AM694" s="258">
        <f>IF(COUNTA(AM679:AM693)=0,"",ROUND(AVERAGE(AM679:AM693),1))</f>
        <v/>
      </c>
      <c r="AN694" s="258">
        <f>IF(COUNTA(AN679:AN693)=0,"",ROUND(AVERAGE(AN679:AN693),1))</f>
        <v/>
      </c>
      <c r="AO694" s="258">
        <f>IF(COUNTA(AO679:AO693)=0,"",ROUND(AVERAGE(AO679:AO693),1))</f>
        <v/>
      </c>
      <c r="AP694" s="258">
        <f>IF(COUNTA(AP679:AP693)=0,"",ROUND(AVERAGE(AP679:AP693),1))</f>
        <v/>
      </c>
      <c r="AQ694" s="258">
        <f>IF(COUNTA(AQ679:AQ693)=0,"",ROUND(AVERAGE(AQ679:AQ693),1))</f>
        <v/>
      </c>
      <c r="AR694" s="258">
        <f>IF(COUNTA(AR679:AR693)=0,"",ROUND(AVERAGE(AR679:AR693),1))</f>
        <v/>
      </c>
      <c r="AS694" s="258">
        <f>IF(COUNTA(AS679:AS693)=0,"",ROUND(AVERAGE(AS679:AS693),1))</f>
        <v/>
      </c>
      <c r="AT694" s="258">
        <f>IF(COUNTA(AT679:AT693)=0,"",ROUND(AVERAGE(AT679:AT693),1))</f>
        <v/>
      </c>
      <c r="AU694" s="272">
        <f>IF(COUNTA(AU679:AU693)=0,"",ROUND(AVERAGE(AU679:AU693),1))</f>
        <v/>
      </c>
    </row>
    <row r="695" ht="30" customHeight="1" s="185">
      <c r="A695" s="261" t="inlineStr">
        <is>
          <t>N°</t>
        </is>
      </c>
      <c r="B695" s="247" t="inlineStr">
        <is>
          <t>📅 JEUDI</t>
        </is>
      </c>
      <c r="C695" s="228" t="n"/>
      <c r="D695" s="229" t="inlineStr">
        <is>
          <t>Règles</t>
        </is>
      </c>
      <c r="E695" s="229" t="inlineStr">
        <is>
          <t>Coopér.</t>
        </is>
      </c>
      <c r="F695" s="229" t="inlineStr">
        <is>
          <t>Comm.</t>
        </is>
      </c>
      <c r="G695" s="229" t="inlineStr">
        <is>
          <t>Entraide</t>
        </is>
      </c>
      <c r="H695" s="230" t="inlineStr">
        <is>
          <t>Initiat.</t>
        </is>
      </c>
      <c r="I695" s="230" t="inlineStr">
        <is>
          <t>Gest.mat</t>
        </is>
      </c>
      <c r="J695" s="230" t="inlineStr">
        <is>
          <t>Orga.</t>
        </is>
      </c>
      <c r="K695" s="231" t="inlineStr">
        <is>
          <t>Imagin.</t>
        </is>
      </c>
      <c r="L695" s="231" t="inlineStr">
        <is>
          <t>Expr.art</t>
        </is>
      </c>
      <c r="M695" s="231" t="inlineStr">
        <is>
          <t>Expr.corp</t>
        </is>
      </c>
      <c r="N695" s="232" t="inlineStr">
        <is>
          <t>Coord.</t>
        </is>
      </c>
      <c r="O695" s="232" t="inlineStr">
        <is>
          <t>Endur.</t>
        </is>
      </c>
      <c r="P695" s="232" t="inlineStr">
        <is>
          <t>Esp.sport</t>
        </is>
      </c>
      <c r="Q695" s="267" t="inlineStr">
        <is>
          <t>MOY</t>
        </is>
      </c>
      <c r="R695" s="268" t="inlineStr">
        <is>
          <t>▼ Activité</t>
        </is>
      </c>
      <c r="S695" s="229" t="inlineStr">
        <is>
          <t>Règles</t>
        </is>
      </c>
      <c r="T695" s="229" t="inlineStr">
        <is>
          <t>Coopér.</t>
        </is>
      </c>
      <c r="U695" s="229" t="inlineStr">
        <is>
          <t>Comm.</t>
        </is>
      </c>
      <c r="V695" s="229" t="inlineStr">
        <is>
          <t>Entraide</t>
        </is>
      </c>
      <c r="W695" s="230" t="inlineStr">
        <is>
          <t>Initiat.</t>
        </is>
      </c>
      <c r="X695" s="230" t="inlineStr">
        <is>
          <t>Gest.mat</t>
        </is>
      </c>
      <c r="Y695" s="230" t="inlineStr">
        <is>
          <t>Orga.</t>
        </is>
      </c>
      <c r="Z695" s="231" t="inlineStr">
        <is>
          <t>Imagin.</t>
        </is>
      </c>
      <c r="AA695" s="231" t="inlineStr">
        <is>
          <t>Expr.art</t>
        </is>
      </c>
      <c r="AB695" s="231" t="inlineStr">
        <is>
          <t>Expr.corp</t>
        </is>
      </c>
      <c r="AC695" s="232" t="inlineStr">
        <is>
          <t>Coord.</t>
        </is>
      </c>
      <c r="AD695" s="232" t="inlineStr">
        <is>
          <t>Endur.</t>
        </is>
      </c>
      <c r="AE695" s="232" t="inlineStr">
        <is>
          <t>Esp.sport</t>
        </is>
      </c>
      <c r="AF695" s="267" t="inlineStr">
        <is>
          <t>MOY</t>
        </is>
      </c>
      <c r="AH695" s="229" t="inlineStr">
        <is>
          <t>Règles</t>
        </is>
      </c>
      <c r="AI695" s="229" t="inlineStr">
        <is>
          <t>Coopér.</t>
        </is>
      </c>
      <c r="AJ695" s="229" t="inlineStr">
        <is>
          <t>Comm.</t>
        </is>
      </c>
      <c r="AK695" s="229" t="inlineStr">
        <is>
          <t>Entraide</t>
        </is>
      </c>
      <c r="AL695" s="230" t="inlineStr">
        <is>
          <t>Initiat.</t>
        </is>
      </c>
      <c r="AM695" s="230" t="inlineStr">
        <is>
          <t>Gest.mat</t>
        </is>
      </c>
      <c r="AN695" s="230" t="inlineStr">
        <is>
          <t>Orga.</t>
        </is>
      </c>
      <c r="AO695" s="231" t="inlineStr">
        <is>
          <t>Imagin.</t>
        </is>
      </c>
      <c r="AP695" s="231" t="inlineStr">
        <is>
          <t>Expr.art</t>
        </is>
      </c>
      <c r="AQ695" s="231" t="inlineStr">
        <is>
          <t>Expr.corp</t>
        </is>
      </c>
      <c r="AR695" s="232" t="inlineStr">
        <is>
          <t>Coord.</t>
        </is>
      </c>
      <c r="AS695" s="232" t="inlineStr">
        <is>
          <t>Endur.</t>
        </is>
      </c>
      <c r="AT695" s="232" t="inlineStr">
        <is>
          <t>Esp.sport</t>
        </is>
      </c>
      <c r="AU695" s="269" t="inlineStr">
        <is>
          <t>MOY</t>
        </is>
      </c>
    </row>
    <row r="696" ht="14.4" customHeight="1" s="185">
      <c r="A696" s="255" t="n">
        <v>1</v>
      </c>
      <c r="B696" s="194">
        <f t="array" ref="B696:B696">IFERROR(INDEX(Liste_Enfants!B$4:B$53,SMALL(IF(Liste_Enfants!E$4:E$53="B",ROW(Liste_Enfants!E$4:E$53)-3),1))&amp;" "&amp;INDEX(Liste_Enfants!C$4:C$53,SMALL(IF(Liste_Enfants!E$4:E$53="B",ROW(Liste_Enfants!E$4:E$53)-3),1)),"")</f>
        <v/>
      </c>
      <c r="C696" s="235" t="n"/>
      <c r="D696" s="256" t="n"/>
      <c r="E696" s="256" t="n"/>
      <c r="F696" s="256" t="n"/>
      <c r="G696" s="256" t="n"/>
      <c r="H696" s="256" t="n"/>
      <c r="I696" s="256" t="n"/>
      <c r="J696" s="256" t="n"/>
      <c r="K696" s="256" t="n"/>
      <c r="L696" s="256" t="n"/>
      <c r="M696" s="256" t="n"/>
      <c r="N696" s="256" t="n"/>
      <c r="O696" s="256" t="n"/>
      <c r="P696" s="256" t="n"/>
      <c r="Q696" s="264">
        <f>IF(COUNTA(D696:P696)=0,"",ROUND(AVERAGE(D696:P696),1))</f>
        <v/>
      </c>
      <c r="S696" s="256" t="n"/>
      <c r="T696" s="256" t="n"/>
      <c r="U696" s="256" t="n"/>
      <c r="V696" s="256" t="n"/>
      <c r="W696" s="256" t="n"/>
      <c r="X696" s="256" t="n"/>
      <c r="Y696" s="256" t="n"/>
      <c r="Z696" s="256" t="n"/>
      <c r="AA696" s="256" t="n"/>
      <c r="AB696" s="256" t="n"/>
      <c r="AC696" s="256" t="n"/>
      <c r="AD696" s="256" t="n"/>
      <c r="AE696" s="256" t="n"/>
      <c r="AF696" s="264">
        <f>IF(COUNTA(S696:AE696)=0,"",ROUND(AVERAGE(S696:AE696),1))</f>
        <v/>
      </c>
      <c r="AH696" s="256" t="n"/>
      <c r="AI696" s="256" t="n"/>
      <c r="AJ696" s="256" t="n"/>
      <c r="AK696" s="256" t="n"/>
      <c r="AL696" s="256" t="n"/>
      <c r="AM696" s="256" t="n"/>
      <c r="AN696" s="256" t="n"/>
      <c r="AO696" s="256" t="n"/>
      <c r="AP696" s="256" t="n"/>
      <c r="AQ696" s="256" t="n"/>
      <c r="AR696" s="256" t="n"/>
      <c r="AS696" s="256" t="n"/>
      <c r="AT696" s="256" t="n"/>
      <c r="AU696" s="237">
        <f>IF(COUNTA(AH696:AT696)=0,"",ROUND(AVERAGE(AH696:AT696),1))</f>
        <v/>
      </c>
    </row>
    <row r="697" ht="14.4" customHeight="1" s="185">
      <c r="A697" s="255" t="n">
        <v>2</v>
      </c>
      <c r="B697" s="194">
        <f t="array" ref="B697:B697">IFERROR(INDEX(Liste_Enfants!B$4:B$53,SMALL(IF(Liste_Enfants!E$4:E$53="B",ROW(Liste_Enfants!E$4:E$53)-3),2))&amp;" "&amp;INDEX(Liste_Enfants!C$4:C$53,SMALL(IF(Liste_Enfants!E$4:E$53="B",ROW(Liste_Enfants!E$4:E$53)-3),2)),"")</f>
        <v/>
      </c>
      <c r="C697" s="235" t="n"/>
      <c r="D697" s="256" t="n"/>
      <c r="E697" s="256" t="n"/>
      <c r="F697" s="256" t="n"/>
      <c r="G697" s="256" t="n"/>
      <c r="H697" s="256" t="n"/>
      <c r="I697" s="256" t="n"/>
      <c r="J697" s="256" t="n"/>
      <c r="K697" s="256" t="n"/>
      <c r="L697" s="256" t="n"/>
      <c r="M697" s="256" t="n"/>
      <c r="N697" s="256" t="n"/>
      <c r="O697" s="256" t="n"/>
      <c r="P697" s="256" t="n"/>
      <c r="Q697" s="264">
        <f>IF(COUNTA(D697:P697)=0,"",ROUND(AVERAGE(D697:P697),1))</f>
        <v/>
      </c>
      <c r="S697" s="256" t="n"/>
      <c r="T697" s="256" t="n"/>
      <c r="U697" s="256" t="n"/>
      <c r="V697" s="256" t="n"/>
      <c r="W697" s="256" t="n"/>
      <c r="X697" s="256" t="n"/>
      <c r="Y697" s="256" t="n"/>
      <c r="Z697" s="256" t="n"/>
      <c r="AA697" s="256" t="n"/>
      <c r="AB697" s="256" t="n"/>
      <c r="AC697" s="256" t="n"/>
      <c r="AD697" s="256" t="n"/>
      <c r="AE697" s="256" t="n"/>
      <c r="AF697" s="264">
        <f>IF(COUNTA(S697:AE697)=0,"",ROUND(AVERAGE(S697:AE697),1))</f>
        <v/>
      </c>
      <c r="AH697" s="256" t="n"/>
      <c r="AI697" s="256" t="n"/>
      <c r="AJ697" s="256" t="n"/>
      <c r="AK697" s="256" t="n"/>
      <c r="AL697" s="256" t="n"/>
      <c r="AM697" s="256" t="n"/>
      <c r="AN697" s="256" t="n"/>
      <c r="AO697" s="256" t="n"/>
      <c r="AP697" s="256" t="n"/>
      <c r="AQ697" s="256" t="n"/>
      <c r="AR697" s="256" t="n"/>
      <c r="AS697" s="256" t="n"/>
      <c r="AT697" s="256" t="n"/>
      <c r="AU697" s="237">
        <f>IF(COUNTA(AH697:AT697)=0,"",ROUND(AVERAGE(AH697:AT697),1))</f>
        <v/>
      </c>
    </row>
    <row r="698" ht="14.4" customHeight="1" s="185">
      <c r="A698" s="255" t="n">
        <v>3</v>
      </c>
      <c r="B698" s="194">
        <f t="array" ref="B698:B698">IFERROR(INDEX(Liste_Enfants!B$4:B$53,SMALL(IF(Liste_Enfants!E$4:E$53="B",ROW(Liste_Enfants!E$4:E$53)-3),3))&amp;" "&amp;INDEX(Liste_Enfants!C$4:C$53,SMALL(IF(Liste_Enfants!E$4:E$53="B",ROW(Liste_Enfants!E$4:E$53)-3),3)),"")</f>
        <v/>
      </c>
      <c r="C698" s="235" t="n"/>
      <c r="D698" s="256" t="n"/>
      <c r="E698" s="256" t="n"/>
      <c r="F698" s="256" t="n"/>
      <c r="G698" s="256" t="n"/>
      <c r="H698" s="256" t="n"/>
      <c r="I698" s="256" t="n"/>
      <c r="J698" s="256" t="n"/>
      <c r="K698" s="256" t="n"/>
      <c r="L698" s="256" t="n"/>
      <c r="M698" s="256" t="n"/>
      <c r="N698" s="256" t="n"/>
      <c r="O698" s="256" t="n"/>
      <c r="P698" s="256" t="n"/>
      <c r="Q698" s="264">
        <f>IF(COUNTA(D698:P698)=0,"",ROUND(AVERAGE(D698:P698),1))</f>
        <v/>
      </c>
      <c r="S698" s="256" t="n"/>
      <c r="T698" s="256" t="n"/>
      <c r="U698" s="256" t="n"/>
      <c r="V698" s="256" t="n"/>
      <c r="W698" s="256" t="n"/>
      <c r="X698" s="256" t="n"/>
      <c r="Y698" s="256" t="n"/>
      <c r="Z698" s="256" t="n"/>
      <c r="AA698" s="256" t="n"/>
      <c r="AB698" s="256" t="n"/>
      <c r="AC698" s="256" t="n"/>
      <c r="AD698" s="256" t="n"/>
      <c r="AE698" s="256" t="n"/>
      <c r="AF698" s="264">
        <f>IF(COUNTA(S698:AE698)=0,"",ROUND(AVERAGE(S698:AE698),1))</f>
        <v/>
      </c>
      <c r="AH698" s="256" t="n"/>
      <c r="AI698" s="256" t="n"/>
      <c r="AJ698" s="256" t="n"/>
      <c r="AK698" s="256" t="n"/>
      <c r="AL698" s="256" t="n"/>
      <c r="AM698" s="256" t="n"/>
      <c r="AN698" s="256" t="n"/>
      <c r="AO698" s="256" t="n"/>
      <c r="AP698" s="256" t="n"/>
      <c r="AQ698" s="256" t="n"/>
      <c r="AR698" s="256" t="n"/>
      <c r="AS698" s="256" t="n"/>
      <c r="AT698" s="256" t="n"/>
      <c r="AU698" s="237">
        <f>IF(COUNTA(AH698:AT698)=0,"",ROUND(AVERAGE(AH698:AT698),1))</f>
        <v/>
      </c>
    </row>
    <row r="699" ht="14.4" customHeight="1" s="185">
      <c r="A699" s="255" t="n">
        <v>4</v>
      </c>
      <c r="B699" s="194">
        <f t="array" ref="B699:B699">IFERROR(INDEX(Liste_Enfants!B$4:B$53,SMALL(IF(Liste_Enfants!E$4:E$53="B",ROW(Liste_Enfants!E$4:E$53)-3),4))&amp;" "&amp;INDEX(Liste_Enfants!C$4:C$53,SMALL(IF(Liste_Enfants!E$4:E$53="B",ROW(Liste_Enfants!E$4:E$53)-3),4)),"")</f>
        <v/>
      </c>
      <c r="C699" s="235" t="n"/>
      <c r="D699" s="256" t="n"/>
      <c r="E699" s="256" t="n"/>
      <c r="F699" s="256" t="n"/>
      <c r="G699" s="256" t="n"/>
      <c r="H699" s="256" t="n"/>
      <c r="I699" s="256" t="n"/>
      <c r="J699" s="256" t="n"/>
      <c r="K699" s="256" t="n"/>
      <c r="L699" s="256" t="n"/>
      <c r="M699" s="256" t="n"/>
      <c r="N699" s="256" t="n"/>
      <c r="O699" s="256" t="n"/>
      <c r="P699" s="256" t="n"/>
      <c r="Q699" s="264">
        <f>IF(COUNTA(D699:P699)=0,"",ROUND(AVERAGE(D699:P699),1))</f>
        <v/>
      </c>
      <c r="S699" s="256" t="n"/>
      <c r="T699" s="256" t="n"/>
      <c r="U699" s="256" t="n"/>
      <c r="V699" s="256" t="n"/>
      <c r="W699" s="256" t="n"/>
      <c r="X699" s="256" t="n"/>
      <c r="Y699" s="256" t="n"/>
      <c r="Z699" s="256" t="n"/>
      <c r="AA699" s="256" t="n"/>
      <c r="AB699" s="256" t="n"/>
      <c r="AC699" s="256" t="n"/>
      <c r="AD699" s="256" t="n"/>
      <c r="AE699" s="256" t="n"/>
      <c r="AF699" s="264">
        <f>IF(COUNTA(S699:AE699)=0,"",ROUND(AVERAGE(S699:AE699),1))</f>
        <v/>
      </c>
      <c r="AH699" s="256" t="n"/>
      <c r="AI699" s="256" t="n"/>
      <c r="AJ699" s="256" t="n"/>
      <c r="AK699" s="256" t="n"/>
      <c r="AL699" s="256" t="n"/>
      <c r="AM699" s="256" t="n"/>
      <c r="AN699" s="256" t="n"/>
      <c r="AO699" s="256" t="n"/>
      <c r="AP699" s="256" t="n"/>
      <c r="AQ699" s="256" t="n"/>
      <c r="AR699" s="256" t="n"/>
      <c r="AS699" s="256" t="n"/>
      <c r="AT699" s="256" t="n"/>
      <c r="AU699" s="237">
        <f>IF(COUNTA(AH699:AT699)=0,"",ROUND(AVERAGE(AH699:AT699),1))</f>
        <v/>
      </c>
    </row>
    <row r="700" ht="14.4" customHeight="1" s="185">
      <c r="A700" s="255" t="n">
        <v>5</v>
      </c>
      <c r="B700" s="194">
        <f t="array" ref="B700:B700">IFERROR(INDEX(Liste_Enfants!B$4:B$53,SMALL(IF(Liste_Enfants!E$4:E$53="B",ROW(Liste_Enfants!E$4:E$53)-3),5))&amp;" "&amp;INDEX(Liste_Enfants!C$4:C$53,SMALL(IF(Liste_Enfants!E$4:E$53="B",ROW(Liste_Enfants!E$4:E$53)-3),5)),"")</f>
        <v/>
      </c>
      <c r="C700" s="235" t="n"/>
      <c r="D700" s="256" t="n"/>
      <c r="E700" s="256" t="n"/>
      <c r="F700" s="256" t="n"/>
      <c r="G700" s="256" t="n"/>
      <c r="H700" s="256" t="n"/>
      <c r="I700" s="256" t="n"/>
      <c r="J700" s="256" t="n"/>
      <c r="K700" s="256" t="n"/>
      <c r="L700" s="256" t="n"/>
      <c r="M700" s="256" t="n"/>
      <c r="N700" s="256" t="n"/>
      <c r="O700" s="256" t="n"/>
      <c r="P700" s="256" t="n"/>
      <c r="Q700" s="264">
        <f>IF(COUNTA(D700:P700)=0,"",ROUND(AVERAGE(D700:P700),1))</f>
        <v/>
      </c>
      <c r="S700" s="256" t="n"/>
      <c r="T700" s="256" t="n"/>
      <c r="U700" s="256" t="n"/>
      <c r="V700" s="256" t="n"/>
      <c r="W700" s="256" t="n"/>
      <c r="X700" s="256" t="n"/>
      <c r="Y700" s="256" t="n"/>
      <c r="Z700" s="256" t="n"/>
      <c r="AA700" s="256" t="n"/>
      <c r="AB700" s="256" t="n"/>
      <c r="AC700" s="256" t="n"/>
      <c r="AD700" s="256" t="n"/>
      <c r="AE700" s="256" t="n"/>
      <c r="AF700" s="264">
        <f>IF(COUNTA(S700:AE700)=0,"",ROUND(AVERAGE(S700:AE700),1))</f>
        <v/>
      </c>
      <c r="AH700" s="256" t="n"/>
      <c r="AI700" s="256" t="n"/>
      <c r="AJ700" s="256" t="n"/>
      <c r="AK700" s="256" t="n"/>
      <c r="AL700" s="256" t="n"/>
      <c r="AM700" s="256" t="n"/>
      <c r="AN700" s="256" t="n"/>
      <c r="AO700" s="256" t="n"/>
      <c r="AP700" s="256" t="n"/>
      <c r="AQ700" s="256" t="n"/>
      <c r="AR700" s="256" t="n"/>
      <c r="AS700" s="256" t="n"/>
      <c r="AT700" s="256" t="n"/>
      <c r="AU700" s="237">
        <f>IF(COUNTA(AH700:AT700)=0,"",ROUND(AVERAGE(AH700:AT700),1))</f>
        <v/>
      </c>
    </row>
    <row r="701" ht="14.4" customHeight="1" s="185">
      <c r="A701" s="255" t="n">
        <v>6</v>
      </c>
      <c r="B701" s="194">
        <f t="array" ref="B701:B701">IFERROR(INDEX(Liste_Enfants!B$4:B$53,SMALL(IF(Liste_Enfants!E$4:E$53="B",ROW(Liste_Enfants!E$4:E$53)-3),6))&amp;" "&amp;INDEX(Liste_Enfants!C$4:C$53,SMALL(IF(Liste_Enfants!E$4:E$53="B",ROW(Liste_Enfants!E$4:E$53)-3),6)),"")</f>
        <v/>
      </c>
      <c r="C701" s="235" t="n"/>
      <c r="D701" s="256" t="n"/>
      <c r="E701" s="256" t="n"/>
      <c r="F701" s="256" t="n"/>
      <c r="G701" s="256" t="n"/>
      <c r="H701" s="256" t="n"/>
      <c r="I701" s="256" t="n"/>
      <c r="J701" s="256" t="n"/>
      <c r="K701" s="256" t="n"/>
      <c r="L701" s="256" t="n"/>
      <c r="M701" s="256" t="n"/>
      <c r="N701" s="256" t="n"/>
      <c r="O701" s="256" t="n"/>
      <c r="P701" s="256" t="n"/>
      <c r="Q701" s="264">
        <f>IF(COUNTA(D701:P701)=0,"",ROUND(AVERAGE(D701:P701),1))</f>
        <v/>
      </c>
      <c r="S701" s="256" t="n"/>
      <c r="T701" s="256" t="n"/>
      <c r="U701" s="256" t="n"/>
      <c r="V701" s="256" t="n"/>
      <c r="W701" s="256" t="n"/>
      <c r="X701" s="256" t="n"/>
      <c r="Y701" s="256" t="n"/>
      <c r="Z701" s="256" t="n"/>
      <c r="AA701" s="256" t="n"/>
      <c r="AB701" s="256" t="n"/>
      <c r="AC701" s="256" t="n"/>
      <c r="AD701" s="256" t="n"/>
      <c r="AE701" s="256" t="n"/>
      <c r="AF701" s="264">
        <f>IF(COUNTA(S701:AE701)=0,"",ROUND(AVERAGE(S701:AE701),1))</f>
        <v/>
      </c>
      <c r="AH701" s="256" t="n"/>
      <c r="AI701" s="256" t="n"/>
      <c r="AJ701" s="256" t="n"/>
      <c r="AK701" s="256" t="n"/>
      <c r="AL701" s="256" t="n"/>
      <c r="AM701" s="256" t="n"/>
      <c r="AN701" s="256" t="n"/>
      <c r="AO701" s="256" t="n"/>
      <c r="AP701" s="256" t="n"/>
      <c r="AQ701" s="256" t="n"/>
      <c r="AR701" s="256" t="n"/>
      <c r="AS701" s="256" t="n"/>
      <c r="AT701" s="256" t="n"/>
      <c r="AU701" s="237">
        <f>IF(COUNTA(AH701:AT701)=0,"",ROUND(AVERAGE(AH701:AT701),1))</f>
        <v/>
      </c>
    </row>
    <row r="702" ht="14.4" customHeight="1" s="185">
      <c r="A702" s="255" t="n">
        <v>7</v>
      </c>
      <c r="B702" s="194">
        <f t="array" ref="B702:B702">IFERROR(INDEX(Liste_Enfants!B$4:B$53,SMALL(IF(Liste_Enfants!E$4:E$53="B",ROW(Liste_Enfants!E$4:E$53)-3),7))&amp;" "&amp;INDEX(Liste_Enfants!C$4:C$53,SMALL(IF(Liste_Enfants!E$4:E$53="B",ROW(Liste_Enfants!E$4:E$53)-3),7)),"")</f>
        <v/>
      </c>
      <c r="C702" s="235" t="n"/>
      <c r="D702" s="256" t="n"/>
      <c r="E702" s="256" t="n"/>
      <c r="F702" s="256" t="n"/>
      <c r="G702" s="256" t="n"/>
      <c r="H702" s="256" t="n"/>
      <c r="I702" s="256" t="n"/>
      <c r="J702" s="256" t="n"/>
      <c r="K702" s="256" t="n"/>
      <c r="L702" s="256" t="n"/>
      <c r="M702" s="256" t="n"/>
      <c r="N702" s="256" t="n"/>
      <c r="O702" s="256" t="n"/>
      <c r="P702" s="256" t="n"/>
      <c r="Q702" s="264">
        <f>IF(COUNTA(D702:P702)=0,"",ROUND(AVERAGE(D702:P702),1))</f>
        <v/>
      </c>
      <c r="S702" s="256" t="n"/>
      <c r="T702" s="256" t="n"/>
      <c r="U702" s="256" t="n"/>
      <c r="V702" s="256" t="n"/>
      <c r="W702" s="256" t="n"/>
      <c r="X702" s="256" t="n"/>
      <c r="Y702" s="256" t="n"/>
      <c r="Z702" s="256" t="n"/>
      <c r="AA702" s="256" t="n"/>
      <c r="AB702" s="256" t="n"/>
      <c r="AC702" s="256" t="n"/>
      <c r="AD702" s="256" t="n"/>
      <c r="AE702" s="256" t="n"/>
      <c r="AF702" s="264">
        <f>IF(COUNTA(S702:AE702)=0,"",ROUND(AVERAGE(S702:AE702),1))</f>
        <v/>
      </c>
      <c r="AH702" s="256" t="n"/>
      <c r="AI702" s="256" t="n"/>
      <c r="AJ702" s="256" t="n"/>
      <c r="AK702" s="256" t="n"/>
      <c r="AL702" s="256" t="n"/>
      <c r="AM702" s="256" t="n"/>
      <c r="AN702" s="256" t="n"/>
      <c r="AO702" s="256" t="n"/>
      <c r="AP702" s="256" t="n"/>
      <c r="AQ702" s="256" t="n"/>
      <c r="AR702" s="256" t="n"/>
      <c r="AS702" s="256" t="n"/>
      <c r="AT702" s="256" t="n"/>
      <c r="AU702" s="237">
        <f>IF(COUNTA(AH702:AT702)=0,"",ROUND(AVERAGE(AH702:AT702),1))</f>
        <v/>
      </c>
    </row>
    <row r="703" ht="14.4" customHeight="1" s="185">
      <c r="A703" s="255" t="n">
        <v>8</v>
      </c>
      <c r="B703" s="194">
        <f t="array" ref="B703:B703">IFERROR(INDEX(Liste_Enfants!B$4:B$53,SMALL(IF(Liste_Enfants!E$4:E$53="B",ROW(Liste_Enfants!E$4:E$53)-3),8))&amp;" "&amp;INDEX(Liste_Enfants!C$4:C$53,SMALL(IF(Liste_Enfants!E$4:E$53="B",ROW(Liste_Enfants!E$4:E$53)-3),8)),"")</f>
        <v/>
      </c>
      <c r="C703" s="235" t="n"/>
      <c r="D703" s="256" t="n"/>
      <c r="E703" s="256" t="n"/>
      <c r="F703" s="256" t="n"/>
      <c r="G703" s="256" t="n"/>
      <c r="H703" s="256" t="n"/>
      <c r="I703" s="256" t="n"/>
      <c r="J703" s="256" t="n"/>
      <c r="K703" s="256" t="n"/>
      <c r="L703" s="256" t="n"/>
      <c r="M703" s="256" t="n"/>
      <c r="N703" s="256" t="n"/>
      <c r="O703" s="256" t="n"/>
      <c r="P703" s="256" t="n"/>
      <c r="Q703" s="264">
        <f>IF(COUNTA(D703:P703)=0,"",ROUND(AVERAGE(D703:P703),1))</f>
        <v/>
      </c>
      <c r="S703" s="256" t="n"/>
      <c r="T703" s="256" t="n"/>
      <c r="U703" s="256" t="n"/>
      <c r="V703" s="256" t="n"/>
      <c r="W703" s="256" t="n"/>
      <c r="X703" s="256" t="n"/>
      <c r="Y703" s="256" t="n"/>
      <c r="Z703" s="256" t="n"/>
      <c r="AA703" s="256" t="n"/>
      <c r="AB703" s="256" t="n"/>
      <c r="AC703" s="256" t="n"/>
      <c r="AD703" s="256" t="n"/>
      <c r="AE703" s="256" t="n"/>
      <c r="AF703" s="264">
        <f>IF(COUNTA(S703:AE703)=0,"",ROUND(AVERAGE(S703:AE703),1))</f>
        <v/>
      </c>
      <c r="AH703" s="256" t="n"/>
      <c r="AI703" s="256" t="n"/>
      <c r="AJ703" s="256" t="n"/>
      <c r="AK703" s="256" t="n"/>
      <c r="AL703" s="256" t="n"/>
      <c r="AM703" s="256" t="n"/>
      <c r="AN703" s="256" t="n"/>
      <c r="AO703" s="256" t="n"/>
      <c r="AP703" s="256" t="n"/>
      <c r="AQ703" s="256" t="n"/>
      <c r="AR703" s="256" t="n"/>
      <c r="AS703" s="256" t="n"/>
      <c r="AT703" s="256" t="n"/>
      <c r="AU703" s="237">
        <f>IF(COUNTA(AH703:AT703)=0,"",ROUND(AVERAGE(AH703:AT703),1))</f>
        <v/>
      </c>
    </row>
    <row r="704" ht="14.4" customHeight="1" s="185">
      <c r="A704" s="255" t="n">
        <v>9</v>
      </c>
      <c r="B704" s="194">
        <f t="array" ref="B704:B704">IFERROR(INDEX(Liste_Enfants!B$4:B$53,SMALL(IF(Liste_Enfants!E$4:E$53="B",ROW(Liste_Enfants!E$4:E$53)-3),9))&amp;" "&amp;INDEX(Liste_Enfants!C$4:C$53,SMALL(IF(Liste_Enfants!E$4:E$53="B",ROW(Liste_Enfants!E$4:E$53)-3),9)),"")</f>
        <v/>
      </c>
      <c r="C704" s="235" t="n"/>
      <c r="D704" s="256" t="n"/>
      <c r="E704" s="256" t="n"/>
      <c r="F704" s="256" t="n"/>
      <c r="G704" s="256" t="n"/>
      <c r="H704" s="256" t="n"/>
      <c r="I704" s="256" t="n"/>
      <c r="J704" s="256" t="n"/>
      <c r="K704" s="256" t="n"/>
      <c r="L704" s="256" t="n"/>
      <c r="M704" s="256" t="n"/>
      <c r="N704" s="256" t="n"/>
      <c r="O704" s="256" t="n"/>
      <c r="P704" s="256" t="n"/>
      <c r="Q704" s="264">
        <f>IF(COUNTA(D704:P704)=0,"",ROUND(AVERAGE(D704:P704),1))</f>
        <v/>
      </c>
      <c r="S704" s="256" t="n"/>
      <c r="T704" s="256" t="n"/>
      <c r="U704" s="256" t="n"/>
      <c r="V704" s="256" t="n"/>
      <c r="W704" s="256" t="n"/>
      <c r="X704" s="256" t="n"/>
      <c r="Y704" s="256" t="n"/>
      <c r="Z704" s="256" t="n"/>
      <c r="AA704" s="256" t="n"/>
      <c r="AB704" s="256" t="n"/>
      <c r="AC704" s="256" t="n"/>
      <c r="AD704" s="256" t="n"/>
      <c r="AE704" s="256" t="n"/>
      <c r="AF704" s="264">
        <f>IF(COUNTA(S704:AE704)=0,"",ROUND(AVERAGE(S704:AE704),1))</f>
        <v/>
      </c>
      <c r="AH704" s="256" t="n"/>
      <c r="AI704" s="256" t="n"/>
      <c r="AJ704" s="256" t="n"/>
      <c r="AK704" s="256" t="n"/>
      <c r="AL704" s="256" t="n"/>
      <c r="AM704" s="256" t="n"/>
      <c r="AN704" s="256" t="n"/>
      <c r="AO704" s="256" t="n"/>
      <c r="AP704" s="256" t="n"/>
      <c r="AQ704" s="256" t="n"/>
      <c r="AR704" s="256" t="n"/>
      <c r="AS704" s="256" t="n"/>
      <c r="AT704" s="256" t="n"/>
      <c r="AU704" s="237">
        <f>IF(COUNTA(AH704:AT704)=0,"",ROUND(AVERAGE(AH704:AT704),1))</f>
        <v/>
      </c>
    </row>
    <row r="705" ht="14.4" customHeight="1" s="185">
      <c r="A705" s="255" t="n">
        <v>10</v>
      </c>
      <c r="B705" s="194">
        <f t="array" ref="B705:B705">IFERROR(INDEX(Liste_Enfants!B$4:B$53,SMALL(IF(Liste_Enfants!E$4:E$53="B",ROW(Liste_Enfants!E$4:E$53)-3),10))&amp;" "&amp;INDEX(Liste_Enfants!C$4:C$53,SMALL(IF(Liste_Enfants!E$4:E$53="B",ROW(Liste_Enfants!E$4:E$53)-3),10)),"")</f>
        <v/>
      </c>
      <c r="C705" s="235" t="n"/>
      <c r="D705" s="256" t="n"/>
      <c r="E705" s="256" t="n"/>
      <c r="F705" s="256" t="n"/>
      <c r="G705" s="256" t="n"/>
      <c r="H705" s="256" t="n"/>
      <c r="I705" s="256" t="n"/>
      <c r="J705" s="256" t="n"/>
      <c r="K705" s="256" t="n"/>
      <c r="L705" s="256" t="n"/>
      <c r="M705" s="256" t="n"/>
      <c r="N705" s="256" t="n"/>
      <c r="O705" s="256" t="n"/>
      <c r="P705" s="256" t="n"/>
      <c r="Q705" s="264">
        <f>IF(COUNTA(D705:P705)=0,"",ROUND(AVERAGE(D705:P705),1))</f>
        <v/>
      </c>
      <c r="S705" s="256" t="n"/>
      <c r="T705" s="256" t="n"/>
      <c r="U705" s="256" t="n"/>
      <c r="V705" s="256" t="n"/>
      <c r="W705" s="256" t="n"/>
      <c r="X705" s="256" t="n"/>
      <c r="Y705" s="256" t="n"/>
      <c r="Z705" s="256" t="n"/>
      <c r="AA705" s="256" t="n"/>
      <c r="AB705" s="256" t="n"/>
      <c r="AC705" s="256" t="n"/>
      <c r="AD705" s="256" t="n"/>
      <c r="AE705" s="256" t="n"/>
      <c r="AF705" s="264">
        <f>IF(COUNTA(S705:AE705)=0,"",ROUND(AVERAGE(S705:AE705),1))</f>
        <v/>
      </c>
      <c r="AH705" s="256" t="n"/>
      <c r="AI705" s="256" t="n"/>
      <c r="AJ705" s="256" t="n"/>
      <c r="AK705" s="256" t="n"/>
      <c r="AL705" s="256" t="n"/>
      <c r="AM705" s="256" t="n"/>
      <c r="AN705" s="256" t="n"/>
      <c r="AO705" s="256" t="n"/>
      <c r="AP705" s="256" t="n"/>
      <c r="AQ705" s="256" t="n"/>
      <c r="AR705" s="256" t="n"/>
      <c r="AS705" s="256" t="n"/>
      <c r="AT705" s="256" t="n"/>
      <c r="AU705" s="237">
        <f>IF(COUNTA(AH705:AT705)=0,"",ROUND(AVERAGE(AH705:AT705),1))</f>
        <v/>
      </c>
    </row>
    <row r="706" ht="14.4" customHeight="1" s="185">
      <c r="A706" s="255" t="n">
        <v>11</v>
      </c>
      <c r="B706" s="194">
        <f t="array" ref="B706:B706">IFERROR(INDEX(Liste_Enfants!B$4:B$53,SMALL(IF(Liste_Enfants!E$4:E$53="B",ROW(Liste_Enfants!E$4:E$53)-3),11))&amp;" "&amp;INDEX(Liste_Enfants!C$4:C$53,SMALL(IF(Liste_Enfants!E$4:E$53="B",ROW(Liste_Enfants!E$4:E$53)-3),11)),"")</f>
        <v/>
      </c>
      <c r="C706" s="235" t="n"/>
      <c r="D706" s="256" t="n"/>
      <c r="E706" s="256" t="n"/>
      <c r="F706" s="256" t="n"/>
      <c r="G706" s="256" t="n"/>
      <c r="H706" s="256" t="n"/>
      <c r="I706" s="256" t="n"/>
      <c r="J706" s="256" t="n"/>
      <c r="K706" s="256" t="n"/>
      <c r="L706" s="256" t="n"/>
      <c r="M706" s="256" t="n"/>
      <c r="N706" s="256" t="n"/>
      <c r="O706" s="256" t="n"/>
      <c r="P706" s="256" t="n"/>
      <c r="Q706" s="264">
        <f>IF(COUNTA(D706:P706)=0,"",ROUND(AVERAGE(D706:P706),1))</f>
        <v/>
      </c>
      <c r="S706" s="256" t="n"/>
      <c r="T706" s="256" t="n"/>
      <c r="U706" s="256" t="n"/>
      <c r="V706" s="256" t="n"/>
      <c r="W706" s="256" t="n"/>
      <c r="X706" s="256" t="n"/>
      <c r="Y706" s="256" t="n"/>
      <c r="Z706" s="256" t="n"/>
      <c r="AA706" s="256" t="n"/>
      <c r="AB706" s="256" t="n"/>
      <c r="AC706" s="256" t="n"/>
      <c r="AD706" s="256" t="n"/>
      <c r="AE706" s="256" t="n"/>
      <c r="AF706" s="264">
        <f>IF(COUNTA(S706:AE706)=0,"",ROUND(AVERAGE(S706:AE706),1))</f>
        <v/>
      </c>
      <c r="AH706" s="256" t="n"/>
      <c r="AI706" s="256" t="n"/>
      <c r="AJ706" s="256" t="n"/>
      <c r="AK706" s="256" t="n"/>
      <c r="AL706" s="256" t="n"/>
      <c r="AM706" s="256" t="n"/>
      <c r="AN706" s="256" t="n"/>
      <c r="AO706" s="256" t="n"/>
      <c r="AP706" s="256" t="n"/>
      <c r="AQ706" s="256" t="n"/>
      <c r="AR706" s="256" t="n"/>
      <c r="AS706" s="256" t="n"/>
      <c r="AT706" s="256" t="n"/>
      <c r="AU706" s="237">
        <f>IF(COUNTA(AH706:AT706)=0,"",ROUND(AVERAGE(AH706:AT706),1))</f>
        <v/>
      </c>
    </row>
    <row r="707" ht="14.4" customHeight="1" s="185">
      <c r="A707" s="255" t="n">
        <v>12</v>
      </c>
      <c r="B707" s="194">
        <f t="array" ref="B707:B707">IFERROR(INDEX(Liste_Enfants!B$4:B$53,SMALL(IF(Liste_Enfants!E$4:E$53="B",ROW(Liste_Enfants!E$4:E$53)-3),12))&amp;" "&amp;INDEX(Liste_Enfants!C$4:C$53,SMALL(IF(Liste_Enfants!E$4:E$53="B",ROW(Liste_Enfants!E$4:E$53)-3),12)),"")</f>
        <v/>
      </c>
      <c r="C707" s="235" t="n"/>
      <c r="D707" s="256" t="n"/>
      <c r="E707" s="256" t="n"/>
      <c r="F707" s="256" t="n"/>
      <c r="G707" s="256" t="n"/>
      <c r="H707" s="256" t="n"/>
      <c r="I707" s="256" t="n"/>
      <c r="J707" s="256" t="n"/>
      <c r="K707" s="256" t="n"/>
      <c r="L707" s="256" t="n"/>
      <c r="M707" s="256" t="n"/>
      <c r="N707" s="256" t="n"/>
      <c r="O707" s="256" t="n"/>
      <c r="P707" s="256" t="n"/>
      <c r="Q707" s="264">
        <f>IF(COUNTA(D707:P707)=0,"",ROUND(AVERAGE(D707:P707),1))</f>
        <v/>
      </c>
      <c r="S707" s="256" t="n"/>
      <c r="T707" s="256" t="n"/>
      <c r="U707" s="256" t="n"/>
      <c r="V707" s="256" t="n"/>
      <c r="W707" s="256" t="n"/>
      <c r="X707" s="256" t="n"/>
      <c r="Y707" s="256" t="n"/>
      <c r="Z707" s="256" t="n"/>
      <c r="AA707" s="256" t="n"/>
      <c r="AB707" s="256" t="n"/>
      <c r="AC707" s="256" t="n"/>
      <c r="AD707" s="256" t="n"/>
      <c r="AE707" s="256" t="n"/>
      <c r="AF707" s="264">
        <f>IF(COUNTA(S707:AE707)=0,"",ROUND(AVERAGE(S707:AE707),1))</f>
        <v/>
      </c>
      <c r="AH707" s="256" t="n"/>
      <c r="AI707" s="256" t="n"/>
      <c r="AJ707" s="256" t="n"/>
      <c r="AK707" s="256" t="n"/>
      <c r="AL707" s="256" t="n"/>
      <c r="AM707" s="256" t="n"/>
      <c r="AN707" s="256" t="n"/>
      <c r="AO707" s="256" t="n"/>
      <c r="AP707" s="256" t="n"/>
      <c r="AQ707" s="256" t="n"/>
      <c r="AR707" s="256" t="n"/>
      <c r="AS707" s="256" t="n"/>
      <c r="AT707" s="256" t="n"/>
      <c r="AU707" s="237">
        <f>IF(COUNTA(AH707:AT707)=0,"",ROUND(AVERAGE(AH707:AT707),1))</f>
        <v/>
      </c>
    </row>
    <row r="708" ht="14.4" customHeight="1" s="185">
      <c r="A708" s="255" t="n">
        <v>13</v>
      </c>
      <c r="B708" s="194">
        <f t="array" ref="B708:B708">IFERROR(INDEX(Liste_Enfants!B$4:B$53,SMALL(IF(Liste_Enfants!E$4:E$53="B",ROW(Liste_Enfants!E$4:E$53)-3),13))&amp;" "&amp;INDEX(Liste_Enfants!C$4:C$53,SMALL(IF(Liste_Enfants!E$4:E$53="B",ROW(Liste_Enfants!E$4:E$53)-3),13)),"")</f>
        <v/>
      </c>
      <c r="C708" s="235" t="n"/>
      <c r="D708" s="256" t="n"/>
      <c r="E708" s="256" t="n"/>
      <c r="F708" s="256" t="n"/>
      <c r="G708" s="256" t="n"/>
      <c r="H708" s="256" t="n"/>
      <c r="I708" s="256" t="n"/>
      <c r="J708" s="256" t="n"/>
      <c r="K708" s="256" t="n"/>
      <c r="L708" s="256" t="n"/>
      <c r="M708" s="256" t="n"/>
      <c r="N708" s="256" t="n"/>
      <c r="O708" s="256" t="n"/>
      <c r="P708" s="256" t="n"/>
      <c r="Q708" s="264">
        <f>IF(COUNTA(D708:P708)=0,"",ROUND(AVERAGE(D708:P708),1))</f>
        <v/>
      </c>
      <c r="S708" s="256" t="n"/>
      <c r="T708" s="256" t="n"/>
      <c r="U708" s="256" t="n"/>
      <c r="V708" s="256" t="n"/>
      <c r="W708" s="256" t="n"/>
      <c r="X708" s="256" t="n"/>
      <c r="Y708" s="256" t="n"/>
      <c r="Z708" s="256" t="n"/>
      <c r="AA708" s="256" t="n"/>
      <c r="AB708" s="256" t="n"/>
      <c r="AC708" s="256" t="n"/>
      <c r="AD708" s="256" t="n"/>
      <c r="AE708" s="256" t="n"/>
      <c r="AF708" s="264">
        <f>IF(COUNTA(S708:AE708)=0,"",ROUND(AVERAGE(S708:AE708),1))</f>
        <v/>
      </c>
      <c r="AH708" s="256" t="n"/>
      <c r="AI708" s="256" t="n"/>
      <c r="AJ708" s="256" t="n"/>
      <c r="AK708" s="256" t="n"/>
      <c r="AL708" s="256" t="n"/>
      <c r="AM708" s="256" t="n"/>
      <c r="AN708" s="256" t="n"/>
      <c r="AO708" s="256" t="n"/>
      <c r="AP708" s="256" t="n"/>
      <c r="AQ708" s="256" t="n"/>
      <c r="AR708" s="256" t="n"/>
      <c r="AS708" s="256" t="n"/>
      <c r="AT708" s="256" t="n"/>
      <c r="AU708" s="237">
        <f>IF(COUNTA(AH708:AT708)=0,"",ROUND(AVERAGE(AH708:AT708),1))</f>
        <v/>
      </c>
    </row>
    <row r="709" ht="14.4" customHeight="1" s="185">
      <c r="A709" s="255" t="n">
        <v>14</v>
      </c>
      <c r="B709" s="194">
        <f t="array" ref="B709:B709">IFERROR(INDEX(Liste_Enfants!B$4:B$53,SMALL(IF(Liste_Enfants!E$4:E$53="B",ROW(Liste_Enfants!E$4:E$53)-3),14))&amp;" "&amp;INDEX(Liste_Enfants!C$4:C$53,SMALL(IF(Liste_Enfants!E$4:E$53="B",ROW(Liste_Enfants!E$4:E$53)-3),14)),"")</f>
        <v/>
      </c>
      <c r="C709" s="235" t="n"/>
      <c r="D709" s="256" t="n"/>
      <c r="E709" s="256" t="n"/>
      <c r="F709" s="256" t="n"/>
      <c r="G709" s="256" t="n"/>
      <c r="H709" s="256" t="n"/>
      <c r="I709" s="256" t="n"/>
      <c r="J709" s="256" t="n"/>
      <c r="K709" s="256" t="n"/>
      <c r="L709" s="256" t="n"/>
      <c r="M709" s="256" t="n"/>
      <c r="N709" s="256" t="n"/>
      <c r="O709" s="256" t="n"/>
      <c r="P709" s="256" t="n"/>
      <c r="Q709" s="264">
        <f>IF(COUNTA(D709:P709)=0,"",ROUND(AVERAGE(D709:P709),1))</f>
        <v/>
      </c>
      <c r="S709" s="256" t="n"/>
      <c r="T709" s="256" t="n"/>
      <c r="U709" s="256" t="n"/>
      <c r="V709" s="256" t="n"/>
      <c r="W709" s="256" t="n"/>
      <c r="X709" s="256" t="n"/>
      <c r="Y709" s="256" t="n"/>
      <c r="Z709" s="256" t="n"/>
      <c r="AA709" s="256" t="n"/>
      <c r="AB709" s="256" t="n"/>
      <c r="AC709" s="256" t="n"/>
      <c r="AD709" s="256" t="n"/>
      <c r="AE709" s="256" t="n"/>
      <c r="AF709" s="264">
        <f>IF(COUNTA(S709:AE709)=0,"",ROUND(AVERAGE(S709:AE709),1))</f>
        <v/>
      </c>
      <c r="AH709" s="256" t="n"/>
      <c r="AI709" s="256" t="n"/>
      <c r="AJ709" s="256" t="n"/>
      <c r="AK709" s="256" t="n"/>
      <c r="AL709" s="256" t="n"/>
      <c r="AM709" s="256" t="n"/>
      <c r="AN709" s="256" t="n"/>
      <c r="AO709" s="256" t="n"/>
      <c r="AP709" s="256" t="n"/>
      <c r="AQ709" s="256" t="n"/>
      <c r="AR709" s="256" t="n"/>
      <c r="AS709" s="256" t="n"/>
      <c r="AT709" s="256" t="n"/>
      <c r="AU709" s="237">
        <f>IF(COUNTA(AH709:AT709)=0,"",ROUND(AVERAGE(AH709:AT709),1))</f>
        <v/>
      </c>
    </row>
    <row r="710" ht="14.4" customHeight="1" s="185">
      <c r="A710" s="255" t="n">
        <v>15</v>
      </c>
      <c r="B710" s="194">
        <f t="array" ref="B710:B710">IFERROR(INDEX(Liste_Enfants!B$4:B$53,SMALL(IF(Liste_Enfants!E$4:E$53="B",ROW(Liste_Enfants!E$4:E$53)-3),15))&amp;" "&amp;INDEX(Liste_Enfants!C$4:C$53,SMALL(IF(Liste_Enfants!E$4:E$53="B",ROW(Liste_Enfants!E$4:E$53)-3),15)),"")</f>
        <v/>
      </c>
      <c r="C710" s="235" t="n"/>
      <c r="D710" s="256" t="n"/>
      <c r="E710" s="256" t="n"/>
      <c r="F710" s="256" t="n"/>
      <c r="G710" s="256" t="n"/>
      <c r="H710" s="256" t="n"/>
      <c r="I710" s="256" t="n"/>
      <c r="J710" s="256" t="n"/>
      <c r="K710" s="256" t="n"/>
      <c r="L710" s="256" t="n"/>
      <c r="M710" s="256" t="n"/>
      <c r="N710" s="256" t="n"/>
      <c r="O710" s="256" t="n"/>
      <c r="P710" s="256" t="n"/>
      <c r="Q710" s="264">
        <f>IF(COUNTA(D710:P710)=0,"",ROUND(AVERAGE(D710:P710),1))</f>
        <v/>
      </c>
      <c r="S710" s="256" t="n"/>
      <c r="T710" s="256" t="n"/>
      <c r="U710" s="256" t="n"/>
      <c r="V710" s="256" t="n"/>
      <c r="W710" s="256" t="n"/>
      <c r="X710" s="256" t="n"/>
      <c r="Y710" s="256" t="n"/>
      <c r="Z710" s="256" t="n"/>
      <c r="AA710" s="256" t="n"/>
      <c r="AB710" s="256" t="n"/>
      <c r="AC710" s="256" t="n"/>
      <c r="AD710" s="256" t="n"/>
      <c r="AE710" s="256" t="n"/>
      <c r="AF710" s="264">
        <f>IF(COUNTA(S710:AE710)=0,"",ROUND(AVERAGE(S710:AE710),1))</f>
        <v/>
      </c>
      <c r="AH710" s="256" t="n"/>
      <c r="AI710" s="256" t="n"/>
      <c r="AJ710" s="256" t="n"/>
      <c r="AK710" s="256" t="n"/>
      <c r="AL710" s="256" t="n"/>
      <c r="AM710" s="256" t="n"/>
      <c r="AN710" s="256" t="n"/>
      <c r="AO710" s="256" t="n"/>
      <c r="AP710" s="256" t="n"/>
      <c r="AQ710" s="256" t="n"/>
      <c r="AR710" s="256" t="n"/>
      <c r="AS710" s="256" t="n"/>
      <c r="AT710" s="256" t="n"/>
      <c r="AU710" s="237">
        <f>IF(COUNTA(AH710:AT710)=0,"",ROUND(AVERAGE(AH710:AT710),1))</f>
        <v/>
      </c>
    </row>
    <row r="711" ht="14.4" customHeight="1" s="185">
      <c r="A711" s="257" t="inlineStr">
        <is>
          <t>📊 MOY.</t>
        </is>
      </c>
      <c r="C711" s="235" t="n"/>
      <c r="D711" s="258">
        <f>IF(COUNTA(D696:D710)=0,"",ROUND(AVERAGE(D696:D710),1))</f>
        <v/>
      </c>
      <c r="E711" s="258">
        <f>IF(COUNTA(E696:E710)=0,"",ROUND(AVERAGE(E696:E710),1))</f>
        <v/>
      </c>
      <c r="F711" s="258">
        <f>IF(COUNTA(F696:F710)=0,"",ROUND(AVERAGE(F696:F710),1))</f>
        <v/>
      </c>
      <c r="G711" s="258">
        <f>IF(COUNTA(G696:G710)=0,"",ROUND(AVERAGE(G696:G710),1))</f>
        <v/>
      </c>
      <c r="H711" s="258">
        <f>IF(COUNTA(H696:H710)=0,"",ROUND(AVERAGE(H696:H710),1))</f>
        <v/>
      </c>
      <c r="I711" s="258">
        <f>IF(COUNTA(I696:I710)=0,"",ROUND(AVERAGE(I696:I710),1))</f>
        <v/>
      </c>
      <c r="J711" s="258">
        <f>IF(COUNTA(J696:J710)=0,"",ROUND(AVERAGE(J696:J710),1))</f>
        <v/>
      </c>
      <c r="K711" s="258">
        <f>IF(COUNTA(K696:K710)=0,"",ROUND(AVERAGE(K696:K710),1))</f>
        <v/>
      </c>
      <c r="L711" s="258">
        <f>IF(COUNTA(L696:L710)=0,"",ROUND(AVERAGE(L696:L710),1))</f>
        <v/>
      </c>
      <c r="M711" s="258">
        <f>IF(COUNTA(M696:M710)=0,"",ROUND(AVERAGE(M696:M710),1))</f>
        <v/>
      </c>
      <c r="N711" s="258">
        <f>IF(COUNTA(N696:N710)=0,"",ROUND(AVERAGE(N696:N710),1))</f>
        <v/>
      </c>
      <c r="O711" s="258">
        <f>IF(COUNTA(O696:O710)=0,"",ROUND(AVERAGE(O696:O710),1))</f>
        <v/>
      </c>
      <c r="P711" s="258">
        <f>IF(COUNTA(P696:P710)=0,"",ROUND(AVERAGE(P696:P710),1))</f>
        <v/>
      </c>
      <c r="Q711" s="265">
        <f>IF(COUNTA(Q696:Q710)=0,"",ROUND(AVERAGE(Q696:Q710),1))</f>
        <v/>
      </c>
      <c r="S711" s="258">
        <f>IF(COUNTA(S696:S710)=0,"",ROUND(AVERAGE(S696:S710),1))</f>
        <v/>
      </c>
      <c r="T711" s="258">
        <f>IF(COUNTA(T696:T710)=0,"",ROUND(AVERAGE(T696:T710),1))</f>
        <v/>
      </c>
      <c r="U711" s="258">
        <f>IF(COUNTA(U696:U710)=0,"",ROUND(AVERAGE(U696:U710),1))</f>
        <v/>
      </c>
      <c r="V711" s="258">
        <f>IF(COUNTA(V696:V710)=0,"",ROUND(AVERAGE(V696:V710),1))</f>
        <v/>
      </c>
      <c r="W711" s="258">
        <f>IF(COUNTA(W696:W710)=0,"",ROUND(AVERAGE(W696:W710),1))</f>
        <v/>
      </c>
      <c r="X711" s="258">
        <f>IF(COUNTA(X696:X710)=0,"",ROUND(AVERAGE(X696:X710),1))</f>
        <v/>
      </c>
      <c r="Y711" s="258">
        <f>IF(COUNTA(Y696:Y710)=0,"",ROUND(AVERAGE(Y696:Y710),1))</f>
        <v/>
      </c>
      <c r="Z711" s="258">
        <f>IF(COUNTA(Z696:Z710)=0,"",ROUND(AVERAGE(Z696:Z710),1))</f>
        <v/>
      </c>
      <c r="AA711" s="258">
        <f>IF(COUNTA(AA696:AA710)=0,"",ROUND(AVERAGE(AA696:AA710),1))</f>
        <v/>
      </c>
      <c r="AB711" s="258">
        <f>IF(COUNTA(AB696:AB710)=0,"",ROUND(AVERAGE(AB696:AB710),1))</f>
        <v/>
      </c>
      <c r="AC711" s="258">
        <f>IF(COUNTA(AC696:AC710)=0,"",ROUND(AVERAGE(AC696:AC710),1))</f>
        <v/>
      </c>
      <c r="AD711" s="258">
        <f>IF(COUNTA(AD696:AD710)=0,"",ROUND(AVERAGE(AD696:AD710),1))</f>
        <v/>
      </c>
      <c r="AE711" s="258">
        <f>IF(COUNTA(AE696:AE710)=0,"",ROUND(AVERAGE(AE696:AE710),1))</f>
        <v/>
      </c>
      <c r="AF711" s="265">
        <f>IF(COUNTA(AF696:AF710)=0,"",ROUND(AVERAGE(AF696:AF710),1))</f>
        <v/>
      </c>
      <c r="AH711" s="258">
        <f>IF(COUNTA(AH696:AH710)=0,"",ROUND(AVERAGE(AH696:AH710),1))</f>
        <v/>
      </c>
      <c r="AI711" s="258">
        <f>IF(COUNTA(AI696:AI710)=0,"",ROUND(AVERAGE(AI696:AI710),1))</f>
        <v/>
      </c>
      <c r="AJ711" s="258">
        <f>IF(COUNTA(AJ696:AJ710)=0,"",ROUND(AVERAGE(AJ696:AJ710),1))</f>
        <v/>
      </c>
      <c r="AK711" s="258">
        <f>IF(COUNTA(AK696:AK710)=0,"",ROUND(AVERAGE(AK696:AK710),1))</f>
        <v/>
      </c>
      <c r="AL711" s="258">
        <f>IF(COUNTA(AL696:AL710)=0,"",ROUND(AVERAGE(AL696:AL710),1))</f>
        <v/>
      </c>
      <c r="AM711" s="258">
        <f>IF(COUNTA(AM696:AM710)=0,"",ROUND(AVERAGE(AM696:AM710),1))</f>
        <v/>
      </c>
      <c r="AN711" s="258">
        <f>IF(COUNTA(AN696:AN710)=0,"",ROUND(AVERAGE(AN696:AN710),1))</f>
        <v/>
      </c>
      <c r="AO711" s="258">
        <f>IF(COUNTA(AO696:AO710)=0,"",ROUND(AVERAGE(AO696:AO710),1))</f>
        <v/>
      </c>
      <c r="AP711" s="258">
        <f>IF(COUNTA(AP696:AP710)=0,"",ROUND(AVERAGE(AP696:AP710),1))</f>
        <v/>
      </c>
      <c r="AQ711" s="258">
        <f>IF(COUNTA(AQ696:AQ710)=0,"",ROUND(AVERAGE(AQ696:AQ710),1))</f>
        <v/>
      </c>
      <c r="AR711" s="258">
        <f>IF(COUNTA(AR696:AR710)=0,"",ROUND(AVERAGE(AR696:AR710),1))</f>
        <v/>
      </c>
      <c r="AS711" s="258">
        <f>IF(COUNTA(AS696:AS710)=0,"",ROUND(AVERAGE(AS696:AS710),1))</f>
        <v/>
      </c>
      <c r="AT711" s="258">
        <f>IF(COUNTA(AT696:AT710)=0,"",ROUND(AVERAGE(AT696:AT710),1))</f>
        <v/>
      </c>
      <c r="AU711" s="272">
        <f>IF(COUNTA(AU696:AU710)=0,"",ROUND(AVERAGE(AU696:AU710),1))</f>
        <v/>
      </c>
    </row>
    <row r="712" ht="14.4" customHeight="1" s="185">
      <c r="A712" s="262" t="inlineStr">
        <is>
          <t>⭐ MOY. S10</t>
        </is>
      </c>
      <c r="C712" s="235" t="n"/>
      <c r="D712" s="263">
        <f>IF(COUNTA(D660,D677,D694,D711)=0,"",ROUND(AVERAGE(D660,D677,D694,D711),1))</f>
        <v/>
      </c>
      <c r="E712" s="263">
        <f>IF(COUNTA(E660,E677,E694,E711)=0,"",ROUND(AVERAGE(E660,E677,E694,E711),1))</f>
        <v/>
      </c>
      <c r="F712" s="263">
        <f>IF(COUNTA(F660,F677,F694,F711)=0,"",ROUND(AVERAGE(F660,F677,F694,F711),1))</f>
        <v/>
      </c>
      <c r="G712" s="263">
        <f>IF(COUNTA(G660,G677,G694,G711)=0,"",ROUND(AVERAGE(G660,G677,G694,G711),1))</f>
        <v/>
      </c>
      <c r="H712" s="263">
        <f>IF(COUNTA(H660,H677,H694,H711)=0,"",ROUND(AVERAGE(H660,H677,H694,H711),1))</f>
        <v/>
      </c>
      <c r="I712" s="263">
        <f>IF(COUNTA(I660,I677,I694,I711)=0,"",ROUND(AVERAGE(I660,I677,I694,I711),1))</f>
        <v/>
      </c>
      <c r="J712" s="263">
        <f>IF(COUNTA(J660,J677,J694,J711)=0,"",ROUND(AVERAGE(J660,J677,J694,J711),1))</f>
        <v/>
      </c>
      <c r="K712" s="263">
        <f>IF(COUNTA(K660,K677,K694,K711)=0,"",ROUND(AVERAGE(K660,K677,K694,K711),1))</f>
        <v/>
      </c>
      <c r="L712" s="263">
        <f>IF(COUNTA(L660,L677,L694,L711)=0,"",ROUND(AVERAGE(L660,L677,L694,L711),1))</f>
        <v/>
      </c>
      <c r="M712" s="263">
        <f>IF(COUNTA(M660,M677,M694,M711)=0,"",ROUND(AVERAGE(M660,M677,M694,M711),1))</f>
        <v/>
      </c>
      <c r="N712" s="263">
        <f>IF(COUNTA(N660,N677,N694,N711)=0,"",ROUND(AVERAGE(N660,N677,N694,N711),1))</f>
        <v/>
      </c>
      <c r="O712" s="263">
        <f>IF(COUNTA(O660,O677,O694,O711)=0,"",ROUND(AVERAGE(O660,O677,O694,O711),1))</f>
        <v/>
      </c>
      <c r="P712" s="263">
        <f>IF(COUNTA(P660,P677,P694,P711)=0,"",ROUND(AVERAGE(P660,P677,P694,P711),1))</f>
        <v/>
      </c>
      <c r="Q712" s="270">
        <f>IF(COUNTA(Q660,Q677,Q694,Q711)=0,"",ROUND(AVERAGE(Q660,Q677,Q694,Q711),1))</f>
        <v/>
      </c>
      <c r="S712" s="263">
        <f>IF(COUNTA(S660,S677,S694,S711)=0,"",ROUND(AVERAGE(S660,S677,S694,S711),1))</f>
        <v/>
      </c>
      <c r="T712" s="263">
        <f>IF(COUNTA(T660,T677,T694,T711)=0,"",ROUND(AVERAGE(T660,T677,T694,T711),1))</f>
        <v/>
      </c>
      <c r="U712" s="263">
        <f>IF(COUNTA(U660,U677,U694,U711)=0,"",ROUND(AVERAGE(U660,U677,U694,U711),1))</f>
        <v/>
      </c>
      <c r="V712" s="263">
        <f>IF(COUNTA(V660,V677,V694,V711)=0,"",ROUND(AVERAGE(V660,V677,V694,V711),1))</f>
        <v/>
      </c>
      <c r="W712" s="263">
        <f>IF(COUNTA(W660,W677,W694,W711)=0,"",ROUND(AVERAGE(W660,W677,W694,W711),1))</f>
        <v/>
      </c>
      <c r="X712" s="263">
        <f>IF(COUNTA(X660,X677,X694,X711)=0,"",ROUND(AVERAGE(X660,X677,X694,X711),1))</f>
        <v/>
      </c>
      <c r="Y712" s="263">
        <f>IF(COUNTA(Y660,Y677,Y694,Y711)=0,"",ROUND(AVERAGE(Y660,Y677,Y694,Y711),1))</f>
        <v/>
      </c>
      <c r="Z712" s="263">
        <f>IF(COUNTA(Z660,Z677,Z694,Z711)=0,"",ROUND(AVERAGE(Z660,Z677,Z694,Z711),1))</f>
        <v/>
      </c>
      <c r="AA712" s="263">
        <f>IF(COUNTA(AA660,AA677,AA694,AA711)=0,"",ROUND(AVERAGE(AA660,AA677,AA694,AA711),1))</f>
        <v/>
      </c>
      <c r="AB712" s="263">
        <f>IF(COUNTA(AB660,AB677,AB694,AB711)=0,"",ROUND(AVERAGE(AB660,AB677,AB694,AB711),1))</f>
        <v/>
      </c>
      <c r="AC712" s="263">
        <f>IF(COUNTA(AC660,AC677,AC694,AC711)=0,"",ROUND(AVERAGE(AC660,AC677,AC694,AC711),1))</f>
        <v/>
      </c>
      <c r="AD712" s="263">
        <f>IF(COUNTA(AD660,AD677,AD694,AD711)=0,"",ROUND(AVERAGE(AD660,AD677,AD694,AD711),1))</f>
        <v/>
      </c>
      <c r="AE712" s="263">
        <f>IF(COUNTA(AE660,AE677,AE694,AE711)=0,"",ROUND(AVERAGE(AE660,AE677,AE694,AE711),1))</f>
        <v/>
      </c>
      <c r="AF712" s="270">
        <f>IF(COUNTA(AF660,AF677,AF694,AF711)=0,"",ROUND(AVERAGE(AF660,AF677,AF694,AF711),1))</f>
        <v/>
      </c>
      <c r="AH712" s="263">
        <f>IF(COUNTA(AH660,AH677,AH694,AH711)=0,"",ROUND(AVERAGE(AH660,AH677,AH694,AH711),1))</f>
        <v/>
      </c>
      <c r="AI712" s="263">
        <f>IF(COUNTA(AI660,AI677,AI694,AI711)=0,"",ROUND(AVERAGE(AI660,AI677,AI694,AI711),1))</f>
        <v/>
      </c>
      <c r="AJ712" s="263">
        <f>IF(COUNTA(AJ660,AJ677,AJ694,AJ711)=0,"",ROUND(AVERAGE(AJ660,AJ677,AJ694,AJ711),1))</f>
        <v/>
      </c>
      <c r="AK712" s="263">
        <f>IF(COUNTA(AK660,AK677,AK694,AK711)=0,"",ROUND(AVERAGE(AK660,AK677,AK694,AK711),1))</f>
        <v/>
      </c>
      <c r="AL712" s="263">
        <f>IF(COUNTA(AL660,AL677,AL694,AL711)=0,"",ROUND(AVERAGE(AL660,AL677,AL694,AL711),1))</f>
        <v/>
      </c>
      <c r="AM712" s="263">
        <f>IF(COUNTA(AM660,AM677,AM694,AM711)=0,"",ROUND(AVERAGE(AM660,AM677,AM694,AM711),1))</f>
        <v/>
      </c>
      <c r="AN712" s="263">
        <f>IF(COUNTA(AN660,AN677,AN694,AN711)=0,"",ROUND(AVERAGE(AN660,AN677,AN694,AN711),1))</f>
        <v/>
      </c>
      <c r="AO712" s="263">
        <f>IF(COUNTA(AO660,AO677,AO694,AO711)=0,"",ROUND(AVERAGE(AO660,AO677,AO694,AO711),1))</f>
        <v/>
      </c>
      <c r="AP712" s="263">
        <f>IF(COUNTA(AP660,AP677,AP694,AP711)=0,"",ROUND(AVERAGE(AP660,AP677,AP694,AP711),1))</f>
        <v/>
      </c>
      <c r="AQ712" s="263">
        <f>IF(COUNTA(AQ660,AQ677,AQ694,AQ711)=0,"",ROUND(AVERAGE(AQ660,AQ677,AQ694,AQ711),1))</f>
        <v/>
      </c>
      <c r="AR712" s="263">
        <f>IF(COUNTA(AR660,AR677,AR694,AR711)=0,"",ROUND(AVERAGE(AR660,AR677,AR694,AR711),1))</f>
        <v/>
      </c>
      <c r="AS712" s="263">
        <f>IF(COUNTA(AS660,AS677,AS694,AS711)=0,"",ROUND(AVERAGE(AS660,AS677,AS694,AS711),1))</f>
        <v/>
      </c>
      <c r="AT712" s="263">
        <f>IF(COUNTA(AT660,AT677,AT694,AT711)=0,"",ROUND(AVERAGE(AT660,AT677,AT694,AT711),1))</f>
        <v/>
      </c>
      <c r="AU712" s="273">
        <f>IF(COUNTA(AU660,AU677,AU694,AU711)=0,"",ROUND(AVERAGE(AU660,AU677,AU694,AU711),1))</f>
        <v/>
      </c>
    </row>
    <row r="713" ht="14.4" customHeight="1" s="185">
      <c r="C713" s="235" t="n"/>
      <c r="D713" s="194" t="n"/>
      <c r="E713" s="194" t="n"/>
      <c r="F713" s="194" t="n"/>
      <c r="G713" s="194" t="n"/>
      <c r="H713" s="194" t="n"/>
      <c r="I713" s="194" t="n"/>
      <c r="J713" s="194" t="n"/>
      <c r="K713" s="194" t="n"/>
      <c r="L713" s="194" t="n"/>
      <c r="M713" s="194" t="n"/>
      <c r="N713" s="194" t="n"/>
      <c r="O713" s="194" t="n"/>
      <c r="P713" s="194" t="n"/>
      <c r="Q713" s="235" t="n"/>
      <c r="S713" s="194" t="n"/>
      <c r="T713" s="194" t="n"/>
      <c r="U713" s="194" t="n"/>
      <c r="V713" s="194" t="n"/>
      <c r="W713" s="194" t="n"/>
      <c r="X713" s="194" t="n"/>
      <c r="Y713" s="194" t="n"/>
      <c r="Z713" s="194" t="n"/>
      <c r="AA713" s="194" t="n"/>
      <c r="AB713" s="194" t="n"/>
      <c r="AC713" s="194" t="n"/>
      <c r="AD713" s="194" t="n"/>
      <c r="AE713" s="194" t="n"/>
      <c r="AF713" s="235" t="n"/>
      <c r="AH713" s="194" t="n"/>
      <c r="AI713" s="194" t="n"/>
      <c r="AJ713" s="194" t="n"/>
      <c r="AK713" s="194" t="n"/>
      <c r="AL713" s="194" t="n"/>
      <c r="AM713" s="194" t="n"/>
      <c r="AN713" s="194" t="n"/>
      <c r="AO713" s="194" t="n"/>
      <c r="AP713" s="194" t="n"/>
      <c r="AQ713" s="194" t="n"/>
      <c r="AR713" s="194" t="n"/>
      <c r="AS713" s="194" t="n"/>
      <c r="AT713" s="194" t="n"/>
    </row>
    <row r="714" ht="15.6" customHeight="1" s="185">
      <c r="A714" s="216" t="inlineStr">
        <is>
          <t>📋 T1 — 📆 SEMAINE 11</t>
        </is>
      </c>
      <c r="C714" s="235" t="n"/>
      <c r="D714" s="194" t="n"/>
      <c r="E714" s="194" t="n"/>
      <c r="F714" s="194" t="n"/>
      <c r="G714" s="194" t="n"/>
      <c r="H714" s="194" t="n"/>
      <c r="I714" s="194" t="n"/>
      <c r="J714" s="194" t="n"/>
      <c r="K714" s="194" t="n"/>
      <c r="L714" s="194" t="n"/>
      <c r="M714" s="194" t="n"/>
      <c r="N714" s="194" t="n"/>
      <c r="O714" s="194" t="n"/>
      <c r="P714" s="194" t="n"/>
      <c r="Q714" s="235" t="n"/>
      <c r="S714" s="194" t="n"/>
      <c r="T714" s="194" t="n"/>
      <c r="U714" s="194" t="n"/>
      <c r="V714" s="194" t="n"/>
      <c r="W714" s="194" t="n"/>
      <c r="X714" s="194" t="n"/>
      <c r="Y714" s="194" t="n"/>
      <c r="Z714" s="194" t="n"/>
      <c r="AA714" s="194" t="n"/>
      <c r="AB714" s="194" t="n"/>
      <c r="AC714" s="194" t="n"/>
      <c r="AD714" s="194" t="n"/>
      <c r="AE714" s="194" t="n"/>
      <c r="AF714" s="235" t="n"/>
      <c r="AH714" s="194" t="n"/>
      <c r="AI714" s="194" t="n"/>
      <c r="AJ714" s="194" t="n"/>
      <c r="AK714" s="194" t="n"/>
      <c r="AL714" s="194" t="n"/>
      <c r="AM714" s="194" t="n"/>
      <c r="AN714" s="194" t="n"/>
      <c r="AO714" s="194" t="n"/>
      <c r="AP714" s="194" t="n"/>
      <c r="AQ714" s="194" t="n"/>
      <c r="AR714" s="194" t="n"/>
      <c r="AS714" s="194" t="n"/>
      <c r="AT714" s="194" t="n"/>
    </row>
    <row r="715" ht="30" customHeight="1" s="185">
      <c r="A715" s="254" t="inlineStr">
        <is>
          <t>N°</t>
        </is>
      </c>
      <c r="B715" s="227" t="inlineStr">
        <is>
          <t>📅 LUNDI</t>
        </is>
      </c>
      <c r="C715" s="228" t="n"/>
      <c r="D715" s="229" t="inlineStr">
        <is>
          <t>Règles</t>
        </is>
      </c>
      <c r="E715" s="229" t="inlineStr">
        <is>
          <t>Coopér.</t>
        </is>
      </c>
      <c r="F715" s="229" t="inlineStr">
        <is>
          <t>Comm.</t>
        </is>
      </c>
      <c r="G715" s="229" t="inlineStr">
        <is>
          <t>Entraide</t>
        </is>
      </c>
      <c r="H715" s="230" t="inlineStr">
        <is>
          <t>Initiat.</t>
        </is>
      </c>
      <c r="I715" s="230" t="inlineStr">
        <is>
          <t>Gest.mat</t>
        </is>
      </c>
      <c r="J715" s="230" t="inlineStr">
        <is>
          <t>Orga.</t>
        </is>
      </c>
      <c r="K715" s="231" t="inlineStr">
        <is>
          <t>Imagin.</t>
        </is>
      </c>
      <c r="L715" s="231" t="inlineStr">
        <is>
          <t>Expr.art</t>
        </is>
      </c>
      <c r="M715" s="231" t="inlineStr">
        <is>
          <t>Expr.corp</t>
        </is>
      </c>
      <c r="N715" s="232" t="inlineStr">
        <is>
          <t>Coord.</t>
        </is>
      </c>
      <c r="O715" s="232" t="inlineStr">
        <is>
          <t>Endur.</t>
        </is>
      </c>
      <c r="P715" s="232" t="inlineStr">
        <is>
          <t>Esp.sport</t>
        </is>
      </c>
      <c r="Q715" s="267" t="inlineStr">
        <is>
          <t>MOY</t>
        </is>
      </c>
      <c r="R715" s="268" t="inlineStr">
        <is>
          <t>▼ Activité</t>
        </is>
      </c>
      <c r="S715" s="229" t="inlineStr">
        <is>
          <t>Règles</t>
        </is>
      </c>
      <c r="T715" s="229" t="inlineStr">
        <is>
          <t>Coopér.</t>
        </is>
      </c>
      <c r="U715" s="229" t="inlineStr">
        <is>
          <t>Comm.</t>
        </is>
      </c>
      <c r="V715" s="229" t="inlineStr">
        <is>
          <t>Entraide</t>
        </is>
      </c>
      <c r="W715" s="230" t="inlineStr">
        <is>
          <t>Initiat.</t>
        </is>
      </c>
      <c r="X715" s="230" t="inlineStr">
        <is>
          <t>Gest.mat</t>
        </is>
      </c>
      <c r="Y715" s="230" t="inlineStr">
        <is>
          <t>Orga.</t>
        </is>
      </c>
      <c r="Z715" s="231" t="inlineStr">
        <is>
          <t>Imagin.</t>
        </is>
      </c>
      <c r="AA715" s="231" t="inlineStr">
        <is>
          <t>Expr.art</t>
        </is>
      </c>
      <c r="AB715" s="231" t="inlineStr">
        <is>
          <t>Expr.corp</t>
        </is>
      </c>
      <c r="AC715" s="232" t="inlineStr">
        <is>
          <t>Coord.</t>
        </is>
      </c>
      <c r="AD715" s="232" t="inlineStr">
        <is>
          <t>Endur.</t>
        </is>
      </c>
      <c r="AE715" s="232" t="inlineStr">
        <is>
          <t>Esp.sport</t>
        </is>
      </c>
      <c r="AF715" s="267" t="inlineStr">
        <is>
          <t>MOY</t>
        </is>
      </c>
      <c r="AH715" s="229" t="inlineStr">
        <is>
          <t>Règles</t>
        </is>
      </c>
      <c r="AI715" s="229" t="inlineStr">
        <is>
          <t>Coopér.</t>
        </is>
      </c>
      <c r="AJ715" s="229" t="inlineStr">
        <is>
          <t>Comm.</t>
        </is>
      </c>
      <c r="AK715" s="229" t="inlineStr">
        <is>
          <t>Entraide</t>
        </is>
      </c>
      <c r="AL715" s="230" t="inlineStr">
        <is>
          <t>Initiat.</t>
        </is>
      </c>
      <c r="AM715" s="230" t="inlineStr">
        <is>
          <t>Gest.mat</t>
        </is>
      </c>
      <c r="AN715" s="230" t="inlineStr">
        <is>
          <t>Orga.</t>
        </is>
      </c>
      <c r="AO715" s="231" t="inlineStr">
        <is>
          <t>Imagin.</t>
        </is>
      </c>
      <c r="AP715" s="231" t="inlineStr">
        <is>
          <t>Expr.art</t>
        </is>
      </c>
      <c r="AQ715" s="231" t="inlineStr">
        <is>
          <t>Expr.corp</t>
        </is>
      </c>
      <c r="AR715" s="232" t="inlineStr">
        <is>
          <t>Coord.</t>
        </is>
      </c>
      <c r="AS715" s="232" t="inlineStr">
        <is>
          <t>Endur.</t>
        </is>
      </c>
      <c r="AT715" s="232" t="inlineStr">
        <is>
          <t>Esp.sport</t>
        </is>
      </c>
      <c r="AU715" s="269" t="inlineStr">
        <is>
          <t>MOY</t>
        </is>
      </c>
    </row>
    <row r="716" ht="14.4" customHeight="1" s="185">
      <c r="A716" s="255" t="n">
        <v>1</v>
      </c>
      <c r="B716" s="194">
        <f t="array" ref="B716:B716">IFERROR(INDEX(Liste_Enfants!B$4:B$53,SMALL(IF(Liste_Enfants!E$4:E$53="B",ROW(Liste_Enfants!E$4:E$53)-3),1))&amp;" "&amp;INDEX(Liste_Enfants!C$4:C$53,SMALL(IF(Liste_Enfants!E$4:E$53="B",ROW(Liste_Enfants!E$4:E$53)-3),1)),"")</f>
        <v/>
      </c>
      <c r="C716" s="235" t="n"/>
      <c r="D716" s="256" t="n"/>
      <c r="E716" s="256" t="n"/>
      <c r="F716" s="256" t="n"/>
      <c r="G716" s="256" t="n"/>
      <c r="H716" s="256" t="n"/>
      <c r="I716" s="256" t="n"/>
      <c r="J716" s="256" t="n"/>
      <c r="K716" s="256" t="n"/>
      <c r="L716" s="256" t="n"/>
      <c r="M716" s="256" t="n"/>
      <c r="N716" s="256" t="n"/>
      <c r="O716" s="256" t="n"/>
      <c r="P716" s="256" t="n"/>
      <c r="Q716" s="264">
        <f>IF(COUNTA(D716:P716)=0,"",ROUND(AVERAGE(D716:P716),1))</f>
        <v/>
      </c>
      <c r="S716" s="256" t="n"/>
      <c r="T716" s="256" t="n"/>
      <c r="U716" s="256" t="n"/>
      <c r="V716" s="256" t="n"/>
      <c r="W716" s="256" t="n"/>
      <c r="X716" s="256" t="n"/>
      <c r="Y716" s="256" t="n"/>
      <c r="Z716" s="256" t="n"/>
      <c r="AA716" s="256" t="n"/>
      <c r="AB716" s="256" t="n"/>
      <c r="AC716" s="256" t="n"/>
      <c r="AD716" s="256" t="n"/>
      <c r="AE716" s="256" t="n"/>
      <c r="AF716" s="264">
        <f>IF(COUNTA(S716:AE716)=0,"",ROUND(AVERAGE(S716:AE716),1))</f>
        <v/>
      </c>
      <c r="AH716" s="256" t="n"/>
      <c r="AI716" s="256" t="n"/>
      <c r="AJ716" s="256" t="n"/>
      <c r="AK716" s="256" t="n"/>
      <c r="AL716" s="256" t="n"/>
      <c r="AM716" s="256" t="n"/>
      <c r="AN716" s="256" t="n"/>
      <c r="AO716" s="256" t="n"/>
      <c r="AP716" s="256" t="n"/>
      <c r="AQ716" s="256" t="n"/>
      <c r="AR716" s="256" t="n"/>
      <c r="AS716" s="256" t="n"/>
      <c r="AT716" s="256" t="n"/>
      <c r="AU716" s="237">
        <f>IF(COUNTA(AH716:AT716)=0,"",ROUND(AVERAGE(AH716:AT716),1))</f>
        <v/>
      </c>
    </row>
    <row r="717" ht="14.4" customHeight="1" s="185">
      <c r="A717" s="255" t="n">
        <v>2</v>
      </c>
      <c r="B717" s="194">
        <f t="array" ref="B717:B717">IFERROR(INDEX(Liste_Enfants!B$4:B$53,SMALL(IF(Liste_Enfants!E$4:E$53="B",ROW(Liste_Enfants!E$4:E$53)-3),2))&amp;" "&amp;INDEX(Liste_Enfants!C$4:C$53,SMALL(IF(Liste_Enfants!E$4:E$53="B",ROW(Liste_Enfants!E$4:E$53)-3),2)),"")</f>
        <v/>
      </c>
      <c r="C717" s="235" t="n"/>
      <c r="D717" s="256" t="n"/>
      <c r="E717" s="256" t="n"/>
      <c r="F717" s="256" t="n"/>
      <c r="G717" s="256" t="n"/>
      <c r="H717" s="256" t="n"/>
      <c r="I717" s="256" t="n"/>
      <c r="J717" s="256" t="n"/>
      <c r="K717" s="256" t="n"/>
      <c r="L717" s="256" t="n"/>
      <c r="M717" s="256" t="n"/>
      <c r="N717" s="256" t="n"/>
      <c r="O717" s="256" t="n"/>
      <c r="P717" s="256" t="n"/>
      <c r="Q717" s="264">
        <f>IF(COUNTA(D717:P717)=0,"",ROUND(AVERAGE(D717:P717),1))</f>
        <v/>
      </c>
      <c r="S717" s="256" t="n"/>
      <c r="T717" s="256" t="n"/>
      <c r="U717" s="256" t="n"/>
      <c r="V717" s="256" t="n"/>
      <c r="W717" s="256" t="n"/>
      <c r="X717" s="256" t="n"/>
      <c r="Y717" s="256" t="n"/>
      <c r="Z717" s="256" t="n"/>
      <c r="AA717" s="256" t="n"/>
      <c r="AB717" s="256" t="n"/>
      <c r="AC717" s="256" t="n"/>
      <c r="AD717" s="256" t="n"/>
      <c r="AE717" s="256" t="n"/>
      <c r="AF717" s="264">
        <f>IF(COUNTA(S717:AE717)=0,"",ROUND(AVERAGE(S717:AE717),1))</f>
        <v/>
      </c>
      <c r="AH717" s="256" t="n"/>
      <c r="AI717" s="256" t="n"/>
      <c r="AJ717" s="256" t="n"/>
      <c r="AK717" s="256" t="n"/>
      <c r="AL717" s="256" t="n"/>
      <c r="AM717" s="256" t="n"/>
      <c r="AN717" s="256" t="n"/>
      <c r="AO717" s="256" t="n"/>
      <c r="AP717" s="256" t="n"/>
      <c r="AQ717" s="256" t="n"/>
      <c r="AR717" s="256" t="n"/>
      <c r="AS717" s="256" t="n"/>
      <c r="AT717" s="256" t="n"/>
      <c r="AU717" s="237">
        <f>IF(COUNTA(AH717:AT717)=0,"",ROUND(AVERAGE(AH717:AT717),1))</f>
        <v/>
      </c>
    </row>
    <row r="718" ht="14.4" customHeight="1" s="185">
      <c r="A718" s="255" t="n">
        <v>3</v>
      </c>
      <c r="B718" s="194">
        <f t="array" ref="B718:B718">IFERROR(INDEX(Liste_Enfants!B$4:B$53,SMALL(IF(Liste_Enfants!E$4:E$53="B",ROW(Liste_Enfants!E$4:E$53)-3),3))&amp;" "&amp;INDEX(Liste_Enfants!C$4:C$53,SMALL(IF(Liste_Enfants!E$4:E$53="B",ROW(Liste_Enfants!E$4:E$53)-3),3)),"")</f>
        <v/>
      </c>
      <c r="C718" s="235" t="n"/>
      <c r="D718" s="256" t="n"/>
      <c r="E718" s="256" t="n"/>
      <c r="F718" s="256" t="n"/>
      <c r="G718" s="256" t="n"/>
      <c r="H718" s="256" t="n"/>
      <c r="I718" s="256" t="n"/>
      <c r="J718" s="256" t="n"/>
      <c r="K718" s="256" t="n"/>
      <c r="L718" s="256" t="n"/>
      <c r="M718" s="256" t="n"/>
      <c r="N718" s="256" t="n"/>
      <c r="O718" s="256" t="n"/>
      <c r="P718" s="256" t="n"/>
      <c r="Q718" s="264">
        <f>IF(COUNTA(D718:P718)=0,"",ROUND(AVERAGE(D718:P718),1))</f>
        <v/>
      </c>
      <c r="S718" s="256" t="n"/>
      <c r="T718" s="256" t="n"/>
      <c r="U718" s="256" t="n"/>
      <c r="V718" s="256" t="n"/>
      <c r="W718" s="256" t="n"/>
      <c r="X718" s="256" t="n"/>
      <c r="Y718" s="256" t="n"/>
      <c r="Z718" s="256" t="n"/>
      <c r="AA718" s="256" t="n"/>
      <c r="AB718" s="256" t="n"/>
      <c r="AC718" s="256" t="n"/>
      <c r="AD718" s="256" t="n"/>
      <c r="AE718" s="256" t="n"/>
      <c r="AF718" s="264">
        <f>IF(COUNTA(S718:AE718)=0,"",ROUND(AVERAGE(S718:AE718),1))</f>
        <v/>
      </c>
      <c r="AH718" s="256" t="n"/>
      <c r="AI718" s="256" t="n"/>
      <c r="AJ718" s="256" t="n"/>
      <c r="AK718" s="256" t="n"/>
      <c r="AL718" s="256" t="n"/>
      <c r="AM718" s="256" t="n"/>
      <c r="AN718" s="256" t="n"/>
      <c r="AO718" s="256" t="n"/>
      <c r="AP718" s="256" t="n"/>
      <c r="AQ718" s="256" t="n"/>
      <c r="AR718" s="256" t="n"/>
      <c r="AS718" s="256" t="n"/>
      <c r="AT718" s="256" t="n"/>
      <c r="AU718" s="237">
        <f>IF(COUNTA(AH718:AT718)=0,"",ROUND(AVERAGE(AH718:AT718),1))</f>
        <v/>
      </c>
    </row>
    <row r="719" ht="14.4" customHeight="1" s="185">
      <c r="A719" s="255" t="n">
        <v>4</v>
      </c>
      <c r="B719" s="194">
        <f t="array" ref="B719:B719">IFERROR(INDEX(Liste_Enfants!B$4:B$53,SMALL(IF(Liste_Enfants!E$4:E$53="B",ROW(Liste_Enfants!E$4:E$53)-3),4))&amp;" "&amp;INDEX(Liste_Enfants!C$4:C$53,SMALL(IF(Liste_Enfants!E$4:E$53="B",ROW(Liste_Enfants!E$4:E$53)-3),4)),"")</f>
        <v/>
      </c>
      <c r="C719" s="235" t="n"/>
      <c r="D719" s="256" t="n"/>
      <c r="E719" s="256" t="n"/>
      <c r="F719" s="256" t="n"/>
      <c r="G719" s="256" t="n"/>
      <c r="H719" s="256" t="n"/>
      <c r="I719" s="256" t="n"/>
      <c r="J719" s="256" t="n"/>
      <c r="K719" s="256" t="n"/>
      <c r="L719" s="256" t="n"/>
      <c r="M719" s="256" t="n"/>
      <c r="N719" s="256" t="n"/>
      <c r="O719" s="256" t="n"/>
      <c r="P719" s="256" t="n"/>
      <c r="Q719" s="264">
        <f>IF(COUNTA(D719:P719)=0,"",ROUND(AVERAGE(D719:P719),1))</f>
        <v/>
      </c>
      <c r="S719" s="256" t="n"/>
      <c r="T719" s="256" t="n"/>
      <c r="U719" s="256" t="n"/>
      <c r="V719" s="256" t="n"/>
      <c r="W719" s="256" t="n"/>
      <c r="X719" s="256" t="n"/>
      <c r="Y719" s="256" t="n"/>
      <c r="Z719" s="256" t="n"/>
      <c r="AA719" s="256" t="n"/>
      <c r="AB719" s="256" t="n"/>
      <c r="AC719" s="256" t="n"/>
      <c r="AD719" s="256" t="n"/>
      <c r="AE719" s="256" t="n"/>
      <c r="AF719" s="264">
        <f>IF(COUNTA(S719:AE719)=0,"",ROUND(AVERAGE(S719:AE719),1))</f>
        <v/>
      </c>
      <c r="AH719" s="256" t="n"/>
      <c r="AI719" s="256" t="n"/>
      <c r="AJ719" s="256" t="n"/>
      <c r="AK719" s="256" t="n"/>
      <c r="AL719" s="256" t="n"/>
      <c r="AM719" s="256" t="n"/>
      <c r="AN719" s="256" t="n"/>
      <c r="AO719" s="256" t="n"/>
      <c r="AP719" s="256" t="n"/>
      <c r="AQ719" s="256" t="n"/>
      <c r="AR719" s="256" t="n"/>
      <c r="AS719" s="256" t="n"/>
      <c r="AT719" s="256" t="n"/>
      <c r="AU719" s="237">
        <f>IF(COUNTA(AH719:AT719)=0,"",ROUND(AVERAGE(AH719:AT719),1))</f>
        <v/>
      </c>
    </row>
    <row r="720" ht="14.4" customHeight="1" s="185">
      <c r="A720" s="255" t="n">
        <v>5</v>
      </c>
      <c r="B720" s="194">
        <f t="array" ref="B720:B720">IFERROR(INDEX(Liste_Enfants!B$4:B$53,SMALL(IF(Liste_Enfants!E$4:E$53="B",ROW(Liste_Enfants!E$4:E$53)-3),5))&amp;" "&amp;INDEX(Liste_Enfants!C$4:C$53,SMALL(IF(Liste_Enfants!E$4:E$53="B",ROW(Liste_Enfants!E$4:E$53)-3),5)),"")</f>
        <v/>
      </c>
      <c r="C720" s="235" t="n"/>
      <c r="D720" s="256" t="n"/>
      <c r="E720" s="256" t="n"/>
      <c r="F720" s="256" t="n"/>
      <c r="G720" s="256" t="n"/>
      <c r="H720" s="256" t="n"/>
      <c r="I720" s="256" t="n"/>
      <c r="J720" s="256" t="n"/>
      <c r="K720" s="256" t="n"/>
      <c r="L720" s="256" t="n"/>
      <c r="M720" s="256" t="n"/>
      <c r="N720" s="256" t="n"/>
      <c r="O720" s="256" t="n"/>
      <c r="P720" s="256" t="n"/>
      <c r="Q720" s="264">
        <f>IF(COUNTA(D720:P720)=0,"",ROUND(AVERAGE(D720:P720),1))</f>
        <v/>
      </c>
      <c r="S720" s="256" t="n"/>
      <c r="T720" s="256" t="n"/>
      <c r="U720" s="256" t="n"/>
      <c r="V720" s="256" t="n"/>
      <c r="W720" s="256" t="n"/>
      <c r="X720" s="256" t="n"/>
      <c r="Y720" s="256" t="n"/>
      <c r="Z720" s="256" t="n"/>
      <c r="AA720" s="256" t="n"/>
      <c r="AB720" s="256" t="n"/>
      <c r="AC720" s="256" t="n"/>
      <c r="AD720" s="256" t="n"/>
      <c r="AE720" s="256" t="n"/>
      <c r="AF720" s="264">
        <f>IF(COUNTA(S720:AE720)=0,"",ROUND(AVERAGE(S720:AE720),1))</f>
        <v/>
      </c>
      <c r="AH720" s="256" t="n"/>
      <c r="AI720" s="256" t="n"/>
      <c r="AJ720" s="256" t="n"/>
      <c r="AK720" s="256" t="n"/>
      <c r="AL720" s="256" t="n"/>
      <c r="AM720" s="256" t="n"/>
      <c r="AN720" s="256" t="n"/>
      <c r="AO720" s="256" t="n"/>
      <c r="AP720" s="256" t="n"/>
      <c r="AQ720" s="256" t="n"/>
      <c r="AR720" s="256" t="n"/>
      <c r="AS720" s="256" t="n"/>
      <c r="AT720" s="256" t="n"/>
      <c r="AU720" s="237">
        <f>IF(COUNTA(AH720:AT720)=0,"",ROUND(AVERAGE(AH720:AT720),1))</f>
        <v/>
      </c>
    </row>
    <row r="721" ht="14.4" customHeight="1" s="185">
      <c r="A721" s="255" t="n">
        <v>6</v>
      </c>
      <c r="B721" s="194">
        <f t="array" ref="B721:B721">IFERROR(INDEX(Liste_Enfants!B$4:B$53,SMALL(IF(Liste_Enfants!E$4:E$53="B",ROW(Liste_Enfants!E$4:E$53)-3),6))&amp;" "&amp;INDEX(Liste_Enfants!C$4:C$53,SMALL(IF(Liste_Enfants!E$4:E$53="B",ROW(Liste_Enfants!E$4:E$53)-3),6)),"")</f>
        <v/>
      </c>
      <c r="C721" s="235" t="n"/>
      <c r="D721" s="256" t="n"/>
      <c r="E721" s="256" t="n"/>
      <c r="F721" s="256" t="n"/>
      <c r="G721" s="256" t="n"/>
      <c r="H721" s="256" t="n"/>
      <c r="I721" s="256" t="n"/>
      <c r="J721" s="256" t="n"/>
      <c r="K721" s="256" t="n"/>
      <c r="L721" s="256" t="n"/>
      <c r="M721" s="256" t="n"/>
      <c r="N721" s="256" t="n"/>
      <c r="O721" s="256" t="n"/>
      <c r="P721" s="256" t="n"/>
      <c r="Q721" s="264">
        <f>IF(COUNTA(D721:P721)=0,"",ROUND(AVERAGE(D721:P721),1))</f>
        <v/>
      </c>
      <c r="S721" s="256" t="n"/>
      <c r="T721" s="256" t="n"/>
      <c r="U721" s="256" t="n"/>
      <c r="V721" s="256" t="n"/>
      <c r="W721" s="256" t="n"/>
      <c r="X721" s="256" t="n"/>
      <c r="Y721" s="256" t="n"/>
      <c r="Z721" s="256" t="n"/>
      <c r="AA721" s="256" t="n"/>
      <c r="AB721" s="256" t="n"/>
      <c r="AC721" s="256" t="n"/>
      <c r="AD721" s="256" t="n"/>
      <c r="AE721" s="256" t="n"/>
      <c r="AF721" s="264">
        <f>IF(COUNTA(S721:AE721)=0,"",ROUND(AVERAGE(S721:AE721),1))</f>
        <v/>
      </c>
      <c r="AH721" s="256" t="n"/>
      <c r="AI721" s="256" t="n"/>
      <c r="AJ721" s="256" t="n"/>
      <c r="AK721" s="256" t="n"/>
      <c r="AL721" s="256" t="n"/>
      <c r="AM721" s="256" t="n"/>
      <c r="AN721" s="256" t="n"/>
      <c r="AO721" s="256" t="n"/>
      <c r="AP721" s="256" t="n"/>
      <c r="AQ721" s="256" t="n"/>
      <c r="AR721" s="256" t="n"/>
      <c r="AS721" s="256" t="n"/>
      <c r="AT721" s="256" t="n"/>
      <c r="AU721" s="237">
        <f>IF(COUNTA(AH721:AT721)=0,"",ROUND(AVERAGE(AH721:AT721),1))</f>
        <v/>
      </c>
    </row>
    <row r="722" ht="14.4" customHeight="1" s="185">
      <c r="A722" s="255" t="n">
        <v>7</v>
      </c>
      <c r="B722" s="194">
        <f t="array" ref="B722:B722">IFERROR(INDEX(Liste_Enfants!B$4:B$53,SMALL(IF(Liste_Enfants!E$4:E$53="B",ROW(Liste_Enfants!E$4:E$53)-3),7))&amp;" "&amp;INDEX(Liste_Enfants!C$4:C$53,SMALL(IF(Liste_Enfants!E$4:E$53="B",ROW(Liste_Enfants!E$4:E$53)-3),7)),"")</f>
        <v/>
      </c>
      <c r="C722" s="235" t="n"/>
      <c r="D722" s="256" t="n"/>
      <c r="E722" s="256" t="n"/>
      <c r="F722" s="256" t="n"/>
      <c r="G722" s="256" t="n"/>
      <c r="H722" s="256" t="n"/>
      <c r="I722" s="256" t="n"/>
      <c r="J722" s="256" t="n"/>
      <c r="K722" s="256" t="n"/>
      <c r="L722" s="256" t="n"/>
      <c r="M722" s="256" t="n"/>
      <c r="N722" s="256" t="n"/>
      <c r="O722" s="256" t="n"/>
      <c r="P722" s="256" t="n"/>
      <c r="Q722" s="264">
        <f>IF(COUNTA(D722:P722)=0,"",ROUND(AVERAGE(D722:P722),1))</f>
        <v/>
      </c>
      <c r="S722" s="256" t="n"/>
      <c r="T722" s="256" t="n"/>
      <c r="U722" s="256" t="n"/>
      <c r="V722" s="256" t="n"/>
      <c r="W722" s="256" t="n"/>
      <c r="X722" s="256" t="n"/>
      <c r="Y722" s="256" t="n"/>
      <c r="Z722" s="256" t="n"/>
      <c r="AA722" s="256" t="n"/>
      <c r="AB722" s="256" t="n"/>
      <c r="AC722" s="256" t="n"/>
      <c r="AD722" s="256" t="n"/>
      <c r="AE722" s="256" t="n"/>
      <c r="AF722" s="264">
        <f>IF(COUNTA(S722:AE722)=0,"",ROUND(AVERAGE(S722:AE722),1))</f>
        <v/>
      </c>
      <c r="AH722" s="256" t="n"/>
      <c r="AI722" s="256" t="n"/>
      <c r="AJ722" s="256" t="n"/>
      <c r="AK722" s="256" t="n"/>
      <c r="AL722" s="256" t="n"/>
      <c r="AM722" s="256" t="n"/>
      <c r="AN722" s="256" t="n"/>
      <c r="AO722" s="256" t="n"/>
      <c r="AP722" s="256" t="n"/>
      <c r="AQ722" s="256" t="n"/>
      <c r="AR722" s="256" t="n"/>
      <c r="AS722" s="256" t="n"/>
      <c r="AT722" s="256" t="n"/>
      <c r="AU722" s="237">
        <f>IF(COUNTA(AH722:AT722)=0,"",ROUND(AVERAGE(AH722:AT722),1))</f>
        <v/>
      </c>
    </row>
    <row r="723" ht="14.4" customHeight="1" s="185">
      <c r="A723" s="255" t="n">
        <v>8</v>
      </c>
      <c r="B723" s="194">
        <f t="array" ref="B723:B723">IFERROR(INDEX(Liste_Enfants!B$4:B$53,SMALL(IF(Liste_Enfants!E$4:E$53="B",ROW(Liste_Enfants!E$4:E$53)-3),8))&amp;" "&amp;INDEX(Liste_Enfants!C$4:C$53,SMALL(IF(Liste_Enfants!E$4:E$53="B",ROW(Liste_Enfants!E$4:E$53)-3),8)),"")</f>
        <v/>
      </c>
      <c r="C723" s="235" t="n"/>
      <c r="D723" s="256" t="n"/>
      <c r="E723" s="256" t="n"/>
      <c r="F723" s="256" t="n"/>
      <c r="G723" s="256" t="n"/>
      <c r="H723" s="256" t="n"/>
      <c r="I723" s="256" t="n"/>
      <c r="J723" s="256" t="n"/>
      <c r="K723" s="256" t="n"/>
      <c r="L723" s="256" t="n"/>
      <c r="M723" s="256" t="n"/>
      <c r="N723" s="256" t="n"/>
      <c r="O723" s="256" t="n"/>
      <c r="P723" s="256" t="n"/>
      <c r="Q723" s="264">
        <f>IF(COUNTA(D723:P723)=0,"",ROUND(AVERAGE(D723:P723),1))</f>
        <v/>
      </c>
      <c r="S723" s="256" t="n"/>
      <c r="T723" s="256" t="n"/>
      <c r="U723" s="256" t="n"/>
      <c r="V723" s="256" t="n"/>
      <c r="W723" s="256" t="n"/>
      <c r="X723" s="256" t="n"/>
      <c r="Y723" s="256" t="n"/>
      <c r="Z723" s="256" t="n"/>
      <c r="AA723" s="256" t="n"/>
      <c r="AB723" s="256" t="n"/>
      <c r="AC723" s="256" t="n"/>
      <c r="AD723" s="256" t="n"/>
      <c r="AE723" s="256" t="n"/>
      <c r="AF723" s="264">
        <f>IF(COUNTA(S723:AE723)=0,"",ROUND(AVERAGE(S723:AE723),1))</f>
        <v/>
      </c>
      <c r="AH723" s="256" t="n"/>
      <c r="AI723" s="256" t="n"/>
      <c r="AJ723" s="256" t="n"/>
      <c r="AK723" s="256" t="n"/>
      <c r="AL723" s="256" t="n"/>
      <c r="AM723" s="256" t="n"/>
      <c r="AN723" s="256" t="n"/>
      <c r="AO723" s="256" t="n"/>
      <c r="AP723" s="256" t="n"/>
      <c r="AQ723" s="256" t="n"/>
      <c r="AR723" s="256" t="n"/>
      <c r="AS723" s="256" t="n"/>
      <c r="AT723" s="256" t="n"/>
      <c r="AU723" s="237">
        <f>IF(COUNTA(AH723:AT723)=0,"",ROUND(AVERAGE(AH723:AT723),1))</f>
        <v/>
      </c>
    </row>
    <row r="724" ht="14.4" customHeight="1" s="185">
      <c r="A724" s="255" t="n">
        <v>9</v>
      </c>
      <c r="B724" s="194">
        <f t="array" ref="B724:B724">IFERROR(INDEX(Liste_Enfants!B$4:B$53,SMALL(IF(Liste_Enfants!E$4:E$53="B",ROW(Liste_Enfants!E$4:E$53)-3),9))&amp;" "&amp;INDEX(Liste_Enfants!C$4:C$53,SMALL(IF(Liste_Enfants!E$4:E$53="B",ROW(Liste_Enfants!E$4:E$53)-3),9)),"")</f>
        <v/>
      </c>
      <c r="C724" s="235" t="n"/>
      <c r="D724" s="256" t="n"/>
      <c r="E724" s="256" t="n"/>
      <c r="F724" s="256" t="n"/>
      <c r="G724" s="256" t="n"/>
      <c r="H724" s="256" t="n"/>
      <c r="I724" s="256" t="n"/>
      <c r="J724" s="256" t="n"/>
      <c r="K724" s="256" t="n"/>
      <c r="L724" s="256" t="n"/>
      <c r="M724" s="256" t="n"/>
      <c r="N724" s="256" t="n"/>
      <c r="O724" s="256" t="n"/>
      <c r="P724" s="256" t="n"/>
      <c r="Q724" s="264">
        <f>IF(COUNTA(D724:P724)=0,"",ROUND(AVERAGE(D724:P724),1))</f>
        <v/>
      </c>
      <c r="S724" s="256" t="n"/>
      <c r="T724" s="256" t="n"/>
      <c r="U724" s="256" t="n"/>
      <c r="V724" s="256" t="n"/>
      <c r="W724" s="256" t="n"/>
      <c r="X724" s="256" t="n"/>
      <c r="Y724" s="256" t="n"/>
      <c r="Z724" s="256" t="n"/>
      <c r="AA724" s="256" t="n"/>
      <c r="AB724" s="256" t="n"/>
      <c r="AC724" s="256" t="n"/>
      <c r="AD724" s="256" t="n"/>
      <c r="AE724" s="256" t="n"/>
      <c r="AF724" s="264">
        <f>IF(COUNTA(S724:AE724)=0,"",ROUND(AVERAGE(S724:AE724),1))</f>
        <v/>
      </c>
      <c r="AH724" s="256" t="n"/>
      <c r="AI724" s="256" t="n"/>
      <c r="AJ724" s="256" t="n"/>
      <c r="AK724" s="256" t="n"/>
      <c r="AL724" s="256" t="n"/>
      <c r="AM724" s="256" t="n"/>
      <c r="AN724" s="256" t="n"/>
      <c r="AO724" s="256" t="n"/>
      <c r="AP724" s="256" t="n"/>
      <c r="AQ724" s="256" t="n"/>
      <c r="AR724" s="256" t="n"/>
      <c r="AS724" s="256" t="n"/>
      <c r="AT724" s="256" t="n"/>
      <c r="AU724" s="237">
        <f>IF(COUNTA(AH724:AT724)=0,"",ROUND(AVERAGE(AH724:AT724),1))</f>
        <v/>
      </c>
    </row>
    <row r="725" ht="14.4" customHeight="1" s="185">
      <c r="A725" s="255" t="n">
        <v>10</v>
      </c>
      <c r="B725" s="194">
        <f t="array" ref="B725:B725">IFERROR(INDEX(Liste_Enfants!B$4:B$53,SMALL(IF(Liste_Enfants!E$4:E$53="B",ROW(Liste_Enfants!E$4:E$53)-3),10))&amp;" "&amp;INDEX(Liste_Enfants!C$4:C$53,SMALL(IF(Liste_Enfants!E$4:E$53="B",ROW(Liste_Enfants!E$4:E$53)-3),10)),"")</f>
        <v/>
      </c>
      <c r="C725" s="235" t="n"/>
      <c r="D725" s="256" t="n"/>
      <c r="E725" s="256" t="n"/>
      <c r="F725" s="256" t="n"/>
      <c r="G725" s="256" t="n"/>
      <c r="H725" s="256" t="n"/>
      <c r="I725" s="256" t="n"/>
      <c r="J725" s="256" t="n"/>
      <c r="K725" s="256" t="n"/>
      <c r="L725" s="256" t="n"/>
      <c r="M725" s="256" t="n"/>
      <c r="N725" s="256" t="n"/>
      <c r="O725" s="256" t="n"/>
      <c r="P725" s="256" t="n"/>
      <c r="Q725" s="264">
        <f>IF(COUNTA(D725:P725)=0,"",ROUND(AVERAGE(D725:P725),1))</f>
        <v/>
      </c>
      <c r="S725" s="256" t="n"/>
      <c r="T725" s="256" t="n"/>
      <c r="U725" s="256" t="n"/>
      <c r="V725" s="256" t="n"/>
      <c r="W725" s="256" t="n"/>
      <c r="X725" s="256" t="n"/>
      <c r="Y725" s="256" t="n"/>
      <c r="Z725" s="256" t="n"/>
      <c r="AA725" s="256" t="n"/>
      <c r="AB725" s="256" t="n"/>
      <c r="AC725" s="256" t="n"/>
      <c r="AD725" s="256" t="n"/>
      <c r="AE725" s="256" t="n"/>
      <c r="AF725" s="264">
        <f>IF(COUNTA(S725:AE725)=0,"",ROUND(AVERAGE(S725:AE725),1))</f>
        <v/>
      </c>
      <c r="AH725" s="256" t="n"/>
      <c r="AI725" s="256" t="n"/>
      <c r="AJ725" s="256" t="n"/>
      <c r="AK725" s="256" t="n"/>
      <c r="AL725" s="256" t="n"/>
      <c r="AM725" s="256" t="n"/>
      <c r="AN725" s="256" t="n"/>
      <c r="AO725" s="256" t="n"/>
      <c r="AP725" s="256" t="n"/>
      <c r="AQ725" s="256" t="n"/>
      <c r="AR725" s="256" t="n"/>
      <c r="AS725" s="256" t="n"/>
      <c r="AT725" s="256" t="n"/>
      <c r="AU725" s="237">
        <f>IF(COUNTA(AH725:AT725)=0,"",ROUND(AVERAGE(AH725:AT725),1))</f>
        <v/>
      </c>
    </row>
    <row r="726" ht="14.4" customHeight="1" s="185">
      <c r="A726" s="255" t="n">
        <v>11</v>
      </c>
      <c r="B726" s="194">
        <f t="array" ref="B726:B726">IFERROR(INDEX(Liste_Enfants!B$4:B$53,SMALL(IF(Liste_Enfants!E$4:E$53="B",ROW(Liste_Enfants!E$4:E$53)-3),11))&amp;" "&amp;INDEX(Liste_Enfants!C$4:C$53,SMALL(IF(Liste_Enfants!E$4:E$53="B",ROW(Liste_Enfants!E$4:E$53)-3),11)),"")</f>
        <v/>
      </c>
      <c r="C726" s="235" t="n"/>
      <c r="D726" s="256" t="n"/>
      <c r="E726" s="256" t="n"/>
      <c r="F726" s="256" t="n"/>
      <c r="G726" s="256" t="n"/>
      <c r="H726" s="256" t="n"/>
      <c r="I726" s="256" t="n"/>
      <c r="J726" s="256" t="n"/>
      <c r="K726" s="256" t="n"/>
      <c r="L726" s="256" t="n"/>
      <c r="M726" s="256" t="n"/>
      <c r="N726" s="256" t="n"/>
      <c r="O726" s="256" t="n"/>
      <c r="P726" s="256" t="n"/>
      <c r="Q726" s="264">
        <f>IF(COUNTA(D726:P726)=0,"",ROUND(AVERAGE(D726:P726),1))</f>
        <v/>
      </c>
      <c r="S726" s="256" t="n"/>
      <c r="T726" s="256" t="n"/>
      <c r="U726" s="256" t="n"/>
      <c r="V726" s="256" t="n"/>
      <c r="W726" s="256" t="n"/>
      <c r="X726" s="256" t="n"/>
      <c r="Y726" s="256" t="n"/>
      <c r="Z726" s="256" t="n"/>
      <c r="AA726" s="256" t="n"/>
      <c r="AB726" s="256" t="n"/>
      <c r="AC726" s="256" t="n"/>
      <c r="AD726" s="256" t="n"/>
      <c r="AE726" s="256" t="n"/>
      <c r="AF726" s="264">
        <f>IF(COUNTA(S726:AE726)=0,"",ROUND(AVERAGE(S726:AE726),1))</f>
        <v/>
      </c>
      <c r="AH726" s="256" t="n"/>
      <c r="AI726" s="256" t="n"/>
      <c r="AJ726" s="256" t="n"/>
      <c r="AK726" s="256" t="n"/>
      <c r="AL726" s="256" t="n"/>
      <c r="AM726" s="256" t="n"/>
      <c r="AN726" s="256" t="n"/>
      <c r="AO726" s="256" t="n"/>
      <c r="AP726" s="256" t="n"/>
      <c r="AQ726" s="256" t="n"/>
      <c r="AR726" s="256" t="n"/>
      <c r="AS726" s="256" t="n"/>
      <c r="AT726" s="256" t="n"/>
      <c r="AU726" s="237">
        <f>IF(COUNTA(AH726:AT726)=0,"",ROUND(AVERAGE(AH726:AT726),1))</f>
        <v/>
      </c>
    </row>
    <row r="727" ht="14.4" customHeight="1" s="185">
      <c r="A727" s="255" t="n">
        <v>12</v>
      </c>
      <c r="B727" s="194">
        <f t="array" ref="B727:B727">IFERROR(INDEX(Liste_Enfants!B$4:B$53,SMALL(IF(Liste_Enfants!E$4:E$53="B",ROW(Liste_Enfants!E$4:E$53)-3),12))&amp;" "&amp;INDEX(Liste_Enfants!C$4:C$53,SMALL(IF(Liste_Enfants!E$4:E$53="B",ROW(Liste_Enfants!E$4:E$53)-3),12)),"")</f>
        <v/>
      </c>
      <c r="C727" s="235" t="n"/>
      <c r="D727" s="256" t="n"/>
      <c r="E727" s="256" t="n"/>
      <c r="F727" s="256" t="n"/>
      <c r="G727" s="256" t="n"/>
      <c r="H727" s="256" t="n"/>
      <c r="I727" s="256" t="n"/>
      <c r="J727" s="256" t="n"/>
      <c r="K727" s="256" t="n"/>
      <c r="L727" s="256" t="n"/>
      <c r="M727" s="256" t="n"/>
      <c r="N727" s="256" t="n"/>
      <c r="O727" s="256" t="n"/>
      <c r="P727" s="256" t="n"/>
      <c r="Q727" s="264">
        <f>IF(COUNTA(D727:P727)=0,"",ROUND(AVERAGE(D727:P727),1))</f>
        <v/>
      </c>
      <c r="S727" s="256" t="n"/>
      <c r="T727" s="256" t="n"/>
      <c r="U727" s="256" t="n"/>
      <c r="V727" s="256" t="n"/>
      <c r="W727" s="256" t="n"/>
      <c r="X727" s="256" t="n"/>
      <c r="Y727" s="256" t="n"/>
      <c r="Z727" s="256" t="n"/>
      <c r="AA727" s="256" t="n"/>
      <c r="AB727" s="256" t="n"/>
      <c r="AC727" s="256" t="n"/>
      <c r="AD727" s="256" t="n"/>
      <c r="AE727" s="256" t="n"/>
      <c r="AF727" s="264">
        <f>IF(COUNTA(S727:AE727)=0,"",ROUND(AVERAGE(S727:AE727),1))</f>
        <v/>
      </c>
      <c r="AH727" s="256" t="n"/>
      <c r="AI727" s="256" t="n"/>
      <c r="AJ727" s="256" t="n"/>
      <c r="AK727" s="256" t="n"/>
      <c r="AL727" s="256" t="n"/>
      <c r="AM727" s="256" t="n"/>
      <c r="AN727" s="256" t="n"/>
      <c r="AO727" s="256" t="n"/>
      <c r="AP727" s="256" t="n"/>
      <c r="AQ727" s="256" t="n"/>
      <c r="AR727" s="256" t="n"/>
      <c r="AS727" s="256" t="n"/>
      <c r="AT727" s="256" t="n"/>
      <c r="AU727" s="237">
        <f>IF(COUNTA(AH727:AT727)=0,"",ROUND(AVERAGE(AH727:AT727),1))</f>
        <v/>
      </c>
    </row>
    <row r="728" ht="14.4" customHeight="1" s="185">
      <c r="A728" s="255" t="n">
        <v>13</v>
      </c>
      <c r="B728" s="194">
        <f t="array" ref="B728:B728">IFERROR(INDEX(Liste_Enfants!B$4:B$53,SMALL(IF(Liste_Enfants!E$4:E$53="B",ROW(Liste_Enfants!E$4:E$53)-3),13))&amp;" "&amp;INDEX(Liste_Enfants!C$4:C$53,SMALL(IF(Liste_Enfants!E$4:E$53="B",ROW(Liste_Enfants!E$4:E$53)-3),13)),"")</f>
        <v/>
      </c>
      <c r="C728" s="235" t="n"/>
      <c r="D728" s="256" t="n"/>
      <c r="E728" s="256" t="n"/>
      <c r="F728" s="256" t="n"/>
      <c r="G728" s="256" t="n"/>
      <c r="H728" s="256" t="n"/>
      <c r="I728" s="256" t="n"/>
      <c r="J728" s="256" t="n"/>
      <c r="K728" s="256" t="n"/>
      <c r="L728" s="256" t="n"/>
      <c r="M728" s="256" t="n"/>
      <c r="N728" s="256" t="n"/>
      <c r="O728" s="256" t="n"/>
      <c r="P728" s="256" t="n"/>
      <c r="Q728" s="264">
        <f>IF(COUNTA(D728:P728)=0,"",ROUND(AVERAGE(D728:P728),1))</f>
        <v/>
      </c>
      <c r="S728" s="256" t="n"/>
      <c r="T728" s="256" t="n"/>
      <c r="U728" s="256" t="n"/>
      <c r="V728" s="256" t="n"/>
      <c r="W728" s="256" t="n"/>
      <c r="X728" s="256" t="n"/>
      <c r="Y728" s="256" t="n"/>
      <c r="Z728" s="256" t="n"/>
      <c r="AA728" s="256" t="n"/>
      <c r="AB728" s="256" t="n"/>
      <c r="AC728" s="256" t="n"/>
      <c r="AD728" s="256" t="n"/>
      <c r="AE728" s="256" t="n"/>
      <c r="AF728" s="264">
        <f>IF(COUNTA(S728:AE728)=0,"",ROUND(AVERAGE(S728:AE728),1))</f>
        <v/>
      </c>
      <c r="AH728" s="256" t="n"/>
      <c r="AI728" s="256" t="n"/>
      <c r="AJ728" s="256" t="n"/>
      <c r="AK728" s="256" t="n"/>
      <c r="AL728" s="256" t="n"/>
      <c r="AM728" s="256" t="n"/>
      <c r="AN728" s="256" t="n"/>
      <c r="AO728" s="256" t="n"/>
      <c r="AP728" s="256" t="n"/>
      <c r="AQ728" s="256" t="n"/>
      <c r="AR728" s="256" t="n"/>
      <c r="AS728" s="256" t="n"/>
      <c r="AT728" s="256" t="n"/>
      <c r="AU728" s="237">
        <f>IF(COUNTA(AH728:AT728)=0,"",ROUND(AVERAGE(AH728:AT728),1))</f>
        <v/>
      </c>
    </row>
    <row r="729" ht="14.4" customHeight="1" s="185">
      <c r="A729" s="255" t="n">
        <v>14</v>
      </c>
      <c r="B729" s="194">
        <f t="array" ref="B729:B729">IFERROR(INDEX(Liste_Enfants!B$4:B$53,SMALL(IF(Liste_Enfants!E$4:E$53="B",ROW(Liste_Enfants!E$4:E$53)-3),14))&amp;" "&amp;INDEX(Liste_Enfants!C$4:C$53,SMALL(IF(Liste_Enfants!E$4:E$53="B",ROW(Liste_Enfants!E$4:E$53)-3),14)),"")</f>
        <v/>
      </c>
      <c r="C729" s="235" t="n"/>
      <c r="D729" s="256" t="n"/>
      <c r="E729" s="256" t="n"/>
      <c r="F729" s="256" t="n"/>
      <c r="G729" s="256" t="n"/>
      <c r="H729" s="256" t="n"/>
      <c r="I729" s="256" t="n"/>
      <c r="J729" s="256" t="n"/>
      <c r="K729" s="256" t="n"/>
      <c r="L729" s="256" t="n"/>
      <c r="M729" s="256" t="n"/>
      <c r="N729" s="256" t="n"/>
      <c r="O729" s="256" t="n"/>
      <c r="P729" s="256" t="n"/>
      <c r="Q729" s="264">
        <f>IF(COUNTA(D729:P729)=0,"",ROUND(AVERAGE(D729:P729),1))</f>
        <v/>
      </c>
      <c r="S729" s="256" t="n"/>
      <c r="T729" s="256" t="n"/>
      <c r="U729" s="256" t="n"/>
      <c r="V729" s="256" t="n"/>
      <c r="W729" s="256" t="n"/>
      <c r="X729" s="256" t="n"/>
      <c r="Y729" s="256" t="n"/>
      <c r="Z729" s="256" t="n"/>
      <c r="AA729" s="256" t="n"/>
      <c r="AB729" s="256" t="n"/>
      <c r="AC729" s="256" t="n"/>
      <c r="AD729" s="256" t="n"/>
      <c r="AE729" s="256" t="n"/>
      <c r="AF729" s="264">
        <f>IF(COUNTA(S729:AE729)=0,"",ROUND(AVERAGE(S729:AE729),1))</f>
        <v/>
      </c>
      <c r="AH729" s="256" t="n"/>
      <c r="AI729" s="256" t="n"/>
      <c r="AJ729" s="256" t="n"/>
      <c r="AK729" s="256" t="n"/>
      <c r="AL729" s="256" t="n"/>
      <c r="AM729" s="256" t="n"/>
      <c r="AN729" s="256" t="n"/>
      <c r="AO729" s="256" t="n"/>
      <c r="AP729" s="256" t="n"/>
      <c r="AQ729" s="256" t="n"/>
      <c r="AR729" s="256" t="n"/>
      <c r="AS729" s="256" t="n"/>
      <c r="AT729" s="256" t="n"/>
      <c r="AU729" s="237">
        <f>IF(COUNTA(AH729:AT729)=0,"",ROUND(AVERAGE(AH729:AT729),1))</f>
        <v/>
      </c>
    </row>
    <row r="730" ht="14.4" customHeight="1" s="185">
      <c r="A730" s="255" t="n">
        <v>15</v>
      </c>
      <c r="B730" s="194">
        <f t="array" ref="B730:B730">IFERROR(INDEX(Liste_Enfants!B$4:B$53,SMALL(IF(Liste_Enfants!E$4:E$53="B",ROW(Liste_Enfants!E$4:E$53)-3),15))&amp;" "&amp;INDEX(Liste_Enfants!C$4:C$53,SMALL(IF(Liste_Enfants!E$4:E$53="B",ROW(Liste_Enfants!E$4:E$53)-3),15)),"")</f>
        <v/>
      </c>
      <c r="C730" s="235" t="n"/>
      <c r="D730" s="256" t="n"/>
      <c r="E730" s="256" t="n"/>
      <c r="F730" s="256" t="n"/>
      <c r="G730" s="256" t="n"/>
      <c r="H730" s="256" t="n"/>
      <c r="I730" s="256" t="n"/>
      <c r="J730" s="256" t="n"/>
      <c r="K730" s="256" t="n"/>
      <c r="L730" s="256" t="n"/>
      <c r="M730" s="256" t="n"/>
      <c r="N730" s="256" t="n"/>
      <c r="O730" s="256" t="n"/>
      <c r="P730" s="256" t="n"/>
      <c r="Q730" s="264">
        <f>IF(COUNTA(D730:P730)=0,"",ROUND(AVERAGE(D730:P730),1))</f>
        <v/>
      </c>
      <c r="S730" s="256" t="n"/>
      <c r="T730" s="256" t="n"/>
      <c r="U730" s="256" t="n"/>
      <c r="V730" s="256" t="n"/>
      <c r="W730" s="256" t="n"/>
      <c r="X730" s="256" t="n"/>
      <c r="Y730" s="256" t="n"/>
      <c r="Z730" s="256" t="n"/>
      <c r="AA730" s="256" t="n"/>
      <c r="AB730" s="256" t="n"/>
      <c r="AC730" s="256" t="n"/>
      <c r="AD730" s="256" t="n"/>
      <c r="AE730" s="256" t="n"/>
      <c r="AF730" s="264">
        <f>IF(COUNTA(S730:AE730)=0,"",ROUND(AVERAGE(S730:AE730),1))</f>
        <v/>
      </c>
      <c r="AH730" s="256" t="n"/>
      <c r="AI730" s="256" t="n"/>
      <c r="AJ730" s="256" t="n"/>
      <c r="AK730" s="256" t="n"/>
      <c r="AL730" s="256" t="n"/>
      <c r="AM730" s="256" t="n"/>
      <c r="AN730" s="256" t="n"/>
      <c r="AO730" s="256" t="n"/>
      <c r="AP730" s="256" t="n"/>
      <c r="AQ730" s="256" t="n"/>
      <c r="AR730" s="256" t="n"/>
      <c r="AS730" s="256" t="n"/>
      <c r="AT730" s="256" t="n"/>
      <c r="AU730" s="237">
        <f>IF(COUNTA(AH730:AT730)=0,"",ROUND(AVERAGE(AH730:AT730),1))</f>
        <v/>
      </c>
    </row>
    <row r="731" ht="14.4" customHeight="1" s="185">
      <c r="A731" s="257" t="inlineStr">
        <is>
          <t>📊 MOY.</t>
        </is>
      </c>
      <c r="C731" s="235" t="n"/>
      <c r="D731" s="258">
        <f>IF(COUNTA(D716:D730)=0,"",ROUND(AVERAGE(D716:D730),1))</f>
        <v/>
      </c>
      <c r="E731" s="258">
        <f>IF(COUNTA(E716:E730)=0,"",ROUND(AVERAGE(E716:E730),1))</f>
        <v/>
      </c>
      <c r="F731" s="258">
        <f>IF(COUNTA(F716:F730)=0,"",ROUND(AVERAGE(F716:F730),1))</f>
        <v/>
      </c>
      <c r="G731" s="258">
        <f>IF(COUNTA(G716:G730)=0,"",ROUND(AVERAGE(G716:G730),1))</f>
        <v/>
      </c>
      <c r="H731" s="258">
        <f>IF(COUNTA(H716:H730)=0,"",ROUND(AVERAGE(H716:H730),1))</f>
        <v/>
      </c>
      <c r="I731" s="258">
        <f>IF(COUNTA(I716:I730)=0,"",ROUND(AVERAGE(I716:I730),1))</f>
        <v/>
      </c>
      <c r="J731" s="258">
        <f>IF(COUNTA(J716:J730)=0,"",ROUND(AVERAGE(J716:J730),1))</f>
        <v/>
      </c>
      <c r="K731" s="258">
        <f>IF(COUNTA(K716:K730)=0,"",ROUND(AVERAGE(K716:K730),1))</f>
        <v/>
      </c>
      <c r="L731" s="258">
        <f>IF(COUNTA(L716:L730)=0,"",ROUND(AVERAGE(L716:L730),1))</f>
        <v/>
      </c>
      <c r="M731" s="258">
        <f>IF(COUNTA(M716:M730)=0,"",ROUND(AVERAGE(M716:M730),1))</f>
        <v/>
      </c>
      <c r="N731" s="258">
        <f>IF(COUNTA(N716:N730)=0,"",ROUND(AVERAGE(N716:N730),1))</f>
        <v/>
      </c>
      <c r="O731" s="258">
        <f>IF(COUNTA(O716:O730)=0,"",ROUND(AVERAGE(O716:O730),1))</f>
        <v/>
      </c>
      <c r="P731" s="258">
        <f>IF(COUNTA(P716:P730)=0,"",ROUND(AVERAGE(P716:P730),1))</f>
        <v/>
      </c>
      <c r="Q731" s="265">
        <f>IF(COUNTA(Q716:Q730)=0,"",ROUND(AVERAGE(Q716:Q730),1))</f>
        <v/>
      </c>
      <c r="S731" s="258">
        <f>IF(COUNTA(S716:S730)=0,"",ROUND(AVERAGE(S716:S730),1))</f>
        <v/>
      </c>
      <c r="T731" s="258">
        <f>IF(COUNTA(T716:T730)=0,"",ROUND(AVERAGE(T716:T730),1))</f>
        <v/>
      </c>
      <c r="U731" s="258">
        <f>IF(COUNTA(U716:U730)=0,"",ROUND(AVERAGE(U716:U730),1))</f>
        <v/>
      </c>
      <c r="V731" s="258">
        <f>IF(COUNTA(V716:V730)=0,"",ROUND(AVERAGE(V716:V730),1))</f>
        <v/>
      </c>
      <c r="W731" s="258">
        <f>IF(COUNTA(W716:W730)=0,"",ROUND(AVERAGE(W716:W730),1))</f>
        <v/>
      </c>
      <c r="X731" s="258">
        <f>IF(COUNTA(X716:X730)=0,"",ROUND(AVERAGE(X716:X730),1))</f>
        <v/>
      </c>
      <c r="Y731" s="258">
        <f>IF(COUNTA(Y716:Y730)=0,"",ROUND(AVERAGE(Y716:Y730),1))</f>
        <v/>
      </c>
      <c r="Z731" s="258">
        <f>IF(COUNTA(Z716:Z730)=0,"",ROUND(AVERAGE(Z716:Z730),1))</f>
        <v/>
      </c>
      <c r="AA731" s="258">
        <f>IF(COUNTA(AA716:AA730)=0,"",ROUND(AVERAGE(AA716:AA730),1))</f>
        <v/>
      </c>
      <c r="AB731" s="258">
        <f>IF(COUNTA(AB716:AB730)=0,"",ROUND(AVERAGE(AB716:AB730),1))</f>
        <v/>
      </c>
      <c r="AC731" s="258">
        <f>IF(COUNTA(AC716:AC730)=0,"",ROUND(AVERAGE(AC716:AC730),1))</f>
        <v/>
      </c>
      <c r="AD731" s="258">
        <f>IF(COUNTA(AD716:AD730)=0,"",ROUND(AVERAGE(AD716:AD730),1))</f>
        <v/>
      </c>
      <c r="AE731" s="258">
        <f>IF(COUNTA(AE716:AE730)=0,"",ROUND(AVERAGE(AE716:AE730),1))</f>
        <v/>
      </c>
      <c r="AF731" s="265">
        <f>IF(COUNTA(AF716:AF730)=0,"",ROUND(AVERAGE(AF716:AF730),1))</f>
        <v/>
      </c>
      <c r="AH731" s="258">
        <f>IF(COUNTA(AH716:AH730)=0,"",ROUND(AVERAGE(AH716:AH730),1))</f>
        <v/>
      </c>
      <c r="AI731" s="258">
        <f>IF(COUNTA(AI716:AI730)=0,"",ROUND(AVERAGE(AI716:AI730),1))</f>
        <v/>
      </c>
      <c r="AJ731" s="258">
        <f>IF(COUNTA(AJ716:AJ730)=0,"",ROUND(AVERAGE(AJ716:AJ730),1))</f>
        <v/>
      </c>
      <c r="AK731" s="258">
        <f>IF(COUNTA(AK716:AK730)=0,"",ROUND(AVERAGE(AK716:AK730),1))</f>
        <v/>
      </c>
      <c r="AL731" s="258">
        <f>IF(COUNTA(AL716:AL730)=0,"",ROUND(AVERAGE(AL716:AL730),1))</f>
        <v/>
      </c>
      <c r="AM731" s="258">
        <f>IF(COUNTA(AM716:AM730)=0,"",ROUND(AVERAGE(AM716:AM730),1))</f>
        <v/>
      </c>
      <c r="AN731" s="258">
        <f>IF(COUNTA(AN716:AN730)=0,"",ROUND(AVERAGE(AN716:AN730),1))</f>
        <v/>
      </c>
      <c r="AO731" s="258">
        <f>IF(COUNTA(AO716:AO730)=0,"",ROUND(AVERAGE(AO716:AO730),1))</f>
        <v/>
      </c>
      <c r="AP731" s="258">
        <f>IF(COUNTA(AP716:AP730)=0,"",ROUND(AVERAGE(AP716:AP730),1))</f>
        <v/>
      </c>
      <c r="AQ731" s="258">
        <f>IF(COUNTA(AQ716:AQ730)=0,"",ROUND(AVERAGE(AQ716:AQ730),1))</f>
        <v/>
      </c>
      <c r="AR731" s="258">
        <f>IF(COUNTA(AR716:AR730)=0,"",ROUND(AVERAGE(AR716:AR730),1))</f>
        <v/>
      </c>
      <c r="AS731" s="258">
        <f>IF(COUNTA(AS716:AS730)=0,"",ROUND(AVERAGE(AS716:AS730),1))</f>
        <v/>
      </c>
      <c r="AT731" s="258">
        <f>IF(COUNTA(AT716:AT730)=0,"",ROUND(AVERAGE(AT716:AT730),1))</f>
        <v/>
      </c>
      <c r="AU731" s="272">
        <f>IF(COUNTA(AU716:AU730)=0,"",ROUND(AVERAGE(AU716:AU730),1))</f>
        <v/>
      </c>
    </row>
    <row r="732" ht="30" customHeight="1" s="185">
      <c r="A732" s="259" t="inlineStr">
        <is>
          <t>N°</t>
        </is>
      </c>
      <c r="B732" s="243" t="inlineStr">
        <is>
          <t>📅 MARDI</t>
        </is>
      </c>
      <c r="C732" s="228" t="n"/>
      <c r="D732" s="229" t="inlineStr">
        <is>
          <t>Règles</t>
        </is>
      </c>
      <c r="E732" s="229" t="inlineStr">
        <is>
          <t>Coopér.</t>
        </is>
      </c>
      <c r="F732" s="229" t="inlineStr">
        <is>
          <t>Comm.</t>
        </is>
      </c>
      <c r="G732" s="229" t="inlineStr">
        <is>
          <t>Entraide</t>
        </is>
      </c>
      <c r="H732" s="230" t="inlineStr">
        <is>
          <t>Initiat.</t>
        </is>
      </c>
      <c r="I732" s="230" t="inlineStr">
        <is>
          <t>Gest.mat</t>
        </is>
      </c>
      <c r="J732" s="230" t="inlineStr">
        <is>
          <t>Orga.</t>
        </is>
      </c>
      <c r="K732" s="231" t="inlineStr">
        <is>
          <t>Imagin.</t>
        </is>
      </c>
      <c r="L732" s="231" t="inlineStr">
        <is>
          <t>Expr.art</t>
        </is>
      </c>
      <c r="M732" s="231" t="inlineStr">
        <is>
          <t>Expr.corp</t>
        </is>
      </c>
      <c r="N732" s="232" t="inlineStr">
        <is>
          <t>Coord.</t>
        </is>
      </c>
      <c r="O732" s="232" t="inlineStr">
        <is>
          <t>Endur.</t>
        </is>
      </c>
      <c r="P732" s="232" t="inlineStr">
        <is>
          <t>Esp.sport</t>
        </is>
      </c>
      <c r="Q732" s="267" t="inlineStr">
        <is>
          <t>MOY</t>
        </is>
      </c>
      <c r="R732" s="268" t="inlineStr">
        <is>
          <t>▼ Activité</t>
        </is>
      </c>
      <c r="S732" s="229" t="inlineStr">
        <is>
          <t>Règles</t>
        </is>
      </c>
      <c r="T732" s="229" t="inlineStr">
        <is>
          <t>Coopér.</t>
        </is>
      </c>
      <c r="U732" s="229" t="inlineStr">
        <is>
          <t>Comm.</t>
        </is>
      </c>
      <c r="V732" s="229" t="inlineStr">
        <is>
          <t>Entraide</t>
        </is>
      </c>
      <c r="W732" s="230" t="inlineStr">
        <is>
          <t>Initiat.</t>
        </is>
      </c>
      <c r="X732" s="230" t="inlineStr">
        <is>
          <t>Gest.mat</t>
        </is>
      </c>
      <c r="Y732" s="230" t="inlineStr">
        <is>
          <t>Orga.</t>
        </is>
      </c>
      <c r="Z732" s="231" t="inlineStr">
        <is>
          <t>Imagin.</t>
        </is>
      </c>
      <c r="AA732" s="231" t="inlineStr">
        <is>
          <t>Expr.art</t>
        </is>
      </c>
      <c r="AB732" s="231" t="inlineStr">
        <is>
          <t>Expr.corp</t>
        </is>
      </c>
      <c r="AC732" s="232" t="inlineStr">
        <is>
          <t>Coord.</t>
        </is>
      </c>
      <c r="AD732" s="232" t="inlineStr">
        <is>
          <t>Endur.</t>
        </is>
      </c>
      <c r="AE732" s="232" t="inlineStr">
        <is>
          <t>Esp.sport</t>
        </is>
      </c>
      <c r="AF732" s="267" t="inlineStr">
        <is>
          <t>MOY</t>
        </is>
      </c>
      <c r="AH732" s="229" t="inlineStr">
        <is>
          <t>Règles</t>
        </is>
      </c>
      <c r="AI732" s="229" t="inlineStr">
        <is>
          <t>Coopér.</t>
        </is>
      </c>
      <c r="AJ732" s="229" t="inlineStr">
        <is>
          <t>Comm.</t>
        </is>
      </c>
      <c r="AK732" s="229" t="inlineStr">
        <is>
          <t>Entraide</t>
        </is>
      </c>
      <c r="AL732" s="230" t="inlineStr">
        <is>
          <t>Initiat.</t>
        </is>
      </c>
      <c r="AM732" s="230" t="inlineStr">
        <is>
          <t>Gest.mat</t>
        </is>
      </c>
      <c r="AN732" s="230" t="inlineStr">
        <is>
          <t>Orga.</t>
        </is>
      </c>
      <c r="AO732" s="231" t="inlineStr">
        <is>
          <t>Imagin.</t>
        </is>
      </c>
      <c r="AP732" s="231" t="inlineStr">
        <is>
          <t>Expr.art</t>
        </is>
      </c>
      <c r="AQ732" s="231" t="inlineStr">
        <is>
          <t>Expr.corp</t>
        </is>
      </c>
      <c r="AR732" s="232" t="inlineStr">
        <is>
          <t>Coord.</t>
        </is>
      </c>
      <c r="AS732" s="232" t="inlineStr">
        <is>
          <t>Endur.</t>
        </is>
      </c>
      <c r="AT732" s="232" t="inlineStr">
        <is>
          <t>Esp.sport</t>
        </is>
      </c>
      <c r="AU732" s="269" t="inlineStr">
        <is>
          <t>MOY</t>
        </is>
      </c>
    </row>
    <row r="733" ht="14.4" customHeight="1" s="185">
      <c r="A733" s="255" t="n">
        <v>1</v>
      </c>
      <c r="B733" s="194">
        <f t="array" ref="B733:B733">IFERROR(INDEX(Liste_Enfants!B$4:B$53,SMALL(IF(Liste_Enfants!E$4:E$53="B",ROW(Liste_Enfants!E$4:E$53)-3),1))&amp;" "&amp;INDEX(Liste_Enfants!C$4:C$53,SMALL(IF(Liste_Enfants!E$4:E$53="B",ROW(Liste_Enfants!E$4:E$53)-3),1)),"")</f>
        <v/>
      </c>
      <c r="C733" s="235" t="n"/>
      <c r="D733" s="256" t="n"/>
      <c r="E733" s="256" t="n"/>
      <c r="F733" s="256" t="n"/>
      <c r="G733" s="256" t="n"/>
      <c r="H733" s="256" t="n"/>
      <c r="I733" s="256" t="n"/>
      <c r="J733" s="256" t="n"/>
      <c r="K733" s="256" t="n"/>
      <c r="L733" s="256" t="n"/>
      <c r="M733" s="256" t="n"/>
      <c r="N733" s="256" t="n"/>
      <c r="O733" s="256" t="n"/>
      <c r="P733" s="256" t="n"/>
      <c r="Q733" s="264">
        <f>IF(COUNTA(D733:P733)=0,"",ROUND(AVERAGE(D733:P733),1))</f>
        <v/>
      </c>
      <c r="S733" s="256" t="n"/>
      <c r="T733" s="256" t="n"/>
      <c r="U733" s="256" t="n"/>
      <c r="V733" s="256" t="n"/>
      <c r="W733" s="256" t="n"/>
      <c r="X733" s="256" t="n"/>
      <c r="Y733" s="256" t="n"/>
      <c r="Z733" s="256" t="n"/>
      <c r="AA733" s="256" t="n"/>
      <c r="AB733" s="256" t="n"/>
      <c r="AC733" s="256" t="n"/>
      <c r="AD733" s="256" t="n"/>
      <c r="AE733" s="256" t="n"/>
      <c r="AF733" s="264">
        <f>IF(COUNTA(S733:AE733)=0,"",ROUND(AVERAGE(S733:AE733),1))</f>
        <v/>
      </c>
      <c r="AH733" s="256" t="n"/>
      <c r="AI733" s="256" t="n"/>
      <c r="AJ733" s="256" t="n"/>
      <c r="AK733" s="256" t="n"/>
      <c r="AL733" s="256" t="n"/>
      <c r="AM733" s="256" t="n"/>
      <c r="AN733" s="256" t="n"/>
      <c r="AO733" s="256" t="n"/>
      <c r="AP733" s="256" t="n"/>
      <c r="AQ733" s="256" t="n"/>
      <c r="AR733" s="256" t="n"/>
      <c r="AS733" s="256" t="n"/>
      <c r="AT733" s="256" t="n"/>
      <c r="AU733" s="237">
        <f>IF(COUNTA(AH733:AT733)=0,"",ROUND(AVERAGE(AH733:AT733),1))</f>
        <v/>
      </c>
    </row>
    <row r="734" ht="14.4" customHeight="1" s="185">
      <c r="A734" s="255" t="n">
        <v>2</v>
      </c>
      <c r="B734" s="194">
        <f t="array" ref="B734:B734">IFERROR(INDEX(Liste_Enfants!B$4:B$53,SMALL(IF(Liste_Enfants!E$4:E$53="B",ROW(Liste_Enfants!E$4:E$53)-3),2))&amp;" "&amp;INDEX(Liste_Enfants!C$4:C$53,SMALL(IF(Liste_Enfants!E$4:E$53="B",ROW(Liste_Enfants!E$4:E$53)-3),2)),"")</f>
        <v/>
      </c>
      <c r="C734" s="235" t="n"/>
      <c r="D734" s="256" t="n"/>
      <c r="E734" s="256" t="n"/>
      <c r="F734" s="256" t="n"/>
      <c r="G734" s="256" t="n"/>
      <c r="H734" s="256" t="n"/>
      <c r="I734" s="256" t="n"/>
      <c r="J734" s="256" t="n"/>
      <c r="K734" s="256" t="n"/>
      <c r="L734" s="256" t="n"/>
      <c r="M734" s="256" t="n"/>
      <c r="N734" s="256" t="n"/>
      <c r="O734" s="256" t="n"/>
      <c r="P734" s="256" t="n"/>
      <c r="Q734" s="264">
        <f>IF(COUNTA(D734:P734)=0,"",ROUND(AVERAGE(D734:P734),1))</f>
        <v/>
      </c>
      <c r="S734" s="256" t="n"/>
      <c r="T734" s="256" t="n"/>
      <c r="U734" s="256" t="n"/>
      <c r="V734" s="256" t="n"/>
      <c r="W734" s="256" t="n"/>
      <c r="X734" s="256" t="n"/>
      <c r="Y734" s="256" t="n"/>
      <c r="Z734" s="256" t="n"/>
      <c r="AA734" s="256" t="n"/>
      <c r="AB734" s="256" t="n"/>
      <c r="AC734" s="256" t="n"/>
      <c r="AD734" s="256" t="n"/>
      <c r="AE734" s="256" t="n"/>
      <c r="AF734" s="264">
        <f>IF(COUNTA(S734:AE734)=0,"",ROUND(AVERAGE(S734:AE734),1))</f>
        <v/>
      </c>
      <c r="AH734" s="256" t="n"/>
      <c r="AI734" s="256" t="n"/>
      <c r="AJ734" s="256" t="n"/>
      <c r="AK734" s="256" t="n"/>
      <c r="AL734" s="256" t="n"/>
      <c r="AM734" s="256" t="n"/>
      <c r="AN734" s="256" t="n"/>
      <c r="AO734" s="256" t="n"/>
      <c r="AP734" s="256" t="n"/>
      <c r="AQ734" s="256" t="n"/>
      <c r="AR734" s="256" t="n"/>
      <c r="AS734" s="256" t="n"/>
      <c r="AT734" s="256" t="n"/>
      <c r="AU734" s="237">
        <f>IF(COUNTA(AH734:AT734)=0,"",ROUND(AVERAGE(AH734:AT734),1))</f>
        <v/>
      </c>
    </row>
    <row r="735" ht="14.4" customHeight="1" s="185">
      <c r="A735" s="255" t="n">
        <v>3</v>
      </c>
      <c r="B735" s="194">
        <f t="array" ref="B735:B735">IFERROR(INDEX(Liste_Enfants!B$4:B$53,SMALL(IF(Liste_Enfants!E$4:E$53="B",ROW(Liste_Enfants!E$4:E$53)-3),3))&amp;" "&amp;INDEX(Liste_Enfants!C$4:C$53,SMALL(IF(Liste_Enfants!E$4:E$53="B",ROW(Liste_Enfants!E$4:E$53)-3),3)),"")</f>
        <v/>
      </c>
      <c r="C735" s="235" t="n"/>
      <c r="D735" s="256" t="n"/>
      <c r="E735" s="256" t="n"/>
      <c r="F735" s="256" t="n"/>
      <c r="G735" s="256" t="n"/>
      <c r="H735" s="256" t="n"/>
      <c r="I735" s="256" t="n"/>
      <c r="J735" s="256" t="n"/>
      <c r="K735" s="256" t="n"/>
      <c r="L735" s="256" t="n"/>
      <c r="M735" s="256" t="n"/>
      <c r="N735" s="256" t="n"/>
      <c r="O735" s="256" t="n"/>
      <c r="P735" s="256" t="n"/>
      <c r="Q735" s="264">
        <f>IF(COUNTA(D735:P735)=0,"",ROUND(AVERAGE(D735:P735),1))</f>
        <v/>
      </c>
      <c r="S735" s="256" t="n"/>
      <c r="T735" s="256" t="n"/>
      <c r="U735" s="256" t="n"/>
      <c r="V735" s="256" t="n"/>
      <c r="W735" s="256" t="n"/>
      <c r="X735" s="256" t="n"/>
      <c r="Y735" s="256" t="n"/>
      <c r="Z735" s="256" t="n"/>
      <c r="AA735" s="256" t="n"/>
      <c r="AB735" s="256" t="n"/>
      <c r="AC735" s="256" t="n"/>
      <c r="AD735" s="256" t="n"/>
      <c r="AE735" s="256" t="n"/>
      <c r="AF735" s="264">
        <f>IF(COUNTA(S735:AE735)=0,"",ROUND(AVERAGE(S735:AE735),1))</f>
        <v/>
      </c>
      <c r="AH735" s="256" t="n"/>
      <c r="AI735" s="256" t="n"/>
      <c r="AJ735" s="256" t="n"/>
      <c r="AK735" s="256" t="n"/>
      <c r="AL735" s="256" t="n"/>
      <c r="AM735" s="256" t="n"/>
      <c r="AN735" s="256" t="n"/>
      <c r="AO735" s="256" t="n"/>
      <c r="AP735" s="256" t="n"/>
      <c r="AQ735" s="256" t="n"/>
      <c r="AR735" s="256" t="n"/>
      <c r="AS735" s="256" t="n"/>
      <c r="AT735" s="256" t="n"/>
      <c r="AU735" s="237">
        <f>IF(COUNTA(AH735:AT735)=0,"",ROUND(AVERAGE(AH735:AT735),1))</f>
        <v/>
      </c>
    </row>
    <row r="736" ht="14.4" customHeight="1" s="185">
      <c r="A736" s="255" t="n">
        <v>4</v>
      </c>
      <c r="B736" s="194">
        <f t="array" ref="B736:B736">IFERROR(INDEX(Liste_Enfants!B$4:B$53,SMALL(IF(Liste_Enfants!E$4:E$53="B",ROW(Liste_Enfants!E$4:E$53)-3),4))&amp;" "&amp;INDEX(Liste_Enfants!C$4:C$53,SMALL(IF(Liste_Enfants!E$4:E$53="B",ROW(Liste_Enfants!E$4:E$53)-3),4)),"")</f>
        <v/>
      </c>
      <c r="C736" s="235" t="n"/>
      <c r="D736" s="256" t="n"/>
      <c r="E736" s="256" t="n"/>
      <c r="F736" s="256" t="n"/>
      <c r="G736" s="256" t="n"/>
      <c r="H736" s="256" t="n"/>
      <c r="I736" s="256" t="n"/>
      <c r="J736" s="256" t="n"/>
      <c r="K736" s="256" t="n"/>
      <c r="L736" s="256" t="n"/>
      <c r="M736" s="256" t="n"/>
      <c r="N736" s="256" t="n"/>
      <c r="O736" s="256" t="n"/>
      <c r="P736" s="256" t="n"/>
      <c r="Q736" s="264">
        <f>IF(COUNTA(D736:P736)=0,"",ROUND(AVERAGE(D736:P736),1))</f>
        <v/>
      </c>
      <c r="S736" s="256" t="n"/>
      <c r="T736" s="256" t="n"/>
      <c r="U736" s="256" t="n"/>
      <c r="V736" s="256" t="n"/>
      <c r="W736" s="256" t="n"/>
      <c r="X736" s="256" t="n"/>
      <c r="Y736" s="256" t="n"/>
      <c r="Z736" s="256" t="n"/>
      <c r="AA736" s="256" t="n"/>
      <c r="AB736" s="256" t="n"/>
      <c r="AC736" s="256" t="n"/>
      <c r="AD736" s="256" t="n"/>
      <c r="AE736" s="256" t="n"/>
      <c r="AF736" s="264">
        <f>IF(COUNTA(S736:AE736)=0,"",ROUND(AVERAGE(S736:AE736),1))</f>
        <v/>
      </c>
      <c r="AH736" s="256" t="n"/>
      <c r="AI736" s="256" t="n"/>
      <c r="AJ736" s="256" t="n"/>
      <c r="AK736" s="256" t="n"/>
      <c r="AL736" s="256" t="n"/>
      <c r="AM736" s="256" t="n"/>
      <c r="AN736" s="256" t="n"/>
      <c r="AO736" s="256" t="n"/>
      <c r="AP736" s="256" t="n"/>
      <c r="AQ736" s="256" t="n"/>
      <c r="AR736" s="256" t="n"/>
      <c r="AS736" s="256" t="n"/>
      <c r="AT736" s="256" t="n"/>
      <c r="AU736" s="237">
        <f>IF(COUNTA(AH736:AT736)=0,"",ROUND(AVERAGE(AH736:AT736),1))</f>
        <v/>
      </c>
    </row>
    <row r="737" ht="14.4" customHeight="1" s="185">
      <c r="A737" s="255" t="n">
        <v>5</v>
      </c>
      <c r="B737" s="194">
        <f t="array" ref="B737:B737">IFERROR(INDEX(Liste_Enfants!B$4:B$53,SMALL(IF(Liste_Enfants!E$4:E$53="B",ROW(Liste_Enfants!E$4:E$53)-3),5))&amp;" "&amp;INDEX(Liste_Enfants!C$4:C$53,SMALL(IF(Liste_Enfants!E$4:E$53="B",ROW(Liste_Enfants!E$4:E$53)-3),5)),"")</f>
        <v/>
      </c>
      <c r="C737" s="235" t="n"/>
      <c r="D737" s="256" t="n"/>
      <c r="E737" s="256" t="n"/>
      <c r="F737" s="256" t="n"/>
      <c r="G737" s="256" t="n"/>
      <c r="H737" s="256" t="n"/>
      <c r="I737" s="256" t="n"/>
      <c r="J737" s="256" t="n"/>
      <c r="K737" s="256" t="n"/>
      <c r="L737" s="256" t="n"/>
      <c r="M737" s="256" t="n"/>
      <c r="N737" s="256" t="n"/>
      <c r="O737" s="256" t="n"/>
      <c r="P737" s="256" t="n"/>
      <c r="Q737" s="264">
        <f>IF(COUNTA(D737:P737)=0,"",ROUND(AVERAGE(D737:P737),1))</f>
        <v/>
      </c>
      <c r="S737" s="256" t="n"/>
      <c r="T737" s="256" t="n"/>
      <c r="U737" s="256" t="n"/>
      <c r="V737" s="256" t="n"/>
      <c r="W737" s="256" t="n"/>
      <c r="X737" s="256" t="n"/>
      <c r="Y737" s="256" t="n"/>
      <c r="Z737" s="256" t="n"/>
      <c r="AA737" s="256" t="n"/>
      <c r="AB737" s="256" t="n"/>
      <c r="AC737" s="256" t="n"/>
      <c r="AD737" s="256" t="n"/>
      <c r="AE737" s="256" t="n"/>
      <c r="AF737" s="264">
        <f>IF(COUNTA(S737:AE737)=0,"",ROUND(AVERAGE(S737:AE737),1))</f>
        <v/>
      </c>
      <c r="AH737" s="256" t="n"/>
      <c r="AI737" s="256" t="n"/>
      <c r="AJ737" s="256" t="n"/>
      <c r="AK737" s="256" t="n"/>
      <c r="AL737" s="256" t="n"/>
      <c r="AM737" s="256" t="n"/>
      <c r="AN737" s="256" t="n"/>
      <c r="AO737" s="256" t="n"/>
      <c r="AP737" s="256" t="n"/>
      <c r="AQ737" s="256" t="n"/>
      <c r="AR737" s="256" t="n"/>
      <c r="AS737" s="256" t="n"/>
      <c r="AT737" s="256" t="n"/>
      <c r="AU737" s="237">
        <f>IF(COUNTA(AH737:AT737)=0,"",ROUND(AVERAGE(AH737:AT737),1))</f>
        <v/>
      </c>
    </row>
    <row r="738" ht="14.4" customHeight="1" s="185">
      <c r="A738" s="255" t="n">
        <v>6</v>
      </c>
      <c r="B738" s="194">
        <f t="array" ref="B738:B738">IFERROR(INDEX(Liste_Enfants!B$4:B$53,SMALL(IF(Liste_Enfants!E$4:E$53="B",ROW(Liste_Enfants!E$4:E$53)-3),6))&amp;" "&amp;INDEX(Liste_Enfants!C$4:C$53,SMALL(IF(Liste_Enfants!E$4:E$53="B",ROW(Liste_Enfants!E$4:E$53)-3),6)),"")</f>
        <v/>
      </c>
      <c r="C738" s="235" t="n"/>
      <c r="D738" s="256" t="n"/>
      <c r="E738" s="256" t="n"/>
      <c r="F738" s="256" t="n"/>
      <c r="G738" s="256" t="n"/>
      <c r="H738" s="256" t="n"/>
      <c r="I738" s="256" t="n"/>
      <c r="J738" s="256" t="n"/>
      <c r="K738" s="256" t="n"/>
      <c r="L738" s="256" t="n"/>
      <c r="M738" s="256" t="n"/>
      <c r="N738" s="256" t="n"/>
      <c r="O738" s="256" t="n"/>
      <c r="P738" s="256" t="n"/>
      <c r="Q738" s="264">
        <f>IF(COUNTA(D738:P738)=0,"",ROUND(AVERAGE(D738:P738),1))</f>
        <v/>
      </c>
      <c r="S738" s="256" t="n"/>
      <c r="T738" s="256" t="n"/>
      <c r="U738" s="256" t="n"/>
      <c r="V738" s="256" t="n"/>
      <c r="W738" s="256" t="n"/>
      <c r="X738" s="256" t="n"/>
      <c r="Y738" s="256" t="n"/>
      <c r="Z738" s="256" t="n"/>
      <c r="AA738" s="256" t="n"/>
      <c r="AB738" s="256" t="n"/>
      <c r="AC738" s="256" t="n"/>
      <c r="AD738" s="256" t="n"/>
      <c r="AE738" s="256" t="n"/>
      <c r="AF738" s="264">
        <f>IF(COUNTA(S738:AE738)=0,"",ROUND(AVERAGE(S738:AE738),1))</f>
        <v/>
      </c>
      <c r="AH738" s="256" t="n"/>
      <c r="AI738" s="256" t="n"/>
      <c r="AJ738" s="256" t="n"/>
      <c r="AK738" s="256" t="n"/>
      <c r="AL738" s="256" t="n"/>
      <c r="AM738" s="256" t="n"/>
      <c r="AN738" s="256" t="n"/>
      <c r="AO738" s="256" t="n"/>
      <c r="AP738" s="256" t="n"/>
      <c r="AQ738" s="256" t="n"/>
      <c r="AR738" s="256" t="n"/>
      <c r="AS738" s="256" t="n"/>
      <c r="AT738" s="256" t="n"/>
      <c r="AU738" s="237">
        <f>IF(COUNTA(AH738:AT738)=0,"",ROUND(AVERAGE(AH738:AT738),1))</f>
        <v/>
      </c>
    </row>
    <row r="739" ht="14.4" customHeight="1" s="185">
      <c r="A739" s="255" t="n">
        <v>7</v>
      </c>
      <c r="B739" s="194">
        <f t="array" ref="B739:B739">IFERROR(INDEX(Liste_Enfants!B$4:B$53,SMALL(IF(Liste_Enfants!E$4:E$53="B",ROW(Liste_Enfants!E$4:E$53)-3),7))&amp;" "&amp;INDEX(Liste_Enfants!C$4:C$53,SMALL(IF(Liste_Enfants!E$4:E$53="B",ROW(Liste_Enfants!E$4:E$53)-3),7)),"")</f>
        <v/>
      </c>
      <c r="C739" s="235" t="n"/>
      <c r="D739" s="256" t="n"/>
      <c r="E739" s="256" t="n"/>
      <c r="F739" s="256" t="n"/>
      <c r="G739" s="256" t="n"/>
      <c r="H739" s="256" t="n"/>
      <c r="I739" s="256" t="n"/>
      <c r="J739" s="256" t="n"/>
      <c r="K739" s="256" t="n"/>
      <c r="L739" s="256" t="n"/>
      <c r="M739" s="256" t="n"/>
      <c r="N739" s="256" t="n"/>
      <c r="O739" s="256" t="n"/>
      <c r="P739" s="256" t="n"/>
      <c r="Q739" s="264">
        <f>IF(COUNTA(D739:P739)=0,"",ROUND(AVERAGE(D739:P739),1))</f>
        <v/>
      </c>
      <c r="S739" s="256" t="n"/>
      <c r="T739" s="256" t="n"/>
      <c r="U739" s="256" t="n"/>
      <c r="V739" s="256" t="n"/>
      <c r="W739" s="256" t="n"/>
      <c r="X739" s="256" t="n"/>
      <c r="Y739" s="256" t="n"/>
      <c r="Z739" s="256" t="n"/>
      <c r="AA739" s="256" t="n"/>
      <c r="AB739" s="256" t="n"/>
      <c r="AC739" s="256" t="n"/>
      <c r="AD739" s="256" t="n"/>
      <c r="AE739" s="256" t="n"/>
      <c r="AF739" s="264">
        <f>IF(COUNTA(S739:AE739)=0,"",ROUND(AVERAGE(S739:AE739),1))</f>
        <v/>
      </c>
      <c r="AH739" s="256" t="n"/>
      <c r="AI739" s="256" t="n"/>
      <c r="AJ739" s="256" t="n"/>
      <c r="AK739" s="256" t="n"/>
      <c r="AL739" s="256" t="n"/>
      <c r="AM739" s="256" t="n"/>
      <c r="AN739" s="256" t="n"/>
      <c r="AO739" s="256" t="n"/>
      <c r="AP739" s="256" t="n"/>
      <c r="AQ739" s="256" t="n"/>
      <c r="AR739" s="256" t="n"/>
      <c r="AS739" s="256" t="n"/>
      <c r="AT739" s="256" t="n"/>
      <c r="AU739" s="237">
        <f>IF(COUNTA(AH739:AT739)=0,"",ROUND(AVERAGE(AH739:AT739),1))</f>
        <v/>
      </c>
    </row>
    <row r="740" ht="14.4" customHeight="1" s="185">
      <c r="A740" s="255" t="n">
        <v>8</v>
      </c>
      <c r="B740" s="194">
        <f t="array" ref="B740:B740">IFERROR(INDEX(Liste_Enfants!B$4:B$53,SMALL(IF(Liste_Enfants!E$4:E$53="B",ROW(Liste_Enfants!E$4:E$53)-3),8))&amp;" "&amp;INDEX(Liste_Enfants!C$4:C$53,SMALL(IF(Liste_Enfants!E$4:E$53="B",ROW(Liste_Enfants!E$4:E$53)-3),8)),"")</f>
        <v/>
      </c>
      <c r="C740" s="235" t="n"/>
      <c r="D740" s="256" t="n"/>
      <c r="E740" s="256" t="n"/>
      <c r="F740" s="256" t="n"/>
      <c r="G740" s="256" t="n"/>
      <c r="H740" s="256" t="n"/>
      <c r="I740" s="256" t="n"/>
      <c r="J740" s="256" t="n"/>
      <c r="K740" s="256" t="n"/>
      <c r="L740" s="256" t="n"/>
      <c r="M740" s="256" t="n"/>
      <c r="N740" s="256" t="n"/>
      <c r="O740" s="256" t="n"/>
      <c r="P740" s="256" t="n"/>
      <c r="Q740" s="264">
        <f>IF(COUNTA(D740:P740)=0,"",ROUND(AVERAGE(D740:P740),1))</f>
        <v/>
      </c>
      <c r="S740" s="256" t="n"/>
      <c r="T740" s="256" t="n"/>
      <c r="U740" s="256" t="n"/>
      <c r="V740" s="256" t="n"/>
      <c r="W740" s="256" t="n"/>
      <c r="X740" s="256" t="n"/>
      <c r="Y740" s="256" t="n"/>
      <c r="Z740" s="256" t="n"/>
      <c r="AA740" s="256" t="n"/>
      <c r="AB740" s="256" t="n"/>
      <c r="AC740" s="256" t="n"/>
      <c r="AD740" s="256" t="n"/>
      <c r="AE740" s="256" t="n"/>
      <c r="AF740" s="264">
        <f>IF(COUNTA(S740:AE740)=0,"",ROUND(AVERAGE(S740:AE740),1))</f>
        <v/>
      </c>
      <c r="AH740" s="256" t="n"/>
      <c r="AI740" s="256" t="n"/>
      <c r="AJ740" s="256" t="n"/>
      <c r="AK740" s="256" t="n"/>
      <c r="AL740" s="256" t="n"/>
      <c r="AM740" s="256" t="n"/>
      <c r="AN740" s="256" t="n"/>
      <c r="AO740" s="256" t="n"/>
      <c r="AP740" s="256" t="n"/>
      <c r="AQ740" s="256" t="n"/>
      <c r="AR740" s="256" t="n"/>
      <c r="AS740" s="256" t="n"/>
      <c r="AT740" s="256" t="n"/>
      <c r="AU740" s="237">
        <f>IF(COUNTA(AH740:AT740)=0,"",ROUND(AVERAGE(AH740:AT740),1))</f>
        <v/>
      </c>
    </row>
    <row r="741" ht="14.4" customHeight="1" s="185">
      <c r="A741" s="255" t="n">
        <v>9</v>
      </c>
      <c r="B741" s="194">
        <f t="array" ref="B741:B741">IFERROR(INDEX(Liste_Enfants!B$4:B$53,SMALL(IF(Liste_Enfants!E$4:E$53="B",ROW(Liste_Enfants!E$4:E$53)-3),9))&amp;" "&amp;INDEX(Liste_Enfants!C$4:C$53,SMALL(IF(Liste_Enfants!E$4:E$53="B",ROW(Liste_Enfants!E$4:E$53)-3),9)),"")</f>
        <v/>
      </c>
      <c r="C741" s="235" t="n"/>
      <c r="D741" s="256" t="n"/>
      <c r="E741" s="256" t="n"/>
      <c r="F741" s="256" t="n"/>
      <c r="G741" s="256" t="n"/>
      <c r="H741" s="256" t="n"/>
      <c r="I741" s="256" t="n"/>
      <c r="J741" s="256" t="n"/>
      <c r="K741" s="256" t="n"/>
      <c r="L741" s="256" t="n"/>
      <c r="M741" s="256" t="n"/>
      <c r="N741" s="256" t="n"/>
      <c r="O741" s="256" t="n"/>
      <c r="P741" s="256" t="n"/>
      <c r="Q741" s="264">
        <f>IF(COUNTA(D741:P741)=0,"",ROUND(AVERAGE(D741:P741),1))</f>
        <v/>
      </c>
      <c r="S741" s="256" t="n"/>
      <c r="T741" s="256" t="n"/>
      <c r="U741" s="256" t="n"/>
      <c r="V741" s="256" t="n"/>
      <c r="W741" s="256" t="n"/>
      <c r="X741" s="256" t="n"/>
      <c r="Y741" s="256" t="n"/>
      <c r="Z741" s="256" t="n"/>
      <c r="AA741" s="256" t="n"/>
      <c r="AB741" s="256" t="n"/>
      <c r="AC741" s="256" t="n"/>
      <c r="AD741" s="256" t="n"/>
      <c r="AE741" s="256" t="n"/>
      <c r="AF741" s="264">
        <f>IF(COUNTA(S741:AE741)=0,"",ROUND(AVERAGE(S741:AE741),1))</f>
        <v/>
      </c>
      <c r="AH741" s="256" t="n"/>
      <c r="AI741" s="256" t="n"/>
      <c r="AJ741" s="256" t="n"/>
      <c r="AK741" s="256" t="n"/>
      <c r="AL741" s="256" t="n"/>
      <c r="AM741" s="256" t="n"/>
      <c r="AN741" s="256" t="n"/>
      <c r="AO741" s="256" t="n"/>
      <c r="AP741" s="256" t="n"/>
      <c r="AQ741" s="256" t="n"/>
      <c r="AR741" s="256" t="n"/>
      <c r="AS741" s="256" t="n"/>
      <c r="AT741" s="256" t="n"/>
      <c r="AU741" s="237">
        <f>IF(COUNTA(AH741:AT741)=0,"",ROUND(AVERAGE(AH741:AT741),1))</f>
        <v/>
      </c>
    </row>
    <row r="742" ht="14.4" customHeight="1" s="185">
      <c r="A742" s="255" t="n">
        <v>10</v>
      </c>
      <c r="B742" s="194">
        <f t="array" ref="B742:B742">IFERROR(INDEX(Liste_Enfants!B$4:B$53,SMALL(IF(Liste_Enfants!E$4:E$53="B",ROW(Liste_Enfants!E$4:E$53)-3),10))&amp;" "&amp;INDEX(Liste_Enfants!C$4:C$53,SMALL(IF(Liste_Enfants!E$4:E$53="B",ROW(Liste_Enfants!E$4:E$53)-3),10)),"")</f>
        <v/>
      </c>
      <c r="C742" s="235" t="n"/>
      <c r="D742" s="256" t="n"/>
      <c r="E742" s="256" t="n"/>
      <c r="F742" s="256" t="n"/>
      <c r="G742" s="256" t="n"/>
      <c r="H742" s="256" t="n"/>
      <c r="I742" s="256" t="n"/>
      <c r="J742" s="256" t="n"/>
      <c r="K742" s="256" t="n"/>
      <c r="L742" s="256" t="n"/>
      <c r="M742" s="256" t="n"/>
      <c r="N742" s="256" t="n"/>
      <c r="O742" s="256" t="n"/>
      <c r="P742" s="256" t="n"/>
      <c r="Q742" s="264">
        <f>IF(COUNTA(D742:P742)=0,"",ROUND(AVERAGE(D742:P742),1))</f>
        <v/>
      </c>
      <c r="S742" s="256" t="n"/>
      <c r="T742" s="256" t="n"/>
      <c r="U742" s="256" t="n"/>
      <c r="V742" s="256" t="n"/>
      <c r="W742" s="256" t="n"/>
      <c r="X742" s="256" t="n"/>
      <c r="Y742" s="256" t="n"/>
      <c r="Z742" s="256" t="n"/>
      <c r="AA742" s="256" t="n"/>
      <c r="AB742" s="256" t="n"/>
      <c r="AC742" s="256" t="n"/>
      <c r="AD742" s="256" t="n"/>
      <c r="AE742" s="256" t="n"/>
      <c r="AF742" s="264">
        <f>IF(COUNTA(S742:AE742)=0,"",ROUND(AVERAGE(S742:AE742),1))</f>
        <v/>
      </c>
      <c r="AH742" s="256" t="n"/>
      <c r="AI742" s="256" t="n"/>
      <c r="AJ742" s="256" t="n"/>
      <c r="AK742" s="256" t="n"/>
      <c r="AL742" s="256" t="n"/>
      <c r="AM742" s="256" t="n"/>
      <c r="AN742" s="256" t="n"/>
      <c r="AO742" s="256" t="n"/>
      <c r="AP742" s="256" t="n"/>
      <c r="AQ742" s="256" t="n"/>
      <c r="AR742" s="256" t="n"/>
      <c r="AS742" s="256" t="n"/>
      <c r="AT742" s="256" t="n"/>
      <c r="AU742" s="237">
        <f>IF(COUNTA(AH742:AT742)=0,"",ROUND(AVERAGE(AH742:AT742),1))</f>
        <v/>
      </c>
    </row>
    <row r="743" ht="14.4" customHeight="1" s="185">
      <c r="A743" s="255" t="n">
        <v>11</v>
      </c>
      <c r="B743" s="194">
        <f t="array" ref="B743:B743">IFERROR(INDEX(Liste_Enfants!B$4:B$53,SMALL(IF(Liste_Enfants!E$4:E$53="B",ROW(Liste_Enfants!E$4:E$53)-3),11))&amp;" "&amp;INDEX(Liste_Enfants!C$4:C$53,SMALL(IF(Liste_Enfants!E$4:E$53="B",ROW(Liste_Enfants!E$4:E$53)-3),11)),"")</f>
        <v/>
      </c>
      <c r="C743" s="235" t="n"/>
      <c r="D743" s="256" t="n"/>
      <c r="E743" s="256" t="n"/>
      <c r="F743" s="256" t="n"/>
      <c r="G743" s="256" t="n"/>
      <c r="H743" s="256" t="n"/>
      <c r="I743" s="256" t="n"/>
      <c r="J743" s="256" t="n"/>
      <c r="K743" s="256" t="n"/>
      <c r="L743" s="256" t="n"/>
      <c r="M743" s="256" t="n"/>
      <c r="N743" s="256" t="n"/>
      <c r="O743" s="256" t="n"/>
      <c r="P743" s="256" t="n"/>
      <c r="Q743" s="264">
        <f>IF(COUNTA(D743:P743)=0,"",ROUND(AVERAGE(D743:P743),1))</f>
        <v/>
      </c>
      <c r="S743" s="256" t="n"/>
      <c r="T743" s="256" t="n"/>
      <c r="U743" s="256" t="n"/>
      <c r="V743" s="256" t="n"/>
      <c r="W743" s="256" t="n"/>
      <c r="X743" s="256" t="n"/>
      <c r="Y743" s="256" t="n"/>
      <c r="Z743" s="256" t="n"/>
      <c r="AA743" s="256" t="n"/>
      <c r="AB743" s="256" t="n"/>
      <c r="AC743" s="256" t="n"/>
      <c r="AD743" s="256" t="n"/>
      <c r="AE743" s="256" t="n"/>
      <c r="AF743" s="264">
        <f>IF(COUNTA(S743:AE743)=0,"",ROUND(AVERAGE(S743:AE743),1))</f>
        <v/>
      </c>
      <c r="AH743" s="256" t="n"/>
      <c r="AI743" s="256" t="n"/>
      <c r="AJ743" s="256" t="n"/>
      <c r="AK743" s="256" t="n"/>
      <c r="AL743" s="256" t="n"/>
      <c r="AM743" s="256" t="n"/>
      <c r="AN743" s="256" t="n"/>
      <c r="AO743" s="256" t="n"/>
      <c r="AP743" s="256" t="n"/>
      <c r="AQ743" s="256" t="n"/>
      <c r="AR743" s="256" t="n"/>
      <c r="AS743" s="256" t="n"/>
      <c r="AT743" s="256" t="n"/>
      <c r="AU743" s="237">
        <f>IF(COUNTA(AH743:AT743)=0,"",ROUND(AVERAGE(AH743:AT743),1))</f>
        <v/>
      </c>
    </row>
    <row r="744" ht="14.4" customHeight="1" s="185">
      <c r="A744" s="255" t="n">
        <v>12</v>
      </c>
      <c r="B744" s="194">
        <f t="array" ref="B744:B744">IFERROR(INDEX(Liste_Enfants!B$4:B$53,SMALL(IF(Liste_Enfants!E$4:E$53="B",ROW(Liste_Enfants!E$4:E$53)-3),12))&amp;" "&amp;INDEX(Liste_Enfants!C$4:C$53,SMALL(IF(Liste_Enfants!E$4:E$53="B",ROW(Liste_Enfants!E$4:E$53)-3),12)),"")</f>
        <v/>
      </c>
      <c r="C744" s="235" t="n"/>
      <c r="D744" s="256" t="n"/>
      <c r="E744" s="256" t="n"/>
      <c r="F744" s="256" t="n"/>
      <c r="G744" s="256" t="n"/>
      <c r="H744" s="256" t="n"/>
      <c r="I744" s="256" t="n"/>
      <c r="J744" s="256" t="n"/>
      <c r="K744" s="256" t="n"/>
      <c r="L744" s="256" t="n"/>
      <c r="M744" s="256" t="n"/>
      <c r="N744" s="256" t="n"/>
      <c r="O744" s="256" t="n"/>
      <c r="P744" s="256" t="n"/>
      <c r="Q744" s="264">
        <f>IF(COUNTA(D744:P744)=0,"",ROUND(AVERAGE(D744:P744),1))</f>
        <v/>
      </c>
      <c r="S744" s="256" t="n"/>
      <c r="T744" s="256" t="n"/>
      <c r="U744" s="256" t="n"/>
      <c r="V744" s="256" t="n"/>
      <c r="W744" s="256" t="n"/>
      <c r="X744" s="256" t="n"/>
      <c r="Y744" s="256" t="n"/>
      <c r="Z744" s="256" t="n"/>
      <c r="AA744" s="256" t="n"/>
      <c r="AB744" s="256" t="n"/>
      <c r="AC744" s="256" t="n"/>
      <c r="AD744" s="256" t="n"/>
      <c r="AE744" s="256" t="n"/>
      <c r="AF744" s="264">
        <f>IF(COUNTA(S744:AE744)=0,"",ROUND(AVERAGE(S744:AE744),1))</f>
        <v/>
      </c>
      <c r="AH744" s="256" t="n"/>
      <c r="AI744" s="256" t="n"/>
      <c r="AJ744" s="256" t="n"/>
      <c r="AK744" s="256" t="n"/>
      <c r="AL744" s="256" t="n"/>
      <c r="AM744" s="256" t="n"/>
      <c r="AN744" s="256" t="n"/>
      <c r="AO744" s="256" t="n"/>
      <c r="AP744" s="256" t="n"/>
      <c r="AQ744" s="256" t="n"/>
      <c r="AR744" s="256" t="n"/>
      <c r="AS744" s="256" t="n"/>
      <c r="AT744" s="256" t="n"/>
      <c r="AU744" s="237">
        <f>IF(COUNTA(AH744:AT744)=0,"",ROUND(AVERAGE(AH744:AT744),1))</f>
        <v/>
      </c>
    </row>
    <row r="745" ht="14.4" customHeight="1" s="185">
      <c r="A745" s="255" t="n">
        <v>13</v>
      </c>
      <c r="B745" s="194">
        <f t="array" ref="B745:B745">IFERROR(INDEX(Liste_Enfants!B$4:B$53,SMALL(IF(Liste_Enfants!E$4:E$53="B",ROW(Liste_Enfants!E$4:E$53)-3),13))&amp;" "&amp;INDEX(Liste_Enfants!C$4:C$53,SMALL(IF(Liste_Enfants!E$4:E$53="B",ROW(Liste_Enfants!E$4:E$53)-3),13)),"")</f>
        <v/>
      </c>
      <c r="C745" s="235" t="n"/>
      <c r="D745" s="256" t="n"/>
      <c r="E745" s="256" t="n"/>
      <c r="F745" s="256" t="n"/>
      <c r="G745" s="256" t="n"/>
      <c r="H745" s="256" t="n"/>
      <c r="I745" s="256" t="n"/>
      <c r="J745" s="256" t="n"/>
      <c r="K745" s="256" t="n"/>
      <c r="L745" s="256" t="n"/>
      <c r="M745" s="256" t="n"/>
      <c r="N745" s="256" t="n"/>
      <c r="O745" s="256" t="n"/>
      <c r="P745" s="256" t="n"/>
      <c r="Q745" s="264">
        <f>IF(COUNTA(D745:P745)=0,"",ROUND(AVERAGE(D745:P745),1))</f>
        <v/>
      </c>
      <c r="S745" s="256" t="n"/>
      <c r="T745" s="256" t="n"/>
      <c r="U745" s="256" t="n"/>
      <c r="V745" s="256" t="n"/>
      <c r="W745" s="256" t="n"/>
      <c r="X745" s="256" t="n"/>
      <c r="Y745" s="256" t="n"/>
      <c r="Z745" s="256" t="n"/>
      <c r="AA745" s="256" t="n"/>
      <c r="AB745" s="256" t="n"/>
      <c r="AC745" s="256" t="n"/>
      <c r="AD745" s="256" t="n"/>
      <c r="AE745" s="256" t="n"/>
      <c r="AF745" s="264">
        <f>IF(COUNTA(S745:AE745)=0,"",ROUND(AVERAGE(S745:AE745),1))</f>
        <v/>
      </c>
      <c r="AH745" s="256" t="n"/>
      <c r="AI745" s="256" t="n"/>
      <c r="AJ745" s="256" t="n"/>
      <c r="AK745" s="256" t="n"/>
      <c r="AL745" s="256" t="n"/>
      <c r="AM745" s="256" t="n"/>
      <c r="AN745" s="256" t="n"/>
      <c r="AO745" s="256" t="n"/>
      <c r="AP745" s="256" t="n"/>
      <c r="AQ745" s="256" t="n"/>
      <c r="AR745" s="256" t="n"/>
      <c r="AS745" s="256" t="n"/>
      <c r="AT745" s="256" t="n"/>
      <c r="AU745" s="237">
        <f>IF(COUNTA(AH745:AT745)=0,"",ROUND(AVERAGE(AH745:AT745),1))</f>
        <v/>
      </c>
    </row>
    <row r="746" ht="14.4" customHeight="1" s="185">
      <c r="A746" s="255" t="n">
        <v>14</v>
      </c>
      <c r="B746" s="194">
        <f t="array" ref="B746:B746">IFERROR(INDEX(Liste_Enfants!B$4:B$53,SMALL(IF(Liste_Enfants!E$4:E$53="B",ROW(Liste_Enfants!E$4:E$53)-3),14))&amp;" "&amp;INDEX(Liste_Enfants!C$4:C$53,SMALL(IF(Liste_Enfants!E$4:E$53="B",ROW(Liste_Enfants!E$4:E$53)-3),14)),"")</f>
        <v/>
      </c>
      <c r="C746" s="235" t="n"/>
      <c r="D746" s="256" t="n"/>
      <c r="E746" s="256" t="n"/>
      <c r="F746" s="256" t="n"/>
      <c r="G746" s="256" t="n"/>
      <c r="H746" s="256" t="n"/>
      <c r="I746" s="256" t="n"/>
      <c r="J746" s="256" t="n"/>
      <c r="K746" s="256" t="n"/>
      <c r="L746" s="256" t="n"/>
      <c r="M746" s="256" t="n"/>
      <c r="N746" s="256" t="n"/>
      <c r="O746" s="256" t="n"/>
      <c r="P746" s="256" t="n"/>
      <c r="Q746" s="264">
        <f>IF(COUNTA(D746:P746)=0,"",ROUND(AVERAGE(D746:P746),1))</f>
        <v/>
      </c>
      <c r="S746" s="256" t="n"/>
      <c r="T746" s="256" t="n"/>
      <c r="U746" s="256" t="n"/>
      <c r="V746" s="256" t="n"/>
      <c r="W746" s="256" t="n"/>
      <c r="X746" s="256" t="n"/>
      <c r="Y746" s="256" t="n"/>
      <c r="Z746" s="256" t="n"/>
      <c r="AA746" s="256" t="n"/>
      <c r="AB746" s="256" t="n"/>
      <c r="AC746" s="256" t="n"/>
      <c r="AD746" s="256" t="n"/>
      <c r="AE746" s="256" t="n"/>
      <c r="AF746" s="264">
        <f>IF(COUNTA(S746:AE746)=0,"",ROUND(AVERAGE(S746:AE746),1))</f>
        <v/>
      </c>
      <c r="AH746" s="256" t="n"/>
      <c r="AI746" s="256" t="n"/>
      <c r="AJ746" s="256" t="n"/>
      <c r="AK746" s="256" t="n"/>
      <c r="AL746" s="256" t="n"/>
      <c r="AM746" s="256" t="n"/>
      <c r="AN746" s="256" t="n"/>
      <c r="AO746" s="256" t="n"/>
      <c r="AP746" s="256" t="n"/>
      <c r="AQ746" s="256" t="n"/>
      <c r="AR746" s="256" t="n"/>
      <c r="AS746" s="256" t="n"/>
      <c r="AT746" s="256" t="n"/>
      <c r="AU746" s="237">
        <f>IF(COUNTA(AH746:AT746)=0,"",ROUND(AVERAGE(AH746:AT746),1))</f>
        <v/>
      </c>
    </row>
    <row r="747" ht="14.4" customHeight="1" s="185">
      <c r="A747" s="255" t="n">
        <v>15</v>
      </c>
      <c r="B747" s="194">
        <f t="array" ref="B747:B747">IFERROR(INDEX(Liste_Enfants!B$4:B$53,SMALL(IF(Liste_Enfants!E$4:E$53="B",ROW(Liste_Enfants!E$4:E$53)-3),15))&amp;" "&amp;INDEX(Liste_Enfants!C$4:C$53,SMALL(IF(Liste_Enfants!E$4:E$53="B",ROW(Liste_Enfants!E$4:E$53)-3),15)),"")</f>
        <v/>
      </c>
      <c r="C747" s="235" t="n"/>
      <c r="D747" s="256" t="n"/>
      <c r="E747" s="256" t="n"/>
      <c r="F747" s="256" t="n"/>
      <c r="G747" s="256" t="n"/>
      <c r="H747" s="256" t="n"/>
      <c r="I747" s="256" t="n"/>
      <c r="J747" s="256" t="n"/>
      <c r="K747" s="256" t="n"/>
      <c r="L747" s="256" t="n"/>
      <c r="M747" s="256" t="n"/>
      <c r="N747" s="256" t="n"/>
      <c r="O747" s="256" t="n"/>
      <c r="P747" s="256" t="n"/>
      <c r="Q747" s="264">
        <f>IF(COUNTA(D747:P747)=0,"",ROUND(AVERAGE(D747:P747),1))</f>
        <v/>
      </c>
      <c r="S747" s="256" t="n"/>
      <c r="T747" s="256" t="n"/>
      <c r="U747" s="256" t="n"/>
      <c r="V747" s="256" t="n"/>
      <c r="W747" s="256" t="n"/>
      <c r="X747" s="256" t="n"/>
      <c r="Y747" s="256" t="n"/>
      <c r="Z747" s="256" t="n"/>
      <c r="AA747" s="256" t="n"/>
      <c r="AB747" s="256" t="n"/>
      <c r="AC747" s="256" t="n"/>
      <c r="AD747" s="256" t="n"/>
      <c r="AE747" s="256" t="n"/>
      <c r="AF747" s="264">
        <f>IF(COUNTA(S747:AE747)=0,"",ROUND(AVERAGE(S747:AE747),1))</f>
        <v/>
      </c>
      <c r="AH747" s="256" t="n"/>
      <c r="AI747" s="256" t="n"/>
      <c r="AJ747" s="256" t="n"/>
      <c r="AK747" s="256" t="n"/>
      <c r="AL747" s="256" t="n"/>
      <c r="AM747" s="256" t="n"/>
      <c r="AN747" s="256" t="n"/>
      <c r="AO747" s="256" t="n"/>
      <c r="AP747" s="256" t="n"/>
      <c r="AQ747" s="256" t="n"/>
      <c r="AR747" s="256" t="n"/>
      <c r="AS747" s="256" t="n"/>
      <c r="AT747" s="256" t="n"/>
      <c r="AU747" s="237">
        <f>IF(COUNTA(AH747:AT747)=0,"",ROUND(AVERAGE(AH747:AT747),1))</f>
        <v/>
      </c>
    </row>
    <row r="748" ht="14.4" customHeight="1" s="185">
      <c r="A748" s="257" t="inlineStr">
        <is>
          <t>📊 MOY.</t>
        </is>
      </c>
      <c r="C748" s="235" t="n"/>
      <c r="D748" s="258">
        <f>IF(COUNTA(D733:D747)=0,"",ROUND(AVERAGE(D733:D747),1))</f>
        <v/>
      </c>
      <c r="E748" s="258">
        <f>IF(COUNTA(E733:E747)=0,"",ROUND(AVERAGE(E733:E747),1))</f>
        <v/>
      </c>
      <c r="F748" s="258">
        <f>IF(COUNTA(F733:F747)=0,"",ROUND(AVERAGE(F733:F747),1))</f>
        <v/>
      </c>
      <c r="G748" s="258">
        <f>IF(COUNTA(G733:G747)=0,"",ROUND(AVERAGE(G733:G747),1))</f>
        <v/>
      </c>
      <c r="H748" s="258">
        <f>IF(COUNTA(H733:H747)=0,"",ROUND(AVERAGE(H733:H747),1))</f>
        <v/>
      </c>
      <c r="I748" s="258">
        <f>IF(COUNTA(I733:I747)=0,"",ROUND(AVERAGE(I733:I747),1))</f>
        <v/>
      </c>
      <c r="J748" s="258">
        <f>IF(COUNTA(J733:J747)=0,"",ROUND(AVERAGE(J733:J747),1))</f>
        <v/>
      </c>
      <c r="K748" s="258">
        <f>IF(COUNTA(K733:K747)=0,"",ROUND(AVERAGE(K733:K747),1))</f>
        <v/>
      </c>
      <c r="L748" s="258">
        <f>IF(COUNTA(L733:L747)=0,"",ROUND(AVERAGE(L733:L747),1))</f>
        <v/>
      </c>
      <c r="M748" s="258">
        <f>IF(COUNTA(M733:M747)=0,"",ROUND(AVERAGE(M733:M747),1))</f>
        <v/>
      </c>
      <c r="N748" s="258">
        <f>IF(COUNTA(N733:N747)=0,"",ROUND(AVERAGE(N733:N747),1))</f>
        <v/>
      </c>
      <c r="O748" s="258">
        <f>IF(COUNTA(O733:O747)=0,"",ROUND(AVERAGE(O733:O747),1))</f>
        <v/>
      </c>
      <c r="P748" s="258">
        <f>IF(COUNTA(P733:P747)=0,"",ROUND(AVERAGE(P733:P747),1))</f>
        <v/>
      </c>
      <c r="Q748" s="265">
        <f>IF(COUNTA(Q733:Q747)=0,"",ROUND(AVERAGE(Q733:Q747),1))</f>
        <v/>
      </c>
      <c r="S748" s="258">
        <f>IF(COUNTA(S733:S747)=0,"",ROUND(AVERAGE(S733:S747),1))</f>
        <v/>
      </c>
      <c r="T748" s="258">
        <f>IF(COUNTA(T733:T747)=0,"",ROUND(AVERAGE(T733:T747),1))</f>
        <v/>
      </c>
      <c r="U748" s="258">
        <f>IF(COUNTA(U733:U747)=0,"",ROUND(AVERAGE(U733:U747),1))</f>
        <v/>
      </c>
      <c r="V748" s="258">
        <f>IF(COUNTA(V733:V747)=0,"",ROUND(AVERAGE(V733:V747),1))</f>
        <v/>
      </c>
      <c r="W748" s="258">
        <f>IF(COUNTA(W733:W747)=0,"",ROUND(AVERAGE(W733:W747),1))</f>
        <v/>
      </c>
      <c r="X748" s="258">
        <f>IF(COUNTA(X733:X747)=0,"",ROUND(AVERAGE(X733:X747),1))</f>
        <v/>
      </c>
      <c r="Y748" s="258">
        <f>IF(COUNTA(Y733:Y747)=0,"",ROUND(AVERAGE(Y733:Y747),1))</f>
        <v/>
      </c>
      <c r="Z748" s="258">
        <f>IF(COUNTA(Z733:Z747)=0,"",ROUND(AVERAGE(Z733:Z747),1))</f>
        <v/>
      </c>
      <c r="AA748" s="258">
        <f>IF(COUNTA(AA733:AA747)=0,"",ROUND(AVERAGE(AA733:AA747),1))</f>
        <v/>
      </c>
      <c r="AB748" s="258">
        <f>IF(COUNTA(AB733:AB747)=0,"",ROUND(AVERAGE(AB733:AB747),1))</f>
        <v/>
      </c>
      <c r="AC748" s="258">
        <f>IF(COUNTA(AC733:AC747)=0,"",ROUND(AVERAGE(AC733:AC747),1))</f>
        <v/>
      </c>
      <c r="AD748" s="258">
        <f>IF(COUNTA(AD733:AD747)=0,"",ROUND(AVERAGE(AD733:AD747),1))</f>
        <v/>
      </c>
      <c r="AE748" s="258">
        <f>IF(COUNTA(AE733:AE747)=0,"",ROUND(AVERAGE(AE733:AE747),1))</f>
        <v/>
      </c>
      <c r="AF748" s="265">
        <f>IF(COUNTA(AF733:AF747)=0,"",ROUND(AVERAGE(AF733:AF747),1))</f>
        <v/>
      </c>
      <c r="AH748" s="258">
        <f>IF(COUNTA(AH733:AH747)=0,"",ROUND(AVERAGE(AH733:AH747),1))</f>
        <v/>
      </c>
      <c r="AI748" s="258">
        <f>IF(COUNTA(AI733:AI747)=0,"",ROUND(AVERAGE(AI733:AI747),1))</f>
        <v/>
      </c>
      <c r="AJ748" s="258">
        <f>IF(COUNTA(AJ733:AJ747)=0,"",ROUND(AVERAGE(AJ733:AJ747),1))</f>
        <v/>
      </c>
      <c r="AK748" s="258">
        <f>IF(COUNTA(AK733:AK747)=0,"",ROUND(AVERAGE(AK733:AK747),1))</f>
        <v/>
      </c>
      <c r="AL748" s="258">
        <f>IF(COUNTA(AL733:AL747)=0,"",ROUND(AVERAGE(AL733:AL747),1))</f>
        <v/>
      </c>
      <c r="AM748" s="258">
        <f>IF(COUNTA(AM733:AM747)=0,"",ROUND(AVERAGE(AM733:AM747),1))</f>
        <v/>
      </c>
      <c r="AN748" s="258">
        <f>IF(COUNTA(AN733:AN747)=0,"",ROUND(AVERAGE(AN733:AN747),1))</f>
        <v/>
      </c>
      <c r="AO748" s="258">
        <f>IF(COUNTA(AO733:AO747)=0,"",ROUND(AVERAGE(AO733:AO747),1))</f>
        <v/>
      </c>
      <c r="AP748" s="258">
        <f>IF(COUNTA(AP733:AP747)=0,"",ROUND(AVERAGE(AP733:AP747),1))</f>
        <v/>
      </c>
      <c r="AQ748" s="258">
        <f>IF(COUNTA(AQ733:AQ747)=0,"",ROUND(AVERAGE(AQ733:AQ747),1))</f>
        <v/>
      </c>
      <c r="AR748" s="258">
        <f>IF(COUNTA(AR733:AR747)=0,"",ROUND(AVERAGE(AR733:AR747),1))</f>
        <v/>
      </c>
      <c r="AS748" s="258">
        <f>IF(COUNTA(AS733:AS747)=0,"",ROUND(AVERAGE(AS733:AS747),1))</f>
        <v/>
      </c>
      <c r="AT748" s="258">
        <f>IF(COUNTA(AT733:AT747)=0,"",ROUND(AVERAGE(AT733:AT747),1))</f>
        <v/>
      </c>
      <c r="AU748" s="272">
        <f>IF(COUNTA(AU733:AU747)=0,"",ROUND(AVERAGE(AU733:AU747),1))</f>
        <v/>
      </c>
    </row>
    <row r="749" ht="30" customHeight="1" s="185">
      <c r="A749" s="260" t="inlineStr">
        <is>
          <t>N°</t>
        </is>
      </c>
      <c r="B749" s="245" t="inlineStr">
        <is>
          <t>📅 MERCREDI</t>
        </is>
      </c>
      <c r="C749" s="228" t="n"/>
      <c r="D749" s="229" t="inlineStr">
        <is>
          <t>Règles</t>
        </is>
      </c>
      <c r="E749" s="229" t="inlineStr">
        <is>
          <t>Coopér.</t>
        </is>
      </c>
      <c r="F749" s="229" t="inlineStr">
        <is>
          <t>Comm.</t>
        </is>
      </c>
      <c r="G749" s="229" t="inlineStr">
        <is>
          <t>Entraide</t>
        </is>
      </c>
      <c r="H749" s="230" t="inlineStr">
        <is>
          <t>Initiat.</t>
        </is>
      </c>
      <c r="I749" s="230" t="inlineStr">
        <is>
          <t>Gest.mat</t>
        </is>
      </c>
      <c r="J749" s="230" t="inlineStr">
        <is>
          <t>Orga.</t>
        </is>
      </c>
      <c r="K749" s="231" t="inlineStr">
        <is>
          <t>Imagin.</t>
        </is>
      </c>
      <c r="L749" s="231" t="inlineStr">
        <is>
          <t>Expr.art</t>
        </is>
      </c>
      <c r="M749" s="231" t="inlineStr">
        <is>
          <t>Expr.corp</t>
        </is>
      </c>
      <c r="N749" s="232" t="inlineStr">
        <is>
          <t>Coord.</t>
        </is>
      </c>
      <c r="O749" s="232" t="inlineStr">
        <is>
          <t>Endur.</t>
        </is>
      </c>
      <c r="P749" s="232" t="inlineStr">
        <is>
          <t>Esp.sport</t>
        </is>
      </c>
      <c r="Q749" s="267" t="inlineStr">
        <is>
          <t>MOY</t>
        </is>
      </c>
      <c r="R749" s="268" t="inlineStr">
        <is>
          <t>▼ Activité</t>
        </is>
      </c>
      <c r="S749" s="229" t="inlineStr">
        <is>
          <t>Règles</t>
        </is>
      </c>
      <c r="T749" s="229" t="inlineStr">
        <is>
          <t>Coopér.</t>
        </is>
      </c>
      <c r="U749" s="229" t="inlineStr">
        <is>
          <t>Comm.</t>
        </is>
      </c>
      <c r="V749" s="229" t="inlineStr">
        <is>
          <t>Entraide</t>
        </is>
      </c>
      <c r="W749" s="230" t="inlineStr">
        <is>
          <t>Initiat.</t>
        </is>
      </c>
      <c r="X749" s="230" t="inlineStr">
        <is>
          <t>Gest.mat</t>
        </is>
      </c>
      <c r="Y749" s="230" t="inlineStr">
        <is>
          <t>Orga.</t>
        </is>
      </c>
      <c r="Z749" s="231" t="inlineStr">
        <is>
          <t>Imagin.</t>
        </is>
      </c>
      <c r="AA749" s="231" t="inlineStr">
        <is>
          <t>Expr.art</t>
        </is>
      </c>
      <c r="AB749" s="231" t="inlineStr">
        <is>
          <t>Expr.corp</t>
        </is>
      </c>
      <c r="AC749" s="232" t="inlineStr">
        <is>
          <t>Coord.</t>
        </is>
      </c>
      <c r="AD749" s="232" t="inlineStr">
        <is>
          <t>Endur.</t>
        </is>
      </c>
      <c r="AE749" s="232" t="inlineStr">
        <is>
          <t>Esp.sport</t>
        </is>
      </c>
      <c r="AF749" s="267" t="inlineStr">
        <is>
          <t>MOY</t>
        </is>
      </c>
      <c r="AH749" s="229" t="inlineStr">
        <is>
          <t>Règles</t>
        </is>
      </c>
      <c r="AI749" s="229" t="inlineStr">
        <is>
          <t>Coopér.</t>
        </is>
      </c>
      <c r="AJ749" s="229" t="inlineStr">
        <is>
          <t>Comm.</t>
        </is>
      </c>
      <c r="AK749" s="229" t="inlineStr">
        <is>
          <t>Entraide</t>
        </is>
      </c>
      <c r="AL749" s="230" t="inlineStr">
        <is>
          <t>Initiat.</t>
        </is>
      </c>
      <c r="AM749" s="230" t="inlineStr">
        <is>
          <t>Gest.mat</t>
        </is>
      </c>
      <c r="AN749" s="230" t="inlineStr">
        <is>
          <t>Orga.</t>
        </is>
      </c>
      <c r="AO749" s="231" t="inlineStr">
        <is>
          <t>Imagin.</t>
        </is>
      </c>
      <c r="AP749" s="231" t="inlineStr">
        <is>
          <t>Expr.art</t>
        </is>
      </c>
      <c r="AQ749" s="231" t="inlineStr">
        <is>
          <t>Expr.corp</t>
        </is>
      </c>
      <c r="AR749" s="232" t="inlineStr">
        <is>
          <t>Coord.</t>
        </is>
      </c>
      <c r="AS749" s="232" t="inlineStr">
        <is>
          <t>Endur.</t>
        </is>
      </c>
      <c r="AT749" s="232" t="inlineStr">
        <is>
          <t>Esp.sport</t>
        </is>
      </c>
      <c r="AU749" s="269" t="inlineStr">
        <is>
          <t>MOY</t>
        </is>
      </c>
    </row>
    <row r="750" ht="14.4" customHeight="1" s="185">
      <c r="A750" s="255" t="n">
        <v>1</v>
      </c>
      <c r="B750" s="194">
        <f t="array" ref="B750:B750">IFERROR(INDEX(Liste_Enfants!B$4:B$53,SMALL(IF(Liste_Enfants!E$4:E$53="B",ROW(Liste_Enfants!E$4:E$53)-3),1))&amp;" "&amp;INDEX(Liste_Enfants!C$4:C$53,SMALL(IF(Liste_Enfants!E$4:E$53="B",ROW(Liste_Enfants!E$4:E$53)-3),1)),"")</f>
        <v/>
      </c>
      <c r="C750" s="235" t="n"/>
      <c r="D750" s="256" t="n"/>
      <c r="E750" s="256" t="n"/>
      <c r="F750" s="256" t="n"/>
      <c r="G750" s="256" t="n"/>
      <c r="H750" s="256" t="n"/>
      <c r="I750" s="256" t="n"/>
      <c r="J750" s="256" t="n"/>
      <c r="K750" s="256" t="n"/>
      <c r="L750" s="256" t="n"/>
      <c r="M750" s="256" t="n"/>
      <c r="N750" s="256" t="n"/>
      <c r="O750" s="256" t="n"/>
      <c r="P750" s="256" t="n"/>
      <c r="Q750" s="264">
        <f>IF(COUNTA(D750:P750)=0,"",ROUND(AVERAGE(D750:P750),1))</f>
        <v/>
      </c>
      <c r="S750" s="256" t="n"/>
      <c r="T750" s="256" t="n"/>
      <c r="U750" s="256" t="n"/>
      <c r="V750" s="256" t="n"/>
      <c r="W750" s="256" t="n"/>
      <c r="X750" s="256" t="n"/>
      <c r="Y750" s="256" t="n"/>
      <c r="Z750" s="256" t="n"/>
      <c r="AA750" s="256" t="n"/>
      <c r="AB750" s="256" t="n"/>
      <c r="AC750" s="256" t="n"/>
      <c r="AD750" s="256" t="n"/>
      <c r="AE750" s="256" t="n"/>
      <c r="AF750" s="264">
        <f>IF(COUNTA(S750:AE750)=0,"",ROUND(AVERAGE(S750:AE750),1))</f>
        <v/>
      </c>
      <c r="AH750" s="256" t="n"/>
      <c r="AI750" s="256" t="n"/>
      <c r="AJ750" s="256" t="n"/>
      <c r="AK750" s="256" t="n"/>
      <c r="AL750" s="256" t="n"/>
      <c r="AM750" s="256" t="n"/>
      <c r="AN750" s="256" t="n"/>
      <c r="AO750" s="256" t="n"/>
      <c r="AP750" s="256" t="n"/>
      <c r="AQ750" s="256" t="n"/>
      <c r="AR750" s="256" t="n"/>
      <c r="AS750" s="256" t="n"/>
      <c r="AT750" s="256" t="n"/>
      <c r="AU750" s="237">
        <f>IF(COUNTA(AH750:AT750)=0,"",ROUND(AVERAGE(AH750:AT750),1))</f>
        <v/>
      </c>
    </row>
    <row r="751" ht="14.4" customHeight="1" s="185">
      <c r="A751" s="255" t="n">
        <v>2</v>
      </c>
      <c r="B751" s="194">
        <f t="array" ref="B751:B751">IFERROR(INDEX(Liste_Enfants!B$4:B$53,SMALL(IF(Liste_Enfants!E$4:E$53="B",ROW(Liste_Enfants!E$4:E$53)-3),2))&amp;" "&amp;INDEX(Liste_Enfants!C$4:C$53,SMALL(IF(Liste_Enfants!E$4:E$53="B",ROW(Liste_Enfants!E$4:E$53)-3),2)),"")</f>
        <v/>
      </c>
      <c r="C751" s="235" t="n"/>
      <c r="D751" s="256" t="n"/>
      <c r="E751" s="256" t="n"/>
      <c r="F751" s="256" t="n"/>
      <c r="G751" s="256" t="n"/>
      <c r="H751" s="256" t="n"/>
      <c r="I751" s="256" t="n"/>
      <c r="J751" s="256" t="n"/>
      <c r="K751" s="256" t="n"/>
      <c r="L751" s="256" t="n"/>
      <c r="M751" s="256" t="n"/>
      <c r="N751" s="256" t="n"/>
      <c r="O751" s="256" t="n"/>
      <c r="P751" s="256" t="n"/>
      <c r="Q751" s="264">
        <f>IF(COUNTA(D751:P751)=0,"",ROUND(AVERAGE(D751:P751),1))</f>
        <v/>
      </c>
      <c r="S751" s="256" t="n"/>
      <c r="T751" s="256" t="n"/>
      <c r="U751" s="256" t="n"/>
      <c r="V751" s="256" t="n"/>
      <c r="W751" s="256" t="n"/>
      <c r="X751" s="256" t="n"/>
      <c r="Y751" s="256" t="n"/>
      <c r="Z751" s="256" t="n"/>
      <c r="AA751" s="256" t="n"/>
      <c r="AB751" s="256" t="n"/>
      <c r="AC751" s="256" t="n"/>
      <c r="AD751" s="256" t="n"/>
      <c r="AE751" s="256" t="n"/>
      <c r="AF751" s="264">
        <f>IF(COUNTA(S751:AE751)=0,"",ROUND(AVERAGE(S751:AE751),1))</f>
        <v/>
      </c>
      <c r="AH751" s="256" t="n"/>
      <c r="AI751" s="256" t="n"/>
      <c r="AJ751" s="256" t="n"/>
      <c r="AK751" s="256" t="n"/>
      <c r="AL751" s="256" t="n"/>
      <c r="AM751" s="256" t="n"/>
      <c r="AN751" s="256" t="n"/>
      <c r="AO751" s="256" t="n"/>
      <c r="AP751" s="256" t="n"/>
      <c r="AQ751" s="256" t="n"/>
      <c r="AR751" s="256" t="n"/>
      <c r="AS751" s="256" t="n"/>
      <c r="AT751" s="256" t="n"/>
      <c r="AU751" s="237">
        <f>IF(COUNTA(AH751:AT751)=0,"",ROUND(AVERAGE(AH751:AT751),1))</f>
        <v/>
      </c>
    </row>
    <row r="752" ht="14.4" customHeight="1" s="185">
      <c r="A752" s="255" t="n">
        <v>3</v>
      </c>
      <c r="B752" s="194">
        <f t="array" ref="B752:B752">IFERROR(INDEX(Liste_Enfants!B$4:B$53,SMALL(IF(Liste_Enfants!E$4:E$53="B",ROW(Liste_Enfants!E$4:E$53)-3),3))&amp;" "&amp;INDEX(Liste_Enfants!C$4:C$53,SMALL(IF(Liste_Enfants!E$4:E$53="B",ROW(Liste_Enfants!E$4:E$53)-3),3)),"")</f>
        <v/>
      </c>
      <c r="C752" s="235" t="n"/>
      <c r="D752" s="256" t="n"/>
      <c r="E752" s="256" t="n"/>
      <c r="F752" s="256" t="n"/>
      <c r="G752" s="256" t="n"/>
      <c r="H752" s="256" t="n"/>
      <c r="I752" s="256" t="n"/>
      <c r="J752" s="256" t="n"/>
      <c r="K752" s="256" t="n"/>
      <c r="L752" s="256" t="n"/>
      <c r="M752" s="256" t="n"/>
      <c r="N752" s="256" t="n"/>
      <c r="O752" s="256" t="n"/>
      <c r="P752" s="256" t="n"/>
      <c r="Q752" s="264">
        <f>IF(COUNTA(D752:P752)=0,"",ROUND(AVERAGE(D752:P752),1))</f>
        <v/>
      </c>
      <c r="S752" s="256" t="n"/>
      <c r="T752" s="256" t="n"/>
      <c r="U752" s="256" t="n"/>
      <c r="V752" s="256" t="n"/>
      <c r="W752" s="256" t="n"/>
      <c r="X752" s="256" t="n"/>
      <c r="Y752" s="256" t="n"/>
      <c r="Z752" s="256" t="n"/>
      <c r="AA752" s="256" t="n"/>
      <c r="AB752" s="256" t="n"/>
      <c r="AC752" s="256" t="n"/>
      <c r="AD752" s="256" t="n"/>
      <c r="AE752" s="256" t="n"/>
      <c r="AF752" s="264">
        <f>IF(COUNTA(S752:AE752)=0,"",ROUND(AVERAGE(S752:AE752),1))</f>
        <v/>
      </c>
      <c r="AH752" s="256" t="n"/>
      <c r="AI752" s="256" t="n"/>
      <c r="AJ752" s="256" t="n"/>
      <c r="AK752" s="256" t="n"/>
      <c r="AL752" s="256" t="n"/>
      <c r="AM752" s="256" t="n"/>
      <c r="AN752" s="256" t="n"/>
      <c r="AO752" s="256" t="n"/>
      <c r="AP752" s="256" t="n"/>
      <c r="AQ752" s="256" t="n"/>
      <c r="AR752" s="256" t="n"/>
      <c r="AS752" s="256" t="n"/>
      <c r="AT752" s="256" t="n"/>
      <c r="AU752" s="237">
        <f>IF(COUNTA(AH752:AT752)=0,"",ROUND(AVERAGE(AH752:AT752),1))</f>
        <v/>
      </c>
    </row>
    <row r="753" ht="14.4" customHeight="1" s="185">
      <c r="A753" s="255" t="n">
        <v>4</v>
      </c>
      <c r="B753" s="194">
        <f t="array" ref="B753:B753">IFERROR(INDEX(Liste_Enfants!B$4:B$53,SMALL(IF(Liste_Enfants!E$4:E$53="B",ROW(Liste_Enfants!E$4:E$53)-3),4))&amp;" "&amp;INDEX(Liste_Enfants!C$4:C$53,SMALL(IF(Liste_Enfants!E$4:E$53="B",ROW(Liste_Enfants!E$4:E$53)-3),4)),"")</f>
        <v/>
      </c>
      <c r="C753" s="235" t="n"/>
      <c r="D753" s="256" t="n"/>
      <c r="E753" s="256" t="n"/>
      <c r="F753" s="256" t="n"/>
      <c r="G753" s="256" t="n"/>
      <c r="H753" s="256" t="n"/>
      <c r="I753" s="256" t="n"/>
      <c r="J753" s="256" t="n"/>
      <c r="K753" s="256" t="n"/>
      <c r="L753" s="256" t="n"/>
      <c r="M753" s="256" t="n"/>
      <c r="N753" s="256" t="n"/>
      <c r="O753" s="256" t="n"/>
      <c r="P753" s="256" t="n"/>
      <c r="Q753" s="264">
        <f>IF(COUNTA(D753:P753)=0,"",ROUND(AVERAGE(D753:P753),1))</f>
        <v/>
      </c>
      <c r="S753" s="256" t="n"/>
      <c r="T753" s="256" t="n"/>
      <c r="U753" s="256" t="n"/>
      <c r="V753" s="256" t="n"/>
      <c r="W753" s="256" t="n"/>
      <c r="X753" s="256" t="n"/>
      <c r="Y753" s="256" t="n"/>
      <c r="Z753" s="256" t="n"/>
      <c r="AA753" s="256" t="n"/>
      <c r="AB753" s="256" t="n"/>
      <c r="AC753" s="256" t="n"/>
      <c r="AD753" s="256" t="n"/>
      <c r="AE753" s="256" t="n"/>
      <c r="AF753" s="264">
        <f>IF(COUNTA(S753:AE753)=0,"",ROUND(AVERAGE(S753:AE753),1))</f>
        <v/>
      </c>
      <c r="AH753" s="256" t="n"/>
      <c r="AI753" s="256" t="n"/>
      <c r="AJ753" s="256" t="n"/>
      <c r="AK753" s="256" t="n"/>
      <c r="AL753" s="256" t="n"/>
      <c r="AM753" s="256" t="n"/>
      <c r="AN753" s="256" t="n"/>
      <c r="AO753" s="256" t="n"/>
      <c r="AP753" s="256" t="n"/>
      <c r="AQ753" s="256" t="n"/>
      <c r="AR753" s="256" t="n"/>
      <c r="AS753" s="256" t="n"/>
      <c r="AT753" s="256" t="n"/>
      <c r="AU753" s="237">
        <f>IF(COUNTA(AH753:AT753)=0,"",ROUND(AVERAGE(AH753:AT753),1))</f>
        <v/>
      </c>
    </row>
    <row r="754" ht="14.4" customHeight="1" s="185">
      <c r="A754" s="255" t="n">
        <v>5</v>
      </c>
      <c r="B754" s="194">
        <f t="array" ref="B754:B754">IFERROR(INDEX(Liste_Enfants!B$4:B$53,SMALL(IF(Liste_Enfants!E$4:E$53="B",ROW(Liste_Enfants!E$4:E$53)-3),5))&amp;" "&amp;INDEX(Liste_Enfants!C$4:C$53,SMALL(IF(Liste_Enfants!E$4:E$53="B",ROW(Liste_Enfants!E$4:E$53)-3),5)),"")</f>
        <v/>
      </c>
      <c r="C754" s="235" t="n"/>
      <c r="D754" s="256" t="n"/>
      <c r="E754" s="256" t="n"/>
      <c r="F754" s="256" t="n"/>
      <c r="G754" s="256" t="n"/>
      <c r="H754" s="256" t="n"/>
      <c r="I754" s="256" t="n"/>
      <c r="J754" s="256" t="n"/>
      <c r="K754" s="256" t="n"/>
      <c r="L754" s="256" t="n"/>
      <c r="M754" s="256" t="n"/>
      <c r="N754" s="256" t="n"/>
      <c r="O754" s="256" t="n"/>
      <c r="P754" s="256" t="n"/>
      <c r="Q754" s="264">
        <f>IF(COUNTA(D754:P754)=0,"",ROUND(AVERAGE(D754:P754),1))</f>
        <v/>
      </c>
      <c r="S754" s="256" t="n"/>
      <c r="T754" s="256" t="n"/>
      <c r="U754" s="256" t="n"/>
      <c r="V754" s="256" t="n"/>
      <c r="W754" s="256" t="n"/>
      <c r="X754" s="256" t="n"/>
      <c r="Y754" s="256" t="n"/>
      <c r="Z754" s="256" t="n"/>
      <c r="AA754" s="256" t="n"/>
      <c r="AB754" s="256" t="n"/>
      <c r="AC754" s="256" t="n"/>
      <c r="AD754" s="256" t="n"/>
      <c r="AE754" s="256" t="n"/>
      <c r="AF754" s="264">
        <f>IF(COUNTA(S754:AE754)=0,"",ROUND(AVERAGE(S754:AE754),1))</f>
        <v/>
      </c>
      <c r="AH754" s="256" t="n"/>
      <c r="AI754" s="256" t="n"/>
      <c r="AJ754" s="256" t="n"/>
      <c r="AK754" s="256" t="n"/>
      <c r="AL754" s="256" t="n"/>
      <c r="AM754" s="256" t="n"/>
      <c r="AN754" s="256" t="n"/>
      <c r="AO754" s="256" t="n"/>
      <c r="AP754" s="256" t="n"/>
      <c r="AQ754" s="256" t="n"/>
      <c r="AR754" s="256" t="n"/>
      <c r="AS754" s="256" t="n"/>
      <c r="AT754" s="256" t="n"/>
      <c r="AU754" s="237">
        <f>IF(COUNTA(AH754:AT754)=0,"",ROUND(AVERAGE(AH754:AT754),1))</f>
        <v/>
      </c>
    </row>
    <row r="755" ht="14.4" customHeight="1" s="185">
      <c r="A755" s="255" t="n">
        <v>6</v>
      </c>
      <c r="B755" s="194">
        <f t="array" ref="B755:B755">IFERROR(INDEX(Liste_Enfants!B$4:B$53,SMALL(IF(Liste_Enfants!E$4:E$53="B",ROW(Liste_Enfants!E$4:E$53)-3),6))&amp;" "&amp;INDEX(Liste_Enfants!C$4:C$53,SMALL(IF(Liste_Enfants!E$4:E$53="B",ROW(Liste_Enfants!E$4:E$53)-3),6)),"")</f>
        <v/>
      </c>
      <c r="C755" s="235" t="n"/>
      <c r="D755" s="256" t="n"/>
      <c r="E755" s="256" t="n"/>
      <c r="F755" s="256" t="n"/>
      <c r="G755" s="256" t="n"/>
      <c r="H755" s="256" t="n"/>
      <c r="I755" s="256" t="n"/>
      <c r="J755" s="256" t="n"/>
      <c r="K755" s="256" t="n"/>
      <c r="L755" s="256" t="n"/>
      <c r="M755" s="256" t="n"/>
      <c r="N755" s="256" t="n"/>
      <c r="O755" s="256" t="n"/>
      <c r="P755" s="256" t="n"/>
      <c r="Q755" s="264">
        <f>IF(COUNTA(D755:P755)=0,"",ROUND(AVERAGE(D755:P755),1))</f>
        <v/>
      </c>
      <c r="S755" s="256" t="n"/>
      <c r="T755" s="256" t="n"/>
      <c r="U755" s="256" t="n"/>
      <c r="V755" s="256" t="n"/>
      <c r="W755" s="256" t="n"/>
      <c r="X755" s="256" t="n"/>
      <c r="Y755" s="256" t="n"/>
      <c r="Z755" s="256" t="n"/>
      <c r="AA755" s="256" t="n"/>
      <c r="AB755" s="256" t="n"/>
      <c r="AC755" s="256" t="n"/>
      <c r="AD755" s="256" t="n"/>
      <c r="AE755" s="256" t="n"/>
      <c r="AF755" s="264">
        <f>IF(COUNTA(S755:AE755)=0,"",ROUND(AVERAGE(S755:AE755),1))</f>
        <v/>
      </c>
      <c r="AH755" s="256" t="n"/>
      <c r="AI755" s="256" t="n"/>
      <c r="AJ755" s="256" t="n"/>
      <c r="AK755" s="256" t="n"/>
      <c r="AL755" s="256" t="n"/>
      <c r="AM755" s="256" t="n"/>
      <c r="AN755" s="256" t="n"/>
      <c r="AO755" s="256" t="n"/>
      <c r="AP755" s="256" t="n"/>
      <c r="AQ755" s="256" t="n"/>
      <c r="AR755" s="256" t="n"/>
      <c r="AS755" s="256" t="n"/>
      <c r="AT755" s="256" t="n"/>
      <c r="AU755" s="237">
        <f>IF(COUNTA(AH755:AT755)=0,"",ROUND(AVERAGE(AH755:AT755),1))</f>
        <v/>
      </c>
    </row>
    <row r="756" ht="14.4" customHeight="1" s="185">
      <c r="A756" s="255" t="n">
        <v>7</v>
      </c>
      <c r="B756" s="194">
        <f t="array" ref="B756:B756">IFERROR(INDEX(Liste_Enfants!B$4:B$53,SMALL(IF(Liste_Enfants!E$4:E$53="B",ROW(Liste_Enfants!E$4:E$53)-3),7))&amp;" "&amp;INDEX(Liste_Enfants!C$4:C$53,SMALL(IF(Liste_Enfants!E$4:E$53="B",ROW(Liste_Enfants!E$4:E$53)-3),7)),"")</f>
        <v/>
      </c>
      <c r="C756" s="235" t="n"/>
      <c r="D756" s="256" t="n"/>
      <c r="E756" s="256" t="n"/>
      <c r="F756" s="256" t="n"/>
      <c r="G756" s="256" t="n"/>
      <c r="H756" s="256" t="n"/>
      <c r="I756" s="256" t="n"/>
      <c r="J756" s="256" t="n"/>
      <c r="K756" s="256" t="n"/>
      <c r="L756" s="256" t="n"/>
      <c r="M756" s="256" t="n"/>
      <c r="N756" s="256" t="n"/>
      <c r="O756" s="256" t="n"/>
      <c r="P756" s="256" t="n"/>
      <c r="Q756" s="264">
        <f>IF(COUNTA(D756:P756)=0,"",ROUND(AVERAGE(D756:P756),1))</f>
        <v/>
      </c>
      <c r="S756" s="256" t="n"/>
      <c r="T756" s="256" t="n"/>
      <c r="U756" s="256" t="n"/>
      <c r="V756" s="256" t="n"/>
      <c r="W756" s="256" t="n"/>
      <c r="X756" s="256" t="n"/>
      <c r="Y756" s="256" t="n"/>
      <c r="Z756" s="256" t="n"/>
      <c r="AA756" s="256" t="n"/>
      <c r="AB756" s="256" t="n"/>
      <c r="AC756" s="256" t="n"/>
      <c r="AD756" s="256" t="n"/>
      <c r="AE756" s="256" t="n"/>
      <c r="AF756" s="264">
        <f>IF(COUNTA(S756:AE756)=0,"",ROUND(AVERAGE(S756:AE756),1))</f>
        <v/>
      </c>
      <c r="AH756" s="256" t="n"/>
      <c r="AI756" s="256" t="n"/>
      <c r="AJ756" s="256" t="n"/>
      <c r="AK756" s="256" t="n"/>
      <c r="AL756" s="256" t="n"/>
      <c r="AM756" s="256" t="n"/>
      <c r="AN756" s="256" t="n"/>
      <c r="AO756" s="256" t="n"/>
      <c r="AP756" s="256" t="n"/>
      <c r="AQ756" s="256" t="n"/>
      <c r="AR756" s="256" t="n"/>
      <c r="AS756" s="256" t="n"/>
      <c r="AT756" s="256" t="n"/>
      <c r="AU756" s="237">
        <f>IF(COUNTA(AH756:AT756)=0,"",ROUND(AVERAGE(AH756:AT756),1))</f>
        <v/>
      </c>
    </row>
    <row r="757" ht="14.4" customHeight="1" s="185">
      <c r="A757" s="255" t="n">
        <v>8</v>
      </c>
      <c r="B757" s="194">
        <f t="array" ref="B757:B757">IFERROR(INDEX(Liste_Enfants!B$4:B$53,SMALL(IF(Liste_Enfants!E$4:E$53="B",ROW(Liste_Enfants!E$4:E$53)-3),8))&amp;" "&amp;INDEX(Liste_Enfants!C$4:C$53,SMALL(IF(Liste_Enfants!E$4:E$53="B",ROW(Liste_Enfants!E$4:E$53)-3),8)),"")</f>
        <v/>
      </c>
      <c r="C757" s="235" t="n"/>
      <c r="D757" s="256" t="n"/>
      <c r="E757" s="256" t="n"/>
      <c r="F757" s="256" t="n"/>
      <c r="G757" s="256" t="n"/>
      <c r="H757" s="256" t="n"/>
      <c r="I757" s="256" t="n"/>
      <c r="J757" s="256" t="n"/>
      <c r="K757" s="256" t="n"/>
      <c r="L757" s="256" t="n"/>
      <c r="M757" s="256" t="n"/>
      <c r="N757" s="256" t="n"/>
      <c r="O757" s="256" t="n"/>
      <c r="P757" s="256" t="n"/>
      <c r="Q757" s="264">
        <f>IF(COUNTA(D757:P757)=0,"",ROUND(AVERAGE(D757:P757),1))</f>
        <v/>
      </c>
      <c r="S757" s="256" t="n"/>
      <c r="T757" s="256" t="n"/>
      <c r="U757" s="256" t="n"/>
      <c r="V757" s="256" t="n"/>
      <c r="W757" s="256" t="n"/>
      <c r="X757" s="256" t="n"/>
      <c r="Y757" s="256" t="n"/>
      <c r="Z757" s="256" t="n"/>
      <c r="AA757" s="256" t="n"/>
      <c r="AB757" s="256" t="n"/>
      <c r="AC757" s="256" t="n"/>
      <c r="AD757" s="256" t="n"/>
      <c r="AE757" s="256" t="n"/>
      <c r="AF757" s="264">
        <f>IF(COUNTA(S757:AE757)=0,"",ROUND(AVERAGE(S757:AE757),1))</f>
        <v/>
      </c>
      <c r="AH757" s="256" t="n"/>
      <c r="AI757" s="256" t="n"/>
      <c r="AJ757" s="256" t="n"/>
      <c r="AK757" s="256" t="n"/>
      <c r="AL757" s="256" t="n"/>
      <c r="AM757" s="256" t="n"/>
      <c r="AN757" s="256" t="n"/>
      <c r="AO757" s="256" t="n"/>
      <c r="AP757" s="256" t="n"/>
      <c r="AQ757" s="256" t="n"/>
      <c r="AR757" s="256" t="n"/>
      <c r="AS757" s="256" t="n"/>
      <c r="AT757" s="256" t="n"/>
      <c r="AU757" s="237">
        <f>IF(COUNTA(AH757:AT757)=0,"",ROUND(AVERAGE(AH757:AT757),1))</f>
        <v/>
      </c>
    </row>
    <row r="758" ht="14.4" customHeight="1" s="185">
      <c r="A758" s="255" t="n">
        <v>9</v>
      </c>
      <c r="B758" s="194">
        <f t="array" ref="B758:B758">IFERROR(INDEX(Liste_Enfants!B$4:B$53,SMALL(IF(Liste_Enfants!E$4:E$53="B",ROW(Liste_Enfants!E$4:E$53)-3),9))&amp;" "&amp;INDEX(Liste_Enfants!C$4:C$53,SMALL(IF(Liste_Enfants!E$4:E$53="B",ROW(Liste_Enfants!E$4:E$53)-3),9)),"")</f>
        <v/>
      </c>
      <c r="C758" s="235" t="n"/>
      <c r="D758" s="256" t="n"/>
      <c r="E758" s="256" t="n"/>
      <c r="F758" s="256" t="n"/>
      <c r="G758" s="256" t="n"/>
      <c r="H758" s="256" t="n"/>
      <c r="I758" s="256" t="n"/>
      <c r="J758" s="256" t="n"/>
      <c r="K758" s="256" t="n"/>
      <c r="L758" s="256" t="n"/>
      <c r="M758" s="256" t="n"/>
      <c r="N758" s="256" t="n"/>
      <c r="O758" s="256" t="n"/>
      <c r="P758" s="256" t="n"/>
      <c r="Q758" s="264">
        <f>IF(COUNTA(D758:P758)=0,"",ROUND(AVERAGE(D758:P758),1))</f>
        <v/>
      </c>
      <c r="S758" s="256" t="n"/>
      <c r="T758" s="256" t="n"/>
      <c r="U758" s="256" t="n"/>
      <c r="V758" s="256" t="n"/>
      <c r="W758" s="256" t="n"/>
      <c r="X758" s="256" t="n"/>
      <c r="Y758" s="256" t="n"/>
      <c r="Z758" s="256" t="n"/>
      <c r="AA758" s="256" t="n"/>
      <c r="AB758" s="256" t="n"/>
      <c r="AC758" s="256" t="n"/>
      <c r="AD758" s="256" t="n"/>
      <c r="AE758" s="256" t="n"/>
      <c r="AF758" s="264">
        <f>IF(COUNTA(S758:AE758)=0,"",ROUND(AVERAGE(S758:AE758),1))</f>
        <v/>
      </c>
      <c r="AH758" s="256" t="n"/>
      <c r="AI758" s="256" t="n"/>
      <c r="AJ758" s="256" t="n"/>
      <c r="AK758" s="256" t="n"/>
      <c r="AL758" s="256" t="n"/>
      <c r="AM758" s="256" t="n"/>
      <c r="AN758" s="256" t="n"/>
      <c r="AO758" s="256" t="n"/>
      <c r="AP758" s="256" t="n"/>
      <c r="AQ758" s="256" t="n"/>
      <c r="AR758" s="256" t="n"/>
      <c r="AS758" s="256" t="n"/>
      <c r="AT758" s="256" t="n"/>
      <c r="AU758" s="237">
        <f>IF(COUNTA(AH758:AT758)=0,"",ROUND(AVERAGE(AH758:AT758),1))</f>
        <v/>
      </c>
    </row>
    <row r="759" ht="14.4" customHeight="1" s="185">
      <c r="A759" s="255" t="n">
        <v>10</v>
      </c>
      <c r="B759" s="194">
        <f t="array" ref="B759:B759">IFERROR(INDEX(Liste_Enfants!B$4:B$53,SMALL(IF(Liste_Enfants!E$4:E$53="B",ROW(Liste_Enfants!E$4:E$53)-3),10))&amp;" "&amp;INDEX(Liste_Enfants!C$4:C$53,SMALL(IF(Liste_Enfants!E$4:E$53="B",ROW(Liste_Enfants!E$4:E$53)-3),10)),"")</f>
        <v/>
      </c>
      <c r="C759" s="235" t="n"/>
      <c r="D759" s="256" t="n"/>
      <c r="E759" s="256" t="n"/>
      <c r="F759" s="256" t="n"/>
      <c r="G759" s="256" t="n"/>
      <c r="H759" s="256" t="n"/>
      <c r="I759" s="256" t="n"/>
      <c r="J759" s="256" t="n"/>
      <c r="K759" s="256" t="n"/>
      <c r="L759" s="256" t="n"/>
      <c r="M759" s="256" t="n"/>
      <c r="N759" s="256" t="n"/>
      <c r="O759" s="256" t="n"/>
      <c r="P759" s="256" t="n"/>
      <c r="Q759" s="264">
        <f>IF(COUNTA(D759:P759)=0,"",ROUND(AVERAGE(D759:P759),1))</f>
        <v/>
      </c>
      <c r="S759" s="256" t="n"/>
      <c r="T759" s="256" t="n"/>
      <c r="U759" s="256" t="n"/>
      <c r="V759" s="256" t="n"/>
      <c r="W759" s="256" t="n"/>
      <c r="X759" s="256" t="n"/>
      <c r="Y759" s="256" t="n"/>
      <c r="Z759" s="256" t="n"/>
      <c r="AA759" s="256" t="n"/>
      <c r="AB759" s="256" t="n"/>
      <c r="AC759" s="256" t="n"/>
      <c r="AD759" s="256" t="n"/>
      <c r="AE759" s="256" t="n"/>
      <c r="AF759" s="264">
        <f>IF(COUNTA(S759:AE759)=0,"",ROUND(AVERAGE(S759:AE759),1))</f>
        <v/>
      </c>
      <c r="AH759" s="256" t="n"/>
      <c r="AI759" s="256" t="n"/>
      <c r="AJ759" s="256" t="n"/>
      <c r="AK759" s="256" t="n"/>
      <c r="AL759" s="256" t="n"/>
      <c r="AM759" s="256" t="n"/>
      <c r="AN759" s="256" t="n"/>
      <c r="AO759" s="256" t="n"/>
      <c r="AP759" s="256" t="n"/>
      <c r="AQ759" s="256" t="n"/>
      <c r="AR759" s="256" t="n"/>
      <c r="AS759" s="256" t="n"/>
      <c r="AT759" s="256" t="n"/>
      <c r="AU759" s="237">
        <f>IF(COUNTA(AH759:AT759)=0,"",ROUND(AVERAGE(AH759:AT759),1))</f>
        <v/>
      </c>
    </row>
    <row r="760" ht="14.4" customHeight="1" s="185">
      <c r="A760" s="255" t="n">
        <v>11</v>
      </c>
      <c r="B760" s="194">
        <f t="array" ref="B760:B760">IFERROR(INDEX(Liste_Enfants!B$4:B$53,SMALL(IF(Liste_Enfants!E$4:E$53="B",ROW(Liste_Enfants!E$4:E$53)-3),11))&amp;" "&amp;INDEX(Liste_Enfants!C$4:C$53,SMALL(IF(Liste_Enfants!E$4:E$53="B",ROW(Liste_Enfants!E$4:E$53)-3),11)),"")</f>
        <v/>
      </c>
      <c r="C760" s="235" t="n"/>
      <c r="D760" s="256" t="n"/>
      <c r="E760" s="256" t="n"/>
      <c r="F760" s="256" t="n"/>
      <c r="G760" s="256" t="n"/>
      <c r="H760" s="256" t="n"/>
      <c r="I760" s="256" t="n"/>
      <c r="J760" s="256" t="n"/>
      <c r="K760" s="256" t="n"/>
      <c r="L760" s="256" t="n"/>
      <c r="M760" s="256" t="n"/>
      <c r="N760" s="256" t="n"/>
      <c r="O760" s="256" t="n"/>
      <c r="P760" s="256" t="n"/>
      <c r="Q760" s="264">
        <f>IF(COUNTA(D760:P760)=0,"",ROUND(AVERAGE(D760:P760),1))</f>
        <v/>
      </c>
      <c r="S760" s="256" t="n"/>
      <c r="T760" s="256" t="n"/>
      <c r="U760" s="256" t="n"/>
      <c r="V760" s="256" t="n"/>
      <c r="W760" s="256" t="n"/>
      <c r="X760" s="256" t="n"/>
      <c r="Y760" s="256" t="n"/>
      <c r="Z760" s="256" t="n"/>
      <c r="AA760" s="256" t="n"/>
      <c r="AB760" s="256" t="n"/>
      <c r="AC760" s="256" t="n"/>
      <c r="AD760" s="256" t="n"/>
      <c r="AE760" s="256" t="n"/>
      <c r="AF760" s="264">
        <f>IF(COUNTA(S760:AE760)=0,"",ROUND(AVERAGE(S760:AE760),1))</f>
        <v/>
      </c>
      <c r="AH760" s="256" t="n"/>
      <c r="AI760" s="256" t="n"/>
      <c r="AJ760" s="256" t="n"/>
      <c r="AK760" s="256" t="n"/>
      <c r="AL760" s="256" t="n"/>
      <c r="AM760" s="256" t="n"/>
      <c r="AN760" s="256" t="n"/>
      <c r="AO760" s="256" t="n"/>
      <c r="AP760" s="256" t="n"/>
      <c r="AQ760" s="256" t="n"/>
      <c r="AR760" s="256" t="n"/>
      <c r="AS760" s="256" t="n"/>
      <c r="AT760" s="256" t="n"/>
      <c r="AU760" s="237">
        <f>IF(COUNTA(AH760:AT760)=0,"",ROUND(AVERAGE(AH760:AT760),1))</f>
        <v/>
      </c>
    </row>
    <row r="761" ht="14.4" customHeight="1" s="185">
      <c r="A761" s="255" t="n">
        <v>12</v>
      </c>
      <c r="B761" s="194">
        <f t="array" ref="B761:B761">IFERROR(INDEX(Liste_Enfants!B$4:B$53,SMALL(IF(Liste_Enfants!E$4:E$53="B",ROW(Liste_Enfants!E$4:E$53)-3),12))&amp;" "&amp;INDEX(Liste_Enfants!C$4:C$53,SMALL(IF(Liste_Enfants!E$4:E$53="B",ROW(Liste_Enfants!E$4:E$53)-3),12)),"")</f>
        <v/>
      </c>
      <c r="C761" s="235" t="n"/>
      <c r="D761" s="256" t="n"/>
      <c r="E761" s="256" t="n"/>
      <c r="F761" s="256" t="n"/>
      <c r="G761" s="256" t="n"/>
      <c r="H761" s="256" t="n"/>
      <c r="I761" s="256" t="n"/>
      <c r="J761" s="256" t="n"/>
      <c r="K761" s="256" t="n"/>
      <c r="L761" s="256" t="n"/>
      <c r="M761" s="256" t="n"/>
      <c r="N761" s="256" t="n"/>
      <c r="O761" s="256" t="n"/>
      <c r="P761" s="256" t="n"/>
      <c r="Q761" s="264">
        <f>IF(COUNTA(D761:P761)=0,"",ROUND(AVERAGE(D761:P761),1))</f>
        <v/>
      </c>
      <c r="S761" s="256" t="n"/>
      <c r="T761" s="256" t="n"/>
      <c r="U761" s="256" t="n"/>
      <c r="V761" s="256" t="n"/>
      <c r="W761" s="256" t="n"/>
      <c r="X761" s="256" t="n"/>
      <c r="Y761" s="256" t="n"/>
      <c r="Z761" s="256" t="n"/>
      <c r="AA761" s="256" t="n"/>
      <c r="AB761" s="256" t="n"/>
      <c r="AC761" s="256" t="n"/>
      <c r="AD761" s="256" t="n"/>
      <c r="AE761" s="256" t="n"/>
      <c r="AF761" s="264">
        <f>IF(COUNTA(S761:AE761)=0,"",ROUND(AVERAGE(S761:AE761),1))</f>
        <v/>
      </c>
      <c r="AH761" s="256" t="n"/>
      <c r="AI761" s="256" t="n"/>
      <c r="AJ761" s="256" t="n"/>
      <c r="AK761" s="256" t="n"/>
      <c r="AL761" s="256" t="n"/>
      <c r="AM761" s="256" t="n"/>
      <c r="AN761" s="256" t="n"/>
      <c r="AO761" s="256" t="n"/>
      <c r="AP761" s="256" t="n"/>
      <c r="AQ761" s="256" t="n"/>
      <c r="AR761" s="256" t="n"/>
      <c r="AS761" s="256" t="n"/>
      <c r="AT761" s="256" t="n"/>
      <c r="AU761" s="237">
        <f>IF(COUNTA(AH761:AT761)=0,"",ROUND(AVERAGE(AH761:AT761),1))</f>
        <v/>
      </c>
    </row>
    <row r="762" ht="14.4" customHeight="1" s="185">
      <c r="A762" s="255" t="n">
        <v>13</v>
      </c>
      <c r="B762" s="194">
        <f t="array" ref="B762:B762">IFERROR(INDEX(Liste_Enfants!B$4:B$53,SMALL(IF(Liste_Enfants!E$4:E$53="B",ROW(Liste_Enfants!E$4:E$53)-3),13))&amp;" "&amp;INDEX(Liste_Enfants!C$4:C$53,SMALL(IF(Liste_Enfants!E$4:E$53="B",ROW(Liste_Enfants!E$4:E$53)-3),13)),"")</f>
        <v/>
      </c>
      <c r="C762" s="235" t="n"/>
      <c r="D762" s="256" t="n"/>
      <c r="E762" s="256" t="n"/>
      <c r="F762" s="256" t="n"/>
      <c r="G762" s="256" t="n"/>
      <c r="H762" s="256" t="n"/>
      <c r="I762" s="256" t="n"/>
      <c r="J762" s="256" t="n"/>
      <c r="K762" s="256" t="n"/>
      <c r="L762" s="256" t="n"/>
      <c r="M762" s="256" t="n"/>
      <c r="N762" s="256" t="n"/>
      <c r="O762" s="256" t="n"/>
      <c r="P762" s="256" t="n"/>
      <c r="Q762" s="264">
        <f>IF(COUNTA(D762:P762)=0,"",ROUND(AVERAGE(D762:P762),1))</f>
        <v/>
      </c>
      <c r="S762" s="256" t="n"/>
      <c r="T762" s="256" t="n"/>
      <c r="U762" s="256" t="n"/>
      <c r="V762" s="256" t="n"/>
      <c r="W762" s="256" t="n"/>
      <c r="X762" s="256" t="n"/>
      <c r="Y762" s="256" t="n"/>
      <c r="Z762" s="256" t="n"/>
      <c r="AA762" s="256" t="n"/>
      <c r="AB762" s="256" t="n"/>
      <c r="AC762" s="256" t="n"/>
      <c r="AD762" s="256" t="n"/>
      <c r="AE762" s="256" t="n"/>
      <c r="AF762" s="264">
        <f>IF(COUNTA(S762:AE762)=0,"",ROUND(AVERAGE(S762:AE762),1))</f>
        <v/>
      </c>
      <c r="AH762" s="256" t="n"/>
      <c r="AI762" s="256" t="n"/>
      <c r="AJ762" s="256" t="n"/>
      <c r="AK762" s="256" t="n"/>
      <c r="AL762" s="256" t="n"/>
      <c r="AM762" s="256" t="n"/>
      <c r="AN762" s="256" t="n"/>
      <c r="AO762" s="256" t="n"/>
      <c r="AP762" s="256" t="n"/>
      <c r="AQ762" s="256" t="n"/>
      <c r="AR762" s="256" t="n"/>
      <c r="AS762" s="256" t="n"/>
      <c r="AT762" s="256" t="n"/>
      <c r="AU762" s="237">
        <f>IF(COUNTA(AH762:AT762)=0,"",ROUND(AVERAGE(AH762:AT762),1))</f>
        <v/>
      </c>
    </row>
    <row r="763" ht="14.4" customHeight="1" s="185">
      <c r="A763" s="255" t="n">
        <v>14</v>
      </c>
      <c r="B763" s="194">
        <f t="array" ref="B763:B763">IFERROR(INDEX(Liste_Enfants!B$4:B$53,SMALL(IF(Liste_Enfants!E$4:E$53="B",ROW(Liste_Enfants!E$4:E$53)-3),14))&amp;" "&amp;INDEX(Liste_Enfants!C$4:C$53,SMALL(IF(Liste_Enfants!E$4:E$53="B",ROW(Liste_Enfants!E$4:E$53)-3),14)),"")</f>
        <v/>
      </c>
      <c r="C763" s="235" t="n"/>
      <c r="D763" s="256" t="n"/>
      <c r="E763" s="256" t="n"/>
      <c r="F763" s="256" t="n"/>
      <c r="G763" s="256" t="n"/>
      <c r="H763" s="256" t="n"/>
      <c r="I763" s="256" t="n"/>
      <c r="J763" s="256" t="n"/>
      <c r="K763" s="256" t="n"/>
      <c r="L763" s="256" t="n"/>
      <c r="M763" s="256" t="n"/>
      <c r="N763" s="256" t="n"/>
      <c r="O763" s="256" t="n"/>
      <c r="P763" s="256" t="n"/>
      <c r="Q763" s="264">
        <f>IF(COUNTA(D763:P763)=0,"",ROUND(AVERAGE(D763:P763),1))</f>
        <v/>
      </c>
      <c r="S763" s="256" t="n"/>
      <c r="T763" s="256" t="n"/>
      <c r="U763" s="256" t="n"/>
      <c r="V763" s="256" t="n"/>
      <c r="W763" s="256" t="n"/>
      <c r="X763" s="256" t="n"/>
      <c r="Y763" s="256" t="n"/>
      <c r="Z763" s="256" t="n"/>
      <c r="AA763" s="256" t="n"/>
      <c r="AB763" s="256" t="n"/>
      <c r="AC763" s="256" t="n"/>
      <c r="AD763" s="256" t="n"/>
      <c r="AE763" s="256" t="n"/>
      <c r="AF763" s="264">
        <f>IF(COUNTA(S763:AE763)=0,"",ROUND(AVERAGE(S763:AE763),1))</f>
        <v/>
      </c>
      <c r="AH763" s="256" t="n"/>
      <c r="AI763" s="256" t="n"/>
      <c r="AJ763" s="256" t="n"/>
      <c r="AK763" s="256" t="n"/>
      <c r="AL763" s="256" t="n"/>
      <c r="AM763" s="256" t="n"/>
      <c r="AN763" s="256" t="n"/>
      <c r="AO763" s="256" t="n"/>
      <c r="AP763" s="256" t="n"/>
      <c r="AQ763" s="256" t="n"/>
      <c r="AR763" s="256" t="n"/>
      <c r="AS763" s="256" t="n"/>
      <c r="AT763" s="256" t="n"/>
      <c r="AU763" s="237">
        <f>IF(COUNTA(AH763:AT763)=0,"",ROUND(AVERAGE(AH763:AT763),1))</f>
        <v/>
      </c>
    </row>
    <row r="764" ht="14.4" customHeight="1" s="185">
      <c r="A764" s="255" t="n">
        <v>15</v>
      </c>
      <c r="B764" s="194">
        <f t="array" ref="B764:B764">IFERROR(INDEX(Liste_Enfants!B$4:B$53,SMALL(IF(Liste_Enfants!E$4:E$53="B",ROW(Liste_Enfants!E$4:E$53)-3),15))&amp;" "&amp;INDEX(Liste_Enfants!C$4:C$53,SMALL(IF(Liste_Enfants!E$4:E$53="B",ROW(Liste_Enfants!E$4:E$53)-3),15)),"")</f>
        <v/>
      </c>
      <c r="C764" s="235" t="n"/>
      <c r="D764" s="256" t="n"/>
      <c r="E764" s="256" t="n"/>
      <c r="F764" s="256" t="n"/>
      <c r="G764" s="256" t="n"/>
      <c r="H764" s="256" t="n"/>
      <c r="I764" s="256" t="n"/>
      <c r="J764" s="256" t="n"/>
      <c r="K764" s="256" t="n"/>
      <c r="L764" s="256" t="n"/>
      <c r="M764" s="256" t="n"/>
      <c r="N764" s="256" t="n"/>
      <c r="O764" s="256" t="n"/>
      <c r="P764" s="256" t="n"/>
      <c r="Q764" s="264">
        <f>IF(COUNTA(D764:P764)=0,"",ROUND(AVERAGE(D764:P764),1))</f>
        <v/>
      </c>
      <c r="S764" s="256" t="n"/>
      <c r="T764" s="256" t="n"/>
      <c r="U764" s="256" t="n"/>
      <c r="V764" s="256" t="n"/>
      <c r="W764" s="256" t="n"/>
      <c r="X764" s="256" t="n"/>
      <c r="Y764" s="256" t="n"/>
      <c r="Z764" s="256" t="n"/>
      <c r="AA764" s="256" t="n"/>
      <c r="AB764" s="256" t="n"/>
      <c r="AC764" s="256" t="n"/>
      <c r="AD764" s="256" t="n"/>
      <c r="AE764" s="256" t="n"/>
      <c r="AF764" s="264">
        <f>IF(COUNTA(S764:AE764)=0,"",ROUND(AVERAGE(S764:AE764),1))</f>
        <v/>
      </c>
      <c r="AH764" s="256" t="n"/>
      <c r="AI764" s="256" t="n"/>
      <c r="AJ764" s="256" t="n"/>
      <c r="AK764" s="256" t="n"/>
      <c r="AL764" s="256" t="n"/>
      <c r="AM764" s="256" t="n"/>
      <c r="AN764" s="256" t="n"/>
      <c r="AO764" s="256" t="n"/>
      <c r="AP764" s="256" t="n"/>
      <c r="AQ764" s="256" t="n"/>
      <c r="AR764" s="256" t="n"/>
      <c r="AS764" s="256" t="n"/>
      <c r="AT764" s="256" t="n"/>
      <c r="AU764" s="237">
        <f>IF(COUNTA(AH764:AT764)=0,"",ROUND(AVERAGE(AH764:AT764),1))</f>
        <v/>
      </c>
    </row>
    <row r="765" ht="14.4" customHeight="1" s="185">
      <c r="A765" s="257" t="inlineStr">
        <is>
          <t>📊 MOY.</t>
        </is>
      </c>
      <c r="C765" s="235" t="n"/>
      <c r="D765" s="258">
        <f>IF(COUNTA(D750:D764)=0,"",ROUND(AVERAGE(D750:D764),1))</f>
        <v/>
      </c>
      <c r="E765" s="258">
        <f>IF(COUNTA(E750:E764)=0,"",ROUND(AVERAGE(E750:E764),1))</f>
        <v/>
      </c>
      <c r="F765" s="258">
        <f>IF(COUNTA(F750:F764)=0,"",ROUND(AVERAGE(F750:F764),1))</f>
        <v/>
      </c>
      <c r="G765" s="258">
        <f>IF(COUNTA(G750:G764)=0,"",ROUND(AVERAGE(G750:G764),1))</f>
        <v/>
      </c>
      <c r="H765" s="258">
        <f>IF(COUNTA(H750:H764)=0,"",ROUND(AVERAGE(H750:H764),1))</f>
        <v/>
      </c>
      <c r="I765" s="258">
        <f>IF(COUNTA(I750:I764)=0,"",ROUND(AVERAGE(I750:I764),1))</f>
        <v/>
      </c>
      <c r="J765" s="258">
        <f>IF(COUNTA(J750:J764)=0,"",ROUND(AVERAGE(J750:J764),1))</f>
        <v/>
      </c>
      <c r="K765" s="258">
        <f>IF(COUNTA(K750:K764)=0,"",ROUND(AVERAGE(K750:K764),1))</f>
        <v/>
      </c>
      <c r="L765" s="258">
        <f>IF(COUNTA(L750:L764)=0,"",ROUND(AVERAGE(L750:L764),1))</f>
        <v/>
      </c>
      <c r="M765" s="258">
        <f>IF(COUNTA(M750:M764)=0,"",ROUND(AVERAGE(M750:M764),1))</f>
        <v/>
      </c>
      <c r="N765" s="258">
        <f>IF(COUNTA(N750:N764)=0,"",ROUND(AVERAGE(N750:N764),1))</f>
        <v/>
      </c>
      <c r="O765" s="258">
        <f>IF(COUNTA(O750:O764)=0,"",ROUND(AVERAGE(O750:O764),1))</f>
        <v/>
      </c>
      <c r="P765" s="258">
        <f>IF(COUNTA(P750:P764)=0,"",ROUND(AVERAGE(P750:P764),1))</f>
        <v/>
      </c>
      <c r="Q765" s="265">
        <f>IF(COUNTA(Q750:Q764)=0,"",ROUND(AVERAGE(Q750:Q764),1))</f>
        <v/>
      </c>
      <c r="S765" s="258">
        <f>IF(COUNTA(S750:S764)=0,"",ROUND(AVERAGE(S750:S764),1))</f>
        <v/>
      </c>
      <c r="T765" s="258">
        <f>IF(COUNTA(T750:T764)=0,"",ROUND(AVERAGE(T750:T764),1))</f>
        <v/>
      </c>
      <c r="U765" s="258">
        <f>IF(COUNTA(U750:U764)=0,"",ROUND(AVERAGE(U750:U764),1))</f>
        <v/>
      </c>
      <c r="V765" s="258">
        <f>IF(COUNTA(V750:V764)=0,"",ROUND(AVERAGE(V750:V764),1))</f>
        <v/>
      </c>
      <c r="W765" s="258">
        <f>IF(COUNTA(W750:W764)=0,"",ROUND(AVERAGE(W750:W764),1))</f>
        <v/>
      </c>
      <c r="X765" s="258">
        <f>IF(COUNTA(X750:X764)=0,"",ROUND(AVERAGE(X750:X764),1))</f>
        <v/>
      </c>
      <c r="Y765" s="258">
        <f>IF(COUNTA(Y750:Y764)=0,"",ROUND(AVERAGE(Y750:Y764),1))</f>
        <v/>
      </c>
      <c r="Z765" s="258">
        <f>IF(COUNTA(Z750:Z764)=0,"",ROUND(AVERAGE(Z750:Z764),1))</f>
        <v/>
      </c>
      <c r="AA765" s="258">
        <f>IF(COUNTA(AA750:AA764)=0,"",ROUND(AVERAGE(AA750:AA764),1))</f>
        <v/>
      </c>
      <c r="AB765" s="258">
        <f>IF(COUNTA(AB750:AB764)=0,"",ROUND(AVERAGE(AB750:AB764),1))</f>
        <v/>
      </c>
      <c r="AC765" s="258">
        <f>IF(COUNTA(AC750:AC764)=0,"",ROUND(AVERAGE(AC750:AC764),1))</f>
        <v/>
      </c>
      <c r="AD765" s="258">
        <f>IF(COUNTA(AD750:AD764)=0,"",ROUND(AVERAGE(AD750:AD764),1))</f>
        <v/>
      </c>
      <c r="AE765" s="258">
        <f>IF(COUNTA(AE750:AE764)=0,"",ROUND(AVERAGE(AE750:AE764),1))</f>
        <v/>
      </c>
      <c r="AF765" s="265">
        <f>IF(COUNTA(AF750:AF764)=0,"",ROUND(AVERAGE(AF750:AF764),1))</f>
        <v/>
      </c>
      <c r="AH765" s="258">
        <f>IF(COUNTA(AH750:AH764)=0,"",ROUND(AVERAGE(AH750:AH764),1))</f>
        <v/>
      </c>
      <c r="AI765" s="258">
        <f>IF(COUNTA(AI750:AI764)=0,"",ROUND(AVERAGE(AI750:AI764),1))</f>
        <v/>
      </c>
      <c r="AJ765" s="258">
        <f>IF(COUNTA(AJ750:AJ764)=0,"",ROUND(AVERAGE(AJ750:AJ764),1))</f>
        <v/>
      </c>
      <c r="AK765" s="258">
        <f>IF(COUNTA(AK750:AK764)=0,"",ROUND(AVERAGE(AK750:AK764),1))</f>
        <v/>
      </c>
      <c r="AL765" s="258">
        <f>IF(COUNTA(AL750:AL764)=0,"",ROUND(AVERAGE(AL750:AL764),1))</f>
        <v/>
      </c>
      <c r="AM765" s="258">
        <f>IF(COUNTA(AM750:AM764)=0,"",ROUND(AVERAGE(AM750:AM764),1))</f>
        <v/>
      </c>
      <c r="AN765" s="258">
        <f>IF(COUNTA(AN750:AN764)=0,"",ROUND(AVERAGE(AN750:AN764),1))</f>
        <v/>
      </c>
      <c r="AO765" s="258">
        <f>IF(COUNTA(AO750:AO764)=0,"",ROUND(AVERAGE(AO750:AO764),1))</f>
        <v/>
      </c>
      <c r="AP765" s="258">
        <f>IF(COUNTA(AP750:AP764)=0,"",ROUND(AVERAGE(AP750:AP764),1))</f>
        <v/>
      </c>
      <c r="AQ765" s="258">
        <f>IF(COUNTA(AQ750:AQ764)=0,"",ROUND(AVERAGE(AQ750:AQ764),1))</f>
        <v/>
      </c>
      <c r="AR765" s="258">
        <f>IF(COUNTA(AR750:AR764)=0,"",ROUND(AVERAGE(AR750:AR764),1))</f>
        <v/>
      </c>
      <c r="AS765" s="258">
        <f>IF(COUNTA(AS750:AS764)=0,"",ROUND(AVERAGE(AS750:AS764),1))</f>
        <v/>
      </c>
      <c r="AT765" s="258">
        <f>IF(COUNTA(AT750:AT764)=0,"",ROUND(AVERAGE(AT750:AT764),1))</f>
        <v/>
      </c>
      <c r="AU765" s="272">
        <f>IF(COUNTA(AU750:AU764)=0,"",ROUND(AVERAGE(AU750:AU764),1))</f>
        <v/>
      </c>
    </row>
    <row r="766" ht="30" customHeight="1" s="185">
      <c r="A766" s="261" t="inlineStr">
        <is>
          <t>N°</t>
        </is>
      </c>
      <c r="B766" s="247" t="inlineStr">
        <is>
          <t>📅 JEUDI</t>
        </is>
      </c>
      <c r="C766" s="228" t="n"/>
      <c r="D766" s="229" t="inlineStr">
        <is>
          <t>Règles</t>
        </is>
      </c>
      <c r="E766" s="229" t="inlineStr">
        <is>
          <t>Coopér.</t>
        </is>
      </c>
      <c r="F766" s="229" t="inlineStr">
        <is>
          <t>Comm.</t>
        </is>
      </c>
      <c r="G766" s="229" t="inlineStr">
        <is>
          <t>Entraide</t>
        </is>
      </c>
      <c r="H766" s="230" t="inlineStr">
        <is>
          <t>Initiat.</t>
        </is>
      </c>
      <c r="I766" s="230" t="inlineStr">
        <is>
          <t>Gest.mat</t>
        </is>
      </c>
      <c r="J766" s="230" t="inlineStr">
        <is>
          <t>Orga.</t>
        </is>
      </c>
      <c r="K766" s="231" t="inlineStr">
        <is>
          <t>Imagin.</t>
        </is>
      </c>
      <c r="L766" s="231" t="inlineStr">
        <is>
          <t>Expr.art</t>
        </is>
      </c>
      <c r="M766" s="231" t="inlineStr">
        <is>
          <t>Expr.corp</t>
        </is>
      </c>
      <c r="N766" s="232" t="inlineStr">
        <is>
          <t>Coord.</t>
        </is>
      </c>
      <c r="O766" s="232" t="inlineStr">
        <is>
          <t>Endur.</t>
        </is>
      </c>
      <c r="P766" s="232" t="inlineStr">
        <is>
          <t>Esp.sport</t>
        </is>
      </c>
      <c r="Q766" s="267" t="inlineStr">
        <is>
          <t>MOY</t>
        </is>
      </c>
      <c r="R766" s="268" t="inlineStr">
        <is>
          <t>▼ Activité</t>
        </is>
      </c>
      <c r="S766" s="229" t="inlineStr">
        <is>
          <t>Règles</t>
        </is>
      </c>
      <c r="T766" s="229" t="inlineStr">
        <is>
          <t>Coopér.</t>
        </is>
      </c>
      <c r="U766" s="229" t="inlineStr">
        <is>
          <t>Comm.</t>
        </is>
      </c>
      <c r="V766" s="229" t="inlineStr">
        <is>
          <t>Entraide</t>
        </is>
      </c>
      <c r="W766" s="230" t="inlineStr">
        <is>
          <t>Initiat.</t>
        </is>
      </c>
      <c r="X766" s="230" t="inlineStr">
        <is>
          <t>Gest.mat</t>
        </is>
      </c>
      <c r="Y766" s="230" t="inlineStr">
        <is>
          <t>Orga.</t>
        </is>
      </c>
      <c r="Z766" s="231" t="inlineStr">
        <is>
          <t>Imagin.</t>
        </is>
      </c>
      <c r="AA766" s="231" t="inlineStr">
        <is>
          <t>Expr.art</t>
        </is>
      </c>
      <c r="AB766" s="231" t="inlineStr">
        <is>
          <t>Expr.corp</t>
        </is>
      </c>
      <c r="AC766" s="232" t="inlineStr">
        <is>
          <t>Coord.</t>
        </is>
      </c>
      <c r="AD766" s="232" t="inlineStr">
        <is>
          <t>Endur.</t>
        </is>
      </c>
      <c r="AE766" s="232" t="inlineStr">
        <is>
          <t>Esp.sport</t>
        </is>
      </c>
      <c r="AF766" s="267" t="inlineStr">
        <is>
          <t>MOY</t>
        </is>
      </c>
      <c r="AH766" s="229" t="inlineStr">
        <is>
          <t>Règles</t>
        </is>
      </c>
      <c r="AI766" s="229" t="inlineStr">
        <is>
          <t>Coopér.</t>
        </is>
      </c>
      <c r="AJ766" s="229" t="inlineStr">
        <is>
          <t>Comm.</t>
        </is>
      </c>
      <c r="AK766" s="229" t="inlineStr">
        <is>
          <t>Entraide</t>
        </is>
      </c>
      <c r="AL766" s="230" t="inlineStr">
        <is>
          <t>Initiat.</t>
        </is>
      </c>
      <c r="AM766" s="230" t="inlineStr">
        <is>
          <t>Gest.mat</t>
        </is>
      </c>
      <c r="AN766" s="230" t="inlineStr">
        <is>
          <t>Orga.</t>
        </is>
      </c>
      <c r="AO766" s="231" t="inlineStr">
        <is>
          <t>Imagin.</t>
        </is>
      </c>
      <c r="AP766" s="231" t="inlineStr">
        <is>
          <t>Expr.art</t>
        </is>
      </c>
      <c r="AQ766" s="231" t="inlineStr">
        <is>
          <t>Expr.corp</t>
        </is>
      </c>
      <c r="AR766" s="232" t="inlineStr">
        <is>
          <t>Coord.</t>
        </is>
      </c>
      <c r="AS766" s="232" t="inlineStr">
        <is>
          <t>Endur.</t>
        </is>
      </c>
      <c r="AT766" s="232" t="inlineStr">
        <is>
          <t>Esp.sport</t>
        </is>
      </c>
      <c r="AU766" s="269" t="inlineStr">
        <is>
          <t>MOY</t>
        </is>
      </c>
    </row>
    <row r="767" ht="14.4" customHeight="1" s="185">
      <c r="A767" s="255" t="n">
        <v>1</v>
      </c>
      <c r="B767" s="194">
        <f t="array" ref="B767:B767">IFERROR(INDEX(Liste_Enfants!B$4:B$53,SMALL(IF(Liste_Enfants!E$4:E$53="B",ROW(Liste_Enfants!E$4:E$53)-3),1))&amp;" "&amp;INDEX(Liste_Enfants!C$4:C$53,SMALL(IF(Liste_Enfants!E$4:E$53="B",ROW(Liste_Enfants!E$4:E$53)-3),1)),"")</f>
        <v/>
      </c>
      <c r="C767" s="235" t="n"/>
      <c r="D767" s="256" t="n"/>
      <c r="E767" s="256" t="n"/>
      <c r="F767" s="256" t="n"/>
      <c r="G767" s="256" t="n"/>
      <c r="H767" s="256" t="n"/>
      <c r="I767" s="256" t="n"/>
      <c r="J767" s="256" t="n"/>
      <c r="K767" s="256" t="n"/>
      <c r="L767" s="256" t="n"/>
      <c r="M767" s="256" t="n"/>
      <c r="N767" s="256" t="n"/>
      <c r="O767" s="256" t="n"/>
      <c r="P767" s="256" t="n"/>
      <c r="Q767" s="264">
        <f>IF(COUNTA(D767:P767)=0,"",ROUND(AVERAGE(D767:P767),1))</f>
        <v/>
      </c>
      <c r="S767" s="256" t="n"/>
      <c r="T767" s="256" t="n"/>
      <c r="U767" s="256" t="n"/>
      <c r="V767" s="256" t="n"/>
      <c r="W767" s="256" t="n"/>
      <c r="X767" s="256" t="n"/>
      <c r="Y767" s="256" t="n"/>
      <c r="Z767" s="256" t="n"/>
      <c r="AA767" s="256" t="n"/>
      <c r="AB767" s="256" t="n"/>
      <c r="AC767" s="256" t="n"/>
      <c r="AD767" s="256" t="n"/>
      <c r="AE767" s="256" t="n"/>
      <c r="AF767" s="264">
        <f>IF(COUNTA(S767:AE767)=0,"",ROUND(AVERAGE(S767:AE767),1))</f>
        <v/>
      </c>
      <c r="AH767" s="256" t="n"/>
      <c r="AI767" s="256" t="n"/>
      <c r="AJ767" s="256" t="n"/>
      <c r="AK767" s="256" t="n"/>
      <c r="AL767" s="256" t="n"/>
      <c r="AM767" s="256" t="n"/>
      <c r="AN767" s="256" t="n"/>
      <c r="AO767" s="256" t="n"/>
      <c r="AP767" s="256" t="n"/>
      <c r="AQ767" s="256" t="n"/>
      <c r="AR767" s="256" t="n"/>
      <c r="AS767" s="256" t="n"/>
      <c r="AT767" s="256" t="n"/>
      <c r="AU767" s="237">
        <f>IF(COUNTA(AH767:AT767)=0,"",ROUND(AVERAGE(AH767:AT767),1))</f>
        <v/>
      </c>
    </row>
    <row r="768" ht="14.4" customHeight="1" s="185">
      <c r="A768" s="255" t="n">
        <v>2</v>
      </c>
      <c r="B768" s="194">
        <f t="array" ref="B768:B768">IFERROR(INDEX(Liste_Enfants!B$4:B$53,SMALL(IF(Liste_Enfants!E$4:E$53="B",ROW(Liste_Enfants!E$4:E$53)-3),2))&amp;" "&amp;INDEX(Liste_Enfants!C$4:C$53,SMALL(IF(Liste_Enfants!E$4:E$53="B",ROW(Liste_Enfants!E$4:E$53)-3),2)),"")</f>
        <v/>
      </c>
      <c r="C768" s="235" t="n"/>
      <c r="D768" s="256" t="n"/>
      <c r="E768" s="256" t="n"/>
      <c r="F768" s="256" t="n"/>
      <c r="G768" s="256" t="n"/>
      <c r="H768" s="256" t="n"/>
      <c r="I768" s="256" t="n"/>
      <c r="J768" s="256" t="n"/>
      <c r="K768" s="256" t="n"/>
      <c r="L768" s="256" t="n"/>
      <c r="M768" s="256" t="n"/>
      <c r="N768" s="256" t="n"/>
      <c r="O768" s="256" t="n"/>
      <c r="P768" s="256" t="n"/>
      <c r="Q768" s="264">
        <f>IF(COUNTA(D768:P768)=0,"",ROUND(AVERAGE(D768:P768),1))</f>
        <v/>
      </c>
      <c r="S768" s="256" t="n"/>
      <c r="T768" s="256" t="n"/>
      <c r="U768" s="256" t="n"/>
      <c r="V768" s="256" t="n"/>
      <c r="W768" s="256" t="n"/>
      <c r="X768" s="256" t="n"/>
      <c r="Y768" s="256" t="n"/>
      <c r="Z768" s="256" t="n"/>
      <c r="AA768" s="256" t="n"/>
      <c r="AB768" s="256" t="n"/>
      <c r="AC768" s="256" t="n"/>
      <c r="AD768" s="256" t="n"/>
      <c r="AE768" s="256" t="n"/>
      <c r="AF768" s="264">
        <f>IF(COUNTA(S768:AE768)=0,"",ROUND(AVERAGE(S768:AE768),1))</f>
        <v/>
      </c>
      <c r="AH768" s="256" t="n"/>
      <c r="AI768" s="256" t="n"/>
      <c r="AJ768" s="256" t="n"/>
      <c r="AK768" s="256" t="n"/>
      <c r="AL768" s="256" t="n"/>
      <c r="AM768" s="256" t="n"/>
      <c r="AN768" s="256" t="n"/>
      <c r="AO768" s="256" t="n"/>
      <c r="AP768" s="256" t="n"/>
      <c r="AQ768" s="256" t="n"/>
      <c r="AR768" s="256" t="n"/>
      <c r="AS768" s="256" t="n"/>
      <c r="AT768" s="256" t="n"/>
      <c r="AU768" s="237">
        <f>IF(COUNTA(AH768:AT768)=0,"",ROUND(AVERAGE(AH768:AT768),1))</f>
        <v/>
      </c>
    </row>
    <row r="769" ht="14.4" customHeight="1" s="185">
      <c r="A769" s="255" t="n">
        <v>3</v>
      </c>
      <c r="B769" s="194">
        <f t="array" ref="B769:B769">IFERROR(INDEX(Liste_Enfants!B$4:B$53,SMALL(IF(Liste_Enfants!E$4:E$53="B",ROW(Liste_Enfants!E$4:E$53)-3),3))&amp;" "&amp;INDEX(Liste_Enfants!C$4:C$53,SMALL(IF(Liste_Enfants!E$4:E$53="B",ROW(Liste_Enfants!E$4:E$53)-3),3)),"")</f>
        <v/>
      </c>
      <c r="C769" s="235" t="n"/>
      <c r="D769" s="256" t="n"/>
      <c r="E769" s="256" t="n"/>
      <c r="F769" s="256" t="n"/>
      <c r="G769" s="256" t="n"/>
      <c r="H769" s="256" t="n"/>
      <c r="I769" s="256" t="n"/>
      <c r="J769" s="256" t="n"/>
      <c r="K769" s="256" t="n"/>
      <c r="L769" s="256" t="n"/>
      <c r="M769" s="256" t="n"/>
      <c r="N769" s="256" t="n"/>
      <c r="O769" s="256" t="n"/>
      <c r="P769" s="256" t="n"/>
      <c r="Q769" s="264">
        <f>IF(COUNTA(D769:P769)=0,"",ROUND(AVERAGE(D769:P769),1))</f>
        <v/>
      </c>
      <c r="S769" s="256" t="n"/>
      <c r="T769" s="256" t="n"/>
      <c r="U769" s="256" t="n"/>
      <c r="V769" s="256" t="n"/>
      <c r="W769" s="256" t="n"/>
      <c r="X769" s="256" t="n"/>
      <c r="Y769" s="256" t="n"/>
      <c r="Z769" s="256" t="n"/>
      <c r="AA769" s="256" t="n"/>
      <c r="AB769" s="256" t="n"/>
      <c r="AC769" s="256" t="n"/>
      <c r="AD769" s="256" t="n"/>
      <c r="AE769" s="256" t="n"/>
      <c r="AF769" s="264">
        <f>IF(COUNTA(S769:AE769)=0,"",ROUND(AVERAGE(S769:AE769),1))</f>
        <v/>
      </c>
      <c r="AH769" s="256" t="n"/>
      <c r="AI769" s="256" t="n"/>
      <c r="AJ769" s="256" t="n"/>
      <c r="AK769" s="256" t="n"/>
      <c r="AL769" s="256" t="n"/>
      <c r="AM769" s="256" t="n"/>
      <c r="AN769" s="256" t="n"/>
      <c r="AO769" s="256" t="n"/>
      <c r="AP769" s="256" t="n"/>
      <c r="AQ769" s="256" t="n"/>
      <c r="AR769" s="256" t="n"/>
      <c r="AS769" s="256" t="n"/>
      <c r="AT769" s="256" t="n"/>
      <c r="AU769" s="237">
        <f>IF(COUNTA(AH769:AT769)=0,"",ROUND(AVERAGE(AH769:AT769),1))</f>
        <v/>
      </c>
    </row>
    <row r="770" ht="14.4" customHeight="1" s="185">
      <c r="A770" s="255" t="n">
        <v>4</v>
      </c>
      <c r="B770" s="194">
        <f t="array" ref="B770:B770">IFERROR(INDEX(Liste_Enfants!B$4:B$53,SMALL(IF(Liste_Enfants!E$4:E$53="B",ROW(Liste_Enfants!E$4:E$53)-3),4))&amp;" "&amp;INDEX(Liste_Enfants!C$4:C$53,SMALL(IF(Liste_Enfants!E$4:E$53="B",ROW(Liste_Enfants!E$4:E$53)-3),4)),"")</f>
        <v/>
      </c>
      <c r="C770" s="235" t="n"/>
      <c r="D770" s="256" t="n"/>
      <c r="E770" s="256" t="n"/>
      <c r="F770" s="256" t="n"/>
      <c r="G770" s="256" t="n"/>
      <c r="H770" s="256" t="n"/>
      <c r="I770" s="256" t="n"/>
      <c r="J770" s="256" t="n"/>
      <c r="K770" s="256" t="n"/>
      <c r="L770" s="256" t="n"/>
      <c r="M770" s="256" t="n"/>
      <c r="N770" s="256" t="n"/>
      <c r="O770" s="256" t="n"/>
      <c r="P770" s="256" t="n"/>
      <c r="Q770" s="264">
        <f>IF(COUNTA(D770:P770)=0,"",ROUND(AVERAGE(D770:P770),1))</f>
        <v/>
      </c>
      <c r="S770" s="256" t="n"/>
      <c r="T770" s="256" t="n"/>
      <c r="U770" s="256" t="n"/>
      <c r="V770" s="256" t="n"/>
      <c r="W770" s="256" t="n"/>
      <c r="X770" s="256" t="n"/>
      <c r="Y770" s="256" t="n"/>
      <c r="Z770" s="256" t="n"/>
      <c r="AA770" s="256" t="n"/>
      <c r="AB770" s="256" t="n"/>
      <c r="AC770" s="256" t="n"/>
      <c r="AD770" s="256" t="n"/>
      <c r="AE770" s="256" t="n"/>
      <c r="AF770" s="264">
        <f>IF(COUNTA(S770:AE770)=0,"",ROUND(AVERAGE(S770:AE770),1))</f>
        <v/>
      </c>
      <c r="AH770" s="256" t="n"/>
      <c r="AI770" s="256" t="n"/>
      <c r="AJ770" s="256" t="n"/>
      <c r="AK770" s="256" t="n"/>
      <c r="AL770" s="256" t="n"/>
      <c r="AM770" s="256" t="n"/>
      <c r="AN770" s="256" t="n"/>
      <c r="AO770" s="256" t="n"/>
      <c r="AP770" s="256" t="n"/>
      <c r="AQ770" s="256" t="n"/>
      <c r="AR770" s="256" t="n"/>
      <c r="AS770" s="256" t="n"/>
      <c r="AT770" s="256" t="n"/>
      <c r="AU770" s="237">
        <f>IF(COUNTA(AH770:AT770)=0,"",ROUND(AVERAGE(AH770:AT770),1))</f>
        <v/>
      </c>
    </row>
    <row r="771" ht="14.4" customHeight="1" s="185">
      <c r="A771" s="255" t="n">
        <v>5</v>
      </c>
      <c r="B771" s="194">
        <f t="array" ref="B771:B771">IFERROR(INDEX(Liste_Enfants!B$4:B$53,SMALL(IF(Liste_Enfants!E$4:E$53="B",ROW(Liste_Enfants!E$4:E$53)-3),5))&amp;" "&amp;INDEX(Liste_Enfants!C$4:C$53,SMALL(IF(Liste_Enfants!E$4:E$53="B",ROW(Liste_Enfants!E$4:E$53)-3),5)),"")</f>
        <v/>
      </c>
      <c r="C771" s="235" t="n"/>
      <c r="D771" s="256" t="n"/>
      <c r="E771" s="256" t="n"/>
      <c r="F771" s="256" t="n"/>
      <c r="G771" s="256" t="n"/>
      <c r="H771" s="256" t="n"/>
      <c r="I771" s="256" t="n"/>
      <c r="J771" s="256" t="n"/>
      <c r="K771" s="256" t="n"/>
      <c r="L771" s="256" t="n"/>
      <c r="M771" s="256" t="n"/>
      <c r="N771" s="256" t="n"/>
      <c r="O771" s="256" t="n"/>
      <c r="P771" s="256" t="n"/>
      <c r="Q771" s="264">
        <f>IF(COUNTA(D771:P771)=0,"",ROUND(AVERAGE(D771:P771),1))</f>
        <v/>
      </c>
      <c r="S771" s="256" t="n"/>
      <c r="T771" s="256" t="n"/>
      <c r="U771" s="256" t="n"/>
      <c r="V771" s="256" t="n"/>
      <c r="W771" s="256" t="n"/>
      <c r="X771" s="256" t="n"/>
      <c r="Y771" s="256" t="n"/>
      <c r="Z771" s="256" t="n"/>
      <c r="AA771" s="256" t="n"/>
      <c r="AB771" s="256" t="n"/>
      <c r="AC771" s="256" t="n"/>
      <c r="AD771" s="256" t="n"/>
      <c r="AE771" s="256" t="n"/>
      <c r="AF771" s="264">
        <f>IF(COUNTA(S771:AE771)=0,"",ROUND(AVERAGE(S771:AE771),1))</f>
        <v/>
      </c>
      <c r="AH771" s="256" t="n"/>
      <c r="AI771" s="256" t="n"/>
      <c r="AJ771" s="256" t="n"/>
      <c r="AK771" s="256" t="n"/>
      <c r="AL771" s="256" t="n"/>
      <c r="AM771" s="256" t="n"/>
      <c r="AN771" s="256" t="n"/>
      <c r="AO771" s="256" t="n"/>
      <c r="AP771" s="256" t="n"/>
      <c r="AQ771" s="256" t="n"/>
      <c r="AR771" s="256" t="n"/>
      <c r="AS771" s="256" t="n"/>
      <c r="AT771" s="256" t="n"/>
      <c r="AU771" s="237">
        <f>IF(COUNTA(AH771:AT771)=0,"",ROUND(AVERAGE(AH771:AT771),1))</f>
        <v/>
      </c>
    </row>
    <row r="772" ht="14.4" customHeight="1" s="185">
      <c r="A772" s="255" t="n">
        <v>6</v>
      </c>
      <c r="B772" s="194">
        <f t="array" ref="B772:B772">IFERROR(INDEX(Liste_Enfants!B$4:B$53,SMALL(IF(Liste_Enfants!E$4:E$53="B",ROW(Liste_Enfants!E$4:E$53)-3),6))&amp;" "&amp;INDEX(Liste_Enfants!C$4:C$53,SMALL(IF(Liste_Enfants!E$4:E$53="B",ROW(Liste_Enfants!E$4:E$53)-3),6)),"")</f>
        <v/>
      </c>
      <c r="C772" s="235" t="n"/>
      <c r="D772" s="256" t="n"/>
      <c r="E772" s="256" t="n"/>
      <c r="F772" s="256" t="n"/>
      <c r="G772" s="256" t="n"/>
      <c r="H772" s="256" t="n"/>
      <c r="I772" s="256" t="n"/>
      <c r="J772" s="256" t="n"/>
      <c r="K772" s="256" t="n"/>
      <c r="L772" s="256" t="n"/>
      <c r="M772" s="256" t="n"/>
      <c r="N772" s="256" t="n"/>
      <c r="O772" s="256" t="n"/>
      <c r="P772" s="256" t="n"/>
      <c r="Q772" s="264">
        <f>IF(COUNTA(D772:P772)=0,"",ROUND(AVERAGE(D772:P772),1))</f>
        <v/>
      </c>
      <c r="S772" s="256" t="n"/>
      <c r="T772" s="256" t="n"/>
      <c r="U772" s="256" t="n"/>
      <c r="V772" s="256" t="n"/>
      <c r="W772" s="256" t="n"/>
      <c r="X772" s="256" t="n"/>
      <c r="Y772" s="256" t="n"/>
      <c r="Z772" s="256" t="n"/>
      <c r="AA772" s="256" t="n"/>
      <c r="AB772" s="256" t="n"/>
      <c r="AC772" s="256" t="n"/>
      <c r="AD772" s="256" t="n"/>
      <c r="AE772" s="256" t="n"/>
      <c r="AF772" s="264">
        <f>IF(COUNTA(S772:AE772)=0,"",ROUND(AVERAGE(S772:AE772),1))</f>
        <v/>
      </c>
      <c r="AH772" s="256" t="n"/>
      <c r="AI772" s="256" t="n"/>
      <c r="AJ772" s="256" t="n"/>
      <c r="AK772" s="256" t="n"/>
      <c r="AL772" s="256" t="n"/>
      <c r="AM772" s="256" t="n"/>
      <c r="AN772" s="256" t="n"/>
      <c r="AO772" s="256" t="n"/>
      <c r="AP772" s="256" t="n"/>
      <c r="AQ772" s="256" t="n"/>
      <c r="AR772" s="256" t="n"/>
      <c r="AS772" s="256" t="n"/>
      <c r="AT772" s="256" t="n"/>
      <c r="AU772" s="237">
        <f>IF(COUNTA(AH772:AT772)=0,"",ROUND(AVERAGE(AH772:AT772),1))</f>
        <v/>
      </c>
    </row>
    <row r="773" ht="14.4" customHeight="1" s="185">
      <c r="A773" s="255" t="n">
        <v>7</v>
      </c>
      <c r="B773" s="194">
        <f t="array" ref="B773:B773">IFERROR(INDEX(Liste_Enfants!B$4:B$53,SMALL(IF(Liste_Enfants!E$4:E$53="B",ROW(Liste_Enfants!E$4:E$53)-3),7))&amp;" "&amp;INDEX(Liste_Enfants!C$4:C$53,SMALL(IF(Liste_Enfants!E$4:E$53="B",ROW(Liste_Enfants!E$4:E$53)-3),7)),"")</f>
        <v/>
      </c>
      <c r="C773" s="235" t="n"/>
      <c r="D773" s="256" t="n"/>
      <c r="E773" s="256" t="n"/>
      <c r="F773" s="256" t="n"/>
      <c r="G773" s="256" t="n"/>
      <c r="H773" s="256" t="n"/>
      <c r="I773" s="256" t="n"/>
      <c r="J773" s="256" t="n"/>
      <c r="K773" s="256" t="n"/>
      <c r="L773" s="256" t="n"/>
      <c r="M773" s="256" t="n"/>
      <c r="N773" s="256" t="n"/>
      <c r="O773" s="256" t="n"/>
      <c r="P773" s="256" t="n"/>
      <c r="Q773" s="264">
        <f>IF(COUNTA(D773:P773)=0,"",ROUND(AVERAGE(D773:P773),1))</f>
        <v/>
      </c>
      <c r="S773" s="256" t="n"/>
      <c r="T773" s="256" t="n"/>
      <c r="U773" s="256" t="n"/>
      <c r="V773" s="256" t="n"/>
      <c r="W773" s="256" t="n"/>
      <c r="X773" s="256" t="n"/>
      <c r="Y773" s="256" t="n"/>
      <c r="Z773" s="256" t="n"/>
      <c r="AA773" s="256" t="n"/>
      <c r="AB773" s="256" t="n"/>
      <c r="AC773" s="256" t="n"/>
      <c r="AD773" s="256" t="n"/>
      <c r="AE773" s="256" t="n"/>
      <c r="AF773" s="264">
        <f>IF(COUNTA(S773:AE773)=0,"",ROUND(AVERAGE(S773:AE773),1))</f>
        <v/>
      </c>
      <c r="AH773" s="256" t="n"/>
      <c r="AI773" s="256" t="n"/>
      <c r="AJ773" s="256" t="n"/>
      <c r="AK773" s="256" t="n"/>
      <c r="AL773" s="256" t="n"/>
      <c r="AM773" s="256" t="n"/>
      <c r="AN773" s="256" t="n"/>
      <c r="AO773" s="256" t="n"/>
      <c r="AP773" s="256" t="n"/>
      <c r="AQ773" s="256" t="n"/>
      <c r="AR773" s="256" t="n"/>
      <c r="AS773" s="256" t="n"/>
      <c r="AT773" s="256" t="n"/>
      <c r="AU773" s="237">
        <f>IF(COUNTA(AH773:AT773)=0,"",ROUND(AVERAGE(AH773:AT773),1))</f>
        <v/>
      </c>
    </row>
    <row r="774" ht="14.4" customHeight="1" s="185">
      <c r="A774" s="255" t="n">
        <v>8</v>
      </c>
      <c r="B774" s="194">
        <f t="array" ref="B774:B774">IFERROR(INDEX(Liste_Enfants!B$4:B$53,SMALL(IF(Liste_Enfants!E$4:E$53="B",ROW(Liste_Enfants!E$4:E$53)-3),8))&amp;" "&amp;INDEX(Liste_Enfants!C$4:C$53,SMALL(IF(Liste_Enfants!E$4:E$53="B",ROW(Liste_Enfants!E$4:E$53)-3),8)),"")</f>
        <v/>
      </c>
      <c r="C774" s="235" t="n"/>
      <c r="D774" s="256" t="n"/>
      <c r="E774" s="256" t="n"/>
      <c r="F774" s="256" t="n"/>
      <c r="G774" s="256" t="n"/>
      <c r="H774" s="256" t="n"/>
      <c r="I774" s="256" t="n"/>
      <c r="J774" s="256" t="n"/>
      <c r="K774" s="256" t="n"/>
      <c r="L774" s="256" t="n"/>
      <c r="M774" s="256" t="n"/>
      <c r="N774" s="256" t="n"/>
      <c r="O774" s="256" t="n"/>
      <c r="P774" s="256" t="n"/>
      <c r="Q774" s="264">
        <f>IF(COUNTA(D774:P774)=0,"",ROUND(AVERAGE(D774:P774),1))</f>
        <v/>
      </c>
      <c r="S774" s="256" t="n"/>
      <c r="T774" s="256" t="n"/>
      <c r="U774" s="256" t="n"/>
      <c r="V774" s="256" t="n"/>
      <c r="W774" s="256" t="n"/>
      <c r="X774" s="256" t="n"/>
      <c r="Y774" s="256" t="n"/>
      <c r="Z774" s="256" t="n"/>
      <c r="AA774" s="256" t="n"/>
      <c r="AB774" s="256" t="n"/>
      <c r="AC774" s="256" t="n"/>
      <c r="AD774" s="256" t="n"/>
      <c r="AE774" s="256" t="n"/>
      <c r="AF774" s="264">
        <f>IF(COUNTA(S774:AE774)=0,"",ROUND(AVERAGE(S774:AE774),1))</f>
        <v/>
      </c>
      <c r="AH774" s="256" t="n"/>
      <c r="AI774" s="256" t="n"/>
      <c r="AJ774" s="256" t="n"/>
      <c r="AK774" s="256" t="n"/>
      <c r="AL774" s="256" t="n"/>
      <c r="AM774" s="256" t="n"/>
      <c r="AN774" s="256" t="n"/>
      <c r="AO774" s="256" t="n"/>
      <c r="AP774" s="256" t="n"/>
      <c r="AQ774" s="256" t="n"/>
      <c r="AR774" s="256" t="n"/>
      <c r="AS774" s="256" t="n"/>
      <c r="AT774" s="256" t="n"/>
      <c r="AU774" s="237">
        <f>IF(COUNTA(AH774:AT774)=0,"",ROUND(AVERAGE(AH774:AT774),1))</f>
        <v/>
      </c>
    </row>
    <row r="775" ht="14.4" customHeight="1" s="185">
      <c r="A775" s="255" t="n">
        <v>9</v>
      </c>
      <c r="B775" s="194">
        <f t="array" ref="B775:B775">IFERROR(INDEX(Liste_Enfants!B$4:B$53,SMALL(IF(Liste_Enfants!E$4:E$53="B",ROW(Liste_Enfants!E$4:E$53)-3),9))&amp;" "&amp;INDEX(Liste_Enfants!C$4:C$53,SMALL(IF(Liste_Enfants!E$4:E$53="B",ROW(Liste_Enfants!E$4:E$53)-3),9)),"")</f>
        <v/>
      </c>
      <c r="C775" s="235" t="n"/>
      <c r="D775" s="256" t="n"/>
      <c r="E775" s="256" t="n"/>
      <c r="F775" s="256" t="n"/>
      <c r="G775" s="256" t="n"/>
      <c r="H775" s="256" t="n"/>
      <c r="I775" s="256" t="n"/>
      <c r="J775" s="256" t="n"/>
      <c r="K775" s="256" t="n"/>
      <c r="L775" s="256" t="n"/>
      <c r="M775" s="256" t="n"/>
      <c r="N775" s="256" t="n"/>
      <c r="O775" s="256" t="n"/>
      <c r="P775" s="256" t="n"/>
      <c r="Q775" s="264">
        <f>IF(COUNTA(D775:P775)=0,"",ROUND(AVERAGE(D775:P775),1))</f>
        <v/>
      </c>
      <c r="S775" s="256" t="n"/>
      <c r="T775" s="256" t="n"/>
      <c r="U775" s="256" t="n"/>
      <c r="V775" s="256" t="n"/>
      <c r="W775" s="256" t="n"/>
      <c r="X775" s="256" t="n"/>
      <c r="Y775" s="256" t="n"/>
      <c r="Z775" s="256" t="n"/>
      <c r="AA775" s="256" t="n"/>
      <c r="AB775" s="256" t="n"/>
      <c r="AC775" s="256" t="n"/>
      <c r="AD775" s="256" t="n"/>
      <c r="AE775" s="256" t="n"/>
      <c r="AF775" s="264">
        <f>IF(COUNTA(S775:AE775)=0,"",ROUND(AVERAGE(S775:AE775),1))</f>
        <v/>
      </c>
      <c r="AH775" s="256" t="n"/>
      <c r="AI775" s="256" t="n"/>
      <c r="AJ775" s="256" t="n"/>
      <c r="AK775" s="256" t="n"/>
      <c r="AL775" s="256" t="n"/>
      <c r="AM775" s="256" t="n"/>
      <c r="AN775" s="256" t="n"/>
      <c r="AO775" s="256" t="n"/>
      <c r="AP775" s="256" t="n"/>
      <c r="AQ775" s="256" t="n"/>
      <c r="AR775" s="256" t="n"/>
      <c r="AS775" s="256" t="n"/>
      <c r="AT775" s="256" t="n"/>
      <c r="AU775" s="237">
        <f>IF(COUNTA(AH775:AT775)=0,"",ROUND(AVERAGE(AH775:AT775),1))</f>
        <v/>
      </c>
    </row>
    <row r="776" ht="14.4" customHeight="1" s="185">
      <c r="A776" s="255" t="n">
        <v>10</v>
      </c>
      <c r="B776" s="194">
        <f t="array" ref="B776:B776">IFERROR(INDEX(Liste_Enfants!B$4:B$53,SMALL(IF(Liste_Enfants!E$4:E$53="B",ROW(Liste_Enfants!E$4:E$53)-3),10))&amp;" "&amp;INDEX(Liste_Enfants!C$4:C$53,SMALL(IF(Liste_Enfants!E$4:E$53="B",ROW(Liste_Enfants!E$4:E$53)-3),10)),"")</f>
        <v/>
      </c>
      <c r="C776" s="235" t="n"/>
      <c r="D776" s="256" t="n"/>
      <c r="E776" s="256" t="n"/>
      <c r="F776" s="256" t="n"/>
      <c r="G776" s="256" t="n"/>
      <c r="H776" s="256" t="n"/>
      <c r="I776" s="256" t="n"/>
      <c r="J776" s="256" t="n"/>
      <c r="K776" s="256" t="n"/>
      <c r="L776" s="256" t="n"/>
      <c r="M776" s="256" t="n"/>
      <c r="N776" s="256" t="n"/>
      <c r="O776" s="256" t="n"/>
      <c r="P776" s="256" t="n"/>
      <c r="Q776" s="264">
        <f>IF(COUNTA(D776:P776)=0,"",ROUND(AVERAGE(D776:P776),1))</f>
        <v/>
      </c>
      <c r="S776" s="256" t="n"/>
      <c r="T776" s="256" t="n"/>
      <c r="U776" s="256" t="n"/>
      <c r="V776" s="256" t="n"/>
      <c r="W776" s="256" t="n"/>
      <c r="X776" s="256" t="n"/>
      <c r="Y776" s="256" t="n"/>
      <c r="Z776" s="256" t="n"/>
      <c r="AA776" s="256" t="n"/>
      <c r="AB776" s="256" t="n"/>
      <c r="AC776" s="256" t="n"/>
      <c r="AD776" s="256" t="n"/>
      <c r="AE776" s="256" t="n"/>
      <c r="AF776" s="264">
        <f>IF(COUNTA(S776:AE776)=0,"",ROUND(AVERAGE(S776:AE776),1))</f>
        <v/>
      </c>
      <c r="AH776" s="256" t="n"/>
      <c r="AI776" s="256" t="n"/>
      <c r="AJ776" s="256" t="n"/>
      <c r="AK776" s="256" t="n"/>
      <c r="AL776" s="256" t="n"/>
      <c r="AM776" s="256" t="n"/>
      <c r="AN776" s="256" t="n"/>
      <c r="AO776" s="256" t="n"/>
      <c r="AP776" s="256" t="n"/>
      <c r="AQ776" s="256" t="n"/>
      <c r="AR776" s="256" t="n"/>
      <c r="AS776" s="256" t="n"/>
      <c r="AT776" s="256" t="n"/>
      <c r="AU776" s="237">
        <f>IF(COUNTA(AH776:AT776)=0,"",ROUND(AVERAGE(AH776:AT776),1))</f>
        <v/>
      </c>
    </row>
    <row r="777" ht="14.4" customHeight="1" s="185">
      <c r="A777" s="255" t="n">
        <v>11</v>
      </c>
      <c r="B777" s="194">
        <f t="array" ref="B777:B777">IFERROR(INDEX(Liste_Enfants!B$4:B$53,SMALL(IF(Liste_Enfants!E$4:E$53="B",ROW(Liste_Enfants!E$4:E$53)-3),11))&amp;" "&amp;INDEX(Liste_Enfants!C$4:C$53,SMALL(IF(Liste_Enfants!E$4:E$53="B",ROW(Liste_Enfants!E$4:E$53)-3),11)),"")</f>
        <v/>
      </c>
      <c r="C777" s="235" t="n"/>
      <c r="D777" s="256" t="n"/>
      <c r="E777" s="256" t="n"/>
      <c r="F777" s="256" t="n"/>
      <c r="G777" s="256" t="n"/>
      <c r="H777" s="256" t="n"/>
      <c r="I777" s="256" t="n"/>
      <c r="J777" s="256" t="n"/>
      <c r="K777" s="256" t="n"/>
      <c r="L777" s="256" t="n"/>
      <c r="M777" s="256" t="n"/>
      <c r="N777" s="256" t="n"/>
      <c r="O777" s="256" t="n"/>
      <c r="P777" s="256" t="n"/>
      <c r="Q777" s="264">
        <f>IF(COUNTA(D777:P777)=0,"",ROUND(AVERAGE(D777:P777),1))</f>
        <v/>
      </c>
      <c r="S777" s="256" t="n"/>
      <c r="T777" s="256" t="n"/>
      <c r="U777" s="256" t="n"/>
      <c r="V777" s="256" t="n"/>
      <c r="W777" s="256" t="n"/>
      <c r="X777" s="256" t="n"/>
      <c r="Y777" s="256" t="n"/>
      <c r="Z777" s="256" t="n"/>
      <c r="AA777" s="256" t="n"/>
      <c r="AB777" s="256" t="n"/>
      <c r="AC777" s="256" t="n"/>
      <c r="AD777" s="256" t="n"/>
      <c r="AE777" s="256" t="n"/>
      <c r="AF777" s="264">
        <f>IF(COUNTA(S777:AE777)=0,"",ROUND(AVERAGE(S777:AE777),1))</f>
        <v/>
      </c>
      <c r="AH777" s="256" t="n"/>
      <c r="AI777" s="256" t="n"/>
      <c r="AJ777" s="256" t="n"/>
      <c r="AK777" s="256" t="n"/>
      <c r="AL777" s="256" t="n"/>
      <c r="AM777" s="256" t="n"/>
      <c r="AN777" s="256" t="n"/>
      <c r="AO777" s="256" t="n"/>
      <c r="AP777" s="256" t="n"/>
      <c r="AQ777" s="256" t="n"/>
      <c r="AR777" s="256" t="n"/>
      <c r="AS777" s="256" t="n"/>
      <c r="AT777" s="256" t="n"/>
      <c r="AU777" s="237">
        <f>IF(COUNTA(AH777:AT777)=0,"",ROUND(AVERAGE(AH777:AT777),1))</f>
        <v/>
      </c>
    </row>
    <row r="778" ht="14.4" customHeight="1" s="185">
      <c r="A778" s="255" t="n">
        <v>12</v>
      </c>
      <c r="B778" s="194">
        <f t="array" ref="B778:B778">IFERROR(INDEX(Liste_Enfants!B$4:B$53,SMALL(IF(Liste_Enfants!E$4:E$53="B",ROW(Liste_Enfants!E$4:E$53)-3),12))&amp;" "&amp;INDEX(Liste_Enfants!C$4:C$53,SMALL(IF(Liste_Enfants!E$4:E$53="B",ROW(Liste_Enfants!E$4:E$53)-3),12)),"")</f>
        <v/>
      </c>
      <c r="C778" s="235" t="n"/>
      <c r="D778" s="256" t="n"/>
      <c r="E778" s="256" t="n"/>
      <c r="F778" s="256" t="n"/>
      <c r="G778" s="256" t="n"/>
      <c r="H778" s="256" t="n"/>
      <c r="I778" s="256" t="n"/>
      <c r="J778" s="256" t="n"/>
      <c r="K778" s="256" t="n"/>
      <c r="L778" s="256" t="n"/>
      <c r="M778" s="256" t="n"/>
      <c r="N778" s="256" t="n"/>
      <c r="O778" s="256" t="n"/>
      <c r="P778" s="256" t="n"/>
      <c r="Q778" s="264">
        <f>IF(COUNTA(D778:P778)=0,"",ROUND(AVERAGE(D778:P778),1))</f>
        <v/>
      </c>
      <c r="S778" s="256" t="n"/>
      <c r="T778" s="256" t="n"/>
      <c r="U778" s="256" t="n"/>
      <c r="V778" s="256" t="n"/>
      <c r="W778" s="256" t="n"/>
      <c r="X778" s="256" t="n"/>
      <c r="Y778" s="256" t="n"/>
      <c r="Z778" s="256" t="n"/>
      <c r="AA778" s="256" t="n"/>
      <c r="AB778" s="256" t="n"/>
      <c r="AC778" s="256" t="n"/>
      <c r="AD778" s="256" t="n"/>
      <c r="AE778" s="256" t="n"/>
      <c r="AF778" s="264">
        <f>IF(COUNTA(S778:AE778)=0,"",ROUND(AVERAGE(S778:AE778),1))</f>
        <v/>
      </c>
      <c r="AH778" s="256" t="n"/>
      <c r="AI778" s="256" t="n"/>
      <c r="AJ778" s="256" t="n"/>
      <c r="AK778" s="256" t="n"/>
      <c r="AL778" s="256" t="n"/>
      <c r="AM778" s="256" t="n"/>
      <c r="AN778" s="256" t="n"/>
      <c r="AO778" s="256" t="n"/>
      <c r="AP778" s="256" t="n"/>
      <c r="AQ778" s="256" t="n"/>
      <c r="AR778" s="256" t="n"/>
      <c r="AS778" s="256" t="n"/>
      <c r="AT778" s="256" t="n"/>
      <c r="AU778" s="237">
        <f>IF(COUNTA(AH778:AT778)=0,"",ROUND(AVERAGE(AH778:AT778),1))</f>
        <v/>
      </c>
    </row>
    <row r="779" ht="14.4" customHeight="1" s="185">
      <c r="A779" s="255" t="n">
        <v>13</v>
      </c>
      <c r="B779" s="194">
        <f t="array" ref="B779:B779">IFERROR(INDEX(Liste_Enfants!B$4:B$53,SMALL(IF(Liste_Enfants!E$4:E$53="B",ROW(Liste_Enfants!E$4:E$53)-3),13))&amp;" "&amp;INDEX(Liste_Enfants!C$4:C$53,SMALL(IF(Liste_Enfants!E$4:E$53="B",ROW(Liste_Enfants!E$4:E$53)-3),13)),"")</f>
        <v/>
      </c>
      <c r="C779" s="235" t="n"/>
      <c r="D779" s="256" t="n"/>
      <c r="E779" s="256" t="n"/>
      <c r="F779" s="256" t="n"/>
      <c r="G779" s="256" t="n"/>
      <c r="H779" s="256" t="n"/>
      <c r="I779" s="256" t="n"/>
      <c r="J779" s="256" t="n"/>
      <c r="K779" s="256" t="n"/>
      <c r="L779" s="256" t="n"/>
      <c r="M779" s="256" t="n"/>
      <c r="N779" s="256" t="n"/>
      <c r="O779" s="256" t="n"/>
      <c r="P779" s="256" t="n"/>
      <c r="Q779" s="264">
        <f>IF(COUNTA(D779:P779)=0,"",ROUND(AVERAGE(D779:P779),1))</f>
        <v/>
      </c>
      <c r="S779" s="256" t="n"/>
      <c r="T779" s="256" t="n"/>
      <c r="U779" s="256" t="n"/>
      <c r="V779" s="256" t="n"/>
      <c r="W779" s="256" t="n"/>
      <c r="X779" s="256" t="n"/>
      <c r="Y779" s="256" t="n"/>
      <c r="Z779" s="256" t="n"/>
      <c r="AA779" s="256" t="n"/>
      <c r="AB779" s="256" t="n"/>
      <c r="AC779" s="256" t="n"/>
      <c r="AD779" s="256" t="n"/>
      <c r="AE779" s="256" t="n"/>
      <c r="AF779" s="264">
        <f>IF(COUNTA(S779:AE779)=0,"",ROUND(AVERAGE(S779:AE779),1))</f>
        <v/>
      </c>
      <c r="AH779" s="256" t="n"/>
      <c r="AI779" s="256" t="n"/>
      <c r="AJ779" s="256" t="n"/>
      <c r="AK779" s="256" t="n"/>
      <c r="AL779" s="256" t="n"/>
      <c r="AM779" s="256" t="n"/>
      <c r="AN779" s="256" t="n"/>
      <c r="AO779" s="256" t="n"/>
      <c r="AP779" s="256" t="n"/>
      <c r="AQ779" s="256" t="n"/>
      <c r="AR779" s="256" t="n"/>
      <c r="AS779" s="256" t="n"/>
      <c r="AT779" s="256" t="n"/>
      <c r="AU779" s="237">
        <f>IF(COUNTA(AH779:AT779)=0,"",ROUND(AVERAGE(AH779:AT779),1))</f>
        <v/>
      </c>
    </row>
    <row r="780" ht="14.4" customHeight="1" s="185">
      <c r="A780" s="255" t="n">
        <v>14</v>
      </c>
      <c r="B780" s="194">
        <f t="array" ref="B780:B780">IFERROR(INDEX(Liste_Enfants!B$4:B$53,SMALL(IF(Liste_Enfants!E$4:E$53="B",ROW(Liste_Enfants!E$4:E$53)-3),14))&amp;" "&amp;INDEX(Liste_Enfants!C$4:C$53,SMALL(IF(Liste_Enfants!E$4:E$53="B",ROW(Liste_Enfants!E$4:E$53)-3),14)),"")</f>
        <v/>
      </c>
      <c r="C780" s="235" t="n"/>
      <c r="D780" s="256" t="n"/>
      <c r="E780" s="256" t="n"/>
      <c r="F780" s="256" t="n"/>
      <c r="G780" s="256" t="n"/>
      <c r="H780" s="256" t="n"/>
      <c r="I780" s="256" t="n"/>
      <c r="J780" s="256" t="n"/>
      <c r="K780" s="256" t="n"/>
      <c r="L780" s="256" t="n"/>
      <c r="M780" s="256" t="n"/>
      <c r="N780" s="256" t="n"/>
      <c r="O780" s="256" t="n"/>
      <c r="P780" s="256" t="n"/>
      <c r="Q780" s="264">
        <f>IF(COUNTA(D780:P780)=0,"",ROUND(AVERAGE(D780:P780),1))</f>
        <v/>
      </c>
      <c r="S780" s="256" t="n"/>
      <c r="T780" s="256" t="n"/>
      <c r="U780" s="256" t="n"/>
      <c r="V780" s="256" t="n"/>
      <c r="W780" s="256" t="n"/>
      <c r="X780" s="256" t="n"/>
      <c r="Y780" s="256" t="n"/>
      <c r="Z780" s="256" t="n"/>
      <c r="AA780" s="256" t="n"/>
      <c r="AB780" s="256" t="n"/>
      <c r="AC780" s="256" t="n"/>
      <c r="AD780" s="256" t="n"/>
      <c r="AE780" s="256" t="n"/>
      <c r="AF780" s="264">
        <f>IF(COUNTA(S780:AE780)=0,"",ROUND(AVERAGE(S780:AE780),1))</f>
        <v/>
      </c>
      <c r="AH780" s="256" t="n"/>
      <c r="AI780" s="256" t="n"/>
      <c r="AJ780" s="256" t="n"/>
      <c r="AK780" s="256" t="n"/>
      <c r="AL780" s="256" t="n"/>
      <c r="AM780" s="256" t="n"/>
      <c r="AN780" s="256" t="n"/>
      <c r="AO780" s="256" t="n"/>
      <c r="AP780" s="256" t="n"/>
      <c r="AQ780" s="256" t="n"/>
      <c r="AR780" s="256" t="n"/>
      <c r="AS780" s="256" t="n"/>
      <c r="AT780" s="256" t="n"/>
      <c r="AU780" s="237">
        <f>IF(COUNTA(AH780:AT780)=0,"",ROUND(AVERAGE(AH780:AT780),1))</f>
        <v/>
      </c>
    </row>
    <row r="781" ht="14.4" customHeight="1" s="185">
      <c r="A781" s="255" t="n">
        <v>15</v>
      </c>
      <c r="B781" s="194">
        <f t="array" ref="B781:B781">IFERROR(INDEX(Liste_Enfants!B$4:B$53,SMALL(IF(Liste_Enfants!E$4:E$53="B",ROW(Liste_Enfants!E$4:E$53)-3),15))&amp;" "&amp;INDEX(Liste_Enfants!C$4:C$53,SMALL(IF(Liste_Enfants!E$4:E$53="B",ROW(Liste_Enfants!E$4:E$53)-3),15)),"")</f>
        <v/>
      </c>
      <c r="C781" s="235" t="n"/>
      <c r="D781" s="256" t="n"/>
      <c r="E781" s="256" t="n"/>
      <c r="F781" s="256" t="n"/>
      <c r="G781" s="256" t="n"/>
      <c r="H781" s="256" t="n"/>
      <c r="I781" s="256" t="n"/>
      <c r="J781" s="256" t="n"/>
      <c r="K781" s="256" t="n"/>
      <c r="L781" s="256" t="n"/>
      <c r="M781" s="256" t="n"/>
      <c r="N781" s="256" t="n"/>
      <c r="O781" s="256" t="n"/>
      <c r="P781" s="256" t="n"/>
      <c r="Q781" s="264">
        <f>IF(COUNTA(D781:P781)=0,"",ROUND(AVERAGE(D781:P781),1))</f>
        <v/>
      </c>
      <c r="S781" s="256" t="n"/>
      <c r="T781" s="256" t="n"/>
      <c r="U781" s="256" t="n"/>
      <c r="V781" s="256" t="n"/>
      <c r="W781" s="256" t="n"/>
      <c r="X781" s="256" t="n"/>
      <c r="Y781" s="256" t="n"/>
      <c r="Z781" s="256" t="n"/>
      <c r="AA781" s="256" t="n"/>
      <c r="AB781" s="256" t="n"/>
      <c r="AC781" s="256" t="n"/>
      <c r="AD781" s="256" t="n"/>
      <c r="AE781" s="256" t="n"/>
      <c r="AF781" s="264">
        <f>IF(COUNTA(S781:AE781)=0,"",ROUND(AVERAGE(S781:AE781),1))</f>
        <v/>
      </c>
      <c r="AH781" s="256" t="n"/>
      <c r="AI781" s="256" t="n"/>
      <c r="AJ781" s="256" t="n"/>
      <c r="AK781" s="256" t="n"/>
      <c r="AL781" s="256" t="n"/>
      <c r="AM781" s="256" t="n"/>
      <c r="AN781" s="256" t="n"/>
      <c r="AO781" s="256" t="n"/>
      <c r="AP781" s="256" t="n"/>
      <c r="AQ781" s="256" t="n"/>
      <c r="AR781" s="256" t="n"/>
      <c r="AS781" s="256" t="n"/>
      <c r="AT781" s="256" t="n"/>
      <c r="AU781" s="237">
        <f>IF(COUNTA(AH781:AT781)=0,"",ROUND(AVERAGE(AH781:AT781),1))</f>
        <v/>
      </c>
    </row>
    <row r="782" ht="14.4" customHeight="1" s="185">
      <c r="A782" s="257" t="inlineStr">
        <is>
          <t>📊 MOY.</t>
        </is>
      </c>
      <c r="C782" s="235" t="n"/>
      <c r="D782" s="258">
        <f>IF(COUNTA(D767:D781)=0,"",ROUND(AVERAGE(D767:D781),1))</f>
        <v/>
      </c>
      <c r="E782" s="258">
        <f>IF(COUNTA(E767:E781)=0,"",ROUND(AVERAGE(E767:E781),1))</f>
        <v/>
      </c>
      <c r="F782" s="258">
        <f>IF(COUNTA(F767:F781)=0,"",ROUND(AVERAGE(F767:F781),1))</f>
        <v/>
      </c>
      <c r="G782" s="258">
        <f>IF(COUNTA(G767:G781)=0,"",ROUND(AVERAGE(G767:G781),1))</f>
        <v/>
      </c>
      <c r="H782" s="258">
        <f>IF(COUNTA(H767:H781)=0,"",ROUND(AVERAGE(H767:H781),1))</f>
        <v/>
      </c>
      <c r="I782" s="258">
        <f>IF(COUNTA(I767:I781)=0,"",ROUND(AVERAGE(I767:I781),1))</f>
        <v/>
      </c>
      <c r="J782" s="258">
        <f>IF(COUNTA(J767:J781)=0,"",ROUND(AVERAGE(J767:J781),1))</f>
        <v/>
      </c>
      <c r="K782" s="258">
        <f>IF(COUNTA(K767:K781)=0,"",ROUND(AVERAGE(K767:K781),1))</f>
        <v/>
      </c>
      <c r="L782" s="258">
        <f>IF(COUNTA(L767:L781)=0,"",ROUND(AVERAGE(L767:L781),1))</f>
        <v/>
      </c>
      <c r="M782" s="258">
        <f>IF(COUNTA(M767:M781)=0,"",ROUND(AVERAGE(M767:M781),1))</f>
        <v/>
      </c>
      <c r="N782" s="258">
        <f>IF(COUNTA(N767:N781)=0,"",ROUND(AVERAGE(N767:N781),1))</f>
        <v/>
      </c>
      <c r="O782" s="258">
        <f>IF(COUNTA(O767:O781)=0,"",ROUND(AVERAGE(O767:O781),1))</f>
        <v/>
      </c>
      <c r="P782" s="258">
        <f>IF(COUNTA(P767:P781)=0,"",ROUND(AVERAGE(P767:P781),1))</f>
        <v/>
      </c>
      <c r="Q782" s="265">
        <f>IF(COUNTA(Q767:Q781)=0,"",ROUND(AVERAGE(Q767:Q781),1))</f>
        <v/>
      </c>
      <c r="S782" s="258">
        <f>IF(COUNTA(S767:S781)=0,"",ROUND(AVERAGE(S767:S781),1))</f>
        <v/>
      </c>
      <c r="T782" s="258">
        <f>IF(COUNTA(T767:T781)=0,"",ROUND(AVERAGE(T767:T781),1))</f>
        <v/>
      </c>
      <c r="U782" s="258">
        <f>IF(COUNTA(U767:U781)=0,"",ROUND(AVERAGE(U767:U781),1))</f>
        <v/>
      </c>
      <c r="V782" s="258">
        <f>IF(COUNTA(V767:V781)=0,"",ROUND(AVERAGE(V767:V781),1))</f>
        <v/>
      </c>
      <c r="W782" s="258">
        <f>IF(COUNTA(W767:W781)=0,"",ROUND(AVERAGE(W767:W781),1))</f>
        <v/>
      </c>
      <c r="X782" s="258">
        <f>IF(COUNTA(X767:X781)=0,"",ROUND(AVERAGE(X767:X781),1))</f>
        <v/>
      </c>
      <c r="Y782" s="258">
        <f>IF(COUNTA(Y767:Y781)=0,"",ROUND(AVERAGE(Y767:Y781),1))</f>
        <v/>
      </c>
      <c r="Z782" s="258">
        <f>IF(COUNTA(Z767:Z781)=0,"",ROUND(AVERAGE(Z767:Z781),1))</f>
        <v/>
      </c>
      <c r="AA782" s="258">
        <f>IF(COUNTA(AA767:AA781)=0,"",ROUND(AVERAGE(AA767:AA781),1))</f>
        <v/>
      </c>
      <c r="AB782" s="258">
        <f>IF(COUNTA(AB767:AB781)=0,"",ROUND(AVERAGE(AB767:AB781),1))</f>
        <v/>
      </c>
      <c r="AC782" s="258">
        <f>IF(COUNTA(AC767:AC781)=0,"",ROUND(AVERAGE(AC767:AC781),1))</f>
        <v/>
      </c>
      <c r="AD782" s="258">
        <f>IF(COUNTA(AD767:AD781)=0,"",ROUND(AVERAGE(AD767:AD781),1))</f>
        <v/>
      </c>
      <c r="AE782" s="258">
        <f>IF(COUNTA(AE767:AE781)=0,"",ROUND(AVERAGE(AE767:AE781),1))</f>
        <v/>
      </c>
      <c r="AF782" s="265">
        <f>IF(COUNTA(AF767:AF781)=0,"",ROUND(AVERAGE(AF767:AF781),1))</f>
        <v/>
      </c>
      <c r="AH782" s="258">
        <f>IF(COUNTA(AH767:AH781)=0,"",ROUND(AVERAGE(AH767:AH781),1))</f>
        <v/>
      </c>
      <c r="AI782" s="258">
        <f>IF(COUNTA(AI767:AI781)=0,"",ROUND(AVERAGE(AI767:AI781),1))</f>
        <v/>
      </c>
      <c r="AJ782" s="258">
        <f>IF(COUNTA(AJ767:AJ781)=0,"",ROUND(AVERAGE(AJ767:AJ781),1))</f>
        <v/>
      </c>
      <c r="AK782" s="258">
        <f>IF(COUNTA(AK767:AK781)=0,"",ROUND(AVERAGE(AK767:AK781),1))</f>
        <v/>
      </c>
      <c r="AL782" s="258">
        <f>IF(COUNTA(AL767:AL781)=0,"",ROUND(AVERAGE(AL767:AL781),1))</f>
        <v/>
      </c>
      <c r="AM782" s="258">
        <f>IF(COUNTA(AM767:AM781)=0,"",ROUND(AVERAGE(AM767:AM781),1))</f>
        <v/>
      </c>
      <c r="AN782" s="258">
        <f>IF(COUNTA(AN767:AN781)=0,"",ROUND(AVERAGE(AN767:AN781),1))</f>
        <v/>
      </c>
      <c r="AO782" s="258">
        <f>IF(COUNTA(AO767:AO781)=0,"",ROUND(AVERAGE(AO767:AO781),1))</f>
        <v/>
      </c>
      <c r="AP782" s="258">
        <f>IF(COUNTA(AP767:AP781)=0,"",ROUND(AVERAGE(AP767:AP781),1))</f>
        <v/>
      </c>
      <c r="AQ782" s="258">
        <f>IF(COUNTA(AQ767:AQ781)=0,"",ROUND(AVERAGE(AQ767:AQ781),1))</f>
        <v/>
      </c>
      <c r="AR782" s="258">
        <f>IF(COUNTA(AR767:AR781)=0,"",ROUND(AVERAGE(AR767:AR781),1))</f>
        <v/>
      </c>
      <c r="AS782" s="258">
        <f>IF(COUNTA(AS767:AS781)=0,"",ROUND(AVERAGE(AS767:AS781),1))</f>
        <v/>
      </c>
      <c r="AT782" s="258">
        <f>IF(COUNTA(AT767:AT781)=0,"",ROUND(AVERAGE(AT767:AT781),1))</f>
        <v/>
      </c>
      <c r="AU782" s="272">
        <f>IF(COUNTA(AU767:AU781)=0,"",ROUND(AVERAGE(AU767:AU781),1))</f>
        <v/>
      </c>
    </row>
    <row r="783" ht="14.4" customHeight="1" s="185">
      <c r="A783" s="262" t="inlineStr">
        <is>
          <t>⭐ MOY. S11</t>
        </is>
      </c>
      <c r="C783" s="235" t="n"/>
      <c r="D783" s="263">
        <f>IF(COUNTA(D731,D748,D765,D782)=0,"",ROUND(AVERAGE(D731,D748,D765,D782),1))</f>
        <v/>
      </c>
      <c r="E783" s="263">
        <f>IF(COUNTA(E731,E748,E765,E782)=0,"",ROUND(AVERAGE(E731,E748,E765,E782),1))</f>
        <v/>
      </c>
      <c r="F783" s="263">
        <f>IF(COUNTA(F731,F748,F765,F782)=0,"",ROUND(AVERAGE(F731,F748,F765,F782),1))</f>
        <v/>
      </c>
      <c r="G783" s="263">
        <f>IF(COUNTA(G731,G748,G765,G782)=0,"",ROUND(AVERAGE(G731,G748,G765,G782),1))</f>
        <v/>
      </c>
      <c r="H783" s="263">
        <f>IF(COUNTA(H731,H748,H765,H782)=0,"",ROUND(AVERAGE(H731,H748,H765,H782),1))</f>
        <v/>
      </c>
      <c r="I783" s="263">
        <f>IF(COUNTA(I731,I748,I765,I782)=0,"",ROUND(AVERAGE(I731,I748,I765,I782),1))</f>
        <v/>
      </c>
      <c r="J783" s="263">
        <f>IF(COUNTA(J731,J748,J765,J782)=0,"",ROUND(AVERAGE(J731,J748,J765,J782),1))</f>
        <v/>
      </c>
      <c r="K783" s="263">
        <f>IF(COUNTA(K731,K748,K765,K782)=0,"",ROUND(AVERAGE(K731,K748,K765,K782),1))</f>
        <v/>
      </c>
      <c r="L783" s="263">
        <f>IF(COUNTA(L731,L748,L765,L782)=0,"",ROUND(AVERAGE(L731,L748,L765,L782),1))</f>
        <v/>
      </c>
      <c r="M783" s="263">
        <f>IF(COUNTA(M731,M748,M765,M782)=0,"",ROUND(AVERAGE(M731,M748,M765,M782),1))</f>
        <v/>
      </c>
      <c r="N783" s="263">
        <f>IF(COUNTA(N731,N748,N765,N782)=0,"",ROUND(AVERAGE(N731,N748,N765,N782),1))</f>
        <v/>
      </c>
      <c r="O783" s="263">
        <f>IF(COUNTA(O731,O748,O765,O782)=0,"",ROUND(AVERAGE(O731,O748,O765,O782),1))</f>
        <v/>
      </c>
      <c r="P783" s="263">
        <f>IF(COUNTA(P731,P748,P765,P782)=0,"",ROUND(AVERAGE(P731,P748,P765,P782),1))</f>
        <v/>
      </c>
      <c r="Q783" s="270">
        <f>IF(COUNTA(Q731,Q748,Q765,Q782)=0,"",ROUND(AVERAGE(Q731,Q748,Q765,Q782),1))</f>
        <v/>
      </c>
      <c r="S783" s="263">
        <f>IF(COUNTA(S731,S748,S765,S782)=0,"",ROUND(AVERAGE(S731,S748,S765,S782),1))</f>
        <v/>
      </c>
      <c r="T783" s="263">
        <f>IF(COUNTA(T731,T748,T765,T782)=0,"",ROUND(AVERAGE(T731,T748,T765,T782),1))</f>
        <v/>
      </c>
      <c r="U783" s="263">
        <f>IF(COUNTA(U731,U748,U765,U782)=0,"",ROUND(AVERAGE(U731,U748,U765,U782),1))</f>
        <v/>
      </c>
      <c r="V783" s="263">
        <f>IF(COUNTA(V731,V748,V765,V782)=0,"",ROUND(AVERAGE(V731,V748,V765,V782),1))</f>
        <v/>
      </c>
      <c r="W783" s="263">
        <f>IF(COUNTA(W731,W748,W765,W782)=0,"",ROUND(AVERAGE(W731,W748,W765,W782),1))</f>
        <v/>
      </c>
      <c r="X783" s="263">
        <f>IF(COUNTA(X731,X748,X765,X782)=0,"",ROUND(AVERAGE(X731,X748,X765,X782),1))</f>
        <v/>
      </c>
      <c r="Y783" s="263">
        <f>IF(COUNTA(Y731,Y748,Y765,Y782)=0,"",ROUND(AVERAGE(Y731,Y748,Y765,Y782),1))</f>
        <v/>
      </c>
      <c r="Z783" s="263">
        <f>IF(COUNTA(Z731,Z748,Z765,Z782)=0,"",ROUND(AVERAGE(Z731,Z748,Z765,Z782),1))</f>
        <v/>
      </c>
      <c r="AA783" s="263">
        <f>IF(COUNTA(AA731,AA748,AA765,AA782)=0,"",ROUND(AVERAGE(AA731,AA748,AA765,AA782),1))</f>
        <v/>
      </c>
      <c r="AB783" s="263">
        <f>IF(COUNTA(AB731,AB748,AB765,AB782)=0,"",ROUND(AVERAGE(AB731,AB748,AB765,AB782),1))</f>
        <v/>
      </c>
      <c r="AC783" s="263">
        <f>IF(COUNTA(AC731,AC748,AC765,AC782)=0,"",ROUND(AVERAGE(AC731,AC748,AC765,AC782),1))</f>
        <v/>
      </c>
      <c r="AD783" s="263">
        <f>IF(COUNTA(AD731,AD748,AD765,AD782)=0,"",ROUND(AVERAGE(AD731,AD748,AD765,AD782),1))</f>
        <v/>
      </c>
      <c r="AE783" s="263">
        <f>IF(COUNTA(AE731,AE748,AE765,AE782)=0,"",ROUND(AVERAGE(AE731,AE748,AE765,AE782),1))</f>
        <v/>
      </c>
      <c r="AF783" s="270">
        <f>IF(COUNTA(AF731,AF748,AF765,AF782)=0,"",ROUND(AVERAGE(AF731,AF748,AF765,AF782),1))</f>
        <v/>
      </c>
      <c r="AH783" s="263">
        <f>IF(COUNTA(AH731,AH748,AH765,AH782)=0,"",ROUND(AVERAGE(AH731,AH748,AH765,AH782),1))</f>
        <v/>
      </c>
      <c r="AI783" s="263">
        <f>IF(COUNTA(AI731,AI748,AI765,AI782)=0,"",ROUND(AVERAGE(AI731,AI748,AI765,AI782),1))</f>
        <v/>
      </c>
      <c r="AJ783" s="263">
        <f>IF(COUNTA(AJ731,AJ748,AJ765,AJ782)=0,"",ROUND(AVERAGE(AJ731,AJ748,AJ765,AJ782),1))</f>
        <v/>
      </c>
      <c r="AK783" s="263">
        <f>IF(COUNTA(AK731,AK748,AK765,AK782)=0,"",ROUND(AVERAGE(AK731,AK748,AK765,AK782),1))</f>
        <v/>
      </c>
      <c r="AL783" s="263">
        <f>IF(COUNTA(AL731,AL748,AL765,AL782)=0,"",ROUND(AVERAGE(AL731,AL748,AL765,AL782),1))</f>
        <v/>
      </c>
      <c r="AM783" s="263">
        <f>IF(COUNTA(AM731,AM748,AM765,AM782)=0,"",ROUND(AVERAGE(AM731,AM748,AM765,AM782),1))</f>
        <v/>
      </c>
      <c r="AN783" s="263">
        <f>IF(COUNTA(AN731,AN748,AN765,AN782)=0,"",ROUND(AVERAGE(AN731,AN748,AN765,AN782),1))</f>
        <v/>
      </c>
      <c r="AO783" s="263">
        <f>IF(COUNTA(AO731,AO748,AO765,AO782)=0,"",ROUND(AVERAGE(AO731,AO748,AO765,AO782),1))</f>
        <v/>
      </c>
      <c r="AP783" s="263">
        <f>IF(COUNTA(AP731,AP748,AP765,AP782)=0,"",ROUND(AVERAGE(AP731,AP748,AP765,AP782),1))</f>
        <v/>
      </c>
      <c r="AQ783" s="263">
        <f>IF(COUNTA(AQ731,AQ748,AQ765,AQ782)=0,"",ROUND(AVERAGE(AQ731,AQ748,AQ765,AQ782),1))</f>
        <v/>
      </c>
      <c r="AR783" s="263">
        <f>IF(COUNTA(AR731,AR748,AR765,AR782)=0,"",ROUND(AVERAGE(AR731,AR748,AR765,AR782),1))</f>
        <v/>
      </c>
      <c r="AS783" s="263">
        <f>IF(COUNTA(AS731,AS748,AS765,AS782)=0,"",ROUND(AVERAGE(AS731,AS748,AS765,AS782),1))</f>
        <v/>
      </c>
      <c r="AT783" s="263">
        <f>IF(COUNTA(AT731,AT748,AT765,AT782)=0,"",ROUND(AVERAGE(AT731,AT748,AT765,AT782),1))</f>
        <v/>
      </c>
      <c r="AU783" s="273">
        <f>IF(COUNTA(AU731,AU748,AU765,AU782)=0,"",ROUND(AVERAGE(AU731,AU748,AU765,AU782),1))</f>
        <v/>
      </c>
    </row>
    <row r="784" ht="14.4" customHeight="1" s="185">
      <c r="C784" s="235" t="n"/>
      <c r="D784" s="194" t="n"/>
      <c r="E784" s="194" t="n"/>
      <c r="F784" s="194" t="n"/>
      <c r="G784" s="194" t="n"/>
      <c r="H784" s="194" t="n"/>
      <c r="I784" s="194" t="n"/>
      <c r="J784" s="194" t="n"/>
      <c r="K784" s="194" t="n"/>
      <c r="L784" s="194" t="n"/>
      <c r="M784" s="194" t="n"/>
      <c r="N784" s="194" t="n"/>
      <c r="O784" s="194" t="n"/>
      <c r="P784" s="194" t="n"/>
      <c r="Q784" s="235" t="n"/>
      <c r="S784" s="194" t="n"/>
      <c r="T784" s="194" t="n"/>
      <c r="U784" s="194" t="n"/>
      <c r="V784" s="194" t="n"/>
      <c r="W784" s="194" t="n"/>
      <c r="X784" s="194" t="n"/>
      <c r="Y784" s="194" t="n"/>
      <c r="Z784" s="194" t="n"/>
      <c r="AA784" s="194" t="n"/>
      <c r="AB784" s="194" t="n"/>
      <c r="AC784" s="194" t="n"/>
      <c r="AD784" s="194" t="n"/>
      <c r="AE784" s="194" t="n"/>
      <c r="AF784" s="235" t="n"/>
      <c r="AH784" s="194" t="n"/>
      <c r="AI784" s="194" t="n"/>
      <c r="AJ784" s="194" t="n"/>
      <c r="AK784" s="194" t="n"/>
      <c r="AL784" s="194" t="n"/>
      <c r="AM784" s="194" t="n"/>
      <c r="AN784" s="194" t="n"/>
      <c r="AO784" s="194" t="n"/>
      <c r="AP784" s="194" t="n"/>
      <c r="AQ784" s="194" t="n"/>
      <c r="AR784" s="194" t="n"/>
      <c r="AS784" s="194" t="n"/>
      <c r="AT784" s="194" t="n"/>
    </row>
    <row r="785" ht="15.6" customHeight="1" s="185">
      <c r="A785" s="216" t="inlineStr">
        <is>
          <t>📋 T1 — 📆 SEMAINE 12</t>
        </is>
      </c>
      <c r="C785" s="235" t="n"/>
      <c r="D785" s="194" t="n"/>
      <c r="E785" s="194" t="n"/>
      <c r="F785" s="194" t="n"/>
      <c r="G785" s="194" t="n"/>
      <c r="H785" s="194" t="n"/>
      <c r="I785" s="194" t="n"/>
      <c r="J785" s="194" t="n"/>
      <c r="K785" s="194" t="n"/>
      <c r="L785" s="194" t="n"/>
      <c r="M785" s="194" t="n"/>
      <c r="N785" s="194" t="n"/>
      <c r="O785" s="194" t="n"/>
      <c r="P785" s="194" t="n"/>
      <c r="Q785" s="235" t="n"/>
      <c r="S785" s="194" t="n"/>
      <c r="T785" s="194" t="n"/>
      <c r="U785" s="194" t="n"/>
      <c r="V785" s="194" t="n"/>
      <c r="W785" s="194" t="n"/>
      <c r="X785" s="194" t="n"/>
      <c r="Y785" s="194" t="n"/>
      <c r="Z785" s="194" t="n"/>
      <c r="AA785" s="194" t="n"/>
      <c r="AB785" s="194" t="n"/>
      <c r="AC785" s="194" t="n"/>
      <c r="AD785" s="194" t="n"/>
      <c r="AE785" s="194" t="n"/>
      <c r="AF785" s="235" t="n"/>
      <c r="AH785" s="194" t="n"/>
      <c r="AI785" s="194" t="n"/>
      <c r="AJ785" s="194" t="n"/>
      <c r="AK785" s="194" t="n"/>
      <c r="AL785" s="194" t="n"/>
      <c r="AM785" s="194" t="n"/>
      <c r="AN785" s="194" t="n"/>
      <c r="AO785" s="194" t="n"/>
      <c r="AP785" s="194" t="n"/>
      <c r="AQ785" s="194" t="n"/>
      <c r="AR785" s="194" t="n"/>
      <c r="AS785" s="194" t="n"/>
      <c r="AT785" s="194" t="n"/>
    </row>
    <row r="786" ht="30" customHeight="1" s="185">
      <c r="A786" s="254" t="inlineStr">
        <is>
          <t>N°</t>
        </is>
      </c>
      <c r="B786" s="227" t="inlineStr">
        <is>
          <t>📅 LUNDI</t>
        </is>
      </c>
      <c r="C786" s="228" t="n"/>
      <c r="D786" s="229" t="inlineStr">
        <is>
          <t>Règles</t>
        </is>
      </c>
      <c r="E786" s="229" t="inlineStr">
        <is>
          <t>Coopér.</t>
        </is>
      </c>
      <c r="F786" s="229" t="inlineStr">
        <is>
          <t>Comm.</t>
        </is>
      </c>
      <c r="G786" s="229" t="inlineStr">
        <is>
          <t>Entraide</t>
        </is>
      </c>
      <c r="H786" s="230" t="inlineStr">
        <is>
          <t>Initiat.</t>
        </is>
      </c>
      <c r="I786" s="230" t="inlineStr">
        <is>
          <t>Gest.mat</t>
        </is>
      </c>
      <c r="J786" s="230" t="inlineStr">
        <is>
          <t>Orga.</t>
        </is>
      </c>
      <c r="K786" s="231" t="inlineStr">
        <is>
          <t>Imagin.</t>
        </is>
      </c>
      <c r="L786" s="231" t="inlineStr">
        <is>
          <t>Expr.art</t>
        </is>
      </c>
      <c r="M786" s="231" t="inlineStr">
        <is>
          <t>Expr.corp</t>
        </is>
      </c>
      <c r="N786" s="232" t="inlineStr">
        <is>
          <t>Coord.</t>
        </is>
      </c>
      <c r="O786" s="232" t="inlineStr">
        <is>
          <t>Endur.</t>
        </is>
      </c>
      <c r="P786" s="232" t="inlineStr">
        <is>
          <t>Esp.sport</t>
        </is>
      </c>
      <c r="Q786" s="267" t="inlineStr">
        <is>
          <t>MOY</t>
        </is>
      </c>
      <c r="R786" s="268" t="inlineStr">
        <is>
          <t>▼ Activité</t>
        </is>
      </c>
      <c r="S786" s="229" t="inlineStr">
        <is>
          <t>Règles</t>
        </is>
      </c>
      <c r="T786" s="229" t="inlineStr">
        <is>
          <t>Coopér.</t>
        </is>
      </c>
      <c r="U786" s="229" t="inlineStr">
        <is>
          <t>Comm.</t>
        </is>
      </c>
      <c r="V786" s="229" t="inlineStr">
        <is>
          <t>Entraide</t>
        </is>
      </c>
      <c r="W786" s="230" t="inlineStr">
        <is>
          <t>Initiat.</t>
        </is>
      </c>
      <c r="X786" s="230" t="inlineStr">
        <is>
          <t>Gest.mat</t>
        </is>
      </c>
      <c r="Y786" s="230" t="inlineStr">
        <is>
          <t>Orga.</t>
        </is>
      </c>
      <c r="Z786" s="231" t="inlineStr">
        <is>
          <t>Imagin.</t>
        </is>
      </c>
      <c r="AA786" s="231" t="inlineStr">
        <is>
          <t>Expr.art</t>
        </is>
      </c>
      <c r="AB786" s="231" t="inlineStr">
        <is>
          <t>Expr.corp</t>
        </is>
      </c>
      <c r="AC786" s="232" t="inlineStr">
        <is>
          <t>Coord.</t>
        </is>
      </c>
      <c r="AD786" s="232" t="inlineStr">
        <is>
          <t>Endur.</t>
        </is>
      </c>
      <c r="AE786" s="232" t="inlineStr">
        <is>
          <t>Esp.sport</t>
        </is>
      </c>
      <c r="AF786" s="267" t="inlineStr">
        <is>
          <t>MOY</t>
        </is>
      </c>
      <c r="AH786" s="229" t="inlineStr">
        <is>
          <t>Règles</t>
        </is>
      </c>
      <c r="AI786" s="229" t="inlineStr">
        <is>
          <t>Coopér.</t>
        </is>
      </c>
      <c r="AJ786" s="229" t="inlineStr">
        <is>
          <t>Comm.</t>
        </is>
      </c>
      <c r="AK786" s="229" t="inlineStr">
        <is>
          <t>Entraide</t>
        </is>
      </c>
      <c r="AL786" s="230" t="inlineStr">
        <is>
          <t>Initiat.</t>
        </is>
      </c>
      <c r="AM786" s="230" t="inlineStr">
        <is>
          <t>Gest.mat</t>
        </is>
      </c>
      <c r="AN786" s="230" t="inlineStr">
        <is>
          <t>Orga.</t>
        </is>
      </c>
      <c r="AO786" s="231" t="inlineStr">
        <is>
          <t>Imagin.</t>
        </is>
      </c>
      <c r="AP786" s="231" t="inlineStr">
        <is>
          <t>Expr.art</t>
        </is>
      </c>
      <c r="AQ786" s="231" t="inlineStr">
        <is>
          <t>Expr.corp</t>
        </is>
      </c>
      <c r="AR786" s="232" t="inlineStr">
        <is>
          <t>Coord.</t>
        </is>
      </c>
      <c r="AS786" s="232" t="inlineStr">
        <is>
          <t>Endur.</t>
        </is>
      </c>
      <c r="AT786" s="232" t="inlineStr">
        <is>
          <t>Esp.sport</t>
        </is>
      </c>
      <c r="AU786" s="269" t="inlineStr">
        <is>
          <t>MOY</t>
        </is>
      </c>
    </row>
    <row r="787" ht="14.4" customHeight="1" s="185">
      <c r="A787" s="255" t="n">
        <v>1</v>
      </c>
      <c r="B787" s="194">
        <f t="array" ref="B787:B787">IFERROR(INDEX(Liste_Enfants!B$4:B$53,SMALL(IF(Liste_Enfants!E$4:E$53="B",ROW(Liste_Enfants!E$4:E$53)-3),1))&amp;" "&amp;INDEX(Liste_Enfants!C$4:C$53,SMALL(IF(Liste_Enfants!E$4:E$53="B",ROW(Liste_Enfants!E$4:E$53)-3),1)),"")</f>
        <v/>
      </c>
      <c r="C787" s="235" t="n"/>
      <c r="D787" s="256" t="n"/>
      <c r="E787" s="256" t="n"/>
      <c r="F787" s="256" t="n"/>
      <c r="G787" s="256" t="n"/>
      <c r="H787" s="256" t="n"/>
      <c r="I787" s="256" t="n"/>
      <c r="J787" s="256" t="n"/>
      <c r="K787" s="256" t="n"/>
      <c r="L787" s="256" t="n"/>
      <c r="M787" s="256" t="n"/>
      <c r="N787" s="256" t="n"/>
      <c r="O787" s="256" t="n"/>
      <c r="P787" s="256" t="n"/>
      <c r="Q787" s="264">
        <f>IF(COUNTA(D787:P787)=0,"",ROUND(AVERAGE(D787:P787),1))</f>
        <v/>
      </c>
      <c r="S787" s="256" t="n"/>
      <c r="T787" s="256" t="n"/>
      <c r="U787" s="256" t="n"/>
      <c r="V787" s="256" t="n"/>
      <c r="W787" s="256" t="n"/>
      <c r="X787" s="256" t="n"/>
      <c r="Y787" s="256" t="n"/>
      <c r="Z787" s="256" t="n"/>
      <c r="AA787" s="256" t="n"/>
      <c r="AB787" s="256" t="n"/>
      <c r="AC787" s="256" t="n"/>
      <c r="AD787" s="256" t="n"/>
      <c r="AE787" s="256" t="n"/>
      <c r="AF787" s="264">
        <f>IF(COUNTA(S787:AE787)=0,"",ROUND(AVERAGE(S787:AE787),1))</f>
        <v/>
      </c>
      <c r="AH787" s="256" t="n"/>
      <c r="AI787" s="256" t="n"/>
      <c r="AJ787" s="256" t="n"/>
      <c r="AK787" s="256" t="n"/>
      <c r="AL787" s="256" t="n"/>
      <c r="AM787" s="256" t="n"/>
      <c r="AN787" s="256" t="n"/>
      <c r="AO787" s="256" t="n"/>
      <c r="AP787" s="256" t="n"/>
      <c r="AQ787" s="256" t="n"/>
      <c r="AR787" s="256" t="n"/>
      <c r="AS787" s="256" t="n"/>
      <c r="AT787" s="256" t="n"/>
      <c r="AU787" s="237">
        <f>IF(COUNTA(AH787:AT787)=0,"",ROUND(AVERAGE(AH787:AT787),1))</f>
        <v/>
      </c>
    </row>
    <row r="788" ht="14.4" customHeight="1" s="185">
      <c r="A788" s="255" t="n">
        <v>2</v>
      </c>
      <c r="B788" s="194">
        <f t="array" ref="B788:B788">IFERROR(INDEX(Liste_Enfants!B$4:B$53,SMALL(IF(Liste_Enfants!E$4:E$53="B",ROW(Liste_Enfants!E$4:E$53)-3),2))&amp;" "&amp;INDEX(Liste_Enfants!C$4:C$53,SMALL(IF(Liste_Enfants!E$4:E$53="B",ROW(Liste_Enfants!E$4:E$53)-3),2)),"")</f>
        <v/>
      </c>
      <c r="C788" s="235" t="n"/>
      <c r="D788" s="256" t="n"/>
      <c r="E788" s="256" t="n"/>
      <c r="F788" s="256" t="n"/>
      <c r="G788" s="256" t="n"/>
      <c r="H788" s="256" t="n"/>
      <c r="I788" s="256" t="n"/>
      <c r="J788" s="256" t="n"/>
      <c r="K788" s="256" t="n"/>
      <c r="L788" s="256" t="n"/>
      <c r="M788" s="256" t="n"/>
      <c r="N788" s="256" t="n"/>
      <c r="O788" s="256" t="n"/>
      <c r="P788" s="256" t="n"/>
      <c r="Q788" s="264">
        <f>IF(COUNTA(D788:P788)=0,"",ROUND(AVERAGE(D788:P788),1))</f>
        <v/>
      </c>
      <c r="S788" s="256" t="n"/>
      <c r="T788" s="256" t="n"/>
      <c r="U788" s="256" t="n"/>
      <c r="V788" s="256" t="n"/>
      <c r="W788" s="256" t="n"/>
      <c r="X788" s="256" t="n"/>
      <c r="Y788" s="256" t="n"/>
      <c r="Z788" s="256" t="n"/>
      <c r="AA788" s="256" t="n"/>
      <c r="AB788" s="256" t="n"/>
      <c r="AC788" s="256" t="n"/>
      <c r="AD788" s="256" t="n"/>
      <c r="AE788" s="256" t="n"/>
      <c r="AF788" s="264">
        <f>IF(COUNTA(S788:AE788)=0,"",ROUND(AVERAGE(S788:AE788),1))</f>
        <v/>
      </c>
      <c r="AH788" s="256" t="n"/>
      <c r="AI788" s="256" t="n"/>
      <c r="AJ788" s="256" t="n"/>
      <c r="AK788" s="256" t="n"/>
      <c r="AL788" s="256" t="n"/>
      <c r="AM788" s="256" t="n"/>
      <c r="AN788" s="256" t="n"/>
      <c r="AO788" s="256" t="n"/>
      <c r="AP788" s="256" t="n"/>
      <c r="AQ788" s="256" t="n"/>
      <c r="AR788" s="256" t="n"/>
      <c r="AS788" s="256" t="n"/>
      <c r="AT788" s="256" t="n"/>
      <c r="AU788" s="237">
        <f>IF(COUNTA(AH788:AT788)=0,"",ROUND(AVERAGE(AH788:AT788),1))</f>
        <v/>
      </c>
    </row>
    <row r="789" ht="14.4" customHeight="1" s="185">
      <c r="A789" s="255" t="n">
        <v>3</v>
      </c>
      <c r="B789" s="194">
        <f t="array" ref="B789:B789">IFERROR(INDEX(Liste_Enfants!B$4:B$53,SMALL(IF(Liste_Enfants!E$4:E$53="B",ROW(Liste_Enfants!E$4:E$53)-3),3))&amp;" "&amp;INDEX(Liste_Enfants!C$4:C$53,SMALL(IF(Liste_Enfants!E$4:E$53="B",ROW(Liste_Enfants!E$4:E$53)-3),3)),"")</f>
        <v/>
      </c>
      <c r="C789" s="235" t="n"/>
      <c r="D789" s="256" t="n"/>
      <c r="E789" s="256" t="n"/>
      <c r="F789" s="256" t="n"/>
      <c r="G789" s="256" t="n"/>
      <c r="H789" s="256" t="n"/>
      <c r="I789" s="256" t="n"/>
      <c r="J789" s="256" t="n"/>
      <c r="K789" s="256" t="n"/>
      <c r="L789" s="256" t="n"/>
      <c r="M789" s="256" t="n"/>
      <c r="N789" s="256" t="n"/>
      <c r="O789" s="256" t="n"/>
      <c r="P789" s="256" t="n"/>
      <c r="Q789" s="264">
        <f>IF(COUNTA(D789:P789)=0,"",ROUND(AVERAGE(D789:P789),1))</f>
        <v/>
      </c>
      <c r="S789" s="256" t="n"/>
      <c r="T789" s="256" t="n"/>
      <c r="U789" s="256" t="n"/>
      <c r="V789" s="256" t="n"/>
      <c r="W789" s="256" t="n"/>
      <c r="X789" s="256" t="n"/>
      <c r="Y789" s="256" t="n"/>
      <c r="Z789" s="256" t="n"/>
      <c r="AA789" s="256" t="n"/>
      <c r="AB789" s="256" t="n"/>
      <c r="AC789" s="256" t="n"/>
      <c r="AD789" s="256" t="n"/>
      <c r="AE789" s="256" t="n"/>
      <c r="AF789" s="264">
        <f>IF(COUNTA(S789:AE789)=0,"",ROUND(AVERAGE(S789:AE789),1))</f>
        <v/>
      </c>
      <c r="AH789" s="256" t="n"/>
      <c r="AI789" s="256" t="n"/>
      <c r="AJ789" s="256" t="n"/>
      <c r="AK789" s="256" t="n"/>
      <c r="AL789" s="256" t="n"/>
      <c r="AM789" s="256" t="n"/>
      <c r="AN789" s="256" t="n"/>
      <c r="AO789" s="256" t="n"/>
      <c r="AP789" s="256" t="n"/>
      <c r="AQ789" s="256" t="n"/>
      <c r="AR789" s="256" t="n"/>
      <c r="AS789" s="256" t="n"/>
      <c r="AT789" s="256" t="n"/>
      <c r="AU789" s="237">
        <f>IF(COUNTA(AH789:AT789)=0,"",ROUND(AVERAGE(AH789:AT789),1))</f>
        <v/>
      </c>
    </row>
    <row r="790" ht="14.4" customHeight="1" s="185">
      <c r="A790" s="255" t="n">
        <v>4</v>
      </c>
      <c r="B790" s="194">
        <f t="array" ref="B790:B790">IFERROR(INDEX(Liste_Enfants!B$4:B$53,SMALL(IF(Liste_Enfants!E$4:E$53="B",ROW(Liste_Enfants!E$4:E$53)-3),4))&amp;" "&amp;INDEX(Liste_Enfants!C$4:C$53,SMALL(IF(Liste_Enfants!E$4:E$53="B",ROW(Liste_Enfants!E$4:E$53)-3),4)),"")</f>
        <v/>
      </c>
      <c r="C790" s="235" t="n"/>
      <c r="D790" s="256" t="n"/>
      <c r="E790" s="256" t="n"/>
      <c r="F790" s="256" t="n"/>
      <c r="G790" s="256" t="n"/>
      <c r="H790" s="256" t="n"/>
      <c r="I790" s="256" t="n"/>
      <c r="J790" s="256" t="n"/>
      <c r="K790" s="256" t="n"/>
      <c r="L790" s="256" t="n"/>
      <c r="M790" s="256" t="n"/>
      <c r="N790" s="256" t="n"/>
      <c r="O790" s="256" t="n"/>
      <c r="P790" s="256" t="n"/>
      <c r="Q790" s="264">
        <f>IF(COUNTA(D790:P790)=0,"",ROUND(AVERAGE(D790:P790),1))</f>
        <v/>
      </c>
      <c r="S790" s="256" t="n"/>
      <c r="T790" s="256" t="n"/>
      <c r="U790" s="256" t="n"/>
      <c r="V790" s="256" t="n"/>
      <c r="W790" s="256" t="n"/>
      <c r="X790" s="256" t="n"/>
      <c r="Y790" s="256" t="n"/>
      <c r="Z790" s="256" t="n"/>
      <c r="AA790" s="256" t="n"/>
      <c r="AB790" s="256" t="n"/>
      <c r="AC790" s="256" t="n"/>
      <c r="AD790" s="256" t="n"/>
      <c r="AE790" s="256" t="n"/>
      <c r="AF790" s="264">
        <f>IF(COUNTA(S790:AE790)=0,"",ROUND(AVERAGE(S790:AE790),1))</f>
        <v/>
      </c>
      <c r="AH790" s="256" t="n"/>
      <c r="AI790" s="256" t="n"/>
      <c r="AJ790" s="256" t="n"/>
      <c r="AK790" s="256" t="n"/>
      <c r="AL790" s="256" t="n"/>
      <c r="AM790" s="256" t="n"/>
      <c r="AN790" s="256" t="n"/>
      <c r="AO790" s="256" t="n"/>
      <c r="AP790" s="256" t="n"/>
      <c r="AQ790" s="256" t="n"/>
      <c r="AR790" s="256" t="n"/>
      <c r="AS790" s="256" t="n"/>
      <c r="AT790" s="256" t="n"/>
      <c r="AU790" s="237">
        <f>IF(COUNTA(AH790:AT790)=0,"",ROUND(AVERAGE(AH790:AT790),1))</f>
        <v/>
      </c>
    </row>
    <row r="791" ht="14.4" customHeight="1" s="185">
      <c r="A791" s="255" t="n">
        <v>5</v>
      </c>
      <c r="B791" s="194">
        <f t="array" ref="B791:B791">IFERROR(INDEX(Liste_Enfants!B$4:B$53,SMALL(IF(Liste_Enfants!E$4:E$53="B",ROW(Liste_Enfants!E$4:E$53)-3),5))&amp;" "&amp;INDEX(Liste_Enfants!C$4:C$53,SMALL(IF(Liste_Enfants!E$4:E$53="B",ROW(Liste_Enfants!E$4:E$53)-3),5)),"")</f>
        <v/>
      </c>
      <c r="C791" s="235" t="n"/>
      <c r="D791" s="256" t="n"/>
      <c r="E791" s="256" t="n"/>
      <c r="F791" s="256" t="n"/>
      <c r="G791" s="256" t="n"/>
      <c r="H791" s="256" t="n"/>
      <c r="I791" s="256" t="n"/>
      <c r="J791" s="256" t="n"/>
      <c r="K791" s="256" t="n"/>
      <c r="L791" s="256" t="n"/>
      <c r="M791" s="256" t="n"/>
      <c r="N791" s="256" t="n"/>
      <c r="O791" s="256" t="n"/>
      <c r="P791" s="256" t="n"/>
      <c r="Q791" s="264">
        <f>IF(COUNTA(D791:P791)=0,"",ROUND(AVERAGE(D791:P791),1))</f>
        <v/>
      </c>
      <c r="S791" s="256" t="n"/>
      <c r="T791" s="256" t="n"/>
      <c r="U791" s="256" t="n"/>
      <c r="V791" s="256" t="n"/>
      <c r="W791" s="256" t="n"/>
      <c r="X791" s="256" t="n"/>
      <c r="Y791" s="256" t="n"/>
      <c r="Z791" s="256" t="n"/>
      <c r="AA791" s="256" t="n"/>
      <c r="AB791" s="256" t="n"/>
      <c r="AC791" s="256" t="n"/>
      <c r="AD791" s="256" t="n"/>
      <c r="AE791" s="256" t="n"/>
      <c r="AF791" s="264">
        <f>IF(COUNTA(S791:AE791)=0,"",ROUND(AVERAGE(S791:AE791),1))</f>
        <v/>
      </c>
      <c r="AH791" s="256" t="n"/>
      <c r="AI791" s="256" t="n"/>
      <c r="AJ791" s="256" t="n"/>
      <c r="AK791" s="256" t="n"/>
      <c r="AL791" s="256" t="n"/>
      <c r="AM791" s="256" t="n"/>
      <c r="AN791" s="256" t="n"/>
      <c r="AO791" s="256" t="n"/>
      <c r="AP791" s="256" t="n"/>
      <c r="AQ791" s="256" t="n"/>
      <c r="AR791" s="256" t="n"/>
      <c r="AS791" s="256" t="n"/>
      <c r="AT791" s="256" t="n"/>
      <c r="AU791" s="237">
        <f>IF(COUNTA(AH791:AT791)=0,"",ROUND(AVERAGE(AH791:AT791),1))</f>
        <v/>
      </c>
    </row>
    <row r="792" ht="14.4" customHeight="1" s="185">
      <c r="A792" s="255" t="n">
        <v>6</v>
      </c>
      <c r="B792" s="194">
        <f t="array" ref="B792:B792">IFERROR(INDEX(Liste_Enfants!B$4:B$53,SMALL(IF(Liste_Enfants!E$4:E$53="B",ROW(Liste_Enfants!E$4:E$53)-3),6))&amp;" "&amp;INDEX(Liste_Enfants!C$4:C$53,SMALL(IF(Liste_Enfants!E$4:E$53="B",ROW(Liste_Enfants!E$4:E$53)-3),6)),"")</f>
        <v/>
      </c>
      <c r="C792" s="235" t="n"/>
      <c r="D792" s="256" t="n"/>
      <c r="E792" s="256" t="n"/>
      <c r="F792" s="256" t="n"/>
      <c r="G792" s="256" t="n"/>
      <c r="H792" s="256" t="n"/>
      <c r="I792" s="256" t="n"/>
      <c r="J792" s="256" t="n"/>
      <c r="K792" s="256" t="n"/>
      <c r="L792" s="256" t="n"/>
      <c r="M792" s="256" t="n"/>
      <c r="N792" s="256" t="n"/>
      <c r="O792" s="256" t="n"/>
      <c r="P792" s="256" t="n"/>
      <c r="Q792" s="264">
        <f>IF(COUNTA(D792:P792)=0,"",ROUND(AVERAGE(D792:P792),1))</f>
        <v/>
      </c>
      <c r="S792" s="256" t="n"/>
      <c r="T792" s="256" t="n"/>
      <c r="U792" s="256" t="n"/>
      <c r="V792" s="256" t="n"/>
      <c r="W792" s="256" t="n"/>
      <c r="X792" s="256" t="n"/>
      <c r="Y792" s="256" t="n"/>
      <c r="Z792" s="256" t="n"/>
      <c r="AA792" s="256" t="n"/>
      <c r="AB792" s="256" t="n"/>
      <c r="AC792" s="256" t="n"/>
      <c r="AD792" s="256" t="n"/>
      <c r="AE792" s="256" t="n"/>
      <c r="AF792" s="264">
        <f>IF(COUNTA(S792:AE792)=0,"",ROUND(AVERAGE(S792:AE792),1))</f>
        <v/>
      </c>
      <c r="AH792" s="256" t="n"/>
      <c r="AI792" s="256" t="n"/>
      <c r="AJ792" s="256" t="n"/>
      <c r="AK792" s="256" t="n"/>
      <c r="AL792" s="256" t="n"/>
      <c r="AM792" s="256" t="n"/>
      <c r="AN792" s="256" t="n"/>
      <c r="AO792" s="256" t="n"/>
      <c r="AP792" s="256" t="n"/>
      <c r="AQ792" s="256" t="n"/>
      <c r="AR792" s="256" t="n"/>
      <c r="AS792" s="256" t="n"/>
      <c r="AT792" s="256" t="n"/>
      <c r="AU792" s="237">
        <f>IF(COUNTA(AH792:AT792)=0,"",ROUND(AVERAGE(AH792:AT792),1))</f>
        <v/>
      </c>
    </row>
    <row r="793" ht="14.4" customHeight="1" s="185">
      <c r="A793" s="255" t="n">
        <v>7</v>
      </c>
      <c r="B793" s="194">
        <f t="array" ref="B793:B793">IFERROR(INDEX(Liste_Enfants!B$4:B$53,SMALL(IF(Liste_Enfants!E$4:E$53="B",ROW(Liste_Enfants!E$4:E$53)-3),7))&amp;" "&amp;INDEX(Liste_Enfants!C$4:C$53,SMALL(IF(Liste_Enfants!E$4:E$53="B",ROW(Liste_Enfants!E$4:E$53)-3),7)),"")</f>
        <v/>
      </c>
      <c r="C793" s="235" t="n"/>
      <c r="D793" s="256" t="n"/>
      <c r="E793" s="256" t="n"/>
      <c r="F793" s="256" t="n"/>
      <c r="G793" s="256" t="n"/>
      <c r="H793" s="256" t="n"/>
      <c r="I793" s="256" t="n"/>
      <c r="J793" s="256" t="n"/>
      <c r="K793" s="256" t="n"/>
      <c r="L793" s="256" t="n"/>
      <c r="M793" s="256" t="n"/>
      <c r="N793" s="256" t="n"/>
      <c r="O793" s="256" t="n"/>
      <c r="P793" s="256" t="n"/>
      <c r="Q793" s="264">
        <f>IF(COUNTA(D793:P793)=0,"",ROUND(AVERAGE(D793:P793),1))</f>
        <v/>
      </c>
      <c r="S793" s="256" t="n"/>
      <c r="T793" s="256" t="n"/>
      <c r="U793" s="256" t="n"/>
      <c r="V793" s="256" t="n"/>
      <c r="W793" s="256" t="n"/>
      <c r="X793" s="256" t="n"/>
      <c r="Y793" s="256" t="n"/>
      <c r="Z793" s="256" t="n"/>
      <c r="AA793" s="256" t="n"/>
      <c r="AB793" s="256" t="n"/>
      <c r="AC793" s="256" t="n"/>
      <c r="AD793" s="256" t="n"/>
      <c r="AE793" s="256" t="n"/>
      <c r="AF793" s="264">
        <f>IF(COUNTA(S793:AE793)=0,"",ROUND(AVERAGE(S793:AE793),1))</f>
        <v/>
      </c>
      <c r="AH793" s="256" t="n"/>
      <c r="AI793" s="256" t="n"/>
      <c r="AJ793" s="256" t="n"/>
      <c r="AK793" s="256" t="n"/>
      <c r="AL793" s="256" t="n"/>
      <c r="AM793" s="256" t="n"/>
      <c r="AN793" s="256" t="n"/>
      <c r="AO793" s="256" t="n"/>
      <c r="AP793" s="256" t="n"/>
      <c r="AQ793" s="256" t="n"/>
      <c r="AR793" s="256" t="n"/>
      <c r="AS793" s="256" t="n"/>
      <c r="AT793" s="256" t="n"/>
      <c r="AU793" s="237">
        <f>IF(COUNTA(AH793:AT793)=0,"",ROUND(AVERAGE(AH793:AT793),1))</f>
        <v/>
      </c>
    </row>
    <row r="794" ht="14.4" customHeight="1" s="185">
      <c r="A794" s="255" t="n">
        <v>8</v>
      </c>
      <c r="B794" s="194">
        <f t="array" ref="B794:B794">IFERROR(INDEX(Liste_Enfants!B$4:B$53,SMALL(IF(Liste_Enfants!E$4:E$53="B",ROW(Liste_Enfants!E$4:E$53)-3),8))&amp;" "&amp;INDEX(Liste_Enfants!C$4:C$53,SMALL(IF(Liste_Enfants!E$4:E$53="B",ROW(Liste_Enfants!E$4:E$53)-3),8)),"")</f>
        <v/>
      </c>
      <c r="C794" s="235" t="n"/>
      <c r="D794" s="256" t="n"/>
      <c r="E794" s="256" t="n"/>
      <c r="F794" s="256" t="n"/>
      <c r="G794" s="256" t="n"/>
      <c r="H794" s="256" t="n"/>
      <c r="I794" s="256" t="n"/>
      <c r="J794" s="256" t="n"/>
      <c r="K794" s="256" t="n"/>
      <c r="L794" s="256" t="n"/>
      <c r="M794" s="256" t="n"/>
      <c r="N794" s="256" t="n"/>
      <c r="O794" s="256" t="n"/>
      <c r="P794" s="256" t="n"/>
      <c r="Q794" s="264">
        <f>IF(COUNTA(D794:P794)=0,"",ROUND(AVERAGE(D794:P794),1))</f>
        <v/>
      </c>
      <c r="S794" s="256" t="n"/>
      <c r="T794" s="256" t="n"/>
      <c r="U794" s="256" t="n"/>
      <c r="V794" s="256" t="n"/>
      <c r="W794" s="256" t="n"/>
      <c r="X794" s="256" t="n"/>
      <c r="Y794" s="256" t="n"/>
      <c r="Z794" s="256" t="n"/>
      <c r="AA794" s="256" t="n"/>
      <c r="AB794" s="256" t="n"/>
      <c r="AC794" s="256" t="n"/>
      <c r="AD794" s="256" t="n"/>
      <c r="AE794" s="256" t="n"/>
      <c r="AF794" s="264">
        <f>IF(COUNTA(S794:AE794)=0,"",ROUND(AVERAGE(S794:AE794),1))</f>
        <v/>
      </c>
      <c r="AH794" s="256" t="n"/>
      <c r="AI794" s="256" t="n"/>
      <c r="AJ794" s="256" t="n"/>
      <c r="AK794" s="256" t="n"/>
      <c r="AL794" s="256" t="n"/>
      <c r="AM794" s="256" t="n"/>
      <c r="AN794" s="256" t="n"/>
      <c r="AO794" s="256" t="n"/>
      <c r="AP794" s="256" t="n"/>
      <c r="AQ794" s="256" t="n"/>
      <c r="AR794" s="256" t="n"/>
      <c r="AS794" s="256" t="n"/>
      <c r="AT794" s="256" t="n"/>
      <c r="AU794" s="237">
        <f>IF(COUNTA(AH794:AT794)=0,"",ROUND(AVERAGE(AH794:AT794),1))</f>
        <v/>
      </c>
    </row>
    <row r="795" ht="14.4" customHeight="1" s="185">
      <c r="A795" s="255" t="n">
        <v>9</v>
      </c>
      <c r="B795" s="194">
        <f t="array" ref="B795:B795">IFERROR(INDEX(Liste_Enfants!B$4:B$53,SMALL(IF(Liste_Enfants!E$4:E$53="B",ROW(Liste_Enfants!E$4:E$53)-3),9))&amp;" "&amp;INDEX(Liste_Enfants!C$4:C$53,SMALL(IF(Liste_Enfants!E$4:E$53="B",ROW(Liste_Enfants!E$4:E$53)-3),9)),"")</f>
        <v/>
      </c>
      <c r="C795" s="235" t="n"/>
      <c r="D795" s="256" t="n"/>
      <c r="E795" s="256" t="n"/>
      <c r="F795" s="256" t="n"/>
      <c r="G795" s="256" t="n"/>
      <c r="H795" s="256" t="n"/>
      <c r="I795" s="256" t="n"/>
      <c r="J795" s="256" t="n"/>
      <c r="K795" s="256" t="n"/>
      <c r="L795" s="256" t="n"/>
      <c r="M795" s="256" t="n"/>
      <c r="N795" s="256" t="n"/>
      <c r="O795" s="256" t="n"/>
      <c r="P795" s="256" t="n"/>
      <c r="Q795" s="264">
        <f>IF(COUNTA(D795:P795)=0,"",ROUND(AVERAGE(D795:P795),1))</f>
        <v/>
      </c>
      <c r="S795" s="256" t="n"/>
      <c r="T795" s="256" t="n"/>
      <c r="U795" s="256" t="n"/>
      <c r="V795" s="256" t="n"/>
      <c r="W795" s="256" t="n"/>
      <c r="X795" s="256" t="n"/>
      <c r="Y795" s="256" t="n"/>
      <c r="Z795" s="256" t="n"/>
      <c r="AA795" s="256" t="n"/>
      <c r="AB795" s="256" t="n"/>
      <c r="AC795" s="256" t="n"/>
      <c r="AD795" s="256" t="n"/>
      <c r="AE795" s="256" t="n"/>
      <c r="AF795" s="264">
        <f>IF(COUNTA(S795:AE795)=0,"",ROUND(AVERAGE(S795:AE795),1))</f>
        <v/>
      </c>
      <c r="AH795" s="256" t="n"/>
      <c r="AI795" s="256" t="n"/>
      <c r="AJ795" s="256" t="n"/>
      <c r="AK795" s="256" t="n"/>
      <c r="AL795" s="256" t="n"/>
      <c r="AM795" s="256" t="n"/>
      <c r="AN795" s="256" t="n"/>
      <c r="AO795" s="256" t="n"/>
      <c r="AP795" s="256" t="n"/>
      <c r="AQ795" s="256" t="n"/>
      <c r="AR795" s="256" t="n"/>
      <c r="AS795" s="256" t="n"/>
      <c r="AT795" s="256" t="n"/>
      <c r="AU795" s="237">
        <f>IF(COUNTA(AH795:AT795)=0,"",ROUND(AVERAGE(AH795:AT795),1))</f>
        <v/>
      </c>
    </row>
    <row r="796" ht="14.4" customHeight="1" s="185">
      <c r="A796" s="255" t="n">
        <v>10</v>
      </c>
      <c r="B796" s="194">
        <f t="array" ref="B796:B796">IFERROR(INDEX(Liste_Enfants!B$4:B$53,SMALL(IF(Liste_Enfants!E$4:E$53="B",ROW(Liste_Enfants!E$4:E$53)-3),10))&amp;" "&amp;INDEX(Liste_Enfants!C$4:C$53,SMALL(IF(Liste_Enfants!E$4:E$53="B",ROW(Liste_Enfants!E$4:E$53)-3),10)),"")</f>
        <v/>
      </c>
      <c r="C796" s="235" t="n"/>
      <c r="D796" s="256" t="n"/>
      <c r="E796" s="256" t="n"/>
      <c r="F796" s="256" t="n"/>
      <c r="G796" s="256" t="n"/>
      <c r="H796" s="256" t="n"/>
      <c r="I796" s="256" t="n"/>
      <c r="J796" s="256" t="n"/>
      <c r="K796" s="256" t="n"/>
      <c r="L796" s="256" t="n"/>
      <c r="M796" s="256" t="n"/>
      <c r="N796" s="256" t="n"/>
      <c r="O796" s="256" t="n"/>
      <c r="P796" s="256" t="n"/>
      <c r="Q796" s="264">
        <f>IF(COUNTA(D796:P796)=0,"",ROUND(AVERAGE(D796:P796),1))</f>
        <v/>
      </c>
      <c r="S796" s="256" t="n"/>
      <c r="T796" s="256" t="n"/>
      <c r="U796" s="256" t="n"/>
      <c r="V796" s="256" t="n"/>
      <c r="W796" s="256" t="n"/>
      <c r="X796" s="256" t="n"/>
      <c r="Y796" s="256" t="n"/>
      <c r="Z796" s="256" t="n"/>
      <c r="AA796" s="256" t="n"/>
      <c r="AB796" s="256" t="n"/>
      <c r="AC796" s="256" t="n"/>
      <c r="AD796" s="256" t="n"/>
      <c r="AE796" s="256" t="n"/>
      <c r="AF796" s="264">
        <f>IF(COUNTA(S796:AE796)=0,"",ROUND(AVERAGE(S796:AE796),1))</f>
        <v/>
      </c>
      <c r="AH796" s="256" t="n"/>
      <c r="AI796" s="256" t="n"/>
      <c r="AJ796" s="256" t="n"/>
      <c r="AK796" s="256" t="n"/>
      <c r="AL796" s="256" t="n"/>
      <c r="AM796" s="256" t="n"/>
      <c r="AN796" s="256" t="n"/>
      <c r="AO796" s="256" t="n"/>
      <c r="AP796" s="256" t="n"/>
      <c r="AQ796" s="256" t="n"/>
      <c r="AR796" s="256" t="n"/>
      <c r="AS796" s="256" t="n"/>
      <c r="AT796" s="256" t="n"/>
      <c r="AU796" s="237">
        <f>IF(COUNTA(AH796:AT796)=0,"",ROUND(AVERAGE(AH796:AT796),1))</f>
        <v/>
      </c>
    </row>
    <row r="797" ht="14.4" customHeight="1" s="185">
      <c r="A797" s="255" t="n">
        <v>11</v>
      </c>
      <c r="B797" s="194">
        <f t="array" ref="B797:B797">IFERROR(INDEX(Liste_Enfants!B$4:B$53,SMALL(IF(Liste_Enfants!E$4:E$53="B",ROW(Liste_Enfants!E$4:E$53)-3),11))&amp;" "&amp;INDEX(Liste_Enfants!C$4:C$53,SMALL(IF(Liste_Enfants!E$4:E$53="B",ROW(Liste_Enfants!E$4:E$53)-3),11)),"")</f>
        <v/>
      </c>
      <c r="C797" s="235" t="n"/>
      <c r="D797" s="256" t="n"/>
      <c r="E797" s="256" t="n"/>
      <c r="F797" s="256" t="n"/>
      <c r="G797" s="256" t="n"/>
      <c r="H797" s="256" t="n"/>
      <c r="I797" s="256" t="n"/>
      <c r="J797" s="256" t="n"/>
      <c r="K797" s="256" t="n"/>
      <c r="L797" s="256" t="n"/>
      <c r="M797" s="256" t="n"/>
      <c r="N797" s="256" t="n"/>
      <c r="O797" s="256" t="n"/>
      <c r="P797" s="256" t="n"/>
      <c r="Q797" s="264">
        <f>IF(COUNTA(D797:P797)=0,"",ROUND(AVERAGE(D797:P797),1))</f>
        <v/>
      </c>
      <c r="S797" s="256" t="n"/>
      <c r="T797" s="256" t="n"/>
      <c r="U797" s="256" t="n"/>
      <c r="V797" s="256" t="n"/>
      <c r="W797" s="256" t="n"/>
      <c r="X797" s="256" t="n"/>
      <c r="Y797" s="256" t="n"/>
      <c r="Z797" s="256" t="n"/>
      <c r="AA797" s="256" t="n"/>
      <c r="AB797" s="256" t="n"/>
      <c r="AC797" s="256" t="n"/>
      <c r="AD797" s="256" t="n"/>
      <c r="AE797" s="256" t="n"/>
      <c r="AF797" s="264">
        <f>IF(COUNTA(S797:AE797)=0,"",ROUND(AVERAGE(S797:AE797),1))</f>
        <v/>
      </c>
      <c r="AH797" s="256" t="n"/>
      <c r="AI797" s="256" t="n"/>
      <c r="AJ797" s="256" t="n"/>
      <c r="AK797" s="256" t="n"/>
      <c r="AL797" s="256" t="n"/>
      <c r="AM797" s="256" t="n"/>
      <c r="AN797" s="256" t="n"/>
      <c r="AO797" s="256" t="n"/>
      <c r="AP797" s="256" t="n"/>
      <c r="AQ797" s="256" t="n"/>
      <c r="AR797" s="256" t="n"/>
      <c r="AS797" s="256" t="n"/>
      <c r="AT797" s="256" t="n"/>
      <c r="AU797" s="237">
        <f>IF(COUNTA(AH797:AT797)=0,"",ROUND(AVERAGE(AH797:AT797),1))</f>
        <v/>
      </c>
    </row>
    <row r="798" ht="14.4" customHeight="1" s="185">
      <c r="A798" s="255" t="n">
        <v>12</v>
      </c>
      <c r="B798" s="194">
        <f t="array" ref="B798:B798">IFERROR(INDEX(Liste_Enfants!B$4:B$53,SMALL(IF(Liste_Enfants!E$4:E$53="B",ROW(Liste_Enfants!E$4:E$53)-3),12))&amp;" "&amp;INDEX(Liste_Enfants!C$4:C$53,SMALL(IF(Liste_Enfants!E$4:E$53="B",ROW(Liste_Enfants!E$4:E$53)-3),12)),"")</f>
        <v/>
      </c>
      <c r="C798" s="235" t="n"/>
      <c r="D798" s="256" t="n"/>
      <c r="E798" s="256" t="n"/>
      <c r="F798" s="256" t="n"/>
      <c r="G798" s="256" t="n"/>
      <c r="H798" s="256" t="n"/>
      <c r="I798" s="256" t="n"/>
      <c r="J798" s="256" t="n"/>
      <c r="K798" s="256" t="n"/>
      <c r="L798" s="256" t="n"/>
      <c r="M798" s="256" t="n"/>
      <c r="N798" s="256" t="n"/>
      <c r="O798" s="256" t="n"/>
      <c r="P798" s="256" t="n"/>
      <c r="Q798" s="264">
        <f>IF(COUNTA(D798:P798)=0,"",ROUND(AVERAGE(D798:P798),1))</f>
        <v/>
      </c>
      <c r="S798" s="256" t="n"/>
      <c r="T798" s="256" t="n"/>
      <c r="U798" s="256" t="n"/>
      <c r="V798" s="256" t="n"/>
      <c r="W798" s="256" t="n"/>
      <c r="X798" s="256" t="n"/>
      <c r="Y798" s="256" t="n"/>
      <c r="Z798" s="256" t="n"/>
      <c r="AA798" s="256" t="n"/>
      <c r="AB798" s="256" t="n"/>
      <c r="AC798" s="256" t="n"/>
      <c r="AD798" s="256" t="n"/>
      <c r="AE798" s="256" t="n"/>
      <c r="AF798" s="264">
        <f>IF(COUNTA(S798:AE798)=0,"",ROUND(AVERAGE(S798:AE798),1))</f>
        <v/>
      </c>
      <c r="AH798" s="256" t="n"/>
      <c r="AI798" s="256" t="n"/>
      <c r="AJ798" s="256" t="n"/>
      <c r="AK798" s="256" t="n"/>
      <c r="AL798" s="256" t="n"/>
      <c r="AM798" s="256" t="n"/>
      <c r="AN798" s="256" t="n"/>
      <c r="AO798" s="256" t="n"/>
      <c r="AP798" s="256" t="n"/>
      <c r="AQ798" s="256" t="n"/>
      <c r="AR798" s="256" t="n"/>
      <c r="AS798" s="256" t="n"/>
      <c r="AT798" s="256" t="n"/>
      <c r="AU798" s="237">
        <f>IF(COUNTA(AH798:AT798)=0,"",ROUND(AVERAGE(AH798:AT798),1))</f>
        <v/>
      </c>
    </row>
    <row r="799" ht="14.4" customHeight="1" s="185">
      <c r="A799" s="255" t="n">
        <v>13</v>
      </c>
      <c r="B799" s="194">
        <f t="array" ref="B799:B799">IFERROR(INDEX(Liste_Enfants!B$4:B$53,SMALL(IF(Liste_Enfants!E$4:E$53="B",ROW(Liste_Enfants!E$4:E$53)-3),13))&amp;" "&amp;INDEX(Liste_Enfants!C$4:C$53,SMALL(IF(Liste_Enfants!E$4:E$53="B",ROW(Liste_Enfants!E$4:E$53)-3),13)),"")</f>
        <v/>
      </c>
      <c r="C799" s="235" t="n"/>
      <c r="D799" s="256" t="n"/>
      <c r="E799" s="256" t="n"/>
      <c r="F799" s="256" t="n"/>
      <c r="G799" s="256" t="n"/>
      <c r="H799" s="256" t="n"/>
      <c r="I799" s="256" t="n"/>
      <c r="J799" s="256" t="n"/>
      <c r="K799" s="256" t="n"/>
      <c r="L799" s="256" t="n"/>
      <c r="M799" s="256" t="n"/>
      <c r="N799" s="256" t="n"/>
      <c r="O799" s="256" t="n"/>
      <c r="P799" s="256" t="n"/>
      <c r="Q799" s="264">
        <f>IF(COUNTA(D799:P799)=0,"",ROUND(AVERAGE(D799:P799),1))</f>
        <v/>
      </c>
      <c r="S799" s="256" t="n"/>
      <c r="T799" s="256" t="n"/>
      <c r="U799" s="256" t="n"/>
      <c r="V799" s="256" t="n"/>
      <c r="W799" s="256" t="n"/>
      <c r="X799" s="256" t="n"/>
      <c r="Y799" s="256" t="n"/>
      <c r="Z799" s="256" t="n"/>
      <c r="AA799" s="256" t="n"/>
      <c r="AB799" s="256" t="n"/>
      <c r="AC799" s="256" t="n"/>
      <c r="AD799" s="256" t="n"/>
      <c r="AE799" s="256" t="n"/>
      <c r="AF799" s="264">
        <f>IF(COUNTA(S799:AE799)=0,"",ROUND(AVERAGE(S799:AE799),1))</f>
        <v/>
      </c>
      <c r="AH799" s="256" t="n"/>
      <c r="AI799" s="256" t="n"/>
      <c r="AJ799" s="256" t="n"/>
      <c r="AK799" s="256" t="n"/>
      <c r="AL799" s="256" t="n"/>
      <c r="AM799" s="256" t="n"/>
      <c r="AN799" s="256" t="n"/>
      <c r="AO799" s="256" t="n"/>
      <c r="AP799" s="256" t="n"/>
      <c r="AQ799" s="256" t="n"/>
      <c r="AR799" s="256" t="n"/>
      <c r="AS799" s="256" t="n"/>
      <c r="AT799" s="256" t="n"/>
      <c r="AU799" s="237">
        <f>IF(COUNTA(AH799:AT799)=0,"",ROUND(AVERAGE(AH799:AT799),1))</f>
        <v/>
      </c>
    </row>
    <row r="800" ht="14.4" customHeight="1" s="185">
      <c r="A800" s="255" t="n">
        <v>14</v>
      </c>
      <c r="B800" s="194">
        <f t="array" ref="B800:B800">IFERROR(INDEX(Liste_Enfants!B$4:B$53,SMALL(IF(Liste_Enfants!E$4:E$53="B",ROW(Liste_Enfants!E$4:E$53)-3),14))&amp;" "&amp;INDEX(Liste_Enfants!C$4:C$53,SMALL(IF(Liste_Enfants!E$4:E$53="B",ROW(Liste_Enfants!E$4:E$53)-3),14)),"")</f>
        <v/>
      </c>
      <c r="C800" s="235" t="n"/>
      <c r="D800" s="256" t="n"/>
      <c r="E800" s="256" t="n"/>
      <c r="F800" s="256" t="n"/>
      <c r="G800" s="256" t="n"/>
      <c r="H800" s="256" t="n"/>
      <c r="I800" s="256" t="n"/>
      <c r="J800" s="256" t="n"/>
      <c r="K800" s="256" t="n"/>
      <c r="L800" s="256" t="n"/>
      <c r="M800" s="256" t="n"/>
      <c r="N800" s="256" t="n"/>
      <c r="O800" s="256" t="n"/>
      <c r="P800" s="256" t="n"/>
      <c r="Q800" s="264">
        <f>IF(COUNTA(D800:P800)=0,"",ROUND(AVERAGE(D800:P800),1))</f>
        <v/>
      </c>
      <c r="S800" s="256" t="n"/>
      <c r="T800" s="256" t="n"/>
      <c r="U800" s="256" t="n"/>
      <c r="V800" s="256" t="n"/>
      <c r="W800" s="256" t="n"/>
      <c r="X800" s="256" t="n"/>
      <c r="Y800" s="256" t="n"/>
      <c r="Z800" s="256" t="n"/>
      <c r="AA800" s="256" t="n"/>
      <c r="AB800" s="256" t="n"/>
      <c r="AC800" s="256" t="n"/>
      <c r="AD800" s="256" t="n"/>
      <c r="AE800" s="256" t="n"/>
      <c r="AF800" s="264">
        <f>IF(COUNTA(S800:AE800)=0,"",ROUND(AVERAGE(S800:AE800),1))</f>
        <v/>
      </c>
      <c r="AH800" s="256" t="n"/>
      <c r="AI800" s="256" t="n"/>
      <c r="AJ800" s="256" t="n"/>
      <c r="AK800" s="256" t="n"/>
      <c r="AL800" s="256" t="n"/>
      <c r="AM800" s="256" t="n"/>
      <c r="AN800" s="256" t="n"/>
      <c r="AO800" s="256" t="n"/>
      <c r="AP800" s="256" t="n"/>
      <c r="AQ800" s="256" t="n"/>
      <c r="AR800" s="256" t="n"/>
      <c r="AS800" s="256" t="n"/>
      <c r="AT800" s="256" t="n"/>
      <c r="AU800" s="237">
        <f>IF(COUNTA(AH800:AT800)=0,"",ROUND(AVERAGE(AH800:AT800),1))</f>
        <v/>
      </c>
    </row>
    <row r="801" ht="14.4" customHeight="1" s="185">
      <c r="A801" s="255" t="n">
        <v>15</v>
      </c>
      <c r="B801" s="194">
        <f t="array" ref="B801:B801">IFERROR(INDEX(Liste_Enfants!B$4:B$53,SMALL(IF(Liste_Enfants!E$4:E$53="B",ROW(Liste_Enfants!E$4:E$53)-3),15))&amp;" "&amp;INDEX(Liste_Enfants!C$4:C$53,SMALL(IF(Liste_Enfants!E$4:E$53="B",ROW(Liste_Enfants!E$4:E$53)-3),15)),"")</f>
        <v/>
      </c>
      <c r="C801" s="235" t="n"/>
      <c r="D801" s="256" t="n"/>
      <c r="E801" s="256" t="n"/>
      <c r="F801" s="256" t="n"/>
      <c r="G801" s="256" t="n"/>
      <c r="H801" s="256" t="n"/>
      <c r="I801" s="256" t="n"/>
      <c r="J801" s="256" t="n"/>
      <c r="K801" s="256" t="n"/>
      <c r="L801" s="256" t="n"/>
      <c r="M801" s="256" t="n"/>
      <c r="N801" s="256" t="n"/>
      <c r="O801" s="256" t="n"/>
      <c r="P801" s="256" t="n"/>
      <c r="Q801" s="264">
        <f>IF(COUNTA(D801:P801)=0,"",ROUND(AVERAGE(D801:P801),1))</f>
        <v/>
      </c>
      <c r="S801" s="256" t="n"/>
      <c r="T801" s="256" t="n"/>
      <c r="U801" s="256" t="n"/>
      <c r="V801" s="256" t="n"/>
      <c r="W801" s="256" t="n"/>
      <c r="X801" s="256" t="n"/>
      <c r="Y801" s="256" t="n"/>
      <c r="Z801" s="256" t="n"/>
      <c r="AA801" s="256" t="n"/>
      <c r="AB801" s="256" t="n"/>
      <c r="AC801" s="256" t="n"/>
      <c r="AD801" s="256" t="n"/>
      <c r="AE801" s="256" t="n"/>
      <c r="AF801" s="264">
        <f>IF(COUNTA(S801:AE801)=0,"",ROUND(AVERAGE(S801:AE801),1))</f>
        <v/>
      </c>
      <c r="AH801" s="256" t="n"/>
      <c r="AI801" s="256" t="n"/>
      <c r="AJ801" s="256" t="n"/>
      <c r="AK801" s="256" t="n"/>
      <c r="AL801" s="256" t="n"/>
      <c r="AM801" s="256" t="n"/>
      <c r="AN801" s="256" t="n"/>
      <c r="AO801" s="256" t="n"/>
      <c r="AP801" s="256" t="n"/>
      <c r="AQ801" s="256" t="n"/>
      <c r="AR801" s="256" t="n"/>
      <c r="AS801" s="256" t="n"/>
      <c r="AT801" s="256" t="n"/>
      <c r="AU801" s="237">
        <f>IF(COUNTA(AH801:AT801)=0,"",ROUND(AVERAGE(AH801:AT801),1))</f>
        <v/>
      </c>
    </row>
    <row r="802" ht="14.4" customHeight="1" s="185">
      <c r="A802" s="257" t="inlineStr">
        <is>
          <t>📊 MOY.</t>
        </is>
      </c>
      <c r="C802" s="235" t="n"/>
      <c r="D802" s="258">
        <f>IF(COUNTA(D787:D801)=0,"",ROUND(AVERAGE(D787:D801),1))</f>
        <v/>
      </c>
      <c r="E802" s="258">
        <f>IF(COUNTA(E787:E801)=0,"",ROUND(AVERAGE(E787:E801),1))</f>
        <v/>
      </c>
      <c r="F802" s="258">
        <f>IF(COUNTA(F787:F801)=0,"",ROUND(AVERAGE(F787:F801),1))</f>
        <v/>
      </c>
      <c r="G802" s="258">
        <f>IF(COUNTA(G787:G801)=0,"",ROUND(AVERAGE(G787:G801),1))</f>
        <v/>
      </c>
      <c r="H802" s="258">
        <f>IF(COUNTA(H787:H801)=0,"",ROUND(AVERAGE(H787:H801),1))</f>
        <v/>
      </c>
      <c r="I802" s="258">
        <f>IF(COUNTA(I787:I801)=0,"",ROUND(AVERAGE(I787:I801),1))</f>
        <v/>
      </c>
      <c r="J802" s="258">
        <f>IF(COUNTA(J787:J801)=0,"",ROUND(AVERAGE(J787:J801),1))</f>
        <v/>
      </c>
      <c r="K802" s="258">
        <f>IF(COUNTA(K787:K801)=0,"",ROUND(AVERAGE(K787:K801),1))</f>
        <v/>
      </c>
      <c r="L802" s="258">
        <f>IF(COUNTA(L787:L801)=0,"",ROUND(AVERAGE(L787:L801),1))</f>
        <v/>
      </c>
      <c r="M802" s="258">
        <f>IF(COUNTA(M787:M801)=0,"",ROUND(AVERAGE(M787:M801),1))</f>
        <v/>
      </c>
      <c r="N802" s="258">
        <f>IF(COUNTA(N787:N801)=0,"",ROUND(AVERAGE(N787:N801),1))</f>
        <v/>
      </c>
      <c r="O802" s="258">
        <f>IF(COUNTA(O787:O801)=0,"",ROUND(AVERAGE(O787:O801),1))</f>
        <v/>
      </c>
      <c r="P802" s="258">
        <f>IF(COUNTA(P787:P801)=0,"",ROUND(AVERAGE(P787:P801),1))</f>
        <v/>
      </c>
      <c r="Q802" s="265">
        <f>IF(COUNTA(Q787:Q801)=0,"",ROUND(AVERAGE(Q787:Q801),1))</f>
        <v/>
      </c>
      <c r="S802" s="258">
        <f>IF(COUNTA(S787:S801)=0,"",ROUND(AVERAGE(S787:S801),1))</f>
        <v/>
      </c>
      <c r="T802" s="258">
        <f>IF(COUNTA(T787:T801)=0,"",ROUND(AVERAGE(T787:T801),1))</f>
        <v/>
      </c>
      <c r="U802" s="258">
        <f>IF(COUNTA(U787:U801)=0,"",ROUND(AVERAGE(U787:U801),1))</f>
        <v/>
      </c>
      <c r="V802" s="258">
        <f>IF(COUNTA(V787:V801)=0,"",ROUND(AVERAGE(V787:V801),1))</f>
        <v/>
      </c>
      <c r="W802" s="258">
        <f>IF(COUNTA(W787:W801)=0,"",ROUND(AVERAGE(W787:W801),1))</f>
        <v/>
      </c>
      <c r="X802" s="258">
        <f>IF(COUNTA(X787:X801)=0,"",ROUND(AVERAGE(X787:X801),1))</f>
        <v/>
      </c>
      <c r="Y802" s="258">
        <f>IF(COUNTA(Y787:Y801)=0,"",ROUND(AVERAGE(Y787:Y801),1))</f>
        <v/>
      </c>
      <c r="Z802" s="258">
        <f>IF(COUNTA(Z787:Z801)=0,"",ROUND(AVERAGE(Z787:Z801),1))</f>
        <v/>
      </c>
      <c r="AA802" s="258">
        <f>IF(COUNTA(AA787:AA801)=0,"",ROUND(AVERAGE(AA787:AA801),1))</f>
        <v/>
      </c>
      <c r="AB802" s="258">
        <f>IF(COUNTA(AB787:AB801)=0,"",ROUND(AVERAGE(AB787:AB801),1))</f>
        <v/>
      </c>
      <c r="AC802" s="258">
        <f>IF(COUNTA(AC787:AC801)=0,"",ROUND(AVERAGE(AC787:AC801),1))</f>
        <v/>
      </c>
      <c r="AD802" s="258">
        <f>IF(COUNTA(AD787:AD801)=0,"",ROUND(AVERAGE(AD787:AD801),1))</f>
        <v/>
      </c>
      <c r="AE802" s="258">
        <f>IF(COUNTA(AE787:AE801)=0,"",ROUND(AVERAGE(AE787:AE801),1))</f>
        <v/>
      </c>
      <c r="AF802" s="265">
        <f>IF(COUNTA(AF787:AF801)=0,"",ROUND(AVERAGE(AF787:AF801),1))</f>
        <v/>
      </c>
      <c r="AH802" s="258">
        <f>IF(COUNTA(AH787:AH801)=0,"",ROUND(AVERAGE(AH787:AH801),1))</f>
        <v/>
      </c>
      <c r="AI802" s="258">
        <f>IF(COUNTA(AI787:AI801)=0,"",ROUND(AVERAGE(AI787:AI801),1))</f>
        <v/>
      </c>
      <c r="AJ802" s="258">
        <f>IF(COUNTA(AJ787:AJ801)=0,"",ROUND(AVERAGE(AJ787:AJ801),1))</f>
        <v/>
      </c>
      <c r="AK802" s="258">
        <f>IF(COUNTA(AK787:AK801)=0,"",ROUND(AVERAGE(AK787:AK801),1))</f>
        <v/>
      </c>
      <c r="AL802" s="258">
        <f>IF(COUNTA(AL787:AL801)=0,"",ROUND(AVERAGE(AL787:AL801),1))</f>
        <v/>
      </c>
      <c r="AM802" s="258">
        <f>IF(COUNTA(AM787:AM801)=0,"",ROUND(AVERAGE(AM787:AM801),1))</f>
        <v/>
      </c>
      <c r="AN802" s="258">
        <f>IF(COUNTA(AN787:AN801)=0,"",ROUND(AVERAGE(AN787:AN801),1))</f>
        <v/>
      </c>
      <c r="AO802" s="258">
        <f>IF(COUNTA(AO787:AO801)=0,"",ROUND(AVERAGE(AO787:AO801),1))</f>
        <v/>
      </c>
      <c r="AP802" s="258">
        <f>IF(COUNTA(AP787:AP801)=0,"",ROUND(AVERAGE(AP787:AP801),1))</f>
        <v/>
      </c>
      <c r="AQ802" s="258">
        <f>IF(COUNTA(AQ787:AQ801)=0,"",ROUND(AVERAGE(AQ787:AQ801),1))</f>
        <v/>
      </c>
      <c r="AR802" s="258">
        <f>IF(COUNTA(AR787:AR801)=0,"",ROUND(AVERAGE(AR787:AR801),1))</f>
        <v/>
      </c>
      <c r="AS802" s="258">
        <f>IF(COUNTA(AS787:AS801)=0,"",ROUND(AVERAGE(AS787:AS801),1))</f>
        <v/>
      </c>
      <c r="AT802" s="258">
        <f>IF(COUNTA(AT787:AT801)=0,"",ROUND(AVERAGE(AT787:AT801),1))</f>
        <v/>
      </c>
      <c r="AU802" s="272">
        <f>IF(COUNTA(AU787:AU801)=0,"",ROUND(AVERAGE(AU787:AU801),1))</f>
        <v/>
      </c>
    </row>
    <row r="803" ht="30" customHeight="1" s="185">
      <c r="A803" s="259" t="inlineStr">
        <is>
          <t>N°</t>
        </is>
      </c>
      <c r="B803" s="243" t="inlineStr">
        <is>
          <t>📅 MARDI</t>
        </is>
      </c>
      <c r="C803" s="228" t="n"/>
      <c r="D803" s="229" t="inlineStr">
        <is>
          <t>Règles</t>
        </is>
      </c>
      <c r="E803" s="229" t="inlineStr">
        <is>
          <t>Coopér.</t>
        </is>
      </c>
      <c r="F803" s="229" t="inlineStr">
        <is>
          <t>Comm.</t>
        </is>
      </c>
      <c r="G803" s="229" t="inlineStr">
        <is>
          <t>Entraide</t>
        </is>
      </c>
      <c r="H803" s="230" t="inlineStr">
        <is>
          <t>Initiat.</t>
        </is>
      </c>
      <c r="I803" s="230" t="inlineStr">
        <is>
          <t>Gest.mat</t>
        </is>
      </c>
      <c r="J803" s="230" t="inlineStr">
        <is>
          <t>Orga.</t>
        </is>
      </c>
      <c r="K803" s="231" t="inlineStr">
        <is>
          <t>Imagin.</t>
        </is>
      </c>
      <c r="L803" s="231" t="inlineStr">
        <is>
          <t>Expr.art</t>
        </is>
      </c>
      <c r="M803" s="231" t="inlineStr">
        <is>
          <t>Expr.corp</t>
        </is>
      </c>
      <c r="N803" s="232" t="inlineStr">
        <is>
          <t>Coord.</t>
        </is>
      </c>
      <c r="O803" s="232" t="inlineStr">
        <is>
          <t>Endur.</t>
        </is>
      </c>
      <c r="P803" s="232" t="inlineStr">
        <is>
          <t>Esp.sport</t>
        </is>
      </c>
      <c r="Q803" s="267" t="inlineStr">
        <is>
          <t>MOY</t>
        </is>
      </c>
      <c r="R803" s="268" t="inlineStr">
        <is>
          <t>▼ Activité</t>
        </is>
      </c>
      <c r="S803" s="229" t="inlineStr">
        <is>
          <t>Règles</t>
        </is>
      </c>
      <c r="T803" s="229" t="inlineStr">
        <is>
          <t>Coopér.</t>
        </is>
      </c>
      <c r="U803" s="229" t="inlineStr">
        <is>
          <t>Comm.</t>
        </is>
      </c>
      <c r="V803" s="229" t="inlineStr">
        <is>
          <t>Entraide</t>
        </is>
      </c>
      <c r="W803" s="230" t="inlineStr">
        <is>
          <t>Initiat.</t>
        </is>
      </c>
      <c r="X803" s="230" t="inlineStr">
        <is>
          <t>Gest.mat</t>
        </is>
      </c>
      <c r="Y803" s="230" t="inlineStr">
        <is>
          <t>Orga.</t>
        </is>
      </c>
      <c r="Z803" s="231" t="inlineStr">
        <is>
          <t>Imagin.</t>
        </is>
      </c>
      <c r="AA803" s="231" t="inlineStr">
        <is>
          <t>Expr.art</t>
        </is>
      </c>
      <c r="AB803" s="231" t="inlineStr">
        <is>
          <t>Expr.corp</t>
        </is>
      </c>
      <c r="AC803" s="232" t="inlineStr">
        <is>
          <t>Coord.</t>
        </is>
      </c>
      <c r="AD803" s="232" t="inlineStr">
        <is>
          <t>Endur.</t>
        </is>
      </c>
      <c r="AE803" s="232" t="inlineStr">
        <is>
          <t>Esp.sport</t>
        </is>
      </c>
      <c r="AF803" s="267" t="inlineStr">
        <is>
          <t>MOY</t>
        </is>
      </c>
      <c r="AH803" s="229" t="inlineStr">
        <is>
          <t>Règles</t>
        </is>
      </c>
      <c r="AI803" s="229" t="inlineStr">
        <is>
          <t>Coopér.</t>
        </is>
      </c>
      <c r="AJ803" s="229" t="inlineStr">
        <is>
          <t>Comm.</t>
        </is>
      </c>
      <c r="AK803" s="229" t="inlineStr">
        <is>
          <t>Entraide</t>
        </is>
      </c>
      <c r="AL803" s="230" t="inlineStr">
        <is>
          <t>Initiat.</t>
        </is>
      </c>
      <c r="AM803" s="230" t="inlineStr">
        <is>
          <t>Gest.mat</t>
        </is>
      </c>
      <c r="AN803" s="230" t="inlineStr">
        <is>
          <t>Orga.</t>
        </is>
      </c>
      <c r="AO803" s="231" t="inlineStr">
        <is>
          <t>Imagin.</t>
        </is>
      </c>
      <c r="AP803" s="231" t="inlineStr">
        <is>
          <t>Expr.art</t>
        </is>
      </c>
      <c r="AQ803" s="231" t="inlineStr">
        <is>
          <t>Expr.corp</t>
        </is>
      </c>
      <c r="AR803" s="232" t="inlineStr">
        <is>
          <t>Coord.</t>
        </is>
      </c>
      <c r="AS803" s="232" t="inlineStr">
        <is>
          <t>Endur.</t>
        </is>
      </c>
      <c r="AT803" s="232" t="inlineStr">
        <is>
          <t>Esp.sport</t>
        </is>
      </c>
      <c r="AU803" s="269" t="inlineStr">
        <is>
          <t>MOY</t>
        </is>
      </c>
    </row>
    <row r="804" ht="14.4" customHeight="1" s="185">
      <c r="A804" s="255" t="n">
        <v>1</v>
      </c>
      <c r="B804" s="194">
        <f t="array" ref="B804:B804">IFERROR(INDEX(Liste_Enfants!B$4:B$53,SMALL(IF(Liste_Enfants!E$4:E$53="B",ROW(Liste_Enfants!E$4:E$53)-3),1))&amp;" "&amp;INDEX(Liste_Enfants!C$4:C$53,SMALL(IF(Liste_Enfants!E$4:E$53="B",ROW(Liste_Enfants!E$4:E$53)-3),1)),"")</f>
        <v/>
      </c>
      <c r="C804" s="235" t="n"/>
      <c r="D804" s="256" t="n"/>
      <c r="E804" s="256" t="n"/>
      <c r="F804" s="256" t="n"/>
      <c r="G804" s="256" t="n"/>
      <c r="H804" s="256" t="n"/>
      <c r="I804" s="256" t="n"/>
      <c r="J804" s="256" t="n"/>
      <c r="K804" s="256" t="n"/>
      <c r="L804" s="256" t="n"/>
      <c r="M804" s="256" t="n"/>
      <c r="N804" s="256" t="n"/>
      <c r="O804" s="256" t="n"/>
      <c r="P804" s="256" t="n"/>
      <c r="Q804" s="264">
        <f>IF(COUNTA(D804:P804)=0,"",ROUND(AVERAGE(D804:P804),1))</f>
        <v/>
      </c>
      <c r="S804" s="256" t="n"/>
      <c r="T804" s="256" t="n"/>
      <c r="U804" s="256" t="n"/>
      <c r="V804" s="256" t="n"/>
      <c r="W804" s="256" t="n"/>
      <c r="X804" s="256" t="n"/>
      <c r="Y804" s="256" t="n"/>
      <c r="Z804" s="256" t="n"/>
      <c r="AA804" s="256" t="n"/>
      <c r="AB804" s="256" t="n"/>
      <c r="AC804" s="256" t="n"/>
      <c r="AD804" s="256" t="n"/>
      <c r="AE804" s="256" t="n"/>
      <c r="AF804" s="264">
        <f>IF(COUNTA(S804:AE804)=0,"",ROUND(AVERAGE(S804:AE804),1))</f>
        <v/>
      </c>
      <c r="AH804" s="256" t="n"/>
      <c r="AI804" s="256" t="n"/>
      <c r="AJ804" s="256" t="n"/>
      <c r="AK804" s="256" t="n"/>
      <c r="AL804" s="256" t="n"/>
      <c r="AM804" s="256" t="n"/>
      <c r="AN804" s="256" t="n"/>
      <c r="AO804" s="256" t="n"/>
      <c r="AP804" s="256" t="n"/>
      <c r="AQ804" s="256" t="n"/>
      <c r="AR804" s="256" t="n"/>
      <c r="AS804" s="256" t="n"/>
      <c r="AT804" s="256" t="n"/>
      <c r="AU804" s="237">
        <f>IF(COUNTA(AH804:AT804)=0,"",ROUND(AVERAGE(AH804:AT804),1))</f>
        <v/>
      </c>
    </row>
    <row r="805" ht="14.4" customHeight="1" s="185">
      <c r="A805" s="255" t="n">
        <v>2</v>
      </c>
      <c r="B805" s="194">
        <f t="array" ref="B805:B805">IFERROR(INDEX(Liste_Enfants!B$4:B$53,SMALL(IF(Liste_Enfants!E$4:E$53="B",ROW(Liste_Enfants!E$4:E$53)-3),2))&amp;" "&amp;INDEX(Liste_Enfants!C$4:C$53,SMALL(IF(Liste_Enfants!E$4:E$53="B",ROW(Liste_Enfants!E$4:E$53)-3),2)),"")</f>
        <v/>
      </c>
      <c r="C805" s="235" t="n"/>
      <c r="D805" s="256" t="n"/>
      <c r="E805" s="256" t="n"/>
      <c r="F805" s="256" t="n"/>
      <c r="G805" s="256" t="n"/>
      <c r="H805" s="256" t="n"/>
      <c r="I805" s="256" t="n"/>
      <c r="J805" s="256" t="n"/>
      <c r="K805" s="256" t="n"/>
      <c r="L805" s="256" t="n"/>
      <c r="M805" s="256" t="n"/>
      <c r="N805" s="256" t="n"/>
      <c r="O805" s="256" t="n"/>
      <c r="P805" s="256" t="n"/>
      <c r="Q805" s="264">
        <f>IF(COUNTA(D805:P805)=0,"",ROUND(AVERAGE(D805:P805),1))</f>
        <v/>
      </c>
      <c r="S805" s="256" t="n"/>
      <c r="T805" s="256" t="n"/>
      <c r="U805" s="256" t="n"/>
      <c r="V805" s="256" t="n"/>
      <c r="W805" s="256" t="n"/>
      <c r="X805" s="256" t="n"/>
      <c r="Y805" s="256" t="n"/>
      <c r="Z805" s="256" t="n"/>
      <c r="AA805" s="256" t="n"/>
      <c r="AB805" s="256" t="n"/>
      <c r="AC805" s="256" t="n"/>
      <c r="AD805" s="256" t="n"/>
      <c r="AE805" s="256" t="n"/>
      <c r="AF805" s="264">
        <f>IF(COUNTA(S805:AE805)=0,"",ROUND(AVERAGE(S805:AE805),1))</f>
        <v/>
      </c>
      <c r="AH805" s="256" t="n"/>
      <c r="AI805" s="256" t="n"/>
      <c r="AJ805" s="256" t="n"/>
      <c r="AK805" s="256" t="n"/>
      <c r="AL805" s="256" t="n"/>
      <c r="AM805" s="256" t="n"/>
      <c r="AN805" s="256" t="n"/>
      <c r="AO805" s="256" t="n"/>
      <c r="AP805" s="256" t="n"/>
      <c r="AQ805" s="256" t="n"/>
      <c r="AR805" s="256" t="n"/>
      <c r="AS805" s="256" t="n"/>
      <c r="AT805" s="256" t="n"/>
      <c r="AU805" s="237">
        <f>IF(COUNTA(AH805:AT805)=0,"",ROUND(AVERAGE(AH805:AT805),1))</f>
        <v/>
      </c>
    </row>
    <row r="806" ht="14.4" customHeight="1" s="185">
      <c r="A806" s="255" t="n">
        <v>3</v>
      </c>
      <c r="B806" s="194">
        <f t="array" ref="B806:B806">IFERROR(INDEX(Liste_Enfants!B$4:B$53,SMALL(IF(Liste_Enfants!E$4:E$53="B",ROW(Liste_Enfants!E$4:E$53)-3),3))&amp;" "&amp;INDEX(Liste_Enfants!C$4:C$53,SMALL(IF(Liste_Enfants!E$4:E$53="B",ROW(Liste_Enfants!E$4:E$53)-3),3)),"")</f>
        <v/>
      </c>
      <c r="C806" s="235" t="n"/>
      <c r="D806" s="256" t="n"/>
      <c r="E806" s="256" t="n"/>
      <c r="F806" s="256" t="n"/>
      <c r="G806" s="256" t="n"/>
      <c r="H806" s="256" t="n"/>
      <c r="I806" s="256" t="n"/>
      <c r="J806" s="256" t="n"/>
      <c r="K806" s="256" t="n"/>
      <c r="L806" s="256" t="n"/>
      <c r="M806" s="256" t="n"/>
      <c r="N806" s="256" t="n"/>
      <c r="O806" s="256" t="n"/>
      <c r="P806" s="256" t="n"/>
      <c r="Q806" s="264">
        <f>IF(COUNTA(D806:P806)=0,"",ROUND(AVERAGE(D806:P806),1))</f>
        <v/>
      </c>
      <c r="S806" s="256" t="n"/>
      <c r="T806" s="256" t="n"/>
      <c r="U806" s="256" t="n"/>
      <c r="V806" s="256" t="n"/>
      <c r="W806" s="256" t="n"/>
      <c r="X806" s="256" t="n"/>
      <c r="Y806" s="256" t="n"/>
      <c r="Z806" s="256" t="n"/>
      <c r="AA806" s="256" t="n"/>
      <c r="AB806" s="256" t="n"/>
      <c r="AC806" s="256" t="n"/>
      <c r="AD806" s="256" t="n"/>
      <c r="AE806" s="256" t="n"/>
      <c r="AF806" s="264">
        <f>IF(COUNTA(S806:AE806)=0,"",ROUND(AVERAGE(S806:AE806),1))</f>
        <v/>
      </c>
      <c r="AH806" s="256" t="n"/>
      <c r="AI806" s="256" t="n"/>
      <c r="AJ806" s="256" t="n"/>
      <c r="AK806" s="256" t="n"/>
      <c r="AL806" s="256" t="n"/>
      <c r="AM806" s="256" t="n"/>
      <c r="AN806" s="256" t="n"/>
      <c r="AO806" s="256" t="n"/>
      <c r="AP806" s="256" t="n"/>
      <c r="AQ806" s="256" t="n"/>
      <c r="AR806" s="256" t="n"/>
      <c r="AS806" s="256" t="n"/>
      <c r="AT806" s="256" t="n"/>
      <c r="AU806" s="237">
        <f>IF(COUNTA(AH806:AT806)=0,"",ROUND(AVERAGE(AH806:AT806),1))</f>
        <v/>
      </c>
    </row>
    <row r="807" ht="14.4" customHeight="1" s="185">
      <c r="A807" s="255" t="n">
        <v>4</v>
      </c>
      <c r="B807" s="194">
        <f t="array" ref="B807:B807">IFERROR(INDEX(Liste_Enfants!B$4:B$53,SMALL(IF(Liste_Enfants!E$4:E$53="B",ROW(Liste_Enfants!E$4:E$53)-3),4))&amp;" "&amp;INDEX(Liste_Enfants!C$4:C$53,SMALL(IF(Liste_Enfants!E$4:E$53="B",ROW(Liste_Enfants!E$4:E$53)-3),4)),"")</f>
        <v/>
      </c>
      <c r="C807" s="235" t="n"/>
      <c r="D807" s="256" t="n"/>
      <c r="E807" s="256" t="n"/>
      <c r="F807" s="256" t="n"/>
      <c r="G807" s="256" t="n"/>
      <c r="H807" s="256" t="n"/>
      <c r="I807" s="256" t="n"/>
      <c r="J807" s="256" t="n"/>
      <c r="K807" s="256" t="n"/>
      <c r="L807" s="256" t="n"/>
      <c r="M807" s="256" t="n"/>
      <c r="N807" s="256" t="n"/>
      <c r="O807" s="256" t="n"/>
      <c r="P807" s="256" t="n"/>
      <c r="Q807" s="264">
        <f>IF(COUNTA(D807:P807)=0,"",ROUND(AVERAGE(D807:P807),1))</f>
        <v/>
      </c>
      <c r="S807" s="256" t="n"/>
      <c r="T807" s="256" t="n"/>
      <c r="U807" s="256" t="n"/>
      <c r="V807" s="256" t="n"/>
      <c r="W807" s="256" t="n"/>
      <c r="X807" s="256" t="n"/>
      <c r="Y807" s="256" t="n"/>
      <c r="Z807" s="256" t="n"/>
      <c r="AA807" s="256" t="n"/>
      <c r="AB807" s="256" t="n"/>
      <c r="AC807" s="256" t="n"/>
      <c r="AD807" s="256" t="n"/>
      <c r="AE807" s="256" t="n"/>
      <c r="AF807" s="264">
        <f>IF(COUNTA(S807:AE807)=0,"",ROUND(AVERAGE(S807:AE807),1))</f>
        <v/>
      </c>
      <c r="AH807" s="256" t="n"/>
      <c r="AI807" s="256" t="n"/>
      <c r="AJ807" s="256" t="n"/>
      <c r="AK807" s="256" t="n"/>
      <c r="AL807" s="256" t="n"/>
      <c r="AM807" s="256" t="n"/>
      <c r="AN807" s="256" t="n"/>
      <c r="AO807" s="256" t="n"/>
      <c r="AP807" s="256" t="n"/>
      <c r="AQ807" s="256" t="n"/>
      <c r="AR807" s="256" t="n"/>
      <c r="AS807" s="256" t="n"/>
      <c r="AT807" s="256" t="n"/>
      <c r="AU807" s="237">
        <f>IF(COUNTA(AH807:AT807)=0,"",ROUND(AVERAGE(AH807:AT807),1))</f>
        <v/>
      </c>
    </row>
    <row r="808" ht="14.4" customHeight="1" s="185">
      <c r="A808" s="255" t="n">
        <v>5</v>
      </c>
      <c r="B808" s="194">
        <f t="array" ref="B808:B808">IFERROR(INDEX(Liste_Enfants!B$4:B$53,SMALL(IF(Liste_Enfants!E$4:E$53="B",ROW(Liste_Enfants!E$4:E$53)-3),5))&amp;" "&amp;INDEX(Liste_Enfants!C$4:C$53,SMALL(IF(Liste_Enfants!E$4:E$53="B",ROW(Liste_Enfants!E$4:E$53)-3),5)),"")</f>
        <v/>
      </c>
      <c r="C808" s="235" t="n"/>
      <c r="D808" s="256" t="n"/>
      <c r="E808" s="256" t="n"/>
      <c r="F808" s="256" t="n"/>
      <c r="G808" s="256" t="n"/>
      <c r="H808" s="256" t="n"/>
      <c r="I808" s="256" t="n"/>
      <c r="J808" s="256" t="n"/>
      <c r="K808" s="256" t="n"/>
      <c r="L808" s="256" t="n"/>
      <c r="M808" s="256" t="n"/>
      <c r="N808" s="256" t="n"/>
      <c r="O808" s="256" t="n"/>
      <c r="P808" s="256" t="n"/>
      <c r="Q808" s="264">
        <f>IF(COUNTA(D808:P808)=0,"",ROUND(AVERAGE(D808:P808),1))</f>
        <v/>
      </c>
      <c r="S808" s="256" t="n"/>
      <c r="T808" s="256" t="n"/>
      <c r="U808" s="256" t="n"/>
      <c r="V808" s="256" t="n"/>
      <c r="W808" s="256" t="n"/>
      <c r="X808" s="256" t="n"/>
      <c r="Y808" s="256" t="n"/>
      <c r="Z808" s="256" t="n"/>
      <c r="AA808" s="256" t="n"/>
      <c r="AB808" s="256" t="n"/>
      <c r="AC808" s="256" t="n"/>
      <c r="AD808" s="256" t="n"/>
      <c r="AE808" s="256" t="n"/>
      <c r="AF808" s="264">
        <f>IF(COUNTA(S808:AE808)=0,"",ROUND(AVERAGE(S808:AE808),1))</f>
        <v/>
      </c>
      <c r="AH808" s="256" t="n"/>
      <c r="AI808" s="256" t="n"/>
      <c r="AJ808" s="256" t="n"/>
      <c r="AK808" s="256" t="n"/>
      <c r="AL808" s="256" t="n"/>
      <c r="AM808" s="256" t="n"/>
      <c r="AN808" s="256" t="n"/>
      <c r="AO808" s="256" t="n"/>
      <c r="AP808" s="256" t="n"/>
      <c r="AQ808" s="256" t="n"/>
      <c r="AR808" s="256" t="n"/>
      <c r="AS808" s="256" t="n"/>
      <c r="AT808" s="256" t="n"/>
      <c r="AU808" s="237">
        <f>IF(COUNTA(AH808:AT808)=0,"",ROUND(AVERAGE(AH808:AT808),1))</f>
        <v/>
      </c>
    </row>
    <row r="809" ht="14.4" customHeight="1" s="185">
      <c r="A809" s="255" t="n">
        <v>6</v>
      </c>
      <c r="B809" s="194">
        <f t="array" ref="B809:B809">IFERROR(INDEX(Liste_Enfants!B$4:B$53,SMALL(IF(Liste_Enfants!E$4:E$53="B",ROW(Liste_Enfants!E$4:E$53)-3),6))&amp;" "&amp;INDEX(Liste_Enfants!C$4:C$53,SMALL(IF(Liste_Enfants!E$4:E$53="B",ROW(Liste_Enfants!E$4:E$53)-3),6)),"")</f>
        <v/>
      </c>
      <c r="C809" s="235" t="n"/>
      <c r="D809" s="256" t="n"/>
      <c r="E809" s="256" t="n"/>
      <c r="F809" s="256" t="n"/>
      <c r="G809" s="256" t="n"/>
      <c r="H809" s="256" t="n"/>
      <c r="I809" s="256" t="n"/>
      <c r="J809" s="256" t="n"/>
      <c r="K809" s="256" t="n"/>
      <c r="L809" s="256" t="n"/>
      <c r="M809" s="256" t="n"/>
      <c r="N809" s="256" t="n"/>
      <c r="O809" s="256" t="n"/>
      <c r="P809" s="256" t="n"/>
      <c r="Q809" s="264">
        <f>IF(COUNTA(D809:P809)=0,"",ROUND(AVERAGE(D809:P809),1))</f>
        <v/>
      </c>
      <c r="S809" s="256" t="n"/>
      <c r="T809" s="256" t="n"/>
      <c r="U809" s="256" t="n"/>
      <c r="V809" s="256" t="n"/>
      <c r="W809" s="256" t="n"/>
      <c r="X809" s="256" t="n"/>
      <c r="Y809" s="256" t="n"/>
      <c r="Z809" s="256" t="n"/>
      <c r="AA809" s="256" t="n"/>
      <c r="AB809" s="256" t="n"/>
      <c r="AC809" s="256" t="n"/>
      <c r="AD809" s="256" t="n"/>
      <c r="AE809" s="256" t="n"/>
      <c r="AF809" s="264">
        <f>IF(COUNTA(S809:AE809)=0,"",ROUND(AVERAGE(S809:AE809),1))</f>
        <v/>
      </c>
      <c r="AH809" s="256" t="n"/>
      <c r="AI809" s="256" t="n"/>
      <c r="AJ809" s="256" t="n"/>
      <c r="AK809" s="256" t="n"/>
      <c r="AL809" s="256" t="n"/>
      <c r="AM809" s="256" t="n"/>
      <c r="AN809" s="256" t="n"/>
      <c r="AO809" s="256" t="n"/>
      <c r="AP809" s="256" t="n"/>
      <c r="AQ809" s="256" t="n"/>
      <c r="AR809" s="256" t="n"/>
      <c r="AS809" s="256" t="n"/>
      <c r="AT809" s="256" t="n"/>
      <c r="AU809" s="237">
        <f>IF(COUNTA(AH809:AT809)=0,"",ROUND(AVERAGE(AH809:AT809),1))</f>
        <v/>
      </c>
    </row>
    <row r="810" ht="14.4" customHeight="1" s="185">
      <c r="A810" s="255" t="n">
        <v>7</v>
      </c>
      <c r="B810" s="194">
        <f t="array" ref="B810:B810">IFERROR(INDEX(Liste_Enfants!B$4:B$53,SMALL(IF(Liste_Enfants!E$4:E$53="B",ROW(Liste_Enfants!E$4:E$53)-3),7))&amp;" "&amp;INDEX(Liste_Enfants!C$4:C$53,SMALL(IF(Liste_Enfants!E$4:E$53="B",ROW(Liste_Enfants!E$4:E$53)-3),7)),"")</f>
        <v/>
      </c>
      <c r="C810" s="235" t="n"/>
      <c r="D810" s="256" t="n"/>
      <c r="E810" s="256" t="n"/>
      <c r="F810" s="256" t="n"/>
      <c r="G810" s="256" t="n"/>
      <c r="H810" s="256" t="n"/>
      <c r="I810" s="256" t="n"/>
      <c r="J810" s="256" t="n"/>
      <c r="K810" s="256" t="n"/>
      <c r="L810" s="256" t="n"/>
      <c r="M810" s="256" t="n"/>
      <c r="N810" s="256" t="n"/>
      <c r="O810" s="256" t="n"/>
      <c r="P810" s="256" t="n"/>
      <c r="Q810" s="264">
        <f>IF(COUNTA(D810:P810)=0,"",ROUND(AVERAGE(D810:P810),1))</f>
        <v/>
      </c>
      <c r="S810" s="256" t="n"/>
      <c r="T810" s="256" t="n"/>
      <c r="U810" s="256" t="n"/>
      <c r="V810" s="256" t="n"/>
      <c r="W810" s="256" t="n"/>
      <c r="X810" s="256" t="n"/>
      <c r="Y810" s="256" t="n"/>
      <c r="Z810" s="256" t="n"/>
      <c r="AA810" s="256" t="n"/>
      <c r="AB810" s="256" t="n"/>
      <c r="AC810" s="256" t="n"/>
      <c r="AD810" s="256" t="n"/>
      <c r="AE810" s="256" t="n"/>
      <c r="AF810" s="264">
        <f>IF(COUNTA(S810:AE810)=0,"",ROUND(AVERAGE(S810:AE810),1))</f>
        <v/>
      </c>
      <c r="AH810" s="256" t="n"/>
      <c r="AI810" s="256" t="n"/>
      <c r="AJ810" s="256" t="n"/>
      <c r="AK810" s="256" t="n"/>
      <c r="AL810" s="256" t="n"/>
      <c r="AM810" s="256" t="n"/>
      <c r="AN810" s="256" t="n"/>
      <c r="AO810" s="256" t="n"/>
      <c r="AP810" s="256" t="n"/>
      <c r="AQ810" s="256" t="n"/>
      <c r="AR810" s="256" t="n"/>
      <c r="AS810" s="256" t="n"/>
      <c r="AT810" s="256" t="n"/>
      <c r="AU810" s="237">
        <f>IF(COUNTA(AH810:AT810)=0,"",ROUND(AVERAGE(AH810:AT810),1))</f>
        <v/>
      </c>
    </row>
    <row r="811" ht="14.4" customHeight="1" s="185">
      <c r="A811" s="255" t="n">
        <v>8</v>
      </c>
      <c r="B811" s="194">
        <f t="array" ref="B811:B811">IFERROR(INDEX(Liste_Enfants!B$4:B$53,SMALL(IF(Liste_Enfants!E$4:E$53="B",ROW(Liste_Enfants!E$4:E$53)-3),8))&amp;" "&amp;INDEX(Liste_Enfants!C$4:C$53,SMALL(IF(Liste_Enfants!E$4:E$53="B",ROW(Liste_Enfants!E$4:E$53)-3),8)),"")</f>
        <v/>
      </c>
      <c r="C811" s="235" t="n"/>
      <c r="D811" s="256" t="n"/>
      <c r="E811" s="256" t="n"/>
      <c r="F811" s="256" t="n"/>
      <c r="G811" s="256" t="n"/>
      <c r="H811" s="256" t="n"/>
      <c r="I811" s="256" t="n"/>
      <c r="J811" s="256" t="n"/>
      <c r="K811" s="256" t="n"/>
      <c r="L811" s="256" t="n"/>
      <c r="M811" s="256" t="n"/>
      <c r="N811" s="256" t="n"/>
      <c r="O811" s="256" t="n"/>
      <c r="P811" s="256" t="n"/>
      <c r="Q811" s="264">
        <f>IF(COUNTA(D811:P811)=0,"",ROUND(AVERAGE(D811:P811),1))</f>
        <v/>
      </c>
      <c r="S811" s="256" t="n"/>
      <c r="T811" s="256" t="n"/>
      <c r="U811" s="256" t="n"/>
      <c r="V811" s="256" t="n"/>
      <c r="W811" s="256" t="n"/>
      <c r="X811" s="256" t="n"/>
      <c r="Y811" s="256" t="n"/>
      <c r="Z811" s="256" t="n"/>
      <c r="AA811" s="256" t="n"/>
      <c r="AB811" s="256" t="n"/>
      <c r="AC811" s="256" t="n"/>
      <c r="AD811" s="256" t="n"/>
      <c r="AE811" s="256" t="n"/>
      <c r="AF811" s="264">
        <f>IF(COUNTA(S811:AE811)=0,"",ROUND(AVERAGE(S811:AE811),1))</f>
        <v/>
      </c>
      <c r="AH811" s="256" t="n"/>
      <c r="AI811" s="256" t="n"/>
      <c r="AJ811" s="256" t="n"/>
      <c r="AK811" s="256" t="n"/>
      <c r="AL811" s="256" t="n"/>
      <c r="AM811" s="256" t="n"/>
      <c r="AN811" s="256" t="n"/>
      <c r="AO811" s="256" t="n"/>
      <c r="AP811" s="256" t="n"/>
      <c r="AQ811" s="256" t="n"/>
      <c r="AR811" s="256" t="n"/>
      <c r="AS811" s="256" t="n"/>
      <c r="AT811" s="256" t="n"/>
      <c r="AU811" s="237">
        <f>IF(COUNTA(AH811:AT811)=0,"",ROUND(AVERAGE(AH811:AT811),1))</f>
        <v/>
      </c>
    </row>
    <row r="812" ht="14.4" customHeight="1" s="185">
      <c r="A812" s="255" t="n">
        <v>9</v>
      </c>
      <c r="B812" s="194">
        <f t="array" ref="B812:B812">IFERROR(INDEX(Liste_Enfants!B$4:B$53,SMALL(IF(Liste_Enfants!E$4:E$53="B",ROW(Liste_Enfants!E$4:E$53)-3),9))&amp;" "&amp;INDEX(Liste_Enfants!C$4:C$53,SMALL(IF(Liste_Enfants!E$4:E$53="B",ROW(Liste_Enfants!E$4:E$53)-3),9)),"")</f>
        <v/>
      </c>
      <c r="C812" s="235" t="n"/>
      <c r="D812" s="256" t="n"/>
      <c r="E812" s="256" t="n"/>
      <c r="F812" s="256" t="n"/>
      <c r="G812" s="256" t="n"/>
      <c r="H812" s="256" t="n"/>
      <c r="I812" s="256" t="n"/>
      <c r="J812" s="256" t="n"/>
      <c r="K812" s="256" t="n"/>
      <c r="L812" s="256" t="n"/>
      <c r="M812" s="256" t="n"/>
      <c r="N812" s="256" t="n"/>
      <c r="O812" s="256" t="n"/>
      <c r="P812" s="256" t="n"/>
      <c r="Q812" s="264">
        <f>IF(COUNTA(D812:P812)=0,"",ROUND(AVERAGE(D812:P812),1))</f>
        <v/>
      </c>
      <c r="S812" s="256" t="n"/>
      <c r="T812" s="256" t="n"/>
      <c r="U812" s="256" t="n"/>
      <c r="V812" s="256" t="n"/>
      <c r="W812" s="256" t="n"/>
      <c r="X812" s="256" t="n"/>
      <c r="Y812" s="256" t="n"/>
      <c r="Z812" s="256" t="n"/>
      <c r="AA812" s="256" t="n"/>
      <c r="AB812" s="256" t="n"/>
      <c r="AC812" s="256" t="n"/>
      <c r="AD812" s="256" t="n"/>
      <c r="AE812" s="256" t="n"/>
      <c r="AF812" s="264">
        <f>IF(COUNTA(S812:AE812)=0,"",ROUND(AVERAGE(S812:AE812),1))</f>
        <v/>
      </c>
      <c r="AH812" s="256" t="n"/>
      <c r="AI812" s="256" t="n"/>
      <c r="AJ812" s="256" t="n"/>
      <c r="AK812" s="256" t="n"/>
      <c r="AL812" s="256" t="n"/>
      <c r="AM812" s="256" t="n"/>
      <c r="AN812" s="256" t="n"/>
      <c r="AO812" s="256" t="n"/>
      <c r="AP812" s="256" t="n"/>
      <c r="AQ812" s="256" t="n"/>
      <c r="AR812" s="256" t="n"/>
      <c r="AS812" s="256" t="n"/>
      <c r="AT812" s="256" t="n"/>
      <c r="AU812" s="237">
        <f>IF(COUNTA(AH812:AT812)=0,"",ROUND(AVERAGE(AH812:AT812),1))</f>
        <v/>
      </c>
    </row>
    <row r="813" ht="14.4" customHeight="1" s="185">
      <c r="A813" s="255" t="n">
        <v>10</v>
      </c>
      <c r="B813" s="194">
        <f t="array" ref="B813:B813">IFERROR(INDEX(Liste_Enfants!B$4:B$53,SMALL(IF(Liste_Enfants!E$4:E$53="B",ROW(Liste_Enfants!E$4:E$53)-3),10))&amp;" "&amp;INDEX(Liste_Enfants!C$4:C$53,SMALL(IF(Liste_Enfants!E$4:E$53="B",ROW(Liste_Enfants!E$4:E$53)-3),10)),"")</f>
        <v/>
      </c>
      <c r="C813" s="235" t="n"/>
      <c r="D813" s="256" t="n"/>
      <c r="E813" s="256" t="n"/>
      <c r="F813" s="256" t="n"/>
      <c r="G813" s="256" t="n"/>
      <c r="H813" s="256" t="n"/>
      <c r="I813" s="256" t="n"/>
      <c r="J813" s="256" t="n"/>
      <c r="K813" s="256" t="n"/>
      <c r="L813" s="256" t="n"/>
      <c r="M813" s="256" t="n"/>
      <c r="N813" s="256" t="n"/>
      <c r="O813" s="256" t="n"/>
      <c r="P813" s="256" t="n"/>
      <c r="Q813" s="264">
        <f>IF(COUNTA(D813:P813)=0,"",ROUND(AVERAGE(D813:P813),1))</f>
        <v/>
      </c>
      <c r="S813" s="256" t="n"/>
      <c r="T813" s="256" t="n"/>
      <c r="U813" s="256" t="n"/>
      <c r="V813" s="256" t="n"/>
      <c r="W813" s="256" t="n"/>
      <c r="X813" s="256" t="n"/>
      <c r="Y813" s="256" t="n"/>
      <c r="Z813" s="256" t="n"/>
      <c r="AA813" s="256" t="n"/>
      <c r="AB813" s="256" t="n"/>
      <c r="AC813" s="256" t="n"/>
      <c r="AD813" s="256" t="n"/>
      <c r="AE813" s="256" t="n"/>
      <c r="AF813" s="264">
        <f>IF(COUNTA(S813:AE813)=0,"",ROUND(AVERAGE(S813:AE813),1))</f>
        <v/>
      </c>
      <c r="AH813" s="256" t="n"/>
      <c r="AI813" s="256" t="n"/>
      <c r="AJ813" s="256" t="n"/>
      <c r="AK813" s="256" t="n"/>
      <c r="AL813" s="256" t="n"/>
      <c r="AM813" s="256" t="n"/>
      <c r="AN813" s="256" t="n"/>
      <c r="AO813" s="256" t="n"/>
      <c r="AP813" s="256" t="n"/>
      <c r="AQ813" s="256" t="n"/>
      <c r="AR813" s="256" t="n"/>
      <c r="AS813" s="256" t="n"/>
      <c r="AT813" s="256" t="n"/>
      <c r="AU813" s="237">
        <f>IF(COUNTA(AH813:AT813)=0,"",ROUND(AVERAGE(AH813:AT813),1))</f>
        <v/>
      </c>
    </row>
    <row r="814" ht="14.4" customHeight="1" s="185">
      <c r="A814" s="255" t="n">
        <v>11</v>
      </c>
      <c r="B814" s="194">
        <f t="array" ref="B814:B814">IFERROR(INDEX(Liste_Enfants!B$4:B$53,SMALL(IF(Liste_Enfants!E$4:E$53="B",ROW(Liste_Enfants!E$4:E$53)-3),11))&amp;" "&amp;INDEX(Liste_Enfants!C$4:C$53,SMALL(IF(Liste_Enfants!E$4:E$53="B",ROW(Liste_Enfants!E$4:E$53)-3),11)),"")</f>
        <v/>
      </c>
      <c r="C814" s="235" t="n"/>
      <c r="D814" s="256" t="n"/>
      <c r="E814" s="256" t="n"/>
      <c r="F814" s="256" t="n"/>
      <c r="G814" s="256" t="n"/>
      <c r="H814" s="256" t="n"/>
      <c r="I814" s="256" t="n"/>
      <c r="J814" s="256" t="n"/>
      <c r="K814" s="256" t="n"/>
      <c r="L814" s="256" t="n"/>
      <c r="M814" s="256" t="n"/>
      <c r="N814" s="256" t="n"/>
      <c r="O814" s="256" t="n"/>
      <c r="P814" s="256" t="n"/>
      <c r="Q814" s="264">
        <f>IF(COUNTA(D814:P814)=0,"",ROUND(AVERAGE(D814:P814),1))</f>
        <v/>
      </c>
      <c r="S814" s="256" t="n"/>
      <c r="T814" s="256" t="n"/>
      <c r="U814" s="256" t="n"/>
      <c r="V814" s="256" t="n"/>
      <c r="W814" s="256" t="n"/>
      <c r="X814" s="256" t="n"/>
      <c r="Y814" s="256" t="n"/>
      <c r="Z814" s="256" t="n"/>
      <c r="AA814" s="256" t="n"/>
      <c r="AB814" s="256" t="n"/>
      <c r="AC814" s="256" t="n"/>
      <c r="AD814" s="256" t="n"/>
      <c r="AE814" s="256" t="n"/>
      <c r="AF814" s="264">
        <f>IF(COUNTA(S814:AE814)=0,"",ROUND(AVERAGE(S814:AE814),1))</f>
        <v/>
      </c>
      <c r="AH814" s="256" t="n"/>
      <c r="AI814" s="256" t="n"/>
      <c r="AJ814" s="256" t="n"/>
      <c r="AK814" s="256" t="n"/>
      <c r="AL814" s="256" t="n"/>
      <c r="AM814" s="256" t="n"/>
      <c r="AN814" s="256" t="n"/>
      <c r="AO814" s="256" t="n"/>
      <c r="AP814" s="256" t="n"/>
      <c r="AQ814" s="256" t="n"/>
      <c r="AR814" s="256" t="n"/>
      <c r="AS814" s="256" t="n"/>
      <c r="AT814" s="256" t="n"/>
      <c r="AU814" s="237">
        <f>IF(COUNTA(AH814:AT814)=0,"",ROUND(AVERAGE(AH814:AT814),1))</f>
        <v/>
      </c>
    </row>
    <row r="815" ht="14.4" customHeight="1" s="185">
      <c r="A815" s="255" t="n">
        <v>12</v>
      </c>
      <c r="B815" s="194">
        <f t="array" ref="B815:B815">IFERROR(INDEX(Liste_Enfants!B$4:B$53,SMALL(IF(Liste_Enfants!E$4:E$53="B",ROW(Liste_Enfants!E$4:E$53)-3),12))&amp;" "&amp;INDEX(Liste_Enfants!C$4:C$53,SMALL(IF(Liste_Enfants!E$4:E$53="B",ROW(Liste_Enfants!E$4:E$53)-3),12)),"")</f>
        <v/>
      </c>
      <c r="C815" s="235" t="n"/>
      <c r="D815" s="256" t="n"/>
      <c r="E815" s="256" t="n"/>
      <c r="F815" s="256" t="n"/>
      <c r="G815" s="256" t="n"/>
      <c r="H815" s="256" t="n"/>
      <c r="I815" s="256" t="n"/>
      <c r="J815" s="256" t="n"/>
      <c r="K815" s="256" t="n"/>
      <c r="L815" s="256" t="n"/>
      <c r="M815" s="256" t="n"/>
      <c r="N815" s="256" t="n"/>
      <c r="O815" s="256" t="n"/>
      <c r="P815" s="256" t="n"/>
      <c r="Q815" s="264">
        <f>IF(COUNTA(D815:P815)=0,"",ROUND(AVERAGE(D815:P815),1))</f>
        <v/>
      </c>
      <c r="S815" s="256" t="n"/>
      <c r="T815" s="256" t="n"/>
      <c r="U815" s="256" t="n"/>
      <c r="V815" s="256" t="n"/>
      <c r="W815" s="256" t="n"/>
      <c r="X815" s="256" t="n"/>
      <c r="Y815" s="256" t="n"/>
      <c r="Z815" s="256" t="n"/>
      <c r="AA815" s="256" t="n"/>
      <c r="AB815" s="256" t="n"/>
      <c r="AC815" s="256" t="n"/>
      <c r="AD815" s="256" t="n"/>
      <c r="AE815" s="256" t="n"/>
      <c r="AF815" s="264">
        <f>IF(COUNTA(S815:AE815)=0,"",ROUND(AVERAGE(S815:AE815),1))</f>
        <v/>
      </c>
      <c r="AH815" s="256" t="n"/>
      <c r="AI815" s="256" t="n"/>
      <c r="AJ815" s="256" t="n"/>
      <c r="AK815" s="256" t="n"/>
      <c r="AL815" s="256" t="n"/>
      <c r="AM815" s="256" t="n"/>
      <c r="AN815" s="256" t="n"/>
      <c r="AO815" s="256" t="n"/>
      <c r="AP815" s="256" t="n"/>
      <c r="AQ815" s="256" t="n"/>
      <c r="AR815" s="256" t="n"/>
      <c r="AS815" s="256" t="n"/>
      <c r="AT815" s="256" t="n"/>
      <c r="AU815" s="237">
        <f>IF(COUNTA(AH815:AT815)=0,"",ROUND(AVERAGE(AH815:AT815),1))</f>
        <v/>
      </c>
    </row>
    <row r="816" ht="14.4" customHeight="1" s="185">
      <c r="A816" s="255" t="n">
        <v>13</v>
      </c>
      <c r="B816" s="194">
        <f t="array" ref="B816:B816">IFERROR(INDEX(Liste_Enfants!B$4:B$53,SMALL(IF(Liste_Enfants!E$4:E$53="B",ROW(Liste_Enfants!E$4:E$53)-3),13))&amp;" "&amp;INDEX(Liste_Enfants!C$4:C$53,SMALL(IF(Liste_Enfants!E$4:E$53="B",ROW(Liste_Enfants!E$4:E$53)-3),13)),"")</f>
        <v/>
      </c>
      <c r="C816" s="235" t="n"/>
      <c r="D816" s="256" t="n"/>
      <c r="E816" s="256" t="n"/>
      <c r="F816" s="256" t="n"/>
      <c r="G816" s="256" t="n"/>
      <c r="H816" s="256" t="n"/>
      <c r="I816" s="256" t="n"/>
      <c r="J816" s="256" t="n"/>
      <c r="K816" s="256" t="n"/>
      <c r="L816" s="256" t="n"/>
      <c r="M816" s="256" t="n"/>
      <c r="N816" s="256" t="n"/>
      <c r="O816" s="256" t="n"/>
      <c r="P816" s="256" t="n"/>
      <c r="Q816" s="264">
        <f>IF(COUNTA(D816:P816)=0,"",ROUND(AVERAGE(D816:P816),1))</f>
        <v/>
      </c>
      <c r="S816" s="256" t="n"/>
      <c r="T816" s="256" t="n"/>
      <c r="U816" s="256" t="n"/>
      <c r="V816" s="256" t="n"/>
      <c r="W816" s="256" t="n"/>
      <c r="X816" s="256" t="n"/>
      <c r="Y816" s="256" t="n"/>
      <c r="Z816" s="256" t="n"/>
      <c r="AA816" s="256" t="n"/>
      <c r="AB816" s="256" t="n"/>
      <c r="AC816" s="256" t="n"/>
      <c r="AD816" s="256" t="n"/>
      <c r="AE816" s="256" t="n"/>
      <c r="AF816" s="264">
        <f>IF(COUNTA(S816:AE816)=0,"",ROUND(AVERAGE(S816:AE816),1))</f>
        <v/>
      </c>
      <c r="AH816" s="256" t="n"/>
      <c r="AI816" s="256" t="n"/>
      <c r="AJ816" s="256" t="n"/>
      <c r="AK816" s="256" t="n"/>
      <c r="AL816" s="256" t="n"/>
      <c r="AM816" s="256" t="n"/>
      <c r="AN816" s="256" t="n"/>
      <c r="AO816" s="256" t="n"/>
      <c r="AP816" s="256" t="n"/>
      <c r="AQ816" s="256" t="n"/>
      <c r="AR816" s="256" t="n"/>
      <c r="AS816" s="256" t="n"/>
      <c r="AT816" s="256" t="n"/>
      <c r="AU816" s="237">
        <f>IF(COUNTA(AH816:AT816)=0,"",ROUND(AVERAGE(AH816:AT816),1))</f>
        <v/>
      </c>
    </row>
    <row r="817" ht="14.4" customHeight="1" s="185">
      <c r="A817" s="255" t="n">
        <v>14</v>
      </c>
      <c r="B817" s="194">
        <f t="array" ref="B817:B817">IFERROR(INDEX(Liste_Enfants!B$4:B$53,SMALL(IF(Liste_Enfants!E$4:E$53="B",ROW(Liste_Enfants!E$4:E$53)-3),14))&amp;" "&amp;INDEX(Liste_Enfants!C$4:C$53,SMALL(IF(Liste_Enfants!E$4:E$53="B",ROW(Liste_Enfants!E$4:E$53)-3),14)),"")</f>
        <v/>
      </c>
      <c r="C817" s="235" t="n"/>
      <c r="D817" s="256" t="n"/>
      <c r="E817" s="256" t="n"/>
      <c r="F817" s="256" t="n"/>
      <c r="G817" s="256" t="n"/>
      <c r="H817" s="256" t="n"/>
      <c r="I817" s="256" t="n"/>
      <c r="J817" s="256" t="n"/>
      <c r="K817" s="256" t="n"/>
      <c r="L817" s="256" t="n"/>
      <c r="M817" s="256" t="n"/>
      <c r="N817" s="256" t="n"/>
      <c r="O817" s="256" t="n"/>
      <c r="P817" s="256" t="n"/>
      <c r="Q817" s="264">
        <f>IF(COUNTA(D817:P817)=0,"",ROUND(AVERAGE(D817:P817),1))</f>
        <v/>
      </c>
      <c r="S817" s="256" t="n"/>
      <c r="T817" s="256" t="n"/>
      <c r="U817" s="256" t="n"/>
      <c r="V817" s="256" t="n"/>
      <c r="W817" s="256" t="n"/>
      <c r="X817" s="256" t="n"/>
      <c r="Y817" s="256" t="n"/>
      <c r="Z817" s="256" t="n"/>
      <c r="AA817" s="256" t="n"/>
      <c r="AB817" s="256" t="n"/>
      <c r="AC817" s="256" t="n"/>
      <c r="AD817" s="256" t="n"/>
      <c r="AE817" s="256" t="n"/>
      <c r="AF817" s="264">
        <f>IF(COUNTA(S817:AE817)=0,"",ROUND(AVERAGE(S817:AE817),1))</f>
        <v/>
      </c>
      <c r="AH817" s="256" t="n"/>
      <c r="AI817" s="256" t="n"/>
      <c r="AJ817" s="256" t="n"/>
      <c r="AK817" s="256" t="n"/>
      <c r="AL817" s="256" t="n"/>
      <c r="AM817" s="256" t="n"/>
      <c r="AN817" s="256" t="n"/>
      <c r="AO817" s="256" t="n"/>
      <c r="AP817" s="256" t="n"/>
      <c r="AQ817" s="256" t="n"/>
      <c r="AR817" s="256" t="n"/>
      <c r="AS817" s="256" t="n"/>
      <c r="AT817" s="256" t="n"/>
      <c r="AU817" s="237">
        <f>IF(COUNTA(AH817:AT817)=0,"",ROUND(AVERAGE(AH817:AT817),1))</f>
        <v/>
      </c>
    </row>
    <row r="818" ht="14.4" customHeight="1" s="185">
      <c r="A818" s="255" t="n">
        <v>15</v>
      </c>
      <c r="B818" s="194">
        <f t="array" ref="B818:B818">IFERROR(INDEX(Liste_Enfants!B$4:B$53,SMALL(IF(Liste_Enfants!E$4:E$53="B",ROW(Liste_Enfants!E$4:E$53)-3),15))&amp;" "&amp;INDEX(Liste_Enfants!C$4:C$53,SMALL(IF(Liste_Enfants!E$4:E$53="B",ROW(Liste_Enfants!E$4:E$53)-3),15)),"")</f>
        <v/>
      </c>
      <c r="C818" s="235" t="n"/>
      <c r="D818" s="256" t="n"/>
      <c r="E818" s="256" t="n"/>
      <c r="F818" s="256" t="n"/>
      <c r="G818" s="256" t="n"/>
      <c r="H818" s="256" t="n"/>
      <c r="I818" s="256" t="n"/>
      <c r="J818" s="256" t="n"/>
      <c r="K818" s="256" t="n"/>
      <c r="L818" s="256" t="n"/>
      <c r="M818" s="256" t="n"/>
      <c r="N818" s="256" t="n"/>
      <c r="O818" s="256" t="n"/>
      <c r="P818" s="256" t="n"/>
      <c r="Q818" s="264">
        <f>IF(COUNTA(D818:P818)=0,"",ROUND(AVERAGE(D818:P818),1))</f>
        <v/>
      </c>
      <c r="S818" s="256" t="n"/>
      <c r="T818" s="256" t="n"/>
      <c r="U818" s="256" t="n"/>
      <c r="V818" s="256" t="n"/>
      <c r="W818" s="256" t="n"/>
      <c r="X818" s="256" t="n"/>
      <c r="Y818" s="256" t="n"/>
      <c r="Z818" s="256" t="n"/>
      <c r="AA818" s="256" t="n"/>
      <c r="AB818" s="256" t="n"/>
      <c r="AC818" s="256" t="n"/>
      <c r="AD818" s="256" t="n"/>
      <c r="AE818" s="256" t="n"/>
      <c r="AF818" s="264">
        <f>IF(COUNTA(S818:AE818)=0,"",ROUND(AVERAGE(S818:AE818),1))</f>
        <v/>
      </c>
      <c r="AH818" s="256" t="n"/>
      <c r="AI818" s="256" t="n"/>
      <c r="AJ818" s="256" t="n"/>
      <c r="AK818" s="256" t="n"/>
      <c r="AL818" s="256" t="n"/>
      <c r="AM818" s="256" t="n"/>
      <c r="AN818" s="256" t="n"/>
      <c r="AO818" s="256" t="n"/>
      <c r="AP818" s="256" t="n"/>
      <c r="AQ818" s="256" t="n"/>
      <c r="AR818" s="256" t="n"/>
      <c r="AS818" s="256" t="n"/>
      <c r="AT818" s="256" t="n"/>
      <c r="AU818" s="237">
        <f>IF(COUNTA(AH818:AT818)=0,"",ROUND(AVERAGE(AH818:AT818),1))</f>
        <v/>
      </c>
    </row>
    <row r="819" ht="14.4" customHeight="1" s="185">
      <c r="A819" s="257" t="inlineStr">
        <is>
          <t>📊 MOY.</t>
        </is>
      </c>
      <c r="C819" s="235" t="n"/>
      <c r="D819" s="258">
        <f>IF(COUNTA(D804:D818)=0,"",ROUND(AVERAGE(D804:D818),1))</f>
        <v/>
      </c>
      <c r="E819" s="258">
        <f>IF(COUNTA(E804:E818)=0,"",ROUND(AVERAGE(E804:E818),1))</f>
        <v/>
      </c>
      <c r="F819" s="258">
        <f>IF(COUNTA(F804:F818)=0,"",ROUND(AVERAGE(F804:F818),1))</f>
        <v/>
      </c>
      <c r="G819" s="258">
        <f>IF(COUNTA(G804:G818)=0,"",ROUND(AVERAGE(G804:G818),1))</f>
        <v/>
      </c>
      <c r="H819" s="258">
        <f>IF(COUNTA(H804:H818)=0,"",ROUND(AVERAGE(H804:H818),1))</f>
        <v/>
      </c>
      <c r="I819" s="258">
        <f>IF(COUNTA(I804:I818)=0,"",ROUND(AVERAGE(I804:I818),1))</f>
        <v/>
      </c>
      <c r="J819" s="258">
        <f>IF(COUNTA(J804:J818)=0,"",ROUND(AVERAGE(J804:J818),1))</f>
        <v/>
      </c>
      <c r="K819" s="258">
        <f>IF(COUNTA(K804:K818)=0,"",ROUND(AVERAGE(K804:K818),1))</f>
        <v/>
      </c>
      <c r="L819" s="258">
        <f>IF(COUNTA(L804:L818)=0,"",ROUND(AVERAGE(L804:L818),1))</f>
        <v/>
      </c>
      <c r="M819" s="258">
        <f>IF(COUNTA(M804:M818)=0,"",ROUND(AVERAGE(M804:M818),1))</f>
        <v/>
      </c>
      <c r="N819" s="258">
        <f>IF(COUNTA(N804:N818)=0,"",ROUND(AVERAGE(N804:N818),1))</f>
        <v/>
      </c>
      <c r="O819" s="258">
        <f>IF(COUNTA(O804:O818)=0,"",ROUND(AVERAGE(O804:O818),1))</f>
        <v/>
      </c>
      <c r="P819" s="258">
        <f>IF(COUNTA(P804:P818)=0,"",ROUND(AVERAGE(P804:P818),1))</f>
        <v/>
      </c>
      <c r="Q819" s="265">
        <f>IF(COUNTA(Q804:Q818)=0,"",ROUND(AVERAGE(Q804:Q818),1))</f>
        <v/>
      </c>
      <c r="S819" s="258">
        <f>IF(COUNTA(S804:S818)=0,"",ROUND(AVERAGE(S804:S818),1))</f>
        <v/>
      </c>
      <c r="T819" s="258">
        <f>IF(COUNTA(T804:T818)=0,"",ROUND(AVERAGE(T804:T818),1))</f>
        <v/>
      </c>
      <c r="U819" s="258">
        <f>IF(COUNTA(U804:U818)=0,"",ROUND(AVERAGE(U804:U818),1))</f>
        <v/>
      </c>
      <c r="V819" s="258">
        <f>IF(COUNTA(V804:V818)=0,"",ROUND(AVERAGE(V804:V818),1))</f>
        <v/>
      </c>
      <c r="W819" s="258">
        <f>IF(COUNTA(W804:W818)=0,"",ROUND(AVERAGE(W804:W818),1))</f>
        <v/>
      </c>
      <c r="X819" s="258">
        <f>IF(COUNTA(X804:X818)=0,"",ROUND(AVERAGE(X804:X818),1))</f>
        <v/>
      </c>
      <c r="Y819" s="258">
        <f>IF(COUNTA(Y804:Y818)=0,"",ROUND(AVERAGE(Y804:Y818),1))</f>
        <v/>
      </c>
      <c r="Z819" s="258">
        <f>IF(COUNTA(Z804:Z818)=0,"",ROUND(AVERAGE(Z804:Z818),1))</f>
        <v/>
      </c>
      <c r="AA819" s="258">
        <f>IF(COUNTA(AA804:AA818)=0,"",ROUND(AVERAGE(AA804:AA818),1))</f>
        <v/>
      </c>
      <c r="AB819" s="258">
        <f>IF(COUNTA(AB804:AB818)=0,"",ROUND(AVERAGE(AB804:AB818),1))</f>
        <v/>
      </c>
      <c r="AC819" s="258">
        <f>IF(COUNTA(AC804:AC818)=0,"",ROUND(AVERAGE(AC804:AC818),1))</f>
        <v/>
      </c>
      <c r="AD819" s="258">
        <f>IF(COUNTA(AD804:AD818)=0,"",ROUND(AVERAGE(AD804:AD818),1))</f>
        <v/>
      </c>
      <c r="AE819" s="258">
        <f>IF(COUNTA(AE804:AE818)=0,"",ROUND(AVERAGE(AE804:AE818),1))</f>
        <v/>
      </c>
      <c r="AF819" s="265">
        <f>IF(COUNTA(AF804:AF818)=0,"",ROUND(AVERAGE(AF804:AF818),1))</f>
        <v/>
      </c>
      <c r="AH819" s="258">
        <f>IF(COUNTA(AH804:AH818)=0,"",ROUND(AVERAGE(AH804:AH818),1))</f>
        <v/>
      </c>
      <c r="AI819" s="258">
        <f>IF(COUNTA(AI804:AI818)=0,"",ROUND(AVERAGE(AI804:AI818),1))</f>
        <v/>
      </c>
      <c r="AJ819" s="258">
        <f>IF(COUNTA(AJ804:AJ818)=0,"",ROUND(AVERAGE(AJ804:AJ818),1))</f>
        <v/>
      </c>
      <c r="AK819" s="258">
        <f>IF(COUNTA(AK804:AK818)=0,"",ROUND(AVERAGE(AK804:AK818),1))</f>
        <v/>
      </c>
      <c r="AL819" s="258">
        <f>IF(COUNTA(AL804:AL818)=0,"",ROUND(AVERAGE(AL804:AL818),1))</f>
        <v/>
      </c>
      <c r="AM819" s="258">
        <f>IF(COUNTA(AM804:AM818)=0,"",ROUND(AVERAGE(AM804:AM818),1))</f>
        <v/>
      </c>
      <c r="AN819" s="258">
        <f>IF(COUNTA(AN804:AN818)=0,"",ROUND(AVERAGE(AN804:AN818),1))</f>
        <v/>
      </c>
      <c r="AO819" s="258">
        <f>IF(COUNTA(AO804:AO818)=0,"",ROUND(AVERAGE(AO804:AO818),1))</f>
        <v/>
      </c>
      <c r="AP819" s="258">
        <f>IF(COUNTA(AP804:AP818)=0,"",ROUND(AVERAGE(AP804:AP818),1))</f>
        <v/>
      </c>
      <c r="AQ819" s="258">
        <f>IF(COUNTA(AQ804:AQ818)=0,"",ROUND(AVERAGE(AQ804:AQ818),1))</f>
        <v/>
      </c>
      <c r="AR819" s="258">
        <f>IF(COUNTA(AR804:AR818)=0,"",ROUND(AVERAGE(AR804:AR818),1))</f>
        <v/>
      </c>
      <c r="AS819" s="258">
        <f>IF(COUNTA(AS804:AS818)=0,"",ROUND(AVERAGE(AS804:AS818),1))</f>
        <v/>
      </c>
      <c r="AT819" s="258">
        <f>IF(COUNTA(AT804:AT818)=0,"",ROUND(AVERAGE(AT804:AT818),1))</f>
        <v/>
      </c>
      <c r="AU819" s="272">
        <f>IF(COUNTA(AU804:AU818)=0,"",ROUND(AVERAGE(AU804:AU818),1))</f>
        <v/>
      </c>
    </row>
    <row r="820" ht="30" customHeight="1" s="185">
      <c r="A820" s="260" t="inlineStr">
        <is>
          <t>N°</t>
        </is>
      </c>
      <c r="B820" s="245" t="inlineStr">
        <is>
          <t>📅 MERCREDI</t>
        </is>
      </c>
      <c r="C820" s="228" t="n"/>
      <c r="D820" s="229" t="inlineStr">
        <is>
          <t>Règles</t>
        </is>
      </c>
      <c r="E820" s="229" t="inlineStr">
        <is>
          <t>Coopér.</t>
        </is>
      </c>
      <c r="F820" s="229" t="inlineStr">
        <is>
          <t>Comm.</t>
        </is>
      </c>
      <c r="G820" s="229" t="inlineStr">
        <is>
          <t>Entraide</t>
        </is>
      </c>
      <c r="H820" s="230" t="inlineStr">
        <is>
          <t>Initiat.</t>
        </is>
      </c>
      <c r="I820" s="230" t="inlineStr">
        <is>
          <t>Gest.mat</t>
        </is>
      </c>
      <c r="J820" s="230" t="inlineStr">
        <is>
          <t>Orga.</t>
        </is>
      </c>
      <c r="K820" s="231" t="inlineStr">
        <is>
          <t>Imagin.</t>
        </is>
      </c>
      <c r="L820" s="231" t="inlineStr">
        <is>
          <t>Expr.art</t>
        </is>
      </c>
      <c r="M820" s="231" t="inlineStr">
        <is>
          <t>Expr.corp</t>
        </is>
      </c>
      <c r="N820" s="232" t="inlineStr">
        <is>
          <t>Coord.</t>
        </is>
      </c>
      <c r="O820" s="232" t="inlineStr">
        <is>
          <t>Endur.</t>
        </is>
      </c>
      <c r="P820" s="232" t="inlineStr">
        <is>
          <t>Esp.sport</t>
        </is>
      </c>
      <c r="Q820" s="267" t="inlineStr">
        <is>
          <t>MOY</t>
        </is>
      </c>
      <c r="R820" s="268" t="inlineStr">
        <is>
          <t>▼ Activité</t>
        </is>
      </c>
      <c r="S820" s="229" t="inlineStr">
        <is>
          <t>Règles</t>
        </is>
      </c>
      <c r="T820" s="229" t="inlineStr">
        <is>
          <t>Coopér.</t>
        </is>
      </c>
      <c r="U820" s="229" t="inlineStr">
        <is>
          <t>Comm.</t>
        </is>
      </c>
      <c r="V820" s="229" t="inlineStr">
        <is>
          <t>Entraide</t>
        </is>
      </c>
      <c r="W820" s="230" t="inlineStr">
        <is>
          <t>Initiat.</t>
        </is>
      </c>
      <c r="X820" s="230" t="inlineStr">
        <is>
          <t>Gest.mat</t>
        </is>
      </c>
      <c r="Y820" s="230" t="inlineStr">
        <is>
          <t>Orga.</t>
        </is>
      </c>
      <c r="Z820" s="231" t="inlineStr">
        <is>
          <t>Imagin.</t>
        </is>
      </c>
      <c r="AA820" s="231" t="inlineStr">
        <is>
          <t>Expr.art</t>
        </is>
      </c>
      <c r="AB820" s="231" t="inlineStr">
        <is>
          <t>Expr.corp</t>
        </is>
      </c>
      <c r="AC820" s="232" t="inlineStr">
        <is>
          <t>Coord.</t>
        </is>
      </c>
      <c r="AD820" s="232" t="inlineStr">
        <is>
          <t>Endur.</t>
        </is>
      </c>
      <c r="AE820" s="232" t="inlineStr">
        <is>
          <t>Esp.sport</t>
        </is>
      </c>
      <c r="AF820" s="267" t="inlineStr">
        <is>
          <t>MOY</t>
        </is>
      </c>
      <c r="AH820" s="229" t="inlineStr">
        <is>
          <t>Règles</t>
        </is>
      </c>
      <c r="AI820" s="229" t="inlineStr">
        <is>
          <t>Coopér.</t>
        </is>
      </c>
      <c r="AJ820" s="229" t="inlineStr">
        <is>
          <t>Comm.</t>
        </is>
      </c>
      <c r="AK820" s="229" t="inlineStr">
        <is>
          <t>Entraide</t>
        </is>
      </c>
      <c r="AL820" s="230" t="inlineStr">
        <is>
          <t>Initiat.</t>
        </is>
      </c>
      <c r="AM820" s="230" t="inlineStr">
        <is>
          <t>Gest.mat</t>
        </is>
      </c>
      <c r="AN820" s="230" t="inlineStr">
        <is>
          <t>Orga.</t>
        </is>
      </c>
      <c r="AO820" s="231" t="inlineStr">
        <is>
          <t>Imagin.</t>
        </is>
      </c>
      <c r="AP820" s="231" t="inlineStr">
        <is>
          <t>Expr.art</t>
        </is>
      </c>
      <c r="AQ820" s="231" t="inlineStr">
        <is>
          <t>Expr.corp</t>
        </is>
      </c>
      <c r="AR820" s="232" t="inlineStr">
        <is>
          <t>Coord.</t>
        </is>
      </c>
      <c r="AS820" s="232" t="inlineStr">
        <is>
          <t>Endur.</t>
        </is>
      </c>
      <c r="AT820" s="232" t="inlineStr">
        <is>
          <t>Esp.sport</t>
        </is>
      </c>
      <c r="AU820" s="269" t="inlineStr">
        <is>
          <t>MOY</t>
        </is>
      </c>
    </row>
    <row r="821" ht="14.4" customHeight="1" s="185">
      <c r="A821" s="255" t="n">
        <v>1</v>
      </c>
      <c r="B821" s="194">
        <f t="array" ref="B821:B821">IFERROR(INDEX(Liste_Enfants!B$4:B$53,SMALL(IF(Liste_Enfants!E$4:E$53="B",ROW(Liste_Enfants!E$4:E$53)-3),1))&amp;" "&amp;INDEX(Liste_Enfants!C$4:C$53,SMALL(IF(Liste_Enfants!E$4:E$53="B",ROW(Liste_Enfants!E$4:E$53)-3),1)),"")</f>
        <v/>
      </c>
      <c r="C821" s="235" t="n"/>
      <c r="D821" s="256" t="n"/>
      <c r="E821" s="256" t="n"/>
      <c r="F821" s="256" t="n"/>
      <c r="G821" s="256" t="n"/>
      <c r="H821" s="256" t="n"/>
      <c r="I821" s="256" t="n"/>
      <c r="J821" s="256" t="n"/>
      <c r="K821" s="256" t="n"/>
      <c r="L821" s="256" t="n"/>
      <c r="M821" s="256" t="n"/>
      <c r="N821" s="256" t="n"/>
      <c r="O821" s="256" t="n"/>
      <c r="P821" s="256" t="n"/>
      <c r="Q821" s="264">
        <f>IF(COUNTA(D821:P821)=0,"",ROUND(AVERAGE(D821:P821),1))</f>
        <v/>
      </c>
      <c r="S821" s="256" t="n"/>
      <c r="T821" s="256" t="n"/>
      <c r="U821" s="256" t="n"/>
      <c r="V821" s="256" t="n"/>
      <c r="W821" s="256" t="n"/>
      <c r="X821" s="256" t="n"/>
      <c r="Y821" s="256" t="n"/>
      <c r="Z821" s="256" t="n"/>
      <c r="AA821" s="256" t="n"/>
      <c r="AB821" s="256" t="n"/>
      <c r="AC821" s="256" t="n"/>
      <c r="AD821" s="256" t="n"/>
      <c r="AE821" s="256" t="n"/>
      <c r="AF821" s="264">
        <f>IF(COUNTA(S821:AE821)=0,"",ROUND(AVERAGE(S821:AE821),1))</f>
        <v/>
      </c>
      <c r="AH821" s="256" t="n"/>
      <c r="AI821" s="256" t="n"/>
      <c r="AJ821" s="256" t="n"/>
      <c r="AK821" s="256" t="n"/>
      <c r="AL821" s="256" t="n"/>
      <c r="AM821" s="256" t="n"/>
      <c r="AN821" s="256" t="n"/>
      <c r="AO821" s="256" t="n"/>
      <c r="AP821" s="256" t="n"/>
      <c r="AQ821" s="256" t="n"/>
      <c r="AR821" s="256" t="n"/>
      <c r="AS821" s="256" t="n"/>
      <c r="AT821" s="256" t="n"/>
      <c r="AU821" s="237">
        <f>IF(COUNTA(AH821:AT821)=0,"",ROUND(AVERAGE(AH821:AT821),1))</f>
        <v/>
      </c>
    </row>
    <row r="822" ht="14.4" customHeight="1" s="185">
      <c r="A822" s="255" t="n">
        <v>2</v>
      </c>
      <c r="B822" s="194">
        <f t="array" ref="B822:B822">IFERROR(INDEX(Liste_Enfants!B$4:B$53,SMALL(IF(Liste_Enfants!E$4:E$53="B",ROW(Liste_Enfants!E$4:E$53)-3),2))&amp;" "&amp;INDEX(Liste_Enfants!C$4:C$53,SMALL(IF(Liste_Enfants!E$4:E$53="B",ROW(Liste_Enfants!E$4:E$53)-3),2)),"")</f>
        <v/>
      </c>
      <c r="C822" s="235" t="n"/>
      <c r="D822" s="256" t="n"/>
      <c r="E822" s="256" t="n"/>
      <c r="F822" s="256" t="n"/>
      <c r="G822" s="256" t="n"/>
      <c r="H822" s="256" t="n"/>
      <c r="I822" s="256" t="n"/>
      <c r="J822" s="256" t="n"/>
      <c r="K822" s="256" t="n"/>
      <c r="L822" s="256" t="n"/>
      <c r="M822" s="256" t="n"/>
      <c r="N822" s="256" t="n"/>
      <c r="O822" s="256" t="n"/>
      <c r="P822" s="256" t="n"/>
      <c r="Q822" s="264">
        <f>IF(COUNTA(D822:P822)=0,"",ROUND(AVERAGE(D822:P822),1))</f>
        <v/>
      </c>
      <c r="S822" s="256" t="n"/>
      <c r="T822" s="256" t="n"/>
      <c r="U822" s="256" t="n"/>
      <c r="V822" s="256" t="n"/>
      <c r="W822" s="256" t="n"/>
      <c r="X822" s="256" t="n"/>
      <c r="Y822" s="256" t="n"/>
      <c r="Z822" s="256" t="n"/>
      <c r="AA822" s="256" t="n"/>
      <c r="AB822" s="256" t="n"/>
      <c r="AC822" s="256" t="n"/>
      <c r="AD822" s="256" t="n"/>
      <c r="AE822" s="256" t="n"/>
      <c r="AF822" s="264">
        <f>IF(COUNTA(S822:AE822)=0,"",ROUND(AVERAGE(S822:AE822),1))</f>
        <v/>
      </c>
      <c r="AH822" s="256" t="n"/>
      <c r="AI822" s="256" t="n"/>
      <c r="AJ822" s="256" t="n"/>
      <c r="AK822" s="256" t="n"/>
      <c r="AL822" s="256" t="n"/>
      <c r="AM822" s="256" t="n"/>
      <c r="AN822" s="256" t="n"/>
      <c r="AO822" s="256" t="n"/>
      <c r="AP822" s="256" t="n"/>
      <c r="AQ822" s="256" t="n"/>
      <c r="AR822" s="256" t="n"/>
      <c r="AS822" s="256" t="n"/>
      <c r="AT822" s="256" t="n"/>
      <c r="AU822" s="237">
        <f>IF(COUNTA(AH822:AT822)=0,"",ROUND(AVERAGE(AH822:AT822),1))</f>
        <v/>
      </c>
    </row>
    <row r="823" ht="14.4" customHeight="1" s="185">
      <c r="A823" s="255" t="n">
        <v>3</v>
      </c>
      <c r="B823" s="194">
        <f t="array" ref="B823:B823">IFERROR(INDEX(Liste_Enfants!B$4:B$53,SMALL(IF(Liste_Enfants!E$4:E$53="B",ROW(Liste_Enfants!E$4:E$53)-3),3))&amp;" "&amp;INDEX(Liste_Enfants!C$4:C$53,SMALL(IF(Liste_Enfants!E$4:E$53="B",ROW(Liste_Enfants!E$4:E$53)-3),3)),"")</f>
        <v/>
      </c>
      <c r="C823" s="235" t="n"/>
      <c r="D823" s="256" t="n"/>
      <c r="E823" s="256" t="n"/>
      <c r="F823" s="256" t="n"/>
      <c r="G823" s="256" t="n"/>
      <c r="H823" s="256" t="n"/>
      <c r="I823" s="256" t="n"/>
      <c r="J823" s="256" t="n"/>
      <c r="K823" s="256" t="n"/>
      <c r="L823" s="256" t="n"/>
      <c r="M823" s="256" t="n"/>
      <c r="N823" s="256" t="n"/>
      <c r="O823" s="256" t="n"/>
      <c r="P823" s="256" t="n"/>
      <c r="Q823" s="264">
        <f>IF(COUNTA(D823:P823)=0,"",ROUND(AVERAGE(D823:P823),1))</f>
        <v/>
      </c>
      <c r="S823" s="256" t="n"/>
      <c r="T823" s="256" t="n"/>
      <c r="U823" s="256" t="n"/>
      <c r="V823" s="256" t="n"/>
      <c r="W823" s="256" t="n"/>
      <c r="X823" s="256" t="n"/>
      <c r="Y823" s="256" t="n"/>
      <c r="Z823" s="256" t="n"/>
      <c r="AA823" s="256" t="n"/>
      <c r="AB823" s="256" t="n"/>
      <c r="AC823" s="256" t="n"/>
      <c r="AD823" s="256" t="n"/>
      <c r="AE823" s="256" t="n"/>
      <c r="AF823" s="264">
        <f>IF(COUNTA(S823:AE823)=0,"",ROUND(AVERAGE(S823:AE823),1))</f>
        <v/>
      </c>
      <c r="AH823" s="256" t="n"/>
      <c r="AI823" s="256" t="n"/>
      <c r="AJ823" s="256" t="n"/>
      <c r="AK823" s="256" t="n"/>
      <c r="AL823" s="256" t="n"/>
      <c r="AM823" s="256" t="n"/>
      <c r="AN823" s="256" t="n"/>
      <c r="AO823" s="256" t="n"/>
      <c r="AP823" s="256" t="n"/>
      <c r="AQ823" s="256" t="n"/>
      <c r="AR823" s="256" t="n"/>
      <c r="AS823" s="256" t="n"/>
      <c r="AT823" s="256" t="n"/>
      <c r="AU823" s="237">
        <f>IF(COUNTA(AH823:AT823)=0,"",ROUND(AVERAGE(AH823:AT823),1))</f>
        <v/>
      </c>
    </row>
    <row r="824" ht="14.4" customHeight="1" s="185">
      <c r="A824" s="255" t="n">
        <v>4</v>
      </c>
      <c r="B824" s="194">
        <f t="array" ref="B824:B824">IFERROR(INDEX(Liste_Enfants!B$4:B$53,SMALL(IF(Liste_Enfants!E$4:E$53="B",ROW(Liste_Enfants!E$4:E$53)-3),4))&amp;" "&amp;INDEX(Liste_Enfants!C$4:C$53,SMALL(IF(Liste_Enfants!E$4:E$53="B",ROW(Liste_Enfants!E$4:E$53)-3),4)),"")</f>
        <v/>
      </c>
      <c r="C824" s="235" t="n"/>
      <c r="D824" s="256" t="n"/>
      <c r="E824" s="256" t="n"/>
      <c r="F824" s="256" t="n"/>
      <c r="G824" s="256" t="n"/>
      <c r="H824" s="256" t="n"/>
      <c r="I824" s="256" t="n"/>
      <c r="J824" s="256" t="n"/>
      <c r="K824" s="256" t="n"/>
      <c r="L824" s="256" t="n"/>
      <c r="M824" s="256" t="n"/>
      <c r="N824" s="256" t="n"/>
      <c r="O824" s="256" t="n"/>
      <c r="P824" s="256" t="n"/>
      <c r="Q824" s="264">
        <f>IF(COUNTA(D824:P824)=0,"",ROUND(AVERAGE(D824:P824),1))</f>
        <v/>
      </c>
      <c r="S824" s="256" t="n"/>
      <c r="T824" s="256" t="n"/>
      <c r="U824" s="256" t="n"/>
      <c r="V824" s="256" t="n"/>
      <c r="W824" s="256" t="n"/>
      <c r="X824" s="256" t="n"/>
      <c r="Y824" s="256" t="n"/>
      <c r="Z824" s="256" t="n"/>
      <c r="AA824" s="256" t="n"/>
      <c r="AB824" s="256" t="n"/>
      <c r="AC824" s="256" t="n"/>
      <c r="AD824" s="256" t="n"/>
      <c r="AE824" s="256" t="n"/>
      <c r="AF824" s="264">
        <f>IF(COUNTA(S824:AE824)=0,"",ROUND(AVERAGE(S824:AE824),1))</f>
        <v/>
      </c>
      <c r="AH824" s="256" t="n"/>
      <c r="AI824" s="256" t="n"/>
      <c r="AJ824" s="256" t="n"/>
      <c r="AK824" s="256" t="n"/>
      <c r="AL824" s="256" t="n"/>
      <c r="AM824" s="256" t="n"/>
      <c r="AN824" s="256" t="n"/>
      <c r="AO824" s="256" t="n"/>
      <c r="AP824" s="256" t="n"/>
      <c r="AQ824" s="256" t="n"/>
      <c r="AR824" s="256" t="n"/>
      <c r="AS824" s="256" t="n"/>
      <c r="AT824" s="256" t="n"/>
      <c r="AU824" s="237">
        <f>IF(COUNTA(AH824:AT824)=0,"",ROUND(AVERAGE(AH824:AT824),1))</f>
        <v/>
      </c>
    </row>
    <row r="825" ht="14.4" customHeight="1" s="185">
      <c r="A825" s="255" t="n">
        <v>5</v>
      </c>
      <c r="B825" s="194">
        <f t="array" ref="B825:B825">IFERROR(INDEX(Liste_Enfants!B$4:B$53,SMALL(IF(Liste_Enfants!E$4:E$53="B",ROW(Liste_Enfants!E$4:E$53)-3),5))&amp;" "&amp;INDEX(Liste_Enfants!C$4:C$53,SMALL(IF(Liste_Enfants!E$4:E$53="B",ROW(Liste_Enfants!E$4:E$53)-3),5)),"")</f>
        <v/>
      </c>
      <c r="C825" s="235" t="n"/>
      <c r="D825" s="256" t="n"/>
      <c r="E825" s="256" t="n"/>
      <c r="F825" s="256" t="n"/>
      <c r="G825" s="256" t="n"/>
      <c r="H825" s="256" t="n"/>
      <c r="I825" s="256" t="n"/>
      <c r="J825" s="256" t="n"/>
      <c r="K825" s="256" t="n"/>
      <c r="L825" s="256" t="n"/>
      <c r="M825" s="256" t="n"/>
      <c r="N825" s="256" t="n"/>
      <c r="O825" s="256" t="n"/>
      <c r="P825" s="256" t="n"/>
      <c r="Q825" s="264">
        <f>IF(COUNTA(D825:P825)=0,"",ROUND(AVERAGE(D825:P825),1))</f>
        <v/>
      </c>
      <c r="S825" s="256" t="n"/>
      <c r="T825" s="256" t="n"/>
      <c r="U825" s="256" t="n"/>
      <c r="V825" s="256" t="n"/>
      <c r="W825" s="256" t="n"/>
      <c r="X825" s="256" t="n"/>
      <c r="Y825" s="256" t="n"/>
      <c r="Z825" s="256" t="n"/>
      <c r="AA825" s="256" t="n"/>
      <c r="AB825" s="256" t="n"/>
      <c r="AC825" s="256" t="n"/>
      <c r="AD825" s="256" t="n"/>
      <c r="AE825" s="256" t="n"/>
      <c r="AF825" s="264">
        <f>IF(COUNTA(S825:AE825)=0,"",ROUND(AVERAGE(S825:AE825),1))</f>
        <v/>
      </c>
      <c r="AH825" s="256" t="n"/>
      <c r="AI825" s="256" t="n"/>
      <c r="AJ825" s="256" t="n"/>
      <c r="AK825" s="256" t="n"/>
      <c r="AL825" s="256" t="n"/>
      <c r="AM825" s="256" t="n"/>
      <c r="AN825" s="256" t="n"/>
      <c r="AO825" s="256" t="n"/>
      <c r="AP825" s="256" t="n"/>
      <c r="AQ825" s="256" t="n"/>
      <c r="AR825" s="256" t="n"/>
      <c r="AS825" s="256" t="n"/>
      <c r="AT825" s="256" t="n"/>
      <c r="AU825" s="237">
        <f>IF(COUNTA(AH825:AT825)=0,"",ROUND(AVERAGE(AH825:AT825),1))</f>
        <v/>
      </c>
    </row>
    <row r="826" ht="14.4" customHeight="1" s="185">
      <c r="A826" s="255" t="n">
        <v>6</v>
      </c>
      <c r="B826" s="194">
        <f t="array" ref="B826:B826">IFERROR(INDEX(Liste_Enfants!B$4:B$53,SMALL(IF(Liste_Enfants!E$4:E$53="B",ROW(Liste_Enfants!E$4:E$53)-3),6))&amp;" "&amp;INDEX(Liste_Enfants!C$4:C$53,SMALL(IF(Liste_Enfants!E$4:E$53="B",ROW(Liste_Enfants!E$4:E$53)-3),6)),"")</f>
        <v/>
      </c>
      <c r="C826" s="235" t="n"/>
      <c r="D826" s="256" t="n"/>
      <c r="E826" s="256" t="n"/>
      <c r="F826" s="256" t="n"/>
      <c r="G826" s="256" t="n"/>
      <c r="H826" s="256" t="n"/>
      <c r="I826" s="256" t="n"/>
      <c r="J826" s="256" t="n"/>
      <c r="K826" s="256" t="n"/>
      <c r="L826" s="256" t="n"/>
      <c r="M826" s="256" t="n"/>
      <c r="N826" s="256" t="n"/>
      <c r="O826" s="256" t="n"/>
      <c r="P826" s="256" t="n"/>
      <c r="Q826" s="264">
        <f>IF(COUNTA(D826:P826)=0,"",ROUND(AVERAGE(D826:P826),1))</f>
        <v/>
      </c>
      <c r="S826" s="256" t="n"/>
      <c r="T826" s="256" t="n"/>
      <c r="U826" s="256" t="n"/>
      <c r="V826" s="256" t="n"/>
      <c r="W826" s="256" t="n"/>
      <c r="X826" s="256" t="n"/>
      <c r="Y826" s="256" t="n"/>
      <c r="Z826" s="256" t="n"/>
      <c r="AA826" s="256" t="n"/>
      <c r="AB826" s="256" t="n"/>
      <c r="AC826" s="256" t="n"/>
      <c r="AD826" s="256" t="n"/>
      <c r="AE826" s="256" t="n"/>
      <c r="AF826" s="264">
        <f>IF(COUNTA(S826:AE826)=0,"",ROUND(AVERAGE(S826:AE826),1))</f>
        <v/>
      </c>
      <c r="AH826" s="256" t="n"/>
      <c r="AI826" s="256" t="n"/>
      <c r="AJ826" s="256" t="n"/>
      <c r="AK826" s="256" t="n"/>
      <c r="AL826" s="256" t="n"/>
      <c r="AM826" s="256" t="n"/>
      <c r="AN826" s="256" t="n"/>
      <c r="AO826" s="256" t="n"/>
      <c r="AP826" s="256" t="n"/>
      <c r="AQ826" s="256" t="n"/>
      <c r="AR826" s="256" t="n"/>
      <c r="AS826" s="256" t="n"/>
      <c r="AT826" s="256" t="n"/>
      <c r="AU826" s="237">
        <f>IF(COUNTA(AH826:AT826)=0,"",ROUND(AVERAGE(AH826:AT826),1))</f>
        <v/>
      </c>
    </row>
    <row r="827" ht="14.4" customHeight="1" s="185">
      <c r="A827" s="255" t="n">
        <v>7</v>
      </c>
      <c r="B827" s="194">
        <f t="array" ref="B827:B827">IFERROR(INDEX(Liste_Enfants!B$4:B$53,SMALL(IF(Liste_Enfants!E$4:E$53="B",ROW(Liste_Enfants!E$4:E$53)-3),7))&amp;" "&amp;INDEX(Liste_Enfants!C$4:C$53,SMALL(IF(Liste_Enfants!E$4:E$53="B",ROW(Liste_Enfants!E$4:E$53)-3),7)),"")</f>
        <v/>
      </c>
      <c r="C827" s="235" t="n"/>
      <c r="D827" s="256" t="n"/>
      <c r="E827" s="256" t="n"/>
      <c r="F827" s="256" t="n"/>
      <c r="G827" s="256" t="n"/>
      <c r="H827" s="256" t="n"/>
      <c r="I827" s="256" t="n"/>
      <c r="J827" s="256" t="n"/>
      <c r="K827" s="256" t="n"/>
      <c r="L827" s="256" t="n"/>
      <c r="M827" s="256" t="n"/>
      <c r="N827" s="256" t="n"/>
      <c r="O827" s="256" t="n"/>
      <c r="P827" s="256" t="n"/>
      <c r="Q827" s="264">
        <f>IF(COUNTA(D827:P827)=0,"",ROUND(AVERAGE(D827:P827),1))</f>
        <v/>
      </c>
      <c r="S827" s="256" t="n"/>
      <c r="T827" s="256" t="n"/>
      <c r="U827" s="256" t="n"/>
      <c r="V827" s="256" t="n"/>
      <c r="W827" s="256" t="n"/>
      <c r="X827" s="256" t="n"/>
      <c r="Y827" s="256" t="n"/>
      <c r="Z827" s="256" t="n"/>
      <c r="AA827" s="256" t="n"/>
      <c r="AB827" s="256" t="n"/>
      <c r="AC827" s="256" t="n"/>
      <c r="AD827" s="256" t="n"/>
      <c r="AE827" s="256" t="n"/>
      <c r="AF827" s="264">
        <f>IF(COUNTA(S827:AE827)=0,"",ROUND(AVERAGE(S827:AE827),1))</f>
        <v/>
      </c>
      <c r="AH827" s="256" t="n"/>
      <c r="AI827" s="256" t="n"/>
      <c r="AJ827" s="256" t="n"/>
      <c r="AK827" s="256" t="n"/>
      <c r="AL827" s="256" t="n"/>
      <c r="AM827" s="256" t="n"/>
      <c r="AN827" s="256" t="n"/>
      <c r="AO827" s="256" t="n"/>
      <c r="AP827" s="256" t="n"/>
      <c r="AQ827" s="256" t="n"/>
      <c r="AR827" s="256" t="n"/>
      <c r="AS827" s="256" t="n"/>
      <c r="AT827" s="256" t="n"/>
      <c r="AU827" s="237">
        <f>IF(COUNTA(AH827:AT827)=0,"",ROUND(AVERAGE(AH827:AT827),1))</f>
        <v/>
      </c>
    </row>
    <row r="828" ht="14.4" customHeight="1" s="185">
      <c r="A828" s="255" t="n">
        <v>8</v>
      </c>
      <c r="B828" s="194">
        <f t="array" ref="B828:B828">IFERROR(INDEX(Liste_Enfants!B$4:B$53,SMALL(IF(Liste_Enfants!E$4:E$53="B",ROW(Liste_Enfants!E$4:E$53)-3),8))&amp;" "&amp;INDEX(Liste_Enfants!C$4:C$53,SMALL(IF(Liste_Enfants!E$4:E$53="B",ROW(Liste_Enfants!E$4:E$53)-3),8)),"")</f>
        <v/>
      </c>
      <c r="C828" s="235" t="n"/>
      <c r="D828" s="256" t="n"/>
      <c r="E828" s="256" t="n"/>
      <c r="F828" s="256" t="n"/>
      <c r="G828" s="256" t="n"/>
      <c r="H828" s="256" t="n"/>
      <c r="I828" s="256" t="n"/>
      <c r="J828" s="256" t="n"/>
      <c r="K828" s="256" t="n"/>
      <c r="L828" s="256" t="n"/>
      <c r="M828" s="256" t="n"/>
      <c r="N828" s="256" t="n"/>
      <c r="O828" s="256" t="n"/>
      <c r="P828" s="256" t="n"/>
      <c r="Q828" s="264">
        <f>IF(COUNTA(D828:P828)=0,"",ROUND(AVERAGE(D828:P828),1))</f>
        <v/>
      </c>
      <c r="S828" s="256" t="n"/>
      <c r="T828" s="256" t="n"/>
      <c r="U828" s="256" t="n"/>
      <c r="V828" s="256" t="n"/>
      <c r="W828" s="256" t="n"/>
      <c r="X828" s="256" t="n"/>
      <c r="Y828" s="256" t="n"/>
      <c r="Z828" s="256" t="n"/>
      <c r="AA828" s="256" t="n"/>
      <c r="AB828" s="256" t="n"/>
      <c r="AC828" s="256" t="n"/>
      <c r="AD828" s="256" t="n"/>
      <c r="AE828" s="256" t="n"/>
      <c r="AF828" s="264">
        <f>IF(COUNTA(S828:AE828)=0,"",ROUND(AVERAGE(S828:AE828),1))</f>
        <v/>
      </c>
      <c r="AH828" s="256" t="n"/>
      <c r="AI828" s="256" t="n"/>
      <c r="AJ828" s="256" t="n"/>
      <c r="AK828" s="256" t="n"/>
      <c r="AL828" s="256" t="n"/>
      <c r="AM828" s="256" t="n"/>
      <c r="AN828" s="256" t="n"/>
      <c r="AO828" s="256" t="n"/>
      <c r="AP828" s="256" t="n"/>
      <c r="AQ828" s="256" t="n"/>
      <c r="AR828" s="256" t="n"/>
      <c r="AS828" s="256" t="n"/>
      <c r="AT828" s="256" t="n"/>
      <c r="AU828" s="237">
        <f>IF(COUNTA(AH828:AT828)=0,"",ROUND(AVERAGE(AH828:AT828),1))</f>
        <v/>
      </c>
    </row>
    <row r="829" ht="14.4" customHeight="1" s="185">
      <c r="A829" s="255" t="n">
        <v>9</v>
      </c>
      <c r="B829" s="194">
        <f t="array" ref="B829:B829">IFERROR(INDEX(Liste_Enfants!B$4:B$53,SMALL(IF(Liste_Enfants!E$4:E$53="B",ROW(Liste_Enfants!E$4:E$53)-3),9))&amp;" "&amp;INDEX(Liste_Enfants!C$4:C$53,SMALL(IF(Liste_Enfants!E$4:E$53="B",ROW(Liste_Enfants!E$4:E$53)-3),9)),"")</f>
        <v/>
      </c>
      <c r="C829" s="235" t="n"/>
      <c r="D829" s="256" t="n"/>
      <c r="E829" s="256" t="n"/>
      <c r="F829" s="256" t="n"/>
      <c r="G829" s="256" t="n"/>
      <c r="H829" s="256" t="n"/>
      <c r="I829" s="256" t="n"/>
      <c r="J829" s="256" t="n"/>
      <c r="K829" s="256" t="n"/>
      <c r="L829" s="256" t="n"/>
      <c r="M829" s="256" t="n"/>
      <c r="N829" s="256" t="n"/>
      <c r="O829" s="256" t="n"/>
      <c r="P829" s="256" t="n"/>
      <c r="Q829" s="264">
        <f>IF(COUNTA(D829:P829)=0,"",ROUND(AVERAGE(D829:P829),1))</f>
        <v/>
      </c>
      <c r="S829" s="256" t="n"/>
      <c r="T829" s="256" t="n"/>
      <c r="U829" s="256" t="n"/>
      <c r="V829" s="256" t="n"/>
      <c r="W829" s="256" t="n"/>
      <c r="X829" s="256" t="n"/>
      <c r="Y829" s="256" t="n"/>
      <c r="Z829" s="256" t="n"/>
      <c r="AA829" s="256" t="n"/>
      <c r="AB829" s="256" t="n"/>
      <c r="AC829" s="256" t="n"/>
      <c r="AD829" s="256" t="n"/>
      <c r="AE829" s="256" t="n"/>
      <c r="AF829" s="264">
        <f>IF(COUNTA(S829:AE829)=0,"",ROUND(AVERAGE(S829:AE829),1))</f>
        <v/>
      </c>
      <c r="AH829" s="256" t="n"/>
      <c r="AI829" s="256" t="n"/>
      <c r="AJ829" s="256" t="n"/>
      <c r="AK829" s="256" t="n"/>
      <c r="AL829" s="256" t="n"/>
      <c r="AM829" s="256" t="n"/>
      <c r="AN829" s="256" t="n"/>
      <c r="AO829" s="256" t="n"/>
      <c r="AP829" s="256" t="n"/>
      <c r="AQ829" s="256" t="n"/>
      <c r="AR829" s="256" t="n"/>
      <c r="AS829" s="256" t="n"/>
      <c r="AT829" s="256" t="n"/>
      <c r="AU829" s="237">
        <f>IF(COUNTA(AH829:AT829)=0,"",ROUND(AVERAGE(AH829:AT829),1))</f>
        <v/>
      </c>
    </row>
    <row r="830" ht="14.4" customHeight="1" s="185">
      <c r="A830" s="255" t="n">
        <v>10</v>
      </c>
      <c r="B830" s="194">
        <f t="array" ref="B830:B830">IFERROR(INDEX(Liste_Enfants!B$4:B$53,SMALL(IF(Liste_Enfants!E$4:E$53="B",ROW(Liste_Enfants!E$4:E$53)-3),10))&amp;" "&amp;INDEX(Liste_Enfants!C$4:C$53,SMALL(IF(Liste_Enfants!E$4:E$53="B",ROW(Liste_Enfants!E$4:E$53)-3),10)),"")</f>
        <v/>
      </c>
      <c r="C830" s="235" t="n"/>
      <c r="D830" s="256" t="n"/>
      <c r="E830" s="256" t="n"/>
      <c r="F830" s="256" t="n"/>
      <c r="G830" s="256" t="n"/>
      <c r="H830" s="256" t="n"/>
      <c r="I830" s="256" t="n"/>
      <c r="J830" s="256" t="n"/>
      <c r="K830" s="256" t="n"/>
      <c r="L830" s="256" t="n"/>
      <c r="M830" s="256" t="n"/>
      <c r="N830" s="256" t="n"/>
      <c r="O830" s="256" t="n"/>
      <c r="P830" s="256" t="n"/>
      <c r="Q830" s="264">
        <f>IF(COUNTA(D830:P830)=0,"",ROUND(AVERAGE(D830:P830),1))</f>
        <v/>
      </c>
      <c r="S830" s="256" t="n"/>
      <c r="T830" s="256" t="n"/>
      <c r="U830" s="256" t="n"/>
      <c r="V830" s="256" t="n"/>
      <c r="W830" s="256" t="n"/>
      <c r="X830" s="256" t="n"/>
      <c r="Y830" s="256" t="n"/>
      <c r="Z830" s="256" t="n"/>
      <c r="AA830" s="256" t="n"/>
      <c r="AB830" s="256" t="n"/>
      <c r="AC830" s="256" t="n"/>
      <c r="AD830" s="256" t="n"/>
      <c r="AE830" s="256" t="n"/>
      <c r="AF830" s="264">
        <f>IF(COUNTA(S830:AE830)=0,"",ROUND(AVERAGE(S830:AE830),1))</f>
        <v/>
      </c>
      <c r="AH830" s="256" t="n"/>
      <c r="AI830" s="256" t="n"/>
      <c r="AJ830" s="256" t="n"/>
      <c r="AK830" s="256" t="n"/>
      <c r="AL830" s="256" t="n"/>
      <c r="AM830" s="256" t="n"/>
      <c r="AN830" s="256" t="n"/>
      <c r="AO830" s="256" t="n"/>
      <c r="AP830" s="256" t="n"/>
      <c r="AQ830" s="256" t="n"/>
      <c r="AR830" s="256" t="n"/>
      <c r="AS830" s="256" t="n"/>
      <c r="AT830" s="256" t="n"/>
      <c r="AU830" s="237">
        <f>IF(COUNTA(AH830:AT830)=0,"",ROUND(AVERAGE(AH830:AT830),1))</f>
        <v/>
      </c>
    </row>
    <row r="831" ht="14.4" customHeight="1" s="185">
      <c r="A831" s="255" t="n">
        <v>11</v>
      </c>
      <c r="B831" s="194">
        <f t="array" ref="B831:B831">IFERROR(INDEX(Liste_Enfants!B$4:B$53,SMALL(IF(Liste_Enfants!E$4:E$53="B",ROW(Liste_Enfants!E$4:E$53)-3),11))&amp;" "&amp;INDEX(Liste_Enfants!C$4:C$53,SMALL(IF(Liste_Enfants!E$4:E$53="B",ROW(Liste_Enfants!E$4:E$53)-3),11)),"")</f>
        <v/>
      </c>
      <c r="C831" s="235" t="n"/>
      <c r="D831" s="256" t="n"/>
      <c r="E831" s="256" t="n"/>
      <c r="F831" s="256" t="n"/>
      <c r="G831" s="256" t="n"/>
      <c r="H831" s="256" t="n"/>
      <c r="I831" s="256" t="n"/>
      <c r="J831" s="256" t="n"/>
      <c r="K831" s="256" t="n"/>
      <c r="L831" s="256" t="n"/>
      <c r="M831" s="256" t="n"/>
      <c r="N831" s="256" t="n"/>
      <c r="O831" s="256" t="n"/>
      <c r="P831" s="256" t="n"/>
      <c r="Q831" s="264">
        <f>IF(COUNTA(D831:P831)=0,"",ROUND(AVERAGE(D831:P831),1))</f>
        <v/>
      </c>
      <c r="S831" s="256" t="n"/>
      <c r="T831" s="256" t="n"/>
      <c r="U831" s="256" t="n"/>
      <c r="V831" s="256" t="n"/>
      <c r="W831" s="256" t="n"/>
      <c r="X831" s="256" t="n"/>
      <c r="Y831" s="256" t="n"/>
      <c r="Z831" s="256" t="n"/>
      <c r="AA831" s="256" t="n"/>
      <c r="AB831" s="256" t="n"/>
      <c r="AC831" s="256" t="n"/>
      <c r="AD831" s="256" t="n"/>
      <c r="AE831" s="256" t="n"/>
      <c r="AF831" s="264">
        <f>IF(COUNTA(S831:AE831)=0,"",ROUND(AVERAGE(S831:AE831),1))</f>
        <v/>
      </c>
      <c r="AH831" s="256" t="n"/>
      <c r="AI831" s="256" t="n"/>
      <c r="AJ831" s="256" t="n"/>
      <c r="AK831" s="256" t="n"/>
      <c r="AL831" s="256" t="n"/>
      <c r="AM831" s="256" t="n"/>
      <c r="AN831" s="256" t="n"/>
      <c r="AO831" s="256" t="n"/>
      <c r="AP831" s="256" t="n"/>
      <c r="AQ831" s="256" t="n"/>
      <c r="AR831" s="256" t="n"/>
      <c r="AS831" s="256" t="n"/>
      <c r="AT831" s="256" t="n"/>
      <c r="AU831" s="237">
        <f>IF(COUNTA(AH831:AT831)=0,"",ROUND(AVERAGE(AH831:AT831),1))</f>
        <v/>
      </c>
    </row>
    <row r="832" ht="14.4" customHeight="1" s="185">
      <c r="A832" s="255" t="n">
        <v>12</v>
      </c>
      <c r="B832" s="194">
        <f t="array" ref="B832:B832">IFERROR(INDEX(Liste_Enfants!B$4:B$53,SMALL(IF(Liste_Enfants!E$4:E$53="B",ROW(Liste_Enfants!E$4:E$53)-3),12))&amp;" "&amp;INDEX(Liste_Enfants!C$4:C$53,SMALL(IF(Liste_Enfants!E$4:E$53="B",ROW(Liste_Enfants!E$4:E$53)-3),12)),"")</f>
        <v/>
      </c>
      <c r="C832" s="235" t="n"/>
      <c r="D832" s="256" t="n"/>
      <c r="E832" s="256" t="n"/>
      <c r="F832" s="256" t="n"/>
      <c r="G832" s="256" t="n"/>
      <c r="H832" s="256" t="n"/>
      <c r="I832" s="256" t="n"/>
      <c r="J832" s="256" t="n"/>
      <c r="K832" s="256" t="n"/>
      <c r="L832" s="256" t="n"/>
      <c r="M832" s="256" t="n"/>
      <c r="N832" s="256" t="n"/>
      <c r="O832" s="256" t="n"/>
      <c r="P832" s="256" t="n"/>
      <c r="Q832" s="264">
        <f>IF(COUNTA(D832:P832)=0,"",ROUND(AVERAGE(D832:P832),1))</f>
        <v/>
      </c>
      <c r="S832" s="256" t="n"/>
      <c r="T832" s="256" t="n"/>
      <c r="U832" s="256" t="n"/>
      <c r="V832" s="256" t="n"/>
      <c r="W832" s="256" t="n"/>
      <c r="X832" s="256" t="n"/>
      <c r="Y832" s="256" t="n"/>
      <c r="Z832" s="256" t="n"/>
      <c r="AA832" s="256" t="n"/>
      <c r="AB832" s="256" t="n"/>
      <c r="AC832" s="256" t="n"/>
      <c r="AD832" s="256" t="n"/>
      <c r="AE832" s="256" t="n"/>
      <c r="AF832" s="264">
        <f>IF(COUNTA(S832:AE832)=0,"",ROUND(AVERAGE(S832:AE832),1))</f>
        <v/>
      </c>
      <c r="AH832" s="256" t="n"/>
      <c r="AI832" s="256" t="n"/>
      <c r="AJ832" s="256" t="n"/>
      <c r="AK832" s="256" t="n"/>
      <c r="AL832" s="256" t="n"/>
      <c r="AM832" s="256" t="n"/>
      <c r="AN832" s="256" t="n"/>
      <c r="AO832" s="256" t="n"/>
      <c r="AP832" s="256" t="n"/>
      <c r="AQ832" s="256" t="n"/>
      <c r="AR832" s="256" t="n"/>
      <c r="AS832" s="256" t="n"/>
      <c r="AT832" s="256" t="n"/>
      <c r="AU832" s="237">
        <f>IF(COUNTA(AH832:AT832)=0,"",ROUND(AVERAGE(AH832:AT832),1))</f>
        <v/>
      </c>
    </row>
    <row r="833" ht="14.4" customHeight="1" s="185">
      <c r="A833" s="255" t="n">
        <v>13</v>
      </c>
      <c r="B833" s="194">
        <f t="array" ref="B833:B833">IFERROR(INDEX(Liste_Enfants!B$4:B$53,SMALL(IF(Liste_Enfants!E$4:E$53="B",ROW(Liste_Enfants!E$4:E$53)-3),13))&amp;" "&amp;INDEX(Liste_Enfants!C$4:C$53,SMALL(IF(Liste_Enfants!E$4:E$53="B",ROW(Liste_Enfants!E$4:E$53)-3),13)),"")</f>
        <v/>
      </c>
      <c r="C833" s="235" t="n"/>
      <c r="D833" s="256" t="n"/>
      <c r="E833" s="256" t="n"/>
      <c r="F833" s="256" t="n"/>
      <c r="G833" s="256" t="n"/>
      <c r="H833" s="256" t="n"/>
      <c r="I833" s="256" t="n"/>
      <c r="J833" s="256" t="n"/>
      <c r="K833" s="256" t="n"/>
      <c r="L833" s="256" t="n"/>
      <c r="M833" s="256" t="n"/>
      <c r="N833" s="256" t="n"/>
      <c r="O833" s="256" t="n"/>
      <c r="P833" s="256" t="n"/>
      <c r="Q833" s="264">
        <f>IF(COUNTA(D833:P833)=0,"",ROUND(AVERAGE(D833:P833),1))</f>
        <v/>
      </c>
      <c r="S833" s="256" t="n"/>
      <c r="T833" s="256" t="n"/>
      <c r="U833" s="256" t="n"/>
      <c r="V833" s="256" t="n"/>
      <c r="W833" s="256" t="n"/>
      <c r="X833" s="256" t="n"/>
      <c r="Y833" s="256" t="n"/>
      <c r="Z833" s="256" t="n"/>
      <c r="AA833" s="256" t="n"/>
      <c r="AB833" s="256" t="n"/>
      <c r="AC833" s="256" t="n"/>
      <c r="AD833" s="256" t="n"/>
      <c r="AE833" s="256" t="n"/>
      <c r="AF833" s="264">
        <f>IF(COUNTA(S833:AE833)=0,"",ROUND(AVERAGE(S833:AE833),1))</f>
        <v/>
      </c>
      <c r="AH833" s="256" t="n"/>
      <c r="AI833" s="256" t="n"/>
      <c r="AJ833" s="256" t="n"/>
      <c r="AK833" s="256" t="n"/>
      <c r="AL833" s="256" t="n"/>
      <c r="AM833" s="256" t="n"/>
      <c r="AN833" s="256" t="n"/>
      <c r="AO833" s="256" t="n"/>
      <c r="AP833" s="256" t="n"/>
      <c r="AQ833" s="256" t="n"/>
      <c r="AR833" s="256" t="n"/>
      <c r="AS833" s="256" t="n"/>
      <c r="AT833" s="256" t="n"/>
      <c r="AU833" s="237">
        <f>IF(COUNTA(AH833:AT833)=0,"",ROUND(AVERAGE(AH833:AT833),1))</f>
        <v/>
      </c>
    </row>
    <row r="834" ht="14.4" customHeight="1" s="185">
      <c r="A834" s="255" t="n">
        <v>14</v>
      </c>
      <c r="B834" s="194">
        <f t="array" ref="B834:B834">IFERROR(INDEX(Liste_Enfants!B$4:B$53,SMALL(IF(Liste_Enfants!E$4:E$53="B",ROW(Liste_Enfants!E$4:E$53)-3),14))&amp;" "&amp;INDEX(Liste_Enfants!C$4:C$53,SMALL(IF(Liste_Enfants!E$4:E$53="B",ROW(Liste_Enfants!E$4:E$53)-3),14)),"")</f>
        <v/>
      </c>
      <c r="C834" s="235" t="n"/>
      <c r="D834" s="256" t="n"/>
      <c r="E834" s="256" t="n"/>
      <c r="F834" s="256" t="n"/>
      <c r="G834" s="256" t="n"/>
      <c r="H834" s="256" t="n"/>
      <c r="I834" s="256" t="n"/>
      <c r="J834" s="256" t="n"/>
      <c r="K834" s="256" t="n"/>
      <c r="L834" s="256" t="n"/>
      <c r="M834" s="256" t="n"/>
      <c r="N834" s="256" t="n"/>
      <c r="O834" s="256" t="n"/>
      <c r="P834" s="256" t="n"/>
      <c r="Q834" s="264">
        <f>IF(COUNTA(D834:P834)=0,"",ROUND(AVERAGE(D834:P834),1))</f>
        <v/>
      </c>
      <c r="S834" s="256" t="n"/>
      <c r="T834" s="256" t="n"/>
      <c r="U834" s="256" t="n"/>
      <c r="V834" s="256" t="n"/>
      <c r="W834" s="256" t="n"/>
      <c r="X834" s="256" t="n"/>
      <c r="Y834" s="256" t="n"/>
      <c r="Z834" s="256" t="n"/>
      <c r="AA834" s="256" t="n"/>
      <c r="AB834" s="256" t="n"/>
      <c r="AC834" s="256" t="n"/>
      <c r="AD834" s="256" t="n"/>
      <c r="AE834" s="256" t="n"/>
      <c r="AF834" s="264">
        <f>IF(COUNTA(S834:AE834)=0,"",ROUND(AVERAGE(S834:AE834),1))</f>
        <v/>
      </c>
      <c r="AH834" s="256" t="n"/>
      <c r="AI834" s="256" t="n"/>
      <c r="AJ834" s="256" t="n"/>
      <c r="AK834" s="256" t="n"/>
      <c r="AL834" s="256" t="n"/>
      <c r="AM834" s="256" t="n"/>
      <c r="AN834" s="256" t="n"/>
      <c r="AO834" s="256" t="n"/>
      <c r="AP834" s="256" t="n"/>
      <c r="AQ834" s="256" t="n"/>
      <c r="AR834" s="256" t="n"/>
      <c r="AS834" s="256" t="n"/>
      <c r="AT834" s="256" t="n"/>
      <c r="AU834" s="237">
        <f>IF(COUNTA(AH834:AT834)=0,"",ROUND(AVERAGE(AH834:AT834),1))</f>
        <v/>
      </c>
    </row>
    <row r="835" ht="14.4" customHeight="1" s="185">
      <c r="A835" s="255" t="n">
        <v>15</v>
      </c>
      <c r="B835" s="194">
        <f t="array" ref="B835:B835">IFERROR(INDEX(Liste_Enfants!B$4:B$53,SMALL(IF(Liste_Enfants!E$4:E$53="B",ROW(Liste_Enfants!E$4:E$53)-3),15))&amp;" "&amp;INDEX(Liste_Enfants!C$4:C$53,SMALL(IF(Liste_Enfants!E$4:E$53="B",ROW(Liste_Enfants!E$4:E$53)-3),15)),"")</f>
        <v/>
      </c>
      <c r="C835" s="235" t="n"/>
      <c r="D835" s="256" t="n"/>
      <c r="E835" s="256" t="n"/>
      <c r="F835" s="256" t="n"/>
      <c r="G835" s="256" t="n"/>
      <c r="H835" s="256" t="n"/>
      <c r="I835" s="256" t="n"/>
      <c r="J835" s="256" t="n"/>
      <c r="K835" s="256" t="n"/>
      <c r="L835" s="256" t="n"/>
      <c r="M835" s="256" t="n"/>
      <c r="N835" s="256" t="n"/>
      <c r="O835" s="256" t="n"/>
      <c r="P835" s="256" t="n"/>
      <c r="Q835" s="264">
        <f>IF(COUNTA(D835:P835)=0,"",ROUND(AVERAGE(D835:P835),1))</f>
        <v/>
      </c>
      <c r="S835" s="256" t="n"/>
      <c r="T835" s="256" t="n"/>
      <c r="U835" s="256" t="n"/>
      <c r="V835" s="256" t="n"/>
      <c r="W835" s="256" t="n"/>
      <c r="X835" s="256" t="n"/>
      <c r="Y835" s="256" t="n"/>
      <c r="Z835" s="256" t="n"/>
      <c r="AA835" s="256" t="n"/>
      <c r="AB835" s="256" t="n"/>
      <c r="AC835" s="256" t="n"/>
      <c r="AD835" s="256" t="n"/>
      <c r="AE835" s="256" t="n"/>
      <c r="AF835" s="264">
        <f>IF(COUNTA(S835:AE835)=0,"",ROUND(AVERAGE(S835:AE835),1))</f>
        <v/>
      </c>
      <c r="AH835" s="256" t="n"/>
      <c r="AI835" s="256" t="n"/>
      <c r="AJ835" s="256" t="n"/>
      <c r="AK835" s="256" t="n"/>
      <c r="AL835" s="256" t="n"/>
      <c r="AM835" s="256" t="n"/>
      <c r="AN835" s="256" t="n"/>
      <c r="AO835" s="256" t="n"/>
      <c r="AP835" s="256" t="n"/>
      <c r="AQ835" s="256" t="n"/>
      <c r="AR835" s="256" t="n"/>
      <c r="AS835" s="256" t="n"/>
      <c r="AT835" s="256" t="n"/>
      <c r="AU835" s="237">
        <f>IF(COUNTA(AH835:AT835)=0,"",ROUND(AVERAGE(AH835:AT835),1))</f>
        <v/>
      </c>
    </row>
    <row r="836" ht="14.4" customHeight="1" s="185">
      <c r="A836" s="257" t="inlineStr">
        <is>
          <t>📊 MOY.</t>
        </is>
      </c>
      <c r="C836" s="235" t="n"/>
      <c r="D836" s="258">
        <f>IF(COUNTA(D821:D835)=0,"",ROUND(AVERAGE(D821:D835),1))</f>
        <v/>
      </c>
      <c r="E836" s="258">
        <f>IF(COUNTA(E821:E835)=0,"",ROUND(AVERAGE(E821:E835),1))</f>
        <v/>
      </c>
      <c r="F836" s="258">
        <f>IF(COUNTA(F821:F835)=0,"",ROUND(AVERAGE(F821:F835),1))</f>
        <v/>
      </c>
      <c r="G836" s="258">
        <f>IF(COUNTA(G821:G835)=0,"",ROUND(AVERAGE(G821:G835),1))</f>
        <v/>
      </c>
      <c r="H836" s="258">
        <f>IF(COUNTA(H821:H835)=0,"",ROUND(AVERAGE(H821:H835),1))</f>
        <v/>
      </c>
      <c r="I836" s="258">
        <f>IF(COUNTA(I821:I835)=0,"",ROUND(AVERAGE(I821:I835),1))</f>
        <v/>
      </c>
      <c r="J836" s="258">
        <f>IF(COUNTA(J821:J835)=0,"",ROUND(AVERAGE(J821:J835),1))</f>
        <v/>
      </c>
      <c r="K836" s="258">
        <f>IF(COUNTA(K821:K835)=0,"",ROUND(AVERAGE(K821:K835),1))</f>
        <v/>
      </c>
      <c r="L836" s="258">
        <f>IF(COUNTA(L821:L835)=0,"",ROUND(AVERAGE(L821:L835),1))</f>
        <v/>
      </c>
      <c r="M836" s="258">
        <f>IF(COUNTA(M821:M835)=0,"",ROUND(AVERAGE(M821:M835),1))</f>
        <v/>
      </c>
      <c r="N836" s="258">
        <f>IF(COUNTA(N821:N835)=0,"",ROUND(AVERAGE(N821:N835),1))</f>
        <v/>
      </c>
      <c r="O836" s="258">
        <f>IF(COUNTA(O821:O835)=0,"",ROUND(AVERAGE(O821:O835),1))</f>
        <v/>
      </c>
      <c r="P836" s="258">
        <f>IF(COUNTA(P821:P835)=0,"",ROUND(AVERAGE(P821:P835),1))</f>
        <v/>
      </c>
      <c r="Q836" s="265">
        <f>IF(COUNTA(Q821:Q835)=0,"",ROUND(AVERAGE(Q821:Q835),1))</f>
        <v/>
      </c>
      <c r="S836" s="258">
        <f>IF(COUNTA(S821:S835)=0,"",ROUND(AVERAGE(S821:S835),1))</f>
        <v/>
      </c>
      <c r="T836" s="258">
        <f>IF(COUNTA(T821:T835)=0,"",ROUND(AVERAGE(T821:T835),1))</f>
        <v/>
      </c>
      <c r="U836" s="258">
        <f>IF(COUNTA(U821:U835)=0,"",ROUND(AVERAGE(U821:U835),1))</f>
        <v/>
      </c>
      <c r="V836" s="258">
        <f>IF(COUNTA(V821:V835)=0,"",ROUND(AVERAGE(V821:V835),1))</f>
        <v/>
      </c>
      <c r="W836" s="258">
        <f>IF(COUNTA(W821:W835)=0,"",ROUND(AVERAGE(W821:W835),1))</f>
        <v/>
      </c>
      <c r="X836" s="258">
        <f>IF(COUNTA(X821:X835)=0,"",ROUND(AVERAGE(X821:X835),1))</f>
        <v/>
      </c>
      <c r="Y836" s="258">
        <f>IF(COUNTA(Y821:Y835)=0,"",ROUND(AVERAGE(Y821:Y835),1))</f>
        <v/>
      </c>
      <c r="Z836" s="258">
        <f>IF(COUNTA(Z821:Z835)=0,"",ROUND(AVERAGE(Z821:Z835),1))</f>
        <v/>
      </c>
      <c r="AA836" s="258">
        <f>IF(COUNTA(AA821:AA835)=0,"",ROUND(AVERAGE(AA821:AA835),1))</f>
        <v/>
      </c>
      <c r="AB836" s="258">
        <f>IF(COUNTA(AB821:AB835)=0,"",ROUND(AVERAGE(AB821:AB835),1))</f>
        <v/>
      </c>
      <c r="AC836" s="258">
        <f>IF(COUNTA(AC821:AC835)=0,"",ROUND(AVERAGE(AC821:AC835),1))</f>
        <v/>
      </c>
      <c r="AD836" s="258">
        <f>IF(COUNTA(AD821:AD835)=0,"",ROUND(AVERAGE(AD821:AD835),1))</f>
        <v/>
      </c>
      <c r="AE836" s="258">
        <f>IF(COUNTA(AE821:AE835)=0,"",ROUND(AVERAGE(AE821:AE835),1))</f>
        <v/>
      </c>
      <c r="AF836" s="265">
        <f>IF(COUNTA(AF821:AF835)=0,"",ROUND(AVERAGE(AF821:AF835),1))</f>
        <v/>
      </c>
      <c r="AH836" s="258">
        <f>IF(COUNTA(AH821:AH835)=0,"",ROUND(AVERAGE(AH821:AH835),1))</f>
        <v/>
      </c>
      <c r="AI836" s="258">
        <f>IF(COUNTA(AI821:AI835)=0,"",ROUND(AVERAGE(AI821:AI835),1))</f>
        <v/>
      </c>
      <c r="AJ836" s="258">
        <f>IF(COUNTA(AJ821:AJ835)=0,"",ROUND(AVERAGE(AJ821:AJ835),1))</f>
        <v/>
      </c>
      <c r="AK836" s="258">
        <f>IF(COUNTA(AK821:AK835)=0,"",ROUND(AVERAGE(AK821:AK835),1))</f>
        <v/>
      </c>
      <c r="AL836" s="258">
        <f>IF(COUNTA(AL821:AL835)=0,"",ROUND(AVERAGE(AL821:AL835),1))</f>
        <v/>
      </c>
      <c r="AM836" s="258">
        <f>IF(COUNTA(AM821:AM835)=0,"",ROUND(AVERAGE(AM821:AM835),1))</f>
        <v/>
      </c>
      <c r="AN836" s="258">
        <f>IF(COUNTA(AN821:AN835)=0,"",ROUND(AVERAGE(AN821:AN835),1))</f>
        <v/>
      </c>
      <c r="AO836" s="258">
        <f>IF(COUNTA(AO821:AO835)=0,"",ROUND(AVERAGE(AO821:AO835),1))</f>
        <v/>
      </c>
      <c r="AP836" s="258">
        <f>IF(COUNTA(AP821:AP835)=0,"",ROUND(AVERAGE(AP821:AP835),1))</f>
        <v/>
      </c>
      <c r="AQ836" s="258">
        <f>IF(COUNTA(AQ821:AQ835)=0,"",ROUND(AVERAGE(AQ821:AQ835),1))</f>
        <v/>
      </c>
      <c r="AR836" s="258">
        <f>IF(COUNTA(AR821:AR835)=0,"",ROUND(AVERAGE(AR821:AR835),1))</f>
        <v/>
      </c>
      <c r="AS836" s="258">
        <f>IF(COUNTA(AS821:AS835)=0,"",ROUND(AVERAGE(AS821:AS835),1))</f>
        <v/>
      </c>
      <c r="AT836" s="258">
        <f>IF(COUNTA(AT821:AT835)=0,"",ROUND(AVERAGE(AT821:AT835),1))</f>
        <v/>
      </c>
      <c r="AU836" s="272">
        <f>IF(COUNTA(AU821:AU835)=0,"",ROUND(AVERAGE(AU821:AU835),1))</f>
        <v/>
      </c>
    </row>
    <row r="837" ht="30" customHeight="1" s="185">
      <c r="A837" s="261" t="inlineStr">
        <is>
          <t>N°</t>
        </is>
      </c>
      <c r="B837" s="247" t="inlineStr">
        <is>
          <t>📅 JEUDI</t>
        </is>
      </c>
      <c r="C837" s="228" t="n"/>
      <c r="D837" s="229" t="inlineStr">
        <is>
          <t>Règles</t>
        </is>
      </c>
      <c r="E837" s="229" t="inlineStr">
        <is>
          <t>Coopér.</t>
        </is>
      </c>
      <c r="F837" s="229" t="inlineStr">
        <is>
          <t>Comm.</t>
        </is>
      </c>
      <c r="G837" s="229" t="inlineStr">
        <is>
          <t>Entraide</t>
        </is>
      </c>
      <c r="H837" s="230" t="inlineStr">
        <is>
          <t>Initiat.</t>
        </is>
      </c>
      <c r="I837" s="230" t="inlineStr">
        <is>
          <t>Gest.mat</t>
        </is>
      </c>
      <c r="J837" s="230" t="inlineStr">
        <is>
          <t>Orga.</t>
        </is>
      </c>
      <c r="K837" s="231" t="inlineStr">
        <is>
          <t>Imagin.</t>
        </is>
      </c>
      <c r="L837" s="231" t="inlineStr">
        <is>
          <t>Expr.art</t>
        </is>
      </c>
      <c r="M837" s="231" t="inlineStr">
        <is>
          <t>Expr.corp</t>
        </is>
      </c>
      <c r="N837" s="232" t="inlineStr">
        <is>
          <t>Coord.</t>
        </is>
      </c>
      <c r="O837" s="232" t="inlineStr">
        <is>
          <t>Endur.</t>
        </is>
      </c>
      <c r="P837" s="232" t="inlineStr">
        <is>
          <t>Esp.sport</t>
        </is>
      </c>
      <c r="Q837" s="267" t="inlineStr">
        <is>
          <t>MOY</t>
        </is>
      </c>
      <c r="R837" s="268" t="inlineStr">
        <is>
          <t>▼ Activité</t>
        </is>
      </c>
      <c r="S837" s="229" t="inlineStr">
        <is>
          <t>Règles</t>
        </is>
      </c>
      <c r="T837" s="229" t="inlineStr">
        <is>
          <t>Coopér.</t>
        </is>
      </c>
      <c r="U837" s="229" t="inlineStr">
        <is>
          <t>Comm.</t>
        </is>
      </c>
      <c r="V837" s="229" t="inlineStr">
        <is>
          <t>Entraide</t>
        </is>
      </c>
      <c r="W837" s="230" t="inlineStr">
        <is>
          <t>Initiat.</t>
        </is>
      </c>
      <c r="X837" s="230" t="inlineStr">
        <is>
          <t>Gest.mat</t>
        </is>
      </c>
      <c r="Y837" s="230" t="inlineStr">
        <is>
          <t>Orga.</t>
        </is>
      </c>
      <c r="Z837" s="231" t="inlineStr">
        <is>
          <t>Imagin.</t>
        </is>
      </c>
      <c r="AA837" s="231" t="inlineStr">
        <is>
          <t>Expr.art</t>
        </is>
      </c>
      <c r="AB837" s="231" t="inlineStr">
        <is>
          <t>Expr.corp</t>
        </is>
      </c>
      <c r="AC837" s="232" t="inlineStr">
        <is>
          <t>Coord.</t>
        </is>
      </c>
      <c r="AD837" s="232" t="inlineStr">
        <is>
          <t>Endur.</t>
        </is>
      </c>
      <c r="AE837" s="232" t="inlineStr">
        <is>
          <t>Esp.sport</t>
        </is>
      </c>
      <c r="AF837" s="267" t="inlineStr">
        <is>
          <t>MOY</t>
        </is>
      </c>
      <c r="AH837" s="229" t="inlineStr">
        <is>
          <t>Règles</t>
        </is>
      </c>
      <c r="AI837" s="229" t="inlineStr">
        <is>
          <t>Coopér.</t>
        </is>
      </c>
      <c r="AJ837" s="229" t="inlineStr">
        <is>
          <t>Comm.</t>
        </is>
      </c>
      <c r="AK837" s="229" t="inlineStr">
        <is>
          <t>Entraide</t>
        </is>
      </c>
      <c r="AL837" s="230" t="inlineStr">
        <is>
          <t>Initiat.</t>
        </is>
      </c>
      <c r="AM837" s="230" t="inlineStr">
        <is>
          <t>Gest.mat</t>
        </is>
      </c>
      <c r="AN837" s="230" t="inlineStr">
        <is>
          <t>Orga.</t>
        </is>
      </c>
      <c r="AO837" s="231" t="inlineStr">
        <is>
          <t>Imagin.</t>
        </is>
      </c>
      <c r="AP837" s="231" t="inlineStr">
        <is>
          <t>Expr.art</t>
        </is>
      </c>
      <c r="AQ837" s="231" t="inlineStr">
        <is>
          <t>Expr.corp</t>
        </is>
      </c>
      <c r="AR837" s="232" t="inlineStr">
        <is>
          <t>Coord.</t>
        </is>
      </c>
      <c r="AS837" s="232" t="inlineStr">
        <is>
          <t>Endur.</t>
        </is>
      </c>
      <c r="AT837" s="232" t="inlineStr">
        <is>
          <t>Esp.sport</t>
        </is>
      </c>
      <c r="AU837" s="269" t="inlineStr">
        <is>
          <t>MOY</t>
        </is>
      </c>
    </row>
    <row r="838" ht="14.4" customHeight="1" s="185">
      <c r="A838" s="255" t="n">
        <v>1</v>
      </c>
      <c r="B838" s="194">
        <f t="array" ref="B838:B838">IFERROR(INDEX(Liste_Enfants!B$4:B$53,SMALL(IF(Liste_Enfants!E$4:E$53="B",ROW(Liste_Enfants!E$4:E$53)-3),1))&amp;" "&amp;INDEX(Liste_Enfants!C$4:C$53,SMALL(IF(Liste_Enfants!E$4:E$53="B",ROW(Liste_Enfants!E$4:E$53)-3),1)),"")</f>
        <v/>
      </c>
      <c r="C838" s="235" t="n"/>
      <c r="D838" s="256" t="n"/>
      <c r="E838" s="256" t="n"/>
      <c r="F838" s="256" t="n"/>
      <c r="G838" s="256" t="n"/>
      <c r="H838" s="256" t="n"/>
      <c r="I838" s="256" t="n"/>
      <c r="J838" s="256" t="n"/>
      <c r="K838" s="256" t="n"/>
      <c r="L838" s="256" t="n"/>
      <c r="M838" s="256" t="n"/>
      <c r="N838" s="256" t="n"/>
      <c r="O838" s="256" t="n"/>
      <c r="P838" s="256" t="n"/>
      <c r="Q838" s="264">
        <f>IF(COUNTA(D838:P838)=0,"",ROUND(AVERAGE(D838:P838),1))</f>
        <v/>
      </c>
      <c r="S838" s="256" t="n"/>
      <c r="T838" s="256" t="n"/>
      <c r="U838" s="256" t="n"/>
      <c r="V838" s="256" t="n"/>
      <c r="W838" s="256" t="n"/>
      <c r="X838" s="256" t="n"/>
      <c r="Y838" s="256" t="n"/>
      <c r="Z838" s="256" t="n"/>
      <c r="AA838" s="256" t="n"/>
      <c r="AB838" s="256" t="n"/>
      <c r="AC838" s="256" t="n"/>
      <c r="AD838" s="256" t="n"/>
      <c r="AE838" s="256" t="n"/>
      <c r="AF838" s="264">
        <f>IF(COUNTA(S838:AE838)=0,"",ROUND(AVERAGE(S838:AE838),1))</f>
        <v/>
      </c>
      <c r="AH838" s="256" t="n"/>
      <c r="AI838" s="256" t="n"/>
      <c r="AJ838" s="256" t="n"/>
      <c r="AK838" s="256" t="n"/>
      <c r="AL838" s="256" t="n"/>
      <c r="AM838" s="256" t="n"/>
      <c r="AN838" s="256" t="n"/>
      <c r="AO838" s="256" t="n"/>
      <c r="AP838" s="256" t="n"/>
      <c r="AQ838" s="256" t="n"/>
      <c r="AR838" s="256" t="n"/>
      <c r="AS838" s="256" t="n"/>
      <c r="AT838" s="256" t="n"/>
      <c r="AU838" s="237">
        <f>IF(COUNTA(AH838:AT838)=0,"",ROUND(AVERAGE(AH838:AT838),1))</f>
        <v/>
      </c>
    </row>
    <row r="839" ht="14.4" customHeight="1" s="185">
      <c r="A839" s="255" t="n">
        <v>2</v>
      </c>
      <c r="B839" s="194">
        <f t="array" ref="B839:B839">IFERROR(INDEX(Liste_Enfants!B$4:B$53,SMALL(IF(Liste_Enfants!E$4:E$53="B",ROW(Liste_Enfants!E$4:E$53)-3),2))&amp;" "&amp;INDEX(Liste_Enfants!C$4:C$53,SMALL(IF(Liste_Enfants!E$4:E$53="B",ROW(Liste_Enfants!E$4:E$53)-3),2)),"")</f>
        <v/>
      </c>
      <c r="C839" s="235" t="n"/>
      <c r="D839" s="256" t="n"/>
      <c r="E839" s="256" t="n"/>
      <c r="F839" s="256" t="n"/>
      <c r="G839" s="256" t="n"/>
      <c r="H839" s="256" t="n"/>
      <c r="I839" s="256" t="n"/>
      <c r="J839" s="256" t="n"/>
      <c r="K839" s="256" t="n"/>
      <c r="L839" s="256" t="n"/>
      <c r="M839" s="256" t="n"/>
      <c r="N839" s="256" t="n"/>
      <c r="O839" s="256" t="n"/>
      <c r="P839" s="256" t="n"/>
      <c r="Q839" s="264">
        <f>IF(COUNTA(D839:P839)=0,"",ROUND(AVERAGE(D839:P839),1))</f>
        <v/>
      </c>
      <c r="S839" s="256" t="n"/>
      <c r="T839" s="256" t="n"/>
      <c r="U839" s="256" t="n"/>
      <c r="V839" s="256" t="n"/>
      <c r="W839" s="256" t="n"/>
      <c r="X839" s="256" t="n"/>
      <c r="Y839" s="256" t="n"/>
      <c r="Z839" s="256" t="n"/>
      <c r="AA839" s="256" t="n"/>
      <c r="AB839" s="256" t="n"/>
      <c r="AC839" s="256" t="n"/>
      <c r="AD839" s="256" t="n"/>
      <c r="AE839" s="256" t="n"/>
      <c r="AF839" s="264">
        <f>IF(COUNTA(S839:AE839)=0,"",ROUND(AVERAGE(S839:AE839),1))</f>
        <v/>
      </c>
      <c r="AH839" s="256" t="n"/>
      <c r="AI839" s="256" t="n"/>
      <c r="AJ839" s="256" t="n"/>
      <c r="AK839" s="256" t="n"/>
      <c r="AL839" s="256" t="n"/>
      <c r="AM839" s="256" t="n"/>
      <c r="AN839" s="256" t="n"/>
      <c r="AO839" s="256" t="n"/>
      <c r="AP839" s="256" t="n"/>
      <c r="AQ839" s="256" t="n"/>
      <c r="AR839" s="256" t="n"/>
      <c r="AS839" s="256" t="n"/>
      <c r="AT839" s="256" t="n"/>
      <c r="AU839" s="237">
        <f>IF(COUNTA(AH839:AT839)=0,"",ROUND(AVERAGE(AH839:AT839),1))</f>
        <v/>
      </c>
    </row>
    <row r="840" ht="14.4" customHeight="1" s="185">
      <c r="A840" s="255" t="n">
        <v>3</v>
      </c>
      <c r="B840" s="194">
        <f t="array" ref="B840:B840">IFERROR(INDEX(Liste_Enfants!B$4:B$53,SMALL(IF(Liste_Enfants!E$4:E$53="B",ROW(Liste_Enfants!E$4:E$53)-3),3))&amp;" "&amp;INDEX(Liste_Enfants!C$4:C$53,SMALL(IF(Liste_Enfants!E$4:E$53="B",ROW(Liste_Enfants!E$4:E$53)-3),3)),"")</f>
        <v/>
      </c>
      <c r="C840" s="235" t="n"/>
      <c r="D840" s="256" t="n"/>
      <c r="E840" s="256" t="n"/>
      <c r="F840" s="256" t="n"/>
      <c r="G840" s="256" t="n"/>
      <c r="H840" s="256" t="n"/>
      <c r="I840" s="256" t="n"/>
      <c r="J840" s="256" t="n"/>
      <c r="K840" s="256" t="n"/>
      <c r="L840" s="256" t="n"/>
      <c r="M840" s="256" t="n"/>
      <c r="N840" s="256" t="n"/>
      <c r="O840" s="256" t="n"/>
      <c r="P840" s="256" t="n"/>
      <c r="Q840" s="264">
        <f>IF(COUNTA(D840:P840)=0,"",ROUND(AVERAGE(D840:P840),1))</f>
        <v/>
      </c>
      <c r="S840" s="256" t="n"/>
      <c r="T840" s="256" t="n"/>
      <c r="U840" s="256" t="n"/>
      <c r="V840" s="256" t="n"/>
      <c r="W840" s="256" t="n"/>
      <c r="X840" s="256" t="n"/>
      <c r="Y840" s="256" t="n"/>
      <c r="Z840" s="256" t="n"/>
      <c r="AA840" s="256" t="n"/>
      <c r="AB840" s="256" t="n"/>
      <c r="AC840" s="256" t="n"/>
      <c r="AD840" s="256" t="n"/>
      <c r="AE840" s="256" t="n"/>
      <c r="AF840" s="264">
        <f>IF(COUNTA(S840:AE840)=0,"",ROUND(AVERAGE(S840:AE840),1))</f>
        <v/>
      </c>
      <c r="AH840" s="256" t="n"/>
      <c r="AI840" s="256" t="n"/>
      <c r="AJ840" s="256" t="n"/>
      <c r="AK840" s="256" t="n"/>
      <c r="AL840" s="256" t="n"/>
      <c r="AM840" s="256" t="n"/>
      <c r="AN840" s="256" t="n"/>
      <c r="AO840" s="256" t="n"/>
      <c r="AP840" s="256" t="n"/>
      <c r="AQ840" s="256" t="n"/>
      <c r="AR840" s="256" t="n"/>
      <c r="AS840" s="256" t="n"/>
      <c r="AT840" s="256" t="n"/>
      <c r="AU840" s="237">
        <f>IF(COUNTA(AH840:AT840)=0,"",ROUND(AVERAGE(AH840:AT840),1))</f>
        <v/>
      </c>
    </row>
    <row r="841" ht="14.4" customHeight="1" s="185">
      <c r="A841" s="255" t="n">
        <v>4</v>
      </c>
      <c r="B841" s="194">
        <f t="array" ref="B841:B841">IFERROR(INDEX(Liste_Enfants!B$4:B$53,SMALL(IF(Liste_Enfants!E$4:E$53="B",ROW(Liste_Enfants!E$4:E$53)-3),4))&amp;" "&amp;INDEX(Liste_Enfants!C$4:C$53,SMALL(IF(Liste_Enfants!E$4:E$53="B",ROW(Liste_Enfants!E$4:E$53)-3),4)),"")</f>
        <v/>
      </c>
      <c r="C841" s="235" t="n"/>
      <c r="D841" s="256" t="n"/>
      <c r="E841" s="256" t="n"/>
      <c r="F841" s="256" t="n"/>
      <c r="G841" s="256" t="n"/>
      <c r="H841" s="256" t="n"/>
      <c r="I841" s="256" t="n"/>
      <c r="J841" s="256" t="n"/>
      <c r="K841" s="256" t="n"/>
      <c r="L841" s="256" t="n"/>
      <c r="M841" s="256" t="n"/>
      <c r="N841" s="256" t="n"/>
      <c r="O841" s="256" t="n"/>
      <c r="P841" s="256" t="n"/>
      <c r="Q841" s="264">
        <f>IF(COUNTA(D841:P841)=0,"",ROUND(AVERAGE(D841:P841),1))</f>
        <v/>
      </c>
      <c r="S841" s="256" t="n"/>
      <c r="T841" s="256" t="n"/>
      <c r="U841" s="256" t="n"/>
      <c r="V841" s="256" t="n"/>
      <c r="W841" s="256" t="n"/>
      <c r="X841" s="256" t="n"/>
      <c r="Y841" s="256" t="n"/>
      <c r="Z841" s="256" t="n"/>
      <c r="AA841" s="256" t="n"/>
      <c r="AB841" s="256" t="n"/>
      <c r="AC841" s="256" t="n"/>
      <c r="AD841" s="256" t="n"/>
      <c r="AE841" s="256" t="n"/>
      <c r="AF841" s="264">
        <f>IF(COUNTA(S841:AE841)=0,"",ROUND(AVERAGE(S841:AE841),1))</f>
        <v/>
      </c>
      <c r="AH841" s="256" t="n"/>
      <c r="AI841" s="256" t="n"/>
      <c r="AJ841" s="256" t="n"/>
      <c r="AK841" s="256" t="n"/>
      <c r="AL841" s="256" t="n"/>
      <c r="AM841" s="256" t="n"/>
      <c r="AN841" s="256" t="n"/>
      <c r="AO841" s="256" t="n"/>
      <c r="AP841" s="256" t="n"/>
      <c r="AQ841" s="256" t="n"/>
      <c r="AR841" s="256" t="n"/>
      <c r="AS841" s="256" t="n"/>
      <c r="AT841" s="256" t="n"/>
      <c r="AU841" s="237">
        <f>IF(COUNTA(AH841:AT841)=0,"",ROUND(AVERAGE(AH841:AT841),1))</f>
        <v/>
      </c>
    </row>
    <row r="842" ht="14.4" customHeight="1" s="185">
      <c r="A842" s="255" t="n">
        <v>5</v>
      </c>
      <c r="B842" s="194">
        <f t="array" ref="B842:B842">IFERROR(INDEX(Liste_Enfants!B$4:B$53,SMALL(IF(Liste_Enfants!E$4:E$53="B",ROW(Liste_Enfants!E$4:E$53)-3),5))&amp;" "&amp;INDEX(Liste_Enfants!C$4:C$53,SMALL(IF(Liste_Enfants!E$4:E$53="B",ROW(Liste_Enfants!E$4:E$53)-3),5)),"")</f>
        <v/>
      </c>
      <c r="C842" s="235" t="n"/>
      <c r="D842" s="256" t="n"/>
      <c r="E842" s="256" t="n"/>
      <c r="F842" s="256" t="n"/>
      <c r="G842" s="256" t="n"/>
      <c r="H842" s="256" t="n"/>
      <c r="I842" s="256" t="n"/>
      <c r="J842" s="256" t="n"/>
      <c r="K842" s="256" t="n"/>
      <c r="L842" s="256" t="n"/>
      <c r="M842" s="256" t="n"/>
      <c r="N842" s="256" t="n"/>
      <c r="O842" s="256" t="n"/>
      <c r="P842" s="256" t="n"/>
      <c r="Q842" s="264">
        <f>IF(COUNTA(D842:P842)=0,"",ROUND(AVERAGE(D842:P842),1))</f>
        <v/>
      </c>
      <c r="S842" s="256" t="n"/>
      <c r="T842" s="256" t="n"/>
      <c r="U842" s="256" t="n"/>
      <c r="V842" s="256" t="n"/>
      <c r="W842" s="256" t="n"/>
      <c r="X842" s="256" t="n"/>
      <c r="Y842" s="256" t="n"/>
      <c r="Z842" s="256" t="n"/>
      <c r="AA842" s="256" t="n"/>
      <c r="AB842" s="256" t="n"/>
      <c r="AC842" s="256" t="n"/>
      <c r="AD842" s="256" t="n"/>
      <c r="AE842" s="256" t="n"/>
      <c r="AF842" s="264">
        <f>IF(COUNTA(S842:AE842)=0,"",ROUND(AVERAGE(S842:AE842),1))</f>
        <v/>
      </c>
      <c r="AH842" s="256" t="n"/>
      <c r="AI842" s="256" t="n"/>
      <c r="AJ842" s="256" t="n"/>
      <c r="AK842" s="256" t="n"/>
      <c r="AL842" s="256" t="n"/>
      <c r="AM842" s="256" t="n"/>
      <c r="AN842" s="256" t="n"/>
      <c r="AO842" s="256" t="n"/>
      <c r="AP842" s="256" t="n"/>
      <c r="AQ842" s="256" t="n"/>
      <c r="AR842" s="256" t="n"/>
      <c r="AS842" s="256" t="n"/>
      <c r="AT842" s="256" t="n"/>
      <c r="AU842" s="237">
        <f>IF(COUNTA(AH842:AT842)=0,"",ROUND(AVERAGE(AH842:AT842),1))</f>
        <v/>
      </c>
    </row>
    <row r="843" ht="14.4" customHeight="1" s="185">
      <c r="A843" s="255" t="n">
        <v>6</v>
      </c>
      <c r="B843" s="194">
        <f t="array" ref="B843:B843">IFERROR(INDEX(Liste_Enfants!B$4:B$53,SMALL(IF(Liste_Enfants!E$4:E$53="B",ROW(Liste_Enfants!E$4:E$53)-3),6))&amp;" "&amp;INDEX(Liste_Enfants!C$4:C$53,SMALL(IF(Liste_Enfants!E$4:E$53="B",ROW(Liste_Enfants!E$4:E$53)-3),6)),"")</f>
        <v/>
      </c>
      <c r="C843" s="235" t="n"/>
      <c r="D843" s="256" t="n"/>
      <c r="E843" s="256" t="n"/>
      <c r="F843" s="256" t="n"/>
      <c r="G843" s="256" t="n"/>
      <c r="H843" s="256" t="n"/>
      <c r="I843" s="256" t="n"/>
      <c r="J843" s="256" t="n"/>
      <c r="K843" s="256" t="n"/>
      <c r="L843" s="256" t="n"/>
      <c r="M843" s="256" t="n"/>
      <c r="N843" s="256" t="n"/>
      <c r="O843" s="256" t="n"/>
      <c r="P843" s="256" t="n"/>
      <c r="Q843" s="264">
        <f>IF(COUNTA(D843:P843)=0,"",ROUND(AVERAGE(D843:P843),1))</f>
        <v/>
      </c>
      <c r="S843" s="256" t="n"/>
      <c r="T843" s="256" t="n"/>
      <c r="U843" s="256" t="n"/>
      <c r="V843" s="256" t="n"/>
      <c r="W843" s="256" t="n"/>
      <c r="X843" s="256" t="n"/>
      <c r="Y843" s="256" t="n"/>
      <c r="Z843" s="256" t="n"/>
      <c r="AA843" s="256" t="n"/>
      <c r="AB843" s="256" t="n"/>
      <c r="AC843" s="256" t="n"/>
      <c r="AD843" s="256" t="n"/>
      <c r="AE843" s="256" t="n"/>
      <c r="AF843" s="264">
        <f>IF(COUNTA(S843:AE843)=0,"",ROUND(AVERAGE(S843:AE843),1))</f>
        <v/>
      </c>
      <c r="AH843" s="256" t="n"/>
      <c r="AI843" s="256" t="n"/>
      <c r="AJ843" s="256" t="n"/>
      <c r="AK843" s="256" t="n"/>
      <c r="AL843" s="256" t="n"/>
      <c r="AM843" s="256" t="n"/>
      <c r="AN843" s="256" t="n"/>
      <c r="AO843" s="256" t="n"/>
      <c r="AP843" s="256" t="n"/>
      <c r="AQ843" s="256" t="n"/>
      <c r="AR843" s="256" t="n"/>
      <c r="AS843" s="256" t="n"/>
      <c r="AT843" s="256" t="n"/>
      <c r="AU843" s="237">
        <f>IF(COUNTA(AH843:AT843)=0,"",ROUND(AVERAGE(AH843:AT843),1))</f>
        <v/>
      </c>
    </row>
    <row r="844" ht="14.4" customHeight="1" s="185">
      <c r="A844" s="255" t="n">
        <v>7</v>
      </c>
      <c r="B844" s="194">
        <f t="array" ref="B844:B844">IFERROR(INDEX(Liste_Enfants!B$4:B$53,SMALL(IF(Liste_Enfants!E$4:E$53="B",ROW(Liste_Enfants!E$4:E$53)-3),7))&amp;" "&amp;INDEX(Liste_Enfants!C$4:C$53,SMALL(IF(Liste_Enfants!E$4:E$53="B",ROW(Liste_Enfants!E$4:E$53)-3),7)),"")</f>
        <v/>
      </c>
      <c r="C844" s="235" t="n"/>
      <c r="D844" s="256" t="n"/>
      <c r="E844" s="256" t="n"/>
      <c r="F844" s="256" t="n"/>
      <c r="G844" s="256" t="n"/>
      <c r="H844" s="256" t="n"/>
      <c r="I844" s="256" t="n"/>
      <c r="J844" s="256" t="n"/>
      <c r="K844" s="256" t="n"/>
      <c r="L844" s="256" t="n"/>
      <c r="M844" s="256" t="n"/>
      <c r="N844" s="256" t="n"/>
      <c r="O844" s="256" t="n"/>
      <c r="P844" s="256" t="n"/>
      <c r="Q844" s="264">
        <f>IF(COUNTA(D844:P844)=0,"",ROUND(AVERAGE(D844:P844),1))</f>
        <v/>
      </c>
      <c r="S844" s="256" t="n"/>
      <c r="T844" s="256" t="n"/>
      <c r="U844" s="256" t="n"/>
      <c r="V844" s="256" t="n"/>
      <c r="W844" s="256" t="n"/>
      <c r="X844" s="256" t="n"/>
      <c r="Y844" s="256" t="n"/>
      <c r="Z844" s="256" t="n"/>
      <c r="AA844" s="256" t="n"/>
      <c r="AB844" s="256" t="n"/>
      <c r="AC844" s="256" t="n"/>
      <c r="AD844" s="256" t="n"/>
      <c r="AE844" s="256" t="n"/>
      <c r="AF844" s="264">
        <f>IF(COUNTA(S844:AE844)=0,"",ROUND(AVERAGE(S844:AE844),1))</f>
        <v/>
      </c>
      <c r="AH844" s="256" t="n"/>
      <c r="AI844" s="256" t="n"/>
      <c r="AJ844" s="256" t="n"/>
      <c r="AK844" s="256" t="n"/>
      <c r="AL844" s="256" t="n"/>
      <c r="AM844" s="256" t="n"/>
      <c r="AN844" s="256" t="n"/>
      <c r="AO844" s="256" t="n"/>
      <c r="AP844" s="256" t="n"/>
      <c r="AQ844" s="256" t="n"/>
      <c r="AR844" s="256" t="n"/>
      <c r="AS844" s="256" t="n"/>
      <c r="AT844" s="256" t="n"/>
      <c r="AU844" s="237">
        <f>IF(COUNTA(AH844:AT844)=0,"",ROUND(AVERAGE(AH844:AT844),1))</f>
        <v/>
      </c>
    </row>
    <row r="845" ht="14.4" customHeight="1" s="185">
      <c r="A845" s="255" t="n">
        <v>8</v>
      </c>
      <c r="B845" s="194">
        <f t="array" ref="B845:B845">IFERROR(INDEX(Liste_Enfants!B$4:B$53,SMALL(IF(Liste_Enfants!E$4:E$53="B",ROW(Liste_Enfants!E$4:E$53)-3),8))&amp;" "&amp;INDEX(Liste_Enfants!C$4:C$53,SMALL(IF(Liste_Enfants!E$4:E$53="B",ROW(Liste_Enfants!E$4:E$53)-3),8)),"")</f>
        <v/>
      </c>
      <c r="C845" s="235" t="n"/>
      <c r="D845" s="256" t="n"/>
      <c r="E845" s="256" t="n"/>
      <c r="F845" s="256" t="n"/>
      <c r="G845" s="256" t="n"/>
      <c r="H845" s="256" t="n"/>
      <c r="I845" s="256" t="n"/>
      <c r="J845" s="256" t="n"/>
      <c r="K845" s="256" t="n"/>
      <c r="L845" s="256" t="n"/>
      <c r="M845" s="256" t="n"/>
      <c r="N845" s="256" t="n"/>
      <c r="O845" s="256" t="n"/>
      <c r="P845" s="256" t="n"/>
      <c r="Q845" s="264">
        <f>IF(COUNTA(D845:P845)=0,"",ROUND(AVERAGE(D845:P845),1))</f>
        <v/>
      </c>
      <c r="S845" s="256" t="n"/>
      <c r="T845" s="256" t="n"/>
      <c r="U845" s="256" t="n"/>
      <c r="V845" s="256" t="n"/>
      <c r="W845" s="256" t="n"/>
      <c r="X845" s="256" t="n"/>
      <c r="Y845" s="256" t="n"/>
      <c r="Z845" s="256" t="n"/>
      <c r="AA845" s="256" t="n"/>
      <c r="AB845" s="256" t="n"/>
      <c r="AC845" s="256" t="n"/>
      <c r="AD845" s="256" t="n"/>
      <c r="AE845" s="256" t="n"/>
      <c r="AF845" s="264">
        <f>IF(COUNTA(S845:AE845)=0,"",ROUND(AVERAGE(S845:AE845),1))</f>
        <v/>
      </c>
      <c r="AH845" s="256" t="n"/>
      <c r="AI845" s="256" t="n"/>
      <c r="AJ845" s="256" t="n"/>
      <c r="AK845" s="256" t="n"/>
      <c r="AL845" s="256" t="n"/>
      <c r="AM845" s="256" t="n"/>
      <c r="AN845" s="256" t="n"/>
      <c r="AO845" s="256" t="n"/>
      <c r="AP845" s="256" t="n"/>
      <c r="AQ845" s="256" t="n"/>
      <c r="AR845" s="256" t="n"/>
      <c r="AS845" s="256" t="n"/>
      <c r="AT845" s="256" t="n"/>
      <c r="AU845" s="237">
        <f>IF(COUNTA(AH845:AT845)=0,"",ROUND(AVERAGE(AH845:AT845),1))</f>
        <v/>
      </c>
    </row>
    <row r="846" ht="14.4" customHeight="1" s="185">
      <c r="A846" s="255" t="n">
        <v>9</v>
      </c>
      <c r="B846" s="194">
        <f t="array" ref="B846:B846">IFERROR(INDEX(Liste_Enfants!B$4:B$53,SMALL(IF(Liste_Enfants!E$4:E$53="B",ROW(Liste_Enfants!E$4:E$53)-3),9))&amp;" "&amp;INDEX(Liste_Enfants!C$4:C$53,SMALL(IF(Liste_Enfants!E$4:E$53="B",ROW(Liste_Enfants!E$4:E$53)-3),9)),"")</f>
        <v/>
      </c>
      <c r="C846" s="235" t="n"/>
      <c r="D846" s="256" t="n"/>
      <c r="E846" s="256" t="n"/>
      <c r="F846" s="256" t="n"/>
      <c r="G846" s="256" t="n"/>
      <c r="H846" s="256" t="n"/>
      <c r="I846" s="256" t="n"/>
      <c r="J846" s="256" t="n"/>
      <c r="K846" s="256" t="n"/>
      <c r="L846" s="256" t="n"/>
      <c r="M846" s="256" t="n"/>
      <c r="N846" s="256" t="n"/>
      <c r="O846" s="256" t="n"/>
      <c r="P846" s="256" t="n"/>
      <c r="Q846" s="264">
        <f>IF(COUNTA(D846:P846)=0,"",ROUND(AVERAGE(D846:P846),1))</f>
        <v/>
      </c>
      <c r="S846" s="256" t="n"/>
      <c r="T846" s="256" t="n"/>
      <c r="U846" s="256" t="n"/>
      <c r="V846" s="256" t="n"/>
      <c r="W846" s="256" t="n"/>
      <c r="X846" s="256" t="n"/>
      <c r="Y846" s="256" t="n"/>
      <c r="Z846" s="256" t="n"/>
      <c r="AA846" s="256" t="n"/>
      <c r="AB846" s="256" t="n"/>
      <c r="AC846" s="256" t="n"/>
      <c r="AD846" s="256" t="n"/>
      <c r="AE846" s="256" t="n"/>
      <c r="AF846" s="264">
        <f>IF(COUNTA(S846:AE846)=0,"",ROUND(AVERAGE(S846:AE846),1))</f>
        <v/>
      </c>
      <c r="AH846" s="256" t="n"/>
      <c r="AI846" s="256" t="n"/>
      <c r="AJ846" s="256" t="n"/>
      <c r="AK846" s="256" t="n"/>
      <c r="AL846" s="256" t="n"/>
      <c r="AM846" s="256" t="n"/>
      <c r="AN846" s="256" t="n"/>
      <c r="AO846" s="256" t="n"/>
      <c r="AP846" s="256" t="n"/>
      <c r="AQ846" s="256" t="n"/>
      <c r="AR846" s="256" t="n"/>
      <c r="AS846" s="256" t="n"/>
      <c r="AT846" s="256" t="n"/>
      <c r="AU846" s="237">
        <f>IF(COUNTA(AH846:AT846)=0,"",ROUND(AVERAGE(AH846:AT846),1))</f>
        <v/>
      </c>
    </row>
    <row r="847" ht="14.4" customHeight="1" s="185">
      <c r="A847" s="255" t="n">
        <v>10</v>
      </c>
      <c r="B847" s="194">
        <f t="array" ref="B847:B847">IFERROR(INDEX(Liste_Enfants!B$4:B$53,SMALL(IF(Liste_Enfants!E$4:E$53="B",ROW(Liste_Enfants!E$4:E$53)-3),10))&amp;" "&amp;INDEX(Liste_Enfants!C$4:C$53,SMALL(IF(Liste_Enfants!E$4:E$53="B",ROW(Liste_Enfants!E$4:E$53)-3),10)),"")</f>
        <v/>
      </c>
      <c r="C847" s="235" t="n"/>
      <c r="D847" s="256" t="n"/>
      <c r="E847" s="256" t="n"/>
      <c r="F847" s="256" t="n"/>
      <c r="G847" s="256" t="n"/>
      <c r="H847" s="256" t="n"/>
      <c r="I847" s="256" t="n"/>
      <c r="J847" s="256" t="n"/>
      <c r="K847" s="256" t="n"/>
      <c r="L847" s="256" t="n"/>
      <c r="M847" s="256" t="n"/>
      <c r="N847" s="256" t="n"/>
      <c r="O847" s="256" t="n"/>
      <c r="P847" s="256" t="n"/>
      <c r="Q847" s="264">
        <f>IF(COUNTA(D847:P847)=0,"",ROUND(AVERAGE(D847:P847),1))</f>
        <v/>
      </c>
      <c r="S847" s="256" t="n"/>
      <c r="T847" s="256" t="n"/>
      <c r="U847" s="256" t="n"/>
      <c r="V847" s="256" t="n"/>
      <c r="W847" s="256" t="n"/>
      <c r="X847" s="256" t="n"/>
      <c r="Y847" s="256" t="n"/>
      <c r="Z847" s="256" t="n"/>
      <c r="AA847" s="256" t="n"/>
      <c r="AB847" s="256" t="n"/>
      <c r="AC847" s="256" t="n"/>
      <c r="AD847" s="256" t="n"/>
      <c r="AE847" s="256" t="n"/>
      <c r="AF847" s="264">
        <f>IF(COUNTA(S847:AE847)=0,"",ROUND(AVERAGE(S847:AE847),1))</f>
        <v/>
      </c>
      <c r="AH847" s="256" t="n"/>
      <c r="AI847" s="256" t="n"/>
      <c r="AJ847" s="256" t="n"/>
      <c r="AK847" s="256" t="n"/>
      <c r="AL847" s="256" t="n"/>
      <c r="AM847" s="256" t="n"/>
      <c r="AN847" s="256" t="n"/>
      <c r="AO847" s="256" t="n"/>
      <c r="AP847" s="256" t="n"/>
      <c r="AQ847" s="256" t="n"/>
      <c r="AR847" s="256" t="n"/>
      <c r="AS847" s="256" t="n"/>
      <c r="AT847" s="256" t="n"/>
      <c r="AU847" s="237">
        <f>IF(COUNTA(AH847:AT847)=0,"",ROUND(AVERAGE(AH847:AT847),1))</f>
        <v/>
      </c>
    </row>
    <row r="848" ht="14.4" customHeight="1" s="185">
      <c r="A848" s="255" t="n">
        <v>11</v>
      </c>
      <c r="B848" s="194">
        <f t="array" ref="B848:B848">IFERROR(INDEX(Liste_Enfants!B$4:B$53,SMALL(IF(Liste_Enfants!E$4:E$53="B",ROW(Liste_Enfants!E$4:E$53)-3),11))&amp;" "&amp;INDEX(Liste_Enfants!C$4:C$53,SMALL(IF(Liste_Enfants!E$4:E$53="B",ROW(Liste_Enfants!E$4:E$53)-3),11)),"")</f>
        <v/>
      </c>
      <c r="C848" s="235" t="n"/>
      <c r="D848" s="256" t="n"/>
      <c r="E848" s="256" t="n"/>
      <c r="F848" s="256" t="n"/>
      <c r="G848" s="256" t="n"/>
      <c r="H848" s="256" t="n"/>
      <c r="I848" s="256" t="n"/>
      <c r="J848" s="256" t="n"/>
      <c r="K848" s="256" t="n"/>
      <c r="L848" s="256" t="n"/>
      <c r="M848" s="256" t="n"/>
      <c r="N848" s="256" t="n"/>
      <c r="O848" s="256" t="n"/>
      <c r="P848" s="256" t="n"/>
      <c r="Q848" s="264">
        <f>IF(COUNTA(D848:P848)=0,"",ROUND(AVERAGE(D848:P848),1))</f>
        <v/>
      </c>
      <c r="S848" s="256" t="n"/>
      <c r="T848" s="256" t="n"/>
      <c r="U848" s="256" t="n"/>
      <c r="V848" s="256" t="n"/>
      <c r="W848" s="256" t="n"/>
      <c r="X848" s="256" t="n"/>
      <c r="Y848" s="256" t="n"/>
      <c r="Z848" s="256" t="n"/>
      <c r="AA848" s="256" t="n"/>
      <c r="AB848" s="256" t="n"/>
      <c r="AC848" s="256" t="n"/>
      <c r="AD848" s="256" t="n"/>
      <c r="AE848" s="256" t="n"/>
      <c r="AF848" s="264">
        <f>IF(COUNTA(S848:AE848)=0,"",ROUND(AVERAGE(S848:AE848),1))</f>
        <v/>
      </c>
      <c r="AH848" s="256" t="n"/>
      <c r="AI848" s="256" t="n"/>
      <c r="AJ848" s="256" t="n"/>
      <c r="AK848" s="256" t="n"/>
      <c r="AL848" s="256" t="n"/>
      <c r="AM848" s="256" t="n"/>
      <c r="AN848" s="256" t="n"/>
      <c r="AO848" s="256" t="n"/>
      <c r="AP848" s="256" t="n"/>
      <c r="AQ848" s="256" t="n"/>
      <c r="AR848" s="256" t="n"/>
      <c r="AS848" s="256" t="n"/>
      <c r="AT848" s="256" t="n"/>
      <c r="AU848" s="237">
        <f>IF(COUNTA(AH848:AT848)=0,"",ROUND(AVERAGE(AH848:AT848),1))</f>
        <v/>
      </c>
    </row>
    <row r="849" ht="14.4" customHeight="1" s="185">
      <c r="A849" s="255" t="n">
        <v>12</v>
      </c>
      <c r="B849" s="194">
        <f t="array" ref="B849:B849">IFERROR(INDEX(Liste_Enfants!B$4:B$53,SMALL(IF(Liste_Enfants!E$4:E$53="B",ROW(Liste_Enfants!E$4:E$53)-3),12))&amp;" "&amp;INDEX(Liste_Enfants!C$4:C$53,SMALL(IF(Liste_Enfants!E$4:E$53="B",ROW(Liste_Enfants!E$4:E$53)-3),12)),"")</f>
        <v/>
      </c>
      <c r="C849" s="235" t="n"/>
      <c r="D849" s="256" t="n"/>
      <c r="E849" s="256" t="n"/>
      <c r="F849" s="256" t="n"/>
      <c r="G849" s="256" t="n"/>
      <c r="H849" s="256" t="n"/>
      <c r="I849" s="256" t="n"/>
      <c r="J849" s="256" t="n"/>
      <c r="K849" s="256" t="n"/>
      <c r="L849" s="256" t="n"/>
      <c r="M849" s="256" t="n"/>
      <c r="N849" s="256" t="n"/>
      <c r="O849" s="256" t="n"/>
      <c r="P849" s="256" t="n"/>
      <c r="Q849" s="264">
        <f>IF(COUNTA(D849:P849)=0,"",ROUND(AVERAGE(D849:P849),1))</f>
        <v/>
      </c>
      <c r="S849" s="256" t="n"/>
      <c r="T849" s="256" t="n"/>
      <c r="U849" s="256" t="n"/>
      <c r="V849" s="256" t="n"/>
      <c r="W849" s="256" t="n"/>
      <c r="X849" s="256" t="n"/>
      <c r="Y849" s="256" t="n"/>
      <c r="Z849" s="256" t="n"/>
      <c r="AA849" s="256" t="n"/>
      <c r="AB849" s="256" t="n"/>
      <c r="AC849" s="256" t="n"/>
      <c r="AD849" s="256" t="n"/>
      <c r="AE849" s="256" t="n"/>
      <c r="AF849" s="264">
        <f>IF(COUNTA(S849:AE849)=0,"",ROUND(AVERAGE(S849:AE849),1))</f>
        <v/>
      </c>
      <c r="AH849" s="256" t="n"/>
      <c r="AI849" s="256" t="n"/>
      <c r="AJ849" s="256" t="n"/>
      <c r="AK849" s="256" t="n"/>
      <c r="AL849" s="256" t="n"/>
      <c r="AM849" s="256" t="n"/>
      <c r="AN849" s="256" t="n"/>
      <c r="AO849" s="256" t="n"/>
      <c r="AP849" s="256" t="n"/>
      <c r="AQ849" s="256" t="n"/>
      <c r="AR849" s="256" t="n"/>
      <c r="AS849" s="256" t="n"/>
      <c r="AT849" s="256" t="n"/>
      <c r="AU849" s="237">
        <f>IF(COUNTA(AH849:AT849)=0,"",ROUND(AVERAGE(AH849:AT849),1))</f>
        <v/>
      </c>
    </row>
    <row r="850" ht="14.4" customHeight="1" s="185">
      <c r="A850" s="255" t="n">
        <v>13</v>
      </c>
      <c r="B850" s="194">
        <f t="array" ref="B850:B850">IFERROR(INDEX(Liste_Enfants!B$4:B$53,SMALL(IF(Liste_Enfants!E$4:E$53="B",ROW(Liste_Enfants!E$4:E$53)-3),13))&amp;" "&amp;INDEX(Liste_Enfants!C$4:C$53,SMALL(IF(Liste_Enfants!E$4:E$53="B",ROW(Liste_Enfants!E$4:E$53)-3),13)),"")</f>
        <v/>
      </c>
      <c r="C850" s="235" t="n"/>
      <c r="D850" s="256" t="n"/>
      <c r="E850" s="256" t="n"/>
      <c r="F850" s="256" t="n"/>
      <c r="G850" s="256" t="n"/>
      <c r="H850" s="256" t="n"/>
      <c r="I850" s="256" t="n"/>
      <c r="J850" s="256" t="n"/>
      <c r="K850" s="256" t="n"/>
      <c r="L850" s="256" t="n"/>
      <c r="M850" s="256" t="n"/>
      <c r="N850" s="256" t="n"/>
      <c r="O850" s="256" t="n"/>
      <c r="P850" s="256" t="n"/>
      <c r="Q850" s="264">
        <f>IF(COUNTA(D850:P850)=0,"",ROUND(AVERAGE(D850:P850),1))</f>
        <v/>
      </c>
      <c r="S850" s="256" t="n"/>
      <c r="T850" s="256" t="n"/>
      <c r="U850" s="256" t="n"/>
      <c r="V850" s="256" t="n"/>
      <c r="W850" s="256" t="n"/>
      <c r="X850" s="256" t="n"/>
      <c r="Y850" s="256" t="n"/>
      <c r="Z850" s="256" t="n"/>
      <c r="AA850" s="256" t="n"/>
      <c r="AB850" s="256" t="n"/>
      <c r="AC850" s="256" t="n"/>
      <c r="AD850" s="256" t="n"/>
      <c r="AE850" s="256" t="n"/>
      <c r="AF850" s="264">
        <f>IF(COUNTA(S850:AE850)=0,"",ROUND(AVERAGE(S850:AE850),1))</f>
        <v/>
      </c>
      <c r="AH850" s="256" t="n"/>
      <c r="AI850" s="256" t="n"/>
      <c r="AJ850" s="256" t="n"/>
      <c r="AK850" s="256" t="n"/>
      <c r="AL850" s="256" t="n"/>
      <c r="AM850" s="256" t="n"/>
      <c r="AN850" s="256" t="n"/>
      <c r="AO850" s="256" t="n"/>
      <c r="AP850" s="256" t="n"/>
      <c r="AQ850" s="256" t="n"/>
      <c r="AR850" s="256" t="n"/>
      <c r="AS850" s="256" t="n"/>
      <c r="AT850" s="256" t="n"/>
      <c r="AU850" s="237">
        <f>IF(COUNTA(AH850:AT850)=0,"",ROUND(AVERAGE(AH850:AT850),1))</f>
        <v/>
      </c>
    </row>
    <row r="851" ht="14.4" customHeight="1" s="185">
      <c r="A851" s="255" t="n">
        <v>14</v>
      </c>
      <c r="B851" s="194">
        <f t="array" ref="B851:B851">IFERROR(INDEX(Liste_Enfants!B$4:B$53,SMALL(IF(Liste_Enfants!E$4:E$53="B",ROW(Liste_Enfants!E$4:E$53)-3),14))&amp;" "&amp;INDEX(Liste_Enfants!C$4:C$53,SMALL(IF(Liste_Enfants!E$4:E$53="B",ROW(Liste_Enfants!E$4:E$53)-3),14)),"")</f>
        <v/>
      </c>
      <c r="C851" s="235" t="n"/>
      <c r="D851" s="256" t="n"/>
      <c r="E851" s="256" t="n"/>
      <c r="F851" s="256" t="n"/>
      <c r="G851" s="256" t="n"/>
      <c r="H851" s="256" t="n"/>
      <c r="I851" s="256" t="n"/>
      <c r="J851" s="256" t="n"/>
      <c r="K851" s="256" t="n"/>
      <c r="L851" s="256" t="n"/>
      <c r="M851" s="256" t="n"/>
      <c r="N851" s="256" t="n"/>
      <c r="O851" s="256" t="n"/>
      <c r="P851" s="256" t="n"/>
      <c r="Q851" s="264">
        <f>IF(COUNTA(D851:P851)=0,"",ROUND(AVERAGE(D851:P851),1))</f>
        <v/>
      </c>
      <c r="S851" s="256" t="n"/>
      <c r="T851" s="256" t="n"/>
      <c r="U851" s="256" t="n"/>
      <c r="V851" s="256" t="n"/>
      <c r="W851" s="256" t="n"/>
      <c r="X851" s="256" t="n"/>
      <c r="Y851" s="256" t="n"/>
      <c r="Z851" s="256" t="n"/>
      <c r="AA851" s="256" t="n"/>
      <c r="AB851" s="256" t="n"/>
      <c r="AC851" s="256" t="n"/>
      <c r="AD851" s="256" t="n"/>
      <c r="AE851" s="256" t="n"/>
      <c r="AF851" s="264">
        <f>IF(COUNTA(S851:AE851)=0,"",ROUND(AVERAGE(S851:AE851),1))</f>
        <v/>
      </c>
      <c r="AH851" s="256" t="n"/>
      <c r="AI851" s="256" t="n"/>
      <c r="AJ851" s="256" t="n"/>
      <c r="AK851" s="256" t="n"/>
      <c r="AL851" s="256" t="n"/>
      <c r="AM851" s="256" t="n"/>
      <c r="AN851" s="256" t="n"/>
      <c r="AO851" s="256" t="n"/>
      <c r="AP851" s="256" t="n"/>
      <c r="AQ851" s="256" t="n"/>
      <c r="AR851" s="256" t="n"/>
      <c r="AS851" s="256" t="n"/>
      <c r="AT851" s="256" t="n"/>
      <c r="AU851" s="237">
        <f>IF(COUNTA(AH851:AT851)=0,"",ROUND(AVERAGE(AH851:AT851),1))</f>
        <v/>
      </c>
    </row>
    <row r="852" ht="14.4" customHeight="1" s="185">
      <c r="A852" s="255" t="n">
        <v>15</v>
      </c>
      <c r="B852" s="194">
        <f t="array" ref="B852:B852">IFERROR(INDEX(Liste_Enfants!B$4:B$53,SMALL(IF(Liste_Enfants!E$4:E$53="B",ROW(Liste_Enfants!E$4:E$53)-3),15))&amp;" "&amp;INDEX(Liste_Enfants!C$4:C$53,SMALL(IF(Liste_Enfants!E$4:E$53="B",ROW(Liste_Enfants!E$4:E$53)-3),15)),"")</f>
        <v/>
      </c>
      <c r="C852" s="235" t="n"/>
      <c r="D852" s="256" t="n"/>
      <c r="E852" s="256" t="n"/>
      <c r="F852" s="256" t="n"/>
      <c r="G852" s="256" t="n"/>
      <c r="H852" s="256" t="n"/>
      <c r="I852" s="256" t="n"/>
      <c r="J852" s="256" t="n"/>
      <c r="K852" s="256" t="n"/>
      <c r="L852" s="256" t="n"/>
      <c r="M852" s="256" t="n"/>
      <c r="N852" s="256" t="n"/>
      <c r="O852" s="256" t="n"/>
      <c r="P852" s="256" t="n"/>
      <c r="Q852" s="264">
        <f>IF(COUNTA(D852:P852)=0,"",ROUND(AVERAGE(D852:P852),1))</f>
        <v/>
      </c>
      <c r="S852" s="256" t="n"/>
      <c r="T852" s="256" t="n"/>
      <c r="U852" s="256" t="n"/>
      <c r="V852" s="256" t="n"/>
      <c r="W852" s="256" t="n"/>
      <c r="X852" s="256" t="n"/>
      <c r="Y852" s="256" t="n"/>
      <c r="Z852" s="256" t="n"/>
      <c r="AA852" s="256" t="n"/>
      <c r="AB852" s="256" t="n"/>
      <c r="AC852" s="256" t="n"/>
      <c r="AD852" s="256" t="n"/>
      <c r="AE852" s="256" t="n"/>
      <c r="AF852" s="264">
        <f>IF(COUNTA(S852:AE852)=0,"",ROUND(AVERAGE(S852:AE852),1))</f>
        <v/>
      </c>
      <c r="AH852" s="256" t="n"/>
      <c r="AI852" s="256" t="n"/>
      <c r="AJ852" s="256" t="n"/>
      <c r="AK852" s="256" t="n"/>
      <c r="AL852" s="256" t="n"/>
      <c r="AM852" s="256" t="n"/>
      <c r="AN852" s="256" t="n"/>
      <c r="AO852" s="256" t="n"/>
      <c r="AP852" s="256" t="n"/>
      <c r="AQ852" s="256" t="n"/>
      <c r="AR852" s="256" t="n"/>
      <c r="AS852" s="256" t="n"/>
      <c r="AT852" s="256" t="n"/>
      <c r="AU852" s="237">
        <f>IF(COUNTA(AH852:AT852)=0,"",ROUND(AVERAGE(AH852:AT852),1))</f>
        <v/>
      </c>
    </row>
    <row r="853" ht="14.4" customHeight="1" s="185">
      <c r="A853" s="257" t="inlineStr">
        <is>
          <t>📊 MOY.</t>
        </is>
      </c>
      <c r="C853" s="235" t="n"/>
      <c r="D853" s="258">
        <f>IF(COUNTA(D838:D852)=0,"",ROUND(AVERAGE(D838:D852),1))</f>
        <v/>
      </c>
      <c r="E853" s="258">
        <f>IF(COUNTA(E838:E852)=0,"",ROUND(AVERAGE(E838:E852),1))</f>
        <v/>
      </c>
      <c r="F853" s="258">
        <f>IF(COUNTA(F838:F852)=0,"",ROUND(AVERAGE(F838:F852),1))</f>
        <v/>
      </c>
      <c r="G853" s="258">
        <f>IF(COUNTA(G838:G852)=0,"",ROUND(AVERAGE(G838:G852),1))</f>
        <v/>
      </c>
      <c r="H853" s="258">
        <f>IF(COUNTA(H838:H852)=0,"",ROUND(AVERAGE(H838:H852),1))</f>
        <v/>
      </c>
      <c r="I853" s="258">
        <f>IF(COUNTA(I838:I852)=0,"",ROUND(AVERAGE(I838:I852),1))</f>
        <v/>
      </c>
      <c r="J853" s="258">
        <f>IF(COUNTA(J838:J852)=0,"",ROUND(AVERAGE(J838:J852),1))</f>
        <v/>
      </c>
      <c r="K853" s="258">
        <f>IF(COUNTA(K838:K852)=0,"",ROUND(AVERAGE(K838:K852),1))</f>
        <v/>
      </c>
      <c r="L853" s="258">
        <f>IF(COUNTA(L838:L852)=0,"",ROUND(AVERAGE(L838:L852),1))</f>
        <v/>
      </c>
      <c r="M853" s="258">
        <f>IF(COUNTA(M838:M852)=0,"",ROUND(AVERAGE(M838:M852),1))</f>
        <v/>
      </c>
      <c r="N853" s="258">
        <f>IF(COUNTA(N838:N852)=0,"",ROUND(AVERAGE(N838:N852),1))</f>
        <v/>
      </c>
      <c r="O853" s="258">
        <f>IF(COUNTA(O838:O852)=0,"",ROUND(AVERAGE(O838:O852),1))</f>
        <v/>
      </c>
      <c r="P853" s="258">
        <f>IF(COUNTA(P838:P852)=0,"",ROUND(AVERAGE(P838:P852),1))</f>
        <v/>
      </c>
      <c r="Q853" s="265">
        <f>IF(COUNTA(Q838:Q852)=0,"",ROUND(AVERAGE(Q838:Q852),1))</f>
        <v/>
      </c>
      <c r="S853" s="258">
        <f>IF(COUNTA(S838:S852)=0,"",ROUND(AVERAGE(S838:S852),1))</f>
        <v/>
      </c>
      <c r="T853" s="258">
        <f>IF(COUNTA(T838:T852)=0,"",ROUND(AVERAGE(T838:T852),1))</f>
        <v/>
      </c>
      <c r="U853" s="258">
        <f>IF(COUNTA(U838:U852)=0,"",ROUND(AVERAGE(U838:U852),1))</f>
        <v/>
      </c>
      <c r="V853" s="258">
        <f>IF(COUNTA(V838:V852)=0,"",ROUND(AVERAGE(V838:V852),1))</f>
        <v/>
      </c>
      <c r="W853" s="258">
        <f>IF(COUNTA(W838:W852)=0,"",ROUND(AVERAGE(W838:W852),1))</f>
        <v/>
      </c>
      <c r="X853" s="258">
        <f>IF(COUNTA(X838:X852)=0,"",ROUND(AVERAGE(X838:X852),1))</f>
        <v/>
      </c>
      <c r="Y853" s="258">
        <f>IF(COUNTA(Y838:Y852)=0,"",ROUND(AVERAGE(Y838:Y852),1))</f>
        <v/>
      </c>
      <c r="Z853" s="258">
        <f>IF(COUNTA(Z838:Z852)=0,"",ROUND(AVERAGE(Z838:Z852),1))</f>
        <v/>
      </c>
      <c r="AA853" s="258">
        <f>IF(COUNTA(AA838:AA852)=0,"",ROUND(AVERAGE(AA838:AA852),1))</f>
        <v/>
      </c>
      <c r="AB853" s="258">
        <f>IF(COUNTA(AB838:AB852)=0,"",ROUND(AVERAGE(AB838:AB852),1))</f>
        <v/>
      </c>
      <c r="AC853" s="258">
        <f>IF(COUNTA(AC838:AC852)=0,"",ROUND(AVERAGE(AC838:AC852),1))</f>
        <v/>
      </c>
      <c r="AD853" s="258">
        <f>IF(COUNTA(AD838:AD852)=0,"",ROUND(AVERAGE(AD838:AD852),1))</f>
        <v/>
      </c>
      <c r="AE853" s="258">
        <f>IF(COUNTA(AE838:AE852)=0,"",ROUND(AVERAGE(AE838:AE852),1))</f>
        <v/>
      </c>
      <c r="AF853" s="265">
        <f>IF(COUNTA(AF838:AF852)=0,"",ROUND(AVERAGE(AF838:AF852),1))</f>
        <v/>
      </c>
      <c r="AH853" s="258">
        <f>IF(COUNTA(AH838:AH852)=0,"",ROUND(AVERAGE(AH838:AH852),1))</f>
        <v/>
      </c>
      <c r="AI853" s="258">
        <f>IF(COUNTA(AI838:AI852)=0,"",ROUND(AVERAGE(AI838:AI852),1))</f>
        <v/>
      </c>
      <c r="AJ853" s="258">
        <f>IF(COUNTA(AJ838:AJ852)=0,"",ROUND(AVERAGE(AJ838:AJ852),1))</f>
        <v/>
      </c>
      <c r="AK853" s="258">
        <f>IF(COUNTA(AK838:AK852)=0,"",ROUND(AVERAGE(AK838:AK852),1))</f>
        <v/>
      </c>
      <c r="AL853" s="258">
        <f>IF(COUNTA(AL838:AL852)=0,"",ROUND(AVERAGE(AL838:AL852),1))</f>
        <v/>
      </c>
      <c r="AM853" s="258">
        <f>IF(COUNTA(AM838:AM852)=0,"",ROUND(AVERAGE(AM838:AM852),1))</f>
        <v/>
      </c>
      <c r="AN853" s="258">
        <f>IF(COUNTA(AN838:AN852)=0,"",ROUND(AVERAGE(AN838:AN852),1))</f>
        <v/>
      </c>
      <c r="AO853" s="258">
        <f>IF(COUNTA(AO838:AO852)=0,"",ROUND(AVERAGE(AO838:AO852),1))</f>
        <v/>
      </c>
      <c r="AP853" s="258">
        <f>IF(COUNTA(AP838:AP852)=0,"",ROUND(AVERAGE(AP838:AP852),1))</f>
        <v/>
      </c>
      <c r="AQ853" s="258">
        <f>IF(COUNTA(AQ838:AQ852)=0,"",ROUND(AVERAGE(AQ838:AQ852),1))</f>
        <v/>
      </c>
      <c r="AR853" s="258">
        <f>IF(COUNTA(AR838:AR852)=0,"",ROUND(AVERAGE(AR838:AR852),1))</f>
        <v/>
      </c>
      <c r="AS853" s="258">
        <f>IF(COUNTA(AS838:AS852)=0,"",ROUND(AVERAGE(AS838:AS852),1))</f>
        <v/>
      </c>
      <c r="AT853" s="258">
        <f>IF(COUNTA(AT838:AT852)=0,"",ROUND(AVERAGE(AT838:AT852),1))</f>
        <v/>
      </c>
      <c r="AU853" s="272">
        <f>IF(COUNTA(AU838:AU852)=0,"",ROUND(AVERAGE(AU838:AU852),1))</f>
        <v/>
      </c>
    </row>
    <row r="854" ht="14.4" customHeight="1" s="185">
      <c r="A854" s="262" t="inlineStr">
        <is>
          <t>⭐ MOY. S12</t>
        </is>
      </c>
      <c r="C854" s="235" t="n"/>
      <c r="D854" s="263">
        <f>IF(COUNTA(D802,D819,D836,D853)=0,"",ROUND(AVERAGE(D802,D819,D836,D853),1))</f>
        <v/>
      </c>
      <c r="E854" s="263">
        <f>IF(COUNTA(E802,E819,E836,E853)=0,"",ROUND(AVERAGE(E802,E819,E836,E853),1))</f>
        <v/>
      </c>
      <c r="F854" s="263">
        <f>IF(COUNTA(F802,F819,F836,F853)=0,"",ROUND(AVERAGE(F802,F819,F836,F853),1))</f>
        <v/>
      </c>
      <c r="G854" s="263">
        <f>IF(COUNTA(G802,G819,G836,G853)=0,"",ROUND(AVERAGE(G802,G819,G836,G853),1))</f>
        <v/>
      </c>
      <c r="H854" s="263">
        <f>IF(COUNTA(H802,H819,H836,H853)=0,"",ROUND(AVERAGE(H802,H819,H836,H853),1))</f>
        <v/>
      </c>
      <c r="I854" s="263">
        <f>IF(COUNTA(I802,I819,I836,I853)=0,"",ROUND(AVERAGE(I802,I819,I836,I853),1))</f>
        <v/>
      </c>
      <c r="J854" s="263">
        <f>IF(COUNTA(J802,J819,J836,J853)=0,"",ROUND(AVERAGE(J802,J819,J836,J853),1))</f>
        <v/>
      </c>
      <c r="K854" s="263">
        <f>IF(COUNTA(K802,K819,K836,K853)=0,"",ROUND(AVERAGE(K802,K819,K836,K853),1))</f>
        <v/>
      </c>
      <c r="L854" s="263">
        <f>IF(COUNTA(L802,L819,L836,L853)=0,"",ROUND(AVERAGE(L802,L819,L836,L853),1))</f>
        <v/>
      </c>
      <c r="M854" s="263">
        <f>IF(COUNTA(M802,M819,M836,M853)=0,"",ROUND(AVERAGE(M802,M819,M836,M853),1))</f>
        <v/>
      </c>
      <c r="N854" s="263">
        <f>IF(COUNTA(N802,N819,N836,N853)=0,"",ROUND(AVERAGE(N802,N819,N836,N853),1))</f>
        <v/>
      </c>
      <c r="O854" s="263">
        <f>IF(COUNTA(O802,O819,O836,O853)=0,"",ROUND(AVERAGE(O802,O819,O836,O853),1))</f>
        <v/>
      </c>
      <c r="P854" s="263">
        <f>IF(COUNTA(P802,P819,P836,P853)=0,"",ROUND(AVERAGE(P802,P819,P836,P853),1))</f>
        <v/>
      </c>
      <c r="Q854" s="270">
        <f>IF(COUNTA(Q802,Q819,Q836,Q853)=0,"",ROUND(AVERAGE(Q802,Q819,Q836,Q853),1))</f>
        <v/>
      </c>
      <c r="S854" s="263">
        <f>IF(COUNTA(S802,S819,S836,S853)=0,"",ROUND(AVERAGE(S802,S819,S836,S853),1))</f>
        <v/>
      </c>
      <c r="T854" s="263">
        <f>IF(COUNTA(T802,T819,T836,T853)=0,"",ROUND(AVERAGE(T802,T819,T836,T853),1))</f>
        <v/>
      </c>
      <c r="U854" s="263">
        <f>IF(COUNTA(U802,U819,U836,U853)=0,"",ROUND(AVERAGE(U802,U819,U836,U853),1))</f>
        <v/>
      </c>
      <c r="V854" s="263">
        <f>IF(COUNTA(V802,V819,V836,V853)=0,"",ROUND(AVERAGE(V802,V819,V836,V853),1))</f>
        <v/>
      </c>
      <c r="W854" s="263">
        <f>IF(COUNTA(W802,W819,W836,W853)=0,"",ROUND(AVERAGE(W802,W819,W836,W853),1))</f>
        <v/>
      </c>
      <c r="X854" s="263">
        <f>IF(COUNTA(X802,X819,X836,X853)=0,"",ROUND(AVERAGE(X802,X819,X836,X853),1))</f>
        <v/>
      </c>
      <c r="Y854" s="263">
        <f>IF(COUNTA(Y802,Y819,Y836,Y853)=0,"",ROUND(AVERAGE(Y802,Y819,Y836,Y853),1))</f>
        <v/>
      </c>
      <c r="Z854" s="263">
        <f>IF(COUNTA(Z802,Z819,Z836,Z853)=0,"",ROUND(AVERAGE(Z802,Z819,Z836,Z853),1))</f>
        <v/>
      </c>
      <c r="AA854" s="263">
        <f>IF(COUNTA(AA802,AA819,AA836,AA853)=0,"",ROUND(AVERAGE(AA802,AA819,AA836,AA853),1))</f>
        <v/>
      </c>
      <c r="AB854" s="263">
        <f>IF(COUNTA(AB802,AB819,AB836,AB853)=0,"",ROUND(AVERAGE(AB802,AB819,AB836,AB853),1))</f>
        <v/>
      </c>
      <c r="AC854" s="263">
        <f>IF(COUNTA(AC802,AC819,AC836,AC853)=0,"",ROUND(AVERAGE(AC802,AC819,AC836,AC853),1))</f>
        <v/>
      </c>
      <c r="AD854" s="263">
        <f>IF(COUNTA(AD802,AD819,AD836,AD853)=0,"",ROUND(AVERAGE(AD802,AD819,AD836,AD853),1))</f>
        <v/>
      </c>
      <c r="AE854" s="263">
        <f>IF(COUNTA(AE802,AE819,AE836,AE853)=0,"",ROUND(AVERAGE(AE802,AE819,AE836,AE853),1))</f>
        <v/>
      </c>
      <c r="AF854" s="270">
        <f>IF(COUNTA(AF802,AF819,AF836,AF853)=0,"",ROUND(AVERAGE(AF802,AF819,AF836,AF853),1))</f>
        <v/>
      </c>
      <c r="AH854" s="263">
        <f>IF(COUNTA(AH802,AH819,AH836,AH853)=0,"",ROUND(AVERAGE(AH802,AH819,AH836,AH853),1))</f>
        <v/>
      </c>
      <c r="AI854" s="263">
        <f>IF(COUNTA(AI802,AI819,AI836,AI853)=0,"",ROUND(AVERAGE(AI802,AI819,AI836,AI853),1))</f>
        <v/>
      </c>
      <c r="AJ854" s="263">
        <f>IF(COUNTA(AJ802,AJ819,AJ836,AJ853)=0,"",ROUND(AVERAGE(AJ802,AJ819,AJ836,AJ853),1))</f>
        <v/>
      </c>
      <c r="AK854" s="263">
        <f>IF(COUNTA(AK802,AK819,AK836,AK853)=0,"",ROUND(AVERAGE(AK802,AK819,AK836,AK853),1))</f>
        <v/>
      </c>
      <c r="AL854" s="263">
        <f>IF(COUNTA(AL802,AL819,AL836,AL853)=0,"",ROUND(AVERAGE(AL802,AL819,AL836,AL853),1))</f>
        <v/>
      </c>
      <c r="AM854" s="263">
        <f>IF(COUNTA(AM802,AM819,AM836,AM853)=0,"",ROUND(AVERAGE(AM802,AM819,AM836,AM853),1))</f>
        <v/>
      </c>
      <c r="AN854" s="263">
        <f>IF(COUNTA(AN802,AN819,AN836,AN853)=0,"",ROUND(AVERAGE(AN802,AN819,AN836,AN853),1))</f>
        <v/>
      </c>
      <c r="AO854" s="263">
        <f>IF(COUNTA(AO802,AO819,AO836,AO853)=0,"",ROUND(AVERAGE(AO802,AO819,AO836,AO853),1))</f>
        <v/>
      </c>
      <c r="AP854" s="263">
        <f>IF(COUNTA(AP802,AP819,AP836,AP853)=0,"",ROUND(AVERAGE(AP802,AP819,AP836,AP853),1))</f>
        <v/>
      </c>
      <c r="AQ854" s="263">
        <f>IF(COUNTA(AQ802,AQ819,AQ836,AQ853)=0,"",ROUND(AVERAGE(AQ802,AQ819,AQ836,AQ853),1))</f>
        <v/>
      </c>
      <c r="AR854" s="263">
        <f>IF(COUNTA(AR802,AR819,AR836,AR853)=0,"",ROUND(AVERAGE(AR802,AR819,AR836,AR853),1))</f>
        <v/>
      </c>
      <c r="AS854" s="263">
        <f>IF(COUNTA(AS802,AS819,AS836,AS853)=0,"",ROUND(AVERAGE(AS802,AS819,AS836,AS853),1))</f>
        <v/>
      </c>
      <c r="AT854" s="263">
        <f>IF(COUNTA(AT802,AT819,AT836,AT853)=0,"",ROUND(AVERAGE(AT802,AT819,AT836,AT853),1))</f>
        <v/>
      </c>
      <c r="AU854" s="273">
        <f>IF(COUNTA(AU802,AU819,AU836,AU853)=0,"",ROUND(AVERAGE(AU802,AU819,AU836,AU853),1))</f>
        <v/>
      </c>
    </row>
    <row r="855" ht="14.4" customHeight="1" s="185">
      <c r="C855" s="235" t="n"/>
      <c r="Q855" s="235" t="n"/>
      <c r="AF855" s="235" t="n"/>
    </row>
    <row r="856" ht="14.4" customHeight="1" s="185">
      <c r="C856" s="235" t="n"/>
      <c r="Q856" s="235" t="n"/>
      <c r="AF856" s="235" t="n"/>
    </row>
    <row r="857" ht="30" customHeight="1" s="185">
      <c r="A857" s="194" t="inlineStr">
        <is>
          <t>📋 T2 — 📆 SEMAINE 1</t>
        </is>
      </c>
      <c r="C857" s="235" t="n"/>
      <c r="Q857" s="235" t="n"/>
      <c r="AF857" s="235" t="n"/>
    </row>
    <row r="858" ht="14.4" customHeight="1" s="185">
      <c r="C858" s="235" t="n"/>
      <c r="Q858" s="235" t="n"/>
      <c r="AF858" s="235" t="n"/>
    </row>
    <row r="859" ht="14.4" customHeight="1" s="185">
      <c r="C859" s="235" t="n"/>
      <c r="Q859" s="235" t="n"/>
      <c r="AF859" s="235" t="n"/>
    </row>
    <row r="860" ht="14.4" customHeight="1" s="185">
      <c r="C860" s="235" t="n"/>
      <c r="Q860" s="235" t="n"/>
      <c r="AF860" s="235" t="n"/>
    </row>
    <row r="861" ht="14.4" customHeight="1" s="185">
      <c r="C861" s="235" t="n"/>
      <c r="Q861" s="235" t="n"/>
      <c r="AF861" s="235" t="n"/>
    </row>
    <row r="862" ht="14.4" customHeight="1" s="185">
      <c r="C862" s="235" t="n"/>
      <c r="Q862" s="235" t="n"/>
      <c r="AF862" s="235" t="n"/>
    </row>
    <row r="863" ht="14.4" customHeight="1" s="185">
      <c r="C863" s="235" t="n"/>
      <c r="Q863" s="235" t="n"/>
      <c r="AF863" s="235" t="n"/>
    </row>
    <row r="864" ht="14.4" customHeight="1" s="185">
      <c r="C864" s="235" t="n"/>
      <c r="Q864" s="235" t="n"/>
      <c r="AF864" s="235" t="n"/>
    </row>
    <row r="865" ht="14.4" customHeight="1" s="185">
      <c r="C865" s="235" t="n"/>
      <c r="Q865" s="235" t="n"/>
      <c r="AF865" s="235" t="n"/>
    </row>
    <row r="866" ht="14.4" customHeight="1" s="185">
      <c r="C866" s="235" t="n"/>
      <c r="Q866" s="235" t="n"/>
      <c r="AF866" s="235" t="n"/>
    </row>
    <row r="867" ht="14.4" customHeight="1" s="185">
      <c r="C867" s="235" t="n"/>
      <c r="Q867" s="235" t="n"/>
      <c r="AF867" s="235" t="n"/>
    </row>
    <row r="868" ht="14.4" customHeight="1" s="185">
      <c r="C868" s="235" t="n"/>
      <c r="Q868" s="235" t="n"/>
      <c r="AF868" s="235" t="n"/>
    </row>
    <row r="869" ht="14.4" customHeight="1" s="185">
      <c r="C869" s="235" t="n"/>
      <c r="Q869" s="235" t="n"/>
      <c r="AF869" s="235" t="n"/>
    </row>
    <row r="870" ht="14.4" customHeight="1" s="185">
      <c r="C870" s="235" t="n"/>
      <c r="Q870" s="235" t="n"/>
      <c r="AF870" s="235" t="n"/>
    </row>
    <row r="871" ht="14.4" customHeight="1" s="185">
      <c r="C871" s="235" t="n"/>
      <c r="Q871" s="235" t="n"/>
      <c r="AF871" s="235" t="n"/>
    </row>
    <row r="872" ht="14.4" customHeight="1" s="185">
      <c r="C872" s="235" t="n"/>
      <c r="Q872" s="235" t="n"/>
      <c r="AF872" s="235" t="n"/>
    </row>
    <row r="873" ht="14.4" customHeight="1" s="185">
      <c r="C873" s="235" t="n"/>
      <c r="Q873" s="235" t="n"/>
      <c r="AF873" s="235" t="n"/>
    </row>
    <row r="874" ht="14.4" customHeight="1" s="185">
      <c r="C874" s="235" t="n"/>
      <c r="Q874" s="235" t="n"/>
      <c r="AF874" s="235" t="n"/>
    </row>
    <row r="875" ht="14.4" customHeight="1" s="185">
      <c r="C875" s="235" t="n"/>
      <c r="Q875" s="235" t="n"/>
      <c r="AF875" s="235" t="n"/>
    </row>
    <row r="876" ht="14.4" customHeight="1" s="185">
      <c r="C876" s="235" t="n"/>
      <c r="Q876" s="235" t="n"/>
      <c r="AF876" s="235" t="n"/>
    </row>
    <row r="877" ht="14.4" customHeight="1" s="185">
      <c r="C877" s="235" t="n"/>
      <c r="Q877" s="235" t="n"/>
      <c r="AF877" s="235" t="n"/>
    </row>
    <row r="878" ht="14.4" customHeight="1" s="185">
      <c r="C878" s="235" t="n"/>
      <c r="Q878" s="235" t="n"/>
      <c r="AF878" s="235" t="n"/>
    </row>
    <row r="879" ht="14.4" customHeight="1" s="185">
      <c r="C879" s="235" t="n"/>
      <c r="Q879" s="235" t="n"/>
      <c r="AF879" s="235" t="n"/>
    </row>
    <row r="880" ht="14.4" customHeight="1" s="185">
      <c r="C880" s="235" t="n"/>
      <c r="Q880" s="235" t="n"/>
      <c r="AF880" s="235" t="n"/>
    </row>
    <row r="881" ht="14.4" customHeight="1" s="185">
      <c r="C881" s="235" t="n"/>
      <c r="Q881" s="235" t="n"/>
      <c r="AF881" s="235" t="n"/>
    </row>
    <row r="882" ht="14.4" customHeight="1" s="185">
      <c r="C882" s="235" t="n"/>
      <c r="Q882" s="235" t="n"/>
      <c r="AF882" s="235" t="n"/>
    </row>
    <row r="883" ht="14.4" customHeight="1" s="185">
      <c r="C883" s="235" t="n"/>
      <c r="Q883" s="235" t="n"/>
      <c r="AF883" s="235" t="n"/>
    </row>
    <row r="884" ht="14.4" customHeight="1" s="185">
      <c r="C884" s="235" t="n"/>
      <c r="Q884" s="235" t="n"/>
      <c r="AF884" s="235" t="n"/>
    </row>
    <row r="885" ht="14.4" customHeight="1" s="185">
      <c r="C885" s="235" t="n"/>
      <c r="Q885" s="235" t="n"/>
      <c r="AF885" s="235" t="n"/>
    </row>
    <row r="886" ht="14.4" customHeight="1" s="185">
      <c r="C886" s="235" t="n"/>
      <c r="Q886" s="235" t="n"/>
      <c r="AF886" s="235" t="n"/>
    </row>
    <row r="887" ht="14.4" customHeight="1" s="185">
      <c r="C887" s="235" t="n"/>
      <c r="Q887" s="235" t="n"/>
      <c r="AF887" s="235" t="n"/>
    </row>
    <row r="888" ht="14.4" customHeight="1" s="185">
      <c r="C888" s="235" t="n"/>
      <c r="Q888" s="235" t="n"/>
      <c r="AF888" s="235" t="n"/>
    </row>
    <row r="889" ht="14.4" customHeight="1" s="185">
      <c r="C889" s="235" t="n"/>
      <c r="Q889" s="235" t="n"/>
      <c r="AF889" s="235" t="n"/>
    </row>
    <row r="890" ht="14.4" customHeight="1" s="185">
      <c r="C890" s="235" t="n"/>
      <c r="Q890" s="235" t="n"/>
      <c r="AF890" s="235" t="n"/>
    </row>
    <row r="891" ht="14.4" customHeight="1" s="185">
      <c r="C891" s="235" t="n"/>
      <c r="Q891" s="235" t="n"/>
      <c r="AF891" s="235" t="n"/>
    </row>
    <row r="892" ht="14.4" customHeight="1" s="185">
      <c r="C892" s="235" t="n"/>
      <c r="Q892" s="235" t="n"/>
      <c r="AF892" s="235" t="n"/>
    </row>
    <row r="893" ht="14.4" customHeight="1" s="185">
      <c r="C893" s="235" t="n"/>
      <c r="Q893" s="235" t="n"/>
      <c r="AF893" s="235" t="n"/>
    </row>
    <row r="894" ht="14.4" customHeight="1" s="185">
      <c r="C894" s="235" t="n"/>
      <c r="Q894" s="235" t="n"/>
      <c r="AF894" s="235" t="n"/>
    </row>
    <row r="895" ht="14.4" customHeight="1" s="185">
      <c r="C895" s="235" t="n"/>
      <c r="Q895" s="235" t="n"/>
      <c r="AF895" s="235" t="n"/>
    </row>
    <row r="896" ht="14.4" customHeight="1" s="185">
      <c r="C896" s="235" t="n"/>
      <c r="Q896" s="235" t="n"/>
      <c r="AF896" s="235" t="n"/>
    </row>
    <row r="897" ht="14.4" customHeight="1" s="185">
      <c r="C897" s="235" t="n"/>
      <c r="Q897" s="235" t="n"/>
      <c r="AF897" s="235" t="n"/>
    </row>
    <row r="898" ht="14.4" customHeight="1" s="185">
      <c r="C898" s="235" t="n"/>
      <c r="Q898" s="235" t="n"/>
      <c r="AF898" s="235" t="n"/>
    </row>
    <row r="899" ht="14.4" customHeight="1" s="185">
      <c r="C899" s="235" t="n"/>
      <c r="Q899" s="235" t="n"/>
      <c r="AF899" s="235" t="n"/>
    </row>
    <row r="900" ht="14.4" customHeight="1" s="185">
      <c r="C900" s="235" t="n"/>
      <c r="Q900" s="235" t="n"/>
      <c r="AF900" s="235" t="n"/>
    </row>
    <row r="901" ht="14.4" customHeight="1" s="185">
      <c r="C901" s="235" t="n"/>
      <c r="Q901" s="235" t="n"/>
      <c r="AF901" s="235" t="n"/>
    </row>
    <row r="902" ht="14.4" customHeight="1" s="185">
      <c r="C902" s="235" t="n"/>
      <c r="Q902" s="235" t="n"/>
      <c r="AF902" s="235" t="n"/>
    </row>
    <row r="903" ht="14.4" customHeight="1" s="185">
      <c r="C903" s="235" t="n"/>
      <c r="Q903" s="235" t="n"/>
      <c r="AF903" s="235" t="n"/>
    </row>
    <row r="904" ht="14.4" customHeight="1" s="185">
      <c r="C904" s="235" t="n"/>
      <c r="Q904" s="235" t="n"/>
      <c r="AF904" s="235" t="n"/>
    </row>
    <row r="905" ht="14.4" customHeight="1" s="185">
      <c r="C905" s="235" t="n"/>
      <c r="Q905" s="235" t="n"/>
      <c r="AF905" s="235" t="n"/>
    </row>
    <row r="906" ht="14.4" customHeight="1" s="185">
      <c r="C906" s="235" t="n"/>
      <c r="Q906" s="235" t="n"/>
      <c r="AF906" s="235" t="n"/>
    </row>
    <row r="907" ht="14.4" customHeight="1" s="185">
      <c r="C907" s="235" t="n"/>
      <c r="Q907" s="235" t="n"/>
      <c r="AF907" s="235" t="n"/>
    </row>
    <row r="908" ht="14.4" customHeight="1" s="185">
      <c r="C908" s="235" t="n"/>
      <c r="Q908" s="235" t="n"/>
      <c r="AF908" s="235" t="n"/>
    </row>
    <row r="909" ht="14.4" customHeight="1" s="185">
      <c r="C909" s="235" t="n"/>
      <c r="Q909" s="235" t="n"/>
      <c r="AF909" s="235" t="n"/>
    </row>
    <row r="910" ht="14.4" customHeight="1" s="185">
      <c r="C910" s="235" t="n"/>
      <c r="Q910" s="235" t="n"/>
      <c r="AF910" s="235" t="n"/>
    </row>
    <row r="911" ht="14.4" customHeight="1" s="185">
      <c r="C911" s="235" t="n"/>
      <c r="Q911" s="235" t="n"/>
      <c r="AF911" s="235" t="n"/>
    </row>
    <row r="912" ht="14.4" customHeight="1" s="185">
      <c r="C912" s="235" t="n"/>
      <c r="Q912" s="235" t="n"/>
      <c r="AF912" s="235" t="n"/>
    </row>
    <row r="913" ht="14.4" customHeight="1" s="185">
      <c r="C913" s="235" t="n"/>
      <c r="Q913" s="235" t="n"/>
      <c r="AF913" s="235" t="n"/>
    </row>
    <row r="914" ht="14.4" customHeight="1" s="185">
      <c r="C914" s="235" t="n"/>
      <c r="Q914" s="235" t="n"/>
      <c r="AF914" s="235" t="n"/>
    </row>
    <row r="915" ht="14.4" customHeight="1" s="185">
      <c r="C915" s="235" t="n"/>
      <c r="Q915" s="235" t="n"/>
      <c r="AF915" s="235" t="n"/>
    </row>
    <row r="916" ht="14.4" customHeight="1" s="185">
      <c r="C916" s="235" t="n"/>
      <c r="Q916" s="235" t="n"/>
      <c r="AF916" s="235" t="n"/>
    </row>
    <row r="917" ht="14.4" customHeight="1" s="185">
      <c r="C917" s="235" t="n"/>
      <c r="Q917" s="235" t="n"/>
      <c r="AF917" s="235" t="n"/>
    </row>
    <row r="918" ht="14.4" customHeight="1" s="185">
      <c r="C918" s="235" t="n"/>
      <c r="Q918" s="235" t="n"/>
      <c r="AF918" s="235" t="n"/>
    </row>
    <row r="919" ht="14.4" customHeight="1" s="185">
      <c r="C919" s="235" t="n"/>
      <c r="Q919" s="235" t="n"/>
      <c r="AF919" s="235" t="n"/>
    </row>
    <row r="920" ht="14.4" customHeight="1" s="185">
      <c r="C920" s="235" t="n"/>
      <c r="Q920" s="235" t="n"/>
      <c r="AF920" s="235" t="n"/>
    </row>
    <row r="921" ht="14.4" customHeight="1" s="185">
      <c r="C921" s="235" t="n"/>
      <c r="Q921" s="235" t="n"/>
      <c r="AF921" s="235" t="n"/>
    </row>
    <row r="922" ht="14.4" customHeight="1" s="185">
      <c r="C922" s="235" t="n"/>
      <c r="Q922" s="235" t="n"/>
      <c r="AF922" s="235" t="n"/>
    </row>
    <row r="923" ht="14.4" customHeight="1" s="185">
      <c r="C923" s="235" t="n"/>
      <c r="Q923" s="235" t="n"/>
      <c r="AF923" s="235" t="n"/>
    </row>
    <row r="924" ht="14.4" customHeight="1" s="185">
      <c r="C924" s="235" t="n"/>
      <c r="Q924" s="235" t="n"/>
      <c r="AF924" s="235" t="n"/>
    </row>
    <row r="925" ht="14.4" customHeight="1" s="185">
      <c r="C925" s="235" t="n"/>
      <c r="Q925" s="235" t="n"/>
      <c r="AF925" s="235" t="n"/>
    </row>
    <row r="926" ht="14.4" customHeight="1" s="185">
      <c r="C926" s="235" t="n"/>
      <c r="Q926" s="235" t="n"/>
      <c r="AF926" s="235" t="n"/>
    </row>
    <row r="927" ht="14.4" customHeight="1" s="185">
      <c r="C927" s="235" t="n"/>
      <c r="Q927" s="235" t="n"/>
      <c r="AF927" s="235" t="n"/>
    </row>
    <row r="928" ht="14.4" customHeight="1" s="185">
      <c r="A928" s="194" t="inlineStr">
        <is>
          <t>📋 T2 — 📆 SEMAINE 2</t>
        </is>
      </c>
      <c r="C928" s="235" t="n"/>
      <c r="Q928" s="235" t="n"/>
      <c r="AF928" s="235" t="n"/>
    </row>
    <row r="929" ht="14.4" customHeight="1" s="185">
      <c r="C929" s="235" t="n"/>
      <c r="Q929" s="235" t="n"/>
      <c r="AF929" s="235" t="n"/>
    </row>
    <row r="930" ht="14.4" customHeight="1" s="185">
      <c r="C930" s="235" t="n"/>
      <c r="Q930" s="235" t="n"/>
      <c r="AF930" s="235" t="n"/>
    </row>
    <row r="931" ht="14.4" customHeight="1" s="185">
      <c r="C931" s="235" t="n"/>
      <c r="Q931" s="235" t="n"/>
      <c r="AF931" s="235" t="n"/>
    </row>
    <row r="932" ht="14.4" customHeight="1" s="185">
      <c r="C932" s="235" t="n"/>
      <c r="Q932" s="235" t="n"/>
      <c r="AF932" s="235" t="n"/>
    </row>
    <row r="933" ht="14.4" customHeight="1" s="185">
      <c r="C933" s="235" t="n"/>
      <c r="Q933" s="235" t="n"/>
      <c r="AF933" s="235" t="n"/>
    </row>
    <row r="934" ht="14.4" customHeight="1" s="185">
      <c r="C934" s="235" t="n"/>
      <c r="Q934" s="235" t="n"/>
      <c r="AF934" s="235" t="n"/>
    </row>
    <row r="935" ht="14.4" customHeight="1" s="185">
      <c r="C935" s="235" t="n"/>
      <c r="Q935" s="235" t="n"/>
      <c r="AF935" s="235" t="n"/>
    </row>
    <row r="936" ht="14.4" customHeight="1" s="185">
      <c r="C936" s="235" t="n"/>
      <c r="Q936" s="235" t="n"/>
      <c r="AF936" s="235" t="n"/>
    </row>
    <row r="937" ht="14.4" customHeight="1" s="185">
      <c r="C937" s="235" t="n"/>
      <c r="Q937" s="235" t="n"/>
      <c r="AF937" s="235" t="n"/>
    </row>
    <row r="938" ht="14.4" customHeight="1" s="185">
      <c r="C938" s="235" t="n"/>
      <c r="Q938" s="235" t="n"/>
      <c r="AF938" s="235" t="n"/>
    </row>
    <row r="939" ht="14.4" customHeight="1" s="185">
      <c r="C939" s="235" t="n"/>
      <c r="Q939" s="235" t="n"/>
      <c r="AF939" s="235" t="n"/>
    </row>
    <row r="940" ht="14.4" customHeight="1" s="185">
      <c r="C940" s="235" t="n"/>
      <c r="Q940" s="235" t="n"/>
      <c r="AF940" s="235" t="n"/>
    </row>
    <row r="941" ht="14.4" customHeight="1" s="185">
      <c r="C941" s="235" t="n"/>
      <c r="Q941" s="235" t="n"/>
      <c r="AF941" s="235" t="n"/>
    </row>
    <row r="942" ht="14.4" customHeight="1" s="185">
      <c r="C942" s="235" t="n"/>
      <c r="Q942" s="235" t="n"/>
      <c r="AF942" s="235" t="n"/>
    </row>
    <row r="943" ht="14.4" customHeight="1" s="185">
      <c r="C943" s="235" t="n"/>
      <c r="Q943" s="235" t="n"/>
      <c r="AF943" s="235" t="n"/>
    </row>
    <row r="944" ht="14.4" customHeight="1" s="185">
      <c r="C944" s="235" t="n"/>
      <c r="Q944" s="235" t="n"/>
      <c r="AF944" s="235" t="n"/>
    </row>
    <row r="945" ht="14.4" customHeight="1" s="185">
      <c r="C945" s="235" t="n"/>
      <c r="Q945" s="235" t="n"/>
      <c r="AF945" s="235" t="n"/>
    </row>
    <row r="946" ht="14.4" customHeight="1" s="185">
      <c r="C946" s="235" t="n"/>
      <c r="Q946" s="235" t="n"/>
      <c r="AF946" s="235" t="n"/>
    </row>
    <row r="947" ht="14.4" customHeight="1" s="185">
      <c r="C947" s="235" t="n"/>
      <c r="Q947" s="235" t="n"/>
      <c r="AF947" s="235" t="n"/>
    </row>
    <row r="948" ht="14.4" customHeight="1" s="185">
      <c r="C948" s="235" t="n"/>
      <c r="Q948" s="235" t="n"/>
      <c r="AF948" s="235" t="n"/>
    </row>
    <row r="949" ht="14.4" customHeight="1" s="185">
      <c r="C949" s="235" t="n"/>
      <c r="Q949" s="235" t="n"/>
      <c r="AF949" s="235" t="n"/>
    </row>
    <row r="950" ht="14.4" customHeight="1" s="185">
      <c r="C950" s="235" t="n"/>
      <c r="Q950" s="235" t="n"/>
      <c r="AF950" s="235" t="n"/>
    </row>
    <row r="951" ht="14.4" customHeight="1" s="185">
      <c r="C951" s="235" t="n"/>
      <c r="Q951" s="235" t="n"/>
      <c r="AF951" s="235" t="n"/>
    </row>
    <row r="952" ht="14.4" customHeight="1" s="185">
      <c r="C952" s="235" t="n"/>
      <c r="Q952" s="235" t="n"/>
      <c r="AF952" s="235" t="n"/>
    </row>
    <row r="953" ht="14.4" customHeight="1" s="185">
      <c r="C953" s="235" t="n"/>
      <c r="Q953" s="235" t="n"/>
      <c r="AF953" s="235" t="n"/>
    </row>
    <row r="954" ht="14.4" customHeight="1" s="185">
      <c r="C954" s="235" t="n"/>
      <c r="Q954" s="235" t="n"/>
      <c r="AF954" s="235" t="n"/>
    </row>
    <row r="955" ht="14.4" customHeight="1" s="185">
      <c r="C955" s="235" t="n"/>
      <c r="Q955" s="235" t="n"/>
      <c r="AF955" s="235" t="n"/>
    </row>
    <row r="956" ht="14.4" customHeight="1" s="185">
      <c r="C956" s="235" t="n"/>
      <c r="Q956" s="235" t="n"/>
      <c r="AF956" s="235" t="n"/>
    </row>
    <row r="957" ht="14.4" customHeight="1" s="185">
      <c r="C957" s="235" t="n"/>
      <c r="Q957" s="235" t="n"/>
      <c r="AF957" s="235" t="n"/>
    </row>
    <row r="958" ht="14.4" customHeight="1" s="185">
      <c r="C958" s="235" t="n"/>
      <c r="Q958" s="235" t="n"/>
      <c r="AF958" s="235" t="n"/>
    </row>
    <row r="959" ht="14.4" customHeight="1" s="185">
      <c r="C959" s="235" t="n"/>
      <c r="Q959" s="235" t="n"/>
      <c r="AF959" s="235" t="n"/>
    </row>
    <row r="960" ht="14.4" customHeight="1" s="185">
      <c r="C960" s="235" t="n"/>
      <c r="Q960" s="235" t="n"/>
      <c r="AF960" s="235" t="n"/>
    </row>
    <row r="961" ht="14.4" customHeight="1" s="185">
      <c r="C961" s="235" t="n"/>
      <c r="Q961" s="235" t="n"/>
      <c r="AF961" s="235" t="n"/>
    </row>
    <row r="962" ht="14.4" customHeight="1" s="185">
      <c r="C962" s="235" t="n"/>
      <c r="Q962" s="235" t="n"/>
      <c r="AF962" s="235" t="n"/>
    </row>
    <row r="963" ht="14.4" customHeight="1" s="185">
      <c r="C963" s="235" t="n"/>
      <c r="Q963" s="235" t="n"/>
      <c r="AF963" s="235" t="n"/>
    </row>
    <row r="964" ht="14.4" customHeight="1" s="185">
      <c r="C964" s="235" t="n"/>
      <c r="Q964" s="235" t="n"/>
      <c r="AF964" s="235" t="n"/>
    </row>
    <row r="965" ht="14.4" customHeight="1" s="185">
      <c r="C965" s="235" t="n"/>
      <c r="Q965" s="235" t="n"/>
      <c r="AF965" s="235" t="n"/>
    </row>
    <row r="966" ht="14.4" customHeight="1" s="185">
      <c r="C966" s="235" t="n"/>
      <c r="Q966" s="235" t="n"/>
      <c r="AF966" s="235" t="n"/>
    </row>
    <row r="967" ht="14.4" customHeight="1" s="185">
      <c r="C967" s="235" t="n"/>
      <c r="Q967" s="235" t="n"/>
      <c r="AF967" s="235" t="n"/>
    </row>
    <row r="968" ht="14.4" customHeight="1" s="185">
      <c r="C968" s="235" t="n"/>
      <c r="Q968" s="235" t="n"/>
      <c r="AF968" s="235" t="n"/>
    </row>
    <row r="969" ht="14.4" customHeight="1" s="185">
      <c r="C969" s="235" t="n"/>
      <c r="Q969" s="235" t="n"/>
      <c r="AF969" s="235" t="n"/>
    </row>
    <row r="970" ht="14.4" customHeight="1" s="185">
      <c r="C970" s="235" t="n"/>
      <c r="Q970" s="235" t="n"/>
      <c r="AF970" s="235" t="n"/>
    </row>
    <row r="971" ht="14.4" customHeight="1" s="185">
      <c r="C971" s="235" t="n"/>
      <c r="Q971" s="235" t="n"/>
      <c r="AF971" s="235" t="n"/>
    </row>
    <row r="972" ht="14.4" customHeight="1" s="185">
      <c r="C972" s="235" t="n"/>
      <c r="Q972" s="235" t="n"/>
      <c r="AF972" s="235" t="n"/>
    </row>
    <row r="973" ht="14.4" customHeight="1" s="185">
      <c r="C973" s="235" t="n"/>
      <c r="Q973" s="235" t="n"/>
      <c r="AF973" s="235" t="n"/>
    </row>
    <row r="974" ht="14.4" customHeight="1" s="185">
      <c r="C974" s="235" t="n"/>
      <c r="Q974" s="235" t="n"/>
      <c r="AF974" s="235" t="n"/>
    </row>
    <row r="975" ht="14.4" customHeight="1" s="185">
      <c r="C975" s="235" t="n"/>
      <c r="Q975" s="235" t="n"/>
      <c r="AF975" s="235" t="n"/>
    </row>
    <row r="976" ht="14.4" customHeight="1" s="185">
      <c r="C976" s="235" t="n"/>
      <c r="Q976" s="235" t="n"/>
      <c r="AF976" s="235" t="n"/>
    </row>
    <row r="977" ht="14.4" customHeight="1" s="185">
      <c r="C977" s="235" t="n"/>
      <c r="Q977" s="235" t="n"/>
      <c r="AF977" s="235" t="n"/>
    </row>
    <row r="978" ht="14.4" customHeight="1" s="185">
      <c r="C978" s="235" t="n"/>
      <c r="Q978" s="235" t="n"/>
      <c r="AF978" s="235" t="n"/>
    </row>
    <row r="979" ht="14.4" customHeight="1" s="185">
      <c r="C979" s="235" t="n"/>
      <c r="Q979" s="235" t="n"/>
      <c r="AF979" s="235" t="n"/>
    </row>
    <row r="980" ht="14.4" customHeight="1" s="185">
      <c r="C980" s="235" t="n"/>
      <c r="Q980" s="235" t="n"/>
      <c r="AF980" s="235" t="n"/>
    </row>
    <row r="981" ht="14.4" customHeight="1" s="185">
      <c r="C981" s="235" t="n"/>
      <c r="Q981" s="235" t="n"/>
      <c r="AF981" s="235" t="n"/>
    </row>
    <row r="982" ht="14.4" customHeight="1" s="185">
      <c r="C982" s="235" t="n"/>
      <c r="Q982" s="235" t="n"/>
      <c r="AF982" s="235" t="n"/>
    </row>
    <row r="983" ht="14.4" customHeight="1" s="185">
      <c r="C983" s="235" t="n"/>
      <c r="Q983" s="235" t="n"/>
      <c r="AF983" s="235" t="n"/>
    </row>
    <row r="984" ht="14.4" customHeight="1" s="185">
      <c r="C984" s="235" t="n"/>
      <c r="Q984" s="235" t="n"/>
      <c r="AF984" s="235" t="n"/>
    </row>
    <row r="985" ht="14.4" customHeight="1" s="185">
      <c r="C985" s="235" t="n"/>
      <c r="Q985" s="235" t="n"/>
      <c r="AF985" s="235" t="n"/>
    </row>
    <row r="986" ht="14.4" customHeight="1" s="185">
      <c r="C986" s="235" t="n"/>
      <c r="Q986" s="235" t="n"/>
      <c r="AF986" s="235" t="n"/>
    </row>
    <row r="987" ht="14.4" customHeight="1" s="185">
      <c r="C987" s="235" t="n"/>
      <c r="Q987" s="235" t="n"/>
      <c r="AF987" s="235" t="n"/>
    </row>
    <row r="988" ht="14.4" customHeight="1" s="185">
      <c r="C988" s="235" t="n"/>
      <c r="Q988" s="235" t="n"/>
      <c r="AF988" s="235" t="n"/>
    </row>
    <row r="989" ht="14.4" customHeight="1" s="185">
      <c r="C989" s="235" t="n"/>
      <c r="Q989" s="235" t="n"/>
      <c r="AF989" s="235" t="n"/>
    </row>
    <row r="990" ht="14.4" customHeight="1" s="185">
      <c r="C990" s="235" t="n"/>
      <c r="Q990" s="235" t="n"/>
      <c r="AF990" s="235" t="n"/>
    </row>
    <row r="991" ht="14.4" customHeight="1" s="185">
      <c r="C991" s="235" t="n"/>
      <c r="Q991" s="235" t="n"/>
      <c r="AF991" s="235" t="n"/>
    </row>
    <row r="992" ht="14.4" customHeight="1" s="185">
      <c r="C992" s="235" t="n"/>
      <c r="Q992" s="235" t="n"/>
      <c r="AF992" s="235" t="n"/>
    </row>
    <row r="993" ht="14.4" customHeight="1" s="185">
      <c r="C993" s="235" t="n"/>
      <c r="Q993" s="235" t="n"/>
      <c r="AF993" s="235" t="n"/>
    </row>
    <row r="994" ht="14.4" customHeight="1" s="185">
      <c r="C994" s="235" t="n"/>
      <c r="Q994" s="235" t="n"/>
      <c r="AF994" s="235" t="n"/>
    </row>
    <row r="995" ht="14.4" customHeight="1" s="185">
      <c r="C995" s="235" t="n"/>
      <c r="Q995" s="235" t="n"/>
      <c r="AF995" s="235" t="n"/>
    </row>
    <row r="996" ht="14.4" customHeight="1" s="185">
      <c r="C996" s="235" t="n"/>
      <c r="Q996" s="235" t="n"/>
      <c r="AF996" s="235" t="n"/>
    </row>
    <row r="997" ht="14.4" customHeight="1" s="185">
      <c r="C997" s="235" t="n"/>
      <c r="Q997" s="235" t="n"/>
      <c r="AF997" s="235" t="n"/>
    </row>
    <row r="998" ht="14.4" customHeight="1" s="185">
      <c r="C998" s="235" t="n"/>
      <c r="Q998" s="235" t="n"/>
      <c r="AF998" s="235" t="n"/>
    </row>
    <row r="999" ht="14.4" customHeight="1" s="185">
      <c r="A999" s="194" t="inlineStr">
        <is>
          <t>📋 T2 — 📆 SEMAINE 3</t>
        </is>
      </c>
      <c r="C999" s="235" t="n"/>
      <c r="Q999" s="235" t="n"/>
      <c r="AF999" s="235" t="n"/>
    </row>
    <row r="1000" ht="14.4" customHeight="1" s="185">
      <c r="C1000" s="235" t="n"/>
      <c r="Q1000" s="235" t="n"/>
      <c r="AF1000" s="235" t="n"/>
    </row>
    <row r="1001" ht="14.4" customHeight="1" s="185">
      <c r="C1001" s="235" t="n"/>
      <c r="Q1001" s="235" t="n"/>
      <c r="AF1001" s="235" t="n"/>
    </row>
    <row r="1002" ht="14.4" customHeight="1" s="185">
      <c r="C1002" s="235" t="n"/>
      <c r="Q1002" s="235" t="n"/>
      <c r="AF1002" s="235" t="n"/>
    </row>
    <row r="1003" ht="14.4" customHeight="1" s="185">
      <c r="C1003" s="235" t="n"/>
      <c r="Q1003" s="235" t="n"/>
      <c r="AF1003" s="235" t="n"/>
    </row>
    <row r="1004" ht="14.4" customHeight="1" s="185">
      <c r="C1004" s="235" t="n"/>
      <c r="Q1004" s="235" t="n"/>
      <c r="AF1004" s="235" t="n"/>
    </row>
    <row r="1005" ht="14.4" customHeight="1" s="185">
      <c r="C1005" s="235" t="n"/>
      <c r="Q1005" s="235" t="n"/>
      <c r="AF1005" s="235" t="n"/>
    </row>
    <row r="1006" ht="14.4" customHeight="1" s="185">
      <c r="C1006" s="235" t="n"/>
      <c r="Q1006" s="235" t="n"/>
      <c r="AF1006" s="235" t="n"/>
    </row>
    <row r="1007" ht="14.4" customHeight="1" s="185">
      <c r="C1007" s="235" t="n"/>
      <c r="Q1007" s="235" t="n"/>
      <c r="AF1007" s="235" t="n"/>
    </row>
    <row r="1008" ht="14.4" customHeight="1" s="185">
      <c r="C1008" s="235" t="n"/>
      <c r="Q1008" s="235" t="n"/>
      <c r="AF1008" s="235" t="n"/>
    </row>
    <row r="1009" ht="14.4" customHeight="1" s="185">
      <c r="C1009" s="235" t="n"/>
      <c r="Q1009" s="235" t="n"/>
      <c r="AF1009" s="235" t="n"/>
    </row>
    <row r="1010" ht="14.4" customHeight="1" s="185">
      <c r="C1010" s="235" t="n"/>
      <c r="Q1010" s="235" t="n"/>
      <c r="AF1010" s="235" t="n"/>
    </row>
    <row r="1011" ht="14.4" customHeight="1" s="185">
      <c r="C1011" s="235" t="n"/>
      <c r="Q1011" s="235" t="n"/>
      <c r="AF1011" s="235" t="n"/>
    </row>
    <row r="1012" ht="14.4" customHeight="1" s="185">
      <c r="C1012" s="235" t="n"/>
      <c r="Q1012" s="235" t="n"/>
      <c r="AF1012" s="235" t="n"/>
    </row>
    <row r="1013" ht="14.4" customHeight="1" s="185">
      <c r="C1013" s="235" t="n"/>
      <c r="Q1013" s="235" t="n"/>
      <c r="AF1013" s="235" t="n"/>
    </row>
    <row r="1014" ht="14.4" customHeight="1" s="185">
      <c r="C1014" s="235" t="n"/>
      <c r="Q1014" s="235" t="n"/>
      <c r="AF1014" s="235" t="n"/>
    </row>
    <row r="1015" ht="14.4" customHeight="1" s="185">
      <c r="C1015" s="235" t="n"/>
      <c r="Q1015" s="235" t="n"/>
      <c r="AF1015" s="235" t="n"/>
    </row>
    <row r="1016" ht="14.4" customHeight="1" s="185">
      <c r="C1016" s="235" t="n"/>
      <c r="Q1016" s="235" t="n"/>
      <c r="AF1016" s="235" t="n"/>
    </row>
    <row r="1017" ht="14.4" customHeight="1" s="185">
      <c r="C1017" s="235" t="n"/>
      <c r="Q1017" s="235" t="n"/>
      <c r="AF1017" s="235" t="n"/>
    </row>
    <row r="1018" ht="14.4" customHeight="1" s="185">
      <c r="C1018" s="235" t="n"/>
      <c r="Q1018" s="235" t="n"/>
      <c r="AF1018" s="235" t="n"/>
    </row>
    <row r="1019" ht="14.4" customHeight="1" s="185">
      <c r="C1019" s="235" t="n"/>
      <c r="Q1019" s="235" t="n"/>
      <c r="AF1019" s="235" t="n"/>
    </row>
    <row r="1020" ht="14.4" customHeight="1" s="185">
      <c r="C1020" s="235" t="n"/>
      <c r="Q1020" s="235" t="n"/>
      <c r="AF1020" s="235" t="n"/>
    </row>
    <row r="1021" ht="14.4" customHeight="1" s="185">
      <c r="C1021" s="235" t="n"/>
      <c r="Q1021" s="235" t="n"/>
      <c r="AF1021" s="235" t="n"/>
    </row>
    <row r="1022" ht="14.4" customHeight="1" s="185">
      <c r="C1022" s="235" t="n"/>
      <c r="Q1022" s="235" t="n"/>
      <c r="AF1022" s="235" t="n"/>
    </row>
    <row r="1023" ht="14.4" customHeight="1" s="185">
      <c r="C1023" s="235" t="n"/>
      <c r="Q1023" s="235" t="n"/>
      <c r="AF1023" s="235" t="n"/>
    </row>
    <row r="1024" ht="14.4" customHeight="1" s="185">
      <c r="C1024" s="235" t="n"/>
      <c r="Q1024" s="235" t="n"/>
      <c r="AF1024" s="235" t="n"/>
    </row>
    <row r="1025" ht="14.4" customHeight="1" s="185">
      <c r="C1025" s="235" t="n"/>
      <c r="Q1025" s="235" t="n"/>
      <c r="AF1025" s="235" t="n"/>
    </row>
    <row r="1026" ht="14.4" customHeight="1" s="185">
      <c r="C1026" s="235" t="n"/>
      <c r="Q1026" s="235" t="n"/>
      <c r="AF1026" s="235" t="n"/>
    </row>
    <row r="1027" ht="14.4" customHeight="1" s="185">
      <c r="C1027" s="235" t="n"/>
      <c r="Q1027" s="235" t="n"/>
      <c r="AF1027" s="235" t="n"/>
    </row>
    <row r="1028" ht="14.4" customHeight="1" s="185">
      <c r="C1028" s="235" t="n"/>
      <c r="Q1028" s="235" t="n"/>
      <c r="AF1028" s="235" t="n"/>
    </row>
    <row r="1029" ht="14.4" customHeight="1" s="185">
      <c r="C1029" s="235" t="n"/>
      <c r="Q1029" s="235" t="n"/>
      <c r="AF1029" s="235" t="n"/>
    </row>
    <row r="1030" ht="14.4" customHeight="1" s="185">
      <c r="C1030" s="235" t="n"/>
      <c r="Q1030" s="235" t="n"/>
      <c r="AF1030" s="235" t="n"/>
    </row>
    <row r="1031" ht="14.4" customHeight="1" s="185">
      <c r="C1031" s="235" t="n"/>
      <c r="Q1031" s="235" t="n"/>
      <c r="AF1031" s="235" t="n"/>
    </row>
    <row r="1032" ht="14.4" customHeight="1" s="185">
      <c r="C1032" s="235" t="n"/>
      <c r="Q1032" s="235" t="n"/>
      <c r="AF1032" s="235" t="n"/>
    </row>
    <row r="1033" ht="14.4" customHeight="1" s="185">
      <c r="C1033" s="235" t="n"/>
      <c r="Q1033" s="235" t="n"/>
      <c r="AF1033" s="235" t="n"/>
    </row>
    <row r="1034" ht="14.4" customHeight="1" s="185">
      <c r="C1034" s="235" t="n"/>
      <c r="Q1034" s="235" t="n"/>
      <c r="AF1034" s="235" t="n"/>
    </row>
    <row r="1035" ht="14.4" customHeight="1" s="185">
      <c r="C1035" s="235" t="n"/>
      <c r="Q1035" s="235" t="n"/>
      <c r="AF1035" s="235" t="n"/>
    </row>
    <row r="1036" ht="14.4" customHeight="1" s="185">
      <c r="C1036" s="235" t="n"/>
      <c r="Q1036" s="235" t="n"/>
      <c r="AF1036" s="235" t="n"/>
    </row>
    <row r="1037" ht="14.4" customHeight="1" s="185">
      <c r="C1037" s="235" t="n"/>
      <c r="Q1037" s="235" t="n"/>
      <c r="AF1037" s="235" t="n"/>
    </row>
    <row r="1038" ht="14.4" customHeight="1" s="185">
      <c r="C1038" s="235" t="n"/>
      <c r="Q1038" s="235" t="n"/>
      <c r="AF1038" s="235" t="n"/>
    </row>
    <row r="1039" ht="14.4" customHeight="1" s="185">
      <c r="C1039" s="235" t="n"/>
      <c r="Q1039" s="235" t="n"/>
      <c r="AF1039" s="235" t="n"/>
    </row>
    <row r="1040" ht="14.4" customHeight="1" s="185">
      <c r="C1040" s="235" t="n"/>
      <c r="Q1040" s="235" t="n"/>
      <c r="AF1040" s="235" t="n"/>
    </row>
    <row r="1041" ht="14.4" customHeight="1" s="185">
      <c r="C1041" s="235" t="n"/>
      <c r="Q1041" s="235" t="n"/>
      <c r="AF1041" s="235" t="n"/>
    </row>
    <row r="1042" ht="14.4" customHeight="1" s="185">
      <c r="C1042" s="235" t="n"/>
      <c r="Q1042" s="235" t="n"/>
      <c r="AF1042" s="235" t="n"/>
    </row>
    <row r="1043" ht="14.4" customHeight="1" s="185">
      <c r="C1043" s="235" t="n"/>
      <c r="Q1043" s="235" t="n"/>
      <c r="AF1043" s="235" t="n"/>
    </row>
    <row r="1044" ht="14.4" customHeight="1" s="185">
      <c r="C1044" s="235" t="n"/>
      <c r="Q1044" s="235" t="n"/>
      <c r="AF1044" s="235" t="n"/>
    </row>
    <row r="1045" ht="14.4" customHeight="1" s="185">
      <c r="C1045" s="235" t="n"/>
      <c r="Q1045" s="235" t="n"/>
      <c r="AF1045" s="235" t="n"/>
    </row>
    <row r="1046" ht="14.4" customHeight="1" s="185">
      <c r="C1046" s="235" t="n"/>
      <c r="Q1046" s="235" t="n"/>
      <c r="AF1046" s="235" t="n"/>
    </row>
    <row r="1047" ht="14.4" customHeight="1" s="185">
      <c r="C1047" s="235" t="n"/>
      <c r="Q1047" s="235" t="n"/>
      <c r="AF1047" s="235" t="n"/>
    </row>
    <row r="1048" ht="14.4" customHeight="1" s="185">
      <c r="C1048" s="235" t="n"/>
      <c r="Q1048" s="235" t="n"/>
      <c r="AF1048" s="235" t="n"/>
    </row>
    <row r="1049" ht="14.4" customHeight="1" s="185">
      <c r="C1049" s="235" t="n"/>
      <c r="Q1049" s="235" t="n"/>
      <c r="AF1049" s="235" t="n"/>
    </row>
    <row r="1050" ht="14.4" customHeight="1" s="185">
      <c r="C1050" s="235" t="n"/>
      <c r="Q1050" s="235" t="n"/>
      <c r="AF1050" s="235" t="n"/>
    </row>
    <row r="1051" ht="14.4" customHeight="1" s="185">
      <c r="C1051" s="235" t="n"/>
      <c r="Q1051" s="235" t="n"/>
      <c r="AF1051" s="235" t="n"/>
    </row>
    <row r="1052" ht="14.4" customHeight="1" s="185">
      <c r="C1052" s="235" t="n"/>
      <c r="Q1052" s="235" t="n"/>
      <c r="AF1052" s="235" t="n"/>
    </row>
    <row r="1053" ht="14.4" customHeight="1" s="185">
      <c r="C1053" s="235" t="n"/>
      <c r="Q1053" s="235" t="n"/>
      <c r="AF1053" s="235" t="n"/>
    </row>
    <row r="1054" ht="14.4" customHeight="1" s="185">
      <c r="C1054" s="235" t="n"/>
      <c r="Q1054" s="235" t="n"/>
      <c r="AF1054" s="235" t="n"/>
    </row>
    <row r="1055" ht="14.4" customHeight="1" s="185">
      <c r="C1055" s="235" t="n"/>
      <c r="Q1055" s="235" t="n"/>
      <c r="AF1055" s="235" t="n"/>
    </row>
    <row r="1056" ht="14.4" customHeight="1" s="185">
      <c r="C1056" s="235" t="n"/>
      <c r="Q1056" s="235" t="n"/>
      <c r="AF1056" s="235" t="n"/>
    </row>
    <row r="1057" ht="14.4" customHeight="1" s="185">
      <c r="C1057" s="235" t="n"/>
      <c r="Q1057" s="235" t="n"/>
      <c r="AF1057" s="235" t="n"/>
    </row>
    <row r="1058" ht="14.4" customHeight="1" s="185">
      <c r="C1058" s="235" t="n"/>
      <c r="Q1058" s="235" t="n"/>
      <c r="AF1058" s="235" t="n"/>
    </row>
    <row r="1059" ht="14.4" customHeight="1" s="185">
      <c r="C1059" s="235" t="n"/>
      <c r="Q1059" s="235" t="n"/>
      <c r="AF1059" s="235" t="n"/>
    </row>
    <row r="1060" ht="14.4" customHeight="1" s="185">
      <c r="C1060" s="235" t="n"/>
      <c r="Q1060" s="235" t="n"/>
      <c r="AF1060" s="235" t="n"/>
    </row>
    <row r="1061" ht="14.4" customHeight="1" s="185">
      <c r="C1061" s="235" t="n"/>
      <c r="Q1061" s="235" t="n"/>
      <c r="AF1061" s="235" t="n"/>
    </row>
    <row r="1062" ht="14.4" customHeight="1" s="185">
      <c r="C1062" s="235" t="n"/>
      <c r="Q1062" s="235" t="n"/>
      <c r="AF1062" s="235" t="n"/>
    </row>
    <row r="1063" ht="14.4" customHeight="1" s="185">
      <c r="C1063" s="235" t="n"/>
      <c r="Q1063" s="235" t="n"/>
      <c r="AF1063" s="235" t="n"/>
    </row>
    <row r="1064" ht="14.4" customHeight="1" s="185">
      <c r="C1064" s="235" t="n"/>
      <c r="Q1064" s="235" t="n"/>
      <c r="AF1064" s="235" t="n"/>
    </row>
    <row r="1065" ht="14.4" customHeight="1" s="185">
      <c r="C1065" s="235" t="n"/>
      <c r="Q1065" s="235" t="n"/>
      <c r="AF1065" s="235" t="n"/>
    </row>
    <row r="1066" ht="14.4" customHeight="1" s="185">
      <c r="C1066" s="235" t="n"/>
      <c r="Q1066" s="235" t="n"/>
      <c r="AF1066" s="235" t="n"/>
    </row>
    <row r="1067" ht="14.4" customHeight="1" s="185">
      <c r="C1067" s="235" t="n"/>
      <c r="Q1067" s="235" t="n"/>
      <c r="AF1067" s="235" t="n"/>
    </row>
    <row r="1068" ht="14.4" customHeight="1" s="185">
      <c r="C1068" s="235" t="n"/>
      <c r="Q1068" s="235" t="n"/>
      <c r="AF1068" s="235" t="n"/>
    </row>
    <row r="1069" ht="14.4" customHeight="1" s="185">
      <c r="C1069" s="235" t="n"/>
      <c r="Q1069" s="235" t="n"/>
      <c r="AF1069" s="235" t="n"/>
    </row>
    <row r="1070" ht="14.4" customHeight="1" s="185">
      <c r="A1070" s="194" t="inlineStr">
        <is>
          <t>📋 T2 — 📆 SEMAINE 4</t>
        </is>
      </c>
      <c r="C1070" s="235" t="n"/>
      <c r="Q1070" s="235" t="n"/>
      <c r="AF1070" s="235" t="n"/>
    </row>
    <row r="1071" ht="14.4" customHeight="1" s="185">
      <c r="C1071" s="235" t="n"/>
      <c r="Q1071" s="235" t="n"/>
      <c r="AF1071" s="235" t="n"/>
    </row>
    <row r="1072" ht="14.4" customHeight="1" s="185">
      <c r="C1072" s="235" t="n"/>
      <c r="Q1072" s="235" t="n"/>
      <c r="AF1072" s="235" t="n"/>
    </row>
    <row r="1073" ht="14.4" customHeight="1" s="185">
      <c r="C1073" s="235" t="n"/>
      <c r="Q1073" s="235" t="n"/>
      <c r="AF1073" s="235" t="n"/>
    </row>
    <row r="1074" ht="14.4" customHeight="1" s="185">
      <c r="C1074" s="235" t="n"/>
      <c r="Q1074" s="235" t="n"/>
      <c r="AF1074" s="235" t="n"/>
    </row>
    <row r="1075" ht="14.4" customHeight="1" s="185">
      <c r="C1075" s="235" t="n"/>
      <c r="Q1075" s="235" t="n"/>
      <c r="AF1075" s="235" t="n"/>
    </row>
    <row r="1076" ht="14.4" customHeight="1" s="185">
      <c r="C1076" s="235" t="n"/>
      <c r="Q1076" s="235" t="n"/>
      <c r="AF1076" s="235" t="n"/>
    </row>
    <row r="1077" ht="14.4" customHeight="1" s="185">
      <c r="C1077" s="235" t="n"/>
      <c r="Q1077" s="235" t="n"/>
      <c r="AF1077" s="235" t="n"/>
    </row>
    <row r="1078" ht="14.4" customHeight="1" s="185">
      <c r="C1078" s="235" t="n"/>
      <c r="Q1078" s="235" t="n"/>
      <c r="AF1078" s="235" t="n"/>
    </row>
    <row r="1079" ht="14.4" customHeight="1" s="185">
      <c r="C1079" s="235" t="n"/>
      <c r="Q1079" s="235" t="n"/>
      <c r="AF1079" s="235" t="n"/>
    </row>
    <row r="1080" ht="14.4" customHeight="1" s="185">
      <c r="C1080" s="235" t="n"/>
      <c r="Q1080" s="235" t="n"/>
      <c r="AF1080" s="235" t="n"/>
    </row>
    <row r="1081" ht="14.4" customHeight="1" s="185">
      <c r="C1081" s="235" t="n"/>
      <c r="Q1081" s="235" t="n"/>
      <c r="AF1081" s="235" t="n"/>
    </row>
    <row r="1082" ht="14.4" customHeight="1" s="185">
      <c r="C1082" s="235" t="n"/>
      <c r="Q1082" s="235" t="n"/>
      <c r="AF1082" s="235" t="n"/>
    </row>
    <row r="1083" ht="14.4" customHeight="1" s="185">
      <c r="C1083" s="235" t="n"/>
      <c r="Q1083" s="235" t="n"/>
      <c r="AF1083" s="235" t="n"/>
    </row>
    <row r="1084" ht="14.4" customHeight="1" s="185">
      <c r="C1084" s="235" t="n"/>
      <c r="Q1084" s="235" t="n"/>
      <c r="AF1084" s="235" t="n"/>
    </row>
    <row r="1085" ht="14.4" customHeight="1" s="185">
      <c r="C1085" s="235" t="n"/>
      <c r="Q1085" s="235" t="n"/>
      <c r="AF1085" s="235" t="n"/>
    </row>
    <row r="1086" ht="14.4" customHeight="1" s="185">
      <c r="C1086" s="235" t="n"/>
      <c r="Q1086" s="235" t="n"/>
      <c r="AF1086" s="235" t="n"/>
    </row>
    <row r="1087" ht="14.4" customHeight="1" s="185">
      <c r="C1087" s="235" t="n"/>
      <c r="Q1087" s="235" t="n"/>
      <c r="AF1087" s="235" t="n"/>
    </row>
    <row r="1088" ht="14.4" customHeight="1" s="185">
      <c r="C1088" s="235" t="n"/>
      <c r="Q1088" s="235" t="n"/>
      <c r="AF1088" s="235" t="n"/>
    </row>
    <row r="1089" ht="14.4" customHeight="1" s="185">
      <c r="C1089" s="235" t="n"/>
      <c r="Q1089" s="235" t="n"/>
      <c r="AF1089" s="235" t="n"/>
    </row>
    <row r="1090" ht="14.4" customHeight="1" s="185">
      <c r="C1090" s="235" t="n"/>
      <c r="Q1090" s="235" t="n"/>
      <c r="AF1090" s="235" t="n"/>
    </row>
    <row r="1091" ht="14.4" customHeight="1" s="185">
      <c r="C1091" s="235" t="n"/>
      <c r="Q1091" s="235" t="n"/>
      <c r="AF1091" s="235" t="n"/>
    </row>
    <row r="1092" ht="14.4" customHeight="1" s="185">
      <c r="C1092" s="235" t="n"/>
      <c r="Q1092" s="235" t="n"/>
      <c r="AF1092" s="235" t="n"/>
    </row>
    <row r="1093" ht="14.4" customHeight="1" s="185">
      <c r="C1093" s="235" t="n"/>
      <c r="Q1093" s="235" t="n"/>
      <c r="AF1093" s="235" t="n"/>
    </row>
    <row r="1094" ht="14.4" customHeight="1" s="185">
      <c r="C1094" s="235" t="n"/>
      <c r="Q1094" s="235" t="n"/>
      <c r="AF1094" s="235" t="n"/>
    </row>
    <row r="1095" ht="14.4" customHeight="1" s="185">
      <c r="C1095" s="235" t="n"/>
      <c r="Q1095" s="235" t="n"/>
      <c r="AF1095" s="235" t="n"/>
    </row>
    <row r="1096" ht="14.4" customHeight="1" s="185">
      <c r="C1096" s="235" t="n"/>
      <c r="Q1096" s="235" t="n"/>
      <c r="AF1096" s="235" t="n"/>
    </row>
    <row r="1097" ht="14.4" customHeight="1" s="185">
      <c r="C1097" s="235" t="n"/>
      <c r="Q1097" s="235" t="n"/>
      <c r="AF1097" s="235" t="n"/>
    </row>
    <row r="1098" ht="14.4" customHeight="1" s="185">
      <c r="C1098" s="235" t="n"/>
      <c r="Q1098" s="235" t="n"/>
      <c r="AF1098" s="235" t="n"/>
    </row>
    <row r="1099" ht="14.4" customHeight="1" s="185">
      <c r="C1099" s="235" t="n"/>
      <c r="Q1099" s="235" t="n"/>
      <c r="AF1099" s="235" t="n"/>
    </row>
    <row r="1100" ht="14.4" customHeight="1" s="185">
      <c r="C1100" s="235" t="n"/>
      <c r="Q1100" s="235" t="n"/>
      <c r="AF1100" s="235" t="n"/>
    </row>
    <row r="1101" ht="14.4" customHeight="1" s="185">
      <c r="C1101" s="235" t="n"/>
      <c r="Q1101" s="235" t="n"/>
      <c r="AF1101" s="235" t="n"/>
    </row>
    <row r="1102" ht="14.4" customHeight="1" s="185">
      <c r="C1102" s="235" t="n"/>
      <c r="Q1102" s="235" t="n"/>
      <c r="AF1102" s="235" t="n"/>
    </row>
    <row r="1103" ht="14.4" customHeight="1" s="185">
      <c r="C1103" s="235" t="n"/>
      <c r="Q1103" s="235" t="n"/>
      <c r="AF1103" s="235" t="n"/>
    </row>
    <row r="1104" ht="14.4" customHeight="1" s="185">
      <c r="C1104" s="235" t="n"/>
      <c r="Q1104" s="235" t="n"/>
      <c r="AF1104" s="235" t="n"/>
    </row>
    <row r="1105" ht="14.4" customHeight="1" s="185">
      <c r="C1105" s="235" t="n"/>
      <c r="Q1105" s="235" t="n"/>
      <c r="AF1105" s="235" t="n"/>
    </row>
    <row r="1106" ht="14.4" customHeight="1" s="185">
      <c r="C1106" s="235" t="n"/>
      <c r="Q1106" s="235" t="n"/>
      <c r="AF1106" s="235" t="n"/>
    </row>
    <row r="1107" ht="14.4" customHeight="1" s="185">
      <c r="C1107" s="235" t="n"/>
      <c r="Q1107" s="235" t="n"/>
      <c r="AF1107" s="235" t="n"/>
    </row>
    <row r="1108" ht="14.4" customHeight="1" s="185">
      <c r="C1108" s="235" t="n"/>
      <c r="Q1108" s="235" t="n"/>
      <c r="AF1108" s="235" t="n"/>
    </row>
    <row r="1109" ht="14.4" customHeight="1" s="185">
      <c r="C1109" s="235" t="n"/>
      <c r="Q1109" s="235" t="n"/>
      <c r="AF1109" s="235" t="n"/>
    </row>
    <row r="1110" ht="14.4" customHeight="1" s="185">
      <c r="C1110" s="235" t="n"/>
      <c r="Q1110" s="235" t="n"/>
      <c r="AF1110" s="235" t="n"/>
    </row>
    <row r="1111" ht="14.4" customHeight="1" s="185">
      <c r="C1111" s="235" t="n"/>
      <c r="Q1111" s="235" t="n"/>
      <c r="AF1111" s="235" t="n"/>
    </row>
    <row r="1112" ht="14.4" customHeight="1" s="185">
      <c r="C1112" s="235" t="n"/>
      <c r="Q1112" s="235" t="n"/>
      <c r="AF1112" s="235" t="n"/>
    </row>
    <row r="1113" ht="14.4" customHeight="1" s="185">
      <c r="C1113" s="235" t="n"/>
      <c r="Q1113" s="235" t="n"/>
      <c r="AF1113" s="235" t="n"/>
    </row>
    <row r="1114" ht="14.4" customHeight="1" s="185">
      <c r="C1114" s="235" t="n"/>
      <c r="Q1114" s="235" t="n"/>
      <c r="AF1114" s="235" t="n"/>
    </row>
    <row r="1115" ht="14.4" customHeight="1" s="185">
      <c r="C1115" s="235" t="n"/>
      <c r="Q1115" s="235" t="n"/>
      <c r="AF1115" s="235" t="n"/>
    </row>
    <row r="1116" ht="14.4" customHeight="1" s="185">
      <c r="C1116" s="235" t="n"/>
      <c r="Q1116" s="235" t="n"/>
      <c r="AF1116" s="235" t="n"/>
    </row>
    <row r="1117" ht="14.4" customHeight="1" s="185">
      <c r="C1117" s="235" t="n"/>
      <c r="Q1117" s="235" t="n"/>
      <c r="AF1117" s="235" t="n"/>
    </row>
    <row r="1118" ht="14.4" customHeight="1" s="185">
      <c r="C1118" s="235" t="n"/>
      <c r="Q1118" s="235" t="n"/>
      <c r="AF1118" s="235" t="n"/>
    </row>
    <row r="1119" ht="14.4" customHeight="1" s="185">
      <c r="C1119" s="235" t="n"/>
      <c r="Q1119" s="235" t="n"/>
      <c r="AF1119" s="235" t="n"/>
    </row>
    <row r="1120" ht="14.4" customHeight="1" s="185">
      <c r="C1120" s="235" t="n"/>
      <c r="Q1120" s="235" t="n"/>
      <c r="AF1120" s="235" t="n"/>
    </row>
    <row r="1121" ht="14.4" customHeight="1" s="185">
      <c r="C1121" s="235" t="n"/>
      <c r="Q1121" s="235" t="n"/>
      <c r="AF1121" s="235" t="n"/>
    </row>
    <row r="1122" ht="14.4" customHeight="1" s="185">
      <c r="C1122" s="235" t="n"/>
      <c r="Q1122" s="235" t="n"/>
      <c r="AF1122" s="235" t="n"/>
    </row>
    <row r="1123" ht="14.4" customHeight="1" s="185">
      <c r="C1123" s="235" t="n"/>
      <c r="Q1123" s="235" t="n"/>
      <c r="AF1123" s="235" t="n"/>
    </row>
    <row r="1124" ht="14.4" customHeight="1" s="185">
      <c r="C1124" s="235" t="n"/>
      <c r="Q1124" s="235" t="n"/>
      <c r="AF1124" s="235" t="n"/>
    </row>
    <row r="1125" ht="14.4" customHeight="1" s="185">
      <c r="C1125" s="235" t="n"/>
      <c r="Q1125" s="235" t="n"/>
      <c r="AF1125" s="235" t="n"/>
    </row>
    <row r="1126" ht="14.4" customHeight="1" s="185">
      <c r="C1126" s="235" t="n"/>
      <c r="Q1126" s="235" t="n"/>
      <c r="AF1126" s="235" t="n"/>
    </row>
    <row r="1127" ht="14.4" customHeight="1" s="185">
      <c r="C1127" s="235" t="n"/>
      <c r="Q1127" s="235" t="n"/>
      <c r="AF1127" s="235" t="n"/>
    </row>
    <row r="1128" ht="14.4" customHeight="1" s="185">
      <c r="C1128" s="235" t="n"/>
      <c r="Q1128" s="235" t="n"/>
      <c r="AF1128" s="235" t="n"/>
    </row>
    <row r="1129" ht="14.4" customHeight="1" s="185">
      <c r="C1129" s="235" t="n"/>
      <c r="Q1129" s="235" t="n"/>
      <c r="AF1129" s="235" t="n"/>
    </row>
    <row r="1130" ht="14.4" customHeight="1" s="185">
      <c r="C1130" s="235" t="n"/>
      <c r="Q1130" s="235" t="n"/>
      <c r="AF1130" s="235" t="n"/>
    </row>
    <row r="1131" ht="14.4" customHeight="1" s="185">
      <c r="C1131" s="235" t="n"/>
      <c r="Q1131" s="235" t="n"/>
      <c r="AF1131" s="235" t="n"/>
    </row>
    <row r="1132" ht="14.4" customHeight="1" s="185">
      <c r="C1132" s="235" t="n"/>
      <c r="Q1132" s="235" t="n"/>
      <c r="AF1132" s="235" t="n"/>
    </row>
    <row r="1133" ht="14.4" customHeight="1" s="185">
      <c r="C1133" s="235" t="n"/>
      <c r="Q1133" s="235" t="n"/>
      <c r="AF1133" s="235" t="n"/>
    </row>
    <row r="1134" ht="14.4" customHeight="1" s="185">
      <c r="C1134" s="235" t="n"/>
      <c r="Q1134" s="235" t="n"/>
      <c r="AF1134" s="235" t="n"/>
    </row>
    <row r="1135" ht="14.4" customHeight="1" s="185">
      <c r="C1135" s="235" t="n"/>
      <c r="Q1135" s="235" t="n"/>
      <c r="AF1135" s="235" t="n"/>
    </row>
    <row r="1136" ht="14.4" customHeight="1" s="185">
      <c r="C1136" s="235" t="n"/>
      <c r="Q1136" s="235" t="n"/>
      <c r="AF1136" s="235" t="n"/>
    </row>
    <row r="1137" ht="14.4" customHeight="1" s="185">
      <c r="C1137" s="235" t="n"/>
      <c r="Q1137" s="235" t="n"/>
      <c r="AF1137" s="235" t="n"/>
    </row>
    <row r="1138" ht="14.4" customHeight="1" s="185">
      <c r="C1138" s="235" t="n"/>
      <c r="Q1138" s="235" t="n"/>
      <c r="AF1138" s="235" t="n"/>
    </row>
    <row r="1139" ht="14.4" customHeight="1" s="185">
      <c r="C1139" s="235" t="n"/>
      <c r="Q1139" s="235" t="n"/>
      <c r="AF1139" s="235" t="n"/>
    </row>
    <row r="1140" ht="14.4" customHeight="1" s="185">
      <c r="C1140" s="235" t="n"/>
      <c r="Q1140" s="235" t="n"/>
      <c r="AF1140" s="235" t="n"/>
    </row>
    <row r="1141" ht="14.4" customHeight="1" s="185">
      <c r="A1141" s="194" t="inlineStr">
        <is>
          <t>📋 T2 — 📆 SEMAINE 5</t>
        </is>
      </c>
      <c r="C1141" s="235" t="n"/>
      <c r="Q1141" s="235" t="n"/>
      <c r="AF1141" s="235" t="n"/>
    </row>
    <row r="1142" ht="14.4" customHeight="1" s="185">
      <c r="C1142" s="235" t="n"/>
      <c r="Q1142" s="235" t="n"/>
      <c r="AF1142" s="235" t="n"/>
    </row>
    <row r="1143" ht="14.4" customHeight="1" s="185">
      <c r="C1143" s="235" t="n"/>
      <c r="Q1143" s="235" t="n"/>
      <c r="AF1143" s="235" t="n"/>
    </row>
    <row r="1144" ht="14.4" customHeight="1" s="185">
      <c r="C1144" s="235" t="n"/>
      <c r="Q1144" s="235" t="n"/>
      <c r="AF1144" s="235" t="n"/>
    </row>
    <row r="1145" ht="14.4" customHeight="1" s="185">
      <c r="C1145" s="235" t="n"/>
      <c r="Q1145" s="235" t="n"/>
      <c r="AF1145" s="235" t="n"/>
    </row>
    <row r="1146" ht="14.4" customHeight="1" s="185">
      <c r="C1146" s="235" t="n"/>
      <c r="Q1146" s="235" t="n"/>
      <c r="AF1146" s="235" t="n"/>
    </row>
    <row r="1147" ht="14.4" customHeight="1" s="185">
      <c r="C1147" s="235" t="n"/>
      <c r="Q1147" s="235" t="n"/>
      <c r="AF1147" s="235" t="n"/>
    </row>
    <row r="1148" ht="14.4" customHeight="1" s="185">
      <c r="C1148" s="235" t="n"/>
      <c r="Q1148" s="235" t="n"/>
      <c r="AF1148" s="235" t="n"/>
    </row>
    <row r="1149" ht="14.4" customHeight="1" s="185">
      <c r="C1149" s="235" t="n"/>
      <c r="Q1149" s="235" t="n"/>
      <c r="AF1149" s="235" t="n"/>
    </row>
    <row r="1150" ht="14.4" customHeight="1" s="185">
      <c r="C1150" s="235" t="n"/>
      <c r="Q1150" s="235" t="n"/>
      <c r="AF1150" s="235" t="n"/>
    </row>
    <row r="1151" ht="14.4" customHeight="1" s="185">
      <c r="C1151" s="235" t="n"/>
      <c r="Q1151" s="235" t="n"/>
      <c r="AF1151" s="235" t="n"/>
    </row>
    <row r="1152" ht="14.4" customHeight="1" s="185">
      <c r="C1152" s="235" t="n"/>
      <c r="Q1152" s="235" t="n"/>
      <c r="AF1152" s="235" t="n"/>
    </row>
    <row r="1153" ht="14.4" customHeight="1" s="185">
      <c r="C1153" s="235" t="n"/>
      <c r="Q1153" s="235" t="n"/>
      <c r="AF1153" s="235" t="n"/>
    </row>
    <row r="1154" ht="14.4" customHeight="1" s="185">
      <c r="C1154" s="235" t="n"/>
      <c r="Q1154" s="235" t="n"/>
      <c r="AF1154" s="235" t="n"/>
    </row>
    <row r="1155" ht="14.4" customHeight="1" s="185">
      <c r="C1155" s="235" t="n"/>
      <c r="Q1155" s="235" t="n"/>
      <c r="AF1155" s="235" t="n"/>
    </row>
    <row r="1156" ht="14.4" customHeight="1" s="185">
      <c r="C1156" s="235" t="n"/>
      <c r="Q1156" s="235" t="n"/>
      <c r="AF1156" s="235" t="n"/>
    </row>
    <row r="1157" ht="14.4" customHeight="1" s="185">
      <c r="C1157" s="235" t="n"/>
      <c r="Q1157" s="235" t="n"/>
      <c r="AF1157" s="235" t="n"/>
    </row>
    <row r="1158" ht="14.4" customHeight="1" s="185">
      <c r="C1158" s="235" t="n"/>
      <c r="Q1158" s="235" t="n"/>
      <c r="AF1158" s="235" t="n"/>
    </row>
    <row r="1159" ht="14.4" customHeight="1" s="185">
      <c r="C1159" s="235" t="n"/>
      <c r="Q1159" s="235" t="n"/>
      <c r="AF1159" s="235" t="n"/>
    </row>
    <row r="1160" ht="14.4" customHeight="1" s="185">
      <c r="C1160" s="235" t="n"/>
      <c r="Q1160" s="235" t="n"/>
      <c r="AF1160" s="235" t="n"/>
    </row>
    <row r="1161" ht="14.4" customHeight="1" s="185">
      <c r="C1161" s="235" t="n"/>
      <c r="Q1161" s="235" t="n"/>
      <c r="AF1161" s="235" t="n"/>
    </row>
    <row r="1162" ht="14.4" customHeight="1" s="185">
      <c r="C1162" s="235" t="n"/>
      <c r="Q1162" s="235" t="n"/>
      <c r="AF1162" s="235" t="n"/>
    </row>
    <row r="1163" ht="14.4" customHeight="1" s="185">
      <c r="C1163" s="235" t="n"/>
      <c r="Q1163" s="235" t="n"/>
      <c r="AF1163" s="235" t="n"/>
    </row>
    <row r="1164" ht="14.4" customHeight="1" s="185">
      <c r="C1164" s="235" t="n"/>
      <c r="Q1164" s="235" t="n"/>
      <c r="AF1164" s="235" t="n"/>
    </row>
    <row r="1165" ht="14.4" customHeight="1" s="185">
      <c r="C1165" s="235" t="n"/>
      <c r="Q1165" s="235" t="n"/>
      <c r="AF1165" s="235" t="n"/>
    </row>
    <row r="1166" ht="14.4" customHeight="1" s="185">
      <c r="C1166" s="235" t="n"/>
      <c r="Q1166" s="235" t="n"/>
      <c r="AF1166" s="235" t="n"/>
    </row>
    <row r="1167" ht="14.4" customHeight="1" s="185">
      <c r="C1167" s="235" t="n"/>
      <c r="Q1167" s="235" t="n"/>
      <c r="AF1167" s="235" t="n"/>
    </row>
    <row r="1168" ht="14.4" customHeight="1" s="185">
      <c r="C1168" s="235" t="n"/>
      <c r="Q1168" s="235" t="n"/>
      <c r="AF1168" s="235" t="n"/>
    </row>
    <row r="1169" ht="14.4" customHeight="1" s="185">
      <c r="C1169" s="235" t="n"/>
      <c r="Q1169" s="235" t="n"/>
      <c r="AF1169" s="235" t="n"/>
    </row>
    <row r="1170" ht="14.4" customHeight="1" s="185">
      <c r="C1170" s="235" t="n"/>
      <c r="Q1170" s="235" t="n"/>
      <c r="AF1170" s="235" t="n"/>
    </row>
    <row r="1171" ht="14.4" customHeight="1" s="185">
      <c r="C1171" s="235" t="n"/>
      <c r="Q1171" s="235" t="n"/>
      <c r="AF1171" s="235" t="n"/>
    </row>
    <row r="1172" ht="14.4" customHeight="1" s="185">
      <c r="C1172" s="235" t="n"/>
      <c r="Q1172" s="235" t="n"/>
      <c r="AF1172" s="235" t="n"/>
    </row>
    <row r="1173" ht="14.4" customHeight="1" s="185">
      <c r="C1173" s="235" t="n"/>
      <c r="Q1173" s="235" t="n"/>
      <c r="AF1173" s="235" t="n"/>
    </row>
    <row r="1174" ht="14.4" customHeight="1" s="185">
      <c r="C1174" s="235" t="n"/>
      <c r="Q1174" s="235" t="n"/>
      <c r="AF1174" s="235" t="n"/>
    </row>
    <row r="1175" ht="14.4" customHeight="1" s="185">
      <c r="C1175" s="235" t="n"/>
      <c r="Q1175" s="235" t="n"/>
      <c r="AF1175" s="235" t="n"/>
    </row>
    <row r="1176" ht="14.4" customHeight="1" s="185">
      <c r="C1176" s="235" t="n"/>
      <c r="Q1176" s="235" t="n"/>
      <c r="AF1176" s="235" t="n"/>
    </row>
    <row r="1177" ht="14.4" customHeight="1" s="185">
      <c r="C1177" s="235" t="n"/>
      <c r="Q1177" s="235" t="n"/>
      <c r="AF1177" s="235" t="n"/>
    </row>
    <row r="1178" ht="14.4" customHeight="1" s="185">
      <c r="C1178" s="235" t="n"/>
      <c r="Q1178" s="235" t="n"/>
      <c r="AF1178" s="235" t="n"/>
    </row>
    <row r="1179" ht="14.4" customHeight="1" s="185">
      <c r="C1179" s="235" t="n"/>
      <c r="Q1179" s="235" t="n"/>
      <c r="AF1179" s="235" t="n"/>
    </row>
    <row r="1180" ht="14.4" customHeight="1" s="185">
      <c r="C1180" s="235" t="n"/>
      <c r="Q1180" s="235" t="n"/>
      <c r="AF1180" s="235" t="n"/>
    </row>
    <row r="1181" ht="14.4" customHeight="1" s="185">
      <c r="C1181" s="235" t="n"/>
      <c r="Q1181" s="235" t="n"/>
      <c r="AF1181" s="235" t="n"/>
    </row>
    <row r="1182" ht="14.4" customHeight="1" s="185">
      <c r="C1182" s="235" t="n"/>
      <c r="Q1182" s="235" t="n"/>
      <c r="AF1182" s="235" t="n"/>
    </row>
    <row r="1183" ht="14.4" customHeight="1" s="185">
      <c r="C1183" s="235" t="n"/>
      <c r="Q1183" s="235" t="n"/>
      <c r="AF1183" s="235" t="n"/>
    </row>
    <row r="1184" ht="14.4" customHeight="1" s="185">
      <c r="C1184" s="235" t="n"/>
      <c r="Q1184" s="235" t="n"/>
      <c r="AF1184" s="235" t="n"/>
    </row>
    <row r="1185" ht="14.4" customHeight="1" s="185">
      <c r="C1185" s="235" t="n"/>
      <c r="Q1185" s="235" t="n"/>
      <c r="AF1185" s="235" t="n"/>
    </row>
    <row r="1186" ht="14.4" customHeight="1" s="185">
      <c r="C1186" s="235" t="n"/>
      <c r="Q1186" s="235" t="n"/>
      <c r="AF1186" s="235" t="n"/>
    </row>
    <row r="1187" ht="14.4" customHeight="1" s="185">
      <c r="C1187" s="235" t="n"/>
      <c r="Q1187" s="235" t="n"/>
      <c r="AF1187" s="235" t="n"/>
    </row>
    <row r="1188" ht="14.4" customHeight="1" s="185">
      <c r="C1188" s="235" t="n"/>
      <c r="Q1188" s="235" t="n"/>
      <c r="AF1188" s="235" t="n"/>
    </row>
    <row r="1189" ht="14.4" customHeight="1" s="185">
      <c r="C1189" s="235" t="n"/>
      <c r="Q1189" s="235" t="n"/>
      <c r="AF1189" s="235" t="n"/>
    </row>
    <row r="1190" ht="14.4" customHeight="1" s="185">
      <c r="C1190" s="235" t="n"/>
      <c r="Q1190" s="235" t="n"/>
      <c r="AF1190" s="235" t="n"/>
    </row>
    <row r="1191" ht="14.4" customHeight="1" s="185">
      <c r="C1191" s="235" t="n"/>
      <c r="Q1191" s="235" t="n"/>
      <c r="AF1191" s="235" t="n"/>
    </row>
    <row r="1192" ht="14.4" customHeight="1" s="185">
      <c r="C1192" s="235" t="n"/>
      <c r="Q1192" s="235" t="n"/>
      <c r="AF1192" s="235" t="n"/>
    </row>
    <row r="1193" ht="14.4" customHeight="1" s="185">
      <c r="C1193" s="235" t="n"/>
      <c r="Q1193" s="235" t="n"/>
      <c r="AF1193" s="235" t="n"/>
    </row>
    <row r="1194" ht="14.4" customHeight="1" s="185">
      <c r="C1194" s="235" t="n"/>
      <c r="Q1194" s="235" t="n"/>
      <c r="AF1194" s="235" t="n"/>
    </row>
    <row r="1195" ht="14.4" customHeight="1" s="185">
      <c r="C1195" s="235" t="n"/>
      <c r="Q1195" s="235" t="n"/>
      <c r="AF1195" s="235" t="n"/>
    </row>
    <row r="1196" ht="14.4" customHeight="1" s="185">
      <c r="C1196" s="235" t="n"/>
      <c r="Q1196" s="235" t="n"/>
      <c r="AF1196" s="235" t="n"/>
    </row>
    <row r="1197" ht="14.4" customHeight="1" s="185">
      <c r="C1197" s="235" t="n"/>
      <c r="Q1197" s="235" t="n"/>
      <c r="AF1197" s="235" t="n"/>
    </row>
    <row r="1198" ht="14.4" customHeight="1" s="185">
      <c r="C1198" s="235" t="n"/>
      <c r="Q1198" s="235" t="n"/>
      <c r="AF1198" s="235" t="n"/>
    </row>
    <row r="1199" ht="14.4" customHeight="1" s="185">
      <c r="C1199" s="235" t="n"/>
      <c r="Q1199" s="235" t="n"/>
      <c r="AF1199" s="235" t="n"/>
    </row>
    <row r="1200" ht="14.4" customHeight="1" s="185">
      <c r="C1200" s="235" t="n"/>
      <c r="Q1200" s="235" t="n"/>
      <c r="AF1200" s="235" t="n"/>
    </row>
    <row r="1201" ht="14.4" customHeight="1" s="185">
      <c r="C1201" s="235" t="n"/>
      <c r="Q1201" s="235" t="n"/>
      <c r="AF1201" s="235" t="n"/>
    </row>
    <row r="1202" ht="14.4" customHeight="1" s="185">
      <c r="C1202" s="235" t="n"/>
      <c r="Q1202" s="235" t="n"/>
      <c r="AF1202" s="235" t="n"/>
    </row>
    <row r="1203" ht="14.4" customHeight="1" s="185">
      <c r="C1203" s="235" t="n"/>
      <c r="Q1203" s="235" t="n"/>
      <c r="AF1203" s="235" t="n"/>
    </row>
    <row r="1204" ht="14.4" customHeight="1" s="185">
      <c r="C1204" s="235" t="n"/>
      <c r="Q1204" s="235" t="n"/>
      <c r="AF1204" s="235" t="n"/>
    </row>
    <row r="1205" ht="14.4" customHeight="1" s="185">
      <c r="C1205" s="235" t="n"/>
      <c r="Q1205" s="235" t="n"/>
      <c r="AF1205" s="235" t="n"/>
    </row>
    <row r="1206" ht="14.4" customHeight="1" s="185">
      <c r="C1206" s="235" t="n"/>
      <c r="Q1206" s="235" t="n"/>
      <c r="AF1206" s="235" t="n"/>
    </row>
    <row r="1207" ht="14.4" customHeight="1" s="185">
      <c r="C1207" s="235" t="n"/>
      <c r="Q1207" s="235" t="n"/>
      <c r="AF1207" s="235" t="n"/>
    </row>
    <row r="1208" ht="14.4" customHeight="1" s="185">
      <c r="C1208" s="235" t="n"/>
      <c r="Q1208" s="235" t="n"/>
      <c r="AF1208" s="235" t="n"/>
    </row>
    <row r="1209" ht="14.4" customHeight="1" s="185">
      <c r="C1209" s="235" t="n"/>
      <c r="Q1209" s="235" t="n"/>
      <c r="AF1209" s="235" t="n"/>
    </row>
    <row r="1210" ht="14.4" customHeight="1" s="185">
      <c r="C1210" s="235" t="n"/>
      <c r="Q1210" s="235" t="n"/>
      <c r="AF1210" s="235" t="n"/>
    </row>
    <row r="1211" ht="14.4" customHeight="1" s="185">
      <c r="C1211" s="235" t="n"/>
      <c r="Q1211" s="235" t="n"/>
      <c r="AF1211" s="235" t="n"/>
    </row>
    <row r="1212" ht="14.4" customHeight="1" s="185">
      <c r="A1212" s="194" t="inlineStr">
        <is>
          <t>📋 T2 — 📆 SEMAINE 6</t>
        </is>
      </c>
      <c r="C1212" s="235" t="n"/>
      <c r="Q1212" s="235" t="n"/>
      <c r="AF1212" s="235" t="n"/>
    </row>
    <row r="1213" ht="14.4" customHeight="1" s="185">
      <c r="C1213" s="235" t="n"/>
      <c r="Q1213" s="235" t="n"/>
      <c r="AF1213" s="235" t="n"/>
    </row>
    <row r="1214" ht="14.4" customHeight="1" s="185">
      <c r="C1214" s="235" t="n"/>
      <c r="Q1214" s="235" t="n"/>
      <c r="AF1214" s="235" t="n"/>
    </row>
    <row r="1215" ht="14.4" customHeight="1" s="185">
      <c r="C1215" s="235" t="n"/>
      <c r="Q1215" s="235" t="n"/>
      <c r="AF1215" s="235" t="n"/>
    </row>
    <row r="1216" ht="14.4" customHeight="1" s="185">
      <c r="C1216" s="235" t="n"/>
      <c r="Q1216" s="235" t="n"/>
      <c r="AF1216" s="235" t="n"/>
    </row>
    <row r="1217" ht="14.4" customHeight="1" s="185">
      <c r="C1217" s="235" t="n"/>
      <c r="Q1217" s="235" t="n"/>
      <c r="AF1217" s="235" t="n"/>
    </row>
    <row r="1218" ht="14.4" customHeight="1" s="185">
      <c r="C1218" s="235" t="n"/>
      <c r="Q1218" s="235" t="n"/>
      <c r="AF1218" s="235" t="n"/>
    </row>
    <row r="1219" ht="14.4" customHeight="1" s="185">
      <c r="C1219" s="235" t="n"/>
      <c r="Q1219" s="235" t="n"/>
      <c r="AF1219" s="235" t="n"/>
    </row>
    <row r="1220" ht="14.4" customHeight="1" s="185">
      <c r="C1220" s="235" t="n"/>
      <c r="Q1220" s="235" t="n"/>
      <c r="AF1220" s="235" t="n"/>
    </row>
    <row r="1221" ht="14.4" customHeight="1" s="185">
      <c r="C1221" s="235" t="n"/>
      <c r="Q1221" s="235" t="n"/>
      <c r="AF1221" s="235" t="n"/>
    </row>
    <row r="1222" ht="14.4" customHeight="1" s="185">
      <c r="C1222" s="235" t="n"/>
      <c r="Q1222" s="235" t="n"/>
      <c r="AF1222" s="235" t="n"/>
    </row>
    <row r="1223" ht="14.4" customHeight="1" s="185">
      <c r="C1223" s="235" t="n"/>
      <c r="Q1223" s="235" t="n"/>
      <c r="AF1223" s="235" t="n"/>
    </row>
    <row r="1224" ht="14.4" customHeight="1" s="185">
      <c r="C1224" s="235" t="n"/>
      <c r="Q1224" s="235" t="n"/>
      <c r="AF1224" s="235" t="n"/>
    </row>
    <row r="1225" ht="14.4" customHeight="1" s="185">
      <c r="C1225" s="235" t="n"/>
      <c r="Q1225" s="235" t="n"/>
      <c r="AF1225" s="235" t="n"/>
    </row>
    <row r="1226" ht="14.4" customHeight="1" s="185">
      <c r="C1226" s="235" t="n"/>
      <c r="Q1226" s="235" t="n"/>
      <c r="AF1226" s="235" t="n"/>
    </row>
    <row r="1227" ht="14.4" customHeight="1" s="185">
      <c r="C1227" s="235" t="n"/>
      <c r="Q1227" s="235" t="n"/>
      <c r="AF1227" s="235" t="n"/>
    </row>
    <row r="1228" ht="14.4" customHeight="1" s="185">
      <c r="C1228" s="235" t="n"/>
      <c r="Q1228" s="235" t="n"/>
      <c r="AF1228" s="235" t="n"/>
    </row>
    <row r="1229" ht="14.4" customHeight="1" s="185">
      <c r="C1229" s="235" t="n"/>
      <c r="Q1229" s="235" t="n"/>
      <c r="AF1229" s="235" t="n"/>
    </row>
    <row r="1230" ht="14.4" customHeight="1" s="185">
      <c r="C1230" s="235" t="n"/>
      <c r="Q1230" s="235" t="n"/>
      <c r="AF1230" s="235" t="n"/>
    </row>
    <row r="1231" ht="14.4" customHeight="1" s="185">
      <c r="C1231" s="235" t="n"/>
      <c r="Q1231" s="235" t="n"/>
      <c r="AF1231" s="235" t="n"/>
    </row>
    <row r="1232" ht="14.4" customHeight="1" s="185">
      <c r="C1232" s="235" t="n"/>
      <c r="Q1232" s="235" t="n"/>
      <c r="AF1232" s="235" t="n"/>
    </row>
    <row r="1233" ht="14.4" customHeight="1" s="185">
      <c r="C1233" s="235" t="n"/>
      <c r="Q1233" s="235" t="n"/>
      <c r="AF1233" s="235" t="n"/>
    </row>
    <row r="1234" ht="14.4" customHeight="1" s="185">
      <c r="C1234" s="235" t="n"/>
      <c r="Q1234" s="235" t="n"/>
      <c r="AF1234" s="235" t="n"/>
    </row>
    <row r="1235" ht="14.4" customHeight="1" s="185">
      <c r="C1235" s="235" t="n"/>
      <c r="Q1235" s="235" t="n"/>
      <c r="AF1235" s="235" t="n"/>
    </row>
    <row r="1236" ht="14.4" customHeight="1" s="185">
      <c r="C1236" s="235" t="n"/>
      <c r="Q1236" s="235" t="n"/>
      <c r="AF1236" s="235" t="n"/>
    </row>
    <row r="1237" ht="14.4" customHeight="1" s="185">
      <c r="C1237" s="235" t="n"/>
      <c r="Q1237" s="235" t="n"/>
      <c r="AF1237" s="235" t="n"/>
    </row>
    <row r="1238" ht="14.4" customHeight="1" s="185">
      <c r="C1238" s="235" t="n"/>
      <c r="Q1238" s="235" t="n"/>
      <c r="AF1238" s="235" t="n"/>
    </row>
    <row r="1239" ht="14.4" customHeight="1" s="185">
      <c r="C1239" s="235" t="n"/>
      <c r="Q1239" s="235" t="n"/>
      <c r="AF1239" s="235" t="n"/>
    </row>
    <row r="1240" ht="14.4" customHeight="1" s="185">
      <c r="C1240" s="235" t="n"/>
      <c r="Q1240" s="235" t="n"/>
      <c r="AF1240" s="235" t="n"/>
    </row>
    <row r="1241" ht="14.4" customHeight="1" s="185">
      <c r="C1241" s="235" t="n"/>
      <c r="Q1241" s="235" t="n"/>
      <c r="AF1241" s="235" t="n"/>
    </row>
    <row r="1242" ht="14.4" customHeight="1" s="185">
      <c r="C1242" s="235" t="n"/>
      <c r="Q1242" s="235" t="n"/>
      <c r="AF1242" s="235" t="n"/>
    </row>
    <row r="1243" ht="14.4" customHeight="1" s="185">
      <c r="C1243" s="235" t="n"/>
      <c r="Q1243" s="235" t="n"/>
      <c r="AF1243" s="235" t="n"/>
    </row>
    <row r="1244" ht="14.4" customHeight="1" s="185">
      <c r="C1244" s="235" t="n"/>
      <c r="Q1244" s="235" t="n"/>
      <c r="AF1244" s="235" t="n"/>
    </row>
    <row r="1245" ht="14.4" customHeight="1" s="185">
      <c r="C1245" s="235" t="n"/>
      <c r="Q1245" s="235" t="n"/>
      <c r="AF1245" s="235" t="n"/>
    </row>
    <row r="1246" ht="14.4" customHeight="1" s="185">
      <c r="C1246" s="235" t="n"/>
      <c r="Q1246" s="235" t="n"/>
      <c r="AF1246" s="235" t="n"/>
    </row>
    <row r="1247" ht="14.4" customHeight="1" s="185">
      <c r="C1247" s="235" t="n"/>
      <c r="Q1247" s="235" t="n"/>
      <c r="AF1247" s="235" t="n"/>
    </row>
    <row r="1248" ht="14.4" customHeight="1" s="185">
      <c r="C1248" s="235" t="n"/>
      <c r="Q1248" s="235" t="n"/>
      <c r="AF1248" s="235" t="n"/>
    </row>
    <row r="1249" ht="14.4" customHeight="1" s="185">
      <c r="C1249" s="235" t="n"/>
      <c r="Q1249" s="235" t="n"/>
      <c r="AF1249" s="235" t="n"/>
    </row>
    <row r="1250" ht="14.4" customHeight="1" s="185">
      <c r="C1250" s="235" t="n"/>
      <c r="Q1250" s="235" t="n"/>
      <c r="AF1250" s="235" t="n"/>
    </row>
    <row r="1251" ht="14.4" customHeight="1" s="185">
      <c r="C1251" s="235" t="n"/>
      <c r="Q1251" s="235" t="n"/>
      <c r="AF1251" s="235" t="n"/>
    </row>
    <row r="1252" ht="14.4" customHeight="1" s="185">
      <c r="C1252" s="235" t="n"/>
      <c r="Q1252" s="235" t="n"/>
      <c r="AF1252" s="235" t="n"/>
    </row>
    <row r="1253" ht="14.4" customHeight="1" s="185">
      <c r="C1253" s="235" t="n"/>
      <c r="Q1253" s="235" t="n"/>
      <c r="AF1253" s="235" t="n"/>
    </row>
    <row r="1254" ht="14.4" customHeight="1" s="185">
      <c r="C1254" s="235" t="n"/>
      <c r="Q1254" s="235" t="n"/>
      <c r="AF1254" s="235" t="n"/>
    </row>
    <row r="1255" ht="14.4" customHeight="1" s="185">
      <c r="C1255" s="235" t="n"/>
      <c r="Q1255" s="235" t="n"/>
      <c r="AF1255" s="235" t="n"/>
    </row>
    <row r="1256" ht="14.4" customHeight="1" s="185">
      <c r="C1256" s="235" t="n"/>
      <c r="Q1256" s="235" t="n"/>
      <c r="AF1256" s="235" t="n"/>
    </row>
    <row r="1257" ht="14.4" customHeight="1" s="185">
      <c r="C1257" s="235" t="n"/>
      <c r="Q1257" s="235" t="n"/>
      <c r="AF1257" s="235" t="n"/>
    </row>
    <row r="1258" ht="14.4" customHeight="1" s="185">
      <c r="C1258" s="235" t="n"/>
      <c r="Q1258" s="235" t="n"/>
      <c r="AF1258" s="235" t="n"/>
    </row>
    <row r="1259" ht="14.4" customHeight="1" s="185">
      <c r="C1259" s="235" t="n"/>
      <c r="Q1259" s="235" t="n"/>
      <c r="AF1259" s="235" t="n"/>
    </row>
    <row r="1260" ht="14.4" customHeight="1" s="185">
      <c r="C1260" s="235" t="n"/>
      <c r="Q1260" s="235" t="n"/>
      <c r="AF1260" s="235" t="n"/>
    </row>
    <row r="1261" ht="14.4" customHeight="1" s="185">
      <c r="C1261" s="235" t="n"/>
      <c r="Q1261" s="235" t="n"/>
      <c r="AF1261" s="235" t="n"/>
    </row>
    <row r="1262" ht="14.4" customHeight="1" s="185">
      <c r="C1262" s="235" t="n"/>
      <c r="Q1262" s="235" t="n"/>
      <c r="AF1262" s="235" t="n"/>
    </row>
    <row r="1263" ht="14.4" customHeight="1" s="185">
      <c r="C1263" s="235" t="n"/>
      <c r="Q1263" s="235" t="n"/>
      <c r="AF1263" s="235" t="n"/>
    </row>
    <row r="1264" ht="14.4" customHeight="1" s="185">
      <c r="C1264" s="235" t="n"/>
      <c r="Q1264" s="235" t="n"/>
      <c r="AF1264" s="235" t="n"/>
    </row>
    <row r="1265" ht="14.4" customHeight="1" s="185">
      <c r="C1265" s="235" t="n"/>
      <c r="Q1265" s="235" t="n"/>
      <c r="AF1265" s="235" t="n"/>
    </row>
    <row r="1266" ht="14.4" customHeight="1" s="185">
      <c r="C1266" s="235" t="n"/>
      <c r="Q1266" s="235" t="n"/>
      <c r="AF1266" s="235" t="n"/>
    </row>
    <row r="1267" ht="14.4" customHeight="1" s="185">
      <c r="C1267" s="235" t="n"/>
      <c r="Q1267" s="235" t="n"/>
      <c r="AF1267" s="235" t="n"/>
    </row>
    <row r="1268" ht="14.4" customHeight="1" s="185">
      <c r="C1268" s="235" t="n"/>
      <c r="Q1268" s="235" t="n"/>
      <c r="AF1268" s="235" t="n"/>
    </row>
    <row r="1269" ht="14.4" customHeight="1" s="185">
      <c r="C1269" s="235" t="n"/>
      <c r="Q1269" s="235" t="n"/>
      <c r="AF1269" s="235" t="n"/>
    </row>
    <row r="1270" ht="14.4" customHeight="1" s="185">
      <c r="C1270" s="235" t="n"/>
      <c r="Q1270" s="235" t="n"/>
      <c r="AF1270" s="235" t="n"/>
    </row>
    <row r="1271" ht="14.4" customHeight="1" s="185">
      <c r="C1271" s="235" t="n"/>
      <c r="Q1271" s="235" t="n"/>
      <c r="AF1271" s="235" t="n"/>
    </row>
    <row r="1272" ht="14.4" customHeight="1" s="185">
      <c r="C1272" s="235" t="n"/>
      <c r="Q1272" s="235" t="n"/>
      <c r="AF1272" s="235" t="n"/>
    </row>
    <row r="1273" ht="14.4" customHeight="1" s="185">
      <c r="C1273" s="235" t="n"/>
      <c r="Q1273" s="235" t="n"/>
      <c r="AF1273" s="235" t="n"/>
    </row>
    <row r="1274" ht="14.4" customHeight="1" s="185">
      <c r="C1274" s="235" t="n"/>
      <c r="Q1274" s="235" t="n"/>
      <c r="AF1274" s="235" t="n"/>
    </row>
    <row r="1275" ht="14.4" customHeight="1" s="185">
      <c r="C1275" s="235" t="n"/>
      <c r="Q1275" s="235" t="n"/>
      <c r="AF1275" s="235" t="n"/>
    </row>
    <row r="1276" ht="14.4" customHeight="1" s="185">
      <c r="C1276" s="235" t="n"/>
      <c r="Q1276" s="235" t="n"/>
      <c r="AF1276" s="235" t="n"/>
    </row>
    <row r="1277" ht="14.4" customHeight="1" s="185">
      <c r="C1277" s="235" t="n"/>
      <c r="Q1277" s="235" t="n"/>
      <c r="AF1277" s="235" t="n"/>
    </row>
    <row r="1278" ht="14.4" customHeight="1" s="185">
      <c r="C1278" s="235" t="n"/>
      <c r="Q1278" s="235" t="n"/>
      <c r="AF1278" s="235" t="n"/>
    </row>
    <row r="1279" ht="14.4" customHeight="1" s="185">
      <c r="C1279" s="235" t="n"/>
      <c r="Q1279" s="235" t="n"/>
      <c r="AF1279" s="235" t="n"/>
    </row>
    <row r="1280" ht="14.4" customHeight="1" s="185">
      <c r="C1280" s="235" t="n"/>
      <c r="Q1280" s="235" t="n"/>
      <c r="AF1280" s="235" t="n"/>
    </row>
    <row r="1281" ht="14.4" customHeight="1" s="185">
      <c r="C1281" s="235" t="n"/>
      <c r="Q1281" s="235" t="n"/>
      <c r="AF1281" s="235" t="n"/>
    </row>
    <row r="1282" ht="14.4" customHeight="1" s="185">
      <c r="C1282" s="235" t="n"/>
      <c r="Q1282" s="235" t="n"/>
      <c r="AF1282" s="235" t="n"/>
    </row>
    <row r="1283" ht="14.4" customHeight="1" s="185">
      <c r="A1283" s="194" t="inlineStr">
        <is>
          <t>📋 T2 — 📆 SEMAINE 7</t>
        </is>
      </c>
      <c r="C1283" s="235" t="n"/>
      <c r="Q1283" s="235" t="n"/>
      <c r="AF1283" s="235" t="n"/>
    </row>
    <row r="1284" ht="14.4" customHeight="1" s="185">
      <c r="C1284" s="235" t="n"/>
      <c r="Q1284" s="235" t="n"/>
      <c r="AF1284" s="235" t="n"/>
    </row>
    <row r="1285" ht="14.4" customHeight="1" s="185">
      <c r="C1285" s="235" t="n"/>
      <c r="Q1285" s="235" t="n"/>
      <c r="AF1285" s="235" t="n"/>
    </row>
    <row r="1286" ht="14.4" customHeight="1" s="185">
      <c r="C1286" s="235" t="n"/>
      <c r="Q1286" s="235" t="n"/>
      <c r="AF1286" s="235" t="n"/>
    </row>
    <row r="1287" ht="14.4" customHeight="1" s="185">
      <c r="C1287" s="235" t="n"/>
      <c r="Q1287" s="235" t="n"/>
      <c r="AF1287" s="235" t="n"/>
    </row>
    <row r="1288" ht="14.4" customHeight="1" s="185">
      <c r="C1288" s="235" t="n"/>
      <c r="Q1288" s="235" t="n"/>
      <c r="AF1288" s="235" t="n"/>
    </row>
    <row r="1289" ht="14.4" customHeight="1" s="185">
      <c r="C1289" s="235" t="n"/>
      <c r="Q1289" s="235" t="n"/>
      <c r="AF1289" s="235" t="n"/>
    </row>
    <row r="1290" ht="14.4" customHeight="1" s="185">
      <c r="C1290" s="235" t="n"/>
      <c r="Q1290" s="235" t="n"/>
      <c r="AF1290" s="235" t="n"/>
    </row>
    <row r="1291" ht="14.4" customHeight="1" s="185">
      <c r="C1291" s="235" t="n"/>
      <c r="Q1291" s="235" t="n"/>
      <c r="AF1291" s="235" t="n"/>
    </row>
    <row r="1292" ht="14.4" customHeight="1" s="185">
      <c r="C1292" s="235" t="n"/>
      <c r="Q1292" s="235" t="n"/>
      <c r="AF1292" s="235" t="n"/>
    </row>
    <row r="1293" ht="14.4" customHeight="1" s="185">
      <c r="C1293" s="235" t="n"/>
      <c r="Q1293" s="235" t="n"/>
      <c r="AF1293" s="235" t="n"/>
    </row>
    <row r="1294" ht="14.4" customHeight="1" s="185">
      <c r="C1294" s="235" t="n"/>
      <c r="Q1294" s="235" t="n"/>
      <c r="AF1294" s="235" t="n"/>
    </row>
    <row r="1295" ht="14.4" customHeight="1" s="185">
      <c r="C1295" s="235" t="n"/>
      <c r="Q1295" s="235" t="n"/>
      <c r="AF1295" s="235" t="n"/>
    </row>
    <row r="1296" ht="14.4" customHeight="1" s="185">
      <c r="C1296" s="235" t="n"/>
      <c r="Q1296" s="235" t="n"/>
      <c r="AF1296" s="235" t="n"/>
    </row>
    <row r="1297" ht="14.4" customHeight="1" s="185">
      <c r="C1297" s="235" t="n"/>
      <c r="Q1297" s="235" t="n"/>
      <c r="AF1297" s="235" t="n"/>
    </row>
    <row r="1298" ht="14.4" customHeight="1" s="185">
      <c r="C1298" s="235" t="n"/>
      <c r="Q1298" s="235" t="n"/>
      <c r="AF1298" s="235" t="n"/>
    </row>
    <row r="1299" ht="14.4" customHeight="1" s="185">
      <c r="C1299" s="235" t="n"/>
      <c r="Q1299" s="235" t="n"/>
      <c r="AF1299" s="235" t="n"/>
    </row>
    <row r="1300" ht="14.4" customHeight="1" s="185">
      <c r="C1300" s="235" t="n"/>
      <c r="Q1300" s="235" t="n"/>
      <c r="AF1300" s="235" t="n"/>
    </row>
    <row r="1301" ht="14.4" customHeight="1" s="185">
      <c r="C1301" s="235" t="n"/>
      <c r="Q1301" s="235" t="n"/>
      <c r="AF1301" s="235" t="n"/>
    </row>
    <row r="1302" ht="14.4" customHeight="1" s="185">
      <c r="C1302" s="235" t="n"/>
      <c r="Q1302" s="235" t="n"/>
      <c r="AF1302" s="235" t="n"/>
    </row>
    <row r="1303" ht="14.4" customHeight="1" s="185">
      <c r="C1303" s="235" t="n"/>
      <c r="Q1303" s="235" t="n"/>
      <c r="AF1303" s="235" t="n"/>
    </row>
    <row r="1304" ht="14.4" customHeight="1" s="185">
      <c r="C1304" s="235" t="n"/>
      <c r="Q1304" s="235" t="n"/>
      <c r="AF1304" s="235" t="n"/>
    </row>
    <row r="1305" ht="14.4" customHeight="1" s="185">
      <c r="C1305" s="235" t="n"/>
      <c r="Q1305" s="235" t="n"/>
      <c r="AF1305" s="235" t="n"/>
    </row>
    <row r="1306" ht="14.4" customHeight="1" s="185">
      <c r="C1306" s="235" t="n"/>
      <c r="Q1306" s="235" t="n"/>
      <c r="AF1306" s="235" t="n"/>
    </row>
    <row r="1307" ht="14.4" customHeight="1" s="185">
      <c r="C1307" s="235" t="n"/>
      <c r="Q1307" s="235" t="n"/>
      <c r="AF1307" s="235" t="n"/>
    </row>
    <row r="1308" ht="14.4" customHeight="1" s="185">
      <c r="C1308" s="235" t="n"/>
      <c r="Q1308" s="235" t="n"/>
      <c r="AF1308" s="235" t="n"/>
    </row>
    <row r="1309" ht="14.4" customHeight="1" s="185">
      <c r="C1309" s="235" t="n"/>
      <c r="Q1309" s="235" t="n"/>
      <c r="AF1309" s="235" t="n"/>
    </row>
    <row r="1310" ht="14.4" customHeight="1" s="185">
      <c r="C1310" s="235" t="n"/>
      <c r="Q1310" s="235" t="n"/>
      <c r="AF1310" s="235" t="n"/>
    </row>
    <row r="1311" ht="14.4" customHeight="1" s="185">
      <c r="C1311" s="235" t="n"/>
      <c r="Q1311" s="235" t="n"/>
      <c r="AF1311" s="235" t="n"/>
    </row>
    <row r="1312" ht="14.4" customHeight="1" s="185">
      <c r="C1312" s="235" t="n"/>
      <c r="Q1312" s="235" t="n"/>
      <c r="AF1312" s="235" t="n"/>
    </row>
    <row r="1313" ht="14.4" customHeight="1" s="185">
      <c r="C1313" s="235" t="n"/>
      <c r="Q1313" s="235" t="n"/>
      <c r="AF1313" s="235" t="n"/>
    </row>
    <row r="1314" ht="14.4" customHeight="1" s="185">
      <c r="C1314" s="235" t="n"/>
      <c r="Q1314" s="235" t="n"/>
      <c r="AF1314" s="235" t="n"/>
    </row>
    <row r="1315" ht="14.4" customHeight="1" s="185">
      <c r="C1315" s="235" t="n"/>
      <c r="Q1315" s="235" t="n"/>
      <c r="AF1315" s="235" t="n"/>
    </row>
    <row r="1316" ht="14.4" customHeight="1" s="185">
      <c r="C1316" s="235" t="n"/>
      <c r="Q1316" s="235" t="n"/>
      <c r="AF1316" s="235" t="n"/>
    </row>
    <row r="1317" ht="14.4" customHeight="1" s="185">
      <c r="C1317" s="235" t="n"/>
      <c r="Q1317" s="235" t="n"/>
      <c r="AF1317" s="235" t="n"/>
    </row>
    <row r="1318" ht="14.4" customHeight="1" s="185">
      <c r="C1318" s="235" t="n"/>
      <c r="Q1318" s="235" t="n"/>
      <c r="AF1318" s="235" t="n"/>
    </row>
    <row r="1319" ht="14.4" customHeight="1" s="185">
      <c r="C1319" s="235" t="n"/>
      <c r="Q1319" s="235" t="n"/>
      <c r="AF1319" s="235" t="n"/>
    </row>
    <row r="1320" ht="14.4" customHeight="1" s="185">
      <c r="C1320" s="235" t="n"/>
      <c r="Q1320" s="235" t="n"/>
      <c r="AF1320" s="235" t="n"/>
    </row>
    <row r="1321" ht="14.4" customHeight="1" s="185">
      <c r="C1321" s="235" t="n"/>
      <c r="Q1321" s="235" t="n"/>
      <c r="AF1321" s="235" t="n"/>
    </row>
    <row r="1322" ht="14.4" customHeight="1" s="185">
      <c r="C1322" s="235" t="n"/>
      <c r="Q1322" s="235" t="n"/>
      <c r="AF1322" s="235" t="n"/>
    </row>
    <row r="1323" ht="14.4" customHeight="1" s="185">
      <c r="C1323" s="235" t="n"/>
      <c r="Q1323" s="235" t="n"/>
      <c r="AF1323" s="235" t="n"/>
    </row>
    <row r="1324" ht="14.4" customHeight="1" s="185">
      <c r="C1324" s="235" t="n"/>
      <c r="Q1324" s="235" t="n"/>
      <c r="AF1324" s="235" t="n"/>
    </row>
    <row r="1325" ht="14.4" customHeight="1" s="185">
      <c r="C1325" s="235" t="n"/>
      <c r="Q1325" s="235" t="n"/>
      <c r="AF1325" s="235" t="n"/>
    </row>
    <row r="1326" ht="14.4" customHeight="1" s="185">
      <c r="C1326" s="235" t="n"/>
      <c r="Q1326" s="235" t="n"/>
      <c r="AF1326" s="235" t="n"/>
    </row>
    <row r="1327" ht="14.4" customHeight="1" s="185">
      <c r="C1327" s="235" t="n"/>
      <c r="Q1327" s="235" t="n"/>
      <c r="AF1327" s="235" t="n"/>
    </row>
    <row r="1328" ht="14.4" customHeight="1" s="185">
      <c r="C1328" s="235" t="n"/>
      <c r="Q1328" s="235" t="n"/>
      <c r="AF1328" s="235" t="n"/>
    </row>
    <row r="1329" ht="14.4" customHeight="1" s="185">
      <c r="C1329" s="235" t="n"/>
      <c r="Q1329" s="235" t="n"/>
      <c r="AF1329" s="235" t="n"/>
    </row>
    <row r="1330" ht="14.4" customHeight="1" s="185">
      <c r="C1330" s="235" t="n"/>
      <c r="Q1330" s="235" t="n"/>
      <c r="AF1330" s="235" t="n"/>
    </row>
    <row r="1331" ht="14.4" customHeight="1" s="185">
      <c r="C1331" s="235" t="n"/>
      <c r="Q1331" s="235" t="n"/>
      <c r="AF1331" s="235" t="n"/>
    </row>
    <row r="1332" ht="14.4" customHeight="1" s="185">
      <c r="C1332" s="235" t="n"/>
      <c r="Q1332" s="235" t="n"/>
      <c r="AF1332" s="235" t="n"/>
    </row>
    <row r="1333" ht="14.4" customHeight="1" s="185">
      <c r="C1333" s="235" t="n"/>
      <c r="Q1333" s="235" t="n"/>
      <c r="AF1333" s="235" t="n"/>
    </row>
    <row r="1334" ht="14.4" customHeight="1" s="185">
      <c r="C1334" s="235" t="n"/>
      <c r="Q1334" s="235" t="n"/>
      <c r="AF1334" s="235" t="n"/>
    </row>
    <row r="1335" ht="14.4" customHeight="1" s="185">
      <c r="C1335" s="235" t="n"/>
      <c r="Q1335" s="235" t="n"/>
      <c r="AF1335" s="235" t="n"/>
    </row>
    <row r="1336" ht="14.4" customHeight="1" s="185">
      <c r="C1336" s="235" t="n"/>
      <c r="Q1336" s="235" t="n"/>
      <c r="AF1336" s="235" t="n"/>
    </row>
    <row r="1337" ht="14.4" customHeight="1" s="185">
      <c r="C1337" s="235" t="n"/>
      <c r="Q1337" s="235" t="n"/>
      <c r="AF1337" s="235" t="n"/>
    </row>
    <row r="1338" ht="14.4" customHeight="1" s="185">
      <c r="C1338" s="235" t="n"/>
      <c r="Q1338" s="235" t="n"/>
      <c r="AF1338" s="235" t="n"/>
    </row>
    <row r="1339" ht="14.4" customHeight="1" s="185">
      <c r="C1339" s="235" t="n"/>
      <c r="Q1339" s="235" t="n"/>
      <c r="AF1339" s="235" t="n"/>
    </row>
    <row r="1340" ht="14.4" customHeight="1" s="185">
      <c r="C1340" s="235" t="n"/>
      <c r="Q1340" s="235" t="n"/>
      <c r="AF1340" s="235" t="n"/>
    </row>
    <row r="1341" ht="14.4" customHeight="1" s="185">
      <c r="C1341" s="235" t="n"/>
      <c r="Q1341" s="235" t="n"/>
      <c r="AF1341" s="235" t="n"/>
    </row>
    <row r="1342" ht="14.4" customHeight="1" s="185">
      <c r="C1342" s="235" t="n"/>
      <c r="Q1342" s="235" t="n"/>
      <c r="AF1342" s="235" t="n"/>
    </row>
    <row r="1343" ht="14.4" customHeight="1" s="185">
      <c r="C1343" s="235" t="n"/>
      <c r="Q1343" s="235" t="n"/>
      <c r="AF1343" s="235" t="n"/>
    </row>
    <row r="1344" ht="14.4" customHeight="1" s="185">
      <c r="C1344" s="235" t="n"/>
      <c r="Q1344" s="235" t="n"/>
      <c r="AF1344" s="235" t="n"/>
    </row>
    <row r="1345" ht="14.4" customHeight="1" s="185">
      <c r="C1345" s="235" t="n"/>
      <c r="Q1345" s="235" t="n"/>
      <c r="AF1345" s="235" t="n"/>
    </row>
    <row r="1346" ht="14.4" customHeight="1" s="185">
      <c r="C1346" s="235" t="n"/>
      <c r="Q1346" s="235" t="n"/>
      <c r="AF1346" s="235" t="n"/>
    </row>
    <row r="1347" ht="14.4" customHeight="1" s="185">
      <c r="C1347" s="235" t="n"/>
      <c r="Q1347" s="235" t="n"/>
      <c r="AF1347" s="235" t="n"/>
    </row>
    <row r="1348" ht="14.4" customHeight="1" s="185">
      <c r="C1348" s="235" t="n"/>
      <c r="Q1348" s="235" t="n"/>
      <c r="AF1348" s="235" t="n"/>
    </row>
    <row r="1349" ht="14.4" customHeight="1" s="185">
      <c r="C1349" s="235" t="n"/>
      <c r="Q1349" s="235" t="n"/>
      <c r="AF1349" s="235" t="n"/>
    </row>
    <row r="1350" ht="14.4" customHeight="1" s="185">
      <c r="C1350" s="235" t="n"/>
      <c r="Q1350" s="235" t="n"/>
      <c r="AF1350" s="235" t="n"/>
    </row>
    <row r="1351" ht="14.4" customHeight="1" s="185">
      <c r="C1351" s="235" t="n"/>
      <c r="Q1351" s="235" t="n"/>
      <c r="AF1351" s="235" t="n"/>
    </row>
    <row r="1352" ht="14.4" customHeight="1" s="185">
      <c r="C1352" s="235" t="n"/>
      <c r="Q1352" s="235" t="n"/>
      <c r="AF1352" s="235" t="n"/>
    </row>
    <row r="1353" ht="14.4" customHeight="1" s="185">
      <c r="C1353" s="235" t="n"/>
      <c r="Q1353" s="235" t="n"/>
      <c r="AF1353" s="235" t="n"/>
    </row>
    <row r="1354" ht="14.4" customHeight="1" s="185">
      <c r="A1354" s="194" t="inlineStr">
        <is>
          <t>📋 T2 — 📆 SEMAINE 8</t>
        </is>
      </c>
      <c r="C1354" s="235" t="n"/>
      <c r="Q1354" s="235" t="n"/>
      <c r="AF1354" s="235" t="n"/>
    </row>
    <row r="1355" ht="14.4" customHeight="1" s="185">
      <c r="C1355" s="235" t="n"/>
      <c r="Q1355" s="235" t="n"/>
      <c r="AF1355" s="235" t="n"/>
    </row>
    <row r="1356" ht="14.4" customHeight="1" s="185">
      <c r="C1356" s="235" t="n"/>
      <c r="Q1356" s="235" t="n"/>
      <c r="AF1356" s="235" t="n"/>
    </row>
    <row r="1357" ht="14.4" customHeight="1" s="185">
      <c r="C1357" s="235" t="n"/>
      <c r="Q1357" s="235" t="n"/>
      <c r="AF1357" s="235" t="n"/>
    </row>
    <row r="1358" ht="14.4" customHeight="1" s="185">
      <c r="C1358" s="235" t="n"/>
      <c r="Q1358" s="235" t="n"/>
      <c r="AF1358" s="235" t="n"/>
    </row>
    <row r="1359" ht="14.4" customHeight="1" s="185">
      <c r="C1359" s="235" t="n"/>
      <c r="Q1359" s="235" t="n"/>
      <c r="AF1359" s="235" t="n"/>
    </row>
    <row r="1360" ht="14.4" customHeight="1" s="185">
      <c r="C1360" s="235" t="n"/>
      <c r="Q1360" s="235" t="n"/>
      <c r="AF1360" s="235" t="n"/>
    </row>
    <row r="1361" ht="14.4" customHeight="1" s="185">
      <c r="C1361" s="235" t="n"/>
      <c r="Q1361" s="235" t="n"/>
      <c r="AF1361" s="235" t="n"/>
    </row>
    <row r="1362" ht="14.4" customHeight="1" s="185">
      <c r="C1362" s="235" t="n"/>
      <c r="Q1362" s="235" t="n"/>
      <c r="AF1362" s="235" t="n"/>
    </row>
    <row r="1363" ht="14.4" customHeight="1" s="185">
      <c r="C1363" s="235" t="n"/>
      <c r="Q1363" s="235" t="n"/>
      <c r="AF1363" s="235" t="n"/>
    </row>
    <row r="1364" ht="14.4" customHeight="1" s="185">
      <c r="C1364" s="235" t="n"/>
      <c r="Q1364" s="235" t="n"/>
      <c r="AF1364" s="235" t="n"/>
    </row>
    <row r="1365" ht="14.4" customHeight="1" s="185">
      <c r="C1365" s="235" t="n"/>
      <c r="Q1365" s="235" t="n"/>
      <c r="AF1365" s="235" t="n"/>
    </row>
    <row r="1366" ht="14.4" customHeight="1" s="185">
      <c r="C1366" s="235" t="n"/>
      <c r="Q1366" s="235" t="n"/>
      <c r="AF1366" s="235" t="n"/>
    </row>
    <row r="1367" ht="14.4" customHeight="1" s="185">
      <c r="C1367" s="235" t="n"/>
      <c r="Q1367" s="235" t="n"/>
      <c r="AF1367" s="235" t="n"/>
    </row>
    <row r="1368" ht="14.4" customHeight="1" s="185">
      <c r="C1368" s="235" t="n"/>
      <c r="Q1368" s="235" t="n"/>
      <c r="AF1368" s="235" t="n"/>
    </row>
    <row r="1369" ht="14.4" customHeight="1" s="185">
      <c r="C1369" s="235" t="n"/>
      <c r="Q1369" s="235" t="n"/>
      <c r="AF1369" s="235" t="n"/>
    </row>
    <row r="1370" ht="14.4" customHeight="1" s="185">
      <c r="C1370" s="235" t="n"/>
      <c r="Q1370" s="235" t="n"/>
      <c r="AF1370" s="235" t="n"/>
    </row>
    <row r="1371" ht="14.4" customHeight="1" s="185">
      <c r="C1371" s="235" t="n"/>
      <c r="Q1371" s="235" t="n"/>
      <c r="AF1371" s="235" t="n"/>
    </row>
    <row r="1372" ht="14.4" customHeight="1" s="185">
      <c r="C1372" s="235" t="n"/>
      <c r="Q1372" s="235" t="n"/>
      <c r="AF1372" s="235" t="n"/>
    </row>
    <row r="1373" ht="14.4" customHeight="1" s="185">
      <c r="C1373" s="235" t="n"/>
      <c r="Q1373" s="235" t="n"/>
      <c r="AF1373" s="235" t="n"/>
    </row>
    <row r="1374" ht="14.4" customHeight="1" s="185">
      <c r="C1374" s="235" t="n"/>
      <c r="Q1374" s="235" t="n"/>
      <c r="AF1374" s="235" t="n"/>
    </row>
    <row r="1375" ht="14.4" customHeight="1" s="185">
      <c r="C1375" s="235" t="n"/>
      <c r="Q1375" s="235" t="n"/>
      <c r="AF1375" s="235" t="n"/>
    </row>
    <row r="1376" ht="14.4" customHeight="1" s="185">
      <c r="C1376" s="235" t="n"/>
      <c r="Q1376" s="235" t="n"/>
      <c r="AF1376" s="235" t="n"/>
    </row>
    <row r="1377" ht="14.4" customHeight="1" s="185">
      <c r="C1377" s="235" t="n"/>
      <c r="Q1377" s="235" t="n"/>
      <c r="AF1377" s="235" t="n"/>
    </row>
    <row r="1378" ht="14.4" customHeight="1" s="185">
      <c r="C1378" s="235" t="n"/>
      <c r="Q1378" s="235" t="n"/>
      <c r="AF1378" s="235" t="n"/>
    </row>
    <row r="1379" ht="14.4" customHeight="1" s="185">
      <c r="C1379" s="235" t="n"/>
      <c r="Q1379" s="235" t="n"/>
      <c r="AF1379" s="235" t="n"/>
    </row>
    <row r="1380" ht="14.4" customHeight="1" s="185">
      <c r="C1380" s="235" t="n"/>
      <c r="Q1380" s="235" t="n"/>
      <c r="AF1380" s="235" t="n"/>
    </row>
    <row r="1381" ht="14.4" customHeight="1" s="185">
      <c r="C1381" s="235" t="n"/>
      <c r="Q1381" s="235" t="n"/>
      <c r="AF1381" s="235" t="n"/>
    </row>
    <row r="1382" ht="14.4" customHeight="1" s="185">
      <c r="C1382" s="235" t="n"/>
      <c r="Q1382" s="235" t="n"/>
      <c r="AF1382" s="235" t="n"/>
    </row>
    <row r="1383" ht="14.4" customHeight="1" s="185">
      <c r="C1383" s="235" t="n"/>
      <c r="Q1383" s="235" t="n"/>
      <c r="AF1383" s="235" t="n"/>
    </row>
    <row r="1384" ht="14.4" customHeight="1" s="185">
      <c r="C1384" s="235" t="n"/>
      <c r="Q1384" s="235" t="n"/>
      <c r="AF1384" s="235" t="n"/>
    </row>
    <row r="1385" ht="14.4" customHeight="1" s="185">
      <c r="C1385" s="235" t="n"/>
      <c r="Q1385" s="235" t="n"/>
      <c r="AF1385" s="235" t="n"/>
    </row>
    <row r="1386" ht="14.4" customHeight="1" s="185">
      <c r="C1386" s="235" t="n"/>
      <c r="Q1386" s="235" t="n"/>
      <c r="AF1386" s="235" t="n"/>
    </row>
    <row r="1387" ht="14.4" customHeight="1" s="185">
      <c r="C1387" s="235" t="n"/>
      <c r="Q1387" s="235" t="n"/>
      <c r="AF1387" s="235" t="n"/>
    </row>
    <row r="1388" ht="14.4" customHeight="1" s="185">
      <c r="C1388" s="235" t="n"/>
      <c r="Q1388" s="235" t="n"/>
      <c r="AF1388" s="235" t="n"/>
    </row>
    <row r="1389" ht="14.4" customHeight="1" s="185">
      <c r="C1389" s="235" t="n"/>
      <c r="Q1389" s="235" t="n"/>
      <c r="AF1389" s="235" t="n"/>
    </row>
    <row r="1390" ht="14.4" customHeight="1" s="185">
      <c r="C1390" s="235" t="n"/>
      <c r="Q1390" s="235" t="n"/>
      <c r="AF1390" s="235" t="n"/>
    </row>
    <row r="1391" ht="14.4" customHeight="1" s="185">
      <c r="C1391" s="235" t="n"/>
      <c r="Q1391" s="235" t="n"/>
      <c r="AF1391" s="235" t="n"/>
    </row>
    <row r="1392" ht="14.4" customHeight="1" s="185">
      <c r="C1392" s="235" t="n"/>
      <c r="Q1392" s="235" t="n"/>
      <c r="AF1392" s="235" t="n"/>
    </row>
    <row r="1393" ht="14.4" customHeight="1" s="185">
      <c r="C1393" s="235" t="n"/>
      <c r="Q1393" s="235" t="n"/>
      <c r="AF1393" s="235" t="n"/>
    </row>
    <row r="1394" ht="14.4" customHeight="1" s="185">
      <c r="C1394" s="235" t="n"/>
      <c r="Q1394" s="235" t="n"/>
      <c r="AF1394" s="235" t="n"/>
    </row>
    <row r="1395" ht="14.4" customHeight="1" s="185">
      <c r="C1395" s="235" t="n"/>
      <c r="Q1395" s="235" t="n"/>
      <c r="AF1395" s="235" t="n"/>
    </row>
    <row r="1396" ht="14.4" customHeight="1" s="185">
      <c r="C1396" s="235" t="n"/>
      <c r="Q1396" s="235" t="n"/>
      <c r="AF1396" s="235" t="n"/>
    </row>
    <row r="1397" ht="14.4" customHeight="1" s="185">
      <c r="C1397" s="235" t="n"/>
      <c r="Q1397" s="235" t="n"/>
      <c r="AF1397" s="235" t="n"/>
    </row>
    <row r="1398" ht="14.4" customHeight="1" s="185">
      <c r="C1398" s="235" t="n"/>
      <c r="Q1398" s="235" t="n"/>
      <c r="AF1398" s="235" t="n"/>
    </row>
    <row r="1399" ht="14.4" customHeight="1" s="185">
      <c r="C1399" s="235" t="n"/>
      <c r="Q1399" s="235" t="n"/>
      <c r="AF1399" s="235" t="n"/>
    </row>
    <row r="1400" ht="14.4" customHeight="1" s="185">
      <c r="C1400" s="235" t="n"/>
      <c r="Q1400" s="235" t="n"/>
      <c r="AF1400" s="235" t="n"/>
    </row>
    <row r="1401" ht="14.4" customHeight="1" s="185">
      <c r="C1401" s="235" t="n"/>
      <c r="Q1401" s="235" t="n"/>
      <c r="AF1401" s="235" t="n"/>
    </row>
    <row r="1402" ht="14.4" customHeight="1" s="185">
      <c r="C1402" s="235" t="n"/>
      <c r="Q1402" s="235" t="n"/>
      <c r="AF1402" s="235" t="n"/>
    </row>
    <row r="1403" ht="14.4" customHeight="1" s="185">
      <c r="C1403" s="235" t="n"/>
      <c r="Q1403" s="235" t="n"/>
      <c r="AF1403" s="235" t="n"/>
    </row>
    <row r="1404" ht="14.4" customHeight="1" s="185">
      <c r="C1404" s="235" t="n"/>
      <c r="Q1404" s="235" t="n"/>
      <c r="AF1404" s="235" t="n"/>
    </row>
    <row r="1405" ht="14.4" customHeight="1" s="185">
      <c r="C1405" s="235" t="n"/>
      <c r="Q1405" s="235" t="n"/>
      <c r="AF1405" s="235" t="n"/>
    </row>
    <row r="1406" ht="14.4" customHeight="1" s="185">
      <c r="C1406" s="235" t="n"/>
      <c r="Q1406" s="235" t="n"/>
      <c r="AF1406" s="235" t="n"/>
    </row>
    <row r="1407" ht="14.4" customHeight="1" s="185">
      <c r="C1407" s="235" t="n"/>
      <c r="Q1407" s="235" t="n"/>
      <c r="AF1407" s="235" t="n"/>
    </row>
    <row r="1408" ht="14.4" customHeight="1" s="185">
      <c r="C1408" s="235" t="n"/>
      <c r="Q1408" s="235" t="n"/>
      <c r="AF1408" s="235" t="n"/>
    </row>
    <row r="1409" ht="14.4" customHeight="1" s="185">
      <c r="C1409" s="235" t="n"/>
      <c r="Q1409" s="235" t="n"/>
      <c r="AF1409" s="235" t="n"/>
    </row>
    <row r="1410" ht="14.4" customHeight="1" s="185">
      <c r="C1410" s="235" t="n"/>
      <c r="Q1410" s="235" t="n"/>
      <c r="AF1410" s="235" t="n"/>
    </row>
    <row r="1411" ht="14.4" customHeight="1" s="185">
      <c r="C1411" s="235" t="n"/>
      <c r="Q1411" s="235" t="n"/>
      <c r="AF1411" s="235" t="n"/>
    </row>
    <row r="1412" ht="14.4" customHeight="1" s="185">
      <c r="C1412" s="235" t="n"/>
      <c r="Q1412" s="235" t="n"/>
      <c r="AF1412" s="235" t="n"/>
    </row>
    <row r="1413" ht="14.4" customHeight="1" s="185">
      <c r="C1413" s="235" t="n"/>
      <c r="Q1413" s="235" t="n"/>
      <c r="AF1413" s="235" t="n"/>
    </row>
    <row r="1414" ht="14.4" customHeight="1" s="185">
      <c r="C1414" s="235" t="n"/>
      <c r="Q1414" s="235" t="n"/>
      <c r="AF1414" s="235" t="n"/>
    </row>
    <row r="1415" ht="14.4" customHeight="1" s="185">
      <c r="C1415" s="235" t="n"/>
      <c r="Q1415" s="235" t="n"/>
      <c r="AF1415" s="235" t="n"/>
    </row>
    <row r="1416" ht="14.4" customHeight="1" s="185">
      <c r="C1416" s="235" t="n"/>
      <c r="Q1416" s="235" t="n"/>
      <c r="AF1416" s="235" t="n"/>
    </row>
    <row r="1417" ht="14.4" customHeight="1" s="185">
      <c r="C1417" s="235" t="n"/>
      <c r="Q1417" s="235" t="n"/>
      <c r="AF1417" s="235" t="n"/>
    </row>
    <row r="1418" ht="14.4" customHeight="1" s="185">
      <c r="C1418" s="235" t="n"/>
      <c r="Q1418" s="235" t="n"/>
      <c r="AF1418" s="235" t="n"/>
    </row>
    <row r="1419" ht="14.4" customHeight="1" s="185">
      <c r="C1419" s="235" t="n"/>
      <c r="Q1419" s="235" t="n"/>
      <c r="AF1419" s="235" t="n"/>
    </row>
    <row r="1420" ht="14.4" customHeight="1" s="185">
      <c r="C1420" s="235" t="n"/>
      <c r="Q1420" s="235" t="n"/>
      <c r="AF1420" s="235" t="n"/>
    </row>
    <row r="1421" ht="14.4" customHeight="1" s="185">
      <c r="C1421" s="235" t="n"/>
      <c r="Q1421" s="235" t="n"/>
      <c r="AF1421" s="235" t="n"/>
    </row>
    <row r="1422" ht="14.4" customHeight="1" s="185">
      <c r="C1422" s="235" t="n"/>
      <c r="Q1422" s="235" t="n"/>
      <c r="AF1422" s="235" t="n"/>
    </row>
    <row r="1423" ht="14.4" customHeight="1" s="185">
      <c r="C1423" s="235" t="n"/>
      <c r="Q1423" s="235" t="n"/>
      <c r="AF1423" s="235" t="n"/>
    </row>
    <row r="1424" ht="14.4" customHeight="1" s="185">
      <c r="C1424" s="235" t="n"/>
      <c r="Q1424" s="235" t="n"/>
      <c r="AF1424" s="235" t="n"/>
    </row>
    <row r="1425" ht="14.4" customHeight="1" s="185">
      <c r="A1425" s="194" t="inlineStr">
        <is>
          <t>📋 T2 — 📆 SEMAINE 9</t>
        </is>
      </c>
      <c r="C1425" s="235" t="n"/>
      <c r="Q1425" s="235" t="n"/>
      <c r="AF1425" s="235" t="n"/>
    </row>
    <row r="1426" ht="14.4" customHeight="1" s="185">
      <c r="C1426" s="235" t="n"/>
      <c r="Q1426" s="235" t="n"/>
      <c r="AF1426" s="235" t="n"/>
    </row>
    <row r="1427" ht="14.4" customHeight="1" s="185">
      <c r="C1427" s="235" t="n"/>
      <c r="Q1427" s="235" t="n"/>
      <c r="AF1427" s="235" t="n"/>
    </row>
    <row r="1428" ht="14.4" customHeight="1" s="185">
      <c r="C1428" s="235" t="n"/>
      <c r="Q1428" s="235" t="n"/>
      <c r="AF1428" s="235" t="n"/>
    </row>
    <row r="1429" ht="14.4" customHeight="1" s="185">
      <c r="C1429" s="235" t="n"/>
      <c r="Q1429" s="235" t="n"/>
      <c r="AF1429" s="235" t="n"/>
    </row>
    <row r="1430" ht="14.4" customHeight="1" s="185">
      <c r="C1430" s="235" t="n"/>
      <c r="Q1430" s="235" t="n"/>
      <c r="AF1430" s="235" t="n"/>
    </row>
    <row r="1431" ht="14.4" customHeight="1" s="185">
      <c r="C1431" s="235" t="n"/>
      <c r="Q1431" s="235" t="n"/>
      <c r="AF1431" s="235" t="n"/>
    </row>
    <row r="1432" ht="14.4" customHeight="1" s="185">
      <c r="C1432" s="235" t="n"/>
      <c r="Q1432" s="235" t="n"/>
      <c r="AF1432" s="235" t="n"/>
    </row>
    <row r="1433" ht="14.4" customHeight="1" s="185">
      <c r="C1433" s="235" t="n"/>
      <c r="Q1433" s="235" t="n"/>
      <c r="AF1433" s="235" t="n"/>
    </row>
    <row r="1434" ht="14.4" customHeight="1" s="185">
      <c r="C1434" s="235" t="n"/>
      <c r="Q1434" s="235" t="n"/>
      <c r="AF1434" s="235" t="n"/>
    </row>
    <row r="1435" ht="14.4" customHeight="1" s="185">
      <c r="C1435" s="235" t="n"/>
      <c r="Q1435" s="235" t="n"/>
      <c r="AF1435" s="235" t="n"/>
    </row>
    <row r="1436" ht="14.4" customHeight="1" s="185">
      <c r="C1436" s="235" t="n"/>
      <c r="Q1436" s="235" t="n"/>
      <c r="AF1436" s="235" t="n"/>
    </row>
    <row r="1437" ht="14.4" customHeight="1" s="185">
      <c r="C1437" s="235" t="n"/>
      <c r="Q1437" s="235" t="n"/>
      <c r="AF1437" s="235" t="n"/>
    </row>
    <row r="1438" ht="14.4" customHeight="1" s="185">
      <c r="C1438" s="235" t="n"/>
      <c r="Q1438" s="235" t="n"/>
      <c r="AF1438" s="235" t="n"/>
    </row>
    <row r="1439" ht="14.4" customHeight="1" s="185">
      <c r="C1439" s="235" t="n"/>
      <c r="Q1439" s="235" t="n"/>
      <c r="AF1439" s="235" t="n"/>
    </row>
    <row r="1440" ht="14.4" customHeight="1" s="185">
      <c r="C1440" s="235" t="n"/>
      <c r="Q1440" s="235" t="n"/>
      <c r="AF1440" s="235" t="n"/>
    </row>
    <row r="1441" ht="14.4" customHeight="1" s="185">
      <c r="C1441" s="235" t="n"/>
      <c r="Q1441" s="235" t="n"/>
      <c r="AF1441" s="235" t="n"/>
    </row>
    <row r="1442" ht="14.4" customHeight="1" s="185">
      <c r="C1442" s="235" t="n"/>
      <c r="Q1442" s="235" t="n"/>
      <c r="AF1442" s="235" t="n"/>
    </row>
    <row r="1443" ht="14.4" customHeight="1" s="185">
      <c r="C1443" s="235" t="n"/>
      <c r="Q1443" s="235" t="n"/>
      <c r="AF1443" s="235" t="n"/>
    </row>
    <row r="1444" ht="14.4" customHeight="1" s="185">
      <c r="C1444" s="235" t="n"/>
      <c r="Q1444" s="235" t="n"/>
      <c r="AF1444" s="235" t="n"/>
    </row>
    <row r="1445" ht="14.4" customHeight="1" s="185">
      <c r="C1445" s="235" t="n"/>
      <c r="Q1445" s="235" t="n"/>
      <c r="AF1445" s="235" t="n"/>
    </row>
    <row r="1446" ht="14.4" customHeight="1" s="185">
      <c r="C1446" s="235" t="n"/>
      <c r="Q1446" s="235" t="n"/>
      <c r="AF1446" s="235" t="n"/>
    </row>
    <row r="1447" ht="14.4" customHeight="1" s="185">
      <c r="C1447" s="235" t="n"/>
      <c r="Q1447" s="235" t="n"/>
      <c r="AF1447" s="235" t="n"/>
    </row>
    <row r="1448" ht="14.4" customHeight="1" s="185">
      <c r="C1448" s="235" t="n"/>
      <c r="Q1448" s="235" t="n"/>
      <c r="AF1448" s="235" t="n"/>
    </row>
    <row r="1449" ht="14.4" customHeight="1" s="185">
      <c r="C1449" s="235" t="n"/>
      <c r="Q1449" s="235" t="n"/>
      <c r="AF1449" s="235" t="n"/>
    </row>
    <row r="1450" ht="14.4" customHeight="1" s="185">
      <c r="C1450" s="235" t="n"/>
      <c r="Q1450" s="235" t="n"/>
      <c r="AF1450" s="235" t="n"/>
    </row>
    <row r="1451" ht="14.4" customHeight="1" s="185">
      <c r="C1451" s="235" t="n"/>
      <c r="Q1451" s="235" t="n"/>
      <c r="AF1451" s="235" t="n"/>
    </row>
    <row r="1452" ht="14.4" customHeight="1" s="185">
      <c r="C1452" s="235" t="n"/>
      <c r="Q1452" s="235" t="n"/>
      <c r="AF1452" s="235" t="n"/>
    </row>
    <row r="1453" ht="14.4" customHeight="1" s="185">
      <c r="C1453" s="235" t="n"/>
      <c r="Q1453" s="235" t="n"/>
      <c r="AF1453" s="235" t="n"/>
    </row>
    <row r="1454" ht="14.4" customHeight="1" s="185">
      <c r="C1454" s="235" t="n"/>
      <c r="Q1454" s="235" t="n"/>
      <c r="AF1454" s="235" t="n"/>
    </row>
    <row r="1455" ht="14.4" customHeight="1" s="185">
      <c r="C1455" s="235" t="n"/>
      <c r="Q1455" s="235" t="n"/>
      <c r="AF1455" s="235" t="n"/>
    </row>
    <row r="1456" ht="14.4" customHeight="1" s="185">
      <c r="C1456" s="235" t="n"/>
      <c r="Q1456" s="235" t="n"/>
      <c r="AF1456" s="235" t="n"/>
    </row>
    <row r="1457" ht="14.4" customHeight="1" s="185">
      <c r="C1457" s="235" t="n"/>
      <c r="Q1457" s="235" t="n"/>
      <c r="AF1457" s="235" t="n"/>
    </row>
    <row r="1458" ht="14.4" customHeight="1" s="185">
      <c r="C1458" s="235" t="n"/>
      <c r="Q1458" s="235" t="n"/>
      <c r="AF1458" s="235" t="n"/>
    </row>
    <row r="1459" ht="14.4" customHeight="1" s="185">
      <c r="C1459" s="235" t="n"/>
      <c r="Q1459" s="235" t="n"/>
      <c r="AF1459" s="235" t="n"/>
    </row>
    <row r="1460" ht="14.4" customHeight="1" s="185">
      <c r="C1460" s="235" t="n"/>
      <c r="Q1460" s="235" t="n"/>
      <c r="AF1460" s="235" t="n"/>
    </row>
    <row r="1461" ht="14.4" customHeight="1" s="185">
      <c r="C1461" s="235" t="n"/>
      <c r="Q1461" s="235" t="n"/>
      <c r="AF1461" s="235" t="n"/>
    </row>
    <row r="1462" ht="14.4" customHeight="1" s="185">
      <c r="C1462" s="235" t="n"/>
      <c r="Q1462" s="235" t="n"/>
      <c r="AF1462" s="235" t="n"/>
    </row>
    <row r="1463" ht="14.4" customHeight="1" s="185">
      <c r="C1463" s="235" t="n"/>
      <c r="Q1463" s="235" t="n"/>
      <c r="AF1463" s="235" t="n"/>
    </row>
    <row r="1464" ht="14.4" customHeight="1" s="185">
      <c r="C1464" s="235" t="n"/>
      <c r="Q1464" s="235" t="n"/>
      <c r="AF1464" s="235" t="n"/>
    </row>
    <row r="1465" ht="14.4" customHeight="1" s="185">
      <c r="C1465" s="235" t="n"/>
      <c r="Q1465" s="235" t="n"/>
      <c r="AF1465" s="235" t="n"/>
    </row>
    <row r="1466" ht="14.4" customHeight="1" s="185">
      <c r="C1466" s="235" t="n"/>
      <c r="Q1466" s="235" t="n"/>
      <c r="AF1466" s="235" t="n"/>
    </row>
    <row r="1467" ht="14.4" customHeight="1" s="185">
      <c r="C1467" s="235" t="n"/>
      <c r="Q1467" s="235" t="n"/>
      <c r="AF1467" s="235" t="n"/>
    </row>
    <row r="1468" ht="14.4" customHeight="1" s="185">
      <c r="C1468" s="235" t="n"/>
      <c r="Q1468" s="235" t="n"/>
      <c r="AF1468" s="235" t="n"/>
    </row>
    <row r="1469" ht="14.4" customHeight="1" s="185">
      <c r="C1469" s="235" t="n"/>
      <c r="Q1469" s="235" t="n"/>
      <c r="AF1469" s="235" t="n"/>
    </row>
    <row r="1470" ht="14.4" customHeight="1" s="185">
      <c r="C1470" s="235" t="n"/>
      <c r="Q1470" s="235" t="n"/>
      <c r="AF1470" s="235" t="n"/>
    </row>
    <row r="1471" ht="14.4" customHeight="1" s="185">
      <c r="C1471" s="235" t="n"/>
      <c r="Q1471" s="235" t="n"/>
      <c r="AF1471" s="235" t="n"/>
    </row>
    <row r="1472" ht="14.4" customHeight="1" s="185">
      <c r="C1472" s="235" t="n"/>
      <c r="Q1472" s="235" t="n"/>
      <c r="AF1472" s="235" t="n"/>
    </row>
    <row r="1473" ht="14.4" customHeight="1" s="185">
      <c r="C1473" s="235" t="n"/>
      <c r="Q1473" s="235" t="n"/>
      <c r="AF1473" s="235" t="n"/>
    </row>
    <row r="1474" ht="14.4" customHeight="1" s="185">
      <c r="C1474" s="235" t="n"/>
      <c r="Q1474" s="235" t="n"/>
      <c r="AF1474" s="235" t="n"/>
    </row>
    <row r="1475" ht="14.4" customHeight="1" s="185">
      <c r="C1475" s="235" t="n"/>
      <c r="Q1475" s="235" t="n"/>
      <c r="AF1475" s="235" t="n"/>
    </row>
    <row r="1476" ht="14.4" customHeight="1" s="185">
      <c r="C1476" s="235" t="n"/>
      <c r="Q1476" s="235" t="n"/>
      <c r="AF1476" s="235" t="n"/>
    </row>
    <row r="1477" ht="14.4" customHeight="1" s="185">
      <c r="C1477" s="235" t="n"/>
      <c r="Q1477" s="235" t="n"/>
      <c r="AF1477" s="235" t="n"/>
    </row>
    <row r="1478" ht="14.4" customHeight="1" s="185">
      <c r="C1478" s="235" t="n"/>
      <c r="Q1478" s="235" t="n"/>
      <c r="AF1478" s="235" t="n"/>
    </row>
    <row r="1479" ht="14.4" customHeight="1" s="185">
      <c r="C1479" s="235" t="n"/>
      <c r="Q1479" s="235" t="n"/>
      <c r="AF1479" s="235" t="n"/>
    </row>
    <row r="1480" ht="14.4" customHeight="1" s="185">
      <c r="C1480" s="235" t="n"/>
      <c r="Q1480" s="235" t="n"/>
      <c r="AF1480" s="235" t="n"/>
    </row>
    <row r="1481" ht="14.4" customHeight="1" s="185">
      <c r="C1481" s="235" t="n"/>
      <c r="Q1481" s="235" t="n"/>
      <c r="AF1481" s="235" t="n"/>
    </row>
    <row r="1482" ht="14.4" customHeight="1" s="185">
      <c r="C1482" s="235" t="n"/>
      <c r="Q1482" s="235" t="n"/>
      <c r="AF1482" s="235" t="n"/>
    </row>
    <row r="1483" ht="14.4" customHeight="1" s="185">
      <c r="C1483" s="235" t="n"/>
      <c r="Q1483" s="235" t="n"/>
      <c r="AF1483" s="235" t="n"/>
    </row>
    <row r="1484" ht="14.4" customHeight="1" s="185">
      <c r="C1484" s="235" t="n"/>
      <c r="Q1484" s="235" t="n"/>
      <c r="AF1484" s="235" t="n"/>
    </row>
    <row r="1485" ht="14.4" customHeight="1" s="185">
      <c r="C1485" s="235" t="n"/>
      <c r="Q1485" s="235" t="n"/>
      <c r="AF1485" s="235" t="n"/>
    </row>
    <row r="1486" ht="14.4" customHeight="1" s="185">
      <c r="C1486" s="235" t="n"/>
      <c r="Q1486" s="235" t="n"/>
      <c r="AF1486" s="235" t="n"/>
    </row>
    <row r="1487" ht="14.4" customHeight="1" s="185">
      <c r="C1487" s="235" t="n"/>
      <c r="Q1487" s="235" t="n"/>
      <c r="AF1487" s="235" t="n"/>
    </row>
    <row r="1488" ht="14.4" customHeight="1" s="185">
      <c r="C1488" s="235" t="n"/>
      <c r="Q1488" s="235" t="n"/>
      <c r="AF1488" s="235" t="n"/>
    </row>
    <row r="1489" ht="14.4" customHeight="1" s="185">
      <c r="C1489" s="235" t="n"/>
      <c r="Q1489" s="235" t="n"/>
      <c r="AF1489" s="235" t="n"/>
    </row>
    <row r="1490" ht="14.4" customHeight="1" s="185">
      <c r="C1490" s="235" t="n"/>
      <c r="Q1490" s="235" t="n"/>
      <c r="AF1490" s="235" t="n"/>
    </row>
    <row r="1491" ht="14.4" customHeight="1" s="185">
      <c r="C1491" s="235" t="n"/>
      <c r="Q1491" s="235" t="n"/>
      <c r="AF1491" s="235" t="n"/>
    </row>
    <row r="1492" ht="14.4" customHeight="1" s="185">
      <c r="C1492" s="235" t="n"/>
      <c r="Q1492" s="235" t="n"/>
      <c r="AF1492" s="235" t="n"/>
    </row>
    <row r="1493" ht="14.4" customHeight="1" s="185">
      <c r="C1493" s="235" t="n"/>
      <c r="Q1493" s="235" t="n"/>
      <c r="AF1493" s="235" t="n"/>
    </row>
    <row r="1494" ht="14.4" customHeight="1" s="185">
      <c r="C1494" s="235" t="n"/>
      <c r="Q1494" s="235" t="n"/>
      <c r="AF1494" s="235" t="n"/>
    </row>
    <row r="1495" ht="14.4" customHeight="1" s="185">
      <c r="C1495" s="235" t="n"/>
      <c r="Q1495" s="235" t="n"/>
      <c r="AF1495" s="235" t="n"/>
    </row>
    <row r="1496" ht="14.4" customHeight="1" s="185">
      <c r="A1496" s="194" t="inlineStr">
        <is>
          <t>📋 T2 — 📆 SEMAINE 10</t>
        </is>
      </c>
      <c r="C1496" s="235" t="n"/>
      <c r="Q1496" s="235" t="n"/>
      <c r="AF1496" s="235" t="n"/>
    </row>
    <row r="1497" ht="14.4" customHeight="1" s="185">
      <c r="C1497" s="235" t="n"/>
      <c r="Q1497" s="235" t="n"/>
      <c r="AF1497" s="235" t="n"/>
    </row>
    <row r="1498" ht="14.4" customHeight="1" s="185">
      <c r="C1498" s="235" t="n"/>
      <c r="Q1498" s="235" t="n"/>
      <c r="AF1498" s="235" t="n"/>
    </row>
    <row r="1499" ht="14.4" customHeight="1" s="185">
      <c r="C1499" s="235" t="n"/>
      <c r="Q1499" s="235" t="n"/>
      <c r="AF1499" s="235" t="n"/>
    </row>
    <row r="1500" ht="14.4" customHeight="1" s="185">
      <c r="C1500" s="235" t="n"/>
      <c r="Q1500" s="235" t="n"/>
      <c r="AF1500" s="235" t="n"/>
    </row>
    <row r="1501" ht="14.4" customHeight="1" s="185">
      <c r="C1501" s="235" t="n"/>
      <c r="Q1501" s="235" t="n"/>
      <c r="AF1501" s="235" t="n"/>
    </row>
    <row r="1502" ht="14.4" customHeight="1" s="185">
      <c r="C1502" s="235" t="n"/>
      <c r="Q1502" s="235" t="n"/>
      <c r="AF1502" s="235" t="n"/>
    </row>
    <row r="1503" ht="14.4" customHeight="1" s="185">
      <c r="C1503" s="235" t="n"/>
      <c r="Q1503" s="235" t="n"/>
      <c r="AF1503" s="235" t="n"/>
    </row>
    <row r="1504" ht="14.4" customHeight="1" s="185">
      <c r="C1504" s="235" t="n"/>
      <c r="Q1504" s="235" t="n"/>
      <c r="AF1504" s="235" t="n"/>
    </row>
    <row r="1505" ht="14.4" customHeight="1" s="185">
      <c r="C1505" s="235" t="n"/>
      <c r="Q1505" s="235" t="n"/>
      <c r="AF1505" s="235" t="n"/>
    </row>
    <row r="1506" ht="14.4" customHeight="1" s="185">
      <c r="C1506" s="235" t="n"/>
      <c r="Q1506" s="235" t="n"/>
      <c r="AF1506" s="235" t="n"/>
    </row>
    <row r="1507" ht="14.4" customHeight="1" s="185">
      <c r="C1507" s="235" t="n"/>
      <c r="Q1507" s="235" t="n"/>
      <c r="AF1507" s="235" t="n"/>
    </row>
    <row r="1508" ht="14.4" customHeight="1" s="185">
      <c r="C1508" s="235" t="n"/>
      <c r="Q1508" s="235" t="n"/>
      <c r="AF1508" s="235" t="n"/>
    </row>
    <row r="1509" ht="14.4" customHeight="1" s="185">
      <c r="C1509" s="235" t="n"/>
      <c r="Q1509" s="235" t="n"/>
      <c r="AF1509" s="235" t="n"/>
    </row>
    <row r="1510" ht="14.4" customHeight="1" s="185">
      <c r="C1510" s="235" t="n"/>
      <c r="Q1510" s="235" t="n"/>
      <c r="AF1510" s="235" t="n"/>
    </row>
    <row r="1511" ht="14.4" customHeight="1" s="185">
      <c r="C1511" s="235" t="n"/>
      <c r="Q1511" s="235" t="n"/>
      <c r="AF1511" s="235" t="n"/>
    </row>
    <row r="1512" ht="14.4" customHeight="1" s="185">
      <c r="C1512" s="235" t="n"/>
      <c r="Q1512" s="235" t="n"/>
      <c r="AF1512" s="235" t="n"/>
    </row>
    <row r="1513" ht="14.4" customHeight="1" s="185">
      <c r="C1513" s="235" t="n"/>
      <c r="Q1513" s="235" t="n"/>
      <c r="AF1513" s="235" t="n"/>
    </row>
    <row r="1514" ht="14.4" customHeight="1" s="185">
      <c r="C1514" s="235" t="n"/>
      <c r="Q1514" s="235" t="n"/>
      <c r="AF1514" s="235" t="n"/>
    </row>
    <row r="1515" ht="14.4" customHeight="1" s="185">
      <c r="C1515" s="235" t="n"/>
      <c r="Q1515" s="235" t="n"/>
      <c r="AF1515" s="235" t="n"/>
    </row>
    <row r="1516" ht="14.4" customHeight="1" s="185">
      <c r="C1516" s="235" t="n"/>
      <c r="Q1516" s="235" t="n"/>
      <c r="AF1516" s="235" t="n"/>
    </row>
    <row r="1517" ht="14.4" customHeight="1" s="185">
      <c r="C1517" s="235" t="n"/>
      <c r="Q1517" s="235" t="n"/>
      <c r="AF1517" s="235" t="n"/>
    </row>
    <row r="1518" ht="14.4" customHeight="1" s="185">
      <c r="C1518" s="235" t="n"/>
      <c r="Q1518" s="235" t="n"/>
      <c r="AF1518" s="235" t="n"/>
    </row>
    <row r="1519" ht="14.4" customHeight="1" s="185">
      <c r="C1519" s="235" t="n"/>
      <c r="Q1519" s="235" t="n"/>
      <c r="AF1519" s="235" t="n"/>
    </row>
    <row r="1520" ht="14.4" customHeight="1" s="185">
      <c r="C1520" s="235" t="n"/>
      <c r="Q1520" s="235" t="n"/>
      <c r="AF1520" s="235" t="n"/>
    </row>
    <row r="1521" ht="14.4" customHeight="1" s="185">
      <c r="C1521" s="235" t="n"/>
      <c r="Q1521" s="235" t="n"/>
      <c r="AF1521" s="235" t="n"/>
    </row>
    <row r="1522" ht="14.4" customHeight="1" s="185">
      <c r="C1522" s="235" t="n"/>
      <c r="Q1522" s="235" t="n"/>
      <c r="AF1522" s="235" t="n"/>
    </row>
    <row r="1523" ht="14.4" customHeight="1" s="185">
      <c r="C1523" s="235" t="n"/>
      <c r="Q1523" s="235" t="n"/>
      <c r="AF1523" s="235" t="n"/>
    </row>
    <row r="1524" ht="14.4" customHeight="1" s="185">
      <c r="C1524" s="235" t="n"/>
      <c r="Q1524" s="235" t="n"/>
      <c r="AF1524" s="235" t="n"/>
    </row>
    <row r="1525" ht="14.4" customHeight="1" s="185">
      <c r="C1525" s="235" t="n"/>
      <c r="Q1525" s="235" t="n"/>
      <c r="AF1525" s="235" t="n"/>
    </row>
    <row r="1526" ht="14.4" customHeight="1" s="185">
      <c r="C1526" s="235" t="n"/>
      <c r="Q1526" s="235" t="n"/>
      <c r="AF1526" s="235" t="n"/>
    </row>
    <row r="1527" ht="14.4" customHeight="1" s="185">
      <c r="C1527" s="235" t="n"/>
      <c r="Q1527" s="235" t="n"/>
      <c r="AF1527" s="235" t="n"/>
    </row>
    <row r="1528" ht="14.4" customHeight="1" s="185">
      <c r="C1528" s="235" t="n"/>
      <c r="Q1528" s="235" t="n"/>
      <c r="AF1528" s="235" t="n"/>
    </row>
    <row r="1529" ht="14.4" customHeight="1" s="185">
      <c r="C1529" s="235" t="n"/>
      <c r="Q1529" s="235" t="n"/>
      <c r="AF1529" s="235" t="n"/>
    </row>
    <row r="1530" ht="14.4" customHeight="1" s="185">
      <c r="C1530" s="235" t="n"/>
      <c r="Q1530" s="235" t="n"/>
      <c r="AF1530" s="235" t="n"/>
    </row>
    <row r="1531" ht="14.4" customHeight="1" s="185">
      <c r="C1531" s="235" t="n"/>
      <c r="Q1531" s="235" t="n"/>
      <c r="AF1531" s="235" t="n"/>
    </row>
    <row r="1532" ht="14.4" customHeight="1" s="185">
      <c r="C1532" s="235" t="n"/>
      <c r="Q1532" s="235" t="n"/>
      <c r="AF1532" s="235" t="n"/>
    </row>
    <row r="1533" ht="14.4" customHeight="1" s="185">
      <c r="C1533" s="235" t="n"/>
      <c r="Q1533" s="235" t="n"/>
      <c r="AF1533" s="235" t="n"/>
    </row>
    <row r="1534" ht="14.4" customHeight="1" s="185">
      <c r="C1534" s="235" t="n"/>
      <c r="Q1534" s="235" t="n"/>
      <c r="AF1534" s="235" t="n"/>
    </row>
    <row r="1535" ht="14.4" customHeight="1" s="185">
      <c r="C1535" s="235" t="n"/>
      <c r="Q1535" s="235" t="n"/>
      <c r="AF1535" s="235" t="n"/>
    </row>
    <row r="1536" ht="14.4" customHeight="1" s="185">
      <c r="C1536" s="235" t="n"/>
      <c r="Q1536" s="235" t="n"/>
      <c r="AF1536" s="235" t="n"/>
    </row>
    <row r="1537" ht="14.4" customHeight="1" s="185">
      <c r="C1537" s="235" t="n"/>
      <c r="Q1537" s="235" t="n"/>
      <c r="AF1537" s="235" t="n"/>
    </row>
    <row r="1538" ht="14.4" customHeight="1" s="185">
      <c r="C1538" s="235" t="n"/>
      <c r="Q1538" s="235" t="n"/>
      <c r="AF1538" s="235" t="n"/>
    </row>
    <row r="1539" ht="14.4" customHeight="1" s="185">
      <c r="C1539" s="235" t="n"/>
      <c r="Q1539" s="235" t="n"/>
      <c r="AF1539" s="235" t="n"/>
    </row>
    <row r="1540" ht="14.4" customHeight="1" s="185">
      <c r="C1540" s="235" t="n"/>
      <c r="Q1540" s="235" t="n"/>
      <c r="AF1540" s="235" t="n"/>
    </row>
    <row r="1541" ht="14.4" customHeight="1" s="185">
      <c r="C1541" s="235" t="n"/>
      <c r="Q1541" s="235" t="n"/>
      <c r="AF1541" s="235" t="n"/>
    </row>
    <row r="1542" ht="14.4" customHeight="1" s="185">
      <c r="C1542" s="235" t="n"/>
      <c r="Q1542" s="235" t="n"/>
      <c r="AF1542" s="235" t="n"/>
    </row>
    <row r="1543" ht="14.4" customHeight="1" s="185">
      <c r="C1543" s="235" t="n"/>
      <c r="Q1543" s="235" t="n"/>
      <c r="AF1543" s="235" t="n"/>
    </row>
    <row r="1544" ht="14.4" customHeight="1" s="185">
      <c r="C1544" s="235" t="n"/>
      <c r="Q1544" s="235" t="n"/>
      <c r="AF1544" s="235" t="n"/>
    </row>
    <row r="1545" ht="14.4" customHeight="1" s="185">
      <c r="C1545" s="235" t="n"/>
      <c r="Q1545" s="235" t="n"/>
      <c r="AF1545" s="235" t="n"/>
    </row>
    <row r="1546" ht="14.4" customHeight="1" s="185">
      <c r="C1546" s="235" t="n"/>
      <c r="Q1546" s="235" t="n"/>
      <c r="AF1546" s="235" t="n"/>
    </row>
    <row r="1547" ht="14.4" customHeight="1" s="185">
      <c r="C1547" s="235" t="n"/>
      <c r="Q1547" s="235" t="n"/>
      <c r="AF1547" s="235" t="n"/>
    </row>
    <row r="1548" ht="14.4" customHeight="1" s="185">
      <c r="C1548" s="235" t="n"/>
      <c r="Q1548" s="235" t="n"/>
      <c r="AF1548" s="235" t="n"/>
    </row>
    <row r="1549" ht="14.4" customHeight="1" s="185">
      <c r="C1549" s="235" t="n"/>
      <c r="Q1549" s="235" t="n"/>
      <c r="AF1549" s="235" t="n"/>
    </row>
    <row r="1550" ht="14.4" customHeight="1" s="185">
      <c r="C1550" s="235" t="n"/>
      <c r="Q1550" s="235" t="n"/>
      <c r="AF1550" s="235" t="n"/>
    </row>
    <row r="1551" ht="14.4" customHeight="1" s="185">
      <c r="C1551" s="235" t="n"/>
      <c r="Q1551" s="235" t="n"/>
      <c r="AF1551" s="235" t="n"/>
    </row>
    <row r="1552" ht="14.4" customHeight="1" s="185">
      <c r="C1552" s="235" t="n"/>
      <c r="Q1552" s="235" t="n"/>
      <c r="AF1552" s="235" t="n"/>
    </row>
    <row r="1553" ht="14.4" customHeight="1" s="185">
      <c r="C1553" s="235" t="n"/>
      <c r="Q1553" s="235" t="n"/>
      <c r="AF1553" s="235" t="n"/>
    </row>
    <row r="1554" ht="14.4" customHeight="1" s="185">
      <c r="C1554" s="235" t="n"/>
      <c r="Q1554" s="235" t="n"/>
      <c r="AF1554" s="235" t="n"/>
    </row>
    <row r="1555" ht="14.4" customHeight="1" s="185">
      <c r="C1555" s="235" t="n"/>
      <c r="Q1555" s="235" t="n"/>
      <c r="AF1555" s="235" t="n"/>
    </row>
    <row r="1556" ht="14.4" customHeight="1" s="185">
      <c r="C1556" s="235" t="n"/>
      <c r="Q1556" s="235" t="n"/>
      <c r="AF1556" s="235" t="n"/>
    </row>
    <row r="1557" ht="14.4" customHeight="1" s="185">
      <c r="C1557" s="235" t="n"/>
      <c r="Q1557" s="235" t="n"/>
      <c r="AF1557" s="235" t="n"/>
    </row>
    <row r="1558" ht="14.4" customHeight="1" s="185">
      <c r="C1558" s="235" t="n"/>
      <c r="Q1558" s="235" t="n"/>
      <c r="AF1558" s="235" t="n"/>
    </row>
    <row r="1559" ht="14.4" customHeight="1" s="185">
      <c r="C1559" s="235" t="n"/>
      <c r="Q1559" s="235" t="n"/>
      <c r="AF1559" s="235" t="n"/>
    </row>
    <row r="1560" ht="14.4" customHeight="1" s="185">
      <c r="C1560" s="235" t="n"/>
      <c r="Q1560" s="235" t="n"/>
      <c r="AF1560" s="235" t="n"/>
    </row>
    <row r="1561" ht="14.4" customHeight="1" s="185">
      <c r="C1561" s="235" t="n"/>
      <c r="Q1561" s="235" t="n"/>
      <c r="AF1561" s="235" t="n"/>
    </row>
    <row r="1562" ht="14.4" customHeight="1" s="185">
      <c r="C1562" s="235" t="n"/>
      <c r="Q1562" s="235" t="n"/>
      <c r="AF1562" s="235" t="n"/>
    </row>
    <row r="1563" ht="14.4" customHeight="1" s="185">
      <c r="C1563" s="235" t="n"/>
      <c r="Q1563" s="235" t="n"/>
      <c r="AF1563" s="235" t="n"/>
    </row>
    <row r="1564" ht="14.4" customHeight="1" s="185">
      <c r="C1564" s="235" t="n"/>
      <c r="Q1564" s="235" t="n"/>
      <c r="AF1564" s="235" t="n"/>
    </row>
    <row r="1565" ht="14.4" customHeight="1" s="185">
      <c r="C1565" s="235" t="n"/>
      <c r="Q1565" s="235" t="n"/>
      <c r="AF1565" s="235" t="n"/>
    </row>
    <row r="1566" ht="14.4" customHeight="1" s="185">
      <c r="C1566" s="235" t="n"/>
      <c r="Q1566" s="235" t="n"/>
      <c r="AF1566" s="235" t="n"/>
    </row>
    <row r="1567" ht="14.4" customHeight="1" s="185">
      <c r="A1567" s="194" t="inlineStr">
        <is>
          <t>📋 T2 — 📆 SEMAINE 11</t>
        </is>
      </c>
      <c r="C1567" s="235" t="n"/>
      <c r="Q1567" s="235" t="n"/>
      <c r="AF1567" s="235" t="n"/>
    </row>
    <row r="1568" ht="14.4" customHeight="1" s="185">
      <c r="C1568" s="235" t="n"/>
      <c r="Q1568" s="235" t="n"/>
      <c r="AF1568" s="235" t="n"/>
    </row>
    <row r="1569" ht="14.4" customHeight="1" s="185">
      <c r="C1569" s="235" t="n"/>
      <c r="Q1569" s="235" t="n"/>
      <c r="AF1569" s="235" t="n"/>
    </row>
    <row r="1570" ht="14.4" customHeight="1" s="185">
      <c r="C1570" s="235" t="n"/>
      <c r="Q1570" s="235" t="n"/>
      <c r="AF1570" s="235" t="n"/>
    </row>
    <row r="1571" ht="14.4" customHeight="1" s="185">
      <c r="C1571" s="235" t="n"/>
      <c r="Q1571" s="235" t="n"/>
      <c r="AF1571" s="235" t="n"/>
    </row>
    <row r="1572" ht="14.4" customHeight="1" s="185">
      <c r="C1572" s="235" t="n"/>
      <c r="Q1572" s="235" t="n"/>
      <c r="AF1572" s="235" t="n"/>
    </row>
    <row r="1573" ht="14.4" customHeight="1" s="185">
      <c r="C1573" s="235" t="n"/>
      <c r="Q1573" s="235" t="n"/>
      <c r="AF1573" s="235" t="n"/>
    </row>
    <row r="1574" ht="14.4" customHeight="1" s="185">
      <c r="C1574" s="235" t="n"/>
      <c r="Q1574" s="235" t="n"/>
      <c r="AF1574" s="235" t="n"/>
    </row>
    <row r="1575" ht="14.4" customHeight="1" s="185">
      <c r="C1575" s="235" t="n"/>
      <c r="Q1575" s="235" t="n"/>
      <c r="AF1575" s="235" t="n"/>
    </row>
    <row r="1576" ht="14.4" customHeight="1" s="185">
      <c r="C1576" s="235" t="n"/>
      <c r="Q1576" s="235" t="n"/>
      <c r="AF1576" s="235" t="n"/>
    </row>
    <row r="1577" ht="14.4" customHeight="1" s="185">
      <c r="C1577" s="235" t="n"/>
      <c r="Q1577" s="235" t="n"/>
      <c r="AF1577" s="235" t="n"/>
    </row>
    <row r="1578" ht="14.4" customHeight="1" s="185">
      <c r="C1578" s="235" t="n"/>
      <c r="Q1578" s="235" t="n"/>
      <c r="AF1578" s="235" t="n"/>
    </row>
    <row r="1579" ht="14.4" customHeight="1" s="185">
      <c r="C1579" s="235" t="n"/>
      <c r="Q1579" s="235" t="n"/>
      <c r="AF1579" s="235" t="n"/>
    </row>
    <row r="1580" ht="14.4" customHeight="1" s="185">
      <c r="C1580" s="235" t="n"/>
      <c r="Q1580" s="235" t="n"/>
      <c r="AF1580" s="235" t="n"/>
    </row>
    <row r="1581" ht="14.4" customHeight="1" s="185">
      <c r="C1581" s="235" t="n"/>
      <c r="Q1581" s="235" t="n"/>
      <c r="AF1581" s="235" t="n"/>
    </row>
    <row r="1582" ht="14.4" customHeight="1" s="185">
      <c r="C1582" s="235" t="n"/>
      <c r="Q1582" s="235" t="n"/>
      <c r="AF1582" s="235" t="n"/>
    </row>
    <row r="1583" ht="14.4" customHeight="1" s="185">
      <c r="C1583" s="235" t="n"/>
      <c r="Q1583" s="235" t="n"/>
      <c r="AF1583" s="235" t="n"/>
    </row>
    <row r="1584" ht="14.4" customHeight="1" s="185">
      <c r="C1584" s="235" t="n"/>
      <c r="Q1584" s="235" t="n"/>
      <c r="AF1584" s="235" t="n"/>
    </row>
    <row r="1585" ht="14.4" customHeight="1" s="185">
      <c r="C1585" s="235" t="n"/>
      <c r="Q1585" s="235" t="n"/>
      <c r="AF1585" s="235" t="n"/>
    </row>
    <row r="1586" ht="14.4" customHeight="1" s="185">
      <c r="C1586" s="235" t="n"/>
      <c r="Q1586" s="235" t="n"/>
      <c r="AF1586" s="235" t="n"/>
    </row>
    <row r="1587" ht="14.4" customHeight="1" s="185">
      <c r="C1587" s="235" t="n"/>
      <c r="Q1587" s="235" t="n"/>
      <c r="AF1587" s="235" t="n"/>
    </row>
    <row r="1588" ht="14.4" customHeight="1" s="185">
      <c r="C1588" s="235" t="n"/>
      <c r="Q1588" s="235" t="n"/>
      <c r="AF1588" s="235" t="n"/>
    </row>
    <row r="1589" ht="14.4" customHeight="1" s="185">
      <c r="C1589" s="235" t="n"/>
      <c r="Q1589" s="235" t="n"/>
      <c r="AF1589" s="235" t="n"/>
    </row>
    <row r="1590" ht="14.4" customHeight="1" s="185">
      <c r="C1590" s="235" t="n"/>
      <c r="Q1590" s="235" t="n"/>
      <c r="AF1590" s="235" t="n"/>
    </row>
    <row r="1591" ht="14.4" customHeight="1" s="185">
      <c r="C1591" s="235" t="n"/>
      <c r="Q1591" s="235" t="n"/>
      <c r="AF1591" s="235" t="n"/>
    </row>
    <row r="1592" ht="14.4" customHeight="1" s="185">
      <c r="C1592" s="235" t="n"/>
      <c r="Q1592" s="235" t="n"/>
      <c r="AF1592" s="235" t="n"/>
    </row>
    <row r="1593" ht="14.4" customHeight="1" s="185">
      <c r="C1593" s="235" t="n"/>
      <c r="Q1593" s="235" t="n"/>
      <c r="AF1593" s="235" t="n"/>
    </row>
    <row r="1594" ht="14.4" customHeight="1" s="185">
      <c r="C1594" s="235" t="n"/>
      <c r="Q1594" s="235" t="n"/>
      <c r="AF1594" s="235" t="n"/>
    </row>
    <row r="1595" ht="14.4" customHeight="1" s="185">
      <c r="C1595" s="235" t="n"/>
      <c r="Q1595" s="235" t="n"/>
      <c r="AF1595" s="235" t="n"/>
    </row>
    <row r="1596" ht="14.4" customHeight="1" s="185">
      <c r="C1596" s="235" t="n"/>
      <c r="Q1596" s="235" t="n"/>
      <c r="AF1596" s="235" t="n"/>
    </row>
    <row r="1597" ht="14.4" customHeight="1" s="185">
      <c r="C1597" s="235" t="n"/>
      <c r="Q1597" s="235" t="n"/>
      <c r="AF1597" s="235" t="n"/>
    </row>
    <row r="1598" ht="14.4" customHeight="1" s="185">
      <c r="C1598" s="235" t="n"/>
      <c r="Q1598" s="235" t="n"/>
      <c r="AF1598" s="235" t="n"/>
    </row>
    <row r="1599" ht="14.4" customHeight="1" s="185">
      <c r="C1599" s="235" t="n"/>
      <c r="Q1599" s="235" t="n"/>
      <c r="AF1599" s="235" t="n"/>
    </row>
    <row r="1600" ht="14.4" customHeight="1" s="185">
      <c r="C1600" s="235" t="n"/>
      <c r="Q1600" s="235" t="n"/>
      <c r="AF1600" s="235" t="n"/>
    </row>
    <row r="1601" ht="14.4" customHeight="1" s="185">
      <c r="C1601" s="235" t="n"/>
      <c r="Q1601" s="235" t="n"/>
      <c r="AF1601" s="235" t="n"/>
    </row>
    <row r="1602" ht="14.4" customHeight="1" s="185">
      <c r="C1602" s="235" t="n"/>
      <c r="Q1602" s="235" t="n"/>
      <c r="AF1602" s="235" t="n"/>
    </row>
    <row r="1603" ht="14.4" customHeight="1" s="185">
      <c r="C1603" s="235" t="n"/>
      <c r="Q1603" s="235" t="n"/>
      <c r="AF1603" s="235" t="n"/>
    </row>
    <row r="1604" ht="14.4" customHeight="1" s="185">
      <c r="C1604" s="235" t="n"/>
      <c r="Q1604" s="235" t="n"/>
      <c r="AF1604" s="235" t="n"/>
    </row>
    <row r="1605" ht="14.4" customHeight="1" s="185">
      <c r="C1605" s="235" t="n"/>
      <c r="Q1605" s="235" t="n"/>
      <c r="AF1605" s="235" t="n"/>
    </row>
    <row r="1606" ht="14.4" customHeight="1" s="185">
      <c r="C1606" s="235" t="n"/>
      <c r="Q1606" s="235" t="n"/>
      <c r="AF1606" s="235" t="n"/>
    </row>
    <row r="1607" ht="14.4" customHeight="1" s="185">
      <c r="C1607" s="235" t="n"/>
      <c r="Q1607" s="235" t="n"/>
      <c r="AF1607" s="235" t="n"/>
    </row>
    <row r="1608" ht="14.4" customHeight="1" s="185">
      <c r="C1608" s="235" t="n"/>
      <c r="Q1608" s="235" t="n"/>
      <c r="AF1608" s="235" t="n"/>
    </row>
    <row r="1609" ht="14.4" customHeight="1" s="185">
      <c r="C1609" s="235" t="n"/>
      <c r="Q1609" s="235" t="n"/>
      <c r="AF1609" s="235" t="n"/>
    </row>
    <row r="1610" ht="14.4" customHeight="1" s="185">
      <c r="C1610" s="235" t="n"/>
      <c r="Q1610" s="235" t="n"/>
      <c r="AF1610" s="235" t="n"/>
    </row>
    <row r="1611" ht="14.4" customHeight="1" s="185">
      <c r="C1611" s="235" t="n"/>
      <c r="Q1611" s="235" t="n"/>
      <c r="AF1611" s="235" t="n"/>
    </row>
    <row r="1612" ht="14.4" customHeight="1" s="185">
      <c r="C1612" s="235" t="n"/>
      <c r="Q1612" s="235" t="n"/>
      <c r="AF1612" s="235" t="n"/>
    </row>
    <row r="1613" ht="14.4" customHeight="1" s="185">
      <c r="C1613" s="235" t="n"/>
      <c r="Q1613" s="235" t="n"/>
      <c r="AF1613" s="235" t="n"/>
    </row>
    <row r="1614" ht="14.4" customHeight="1" s="185">
      <c r="C1614" s="235" t="n"/>
      <c r="Q1614" s="235" t="n"/>
      <c r="AF1614" s="235" t="n"/>
    </row>
    <row r="1615" ht="14.4" customHeight="1" s="185">
      <c r="C1615" s="235" t="n"/>
      <c r="Q1615" s="235" t="n"/>
      <c r="AF1615" s="235" t="n"/>
    </row>
    <row r="1616" ht="14.4" customHeight="1" s="185">
      <c r="C1616" s="235" t="n"/>
      <c r="Q1616" s="235" t="n"/>
      <c r="AF1616" s="235" t="n"/>
    </row>
    <row r="1617" ht="14.4" customHeight="1" s="185">
      <c r="C1617" s="235" t="n"/>
      <c r="Q1617" s="235" t="n"/>
      <c r="AF1617" s="235" t="n"/>
    </row>
    <row r="1618" ht="14.4" customHeight="1" s="185">
      <c r="C1618" s="235" t="n"/>
      <c r="Q1618" s="235" t="n"/>
      <c r="AF1618" s="235" t="n"/>
    </row>
    <row r="1619" ht="14.4" customHeight="1" s="185">
      <c r="C1619" s="235" t="n"/>
      <c r="Q1619" s="235" t="n"/>
      <c r="AF1619" s="235" t="n"/>
    </row>
    <row r="1620" ht="14.4" customHeight="1" s="185">
      <c r="C1620" s="235" t="n"/>
      <c r="Q1620" s="235" t="n"/>
      <c r="AF1620" s="235" t="n"/>
    </row>
    <row r="1621" ht="14.4" customHeight="1" s="185">
      <c r="C1621" s="235" t="n"/>
      <c r="Q1621" s="235" t="n"/>
      <c r="AF1621" s="235" t="n"/>
    </row>
    <row r="1622" ht="14.4" customHeight="1" s="185">
      <c r="C1622" s="235" t="n"/>
      <c r="Q1622" s="235" t="n"/>
      <c r="AF1622" s="235" t="n"/>
    </row>
    <row r="1623" ht="14.4" customHeight="1" s="185">
      <c r="C1623" s="235" t="n"/>
      <c r="Q1623" s="235" t="n"/>
      <c r="AF1623" s="235" t="n"/>
    </row>
    <row r="1624" ht="14.4" customHeight="1" s="185">
      <c r="C1624" s="235" t="n"/>
      <c r="Q1624" s="235" t="n"/>
      <c r="AF1624" s="235" t="n"/>
    </row>
    <row r="1625" ht="14.4" customHeight="1" s="185">
      <c r="C1625" s="235" t="n"/>
      <c r="Q1625" s="235" t="n"/>
      <c r="AF1625" s="235" t="n"/>
    </row>
    <row r="1626" ht="14.4" customHeight="1" s="185">
      <c r="C1626" s="235" t="n"/>
      <c r="Q1626" s="235" t="n"/>
      <c r="AF1626" s="235" t="n"/>
    </row>
    <row r="1627" ht="14.4" customHeight="1" s="185">
      <c r="C1627" s="235" t="n"/>
      <c r="Q1627" s="235" t="n"/>
      <c r="AF1627" s="235" t="n"/>
    </row>
    <row r="1628" ht="14.4" customHeight="1" s="185">
      <c r="C1628" s="235" t="n"/>
      <c r="Q1628" s="235" t="n"/>
      <c r="AF1628" s="235" t="n"/>
    </row>
    <row r="1629" ht="14.4" customHeight="1" s="185">
      <c r="C1629" s="235" t="n"/>
      <c r="Q1629" s="235" t="n"/>
      <c r="AF1629" s="235" t="n"/>
    </row>
    <row r="1630" ht="14.4" customHeight="1" s="185">
      <c r="C1630" s="235" t="n"/>
      <c r="Q1630" s="235" t="n"/>
      <c r="AF1630" s="235" t="n"/>
    </row>
    <row r="1631" ht="14.4" customHeight="1" s="185">
      <c r="C1631" s="235" t="n"/>
      <c r="Q1631" s="235" t="n"/>
      <c r="AF1631" s="235" t="n"/>
    </row>
    <row r="1632" ht="14.4" customHeight="1" s="185">
      <c r="C1632" s="235" t="n"/>
      <c r="Q1632" s="235" t="n"/>
      <c r="AF1632" s="235" t="n"/>
    </row>
    <row r="1633" ht="14.4" customHeight="1" s="185">
      <c r="C1633" s="235" t="n"/>
      <c r="Q1633" s="235" t="n"/>
      <c r="AF1633" s="235" t="n"/>
    </row>
    <row r="1634" ht="14.4" customHeight="1" s="185">
      <c r="C1634" s="235" t="n"/>
      <c r="Q1634" s="235" t="n"/>
      <c r="AF1634" s="235" t="n"/>
    </row>
    <row r="1635" ht="14.4" customHeight="1" s="185">
      <c r="C1635" s="235" t="n"/>
      <c r="Q1635" s="235" t="n"/>
      <c r="AF1635" s="235" t="n"/>
    </row>
    <row r="1636" ht="14.4" customHeight="1" s="185">
      <c r="C1636" s="235" t="n"/>
      <c r="Q1636" s="235" t="n"/>
      <c r="AF1636" s="235" t="n"/>
    </row>
    <row r="1637" ht="14.4" customHeight="1" s="185">
      <c r="C1637" s="235" t="n"/>
      <c r="Q1637" s="235" t="n"/>
      <c r="AF1637" s="235" t="n"/>
    </row>
    <row r="1638" ht="14.4" customHeight="1" s="185">
      <c r="A1638" s="194" t="inlineStr">
        <is>
          <t>📋 T2 — 📆 SEMAINE 12</t>
        </is>
      </c>
      <c r="C1638" s="235" t="n"/>
      <c r="Q1638" s="235" t="n"/>
      <c r="AF1638" s="235" t="n"/>
    </row>
    <row r="1639" ht="14.4" customHeight="1" s="185">
      <c r="C1639" s="235" t="n"/>
      <c r="Q1639" s="235" t="n"/>
      <c r="AF1639" s="235" t="n"/>
    </row>
    <row r="1640" ht="14.4" customHeight="1" s="185">
      <c r="C1640" s="235" t="n"/>
      <c r="Q1640" s="235" t="n"/>
      <c r="AF1640" s="235" t="n"/>
    </row>
    <row r="1641" ht="14.4" customHeight="1" s="185">
      <c r="C1641" s="235" t="n"/>
      <c r="Q1641" s="235" t="n"/>
      <c r="AF1641" s="235" t="n"/>
    </row>
    <row r="1642" ht="14.4" customHeight="1" s="185">
      <c r="C1642" s="235" t="n"/>
      <c r="Q1642" s="235" t="n"/>
      <c r="AF1642" s="235" t="n"/>
    </row>
    <row r="1643" ht="14.4" customHeight="1" s="185">
      <c r="C1643" s="235" t="n"/>
      <c r="Q1643" s="235" t="n"/>
      <c r="AF1643" s="235" t="n"/>
    </row>
    <row r="1644" ht="14.4" customHeight="1" s="185">
      <c r="C1644" s="235" t="n"/>
      <c r="Q1644" s="235" t="n"/>
      <c r="AF1644" s="235" t="n"/>
    </row>
    <row r="1645" ht="14.4" customHeight="1" s="185">
      <c r="C1645" s="235" t="n"/>
      <c r="Q1645" s="235" t="n"/>
      <c r="AF1645" s="235" t="n"/>
    </row>
    <row r="1646" ht="14.4" customHeight="1" s="185">
      <c r="C1646" s="235" t="n"/>
      <c r="Q1646" s="235" t="n"/>
      <c r="AF1646" s="235" t="n"/>
    </row>
    <row r="1647" ht="14.4" customHeight="1" s="185">
      <c r="C1647" s="235" t="n"/>
      <c r="Q1647" s="235" t="n"/>
      <c r="AF1647" s="235" t="n"/>
    </row>
    <row r="1648" ht="14.4" customHeight="1" s="185">
      <c r="C1648" s="235" t="n"/>
      <c r="Q1648" s="235" t="n"/>
      <c r="AF1648" s="235" t="n"/>
    </row>
    <row r="1649" ht="14.4" customHeight="1" s="185">
      <c r="C1649" s="235" t="n"/>
      <c r="Q1649" s="235" t="n"/>
      <c r="AF1649" s="235" t="n"/>
    </row>
    <row r="1650" ht="14.4" customHeight="1" s="185">
      <c r="C1650" s="235" t="n"/>
      <c r="Q1650" s="235" t="n"/>
      <c r="AF1650" s="235" t="n"/>
    </row>
    <row r="1651" ht="14.4" customHeight="1" s="185">
      <c r="C1651" s="235" t="n"/>
      <c r="Q1651" s="235" t="n"/>
      <c r="AF1651" s="235" t="n"/>
    </row>
    <row r="1652" ht="14.4" customHeight="1" s="185">
      <c r="C1652" s="235" t="n"/>
      <c r="Q1652" s="235" t="n"/>
      <c r="AF1652" s="235" t="n"/>
    </row>
    <row r="1653" ht="14.4" customHeight="1" s="185">
      <c r="C1653" s="235" t="n"/>
      <c r="Q1653" s="235" t="n"/>
      <c r="AF1653" s="235" t="n"/>
    </row>
    <row r="1654" ht="14.4" customHeight="1" s="185">
      <c r="C1654" s="235" t="n"/>
      <c r="Q1654" s="235" t="n"/>
      <c r="AF1654" s="235" t="n"/>
    </row>
    <row r="1655" ht="14.4" customHeight="1" s="185">
      <c r="C1655" s="235" t="n"/>
      <c r="Q1655" s="235" t="n"/>
      <c r="AF1655" s="235" t="n"/>
    </row>
    <row r="1656" ht="14.4" customHeight="1" s="185">
      <c r="C1656" s="235" t="n"/>
      <c r="Q1656" s="235" t="n"/>
      <c r="AF1656" s="235" t="n"/>
    </row>
    <row r="1657" ht="14.4" customHeight="1" s="185">
      <c r="C1657" s="235" t="n"/>
      <c r="Q1657" s="235" t="n"/>
      <c r="AF1657" s="235" t="n"/>
    </row>
    <row r="1658" ht="14.4" customHeight="1" s="185">
      <c r="C1658" s="235" t="n"/>
      <c r="Q1658" s="235" t="n"/>
      <c r="AF1658" s="235" t="n"/>
    </row>
    <row r="1659" ht="14.4" customHeight="1" s="185">
      <c r="C1659" s="235" t="n"/>
      <c r="Q1659" s="235" t="n"/>
      <c r="AF1659" s="235" t="n"/>
    </row>
    <row r="1660" ht="14.4" customHeight="1" s="185">
      <c r="C1660" s="235" t="n"/>
      <c r="Q1660" s="235" t="n"/>
      <c r="AF1660" s="235" t="n"/>
    </row>
    <row r="1661" ht="14.4" customHeight="1" s="185">
      <c r="C1661" s="235" t="n"/>
      <c r="Q1661" s="235" t="n"/>
      <c r="AF1661" s="235" t="n"/>
    </row>
    <row r="1662" ht="14.4" customHeight="1" s="185">
      <c r="C1662" s="235" t="n"/>
      <c r="Q1662" s="235" t="n"/>
      <c r="AF1662" s="235" t="n"/>
    </row>
    <row r="1663" ht="14.4" customHeight="1" s="185">
      <c r="C1663" s="235" t="n"/>
      <c r="Q1663" s="235" t="n"/>
      <c r="AF1663" s="235" t="n"/>
    </row>
    <row r="1664" ht="14.4" customHeight="1" s="185">
      <c r="C1664" s="235" t="n"/>
      <c r="Q1664" s="235" t="n"/>
      <c r="AF1664" s="235" t="n"/>
    </row>
    <row r="1665" ht="14.4" customHeight="1" s="185">
      <c r="C1665" s="235" t="n"/>
      <c r="Q1665" s="235" t="n"/>
      <c r="AF1665" s="235" t="n"/>
    </row>
    <row r="1666" ht="14.4" customHeight="1" s="185">
      <c r="C1666" s="235" t="n"/>
      <c r="Q1666" s="235" t="n"/>
      <c r="AF1666" s="235" t="n"/>
    </row>
    <row r="1667" ht="14.4" customHeight="1" s="185">
      <c r="C1667" s="235" t="n"/>
      <c r="Q1667" s="235" t="n"/>
      <c r="AF1667" s="235" t="n"/>
    </row>
    <row r="1668" ht="14.4" customHeight="1" s="185">
      <c r="C1668" s="235" t="n"/>
      <c r="Q1668" s="235" t="n"/>
      <c r="AF1668" s="235" t="n"/>
    </row>
    <row r="1669" ht="14.4" customHeight="1" s="185">
      <c r="C1669" s="235" t="n"/>
      <c r="Q1669" s="235" t="n"/>
      <c r="AF1669" s="235" t="n"/>
    </row>
    <row r="1670" ht="14.4" customHeight="1" s="185">
      <c r="C1670" s="235" t="n"/>
      <c r="Q1670" s="235" t="n"/>
      <c r="AF1670" s="235" t="n"/>
    </row>
    <row r="1671" ht="14.4" customHeight="1" s="185">
      <c r="C1671" s="235" t="n"/>
      <c r="Q1671" s="235" t="n"/>
      <c r="AF1671" s="235" t="n"/>
    </row>
    <row r="1672" ht="14.4" customHeight="1" s="185">
      <c r="C1672" s="235" t="n"/>
      <c r="Q1672" s="235" t="n"/>
      <c r="AF1672" s="235" t="n"/>
    </row>
    <row r="1673" ht="14.4" customHeight="1" s="185">
      <c r="C1673" s="235" t="n"/>
      <c r="Q1673" s="235" t="n"/>
      <c r="AF1673" s="235" t="n"/>
    </row>
    <row r="1674" ht="14.4" customHeight="1" s="185">
      <c r="C1674" s="235" t="n"/>
      <c r="Q1674" s="235" t="n"/>
      <c r="AF1674" s="235" t="n"/>
    </row>
    <row r="1675" ht="14.4" customHeight="1" s="185">
      <c r="C1675" s="235" t="n"/>
      <c r="Q1675" s="235" t="n"/>
      <c r="AF1675" s="235" t="n"/>
    </row>
    <row r="1676" ht="14.4" customHeight="1" s="185">
      <c r="C1676" s="235" t="n"/>
      <c r="Q1676" s="235" t="n"/>
      <c r="AF1676" s="235" t="n"/>
    </row>
    <row r="1677" ht="14.4" customHeight="1" s="185">
      <c r="C1677" s="235" t="n"/>
      <c r="Q1677" s="235" t="n"/>
      <c r="AF1677" s="235" t="n"/>
    </row>
    <row r="1678" ht="14.4" customHeight="1" s="185">
      <c r="C1678" s="235" t="n"/>
      <c r="Q1678" s="235" t="n"/>
      <c r="AF1678" s="235" t="n"/>
    </row>
    <row r="1679" ht="14.4" customHeight="1" s="185">
      <c r="C1679" s="235" t="n"/>
      <c r="Q1679" s="235" t="n"/>
      <c r="AF1679" s="235" t="n"/>
    </row>
    <row r="1680" ht="14.4" customHeight="1" s="185">
      <c r="C1680" s="235" t="n"/>
      <c r="Q1680" s="235" t="n"/>
      <c r="AF1680" s="235" t="n"/>
    </row>
    <row r="1681" ht="14.4" customHeight="1" s="185">
      <c r="C1681" s="235" t="n"/>
      <c r="Q1681" s="235" t="n"/>
      <c r="AF1681" s="235" t="n"/>
    </row>
    <row r="1682" ht="14.4" customHeight="1" s="185">
      <c r="C1682" s="235" t="n"/>
      <c r="Q1682" s="235" t="n"/>
      <c r="AF1682" s="235" t="n"/>
    </row>
    <row r="1683" ht="14.4" customHeight="1" s="185">
      <c r="C1683" s="235" t="n"/>
      <c r="Q1683" s="235" t="n"/>
      <c r="AF1683" s="235" t="n"/>
    </row>
    <row r="1684" ht="14.4" customHeight="1" s="185">
      <c r="C1684" s="235" t="n"/>
      <c r="Q1684" s="235" t="n"/>
      <c r="AF1684" s="235" t="n"/>
    </row>
    <row r="1685" ht="14.4" customHeight="1" s="185">
      <c r="C1685" s="235" t="n"/>
      <c r="Q1685" s="235" t="n"/>
      <c r="AF1685" s="235" t="n"/>
    </row>
    <row r="1686" ht="14.4" customHeight="1" s="185">
      <c r="C1686" s="235" t="n"/>
      <c r="Q1686" s="235" t="n"/>
      <c r="AF1686" s="235" t="n"/>
    </row>
    <row r="1687" ht="14.4" customHeight="1" s="185">
      <c r="C1687" s="235" t="n"/>
      <c r="Q1687" s="235" t="n"/>
      <c r="AF1687" s="235" t="n"/>
    </row>
    <row r="1688" ht="14.4" customHeight="1" s="185">
      <c r="C1688" s="235" t="n"/>
      <c r="Q1688" s="235" t="n"/>
      <c r="AF1688" s="235" t="n"/>
    </row>
    <row r="1689" ht="14.4" customHeight="1" s="185">
      <c r="C1689" s="235" t="n"/>
      <c r="Q1689" s="235" t="n"/>
      <c r="AF1689" s="235" t="n"/>
    </row>
    <row r="1690" ht="14.4" customHeight="1" s="185">
      <c r="C1690" s="235" t="n"/>
      <c r="Q1690" s="235" t="n"/>
      <c r="AF1690" s="235" t="n"/>
    </row>
    <row r="1691" ht="14.4" customHeight="1" s="185">
      <c r="C1691" s="235" t="n"/>
      <c r="Q1691" s="235" t="n"/>
      <c r="AF1691" s="235" t="n"/>
    </row>
    <row r="1692" ht="14.4" customHeight="1" s="185">
      <c r="C1692" s="235" t="n"/>
      <c r="Q1692" s="235" t="n"/>
      <c r="AF1692" s="235" t="n"/>
    </row>
    <row r="1693" ht="14.4" customHeight="1" s="185">
      <c r="C1693" s="235" t="n"/>
      <c r="Q1693" s="235" t="n"/>
      <c r="AF1693" s="235" t="n"/>
    </row>
    <row r="1694" ht="14.4" customHeight="1" s="185">
      <c r="C1694" s="235" t="n"/>
      <c r="Q1694" s="235" t="n"/>
      <c r="AF1694" s="235" t="n"/>
    </row>
    <row r="1695" ht="14.4" customHeight="1" s="185">
      <c r="C1695" s="235" t="n"/>
      <c r="Q1695" s="235" t="n"/>
      <c r="AF1695" s="235" t="n"/>
    </row>
    <row r="1696" ht="14.4" customHeight="1" s="185">
      <c r="C1696" s="235" t="n"/>
      <c r="Q1696" s="235" t="n"/>
      <c r="AF1696" s="235" t="n"/>
    </row>
    <row r="1697" ht="14.4" customHeight="1" s="185">
      <c r="C1697" s="235" t="n"/>
      <c r="Q1697" s="235" t="n"/>
      <c r="AF1697" s="235" t="n"/>
    </row>
    <row r="1698" ht="14.4" customHeight="1" s="185">
      <c r="C1698" s="235" t="n"/>
      <c r="Q1698" s="235" t="n"/>
      <c r="AF1698" s="235" t="n"/>
    </row>
    <row r="1699" ht="14.4" customHeight="1" s="185">
      <c r="C1699" s="235" t="n"/>
      <c r="Q1699" s="235" t="n"/>
      <c r="AF1699" s="235" t="n"/>
    </row>
    <row r="1700" ht="14.4" customHeight="1" s="185">
      <c r="C1700" s="235" t="n"/>
      <c r="Q1700" s="235" t="n"/>
      <c r="AF1700" s="235" t="n"/>
    </row>
    <row r="1701" ht="14.4" customHeight="1" s="185">
      <c r="C1701" s="235" t="n"/>
      <c r="Q1701" s="235" t="n"/>
      <c r="AF1701" s="235" t="n"/>
    </row>
    <row r="1702" ht="14.4" customHeight="1" s="185">
      <c r="C1702" s="235" t="n"/>
      <c r="Q1702" s="235" t="n"/>
      <c r="AF1702" s="235" t="n"/>
    </row>
    <row r="1703" ht="14.4" customHeight="1" s="185">
      <c r="C1703" s="235" t="n"/>
      <c r="Q1703" s="235" t="n"/>
      <c r="AF1703" s="235" t="n"/>
    </row>
    <row r="1704" ht="14.4" customHeight="1" s="185">
      <c r="C1704" s="235" t="n"/>
      <c r="Q1704" s="235" t="n"/>
      <c r="AF1704" s="235" t="n"/>
    </row>
    <row r="1705" ht="14.4" customHeight="1" s="185">
      <c r="C1705" s="235" t="n"/>
      <c r="Q1705" s="235" t="n"/>
      <c r="AF1705" s="235" t="n"/>
    </row>
    <row r="1706" ht="14.4" customHeight="1" s="185">
      <c r="C1706" s="235" t="n"/>
      <c r="Q1706" s="235" t="n"/>
      <c r="AF1706" s="235" t="n"/>
    </row>
    <row r="1707" ht="14.4" customHeight="1" s="185">
      <c r="C1707" s="235" t="n"/>
      <c r="Q1707" s="235" t="n"/>
      <c r="AF1707" s="235" t="n"/>
    </row>
    <row r="1708" ht="14.4" customHeight="1" s="185">
      <c r="C1708" s="235" t="n"/>
      <c r="Q1708" s="235" t="n"/>
      <c r="AF1708" s="235" t="n"/>
    </row>
    <row r="1709" ht="14.4" customHeight="1" s="185">
      <c r="C1709" s="235" t="n"/>
      <c r="Q1709" s="235" t="n"/>
      <c r="AF1709" s="235" t="n"/>
    </row>
    <row r="1710" ht="30" customHeight="1" s="185">
      <c r="A1710" s="194" t="inlineStr">
        <is>
          <t>📋 T3 — 📆 SEMAINE 1</t>
        </is>
      </c>
      <c r="C1710" s="235" t="n"/>
      <c r="Q1710" s="235" t="n"/>
      <c r="AF1710" s="235" t="n"/>
    </row>
    <row r="1711" ht="14.4" customHeight="1" s="185">
      <c r="C1711" s="235" t="n"/>
      <c r="Q1711" s="235" t="n"/>
      <c r="AF1711" s="235" t="n"/>
    </row>
    <row r="1712" ht="14.4" customHeight="1" s="185">
      <c r="C1712" s="235" t="n"/>
      <c r="Q1712" s="235" t="n"/>
      <c r="AF1712" s="235" t="n"/>
    </row>
    <row r="1713" ht="14.4" customHeight="1" s="185">
      <c r="C1713" s="235" t="n"/>
      <c r="Q1713" s="235" t="n"/>
      <c r="AF1713" s="235" t="n"/>
    </row>
    <row r="1714" ht="14.4" customHeight="1" s="185">
      <c r="C1714" s="235" t="n"/>
      <c r="Q1714" s="235" t="n"/>
      <c r="AF1714" s="235" t="n"/>
    </row>
    <row r="1715" ht="14.4" customHeight="1" s="185">
      <c r="C1715" s="235" t="n"/>
      <c r="Q1715" s="235" t="n"/>
      <c r="AF1715" s="235" t="n"/>
    </row>
    <row r="1716" ht="14.4" customHeight="1" s="185">
      <c r="C1716" s="235" t="n"/>
      <c r="Q1716" s="235" t="n"/>
      <c r="AF1716" s="235" t="n"/>
    </row>
    <row r="1717" ht="14.4" customHeight="1" s="185">
      <c r="C1717" s="235" t="n"/>
      <c r="Q1717" s="235" t="n"/>
      <c r="AF1717" s="235" t="n"/>
    </row>
    <row r="1718" ht="14.4" customHeight="1" s="185">
      <c r="C1718" s="235" t="n"/>
      <c r="Q1718" s="235" t="n"/>
      <c r="AF1718" s="235" t="n"/>
    </row>
    <row r="1719" ht="14.4" customHeight="1" s="185">
      <c r="C1719" s="235" t="n"/>
      <c r="Q1719" s="235" t="n"/>
      <c r="AF1719" s="235" t="n"/>
    </row>
    <row r="1720" ht="14.4" customHeight="1" s="185">
      <c r="C1720" s="235" t="n"/>
      <c r="Q1720" s="235" t="n"/>
      <c r="AF1720" s="235" t="n"/>
    </row>
    <row r="1721" ht="14.4" customHeight="1" s="185">
      <c r="C1721" s="235" t="n"/>
      <c r="Q1721" s="235" t="n"/>
      <c r="AF1721" s="235" t="n"/>
    </row>
    <row r="1722" ht="14.4" customHeight="1" s="185">
      <c r="C1722" s="235" t="n"/>
      <c r="Q1722" s="235" t="n"/>
      <c r="AF1722" s="235" t="n"/>
    </row>
    <row r="1723" ht="14.4" customHeight="1" s="185">
      <c r="C1723" s="235" t="n"/>
      <c r="Q1723" s="235" t="n"/>
      <c r="AF1723" s="235" t="n"/>
    </row>
    <row r="1724" ht="14.4" customHeight="1" s="185">
      <c r="C1724" s="235" t="n"/>
      <c r="Q1724" s="235" t="n"/>
      <c r="AF1724" s="235" t="n"/>
    </row>
    <row r="1725" ht="14.4" customHeight="1" s="185">
      <c r="C1725" s="235" t="n"/>
      <c r="Q1725" s="235" t="n"/>
      <c r="AF1725" s="235" t="n"/>
    </row>
    <row r="1726" ht="14.4" customHeight="1" s="185">
      <c r="C1726" s="235" t="n"/>
      <c r="Q1726" s="235" t="n"/>
      <c r="AF1726" s="235" t="n"/>
    </row>
    <row r="1727" ht="14.4" customHeight="1" s="185">
      <c r="C1727" s="235" t="n"/>
      <c r="Q1727" s="235" t="n"/>
      <c r="AF1727" s="235" t="n"/>
    </row>
    <row r="1728" ht="14.4" customHeight="1" s="185">
      <c r="C1728" s="235" t="n"/>
      <c r="Q1728" s="235" t="n"/>
      <c r="AF1728" s="235" t="n"/>
    </row>
    <row r="1729" ht="14.4" customHeight="1" s="185">
      <c r="C1729" s="235" t="n"/>
      <c r="Q1729" s="235" t="n"/>
      <c r="AF1729" s="235" t="n"/>
    </row>
    <row r="1730" ht="14.4" customHeight="1" s="185">
      <c r="C1730" s="235" t="n"/>
      <c r="Q1730" s="235" t="n"/>
      <c r="AF1730" s="235" t="n"/>
    </row>
    <row r="1731" ht="14.4" customHeight="1" s="185">
      <c r="C1731" s="235" t="n"/>
      <c r="Q1731" s="235" t="n"/>
      <c r="AF1731" s="235" t="n"/>
    </row>
    <row r="1732" ht="14.4" customHeight="1" s="185">
      <c r="C1732" s="235" t="n"/>
      <c r="Q1732" s="235" t="n"/>
      <c r="AF1732" s="235" t="n"/>
    </row>
    <row r="1733" ht="14.4" customHeight="1" s="185">
      <c r="C1733" s="235" t="n"/>
      <c r="Q1733" s="235" t="n"/>
      <c r="AF1733" s="235" t="n"/>
    </row>
    <row r="1734" ht="14.4" customHeight="1" s="185">
      <c r="C1734" s="235" t="n"/>
      <c r="Q1734" s="235" t="n"/>
      <c r="AF1734" s="235" t="n"/>
    </row>
    <row r="1735" ht="14.4" customHeight="1" s="185">
      <c r="C1735" s="235" t="n"/>
      <c r="Q1735" s="235" t="n"/>
      <c r="AF1735" s="235" t="n"/>
    </row>
    <row r="1736" ht="14.4" customHeight="1" s="185">
      <c r="C1736" s="235" t="n"/>
      <c r="Q1736" s="235" t="n"/>
      <c r="AF1736" s="235" t="n"/>
    </row>
    <row r="1737" ht="14.4" customHeight="1" s="185">
      <c r="C1737" s="235" t="n"/>
      <c r="Q1737" s="235" t="n"/>
      <c r="AF1737" s="235" t="n"/>
    </row>
    <row r="1738" ht="14.4" customHeight="1" s="185">
      <c r="C1738" s="235" t="n"/>
      <c r="Q1738" s="235" t="n"/>
      <c r="AF1738" s="235" t="n"/>
    </row>
    <row r="1739" ht="14.4" customHeight="1" s="185">
      <c r="C1739" s="235" t="n"/>
      <c r="Q1739" s="235" t="n"/>
      <c r="AF1739" s="235" t="n"/>
    </row>
    <row r="1740" ht="14.4" customHeight="1" s="185">
      <c r="C1740" s="235" t="n"/>
      <c r="Q1740" s="235" t="n"/>
      <c r="AF1740" s="235" t="n"/>
    </row>
    <row r="1741" ht="14.4" customHeight="1" s="185">
      <c r="C1741" s="235" t="n"/>
      <c r="Q1741" s="235" t="n"/>
      <c r="AF1741" s="235" t="n"/>
    </row>
    <row r="1742" ht="14.4" customHeight="1" s="185">
      <c r="C1742" s="235" t="n"/>
      <c r="Q1742" s="235" t="n"/>
      <c r="AF1742" s="235" t="n"/>
    </row>
    <row r="1743" ht="14.4" customHeight="1" s="185">
      <c r="C1743" s="235" t="n"/>
      <c r="Q1743" s="235" t="n"/>
      <c r="AF1743" s="235" t="n"/>
    </row>
    <row r="1744" ht="14.4" customHeight="1" s="185">
      <c r="C1744" s="235" t="n"/>
      <c r="Q1744" s="235" t="n"/>
      <c r="AF1744" s="235" t="n"/>
    </row>
    <row r="1745" ht="14.4" customHeight="1" s="185">
      <c r="C1745" s="235" t="n"/>
      <c r="Q1745" s="235" t="n"/>
      <c r="AF1745" s="235" t="n"/>
    </row>
    <row r="1746" ht="14.4" customHeight="1" s="185">
      <c r="C1746" s="235" t="n"/>
      <c r="Q1746" s="235" t="n"/>
      <c r="AF1746" s="235" t="n"/>
    </row>
    <row r="1747" ht="14.4" customHeight="1" s="185">
      <c r="C1747" s="235" t="n"/>
      <c r="Q1747" s="235" t="n"/>
      <c r="AF1747" s="235" t="n"/>
    </row>
    <row r="1748" ht="14.4" customHeight="1" s="185">
      <c r="C1748" s="235" t="n"/>
      <c r="Q1748" s="235" t="n"/>
      <c r="AF1748" s="235" t="n"/>
    </row>
    <row r="1749" ht="14.4" customHeight="1" s="185">
      <c r="C1749" s="235" t="n"/>
      <c r="Q1749" s="235" t="n"/>
      <c r="AF1749" s="235" t="n"/>
    </row>
    <row r="1750" ht="14.4" customHeight="1" s="185">
      <c r="C1750" s="235" t="n"/>
      <c r="Q1750" s="235" t="n"/>
      <c r="AF1750" s="235" t="n"/>
    </row>
    <row r="1751" ht="14.4" customHeight="1" s="185">
      <c r="C1751" s="235" t="n"/>
      <c r="Q1751" s="235" t="n"/>
      <c r="AF1751" s="235" t="n"/>
    </row>
    <row r="1752" ht="14.4" customHeight="1" s="185">
      <c r="C1752" s="235" t="n"/>
      <c r="Q1752" s="235" t="n"/>
      <c r="AF1752" s="235" t="n"/>
    </row>
    <row r="1753" ht="14.4" customHeight="1" s="185">
      <c r="C1753" s="235" t="n"/>
      <c r="Q1753" s="235" t="n"/>
      <c r="AF1753" s="235" t="n"/>
    </row>
    <row r="1754" ht="14.4" customHeight="1" s="185">
      <c r="C1754" s="235" t="n"/>
      <c r="Q1754" s="235" t="n"/>
      <c r="AF1754" s="235" t="n"/>
    </row>
    <row r="1755" ht="14.4" customHeight="1" s="185">
      <c r="C1755" s="235" t="n"/>
      <c r="Q1755" s="235" t="n"/>
      <c r="AF1755" s="235" t="n"/>
    </row>
    <row r="1756" ht="14.4" customHeight="1" s="185">
      <c r="C1756" s="235" t="n"/>
      <c r="Q1756" s="235" t="n"/>
      <c r="AF1756" s="235" t="n"/>
    </row>
    <row r="1757" ht="14.4" customHeight="1" s="185">
      <c r="C1757" s="235" t="n"/>
      <c r="Q1757" s="235" t="n"/>
      <c r="AF1757" s="235" t="n"/>
    </row>
    <row r="1758" ht="14.4" customHeight="1" s="185">
      <c r="C1758" s="235" t="n"/>
      <c r="Q1758" s="235" t="n"/>
      <c r="AF1758" s="235" t="n"/>
    </row>
    <row r="1759" ht="14.4" customHeight="1" s="185">
      <c r="C1759" s="235" t="n"/>
      <c r="Q1759" s="235" t="n"/>
      <c r="AF1759" s="235" t="n"/>
    </row>
    <row r="1760" ht="14.4" customHeight="1" s="185">
      <c r="C1760" s="235" t="n"/>
      <c r="Q1760" s="235" t="n"/>
      <c r="AF1760" s="235" t="n"/>
    </row>
    <row r="1761" ht="14.4" customHeight="1" s="185">
      <c r="C1761" s="235" t="n"/>
      <c r="Q1761" s="235" t="n"/>
      <c r="AF1761" s="235" t="n"/>
    </row>
    <row r="1762" ht="14.4" customHeight="1" s="185">
      <c r="C1762" s="235" t="n"/>
      <c r="Q1762" s="235" t="n"/>
      <c r="AF1762" s="235" t="n"/>
    </row>
    <row r="1763" ht="14.4" customHeight="1" s="185">
      <c r="C1763" s="235" t="n"/>
      <c r="Q1763" s="235" t="n"/>
      <c r="AF1763" s="235" t="n"/>
    </row>
    <row r="1764" ht="14.4" customHeight="1" s="185">
      <c r="C1764" s="235" t="n"/>
      <c r="Q1764" s="235" t="n"/>
      <c r="AF1764" s="235" t="n"/>
    </row>
    <row r="1765" ht="14.4" customHeight="1" s="185">
      <c r="C1765" s="235" t="n"/>
      <c r="Q1765" s="235" t="n"/>
      <c r="AF1765" s="235" t="n"/>
    </row>
    <row r="1766" ht="14.4" customHeight="1" s="185">
      <c r="C1766" s="235" t="n"/>
      <c r="Q1766" s="235" t="n"/>
      <c r="AF1766" s="235" t="n"/>
    </row>
    <row r="1767" ht="14.4" customHeight="1" s="185">
      <c r="C1767" s="235" t="n"/>
      <c r="Q1767" s="235" t="n"/>
      <c r="AF1767" s="235" t="n"/>
    </row>
    <row r="1768" ht="14.4" customHeight="1" s="185">
      <c r="C1768" s="235" t="n"/>
      <c r="Q1768" s="235" t="n"/>
      <c r="AF1768" s="235" t="n"/>
    </row>
    <row r="1769" ht="14.4" customHeight="1" s="185">
      <c r="C1769" s="235" t="n"/>
      <c r="Q1769" s="235" t="n"/>
      <c r="AF1769" s="235" t="n"/>
    </row>
    <row r="1770" ht="14.4" customHeight="1" s="185">
      <c r="C1770" s="235" t="n"/>
      <c r="Q1770" s="235" t="n"/>
      <c r="AF1770" s="235" t="n"/>
    </row>
    <row r="1771" ht="14.4" customHeight="1" s="185">
      <c r="C1771" s="235" t="n"/>
      <c r="Q1771" s="235" t="n"/>
      <c r="AF1771" s="235" t="n"/>
    </row>
    <row r="1772" ht="14.4" customHeight="1" s="185">
      <c r="C1772" s="235" t="n"/>
      <c r="Q1772" s="235" t="n"/>
      <c r="AF1772" s="235" t="n"/>
    </row>
    <row r="1773" ht="14.4" customHeight="1" s="185">
      <c r="C1773" s="235" t="n"/>
      <c r="Q1773" s="235" t="n"/>
      <c r="AF1773" s="235" t="n"/>
    </row>
    <row r="1774" ht="14.4" customHeight="1" s="185">
      <c r="C1774" s="235" t="n"/>
      <c r="Q1774" s="235" t="n"/>
      <c r="AF1774" s="235" t="n"/>
    </row>
    <row r="1775" ht="14.4" customHeight="1" s="185">
      <c r="C1775" s="235" t="n"/>
      <c r="Q1775" s="235" t="n"/>
      <c r="AF1775" s="235" t="n"/>
    </row>
    <row r="1776" ht="14.4" customHeight="1" s="185">
      <c r="C1776" s="235" t="n"/>
      <c r="Q1776" s="235" t="n"/>
      <c r="AF1776" s="235" t="n"/>
    </row>
    <row r="1777" ht="14.4" customHeight="1" s="185">
      <c r="C1777" s="235" t="n"/>
      <c r="Q1777" s="235" t="n"/>
      <c r="AF1777" s="235" t="n"/>
    </row>
    <row r="1778" ht="14.4" customHeight="1" s="185">
      <c r="C1778" s="235" t="n"/>
      <c r="Q1778" s="235" t="n"/>
      <c r="AF1778" s="235" t="n"/>
    </row>
    <row r="1779" ht="14.4" customHeight="1" s="185">
      <c r="C1779" s="235" t="n"/>
      <c r="Q1779" s="235" t="n"/>
      <c r="AF1779" s="235" t="n"/>
    </row>
    <row r="1780" ht="14.4" customHeight="1" s="185">
      <c r="C1780" s="235" t="n"/>
      <c r="Q1780" s="235" t="n"/>
      <c r="AF1780" s="235" t="n"/>
    </row>
    <row r="1781" ht="14.4" customHeight="1" s="185">
      <c r="A1781" s="194" t="inlineStr">
        <is>
          <t>📋 T3 — 📆 SEMAINE 2</t>
        </is>
      </c>
      <c r="C1781" s="235" t="n"/>
      <c r="Q1781" s="235" t="n"/>
      <c r="AF1781" s="235" t="n"/>
    </row>
    <row r="1782" ht="14.4" customHeight="1" s="185">
      <c r="C1782" s="235" t="n"/>
      <c r="Q1782" s="235" t="n"/>
      <c r="AF1782" s="235" t="n"/>
    </row>
    <row r="1783" ht="14.4" customHeight="1" s="185">
      <c r="C1783" s="235" t="n"/>
      <c r="Q1783" s="235" t="n"/>
      <c r="AF1783" s="235" t="n"/>
    </row>
    <row r="1784" ht="14.4" customHeight="1" s="185">
      <c r="C1784" s="235" t="n"/>
      <c r="Q1784" s="235" t="n"/>
      <c r="AF1784" s="235" t="n"/>
    </row>
    <row r="1785" ht="14.4" customHeight="1" s="185">
      <c r="C1785" s="235" t="n"/>
      <c r="Q1785" s="235" t="n"/>
      <c r="AF1785" s="235" t="n"/>
    </row>
    <row r="1786" ht="14.4" customHeight="1" s="185">
      <c r="C1786" s="235" t="n"/>
      <c r="Q1786" s="235" t="n"/>
      <c r="AF1786" s="235" t="n"/>
    </row>
    <row r="1787" ht="14.4" customHeight="1" s="185">
      <c r="C1787" s="235" t="n"/>
      <c r="Q1787" s="235" t="n"/>
      <c r="AF1787" s="235" t="n"/>
    </row>
    <row r="1788" ht="14.4" customHeight="1" s="185">
      <c r="C1788" s="235" t="n"/>
      <c r="Q1788" s="235" t="n"/>
      <c r="AF1788" s="235" t="n"/>
    </row>
    <row r="1789" ht="14.4" customHeight="1" s="185">
      <c r="C1789" s="235" t="n"/>
      <c r="Q1789" s="235" t="n"/>
      <c r="AF1789" s="235" t="n"/>
    </row>
    <row r="1790" ht="14.4" customHeight="1" s="185">
      <c r="C1790" s="235" t="n"/>
      <c r="Q1790" s="235" t="n"/>
      <c r="AF1790" s="235" t="n"/>
    </row>
    <row r="1791" ht="14.4" customHeight="1" s="185">
      <c r="C1791" s="235" t="n"/>
      <c r="Q1791" s="235" t="n"/>
      <c r="AF1791" s="235" t="n"/>
    </row>
    <row r="1792" ht="14.4" customHeight="1" s="185">
      <c r="C1792" s="235" t="n"/>
      <c r="Q1792" s="235" t="n"/>
      <c r="AF1792" s="235" t="n"/>
    </row>
    <row r="1793" ht="14.4" customHeight="1" s="185">
      <c r="C1793" s="235" t="n"/>
      <c r="Q1793" s="235" t="n"/>
      <c r="AF1793" s="235" t="n"/>
    </row>
    <row r="1794" ht="14.4" customHeight="1" s="185">
      <c r="C1794" s="235" t="n"/>
      <c r="Q1794" s="235" t="n"/>
      <c r="AF1794" s="235" t="n"/>
    </row>
    <row r="1795" ht="14.4" customHeight="1" s="185">
      <c r="C1795" s="235" t="n"/>
      <c r="Q1795" s="235" t="n"/>
      <c r="AF1795" s="235" t="n"/>
    </row>
    <row r="1796" ht="14.4" customHeight="1" s="185">
      <c r="C1796" s="235" t="n"/>
      <c r="Q1796" s="235" t="n"/>
      <c r="AF1796" s="235" t="n"/>
    </row>
    <row r="1797" ht="14.4" customHeight="1" s="185">
      <c r="C1797" s="235" t="n"/>
      <c r="Q1797" s="235" t="n"/>
      <c r="AF1797" s="235" t="n"/>
    </row>
    <row r="1798" ht="14.4" customHeight="1" s="185">
      <c r="C1798" s="235" t="n"/>
      <c r="Q1798" s="235" t="n"/>
      <c r="AF1798" s="235" t="n"/>
    </row>
    <row r="1799" ht="14.4" customHeight="1" s="185">
      <c r="C1799" s="235" t="n"/>
      <c r="Q1799" s="235" t="n"/>
      <c r="AF1799" s="235" t="n"/>
    </row>
    <row r="1800" ht="14.4" customHeight="1" s="185">
      <c r="C1800" s="235" t="n"/>
      <c r="Q1800" s="235" t="n"/>
      <c r="AF1800" s="235" t="n"/>
    </row>
    <row r="1801" ht="14.4" customHeight="1" s="185">
      <c r="C1801" s="235" t="n"/>
      <c r="Q1801" s="235" t="n"/>
      <c r="AF1801" s="235" t="n"/>
    </row>
    <row r="1802" ht="14.4" customHeight="1" s="185">
      <c r="C1802" s="235" t="n"/>
      <c r="Q1802" s="235" t="n"/>
      <c r="AF1802" s="235" t="n"/>
    </row>
    <row r="1803" ht="14.4" customHeight="1" s="185">
      <c r="C1803" s="235" t="n"/>
      <c r="Q1803" s="235" t="n"/>
      <c r="AF1803" s="235" t="n"/>
    </row>
    <row r="1804" ht="14.4" customHeight="1" s="185">
      <c r="C1804" s="235" t="n"/>
      <c r="Q1804" s="235" t="n"/>
      <c r="AF1804" s="235" t="n"/>
    </row>
    <row r="1805" ht="14.4" customHeight="1" s="185">
      <c r="C1805" s="235" t="n"/>
      <c r="Q1805" s="235" t="n"/>
      <c r="AF1805" s="235" t="n"/>
    </row>
    <row r="1806" ht="14.4" customHeight="1" s="185">
      <c r="C1806" s="235" t="n"/>
      <c r="Q1806" s="235" t="n"/>
      <c r="AF1806" s="235" t="n"/>
    </row>
    <row r="1807" ht="14.4" customHeight="1" s="185">
      <c r="C1807" s="235" t="n"/>
      <c r="Q1807" s="235" t="n"/>
      <c r="AF1807" s="235" t="n"/>
    </row>
    <row r="1808" ht="14.4" customHeight="1" s="185">
      <c r="C1808" s="235" t="n"/>
      <c r="Q1808" s="235" t="n"/>
      <c r="AF1808" s="235" t="n"/>
    </row>
    <row r="1809" ht="14.4" customHeight="1" s="185">
      <c r="C1809" s="235" t="n"/>
      <c r="Q1809" s="235" t="n"/>
      <c r="AF1809" s="235" t="n"/>
    </row>
    <row r="1810" ht="14.4" customHeight="1" s="185">
      <c r="C1810" s="235" t="n"/>
      <c r="Q1810" s="235" t="n"/>
      <c r="AF1810" s="235" t="n"/>
    </row>
    <row r="1811" ht="14.4" customHeight="1" s="185">
      <c r="C1811" s="235" t="n"/>
      <c r="Q1811" s="235" t="n"/>
      <c r="AF1811" s="235" t="n"/>
    </row>
    <row r="1812" ht="14.4" customHeight="1" s="185">
      <c r="C1812" s="235" t="n"/>
      <c r="Q1812" s="235" t="n"/>
      <c r="AF1812" s="235" t="n"/>
    </row>
    <row r="1813" ht="14.4" customHeight="1" s="185">
      <c r="C1813" s="235" t="n"/>
      <c r="Q1813" s="235" t="n"/>
      <c r="AF1813" s="235" t="n"/>
    </row>
    <row r="1814" ht="14.4" customHeight="1" s="185">
      <c r="C1814" s="235" t="n"/>
      <c r="Q1814" s="235" t="n"/>
      <c r="AF1814" s="235" t="n"/>
    </row>
    <row r="1815" ht="14.4" customHeight="1" s="185">
      <c r="C1815" s="235" t="n"/>
      <c r="Q1815" s="235" t="n"/>
      <c r="AF1815" s="235" t="n"/>
    </row>
    <row r="1816" ht="14.4" customHeight="1" s="185">
      <c r="C1816" s="235" t="n"/>
      <c r="Q1816" s="235" t="n"/>
      <c r="AF1816" s="235" t="n"/>
    </row>
    <row r="1817" ht="14.4" customHeight="1" s="185">
      <c r="C1817" s="235" t="n"/>
      <c r="Q1817" s="235" t="n"/>
      <c r="AF1817" s="235" t="n"/>
    </row>
    <row r="1818" ht="14.4" customHeight="1" s="185">
      <c r="C1818" s="235" t="n"/>
      <c r="Q1818" s="235" t="n"/>
      <c r="AF1818" s="235" t="n"/>
    </row>
    <row r="1819" ht="14.4" customHeight="1" s="185">
      <c r="C1819" s="235" t="n"/>
      <c r="Q1819" s="235" t="n"/>
      <c r="AF1819" s="235" t="n"/>
    </row>
    <row r="1820" ht="14.4" customHeight="1" s="185">
      <c r="C1820" s="235" t="n"/>
      <c r="Q1820" s="235" t="n"/>
      <c r="AF1820" s="235" t="n"/>
    </row>
    <row r="1821" ht="14.4" customHeight="1" s="185">
      <c r="C1821" s="235" t="n"/>
      <c r="Q1821" s="235" t="n"/>
      <c r="AF1821" s="235" t="n"/>
    </row>
    <row r="1822" ht="14.4" customHeight="1" s="185">
      <c r="C1822" s="235" t="n"/>
      <c r="Q1822" s="235" t="n"/>
      <c r="AF1822" s="235" t="n"/>
    </row>
    <row r="1823" ht="14.4" customHeight="1" s="185">
      <c r="C1823" s="235" t="n"/>
      <c r="Q1823" s="235" t="n"/>
      <c r="AF1823" s="235" t="n"/>
    </row>
    <row r="1824" ht="14.4" customHeight="1" s="185">
      <c r="C1824" s="235" t="n"/>
      <c r="Q1824" s="235" t="n"/>
      <c r="AF1824" s="235" t="n"/>
    </row>
    <row r="1825" ht="14.4" customHeight="1" s="185">
      <c r="C1825" s="235" t="n"/>
      <c r="Q1825" s="235" t="n"/>
      <c r="AF1825" s="235" t="n"/>
    </row>
    <row r="1826" ht="14.4" customHeight="1" s="185">
      <c r="C1826" s="235" t="n"/>
      <c r="Q1826" s="235" t="n"/>
      <c r="AF1826" s="235" t="n"/>
    </row>
    <row r="1827" ht="14.4" customHeight="1" s="185">
      <c r="C1827" s="235" t="n"/>
      <c r="Q1827" s="235" t="n"/>
      <c r="AF1827" s="235" t="n"/>
    </row>
    <row r="1828" ht="14.4" customHeight="1" s="185">
      <c r="C1828" s="235" t="n"/>
      <c r="Q1828" s="235" t="n"/>
      <c r="AF1828" s="235" t="n"/>
    </row>
    <row r="1829" ht="14.4" customHeight="1" s="185">
      <c r="C1829" s="235" t="n"/>
      <c r="Q1829" s="235" t="n"/>
      <c r="AF1829" s="235" t="n"/>
    </row>
    <row r="1830" ht="14.4" customHeight="1" s="185">
      <c r="C1830" s="235" t="n"/>
      <c r="Q1830" s="235" t="n"/>
      <c r="AF1830" s="235" t="n"/>
    </row>
    <row r="1831" ht="14.4" customHeight="1" s="185">
      <c r="C1831" s="235" t="n"/>
      <c r="Q1831" s="235" t="n"/>
      <c r="AF1831" s="235" t="n"/>
    </row>
    <row r="1832" ht="14.4" customHeight="1" s="185">
      <c r="C1832" s="235" t="n"/>
      <c r="Q1832" s="235" t="n"/>
      <c r="AF1832" s="235" t="n"/>
    </row>
    <row r="1833" ht="14.4" customHeight="1" s="185">
      <c r="C1833" s="235" t="n"/>
      <c r="Q1833" s="235" t="n"/>
      <c r="AF1833" s="235" t="n"/>
    </row>
    <row r="1834" ht="14.4" customHeight="1" s="185">
      <c r="C1834" s="235" t="n"/>
      <c r="Q1834" s="235" t="n"/>
      <c r="AF1834" s="235" t="n"/>
    </row>
    <row r="1835" ht="14.4" customHeight="1" s="185">
      <c r="C1835" s="235" t="n"/>
      <c r="Q1835" s="235" t="n"/>
      <c r="AF1835" s="235" t="n"/>
    </row>
    <row r="1836" ht="14.4" customHeight="1" s="185">
      <c r="C1836" s="235" t="n"/>
      <c r="Q1836" s="235" t="n"/>
      <c r="AF1836" s="235" t="n"/>
    </row>
    <row r="1837" ht="14.4" customHeight="1" s="185">
      <c r="C1837" s="235" t="n"/>
      <c r="Q1837" s="235" t="n"/>
      <c r="AF1837" s="235" t="n"/>
    </row>
    <row r="1838" ht="14.4" customHeight="1" s="185">
      <c r="C1838" s="235" t="n"/>
      <c r="Q1838" s="235" t="n"/>
      <c r="AF1838" s="235" t="n"/>
    </row>
    <row r="1839" ht="14.4" customHeight="1" s="185">
      <c r="C1839" s="235" t="n"/>
      <c r="Q1839" s="235" t="n"/>
      <c r="AF1839" s="235" t="n"/>
    </row>
    <row r="1840" ht="14.4" customHeight="1" s="185">
      <c r="C1840" s="235" t="n"/>
      <c r="Q1840" s="235" t="n"/>
      <c r="AF1840" s="235" t="n"/>
    </row>
    <row r="1841" ht="14.4" customHeight="1" s="185">
      <c r="C1841" s="235" t="n"/>
      <c r="Q1841" s="235" t="n"/>
      <c r="AF1841" s="235" t="n"/>
    </row>
    <row r="1842" ht="14.4" customHeight="1" s="185">
      <c r="C1842" s="235" t="n"/>
      <c r="Q1842" s="235" t="n"/>
      <c r="AF1842" s="235" t="n"/>
    </row>
    <row r="1843" ht="14.4" customHeight="1" s="185">
      <c r="C1843" s="235" t="n"/>
      <c r="Q1843" s="235" t="n"/>
      <c r="AF1843" s="235" t="n"/>
    </row>
    <row r="1844" ht="14.4" customHeight="1" s="185">
      <c r="C1844" s="235" t="n"/>
      <c r="Q1844" s="235" t="n"/>
      <c r="AF1844" s="235" t="n"/>
    </row>
    <row r="1845" ht="14.4" customHeight="1" s="185">
      <c r="C1845" s="235" t="n"/>
      <c r="Q1845" s="235" t="n"/>
      <c r="AF1845" s="235" t="n"/>
    </row>
    <row r="1846" ht="14.4" customHeight="1" s="185">
      <c r="C1846" s="235" t="n"/>
      <c r="Q1846" s="235" t="n"/>
      <c r="AF1846" s="235" t="n"/>
    </row>
    <row r="1847" ht="14.4" customHeight="1" s="185">
      <c r="C1847" s="235" t="n"/>
      <c r="Q1847" s="235" t="n"/>
      <c r="AF1847" s="235" t="n"/>
    </row>
    <row r="1848" ht="14.4" customHeight="1" s="185">
      <c r="C1848" s="235" t="n"/>
      <c r="Q1848" s="235" t="n"/>
      <c r="AF1848" s="235" t="n"/>
    </row>
    <row r="1849" ht="14.4" customHeight="1" s="185">
      <c r="C1849" s="235" t="n"/>
      <c r="Q1849" s="235" t="n"/>
      <c r="AF1849" s="235" t="n"/>
    </row>
    <row r="1850" ht="14.4" customHeight="1" s="185">
      <c r="C1850" s="235" t="n"/>
      <c r="Q1850" s="235" t="n"/>
      <c r="AF1850" s="235" t="n"/>
    </row>
    <row r="1851" ht="14.4" customHeight="1" s="185">
      <c r="C1851" s="235" t="n"/>
      <c r="Q1851" s="235" t="n"/>
      <c r="AF1851" s="235" t="n"/>
    </row>
    <row r="1852" ht="14.4" customHeight="1" s="185">
      <c r="A1852" s="194" t="inlineStr">
        <is>
          <t>📋 T3 — 📆 SEMAINE 3</t>
        </is>
      </c>
      <c r="C1852" s="235" t="n"/>
      <c r="Q1852" s="235" t="n"/>
      <c r="AF1852" s="235" t="n"/>
    </row>
    <row r="1853" ht="14.4" customHeight="1" s="185">
      <c r="C1853" s="235" t="n"/>
      <c r="Q1853" s="235" t="n"/>
      <c r="AF1853" s="235" t="n"/>
    </row>
    <row r="1854" ht="14.4" customHeight="1" s="185">
      <c r="C1854" s="235" t="n"/>
      <c r="Q1854" s="235" t="n"/>
      <c r="AF1854" s="235" t="n"/>
    </row>
    <row r="1855" ht="14.4" customHeight="1" s="185">
      <c r="C1855" s="235" t="n"/>
      <c r="Q1855" s="235" t="n"/>
      <c r="AF1855" s="235" t="n"/>
    </row>
    <row r="1856" ht="14.4" customHeight="1" s="185">
      <c r="C1856" s="235" t="n"/>
      <c r="Q1856" s="235" t="n"/>
      <c r="AF1856" s="235" t="n"/>
    </row>
    <row r="1857" ht="14.4" customHeight="1" s="185">
      <c r="C1857" s="235" t="n"/>
      <c r="Q1857" s="235" t="n"/>
      <c r="AF1857" s="235" t="n"/>
    </row>
    <row r="1858" ht="14.4" customHeight="1" s="185">
      <c r="C1858" s="235" t="n"/>
      <c r="Q1858" s="235" t="n"/>
      <c r="AF1858" s="235" t="n"/>
    </row>
    <row r="1859" ht="14.4" customHeight="1" s="185">
      <c r="C1859" s="235" t="n"/>
      <c r="Q1859" s="235" t="n"/>
      <c r="AF1859" s="235" t="n"/>
    </row>
    <row r="1860" ht="14.4" customHeight="1" s="185">
      <c r="C1860" s="235" t="n"/>
      <c r="Q1860" s="235" t="n"/>
      <c r="AF1860" s="235" t="n"/>
    </row>
    <row r="1861" ht="14.4" customHeight="1" s="185">
      <c r="C1861" s="235" t="n"/>
      <c r="Q1861" s="235" t="n"/>
      <c r="AF1861" s="235" t="n"/>
    </row>
    <row r="1862" ht="14.4" customHeight="1" s="185">
      <c r="C1862" s="235" t="n"/>
      <c r="Q1862" s="235" t="n"/>
      <c r="AF1862" s="235" t="n"/>
    </row>
    <row r="1863" ht="14.4" customHeight="1" s="185">
      <c r="C1863" s="235" t="n"/>
      <c r="Q1863" s="235" t="n"/>
      <c r="AF1863" s="235" t="n"/>
    </row>
    <row r="1864" ht="14.4" customHeight="1" s="185">
      <c r="C1864" s="235" t="n"/>
      <c r="Q1864" s="235" t="n"/>
      <c r="AF1864" s="235" t="n"/>
    </row>
    <row r="1865" ht="14.4" customHeight="1" s="185">
      <c r="C1865" s="235" t="n"/>
      <c r="Q1865" s="235" t="n"/>
      <c r="AF1865" s="235" t="n"/>
    </row>
    <row r="1866" ht="14.4" customHeight="1" s="185">
      <c r="C1866" s="235" t="n"/>
      <c r="Q1866" s="235" t="n"/>
      <c r="AF1866" s="235" t="n"/>
    </row>
    <row r="1867" ht="14.4" customHeight="1" s="185">
      <c r="C1867" s="235" t="n"/>
      <c r="Q1867" s="235" t="n"/>
      <c r="AF1867" s="235" t="n"/>
    </row>
    <row r="1868" ht="14.4" customHeight="1" s="185">
      <c r="C1868" s="235" t="n"/>
      <c r="Q1868" s="235" t="n"/>
      <c r="AF1868" s="235" t="n"/>
    </row>
    <row r="1869" ht="14.4" customHeight="1" s="185">
      <c r="C1869" s="235" t="n"/>
      <c r="Q1869" s="235" t="n"/>
      <c r="AF1869" s="235" t="n"/>
    </row>
    <row r="1870" ht="14.4" customHeight="1" s="185">
      <c r="C1870" s="235" t="n"/>
      <c r="Q1870" s="235" t="n"/>
      <c r="AF1870" s="235" t="n"/>
    </row>
    <row r="1871" ht="14.4" customHeight="1" s="185">
      <c r="C1871" s="235" t="n"/>
      <c r="Q1871" s="235" t="n"/>
      <c r="AF1871" s="235" t="n"/>
    </row>
    <row r="1872" ht="14.4" customHeight="1" s="185">
      <c r="C1872" s="235" t="n"/>
      <c r="Q1872" s="235" t="n"/>
      <c r="AF1872" s="235" t="n"/>
    </row>
    <row r="1873" ht="14.4" customHeight="1" s="185">
      <c r="C1873" s="235" t="n"/>
      <c r="Q1873" s="235" t="n"/>
      <c r="AF1873" s="235" t="n"/>
    </row>
    <row r="1874" ht="14.4" customHeight="1" s="185">
      <c r="C1874" s="235" t="n"/>
      <c r="Q1874" s="235" t="n"/>
      <c r="AF1874" s="235" t="n"/>
    </row>
    <row r="1875" ht="14.4" customHeight="1" s="185">
      <c r="C1875" s="235" t="n"/>
      <c r="Q1875" s="235" t="n"/>
      <c r="AF1875" s="235" t="n"/>
    </row>
    <row r="1876" ht="14.4" customHeight="1" s="185">
      <c r="C1876" s="235" t="n"/>
      <c r="Q1876" s="235" t="n"/>
      <c r="AF1876" s="235" t="n"/>
    </row>
    <row r="1877" ht="14.4" customHeight="1" s="185">
      <c r="C1877" s="235" t="n"/>
      <c r="Q1877" s="235" t="n"/>
      <c r="AF1877" s="235" t="n"/>
    </row>
    <row r="1878" ht="14.4" customHeight="1" s="185">
      <c r="C1878" s="235" t="n"/>
      <c r="Q1878" s="235" t="n"/>
      <c r="AF1878" s="235" t="n"/>
    </row>
    <row r="1879" ht="14.4" customHeight="1" s="185">
      <c r="C1879" s="235" t="n"/>
      <c r="Q1879" s="235" t="n"/>
      <c r="AF1879" s="235" t="n"/>
    </row>
    <row r="1880" ht="14.4" customHeight="1" s="185">
      <c r="C1880" s="235" t="n"/>
      <c r="Q1880" s="235" t="n"/>
      <c r="AF1880" s="235" t="n"/>
    </row>
    <row r="1881" ht="14.4" customHeight="1" s="185">
      <c r="C1881" s="235" t="n"/>
      <c r="Q1881" s="235" t="n"/>
      <c r="AF1881" s="235" t="n"/>
    </row>
    <row r="1882" ht="14.4" customHeight="1" s="185">
      <c r="C1882" s="235" t="n"/>
      <c r="Q1882" s="235" t="n"/>
      <c r="AF1882" s="235" t="n"/>
    </row>
    <row r="1883" ht="14.4" customHeight="1" s="185">
      <c r="C1883" s="235" t="n"/>
      <c r="Q1883" s="235" t="n"/>
      <c r="AF1883" s="235" t="n"/>
    </row>
    <row r="1884" ht="14.4" customHeight="1" s="185">
      <c r="C1884" s="235" t="n"/>
      <c r="Q1884" s="235" t="n"/>
      <c r="AF1884" s="235" t="n"/>
    </row>
    <row r="1885" ht="14.4" customHeight="1" s="185">
      <c r="C1885" s="235" t="n"/>
      <c r="Q1885" s="235" t="n"/>
      <c r="AF1885" s="235" t="n"/>
    </row>
    <row r="1886" ht="14.4" customHeight="1" s="185">
      <c r="C1886" s="235" t="n"/>
      <c r="Q1886" s="235" t="n"/>
      <c r="AF1886" s="235" t="n"/>
    </row>
    <row r="1887" ht="14.4" customHeight="1" s="185">
      <c r="C1887" s="235" t="n"/>
      <c r="Q1887" s="235" t="n"/>
      <c r="AF1887" s="235" t="n"/>
    </row>
    <row r="1888" ht="14.4" customHeight="1" s="185">
      <c r="C1888" s="235" t="n"/>
      <c r="Q1888" s="235" t="n"/>
      <c r="AF1888" s="235" t="n"/>
    </row>
    <row r="1889" ht="14.4" customHeight="1" s="185">
      <c r="C1889" s="235" t="n"/>
      <c r="Q1889" s="235" t="n"/>
      <c r="AF1889" s="235" t="n"/>
    </row>
    <row r="1890" ht="14.4" customHeight="1" s="185">
      <c r="C1890" s="235" t="n"/>
      <c r="Q1890" s="235" t="n"/>
      <c r="AF1890" s="235" t="n"/>
    </row>
    <row r="1891" ht="14.4" customHeight="1" s="185">
      <c r="C1891" s="235" t="n"/>
      <c r="Q1891" s="235" t="n"/>
      <c r="AF1891" s="235" t="n"/>
    </row>
    <row r="1892" ht="14.4" customHeight="1" s="185">
      <c r="C1892" s="235" t="n"/>
      <c r="Q1892" s="235" t="n"/>
      <c r="AF1892" s="235" t="n"/>
    </row>
    <row r="1893" ht="14.4" customHeight="1" s="185">
      <c r="C1893" s="235" t="n"/>
      <c r="Q1893" s="235" t="n"/>
      <c r="AF1893" s="235" t="n"/>
    </row>
    <row r="1894" ht="14.4" customHeight="1" s="185">
      <c r="C1894" s="235" t="n"/>
      <c r="Q1894" s="235" t="n"/>
      <c r="AF1894" s="235" t="n"/>
    </row>
    <row r="1895" ht="14.4" customHeight="1" s="185">
      <c r="C1895" s="235" t="n"/>
      <c r="Q1895" s="235" t="n"/>
      <c r="AF1895" s="235" t="n"/>
    </row>
    <row r="1896" ht="14.4" customHeight="1" s="185">
      <c r="C1896" s="235" t="n"/>
      <c r="Q1896" s="235" t="n"/>
      <c r="AF1896" s="235" t="n"/>
    </row>
    <row r="1897" ht="14.4" customHeight="1" s="185">
      <c r="C1897" s="235" t="n"/>
      <c r="Q1897" s="235" t="n"/>
      <c r="AF1897" s="235" t="n"/>
    </row>
    <row r="1898" ht="14.4" customHeight="1" s="185">
      <c r="C1898" s="235" t="n"/>
      <c r="Q1898" s="235" t="n"/>
      <c r="AF1898" s="235" t="n"/>
    </row>
    <row r="1899" ht="14.4" customHeight="1" s="185">
      <c r="C1899" s="235" t="n"/>
      <c r="Q1899" s="235" t="n"/>
      <c r="AF1899" s="235" t="n"/>
    </row>
    <row r="1900" ht="14.4" customHeight="1" s="185">
      <c r="C1900" s="235" t="n"/>
      <c r="Q1900" s="235" t="n"/>
      <c r="AF1900" s="235" t="n"/>
    </row>
    <row r="1901" ht="14.4" customHeight="1" s="185">
      <c r="C1901" s="235" t="n"/>
      <c r="Q1901" s="235" t="n"/>
      <c r="AF1901" s="235" t="n"/>
    </row>
    <row r="1902" ht="14.4" customHeight="1" s="185">
      <c r="C1902" s="235" t="n"/>
      <c r="Q1902" s="235" t="n"/>
      <c r="AF1902" s="235" t="n"/>
    </row>
    <row r="1903" ht="14.4" customHeight="1" s="185">
      <c r="C1903" s="235" t="n"/>
      <c r="Q1903" s="235" t="n"/>
      <c r="AF1903" s="235" t="n"/>
    </row>
    <row r="1904" ht="14.4" customHeight="1" s="185">
      <c r="C1904" s="235" t="n"/>
      <c r="Q1904" s="235" t="n"/>
      <c r="AF1904" s="235" t="n"/>
    </row>
    <row r="1905" ht="14.4" customHeight="1" s="185">
      <c r="C1905" s="235" t="n"/>
      <c r="Q1905" s="235" t="n"/>
      <c r="AF1905" s="235" t="n"/>
    </row>
    <row r="1906" ht="14.4" customHeight="1" s="185">
      <c r="C1906" s="235" t="n"/>
      <c r="Q1906" s="235" t="n"/>
      <c r="AF1906" s="235" t="n"/>
    </row>
    <row r="1907" ht="14.4" customHeight="1" s="185">
      <c r="C1907" s="235" t="n"/>
      <c r="Q1907" s="235" t="n"/>
      <c r="AF1907" s="235" t="n"/>
    </row>
    <row r="1908" ht="14.4" customHeight="1" s="185">
      <c r="C1908" s="235" t="n"/>
      <c r="Q1908" s="235" t="n"/>
      <c r="AF1908" s="235" t="n"/>
    </row>
    <row r="1909" ht="14.4" customHeight="1" s="185">
      <c r="C1909" s="235" t="n"/>
      <c r="Q1909" s="235" t="n"/>
      <c r="AF1909" s="235" t="n"/>
    </row>
    <row r="1910" ht="14.4" customHeight="1" s="185">
      <c r="C1910" s="235" t="n"/>
      <c r="Q1910" s="235" t="n"/>
      <c r="AF1910" s="235" t="n"/>
    </row>
    <row r="1911" ht="14.4" customHeight="1" s="185">
      <c r="C1911" s="235" t="n"/>
      <c r="Q1911" s="235" t="n"/>
      <c r="AF1911" s="235" t="n"/>
    </row>
    <row r="1912" ht="14.4" customHeight="1" s="185">
      <c r="C1912" s="235" t="n"/>
      <c r="Q1912" s="235" t="n"/>
      <c r="AF1912" s="235" t="n"/>
    </row>
    <row r="1913" ht="14.4" customHeight="1" s="185">
      <c r="C1913" s="235" t="n"/>
      <c r="Q1913" s="235" t="n"/>
      <c r="AF1913" s="235" t="n"/>
    </row>
    <row r="1914" ht="14.4" customHeight="1" s="185">
      <c r="C1914" s="235" t="n"/>
      <c r="Q1914" s="235" t="n"/>
      <c r="AF1914" s="235" t="n"/>
    </row>
    <row r="1915" ht="14.4" customHeight="1" s="185">
      <c r="C1915" s="235" t="n"/>
      <c r="Q1915" s="235" t="n"/>
      <c r="AF1915" s="235" t="n"/>
    </row>
    <row r="1916" ht="14.4" customHeight="1" s="185">
      <c r="C1916" s="235" t="n"/>
      <c r="Q1916" s="235" t="n"/>
      <c r="AF1916" s="235" t="n"/>
    </row>
    <row r="1917" ht="14.4" customHeight="1" s="185">
      <c r="C1917" s="235" t="n"/>
      <c r="Q1917" s="235" t="n"/>
      <c r="AF1917" s="235" t="n"/>
    </row>
    <row r="1918" ht="14.4" customHeight="1" s="185">
      <c r="C1918" s="235" t="n"/>
      <c r="Q1918" s="235" t="n"/>
      <c r="AF1918" s="235" t="n"/>
    </row>
    <row r="1919" ht="14.4" customHeight="1" s="185">
      <c r="C1919" s="235" t="n"/>
      <c r="Q1919" s="235" t="n"/>
      <c r="AF1919" s="235" t="n"/>
    </row>
    <row r="1920" ht="14.4" customHeight="1" s="185">
      <c r="C1920" s="235" t="n"/>
      <c r="Q1920" s="235" t="n"/>
      <c r="AF1920" s="235" t="n"/>
    </row>
    <row r="1921" ht="14.4" customHeight="1" s="185">
      <c r="C1921" s="235" t="n"/>
      <c r="Q1921" s="235" t="n"/>
      <c r="AF1921" s="235" t="n"/>
    </row>
    <row r="1922" ht="14.4" customHeight="1" s="185">
      <c r="C1922" s="235" t="n"/>
      <c r="Q1922" s="235" t="n"/>
      <c r="AF1922" s="235" t="n"/>
    </row>
    <row r="1923" ht="14.4" customHeight="1" s="185">
      <c r="A1923" s="194" t="inlineStr">
        <is>
          <t>📋 T3 — 📆 SEMAINE 4</t>
        </is>
      </c>
      <c r="C1923" s="235" t="n"/>
      <c r="Q1923" s="235" t="n"/>
      <c r="AF1923" s="235" t="n"/>
    </row>
    <row r="1924" ht="14.4" customHeight="1" s="185">
      <c r="C1924" s="235" t="n"/>
      <c r="Q1924" s="235" t="n"/>
      <c r="AF1924" s="235" t="n"/>
    </row>
    <row r="1925" ht="14.4" customHeight="1" s="185">
      <c r="C1925" s="235" t="n"/>
      <c r="Q1925" s="235" t="n"/>
      <c r="AF1925" s="235" t="n"/>
    </row>
    <row r="1926" ht="14.4" customHeight="1" s="185">
      <c r="C1926" s="235" t="n"/>
      <c r="Q1926" s="235" t="n"/>
      <c r="AF1926" s="235" t="n"/>
    </row>
    <row r="1927" ht="14.4" customHeight="1" s="185">
      <c r="C1927" s="235" t="n"/>
      <c r="Q1927" s="235" t="n"/>
      <c r="AF1927" s="235" t="n"/>
    </row>
    <row r="1928" ht="14.4" customHeight="1" s="185">
      <c r="C1928" s="235" t="n"/>
      <c r="Q1928" s="235" t="n"/>
      <c r="AF1928" s="235" t="n"/>
    </row>
    <row r="1929" ht="14.4" customHeight="1" s="185">
      <c r="C1929" s="235" t="n"/>
      <c r="Q1929" s="235" t="n"/>
      <c r="AF1929" s="235" t="n"/>
    </row>
    <row r="1930" ht="14.4" customHeight="1" s="185">
      <c r="C1930" s="235" t="n"/>
      <c r="Q1930" s="235" t="n"/>
      <c r="AF1930" s="235" t="n"/>
    </row>
    <row r="1931" ht="14.4" customHeight="1" s="185">
      <c r="C1931" s="235" t="n"/>
      <c r="Q1931" s="235" t="n"/>
      <c r="AF1931" s="235" t="n"/>
    </row>
    <row r="1932" ht="14.4" customHeight="1" s="185">
      <c r="C1932" s="235" t="n"/>
      <c r="Q1932" s="235" t="n"/>
      <c r="AF1932" s="235" t="n"/>
    </row>
    <row r="1933" ht="14.4" customHeight="1" s="185">
      <c r="C1933" s="235" t="n"/>
      <c r="Q1933" s="235" t="n"/>
      <c r="AF1933" s="235" t="n"/>
    </row>
    <row r="1934" ht="14.4" customHeight="1" s="185">
      <c r="C1934" s="235" t="n"/>
      <c r="Q1934" s="235" t="n"/>
      <c r="AF1934" s="235" t="n"/>
    </row>
    <row r="1935" ht="14.4" customHeight="1" s="185">
      <c r="C1935" s="235" t="n"/>
      <c r="Q1935" s="235" t="n"/>
      <c r="AF1935" s="235" t="n"/>
    </row>
    <row r="1936" ht="14.4" customHeight="1" s="185">
      <c r="C1936" s="235" t="n"/>
      <c r="Q1936" s="235" t="n"/>
      <c r="AF1936" s="235" t="n"/>
    </row>
    <row r="1937" ht="14.4" customHeight="1" s="185">
      <c r="C1937" s="235" t="n"/>
      <c r="Q1937" s="235" t="n"/>
      <c r="AF1937" s="235" t="n"/>
    </row>
    <row r="1938" ht="14.4" customHeight="1" s="185">
      <c r="C1938" s="235" t="n"/>
      <c r="Q1938" s="235" t="n"/>
      <c r="AF1938" s="235" t="n"/>
    </row>
    <row r="1939" ht="14.4" customHeight="1" s="185">
      <c r="C1939" s="235" t="n"/>
      <c r="Q1939" s="235" t="n"/>
      <c r="AF1939" s="235" t="n"/>
    </row>
    <row r="1940" ht="14.4" customHeight="1" s="185">
      <c r="C1940" s="235" t="n"/>
      <c r="Q1940" s="235" t="n"/>
      <c r="AF1940" s="235" t="n"/>
    </row>
    <row r="1941" ht="14.4" customHeight="1" s="185">
      <c r="C1941" s="235" t="n"/>
      <c r="Q1941" s="235" t="n"/>
      <c r="AF1941" s="235" t="n"/>
    </row>
    <row r="1942" ht="14.4" customHeight="1" s="185">
      <c r="C1942" s="235" t="n"/>
      <c r="Q1942" s="235" t="n"/>
      <c r="AF1942" s="235" t="n"/>
    </row>
    <row r="1943" ht="14.4" customHeight="1" s="185">
      <c r="C1943" s="235" t="n"/>
      <c r="Q1943" s="235" t="n"/>
      <c r="AF1943" s="235" t="n"/>
    </row>
    <row r="1944" ht="14.4" customHeight="1" s="185">
      <c r="C1944" s="235" t="n"/>
      <c r="Q1944" s="235" t="n"/>
      <c r="AF1944" s="235" t="n"/>
    </row>
    <row r="1945" ht="14.4" customHeight="1" s="185">
      <c r="C1945" s="235" t="n"/>
      <c r="Q1945" s="235" t="n"/>
      <c r="AF1945" s="235" t="n"/>
    </row>
    <row r="1946" ht="14.4" customHeight="1" s="185">
      <c r="C1946" s="235" t="n"/>
      <c r="Q1946" s="235" t="n"/>
      <c r="AF1946" s="235" t="n"/>
    </row>
    <row r="1947" ht="14.4" customHeight="1" s="185">
      <c r="C1947" s="235" t="n"/>
      <c r="Q1947" s="235" t="n"/>
      <c r="AF1947" s="235" t="n"/>
    </row>
    <row r="1948" ht="14.4" customHeight="1" s="185">
      <c r="C1948" s="235" t="n"/>
      <c r="Q1948" s="235" t="n"/>
      <c r="AF1948" s="235" t="n"/>
    </row>
    <row r="1949" ht="14.4" customHeight="1" s="185">
      <c r="C1949" s="235" t="n"/>
      <c r="Q1949" s="235" t="n"/>
      <c r="AF1949" s="235" t="n"/>
    </row>
    <row r="1950" ht="14.4" customHeight="1" s="185">
      <c r="C1950" s="235" t="n"/>
      <c r="Q1950" s="235" t="n"/>
      <c r="AF1950" s="235" t="n"/>
    </row>
    <row r="1951" ht="14.4" customHeight="1" s="185">
      <c r="C1951" s="235" t="n"/>
      <c r="Q1951" s="235" t="n"/>
      <c r="AF1951" s="235" t="n"/>
    </row>
    <row r="1952" ht="14.4" customHeight="1" s="185">
      <c r="C1952" s="235" t="n"/>
      <c r="Q1952" s="235" t="n"/>
      <c r="AF1952" s="235" t="n"/>
    </row>
    <row r="1953" ht="14.4" customHeight="1" s="185">
      <c r="C1953" s="235" t="n"/>
      <c r="Q1953" s="235" t="n"/>
      <c r="AF1953" s="235" t="n"/>
    </row>
    <row r="1954" ht="14.4" customHeight="1" s="185">
      <c r="C1954" s="235" t="n"/>
      <c r="Q1954" s="235" t="n"/>
      <c r="AF1954" s="235" t="n"/>
    </row>
    <row r="1955" ht="14.4" customHeight="1" s="185">
      <c r="C1955" s="235" t="n"/>
      <c r="Q1955" s="235" t="n"/>
      <c r="AF1955" s="235" t="n"/>
    </row>
    <row r="1956" ht="14.4" customHeight="1" s="185">
      <c r="C1956" s="235" t="n"/>
      <c r="Q1956" s="235" t="n"/>
      <c r="AF1956" s="235" t="n"/>
    </row>
    <row r="1957" ht="14.4" customHeight="1" s="185">
      <c r="C1957" s="235" t="n"/>
      <c r="Q1957" s="235" t="n"/>
      <c r="AF1957" s="235" t="n"/>
    </row>
    <row r="1958" ht="14.4" customHeight="1" s="185">
      <c r="C1958" s="235" t="n"/>
      <c r="Q1958" s="235" t="n"/>
      <c r="AF1958" s="235" t="n"/>
    </row>
    <row r="1959" ht="14.4" customHeight="1" s="185">
      <c r="C1959" s="235" t="n"/>
      <c r="Q1959" s="235" t="n"/>
      <c r="AF1959" s="235" t="n"/>
    </row>
    <row r="1960" ht="14.4" customHeight="1" s="185">
      <c r="C1960" s="235" t="n"/>
      <c r="Q1960" s="235" t="n"/>
      <c r="AF1960" s="235" t="n"/>
    </row>
    <row r="1961" ht="14.4" customHeight="1" s="185">
      <c r="C1961" s="235" t="n"/>
      <c r="Q1961" s="235" t="n"/>
      <c r="AF1961" s="235" t="n"/>
    </row>
    <row r="1962" ht="14.4" customHeight="1" s="185">
      <c r="C1962" s="235" t="n"/>
      <c r="Q1962" s="235" t="n"/>
      <c r="AF1962" s="235" t="n"/>
    </row>
    <row r="1963" ht="14.4" customHeight="1" s="185">
      <c r="C1963" s="235" t="n"/>
      <c r="Q1963" s="235" t="n"/>
      <c r="AF1963" s="235" t="n"/>
    </row>
    <row r="1964" ht="14.4" customHeight="1" s="185">
      <c r="C1964" s="235" t="n"/>
      <c r="Q1964" s="235" t="n"/>
      <c r="AF1964" s="235" t="n"/>
    </row>
    <row r="1965" ht="14.4" customHeight="1" s="185">
      <c r="C1965" s="235" t="n"/>
      <c r="Q1965" s="235" t="n"/>
      <c r="AF1965" s="235" t="n"/>
    </row>
    <row r="1966" ht="14.4" customHeight="1" s="185">
      <c r="C1966" s="235" t="n"/>
      <c r="Q1966" s="235" t="n"/>
      <c r="AF1966" s="235" t="n"/>
    </row>
    <row r="1967" ht="14.4" customHeight="1" s="185">
      <c r="C1967" s="235" t="n"/>
      <c r="Q1967" s="235" t="n"/>
      <c r="AF1967" s="235" t="n"/>
    </row>
    <row r="1968" ht="14.4" customHeight="1" s="185">
      <c r="C1968" s="235" t="n"/>
      <c r="Q1968" s="235" t="n"/>
      <c r="AF1968" s="235" t="n"/>
    </row>
    <row r="1969" ht="14.4" customHeight="1" s="185">
      <c r="C1969" s="235" t="n"/>
      <c r="Q1969" s="235" t="n"/>
      <c r="AF1969" s="235" t="n"/>
    </row>
    <row r="1970" ht="14.4" customHeight="1" s="185">
      <c r="C1970" s="235" t="n"/>
      <c r="Q1970" s="235" t="n"/>
      <c r="AF1970" s="235" t="n"/>
    </row>
    <row r="1971" ht="14.4" customHeight="1" s="185">
      <c r="C1971" s="235" t="n"/>
      <c r="Q1971" s="235" t="n"/>
      <c r="AF1971" s="235" t="n"/>
    </row>
    <row r="1972" ht="14.4" customHeight="1" s="185">
      <c r="C1972" s="235" t="n"/>
      <c r="Q1972" s="235" t="n"/>
      <c r="AF1972" s="235" t="n"/>
    </row>
    <row r="1973" ht="14.4" customHeight="1" s="185">
      <c r="C1973" s="235" t="n"/>
      <c r="Q1973" s="235" t="n"/>
      <c r="AF1973" s="235" t="n"/>
    </row>
    <row r="1974" ht="14.4" customHeight="1" s="185">
      <c r="C1974" s="235" t="n"/>
      <c r="Q1974" s="235" t="n"/>
      <c r="AF1974" s="235" t="n"/>
    </row>
    <row r="1975" ht="14.4" customHeight="1" s="185">
      <c r="C1975" s="235" t="n"/>
      <c r="Q1975" s="235" t="n"/>
      <c r="AF1975" s="235" t="n"/>
    </row>
    <row r="1976" ht="14.4" customHeight="1" s="185">
      <c r="C1976" s="235" t="n"/>
      <c r="Q1976" s="235" t="n"/>
      <c r="AF1976" s="235" t="n"/>
    </row>
    <row r="1977" ht="14.4" customHeight="1" s="185">
      <c r="C1977" s="235" t="n"/>
      <c r="Q1977" s="235" t="n"/>
      <c r="AF1977" s="235" t="n"/>
    </row>
    <row r="1978" ht="14.4" customHeight="1" s="185">
      <c r="C1978" s="235" t="n"/>
      <c r="Q1978" s="235" t="n"/>
      <c r="AF1978" s="235" t="n"/>
    </row>
    <row r="1979" ht="14.4" customHeight="1" s="185">
      <c r="C1979" s="235" t="n"/>
      <c r="Q1979" s="235" t="n"/>
      <c r="AF1979" s="235" t="n"/>
    </row>
    <row r="1980" ht="14.4" customHeight="1" s="185">
      <c r="C1980" s="235" t="n"/>
      <c r="Q1980" s="235" t="n"/>
      <c r="AF1980" s="235" t="n"/>
    </row>
    <row r="1981" ht="14.4" customHeight="1" s="185">
      <c r="C1981" s="235" t="n"/>
      <c r="Q1981" s="235" t="n"/>
      <c r="AF1981" s="235" t="n"/>
    </row>
    <row r="1982" ht="14.4" customHeight="1" s="185">
      <c r="C1982" s="235" t="n"/>
      <c r="Q1982" s="235" t="n"/>
      <c r="AF1982" s="235" t="n"/>
    </row>
    <row r="1983" ht="14.4" customHeight="1" s="185">
      <c r="C1983" s="235" t="n"/>
      <c r="Q1983" s="235" t="n"/>
      <c r="AF1983" s="235" t="n"/>
    </row>
    <row r="1984" ht="14.4" customHeight="1" s="185">
      <c r="C1984" s="235" t="n"/>
      <c r="Q1984" s="235" t="n"/>
      <c r="AF1984" s="235" t="n"/>
    </row>
    <row r="1985" ht="14.4" customHeight="1" s="185">
      <c r="C1985" s="235" t="n"/>
      <c r="Q1985" s="235" t="n"/>
      <c r="AF1985" s="235" t="n"/>
    </row>
    <row r="1986" ht="14.4" customHeight="1" s="185">
      <c r="C1986" s="235" t="n"/>
      <c r="Q1986" s="235" t="n"/>
      <c r="AF1986" s="235" t="n"/>
    </row>
    <row r="1987" ht="14.4" customHeight="1" s="185">
      <c r="C1987" s="235" t="n"/>
      <c r="Q1987" s="235" t="n"/>
      <c r="AF1987" s="235" t="n"/>
    </row>
    <row r="1988" ht="14.4" customHeight="1" s="185">
      <c r="C1988" s="235" t="n"/>
      <c r="Q1988" s="235" t="n"/>
      <c r="AF1988" s="235" t="n"/>
    </row>
    <row r="1989" ht="14.4" customHeight="1" s="185">
      <c r="C1989" s="235" t="n"/>
      <c r="Q1989" s="235" t="n"/>
      <c r="AF1989" s="235" t="n"/>
    </row>
    <row r="1990" ht="14.4" customHeight="1" s="185">
      <c r="C1990" s="235" t="n"/>
      <c r="Q1990" s="235" t="n"/>
      <c r="AF1990" s="235" t="n"/>
    </row>
    <row r="1991" ht="14.4" customHeight="1" s="185">
      <c r="C1991" s="235" t="n"/>
      <c r="Q1991" s="235" t="n"/>
      <c r="AF1991" s="235" t="n"/>
    </row>
    <row r="1992" ht="14.4" customHeight="1" s="185">
      <c r="C1992" s="235" t="n"/>
      <c r="Q1992" s="235" t="n"/>
      <c r="AF1992" s="235" t="n"/>
    </row>
    <row r="1993" ht="14.4" customHeight="1" s="185">
      <c r="C1993" s="235" t="n"/>
      <c r="Q1993" s="235" t="n"/>
      <c r="AF1993" s="235" t="n"/>
    </row>
    <row r="1994" ht="14.4" customHeight="1" s="185">
      <c r="A1994" s="194" t="inlineStr">
        <is>
          <t>📋 T3 — 📆 SEMAINE 5</t>
        </is>
      </c>
      <c r="C1994" s="235" t="n"/>
      <c r="Q1994" s="235" t="n"/>
      <c r="AF1994" s="235" t="n"/>
    </row>
    <row r="1995" ht="14.4" customHeight="1" s="185">
      <c r="C1995" s="235" t="n"/>
      <c r="Q1995" s="235" t="n"/>
      <c r="AF1995" s="235" t="n"/>
    </row>
    <row r="1996" ht="14.4" customHeight="1" s="185">
      <c r="C1996" s="235" t="n"/>
      <c r="Q1996" s="235" t="n"/>
      <c r="AF1996" s="235" t="n"/>
    </row>
    <row r="1997" ht="14.4" customHeight="1" s="185">
      <c r="C1997" s="235" t="n"/>
      <c r="Q1997" s="235" t="n"/>
      <c r="AF1997" s="235" t="n"/>
    </row>
    <row r="1998" ht="14.4" customHeight="1" s="185">
      <c r="C1998" s="235" t="n"/>
      <c r="Q1998" s="235" t="n"/>
      <c r="AF1998" s="235" t="n"/>
    </row>
    <row r="1999" ht="14.4" customHeight="1" s="185">
      <c r="C1999" s="235" t="n"/>
      <c r="Q1999" s="235" t="n"/>
      <c r="AF1999" s="235" t="n"/>
    </row>
    <row r="2000" ht="14.4" customHeight="1" s="185">
      <c r="C2000" s="235" t="n"/>
      <c r="Q2000" s="235" t="n"/>
      <c r="AF2000" s="235" t="n"/>
    </row>
    <row r="2001" ht="14.4" customHeight="1" s="185">
      <c r="C2001" s="235" t="n"/>
      <c r="Q2001" s="235" t="n"/>
      <c r="AF2001" s="235" t="n"/>
    </row>
    <row r="2002" ht="14.4" customHeight="1" s="185">
      <c r="C2002" s="235" t="n"/>
      <c r="Q2002" s="235" t="n"/>
      <c r="AF2002" s="235" t="n"/>
    </row>
    <row r="2003" ht="14.4" customHeight="1" s="185">
      <c r="C2003" s="235" t="n"/>
      <c r="Q2003" s="235" t="n"/>
      <c r="AF2003" s="235" t="n"/>
    </row>
    <row r="2004" ht="14.4" customHeight="1" s="185">
      <c r="C2004" s="235" t="n"/>
      <c r="Q2004" s="235" t="n"/>
      <c r="AF2004" s="235" t="n"/>
    </row>
    <row r="2005" ht="14.4" customHeight="1" s="185">
      <c r="C2005" s="235" t="n"/>
      <c r="Q2005" s="235" t="n"/>
      <c r="AF2005" s="235" t="n"/>
    </row>
    <row r="2006" ht="14.4" customHeight="1" s="185">
      <c r="C2006" s="235" t="n"/>
      <c r="Q2006" s="235" t="n"/>
      <c r="AF2006" s="235" t="n"/>
    </row>
    <row r="2007" ht="14.4" customHeight="1" s="185">
      <c r="C2007" s="235" t="n"/>
      <c r="Q2007" s="235" t="n"/>
      <c r="AF2007" s="235" t="n"/>
    </row>
    <row r="2008" ht="14.4" customHeight="1" s="185">
      <c r="C2008" s="235" t="n"/>
      <c r="Q2008" s="235" t="n"/>
      <c r="AF2008" s="235" t="n"/>
    </row>
    <row r="2009" ht="14.4" customHeight="1" s="185">
      <c r="C2009" s="235" t="n"/>
      <c r="Q2009" s="235" t="n"/>
      <c r="AF2009" s="235" t="n"/>
    </row>
    <row r="2010" ht="14.4" customHeight="1" s="185">
      <c r="C2010" s="235" t="n"/>
      <c r="Q2010" s="235" t="n"/>
      <c r="AF2010" s="235" t="n"/>
    </row>
    <row r="2011" ht="14.4" customHeight="1" s="185">
      <c r="C2011" s="235" t="n"/>
      <c r="Q2011" s="235" t="n"/>
      <c r="AF2011" s="235" t="n"/>
    </row>
    <row r="2012" ht="14.4" customHeight="1" s="185">
      <c r="C2012" s="235" t="n"/>
      <c r="Q2012" s="235" t="n"/>
      <c r="AF2012" s="235" t="n"/>
    </row>
    <row r="2013" ht="14.4" customHeight="1" s="185">
      <c r="C2013" s="235" t="n"/>
      <c r="Q2013" s="235" t="n"/>
      <c r="AF2013" s="235" t="n"/>
    </row>
    <row r="2014" ht="14.4" customHeight="1" s="185">
      <c r="C2014" s="235" t="n"/>
      <c r="Q2014" s="235" t="n"/>
      <c r="AF2014" s="235" t="n"/>
    </row>
    <row r="2015" ht="14.4" customHeight="1" s="185">
      <c r="C2015" s="235" t="n"/>
      <c r="Q2015" s="235" t="n"/>
      <c r="AF2015" s="235" t="n"/>
    </row>
    <row r="2016" ht="14.4" customHeight="1" s="185">
      <c r="C2016" s="235" t="n"/>
      <c r="Q2016" s="235" t="n"/>
      <c r="AF2016" s="235" t="n"/>
    </row>
    <row r="2017" ht="14.4" customHeight="1" s="185">
      <c r="C2017" s="235" t="n"/>
      <c r="Q2017" s="235" t="n"/>
      <c r="AF2017" s="235" t="n"/>
    </row>
    <row r="2018" ht="14.4" customHeight="1" s="185">
      <c r="C2018" s="235" t="n"/>
      <c r="Q2018" s="235" t="n"/>
      <c r="AF2018" s="235" t="n"/>
    </row>
    <row r="2019" ht="14.4" customHeight="1" s="185">
      <c r="C2019" s="235" t="n"/>
      <c r="Q2019" s="235" t="n"/>
      <c r="AF2019" s="235" t="n"/>
    </row>
    <row r="2020" ht="14.4" customHeight="1" s="185">
      <c r="C2020" s="235" t="n"/>
      <c r="Q2020" s="235" t="n"/>
      <c r="AF2020" s="235" t="n"/>
    </row>
    <row r="2021" ht="14.4" customHeight="1" s="185">
      <c r="C2021" s="235" t="n"/>
      <c r="Q2021" s="235" t="n"/>
      <c r="AF2021" s="235" t="n"/>
    </row>
    <row r="2022" ht="14.4" customHeight="1" s="185">
      <c r="C2022" s="235" t="n"/>
      <c r="Q2022" s="235" t="n"/>
      <c r="AF2022" s="235" t="n"/>
    </row>
    <row r="2023" ht="14.4" customHeight="1" s="185">
      <c r="C2023" s="235" t="n"/>
      <c r="Q2023" s="235" t="n"/>
      <c r="AF2023" s="235" t="n"/>
    </row>
    <row r="2024" ht="14.4" customHeight="1" s="185">
      <c r="C2024" s="235" t="n"/>
      <c r="Q2024" s="235" t="n"/>
      <c r="AF2024" s="235" t="n"/>
    </row>
    <row r="2025" ht="14.4" customHeight="1" s="185">
      <c r="C2025" s="235" t="n"/>
      <c r="Q2025" s="235" t="n"/>
      <c r="AF2025" s="235" t="n"/>
    </row>
    <row r="2026" ht="14.4" customHeight="1" s="185">
      <c r="C2026" s="235" t="n"/>
      <c r="Q2026" s="235" t="n"/>
      <c r="AF2026" s="235" t="n"/>
    </row>
    <row r="2027" ht="14.4" customHeight="1" s="185">
      <c r="C2027" s="235" t="n"/>
      <c r="Q2027" s="235" t="n"/>
      <c r="AF2027" s="235" t="n"/>
    </row>
    <row r="2028" ht="14.4" customHeight="1" s="185">
      <c r="C2028" s="235" t="n"/>
      <c r="Q2028" s="235" t="n"/>
      <c r="AF2028" s="235" t="n"/>
    </row>
    <row r="2029" ht="14.4" customHeight="1" s="185">
      <c r="C2029" s="235" t="n"/>
      <c r="Q2029" s="235" t="n"/>
      <c r="AF2029" s="235" t="n"/>
    </row>
    <row r="2030" ht="14.4" customHeight="1" s="185">
      <c r="C2030" s="235" t="n"/>
      <c r="Q2030" s="235" t="n"/>
      <c r="AF2030" s="235" t="n"/>
    </row>
    <row r="2031" ht="14.4" customHeight="1" s="185">
      <c r="C2031" s="235" t="n"/>
      <c r="Q2031" s="235" t="n"/>
      <c r="AF2031" s="235" t="n"/>
    </row>
    <row r="2032" ht="14.4" customHeight="1" s="185">
      <c r="C2032" s="235" t="n"/>
      <c r="Q2032" s="235" t="n"/>
      <c r="AF2032" s="235" t="n"/>
    </row>
    <row r="2033" ht="14.4" customHeight="1" s="185">
      <c r="C2033" s="235" t="n"/>
      <c r="Q2033" s="235" t="n"/>
      <c r="AF2033" s="235" t="n"/>
    </row>
    <row r="2034" ht="14.4" customHeight="1" s="185">
      <c r="C2034" s="235" t="n"/>
      <c r="Q2034" s="235" t="n"/>
      <c r="AF2034" s="235" t="n"/>
    </row>
    <row r="2035" ht="14.4" customHeight="1" s="185">
      <c r="C2035" s="235" t="n"/>
      <c r="Q2035" s="235" t="n"/>
      <c r="AF2035" s="235" t="n"/>
    </row>
    <row r="2036" ht="14.4" customHeight="1" s="185">
      <c r="C2036" s="235" t="n"/>
      <c r="Q2036" s="235" t="n"/>
      <c r="AF2036" s="235" t="n"/>
    </row>
    <row r="2037" ht="14.4" customHeight="1" s="185">
      <c r="C2037" s="235" t="n"/>
      <c r="Q2037" s="235" t="n"/>
      <c r="AF2037" s="235" t="n"/>
    </row>
    <row r="2038" ht="14.4" customHeight="1" s="185">
      <c r="C2038" s="235" t="n"/>
      <c r="Q2038" s="235" t="n"/>
      <c r="AF2038" s="235" t="n"/>
    </row>
    <row r="2039" ht="14.4" customHeight="1" s="185">
      <c r="C2039" s="235" t="n"/>
      <c r="Q2039" s="235" t="n"/>
      <c r="AF2039" s="235" t="n"/>
    </row>
    <row r="2040" ht="14.4" customHeight="1" s="185">
      <c r="C2040" s="235" t="n"/>
      <c r="Q2040" s="235" t="n"/>
      <c r="AF2040" s="235" t="n"/>
    </row>
    <row r="2041" ht="14.4" customHeight="1" s="185">
      <c r="C2041" s="235" t="n"/>
      <c r="Q2041" s="235" t="n"/>
      <c r="AF2041" s="235" t="n"/>
    </row>
    <row r="2042" ht="14.4" customHeight="1" s="185">
      <c r="C2042" s="235" t="n"/>
      <c r="Q2042" s="235" t="n"/>
      <c r="AF2042" s="235" t="n"/>
    </row>
    <row r="2043" ht="14.4" customHeight="1" s="185">
      <c r="C2043" s="235" t="n"/>
      <c r="Q2043" s="235" t="n"/>
      <c r="AF2043" s="235" t="n"/>
    </row>
    <row r="2044" ht="14.4" customHeight="1" s="185">
      <c r="C2044" s="235" t="n"/>
      <c r="Q2044" s="235" t="n"/>
      <c r="AF2044" s="235" t="n"/>
    </row>
    <row r="2045" ht="14.4" customHeight="1" s="185">
      <c r="C2045" s="235" t="n"/>
      <c r="Q2045" s="235" t="n"/>
      <c r="AF2045" s="235" t="n"/>
    </row>
    <row r="2046" ht="14.4" customHeight="1" s="185">
      <c r="C2046" s="235" t="n"/>
      <c r="Q2046" s="235" t="n"/>
      <c r="AF2046" s="235" t="n"/>
    </row>
    <row r="2047" ht="14.4" customHeight="1" s="185">
      <c r="C2047" s="235" t="n"/>
      <c r="Q2047" s="235" t="n"/>
      <c r="AF2047" s="235" t="n"/>
    </row>
    <row r="2048" ht="14.4" customHeight="1" s="185">
      <c r="C2048" s="235" t="n"/>
      <c r="Q2048" s="235" t="n"/>
      <c r="AF2048" s="235" t="n"/>
    </row>
    <row r="2049" ht="14.4" customHeight="1" s="185">
      <c r="C2049" s="235" t="n"/>
      <c r="Q2049" s="235" t="n"/>
      <c r="AF2049" s="235" t="n"/>
    </row>
    <row r="2050" ht="14.4" customHeight="1" s="185">
      <c r="C2050" s="235" t="n"/>
      <c r="Q2050" s="235" t="n"/>
      <c r="AF2050" s="235" t="n"/>
    </row>
    <row r="2051" ht="14.4" customHeight="1" s="185">
      <c r="C2051" s="235" t="n"/>
      <c r="Q2051" s="235" t="n"/>
      <c r="AF2051" s="235" t="n"/>
    </row>
    <row r="2052" ht="14.4" customHeight="1" s="185">
      <c r="C2052" s="235" t="n"/>
      <c r="Q2052" s="235" t="n"/>
      <c r="AF2052" s="235" t="n"/>
    </row>
    <row r="2053" ht="14.4" customHeight="1" s="185">
      <c r="C2053" s="235" t="n"/>
      <c r="Q2053" s="235" t="n"/>
      <c r="AF2053" s="235" t="n"/>
    </row>
    <row r="2054" ht="14.4" customHeight="1" s="185">
      <c r="C2054" s="235" t="n"/>
      <c r="Q2054" s="235" t="n"/>
      <c r="AF2054" s="235" t="n"/>
    </row>
    <row r="2055" ht="14.4" customHeight="1" s="185">
      <c r="C2055" s="235" t="n"/>
      <c r="Q2055" s="235" t="n"/>
      <c r="AF2055" s="235" t="n"/>
    </row>
    <row r="2056" ht="14.4" customHeight="1" s="185">
      <c r="C2056" s="235" t="n"/>
      <c r="Q2056" s="235" t="n"/>
      <c r="AF2056" s="235" t="n"/>
    </row>
    <row r="2057" ht="14.4" customHeight="1" s="185">
      <c r="C2057" s="235" t="n"/>
      <c r="Q2057" s="235" t="n"/>
      <c r="AF2057" s="235" t="n"/>
    </row>
    <row r="2058" ht="14.4" customHeight="1" s="185">
      <c r="C2058" s="235" t="n"/>
      <c r="Q2058" s="235" t="n"/>
      <c r="AF2058" s="235" t="n"/>
    </row>
    <row r="2059" ht="14.4" customHeight="1" s="185">
      <c r="C2059" s="235" t="n"/>
      <c r="Q2059" s="235" t="n"/>
      <c r="AF2059" s="235" t="n"/>
    </row>
    <row r="2060" ht="14.4" customHeight="1" s="185">
      <c r="C2060" s="235" t="n"/>
      <c r="Q2060" s="235" t="n"/>
      <c r="AF2060" s="235" t="n"/>
    </row>
    <row r="2061" ht="14.4" customHeight="1" s="185">
      <c r="C2061" s="235" t="n"/>
      <c r="Q2061" s="235" t="n"/>
      <c r="AF2061" s="235" t="n"/>
    </row>
    <row r="2062" ht="14.4" customHeight="1" s="185">
      <c r="C2062" s="235" t="n"/>
      <c r="Q2062" s="235" t="n"/>
      <c r="AF2062" s="235" t="n"/>
    </row>
    <row r="2063" ht="14.4" customHeight="1" s="185">
      <c r="C2063" s="235" t="n"/>
      <c r="Q2063" s="235" t="n"/>
      <c r="AF2063" s="235" t="n"/>
    </row>
    <row r="2064" ht="14.4" customHeight="1" s="185">
      <c r="C2064" s="235" t="n"/>
      <c r="Q2064" s="235" t="n"/>
      <c r="AF2064" s="235" t="n"/>
    </row>
    <row r="2065" ht="14.4" customHeight="1" s="185">
      <c r="A2065" s="194" t="inlineStr">
        <is>
          <t>📋 T3 — 📆 SEMAINE 6</t>
        </is>
      </c>
      <c r="C2065" s="235" t="n"/>
      <c r="Q2065" s="235" t="n"/>
      <c r="AF2065" s="235" t="n"/>
    </row>
    <row r="2066" ht="14.4" customHeight="1" s="185">
      <c r="C2066" s="235" t="n"/>
      <c r="Q2066" s="235" t="n"/>
      <c r="AF2066" s="235" t="n"/>
    </row>
    <row r="2067" ht="14.4" customHeight="1" s="185">
      <c r="C2067" s="235" t="n"/>
      <c r="Q2067" s="235" t="n"/>
      <c r="AF2067" s="235" t="n"/>
    </row>
    <row r="2068" ht="14.4" customHeight="1" s="185">
      <c r="C2068" s="235" t="n"/>
      <c r="Q2068" s="235" t="n"/>
      <c r="AF2068" s="235" t="n"/>
    </row>
    <row r="2069" ht="14.4" customHeight="1" s="185">
      <c r="C2069" s="235" t="n"/>
      <c r="Q2069" s="235" t="n"/>
      <c r="AF2069" s="235" t="n"/>
    </row>
    <row r="2070" ht="14.4" customHeight="1" s="185">
      <c r="C2070" s="235" t="n"/>
      <c r="Q2070" s="235" t="n"/>
      <c r="AF2070" s="235" t="n"/>
    </row>
    <row r="2071" ht="14.4" customHeight="1" s="185">
      <c r="C2071" s="235" t="n"/>
      <c r="Q2071" s="235" t="n"/>
      <c r="AF2071" s="235" t="n"/>
    </row>
    <row r="2072" ht="14.4" customHeight="1" s="185">
      <c r="C2072" s="235" t="n"/>
      <c r="Q2072" s="235" t="n"/>
      <c r="AF2072" s="235" t="n"/>
    </row>
    <row r="2073" ht="14.4" customHeight="1" s="185">
      <c r="C2073" s="235" t="n"/>
      <c r="Q2073" s="235" t="n"/>
      <c r="AF2073" s="235" t="n"/>
    </row>
    <row r="2074" ht="14.4" customHeight="1" s="185">
      <c r="C2074" s="235" t="n"/>
      <c r="Q2074" s="235" t="n"/>
      <c r="AF2074" s="235" t="n"/>
    </row>
    <row r="2075" ht="14.4" customHeight="1" s="185">
      <c r="C2075" s="235" t="n"/>
      <c r="Q2075" s="235" t="n"/>
      <c r="AF2075" s="235" t="n"/>
    </row>
    <row r="2076" ht="14.4" customHeight="1" s="185">
      <c r="C2076" s="235" t="n"/>
      <c r="Q2076" s="235" t="n"/>
      <c r="AF2076" s="235" t="n"/>
    </row>
    <row r="2077" ht="14.4" customHeight="1" s="185">
      <c r="C2077" s="235" t="n"/>
      <c r="Q2077" s="235" t="n"/>
      <c r="AF2077" s="235" t="n"/>
    </row>
    <row r="2078" ht="14.4" customHeight="1" s="185">
      <c r="C2078" s="235" t="n"/>
      <c r="Q2078" s="235" t="n"/>
      <c r="AF2078" s="235" t="n"/>
    </row>
    <row r="2079" ht="14.4" customHeight="1" s="185">
      <c r="C2079" s="235" t="n"/>
      <c r="Q2079" s="235" t="n"/>
      <c r="AF2079" s="235" t="n"/>
    </row>
    <row r="2080" ht="14.4" customHeight="1" s="185">
      <c r="C2080" s="235" t="n"/>
      <c r="Q2080" s="235" t="n"/>
      <c r="AF2080" s="235" t="n"/>
    </row>
    <row r="2081" ht="14.4" customHeight="1" s="185">
      <c r="C2081" s="235" t="n"/>
      <c r="Q2081" s="235" t="n"/>
      <c r="AF2081" s="235" t="n"/>
    </row>
    <row r="2082" ht="14.4" customHeight="1" s="185">
      <c r="C2082" s="235" t="n"/>
      <c r="Q2082" s="235" t="n"/>
      <c r="AF2082" s="235" t="n"/>
    </row>
    <row r="2083" ht="14.4" customHeight="1" s="185">
      <c r="C2083" s="235" t="n"/>
      <c r="Q2083" s="235" t="n"/>
      <c r="AF2083" s="235" t="n"/>
    </row>
    <row r="2084" ht="14.4" customHeight="1" s="185">
      <c r="C2084" s="235" t="n"/>
      <c r="Q2084" s="235" t="n"/>
      <c r="AF2084" s="235" t="n"/>
    </row>
    <row r="2085" ht="14.4" customHeight="1" s="185">
      <c r="C2085" s="235" t="n"/>
      <c r="Q2085" s="235" t="n"/>
      <c r="AF2085" s="235" t="n"/>
    </row>
    <row r="2086" ht="14.4" customHeight="1" s="185">
      <c r="C2086" s="235" t="n"/>
      <c r="Q2086" s="235" t="n"/>
      <c r="AF2086" s="235" t="n"/>
    </row>
    <row r="2087" ht="14.4" customHeight="1" s="185">
      <c r="C2087" s="235" t="n"/>
      <c r="Q2087" s="235" t="n"/>
      <c r="AF2087" s="235" t="n"/>
    </row>
    <row r="2088" ht="14.4" customHeight="1" s="185">
      <c r="C2088" s="235" t="n"/>
      <c r="Q2088" s="235" t="n"/>
      <c r="AF2088" s="235" t="n"/>
    </row>
    <row r="2089" ht="14.4" customHeight="1" s="185">
      <c r="C2089" s="235" t="n"/>
      <c r="Q2089" s="235" t="n"/>
      <c r="AF2089" s="235" t="n"/>
    </row>
    <row r="2090" ht="14.4" customHeight="1" s="185">
      <c r="C2090" s="235" t="n"/>
      <c r="Q2090" s="235" t="n"/>
      <c r="AF2090" s="235" t="n"/>
    </row>
    <row r="2091" ht="14.4" customHeight="1" s="185">
      <c r="C2091" s="235" t="n"/>
      <c r="Q2091" s="235" t="n"/>
      <c r="AF2091" s="235" t="n"/>
    </row>
    <row r="2092" ht="14.4" customHeight="1" s="185">
      <c r="C2092" s="235" t="n"/>
      <c r="Q2092" s="235" t="n"/>
      <c r="AF2092" s="235" t="n"/>
    </row>
    <row r="2093" ht="14.4" customHeight="1" s="185">
      <c r="C2093" s="235" t="n"/>
      <c r="Q2093" s="235" t="n"/>
      <c r="AF2093" s="235" t="n"/>
    </row>
    <row r="2094" ht="14.4" customHeight="1" s="185">
      <c r="C2094" s="235" t="n"/>
      <c r="Q2094" s="235" t="n"/>
      <c r="AF2094" s="235" t="n"/>
    </row>
    <row r="2095" ht="14.4" customHeight="1" s="185">
      <c r="C2095" s="235" t="n"/>
      <c r="Q2095" s="235" t="n"/>
      <c r="AF2095" s="235" t="n"/>
    </row>
    <row r="2096" ht="14.4" customHeight="1" s="185">
      <c r="C2096" s="235" t="n"/>
      <c r="Q2096" s="235" t="n"/>
      <c r="AF2096" s="235" t="n"/>
    </row>
    <row r="2097" ht="14.4" customHeight="1" s="185">
      <c r="C2097" s="235" t="n"/>
      <c r="Q2097" s="235" t="n"/>
      <c r="AF2097" s="235" t="n"/>
    </row>
    <row r="2098" ht="14.4" customHeight="1" s="185">
      <c r="C2098" s="235" t="n"/>
      <c r="Q2098" s="235" t="n"/>
      <c r="AF2098" s="235" t="n"/>
    </row>
    <row r="2099" ht="14.4" customHeight="1" s="185">
      <c r="C2099" s="235" t="n"/>
      <c r="Q2099" s="235" t="n"/>
      <c r="AF2099" s="235" t="n"/>
    </row>
    <row r="2100" ht="14.4" customHeight="1" s="185">
      <c r="C2100" s="235" t="n"/>
      <c r="Q2100" s="235" t="n"/>
      <c r="AF2100" s="235" t="n"/>
    </row>
    <row r="2101" ht="14.4" customHeight="1" s="185">
      <c r="C2101" s="235" t="n"/>
      <c r="Q2101" s="235" t="n"/>
      <c r="AF2101" s="235" t="n"/>
    </row>
    <row r="2102" ht="14.4" customHeight="1" s="185">
      <c r="C2102" s="235" t="n"/>
      <c r="Q2102" s="235" t="n"/>
      <c r="AF2102" s="235" t="n"/>
    </row>
    <row r="2103" ht="14.4" customHeight="1" s="185">
      <c r="C2103" s="235" t="n"/>
      <c r="Q2103" s="235" t="n"/>
      <c r="AF2103" s="235" t="n"/>
    </row>
    <row r="2104" ht="14.4" customHeight="1" s="185">
      <c r="C2104" s="235" t="n"/>
      <c r="Q2104" s="235" t="n"/>
      <c r="AF2104" s="235" t="n"/>
    </row>
    <row r="2105" ht="14.4" customHeight="1" s="185">
      <c r="C2105" s="235" t="n"/>
      <c r="Q2105" s="235" t="n"/>
      <c r="AF2105" s="235" t="n"/>
    </row>
    <row r="2106" ht="14.4" customHeight="1" s="185">
      <c r="C2106" s="235" t="n"/>
      <c r="Q2106" s="235" t="n"/>
      <c r="AF2106" s="235" t="n"/>
    </row>
    <row r="2107" ht="14.4" customHeight="1" s="185">
      <c r="C2107" s="235" t="n"/>
      <c r="Q2107" s="235" t="n"/>
      <c r="AF2107" s="235" t="n"/>
    </row>
    <row r="2108" ht="14.4" customHeight="1" s="185">
      <c r="C2108" s="235" t="n"/>
      <c r="Q2108" s="235" t="n"/>
      <c r="AF2108" s="235" t="n"/>
    </row>
    <row r="2109" ht="14.4" customHeight="1" s="185">
      <c r="C2109" s="235" t="n"/>
      <c r="Q2109" s="235" t="n"/>
      <c r="AF2109" s="235" t="n"/>
    </row>
    <row r="2110" ht="14.4" customHeight="1" s="185">
      <c r="C2110" s="235" t="n"/>
      <c r="Q2110" s="235" t="n"/>
      <c r="AF2110" s="235" t="n"/>
    </row>
    <row r="2111" ht="14.4" customHeight="1" s="185">
      <c r="C2111" s="235" t="n"/>
      <c r="Q2111" s="235" t="n"/>
      <c r="AF2111" s="235" t="n"/>
    </row>
    <row r="2112" ht="14.4" customHeight="1" s="185">
      <c r="C2112" s="235" t="n"/>
      <c r="Q2112" s="235" t="n"/>
      <c r="AF2112" s="235" t="n"/>
    </row>
    <row r="2113" ht="14.4" customHeight="1" s="185">
      <c r="C2113" s="235" t="n"/>
      <c r="Q2113" s="235" t="n"/>
      <c r="AF2113" s="235" t="n"/>
    </row>
    <row r="2114" ht="14.4" customHeight="1" s="185">
      <c r="C2114" s="235" t="n"/>
      <c r="Q2114" s="235" t="n"/>
      <c r="AF2114" s="235" t="n"/>
    </row>
    <row r="2115" ht="14.4" customHeight="1" s="185">
      <c r="C2115" s="235" t="n"/>
      <c r="Q2115" s="235" t="n"/>
      <c r="AF2115" s="235" t="n"/>
    </row>
    <row r="2116" ht="14.4" customHeight="1" s="185">
      <c r="C2116" s="235" t="n"/>
      <c r="Q2116" s="235" t="n"/>
      <c r="AF2116" s="235" t="n"/>
    </row>
    <row r="2117" ht="14.4" customHeight="1" s="185">
      <c r="C2117" s="235" t="n"/>
      <c r="Q2117" s="235" t="n"/>
      <c r="AF2117" s="235" t="n"/>
    </row>
    <row r="2118" ht="14.4" customHeight="1" s="185">
      <c r="C2118" s="235" t="n"/>
      <c r="Q2118" s="235" t="n"/>
      <c r="AF2118" s="235" t="n"/>
    </row>
    <row r="2119" ht="14.4" customHeight="1" s="185">
      <c r="C2119" s="235" t="n"/>
      <c r="Q2119" s="235" t="n"/>
      <c r="AF2119" s="235" t="n"/>
    </row>
    <row r="2120" ht="14.4" customHeight="1" s="185">
      <c r="C2120" s="235" t="n"/>
      <c r="Q2120" s="235" t="n"/>
      <c r="AF2120" s="235" t="n"/>
    </row>
    <row r="2121" ht="14.4" customHeight="1" s="185">
      <c r="C2121" s="235" t="n"/>
      <c r="Q2121" s="235" t="n"/>
      <c r="AF2121" s="235" t="n"/>
    </row>
    <row r="2122" ht="14.4" customHeight="1" s="185">
      <c r="C2122" s="235" t="n"/>
      <c r="Q2122" s="235" t="n"/>
      <c r="AF2122" s="235" t="n"/>
    </row>
    <row r="2123" ht="14.4" customHeight="1" s="185">
      <c r="C2123" s="235" t="n"/>
      <c r="Q2123" s="235" t="n"/>
      <c r="AF2123" s="235" t="n"/>
    </row>
    <row r="2124" ht="14.4" customHeight="1" s="185">
      <c r="C2124" s="235" t="n"/>
      <c r="Q2124" s="235" t="n"/>
      <c r="AF2124" s="235" t="n"/>
    </row>
    <row r="2125" ht="14.4" customHeight="1" s="185">
      <c r="C2125" s="235" t="n"/>
      <c r="Q2125" s="235" t="n"/>
      <c r="AF2125" s="235" t="n"/>
    </row>
    <row r="2126" ht="14.4" customHeight="1" s="185">
      <c r="C2126" s="235" t="n"/>
      <c r="Q2126" s="235" t="n"/>
      <c r="AF2126" s="235" t="n"/>
    </row>
    <row r="2127" ht="14.4" customHeight="1" s="185">
      <c r="C2127" s="235" t="n"/>
      <c r="Q2127" s="235" t="n"/>
      <c r="AF2127" s="235" t="n"/>
    </row>
    <row r="2128" ht="14.4" customHeight="1" s="185">
      <c r="C2128" s="235" t="n"/>
      <c r="Q2128" s="235" t="n"/>
      <c r="AF2128" s="235" t="n"/>
    </row>
    <row r="2129" ht="14.4" customHeight="1" s="185">
      <c r="C2129" s="235" t="n"/>
      <c r="Q2129" s="235" t="n"/>
      <c r="AF2129" s="235" t="n"/>
    </row>
    <row r="2130" ht="14.4" customHeight="1" s="185">
      <c r="C2130" s="235" t="n"/>
      <c r="Q2130" s="235" t="n"/>
      <c r="AF2130" s="235" t="n"/>
    </row>
    <row r="2131" ht="14.4" customHeight="1" s="185">
      <c r="C2131" s="235" t="n"/>
      <c r="Q2131" s="235" t="n"/>
      <c r="AF2131" s="235" t="n"/>
    </row>
    <row r="2132" ht="14.4" customHeight="1" s="185">
      <c r="C2132" s="235" t="n"/>
      <c r="Q2132" s="235" t="n"/>
      <c r="AF2132" s="235" t="n"/>
    </row>
    <row r="2133" ht="14.4" customHeight="1" s="185">
      <c r="C2133" s="235" t="n"/>
      <c r="Q2133" s="235" t="n"/>
      <c r="AF2133" s="235" t="n"/>
    </row>
    <row r="2134" ht="14.4" customHeight="1" s="185">
      <c r="C2134" s="235" t="n"/>
      <c r="Q2134" s="235" t="n"/>
      <c r="AF2134" s="235" t="n"/>
    </row>
    <row r="2135" ht="14.4" customHeight="1" s="185">
      <c r="C2135" s="235" t="n"/>
      <c r="Q2135" s="235" t="n"/>
      <c r="AF2135" s="235" t="n"/>
    </row>
    <row r="2136" ht="14.4" customHeight="1" s="185">
      <c r="A2136" s="194" t="inlineStr">
        <is>
          <t>📋 T3 — 📆 SEMAINE 7</t>
        </is>
      </c>
      <c r="C2136" s="235" t="n"/>
      <c r="Q2136" s="235" t="n"/>
      <c r="AF2136" s="235" t="n"/>
    </row>
    <row r="2137" ht="14.4" customHeight="1" s="185">
      <c r="C2137" s="235" t="n"/>
      <c r="Q2137" s="235" t="n"/>
      <c r="AF2137" s="235" t="n"/>
    </row>
    <row r="2138" ht="14.4" customHeight="1" s="185">
      <c r="C2138" s="235" t="n"/>
      <c r="Q2138" s="235" t="n"/>
      <c r="AF2138" s="235" t="n"/>
    </row>
    <row r="2139" ht="14.4" customHeight="1" s="185">
      <c r="C2139" s="235" t="n"/>
      <c r="Q2139" s="235" t="n"/>
      <c r="AF2139" s="235" t="n"/>
    </row>
    <row r="2140" ht="14.4" customHeight="1" s="185">
      <c r="C2140" s="235" t="n"/>
      <c r="Q2140" s="235" t="n"/>
      <c r="AF2140" s="235" t="n"/>
    </row>
    <row r="2141" ht="14.4" customHeight="1" s="185">
      <c r="C2141" s="235" t="n"/>
      <c r="Q2141" s="235" t="n"/>
      <c r="AF2141" s="235" t="n"/>
    </row>
    <row r="2142" ht="14.4" customHeight="1" s="185">
      <c r="C2142" s="235" t="n"/>
      <c r="Q2142" s="235" t="n"/>
      <c r="AF2142" s="235" t="n"/>
    </row>
    <row r="2143" ht="14.4" customHeight="1" s="185">
      <c r="C2143" s="235" t="n"/>
      <c r="Q2143" s="235" t="n"/>
      <c r="AF2143" s="235" t="n"/>
    </row>
    <row r="2144" ht="14.4" customHeight="1" s="185">
      <c r="C2144" s="235" t="n"/>
      <c r="Q2144" s="235" t="n"/>
      <c r="AF2144" s="235" t="n"/>
    </row>
    <row r="2145" ht="14.4" customHeight="1" s="185">
      <c r="C2145" s="235" t="n"/>
      <c r="Q2145" s="235" t="n"/>
      <c r="AF2145" s="235" t="n"/>
    </row>
    <row r="2146" ht="14.4" customHeight="1" s="185">
      <c r="C2146" s="235" t="n"/>
      <c r="Q2146" s="235" t="n"/>
      <c r="AF2146" s="235" t="n"/>
    </row>
    <row r="2147" ht="14.4" customHeight="1" s="185">
      <c r="C2147" s="235" t="n"/>
      <c r="Q2147" s="235" t="n"/>
      <c r="AF2147" s="235" t="n"/>
    </row>
    <row r="2148" ht="14.4" customHeight="1" s="185">
      <c r="C2148" s="235" t="n"/>
      <c r="Q2148" s="235" t="n"/>
      <c r="AF2148" s="235" t="n"/>
    </row>
    <row r="2149" ht="14.4" customHeight="1" s="185">
      <c r="C2149" s="235" t="n"/>
      <c r="Q2149" s="235" t="n"/>
      <c r="AF2149" s="235" t="n"/>
    </row>
    <row r="2150" ht="14.4" customHeight="1" s="185">
      <c r="C2150" s="235" t="n"/>
      <c r="Q2150" s="235" t="n"/>
      <c r="AF2150" s="235" t="n"/>
    </row>
    <row r="2151" ht="14.4" customHeight="1" s="185">
      <c r="C2151" s="235" t="n"/>
      <c r="Q2151" s="235" t="n"/>
      <c r="AF2151" s="235" t="n"/>
    </row>
    <row r="2152" ht="14.4" customHeight="1" s="185">
      <c r="C2152" s="235" t="n"/>
      <c r="Q2152" s="235" t="n"/>
      <c r="AF2152" s="235" t="n"/>
    </row>
    <row r="2153" ht="14.4" customHeight="1" s="185">
      <c r="C2153" s="235" t="n"/>
      <c r="Q2153" s="235" t="n"/>
      <c r="AF2153" s="235" t="n"/>
    </row>
    <row r="2154" ht="14.4" customHeight="1" s="185">
      <c r="C2154" s="235" t="n"/>
      <c r="Q2154" s="235" t="n"/>
      <c r="AF2154" s="235" t="n"/>
    </row>
    <row r="2155" ht="14.4" customHeight="1" s="185">
      <c r="C2155" s="235" t="n"/>
      <c r="Q2155" s="235" t="n"/>
      <c r="AF2155" s="235" t="n"/>
    </row>
    <row r="2156" ht="14.4" customHeight="1" s="185">
      <c r="C2156" s="235" t="n"/>
      <c r="Q2156" s="235" t="n"/>
      <c r="AF2156" s="235" t="n"/>
    </row>
    <row r="2157" ht="14.4" customHeight="1" s="185">
      <c r="C2157" s="235" t="n"/>
      <c r="Q2157" s="235" t="n"/>
      <c r="AF2157" s="235" t="n"/>
    </row>
    <row r="2158" ht="14.4" customHeight="1" s="185">
      <c r="C2158" s="235" t="n"/>
      <c r="Q2158" s="235" t="n"/>
      <c r="AF2158" s="235" t="n"/>
    </row>
    <row r="2159" ht="14.4" customHeight="1" s="185">
      <c r="C2159" s="235" t="n"/>
      <c r="Q2159" s="235" t="n"/>
      <c r="AF2159" s="235" t="n"/>
    </row>
    <row r="2160" ht="14.4" customHeight="1" s="185">
      <c r="C2160" s="235" t="n"/>
      <c r="Q2160" s="235" t="n"/>
      <c r="AF2160" s="235" t="n"/>
    </row>
    <row r="2161" ht="14.4" customHeight="1" s="185">
      <c r="C2161" s="235" t="n"/>
      <c r="Q2161" s="235" t="n"/>
      <c r="AF2161" s="235" t="n"/>
    </row>
    <row r="2162" ht="14.4" customHeight="1" s="185">
      <c r="C2162" s="235" t="n"/>
      <c r="Q2162" s="235" t="n"/>
      <c r="AF2162" s="235" t="n"/>
    </row>
    <row r="2163" ht="14.4" customHeight="1" s="185">
      <c r="C2163" s="235" t="n"/>
      <c r="Q2163" s="235" t="n"/>
      <c r="AF2163" s="235" t="n"/>
    </row>
    <row r="2164" ht="14.4" customHeight="1" s="185">
      <c r="C2164" s="235" t="n"/>
      <c r="Q2164" s="235" t="n"/>
      <c r="AF2164" s="235" t="n"/>
    </row>
    <row r="2165" ht="14.4" customHeight="1" s="185">
      <c r="C2165" s="235" t="n"/>
      <c r="Q2165" s="235" t="n"/>
      <c r="AF2165" s="235" t="n"/>
    </row>
    <row r="2166" ht="14.4" customHeight="1" s="185">
      <c r="C2166" s="235" t="n"/>
      <c r="Q2166" s="235" t="n"/>
      <c r="AF2166" s="235" t="n"/>
    </row>
    <row r="2167" ht="14.4" customHeight="1" s="185">
      <c r="C2167" s="235" t="n"/>
      <c r="Q2167" s="235" t="n"/>
      <c r="AF2167" s="235" t="n"/>
    </row>
    <row r="2168" ht="14.4" customHeight="1" s="185">
      <c r="C2168" s="235" t="n"/>
      <c r="Q2168" s="235" t="n"/>
      <c r="AF2168" s="235" t="n"/>
    </row>
    <row r="2169" ht="14.4" customHeight="1" s="185">
      <c r="C2169" s="235" t="n"/>
      <c r="Q2169" s="235" t="n"/>
      <c r="AF2169" s="235" t="n"/>
    </row>
    <row r="2170" ht="14.4" customHeight="1" s="185">
      <c r="C2170" s="235" t="n"/>
      <c r="Q2170" s="235" t="n"/>
      <c r="AF2170" s="235" t="n"/>
    </row>
    <row r="2171" ht="14.4" customHeight="1" s="185">
      <c r="C2171" s="235" t="n"/>
      <c r="Q2171" s="235" t="n"/>
      <c r="AF2171" s="235" t="n"/>
    </row>
    <row r="2172" ht="14.4" customHeight="1" s="185">
      <c r="C2172" s="235" t="n"/>
      <c r="Q2172" s="235" t="n"/>
      <c r="AF2172" s="235" t="n"/>
    </row>
    <row r="2173" ht="14.4" customHeight="1" s="185">
      <c r="C2173" s="235" t="n"/>
      <c r="Q2173" s="235" t="n"/>
      <c r="AF2173" s="235" t="n"/>
    </row>
    <row r="2174" ht="14.4" customHeight="1" s="185">
      <c r="C2174" s="235" t="n"/>
      <c r="Q2174" s="235" t="n"/>
      <c r="AF2174" s="235" t="n"/>
    </row>
    <row r="2175" ht="14.4" customHeight="1" s="185">
      <c r="C2175" s="235" t="n"/>
      <c r="Q2175" s="235" t="n"/>
      <c r="AF2175" s="235" t="n"/>
    </row>
    <row r="2176" ht="14.4" customHeight="1" s="185">
      <c r="C2176" s="235" t="n"/>
      <c r="Q2176" s="235" t="n"/>
      <c r="AF2176" s="235" t="n"/>
    </row>
    <row r="2177" ht="14.4" customHeight="1" s="185">
      <c r="C2177" s="235" t="n"/>
      <c r="Q2177" s="235" t="n"/>
      <c r="AF2177" s="235" t="n"/>
    </row>
    <row r="2178" ht="14.4" customHeight="1" s="185">
      <c r="C2178" s="235" t="n"/>
      <c r="Q2178" s="235" t="n"/>
      <c r="AF2178" s="235" t="n"/>
    </row>
    <row r="2179" ht="14.4" customHeight="1" s="185">
      <c r="C2179" s="235" t="n"/>
      <c r="Q2179" s="235" t="n"/>
      <c r="AF2179" s="235" t="n"/>
    </row>
    <row r="2180" ht="14.4" customHeight="1" s="185">
      <c r="C2180" s="235" t="n"/>
      <c r="Q2180" s="235" t="n"/>
      <c r="AF2180" s="235" t="n"/>
    </row>
    <row r="2181" ht="14.4" customHeight="1" s="185">
      <c r="C2181" s="235" t="n"/>
      <c r="Q2181" s="235" t="n"/>
      <c r="AF2181" s="235" t="n"/>
    </row>
    <row r="2182" ht="14.4" customHeight="1" s="185">
      <c r="C2182" s="235" t="n"/>
      <c r="Q2182" s="235" t="n"/>
      <c r="AF2182" s="235" t="n"/>
    </row>
    <row r="2183" ht="14.4" customHeight="1" s="185">
      <c r="C2183" s="235" t="n"/>
      <c r="Q2183" s="235" t="n"/>
      <c r="AF2183" s="235" t="n"/>
    </row>
    <row r="2184" ht="14.4" customHeight="1" s="185">
      <c r="C2184" s="235" t="n"/>
      <c r="Q2184" s="235" t="n"/>
      <c r="AF2184" s="235" t="n"/>
    </row>
    <row r="2185" ht="14.4" customHeight="1" s="185">
      <c r="C2185" s="235" t="n"/>
      <c r="Q2185" s="235" t="n"/>
      <c r="AF2185" s="235" t="n"/>
    </row>
    <row r="2186" ht="14.4" customHeight="1" s="185">
      <c r="C2186" s="235" t="n"/>
      <c r="Q2186" s="235" t="n"/>
      <c r="AF2186" s="235" t="n"/>
    </row>
    <row r="2187" ht="14.4" customHeight="1" s="185">
      <c r="C2187" s="235" t="n"/>
      <c r="Q2187" s="235" t="n"/>
      <c r="AF2187" s="235" t="n"/>
    </row>
    <row r="2188" ht="14.4" customHeight="1" s="185">
      <c r="C2188" s="235" t="n"/>
      <c r="Q2188" s="235" t="n"/>
      <c r="AF2188" s="235" t="n"/>
    </row>
    <row r="2189" ht="14.4" customHeight="1" s="185">
      <c r="C2189" s="235" t="n"/>
      <c r="Q2189" s="235" t="n"/>
      <c r="AF2189" s="235" t="n"/>
    </row>
    <row r="2190" ht="14.4" customHeight="1" s="185">
      <c r="C2190" s="235" t="n"/>
      <c r="Q2190" s="235" t="n"/>
      <c r="AF2190" s="235" t="n"/>
    </row>
    <row r="2191" ht="14.4" customHeight="1" s="185">
      <c r="C2191" s="235" t="n"/>
      <c r="Q2191" s="235" t="n"/>
      <c r="AF2191" s="235" t="n"/>
    </row>
    <row r="2192" ht="14.4" customHeight="1" s="185">
      <c r="C2192" s="235" t="n"/>
      <c r="Q2192" s="235" t="n"/>
      <c r="AF2192" s="235" t="n"/>
    </row>
    <row r="2193" ht="14.4" customHeight="1" s="185">
      <c r="C2193" s="235" t="n"/>
      <c r="Q2193" s="235" t="n"/>
      <c r="AF2193" s="235" t="n"/>
    </row>
    <row r="2194" ht="14.4" customHeight="1" s="185">
      <c r="C2194" s="235" t="n"/>
      <c r="Q2194" s="235" t="n"/>
      <c r="AF2194" s="235" t="n"/>
    </row>
    <row r="2195" ht="14.4" customHeight="1" s="185">
      <c r="C2195" s="235" t="n"/>
      <c r="Q2195" s="235" t="n"/>
      <c r="AF2195" s="235" t="n"/>
    </row>
    <row r="2196" ht="14.4" customHeight="1" s="185">
      <c r="C2196" s="235" t="n"/>
      <c r="Q2196" s="235" t="n"/>
      <c r="AF2196" s="235" t="n"/>
    </row>
    <row r="2197" ht="14.4" customHeight="1" s="185">
      <c r="C2197" s="235" t="n"/>
      <c r="Q2197" s="235" t="n"/>
      <c r="AF2197" s="235" t="n"/>
    </row>
    <row r="2198" ht="14.4" customHeight="1" s="185">
      <c r="C2198" s="235" t="n"/>
      <c r="Q2198" s="235" t="n"/>
      <c r="AF2198" s="235" t="n"/>
    </row>
    <row r="2199" ht="14.4" customHeight="1" s="185">
      <c r="C2199" s="235" t="n"/>
      <c r="Q2199" s="235" t="n"/>
      <c r="AF2199" s="235" t="n"/>
    </row>
    <row r="2200" ht="14.4" customHeight="1" s="185">
      <c r="C2200" s="235" t="n"/>
      <c r="Q2200" s="235" t="n"/>
      <c r="AF2200" s="235" t="n"/>
    </row>
    <row r="2201" ht="14.4" customHeight="1" s="185">
      <c r="C2201" s="235" t="n"/>
      <c r="Q2201" s="235" t="n"/>
      <c r="AF2201" s="235" t="n"/>
    </row>
    <row r="2202" ht="14.4" customHeight="1" s="185">
      <c r="C2202" s="235" t="n"/>
      <c r="Q2202" s="235" t="n"/>
      <c r="AF2202" s="235" t="n"/>
    </row>
    <row r="2203" ht="14.4" customHeight="1" s="185">
      <c r="C2203" s="235" t="n"/>
      <c r="Q2203" s="235" t="n"/>
      <c r="AF2203" s="235" t="n"/>
    </row>
    <row r="2204" ht="14.4" customHeight="1" s="185">
      <c r="C2204" s="235" t="n"/>
      <c r="Q2204" s="235" t="n"/>
      <c r="AF2204" s="235" t="n"/>
    </row>
    <row r="2205" ht="14.4" customHeight="1" s="185">
      <c r="C2205" s="235" t="n"/>
      <c r="Q2205" s="235" t="n"/>
      <c r="AF2205" s="235" t="n"/>
    </row>
    <row r="2206" ht="14.4" customHeight="1" s="185">
      <c r="C2206" s="235" t="n"/>
      <c r="Q2206" s="235" t="n"/>
      <c r="AF2206" s="235" t="n"/>
    </row>
    <row r="2207" ht="14.4" customHeight="1" s="185">
      <c r="A2207" s="194" t="inlineStr">
        <is>
          <t>📋 T3 — 📆 SEMAINE 8</t>
        </is>
      </c>
      <c r="C2207" s="235" t="n"/>
      <c r="Q2207" s="235" t="n"/>
      <c r="AF2207" s="235" t="n"/>
    </row>
    <row r="2208" ht="14.4" customHeight="1" s="185">
      <c r="C2208" s="235" t="n"/>
      <c r="Q2208" s="235" t="n"/>
      <c r="AF2208" s="235" t="n"/>
    </row>
    <row r="2209" ht="14.4" customHeight="1" s="185">
      <c r="C2209" s="235" t="n"/>
      <c r="Q2209" s="235" t="n"/>
      <c r="AF2209" s="235" t="n"/>
    </row>
    <row r="2210" ht="14.4" customHeight="1" s="185">
      <c r="C2210" s="235" t="n"/>
      <c r="Q2210" s="235" t="n"/>
      <c r="AF2210" s="235" t="n"/>
    </row>
    <row r="2211" ht="14.4" customHeight="1" s="185">
      <c r="C2211" s="235" t="n"/>
      <c r="Q2211" s="235" t="n"/>
      <c r="AF2211" s="235" t="n"/>
    </row>
    <row r="2212" ht="14.4" customHeight="1" s="185">
      <c r="C2212" s="235" t="n"/>
      <c r="Q2212" s="235" t="n"/>
      <c r="AF2212" s="235" t="n"/>
    </row>
    <row r="2213" ht="14.4" customHeight="1" s="185">
      <c r="C2213" s="235" t="n"/>
      <c r="Q2213" s="235" t="n"/>
      <c r="AF2213" s="235" t="n"/>
    </row>
    <row r="2214" ht="14.4" customHeight="1" s="185">
      <c r="C2214" s="235" t="n"/>
      <c r="Q2214" s="235" t="n"/>
      <c r="AF2214" s="235" t="n"/>
    </row>
    <row r="2215" ht="14.4" customHeight="1" s="185">
      <c r="C2215" s="235" t="n"/>
      <c r="Q2215" s="235" t="n"/>
      <c r="AF2215" s="235" t="n"/>
    </row>
    <row r="2216" ht="14.4" customHeight="1" s="185">
      <c r="C2216" s="235" t="n"/>
      <c r="Q2216" s="235" t="n"/>
      <c r="AF2216" s="235" t="n"/>
    </row>
    <row r="2217" ht="14.4" customHeight="1" s="185">
      <c r="C2217" s="235" t="n"/>
      <c r="Q2217" s="235" t="n"/>
      <c r="AF2217" s="235" t="n"/>
    </row>
    <row r="2218" ht="14.4" customHeight="1" s="185">
      <c r="C2218" s="235" t="n"/>
      <c r="Q2218" s="235" t="n"/>
      <c r="AF2218" s="235" t="n"/>
    </row>
    <row r="2219" ht="14.4" customHeight="1" s="185">
      <c r="C2219" s="235" t="n"/>
      <c r="Q2219" s="235" t="n"/>
      <c r="AF2219" s="235" t="n"/>
    </row>
    <row r="2220" ht="14.4" customHeight="1" s="185">
      <c r="C2220" s="235" t="n"/>
      <c r="Q2220" s="235" t="n"/>
      <c r="AF2220" s="235" t="n"/>
    </row>
    <row r="2221" ht="14.4" customHeight="1" s="185">
      <c r="C2221" s="235" t="n"/>
      <c r="Q2221" s="235" t="n"/>
      <c r="AF2221" s="235" t="n"/>
    </row>
    <row r="2222" ht="14.4" customHeight="1" s="185">
      <c r="C2222" s="235" t="n"/>
      <c r="Q2222" s="235" t="n"/>
      <c r="AF2222" s="235" t="n"/>
    </row>
    <row r="2223" ht="14.4" customHeight="1" s="185">
      <c r="C2223" s="235" t="n"/>
      <c r="Q2223" s="235" t="n"/>
      <c r="AF2223" s="235" t="n"/>
    </row>
    <row r="2224" ht="14.4" customHeight="1" s="185">
      <c r="C2224" s="235" t="n"/>
      <c r="Q2224" s="235" t="n"/>
      <c r="AF2224" s="235" t="n"/>
    </row>
    <row r="2225" ht="14.4" customHeight="1" s="185">
      <c r="C2225" s="235" t="n"/>
      <c r="Q2225" s="235" t="n"/>
      <c r="AF2225" s="235" t="n"/>
    </row>
    <row r="2226" ht="14.4" customHeight="1" s="185">
      <c r="C2226" s="235" t="n"/>
      <c r="Q2226" s="235" t="n"/>
      <c r="AF2226" s="235" t="n"/>
    </row>
    <row r="2227" ht="14.4" customHeight="1" s="185">
      <c r="C2227" s="235" t="n"/>
      <c r="Q2227" s="235" t="n"/>
      <c r="AF2227" s="235" t="n"/>
    </row>
    <row r="2228" ht="14.4" customHeight="1" s="185">
      <c r="C2228" s="235" t="n"/>
      <c r="Q2228" s="235" t="n"/>
      <c r="AF2228" s="235" t="n"/>
    </row>
    <row r="2229" ht="14.4" customHeight="1" s="185">
      <c r="C2229" s="235" t="n"/>
      <c r="Q2229" s="235" t="n"/>
      <c r="AF2229" s="235" t="n"/>
    </row>
    <row r="2230" ht="14.4" customHeight="1" s="185">
      <c r="C2230" s="235" t="n"/>
      <c r="Q2230" s="235" t="n"/>
      <c r="AF2230" s="235" t="n"/>
    </row>
    <row r="2231" ht="14.4" customHeight="1" s="185">
      <c r="C2231" s="235" t="n"/>
      <c r="Q2231" s="235" t="n"/>
      <c r="AF2231" s="235" t="n"/>
    </row>
    <row r="2232" ht="14.4" customHeight="1" s="185">
      <c r="C2232" s="235" t="n"/>
      <c r="Q2232" s="235" t="n"/>
      <c r="AF2232" s="235" t="n"/>
    </row>
    <row r="2233" ht="14.4" customHeight="1" s="185">
      <c r="C2233" s="235" t="n"/>
      <c r="Q2233" s="235" t="n"/>
      <c r="AF2233" s="235" t="n"/>
    </row>
    <row r="2234" ht="14.4" customHeight="1" s="185">
      <c r="C2234" s="235" t="n"/>
      <c r="Q2234" s="235" t="n"/>
      <c r="AF2234" s="235" t="n"/>
    </row>
    <row r="2235" ht="14.4" customHeight="1" s="185">
      <c r="C2235" s="235" t="n"/>
      <c r="Q2235" s="235" t="n"/>
      <c r="AF2235" s="235" t="n"/>
    </row>
    <row r="2236" ht="14.4" customHeight="1" s="185">
      <c r="C2236" s="235" t="n"/>
      <c r="Q2236" s="235" t="n"/>
      <c r="AF2236" s="235" t="n"/>
    </row>
    <row r="2237" ht="14.4" customHeight="1" s="185">
      <c r="C2237" s="235" t="n"/>
      <c r="Q2237" s="235" t="n"/>
      <c r="AF2237" s="235" t="n"/>
    </row>
    <row r="2238" ht="14.4" customHeight="1" s="185">
      <c r="C2238" s="235" t="n"/>
      <c r="Q2238" s="235" t="n"/>
      <c r="AF2238" s="235" t="n"/>
    </row>
    <row r="2239" ht="14.4" customHeight="1" s="185">
      <c r="C2239" s="235" t="n"/>
      <c r="Q2239" s="235" t="n"/>
      <c r="AF2239" s="235" t="n"/>
    </row>
    <row r="2240" ht="14.4" customHeight="1" s="185">
      <c r="C2240" s="235" t="n"/>
      <c r="Q2240" s="235" t="n"/>
      <c r="AF2240" s="235" t="n"/>
    </row>
    <row r="2241" ht="14.4" customHeight="1" s="185">
      <c r="C2241" s="235" t="n"/>
      <c r="Q2241" s="235" t="n"/>
      <c r="AF2241" s="235" t="n"/>
    </row>
    <row r="2242" ht="14.4" customHeight="1" s="185">
      <c r="C2242" s="235" t="n"/>
      <c r="Q2242" s="235" t="n"/>
      <c r="AF2242" s="235" t="n"/>
    </row>
    <row r="2243" ht="14.4" customHeight="1" s="185">
      <c r="C2243" s="235" t="n"/>
      <c r="Q2243" s="235" t="n"/>
      <c r="AF2243" s="235" t="n"/>
    </row>
    <row r="2244" ht="14.4" customHeight="1" s="185">
      <c r="C2244" s="235" t="n"/>
      <c r="Q2244" s="235" t="n"/>
      <c r="AF2244" s="235" t="n"/>
    </row>
    <row r="2245" ht="14.4" customHeight="1" s="185">
      <c r="C2245" s="235" t="n"/>
      <c r="Q2245" s="235" t="n"/>
      <c r="AF2245" s="235" t="n"/>
    </row>
    <row r="2246" ht="14.4" customHeight="1" s="185">
      <c r="C2246" s="235" t="n"/>
      <c r="Q2246" s="235" t="n"/>
      <c r="AF2246" s="235" t="n"/>
    </row>
    <row r="2247" ht="14.4" customHeight="1" s="185">
      <c r="C2247" s="235" t="n"/>
      <c r="Q2247" s="235" t="n"/>
      <c r="AF2247" s="235" t="n"/>
    </row>
    <row r="2248" ht="14.4" customHeight="1" s="185">
      <c r="C2248" s="235" t="n"/>
      <c r="Q2248" s="235" t="n"/>
      <c r="AF2248" s="235" t="n"/>
    </row>
    <row r="2249" ht="14.4" customHeight="1" s="185">
      <c r="C2249" s="235" t="n"/>
      <c r="Q2249" s="235" t="n"/>
      <c r="AF2249" s="235" t="n"/>
    </row>
    <row r="2250" ht="14.4" customHeight="1" s="185">
      <c r="C2250" s="235" t="n"/>
      <c r="Q2250" s="235" t="n"/>
      <c r="AF2250" s="235" t="n"/>
    </row>
    <row r="2251" ht="14.4" customHeight="1" s="185">
      <c r="C2251" s="235" t="n"/>
      <c r="Q2251" s="235" t="n"/>
      <c r="AF2251" s="235" t="n"/>
    </row>
    <row r="2252" ht="14.4" customHeight="1" s="185">
      <c r="C2252" s="235" t="n"/>
      <c r="Q2252" s="235" t="n"/>
      <c r="AF2252" s="235" t="n"/>
    </row>
    <row r="2253" ht="14.4" customHeight="1" s="185">
      <c r="C2253" s="235" t="n"/>
      <c r="Q2253" s="235" t="n"/>
      <c r="AF2253" s="235" t="n"/>
    </row>
    <row r="2254" ht="14.4" customHeight="1" s="185">
      <c r="C2254" s="235" t="n"/>
      <c r="Q2254" s="235" t="n"/>
      <c r="AF2254" s="235" t="n"/>
    </row>
    <row r="2255" ht="14.4" customHeight="1" s="185">
      <c r="C2255" s="235" t="n"/>
      <c r="Q2255" s="235" t="n"/>
      <c r="AF2255" s="235" t="n"/>
    </row>
    <row r="2256" ht="14.4" customHeight="1" s="185">
      <c r="C2256" s="235" t="n"/>
      <c r="Q2256" s="235" t="n"/>
      <c r="AF2256" s="235" t="n"/>
    </row>
    <row r="2257" ht="14.4" customHeight="1" s="185">
      <c r="C2257" s="235" t="n"/>
      <c r="Q2257" s="235" t="n"/>
      <c r="AF2257" s="235" t="n"/>
    </row>
    <row r="2258" ht="14.4" customHeight="1" s="185">
      <c r="C2258" s="235" t="n"/>
      <c r="Q2258" s="235" t="n"/>
      <c r="AF2258" s="235" t="n"/>
    </row>
    <row r="2259" ht="14.4" customHeight="1" s="185">
      <c r="C2259" s="235" t="n"/>
      <c r="Q2259" s="235" t="n"/>
      <c r="AF2259" s="235" t="n"/>
    </row>
    <row r="2260" ht="14.4" customHeight="1" s="185">
      <c r="C2260" s="235" t="n"/>
      <c r="Q2260" s="235" t="n"/>
      <c r="AF2260" s="235" t="n"/>
    </row>
    <row r="2261" ht="14.4" customHeight="1" s="185">
      <c r="C2261" s="235" t="n"/>
      <c r="Q2261" s="235" t="n"/>
      <c r="AF2261" s="235" t="n"/>
    </row>
    <row r="2262" ht="14.4" customHeight="1" s="185">
      <c r="C2262" s="235" t="n"/>
      <c r="Q2262" s="235" t="n"/>
      <c r="AF2262" s="235" t="n"/>
    </row>
    <row r="2263" ht="14.4" customHeight="1" s="185">
      <c r="C2263" s="235" t="n"/>
      <c r="Q2263" s="235" t="n"/>
      <c r="AF2263" s="235" t="n"/>
    </row>
    <row r="2264" ht="14.4" customHeight="1" s="185">
      <c r="C2264" s="235" t="n"/>
      <c r="Q2264" s="235" t="n"/>
      <c r="AF2264" s="235" t="n"/>
    </row>
    <row r="2265" ht="14.4" customHeight="1" s="185">
      <c r="C2265" s="235" t="n"/>
      <c r="Q2265" s="235" t="n"/>
      <c r="AF2265" s="235" t="n"/>
    </row>
    <row r="2266" ht="14.4" customHeight="1" s="185">
      <c r="C2266" s="235" t="n"/>
      <c r="Q2266" s="235" t="n"/>
      <c r="AF2266" s="235" t="n"/>
    </row>
    <row r="2267" ht="14.4" customHeight="1" s="185">
      <c r="C2267" s="235" t="n"/>
      <c r="Q2267" s="235" t="n"/>
      <c r="AF2267" s="235" t="n"/>
    </row>
    <row r="2268" ht="14.4" customHeight="1" s="185">
      <c r="C2268" s="235" t="n"/>
      <c r="Q2268" s="235" t="n"/>
      <c r="AF2268" s="235" t="n"/>
    </row>
    <row r="2269" ht="14.4" customHeight="1" s="185">
      <c r="C2269" s="235" t="n"/>
      <c r="Q2269" s="235" t="n"/>
      <c r="AF2269" s="235" t="n"/>
    </row>
    <row r="2270" ht="14.4" customHeight="1" s="185">
      <c r="C2270" s="235" t="n"/>
      <c r="Q2270" s="235" t="n"/>
      <c r="AF2270" s="235" t="n"/>
    </row>
    <row r="2271" ht="14.4" customHeight="1" s="185">
      <c r="C2271" s="235" t="n"/>
      <c r="Q2271" s="235" t="n"/>
      <c r="AF2271" s="235" t="n"/>
    </row>
    <row r="2272" ht="14.4" customHeight="1" s="185">
      <c r="C2272" s="235" t="n"/>
      <c r="Q2272" s="235" t="n"/>
      <c r="AF2272" s="235" t="n"/>
    </row>
    <row r="2273" ht="14.4" customHeight="1" s="185">
      <c r="C2273" s="235" t="n"/>
      <c r="Q2273" s="235" t="n"/>
      <c r="AF2273" s="235" t="n"/>
    </row>
    <row r="2274" ht="14.4" customHeight="1" s="185">
      <c r="C2274" s="235" t="n"/>
      <c r="Q2274" s="235" t="n"/>
      <c r="AF2274" s="235" t="n"/>
    </row>
    <row r="2275" ht="14.4" customHeight="1" s="185">
      <c r="C2275" s="235" t="n"/>
      <c r="Q2275" s="235" t="n"/>
      <c r="AF2275" s="235" t="n"/>
    </row>
    <row r="2276" ht="14.4" customHeight="1" s="185">
      <c r="C2276" s="235" t="n"/>
      <c r="Q2276" s="235" t="n"/>
      <c r="AF2276" s="235" t="n"/>
    </row>
    <row r="2277" ht="14.4" customHeight="1" s="185">
      <c r="C2277" s="235" t="n"/>
      <c r="Q2277" s="235" t="n"/>
      <c r="AF2277" s="235" t="n"/>
    </row>
    <row r="2278" ht="14.4" customHeight="1" s="185">
      <c r="A2278" s="194" t="inlineStr">
        <is>
          <t>📋 T3 — 📆 SEMAINE 9</t>
        </is>
      </c>
      <c r="C2278" s="235" t="n"/>
      <c r="Q2278" s="235" t="n"/>
      <c r="AF2278" s="235" t="n"/>
    </row>
    <row r="2279" ht="14.4" customHeight="1" s="185">
      <c r="C2279" s="235" t="n"/>
      <c r="Q2279" s="235" t="n"/>
      <c r="AF2279" s="235" t="n"/>
    </row>
    <row r="2280" ht="14.4" customHeight="1" s="185">
      <c r="C2280" s="235" t="n"/>
      <c r="Q2280" s="235" t="n"/>
      <c r="AF2280" s="235" t="n"/>
    </row>
    <row r="2281" ht="14.4" customHeight="1" s="185">
      <c r="C2281" s="235" t="n"/>
      <c r="Q2281" s="235" t="n"/>
      <c r="AF2281" s="235" t="n"/>
    </row>
    <row r="2282" ht="14.4" customHeight="1" s="185">
      <c r="C2282" s="235" t="n"/>
      <c r="Q2282" s="235" t="n"/>
      <c r="AF2282" s="235" t="n"/>
    </row>
    <row r="2283" ht="14.4" customHeight="1" s="185">
      <c r="C2283" s="235" t="n"/>
      <c r="Q2283" s="235" t="n"/>
      <c r="AF2283" s="235" t="n"/>
    </row>
    <row r="2284" ht="14.4" customHeight="1" s="185">
      <c r="C2284" s="235" t="n"/>
      <c r="Q2284" s="235" t="n"/>
      <c r="AF2284" s="235" t="n"/>
    </row>
    <row r="2285" ht="14.4" customHeight="1" s="185">
      <c r="C2285" s="235" t="n"/>
      <c r="Q2285" s="235" t="n"/>
      <c r="AF2285" s="235" t="n"/>
    </row>
    <row r="2286" ht="14.4" customHeight="1" s="185">
      <c r="C2286" s="235" t="n"/>
      <c r="Q2286" s="235" t="n"/>
      <c r="AF2286" s="235" t="n"/>
    </row>
    <row r="2287" ht="14.4" customHeight="1" s="185">
      <c r="C2287" s="235" t="n"/>
      <c r="Q2287" s="235" t="n"/>
      <c r="AF2287" s="235" t="n"/>
    </row>
    <row r="2288" ht="14.4" customHeight="1" s="185">
      <c r="C2288" s="235" t="n"/>
      <c r="Q2288" s="235" t="n"/>
      <c r="AF2288" s="235" t="n"/>
    </row>
    <row r="2289" ht="14.4" customHeight="1" s="185">
      <c r="C2289" s="235" t="n"/>
      <c r="Q2289" s="235" t="n"/>
      <c r="AF2289" s="235" t="n"/>
    </row>
    <row r="2290" ht="14.4" customHeight="1" s="185">
      <c r="C2290" s="235" t="n"/>
      <c r="Q2290" s="235" t="n"/>
      <c r="AF2290" s="235" t="n"/>
    </row>
    <row r="2291" ht="14.4" customHeight="1" s="185">
      <c r="C2291" s="235" t="n"/>
      <c r="Q2291" s="235" t="n"/>
      <c r="AF2291" s="235" t="n"/>
    </row>
    <row r="2292" ht="14.4" customHeight="1" s="185">
      <c r="C2292" s="235" t="n"/>
      <c r="Q2292" s="235" t="n"/>
      <c r="AF2292" s="235" t="n"/>
    </row>
    <row r="2293" ht="14.4" customHeight="1" s="185">
      <c r="C2293" s="235" t="n"/>
      <c r="Q2293" s="235" t="n"/>
      <c r="AF2293" s="235" t="n"/>
    </row>
    <row r="2294" ht="14.4" customHeight="1" s="185">
      <c r="C2294" s="235" t="n"/>
      <c r="Q2294" s="235" t="n"/>
      <c r="AF2294" s="235" t="n"/>
    </row>
    <row r="2295" ht="14.4" customHeight="1" s="185">
      <c r="C2295" s="235" t="n"/>
      <c r="Q2295" s="235" t="n"/>
      <c r="AF2295" s="235" t="n"/>
    </row>
    <row r="2296" ht="14.4" customHeight="1" s="185">
      <c r="C2296" s="235" t="n"/>
      <c r="Q2296" s="235" t="n"/>
      <c r="AF2296" s="235" t="n"/>
    </row>
    <row r="2297" ht="14.4" customHeight="1" s="185">
      <c r="C2297" s="235" t="n"/>
      <c r="Q2297" s="235" t="n"/>
      <c r="AF2297" s="235" t="n"/>
    </row>
    <row r="2298" ht="14.4" customHeight="1" s="185">
      <c r="C2298" s="235" t="n"/>
      <c r="Q2298" s="235" t="n"/>
      <c r="AF2298" s="235" t="n"/>
    </row>
    <row r="2299" ht="14.4" customHeight="1" s="185">
      <c r="C2299" s="235" t="n"/>
      <c r="Q2299" s="235" t="n"/>
      <c r="AF2299" s="235" t="n"/>
    </row>
    <row r="2300" ht="14.4" customHeight="1" s="185">
      <c r="C2300" s="235" t="n"/>
      <c r="Q2300" s="235" t="n"/>
      <c r="AF2300" s="235" t="n"/>
    </row>
    <row r="2301" ht="14.4" customHeight="1" s="185">
      <c r="C2301" s="235" t="n"/>
      <c r="Q2301" s="235" t="n"/>
      <c r="AF2301" s="235" t="n"/>
    </row>
    <row r="2302" ht="14.4" customHeight="1" s="185">
      <c r="C2302" s="235" t="n"/>
      <c r="Q2302" s="235" t="n"/>
      <c r="AF2302" s="235" t="n"/>
    </row>
    <row r="2303" ht="14.4" customHeight="1" s="185">
      <c r="C2303" s="235" t="n"/>
      <c r="Q2303" s="235" t="n"/>
      <c r="AF2303" s="235" t="n"/>
    </row>
    <row r="2304" ht="14.4" customHeight="1" s="185">
      <c r="C2304" s="235" t="n"/>
      <c r="Q2304" s="235" t="n"/>
      <c r="AF2304" s="235" t="n"/>
    </row>
    <row r="2305" ht="14.4" customHeight="1" s="185">
      <c r="C2305" s="235" t="n"/>
      <c r="Q2305" s="235" t="n"/>
      <c r="AF2305" s="235" t="n"/>
    </row>
    <row r="2306" ht="14.4" customHeight="1" s="185">
      <c r="C2306" s="235" t="n"/>
      <c r="Q2306" s="235" t="n"/>
      <c r="AF2306" s="235" t="n"/>
    </row>
    <row r="2307" ht="14.4" customHeight="1" s="185">
      <c r="C2307" s="235" t="n"/>
      <c r="Q2307" s="235" t="n"/>
      <c r="AF2307" s="235" t="n"/>
    </row>
    <row r="2308" ht="14.4" customHeight="1" s="185">
      <c r="C2308" s="235" t="n"/>
      <c r="Q2308" s="235" t="n"/>
      <c r="AF2308" s="235" t="n"/>
    </row>
    <row r="2309" ht="14.4" customHeight="1" s="185">
      <c r="C2309" s="235" t="n"/>
      <c r="Q2309" s="235" t="n"/>
      <c r="AF2309" s="235" t="n"/>
    </row>
    <row r="2310" ht="14.4" customHeight="1" s="185">
      <c r="C2310" s="235" t="n"/>
      <c r="Q2310" s="235" t="n"/>
      <c r="AF2310" s="235" t="n"/>
    </row>
    <row r="2311" ht="14.4" customHeight="1" s="185">
      <c r="C2311" s="235" t="n"/>
      <c r="Q2311" s="235" t="n"/>
      <c r="AF2311" s="235" t="n"/>
    </row>
    <row r="2312" ht="14.4" customHeight="1" s="185">
      <c r="C2312" s="235" t="n"/>
      <c r="Q2312" s="235" t="n"/>
      <c r="AF2312" s="235" t="n"/>
    </row>
    <row r="2313" ht="14.4" customHeight="1" s="185">
      <c r="C2313" s="235" t="n"/>
      <c r="Q2313" s="235" t="n"/>
      <c r="AF2313" s="235" t="n"/>
    </row>
    <row r="2314" ht="14.4" customHeight="1" s="185">
      <c r="C2314" s="235" t="n"/>
      <c r="Q2314" s="235" t="n"/>
      <c r="AF2314" s="235" t="n"/>
    </row>
    <row r="2315" ht="14.4" customHeight="1" s="185">
      <c r="C2315" s="235" t="n"/>
      <c r="Q2315" s="235" t="n"/>
      <c r="AF2315" s="235" t="n"/>
    </row>
    <row r="2316" ht="14.4" customHeight="1" s="185">
      <c r="C2316" s="235" t="n"/>
      <c r="Q2316" s="235" t="n"/>
      <c r="AF2316" s="235" t="n"/>
    </row>
    <row r="2317" ht="14.4" customHeight="1" s="185">
      <c r="C2317" s="235" t="n"/>
      <c r="Q2317" s="235" t="n"/>
      <c r="AF2317" s="235" t="n"/>
    </row>
    <row r="2318" ht="14.4" customHeight="1" s="185">
      <c r="C2318" s="235" t="n"/>
      <c r="Q2318" s="235" t="n"/>
      <c r="AF2318" s="235" t="n"/>
    </row>
    <row r="2319" ht="14.4" customHeight="1" s="185">
      <c r="C2319" s="235" t="n"/>
      <c r="Q2319" s="235" t="n"/>
      <c r="AF2319" s="235" t="n"/>
    </row>
    <row r="2320" ht="14.4" customHeight="1" s="185">
      <c r="C2320" s="235" t="n"/>
      <c r="Q2320" s="235" t="n"/>
      <c r="AF2320" s="235" t="n"/>
    </row>
    <row r="2321" ht="14.4" customHeight="1" s="185">
      <c r="C2321" s="235" t="n"/>
      <c r="Q2321" s="235" t="n"/>
      <c r="AF2321" s="235" t="n"/>
    </row>
    <row r="2322" ht="14.4" customHeight="1" s="185">
      <c r="C2322" s="235" t="n"/>
      <c r="Q2322" s="235" t="n"/>
      <c r="AF2322" s="235" t="n"/>
    </row>
    <row r="2323" ht="14.4" customHeight="1" s="185">
      <c r="C2323" s="235" t="n"/>
      <c r="Q2323" s="235" t="n"/>
      <c r="AF2323" s="235" t="n"/>
    </row>
    <row r="2324" ht="14.4" customHeight="1" s="185">
      <c r="C2324" s="235" t="n"/>
      <c r="Q2324" s="235" t="n"/>
      <c r="AF2324" s="235" t="n"/>
    </row>
    <row r="2325" ht="14.4" customHeight="1" s="185">
      <c r="C2325" s="235" t="n"/>
      <c r="Q2325" s="235" t="n"/>
      <c r="AF2325" s="235" t="n"/>
    </row>
    <row r="2326" ht="14.4" customHeight="1" s="185">
      <c r="C2326" s="235" t="n"/>
      <c r="Q2326" s="235" t="n"/>
      <c r="AF2326" s="235" t="n"/>
    </row>
    <row r="2327" ht="14.4" customHeight="1" s="185">
      <c r="C2327" s="235" t="n"/>
      <c r="Q2327" s="235" t="n"/>
      <c r="AF2327" s="235" t="n"/>
    </row>
    <row r="2328" ht="14.4" customHeight="1" s="185">
      <c r="C2328" s="235" t="n"/>
      <c r="Q2328" s="235" t="n"/>
      <c r="AF2328" s="235" t="n"/>
    </row>
    <row r="2329" ht="14.4" customHeight="1" s="185">
      <c r="C2329" s="235" t="n"/>
      <c r="Q2329" s="235" t="n"/>
      <c r="AF2329" s="235" t="n"/>
    </row>
    <row r="2330" ht="14.4" customHeight="1" s="185">
      <c r="C2330" s="235" t="n"/>
      <c r="Q2330" s="235" t="n"/>
      <c r="AF2330" s="235" t="n"/>
    </row>
    <row r="2331" ht="14.4" customHeight="1" s="185">
      <c r="C2331" s="235" t="n"/>
      <c r="Q2331" s="235" t="n"/>
      <c r="AF2331" s="235" t="n"/>
    </row>
    <row r="2332" ht="14.4" customHeight="1" s="185">
      <c r="C2332" s="235" t="n"/>
      <c r="Q2332" s="235" t="n"/>
      <c r="AF2332" s="235" t="n"/>
    </row>
    <row r="2333" ht="14.4" customHeight="1" s="185">
      <c r="C2333" s="235" t="n"/>
      <c r="Q2333" s="235" t="n"/>
      <c r="AF2333" s="235" t="n"/>
    </row>
    <row r="2334" ht="14.4" customHeight="1" s="185">
      <c r="C2334" s="235" t="n"/>
      <c r="Q2334" s="235" t="n"/>
      <c r="AF2334" s="235" t="n"/>
    </row>
    <row r="2335" ht="14.4" customHeight="1" s="185">
      <c r="C2335" s="235" t="n"/>
      <c r="Q2335" s="235" t="n"/>
      <c r="AF2335" s="235" t="n"/>
    </row>
    <row r="2336" ht="14.4" customHeight="1" s="185">
      <c r="C2336" s="235" t="n"/>
      <c r="Q2336" s="235" t="n"/>
      <c r="AF2336" s="235" t="n"/>
    </row>
    <row r="2337" ht="14.4" customHeight="1" s="185">
      <c r="C2337" s="235" t="n"/>
      <c r="Q2337" s="235" t="n"/>
      <c r="AF2337" s="235" t="n"/>
    </row>
    <row r="2338" ht="14.4" customHeight="1" s="185">
      <c r="C2338" s="235" t="n"/>
      <c r="Q2338" s="235" t="n"/>
      <c r="AF2338" s="235" t="n"/>
    </row>
    <row r="2339" ht="14.4" customHeight="1" s="185">
      <c r="C2339" s="235" t="n"/>
      <c r="Q2339" s="235" t="n"/>
      <c r="AF2339" s="235" t="n"/>
    </row>
    <row r="2340" ht="14.4" customHeight="1" s="185">
      <c r="C2340" s="235" t="n"/>
      <c r="Q2340" s="235" t="n"/>
      <c r="AF2340" s="235" t="n"/>
    </row>
    <row r="2341" ht="14.4" customHeight="1" s="185">
      <c r="C2341" s="235" t="n"/>
      <c r="Q2341" s="235" t="n"/>
      <c r="AF2341" s="235" t="n"/>
    </row>
    <row r="2342" ht="14.4" customHeight="1" s="185">
      <c r="C2342" s="235" t="n"/>
      <c r="Q2342" s="235" t="n"/>
      <c r="AF2342" s="235" t="n"/>
    </row>
    <row r="2343" ht="14.4" customHeight="1" s="185">
      <c r="C2343" s="235" t="n"/>
      <c r="Q2343" s="235" t="n"/>
      <c r="AF2343" s="235" t="n"/>
    </row>
    <row r="2344" ht="14.4" customHeight="1" s="185">
      <c r="C2344" s="235" t="n"/>
      <c r="Q2344" s="235" t="n"/>
      <c r="AF2344" s="235" t="n"/>
    </row>
    <row r="2345" ht="14.4" customHeight="1" s="185">
      <c r="C2345" s="235" t="n"/>
      <c r="Q2345" s="235" t="n"/>
      <c r="AF2345" s="235" t="n"/>
    </row>
    <row r="2346" ht="14.4" customHeight="1" s="185">
      <c r="C2346" s="235" t="n"/>
      <c r="Q2346" s="235" t="n"/>
      <c r="AF2346" s="235" t="n"/>
    </row>
    <row r="2347" ht="14.4" customHeight="1" s="185">
      <c r="C2347" s="235" t="n"/>
      <c r="Q2347" s="235" t="n"/>
      <c r="AF2347" s="235" t="n"/>
    </row>
    <row r="2348" ht="14.4" customHeight="1" s="185">
      <c r="C2348" s="235" t="n"/>
      <c r="Q2348" s="235" t="n"/>
      <c r="AF2348" s="235" t="n"/>
    </row>
    <row r="2349" ht="14.4" customHeight="1" s="185">
      <c r="A2349" s="194" t="inlineStr">
        <is>
          <t>📋 T3 — 📆 SEMAINE 10</t>
        </is>
      </c>
      <c r="C2349" s="235" t="n"/>
      <c r="Q2349" s="235" t="n"/>
      <c r="AF2349" s="235" t="n"/>
    </row>
    <row r="2350" ht="14.4" customHeight="1" s="185">
      <c r="C2350" s="235" t="n"/>
      <c r="Q2350" s="235" t="n"/>
      <c r="AF2350" s="235" t="n"/>
    </row>
    <row r="2351" ht="14.4" customHeight="1" s="185">
      <c r="C2351" s="235" t="n"/>
      <c r="Q2351" s="235" t="n"/>
      <c r="AF2351" s="235" t="n"/>
    </row>
    <row r="2352" ht="14.4" customHeight="1" s="185">
      <c r="C2352" s="235" t="n"/>
      <c r="Q2352" s="235" t="n"/>
      <c r="AF2352" s="235" t="n"/>
    </row>
    <row r="2353" ht="14.4" customHeight="1" s="185">
      <c r="C2353" s="235" t="n"/>
      <c r="Q2353" s="235" t="n"/>
      <c r="AF2353" s="235" t="n"/>
    </row>
    <row r="2354" ht="14.4" customHeight="1" s="185">
      <c r="C2354" s="235" t="n"/>
      <c r="Q2354" s="235" t="n"/>
      <c r="AF2354" s="235" t="n"/>
    </row>
    <row r="2355" ht="14.4" customHeight="1" s="185">
      <c r="C2355" s="235" t="n"/>
      <c r="Q2355" s="235" t="n"/>
      <c r="AF2355" s="235" t="n"/>
    </row>
    <row r="2356" ht="14.4" customHeight="1" s="185">
      <c r="C2356" s="235" t="n"/>
      <c r="Q2356" s="235" t="n"/>
      <c r="AF2356" s="235" t="n"/>
    </row>
    <row r="2357" ht="14.4" customHeight="1" s="185">
      <c r="C2357" s="235" t="n"/>
      <c r="Q2357" s="235" t="n"/>
      <c r="AF2357" s="235" t="n"/>
    </row>
    <row r="2358" ht="14.4" customHeight="1" s="185">
      <c r="C2358" s="235" t="n"/>
      <c r="Q2358" s="235" t="n"/>
      <c r="AF2358" s="235" t="n"/>
    </row>
    <row r="2359" ht="14.4" customHeight="1" s="185">
      <c r="C2359" s="235" t="n"/>
      <c r="Q2359" s="235" t="n"/>
      <c r="AF2359" s="235" t="n"/>
    </row>
    <row r="2360" ht="14.4" customHeight="1" s="185">
      <c r="C2360" s="235" t="n"/>
      <c r="Q2360" s="235" t="n"/>
      <c r="AF2360" s="235" t="n"/>
    </row>
    <row r="2361" ht="14.4" customHeight="1" s="185">
      <c r="C2361" s="235" t="n"/>
      <c r="Q2361" s="235" t="n"/>
      <c r="AF2361" s="235" t="n"/>
    </row>
    <row r="2362" ht="14.4" customHeight="1" s="185">
      <c r="C2362" s="235" t="n"/>
      <c r="Q2362" s="235" t="n"/>
      <c r="AF2362" s="235" t="n"/>
    </row>
    <row r="2363" ht="14.4" customHeight="1" s="185">
      <c r="C2363" s="235" t="n"/>
      <c r="Q2363" s="235" t="n"/>
      <c r="AF2363" s="235" t="n"/>
    </row>
    <row r="2364" ht="14.4" customHeight="1" s="185">
      <c r="C2364" s="235" t="n"/>
      <c r="Q2364" s="235" t="n"/>
      <c r="AF2364" s="235" t="n"/>
    </row>
    <row r="2365" ht="14.4" customHeight="1" s="185">
      <c r="C2365" s="235" t="n"/>
      <c r="Q2365" s="235" t="n"/>
      <c r="AF2365" s="235" t="n"/>
    </row>
    <row r="2366" ht="14.4" customHeight="1" s="185">
      <c r="C2366" s="235" t="n"/>
      <c r="Q2366" s="235" t="n"/>
      <c r="AF2366" s="235" t="n"/>
    </row>
    <row r="2367" ht="14.4" customHeight="1" s="185">
      <c r="C2367" s="235" t="n"/>
      <c r="Q2367" s="235" t="n"/>
      <c r="AF2367" s="235" t="n"/>
    </row>
    <row r="2368" ht="14.4" customHeight="1" s="185">
      <c r="C2368" s="235" t="n"/>
      <c r="Q2368" s="235" t="n"/>
      <c r="AF2368" s="235" t="n"/>
    </row>
    <row r="2369" ht="14.4" customHeight="1" s="185">
      <c r="C2369" s="235" t="n"/>
      <c r="Q2369" s="235" t="n"/>
      <c r="AF2369" s="235" t="n"/>
    </row>
    <row r="2370" ht="14.4" customHeight="1" s="185">
      <c r="C2370" s="235" t="n"/>
      <c r="Q2370" s="235" t="n"/>
      <c r="AF2370" s="235" t="n"/>
    </row>
    <row r="2371" ht="14.4" customHeight="1" s="185">
      <c r="C2371" s="235" t="n"/>
      <c r="Q2371" s="235" t="n"/>
      <c r="AF2371" s="235" t="n"/>
    </row>
    <row r="2372" ht="14.4" customHeight="1" s="185">
      <c r="C2372" s="235" t="n"/>
      <c r="Q2372" s="235" t="n"/>
      <c r="AF2372" s="235" t="n"/>
    </row>
    <row r="2373" ht="14.4" customHeight="1" s="185">
      <c r="C2373" s="235" t="n"/>
      <c r="Q2373" s="235" t="n"/>
      <c r="AF2373" s="235" t="n"/>
    </row>
    <row r="2374" ht="14.4" customHeight="1" s="185">
      <c r="C2374" s="235" t="n"/>
      <c r="Q2374" s="235" t="n"/>
      <c r="AF2374" s="235" t="n"/>
    </row>
    <row r="2375" ht="14.4" customHeight="1" s="185">
      <c r="C2375" s="235" t="n"/>
      <c r="Q2375" s="235" t="n"/>
      <c r="AF2375" s="235" t="n"/>
    </row>
    <row r="2376" ht="14.4" customHeight="1" s="185">
      <c r="C2376" s="235" t="n"/>
      <c r="Q2376" s="235" t="n"/>
      <c r="AF2376" s="235" t="n"/>
    </row>
    <row r="2377" ht="14.4" customHeight="1" s="185">
      <c r="C2377" s="235" t="n"/>
      <c r="Q2377" s="235" t="n"/>
      <c r="AF2377" s="235" t="n"/>
    </row>
    <row r="2378" ht="14.4" customHeight="1" s="185">
      <c r="C2378" s="235" t="n"/>
      <c r="Q2378" s="235" t="n"/>
      <c r="AF2378" s="235" t="n"/>
    </row>
    <row r="2379" ht="14.4" customHeight="1" s="185">
      <c r="C2379" s="235" t="n"/>
      <c r="Q2379" s="235" t="n"/>
      <c r="AF2379" s="235" t="n"/>
    </row>
    <row r="2380" ht="14.4" customHeight="1" s="185">
      <c r="C2380" s="235" t="n"/>
      <c r="Q2380" s="235" t="n"/>
      <c r="AF2380" s="235" t="n"/>
    </row>
    <row r="2381" ht="14.4" customHeight="1" s="185">
      <c r="C2381" s="235" t="n"/>
      <c r="Q2381" s="235" t="n"/>
      <c r="AF2381" s="235" t="n"/>
    </row>
    <row r="2382" ht="14.4" customHeight="1" s="185">
      <c r="C2382" s="235" t="n"/>
      <c r="Q2382" s="235" t="n"/>
      <c r="AF2382" s="235" t="n"/>
    </row>
    <row r="2383" ht="14.4" customHeight="1" s="185">
      <c r="C2383" s="235" t="n"/>
      <c r="Q2383" s="235" t="n"/>
      <c r="AF2383" s="235" t="n"/>
    </row>
    <row r="2384" ht="14.4" customHeight="1" s="185">
      <c r="C2384" s="235" t="n"/>
      <c r="Q2384" s="235" t="n"/>
      <c r="AF2384" s="235" t="n"/>
    </row>
    <row r="2385" ht="14.4" customHeight="1" s="185">
      <c r="C2385" s="235" t="n"/>
      <c r="Q2385" s="235" t="n"/>
      <c r="AF2385" s="235" t="n"/>
    </row>
    <row r="2386" ht="14.4" customHeight="1" s="185">
      <c r="C2386" s="235" t="n"/>
      <c r="Q2386" s="235" t="n"/>
      <c r="AF2386" s="235" t="n"/>
    </row>
    <row r="2387" ht="14.4" customHeight="1" s="185">
      <c r="C2387" s="235" t="n"/>
      <c r="Q2387" s="235" t="n"/>
      <c r="AF2387" s="235" t="n"/>
    </row>
    <row r="2388" ht="14.4" customHeight="1" s="185">
      <c r="C2388" s="235" t="n"/>
      <c r="Q2388" s="235" t="n"/>
      <c r="AF2388" s="235" t="n"/>
    </row>
    <row r="2389" ht="14.4" customHeight="1" s="185">
      <c r="C2389" s="235" t="n"/>
      <c r="Q2389" s="235" t="n"/>
      <c r="AF2389" s="235" t="n"/>
    </row>
    <row r="2390" ht="14.4" customHeight="1" s="185">
      <c r="C2390" s="235" t="n"/>
      <c r="Q2390" s="235" t="n"/>
      <c r="AF2390" s="235" t="n"/>
    </row>
    <row r="2391" ht="14.4" customHeight="1" s="185">
      <c r="C2391" s="235" t="n"/>
      <c r="Q2391" s="235" t="n"/>
      <c r="AF2391" s="235" t="n"/>
    </row>
    <row r="2392" ht="14.4" customHeight="1" s="185">
      <c r="C2392" s="235" t="n"/>
      <c r="Q2392" s="235" t="n"/>
      <c r="AF2392" s="235" t="n"/>
    </row>
    <row r="2393" ht="14.4" customHeight="1" s="185">
      <c r="C2393" s="235" t="n"/>
      <c r="Q2393" s="235" t="n"/>
      <c r="AF2393" s="235" t="n"/>
    </row>
    <row r="2394" ht="14.4" customHeight="1" s="185">
      <c r="C2394" s="235" t="n"/>
      <c r="Q2394" s="235" t="n"/>
      <c r="AF2394" s="235" t="n"/>
    </row>
    <row r="2395" ht="14.4" customHeight="1" s="185">
      <c r="C2395" s="235" t="n"/>
      <c r="Q2395" s="235" t="n"/>
      <c r="AF2395" s="235" t="n"/>
    </row>
    <row r="2396" ht="14.4" customHeight="1" s="185">
      <c r="C2396" s="235" t="n"/>
      <c r="Q2396" s="235" t="n"/>
      <c r="AF2396" s="235" t="n"/>
    </row>
    <row r="2397" ht="14.4" customHeight="1" s="185">
      <c r="C2397" s="235" t="n"/>
      <c r="Q2397" s="235" t="n"/>
      <c r="AF2397" s="235" t="n"/>
    </row>
    <row r="2398" ht="14.4" customHeight="1" s="185">
      <c r="C2398" s="235" t="n"/>
      <c r="Q2398" s="235" t="n"/>
      <c r="AF2398" s="235" t="n"/>
    </row>
    <row r="2399" ht="14.4" customHeight="1" s="185">
      <c r="C2399" s="235" t="n"/>
      <c r="Q2399" s="235" t="n"/>
      <c r="AF2399" s="235" t="n"/>
    </row>
    <row r="2400" ht="14.4" customHeight="1" s="185">
      <c r="C2400" s="235" t="n"/>
      <c r="Q2400" s="235" t="n"/>
      <c r="AF2400" s="235" t="n"/>
    </row>
    <row r="2401" ht="14.4" customHeight="1" s="185">
      <c r="C2401" s="235" t="n"/>
      <c r="Q2401" s="235" t="n"/>
      <c r="AF2401" s="235" t="n"/>
    </row>
    <row r="2402" ht="14.4" customHeight="1" s="185">
      <c r="C2402" s="235" t="n"/>
      <c r="Q2402" s="235" t="n"/>
      <c r="AF2402" s="235" t="n"/>
    </row>
    <row r="2403" ht="14.4" customHeight="1" s="185">
      <c r="C2403" s="235" t="n"/>
      <c r="Q2403" s="235" t="n"/>
      <c r="AF2403" s="235" t="n"/>
    </row>
    <row r="2404" ht="14.4" customHeight="1" s="185">
      <c r="C2404" s="235" t="n"/>
      <c r="Q2404" s="235" t="n"/>
      <c r="AF2404" s="235" t="n"/>
    </row>
    <row r="2405" ht="14.4" customHeight="1" s="185">
      <c r="C2405" s="235" t="n"/>
      <c r="Q2405" s="235" t="n"/>
      <c r="AF2405" s="235" t="n"/>
    </row>
    <row r="2406" ht="14.4" customHeight="1" s="185">
      <c r="C2406" s="235" t="n"/>
      <c r="Q2406" s="235" t="n"/>
      <c r="AF2406" s="235" t="n"/>
    </row>
    <row r="2407" ht="14.4" customHeight="1" s="185">
      <c r="C2407" s="235" t="n"/>
      <c r="Q2407" s="235" t="n"/>
      <c r="AF2407" s="235" t="n"/>
    </row>
    <row r="2408" ht="14.4" customHeight="1" s="185">
      <c r="C2408" s="235" t="n"/>
      <c r="Q2408" s="235" t="n"/>
      <c r="AF2408" s="235" t="n"/>
    </row>
    <row r="2409" ht="14.4" customHeight="1" s="185">
      <c r="C2409" s="235" t="n"/>
      <c r="Q2409" s="235" t="n"/>
      <c r="AF2409" s="235" t="n"/>
    </row>
    <row r="2410" ht="14.4" customHeight="1" s="185">
      <c r="C2410" s="235" t="n"/>
      <c r="Q2410" s="235" t="n"/>
      <c r="AF2410" s="235" t="n"/>
    </row>
    <row r="2411" ht="14.4" customHeight="1" s="185">
      <c r="C2411" s="235" t="n"/>
      <c r="Q2411" s="235" t="n"/>
      <c r="AF2411" s="235" t="n"/>
    </row>
    <row r="2412" ht="14.4" customHeight="1" s="185">
      <c r="C2412" s="235" t="n"/>
      <c r="Q2412" s="235" t="n"/>
      <c r="AF2412" s="235" t="n"/>
    </row>
    <row r="2413" ht="14.4" customHeight="1" s="185">
      <c r="C2413" s="235" t="n"/>
      <c r="Q2413" s="235" t="n"/>
      <c r="AF2413" s="235" t="n"/>
    </row>
    <row r="2414" ht="14.4" customHeight="1" s="185">
      <c r="C2414" s="235" t="n"/>
      <c r="Q2414" s="235" t="n"/>
      <c r="AF2414" s="235" t="n"/>
    </row>
    <row r="2415" ht="14.4" customHeight="1" s="185">
      <c r="C2415" s="235" t="n"/>
      <c r="Q2415" s="235" t="n"/>
      <c r="AF2415" s="235" t="n"/>
    </row>
    <row r="2416" ht="14.4" customHeight="1" s="185">
      <c r="C2416" s="235" t="n"/>
      <c r="Q2416" s="235" t="n"/>
      <c r="AF2416" s="235" t="n"/>
    </row>
    <row r="2417" ht="14.4" customHeight="1" s="185">
      <c r="C2417" s="235" t="n"/>
      <c r="Q2417" s="235" t="n"/>
      <c r="AF2417" s="235" t="n"/>
    </row>
    <row r="2418" ht="14.4" customHeight="1" s="185">
      <c r="C2418" s="235" t="n"/>
      <c r="Q2418" s="235" t="n"/>
      <c r="AF2418" s="235" t="n"/>
    </row>
    <row r="2419" ht="14.4" customHeight="1" s="185">
      <c r="C2419" s="235" t="n"/>
      <c r="Q2419" s="235" t="n"/>
      <c r="AF2419" s="235" t="n"/>
    </row>
    <row r="2420" ht="14.4" customHeight="1" s="185">
      <c r="A2420" s="194" t="inlineStr">
        <is>
          <t>📋 T3 — 📆 SEMAINE 11</t>
        </is>
      </c>
      <c r="C2420" s="235" t="n"/>
      <c r="Q2420" s="235" t="n"/>
      <c r="AF2420" s="235" t="n"/>
    </row>
    <row r="2421" ht="14.4" customHeight="1" s="185">
      <c r="C2421" s="235" t="n"/>
      <c r="Q2421" s="235" t="n"/>
      <c r="AF2421" s="235" t="n"/>
    </row>
    <row r="2422" ht="14.4" customHeight="1" s="185">
      <c r="C2422" s="235" t="n"/>
      <c r="Q2422" s="235" t="n"/>
      <c r="AF2422" s="235" t="n"/>
    </row>
    <row r="2423" ht="14.4" customHeight="1" s="185">
      <c r="C2423" s="235" t="n"/>
      <c r="Q2423" s="235" t="n"/>
      <c r="AF2423" s="235" t="n"/>
    </row>
    <row r="2424" ht="14.4" customHeight="1" s="185">
      <c r="C2424" s="235" t="n"/>
      <c r="Q2424" s="235" t="n"/>
      <c r="AF2424" s="235" t="n"/>
    </row>
    <row r="2425" ht="14.4" customHeight="1" s="185">
      <c r="C2425" s="235" t="n"/>
      <c r="Q2425" s="235" t="n"/>
      <c r="AF2425" s="235" t="n"/>
    </row>
    <row r="2426" ht="14.4" customHeight="1" s="185">
      <c r="C2426" s="235" t="n"/>
      <c r="Q2426" s="235" t="n"/>
      <c r="AF2426" s="235" t="n"/>
    </row>
    <row r="2427" ht="14.4" customHeight="1" s="185">
      <c r="C2427" s="235" t="n"/>
      <c r="Q2427" s="235" t="n"/>
      <c r="AF2427" s="235" t="n"/>
    </row>
    <row r="2428" ht="14.4" customHeight="1" s="185">
      <c r="C2428" s="235" t="n"/>
      <c r="Q2428" s="235" t="n"/>
      <c r="AF2428" s="235" t="n"/>
    </row>
    <row r="2429" ht="14.4" customHeight="1" s="185">
      <c r="C2429" s="235" t="n"/>
      <c r="Q2429" s="235" t="n"/>
      <c r="AF2429" s="235" t="n"/>
    </row>
    <row r="2430" ht="14.4" customHeight="1" s="185">
      <c r="C2430" s="235" t="n"/>
      <c r="Q2430" s="235" t="n"/>
      <c r="AF2430" s="235" t="n"/>
    </row>
    <row r="2431" ht="14.4" customHeight="1" s="185">
      <c r="C2431" s="235" t="n"/>
      <c r="Q2431" s="235" t="n"/>
      <c r="AF2431" s="235" t="n"/>
    </row>
    <row r="2432" ht="14.4" customHeight="1" s="185">
      <c r="C2432" s="235" t="n"/>
      <c r="Q2432" s="235" t="n"/>
      <c r="AF2432" s="235" t="n"/>
    </row>
    <row r="2433" ht="14.4" customHeight="1" s="185">
      <c r="C2433" s="235" t="n"/>
      <c r="Q2433" s="235" t="n"/>
      <c r="AF2433" s="235" t="n"/>
    </row>
    <row r="2434" ht="14.4" customHeight="1" s="185">
      <c r="C2434" s="235" t="n"/>
      <c r="Q2434" s="235" t="n"/>
      <c r="AF2434" s="235" t="n"/>
    </row>
    <row r="2435" ht="14.4" customHeight="1" s="185">
      <c r="C2435" s="235" t="n"/>
      <c r="Q2435" s="235" t="n"/>
      <c r="AF2435" s="235" t="n"/>
    </row>
    <row r="2436" ht="14.4" customHeight="1" s="185">
      <c r="C2436" s="235" t="n"/>
      <c r="Q2436" s="235" t="n"/>
      <c r="AF2436" s="235" t="n"/>
    </row>
    <row r="2437" ht="14.4" customHeight="1" s="185">
      <c r="C2437" s="235" t="n"/>
      <c r="Q2437" s="235" t="n"/>
      <c r="AF2437" s="235" t="n"/>
    </row>
    <row r="2438" ht="14.4" customHeight="1" s="185">
      <c r="C2438" s="235" t="n"/>
      <c r="Q2438" s="235" t="n"/>
      <c r="AF2438" s="235" t="n"/>
    </row>
    <row r="2439" ht="14.4" customHeight="1" s="185">
      <c r="C2439" s="235" t="n"/>
      <c r="Q2439" s="235" t="n"/>
      <c r="AF2439" s="235" t="n"/>
    </row>
    <row r="2440" ht="14.4" customHeight="1" s="185">
      <c r="C2440" s="235" t="n"/>
      <c r="Q2440" s="235" t="n"/>
      <c r="AF2440" s="235" t="n"/>
    </row>
    <row r="2441" ht="14.4" customHeight="1" s="185">
      <c r="C2441" s="235" t="n"/>
      <c r="Q2441" s="235" t="n"/>
      <c r="AF2441" s="235" t="n"/>
    </row>
    <row r="2442" ht="14.4" customHeight="1" s="185">
      <c r="C2442" s="235" t="n"/>
      <c r="Q2442" s="235" t="n"/>
      <c r="AF2442" s="235" t="n"/>
    </row>
    <row r="2443" ht="14.4" customHeight="1" s="185">
      <c r="C2443" s="235" t="n"/>
      <c r="Q2443" s="235" t="n"/>
      <c r="AF2443" s="235" t="n"/>
    </row>
    <row r="2444" ht="14.4" customHeight="1" s="185">
      <c r="C2444" s="235" t="n"/>
      <c r="Q2444" s="235" t="n"/>
      <c r="AF2444" s="235" t="n"/>
    </row>
    <row r="2445" ht="14.4" customHeight="1" s="185">
      <c r="C2445" s="235" t="n"/>
      <c r="Q2445" s="235" t="n"/>
      <c r="AF2445" s="235" t="n"/>
    </row>
    <row r="2446" ht="14.4" customHeight="1" s="185">
      <c r="C2446" s="235" t="n"/>
      <c r="Q2446" s="235" t="n"/>
      <c r="AF2446" s="235" t="n"/>
    </row>
    <row r="2447" ht="14.4" customHeight="1" s="185">
      <c r="C2447" s="235" t="n"/>
      <c r="Q2447" s="235" t="n"/>
      <c r="AF2447" s="235" t="n"/>
    </row>
    <row r="2448" ht="14.4" customHeight="1" s="185">
      <c r="C2448" s="235" t="n"/>
      <c r="Q2448" s="235" t="n"/>
      <c r="AF2448" s="235" t="n"/>
    </row>
    <row r="2449" ht="14.4" customHeight="1" s="185">
      <c r="C2449" s="235" t="n"/>
      <c r="Q2449" s="235" t="n"/>
      <c r="AF2449" s="235" t="n"/>
    </row>
    <row r="2450" ht="14.4" customHeight="1" s="185">
      <c r="C2450" s="235" t="n"/>
      <c r="Q2450" s="235" t="n"/>
      <c r="AF2450" s="235" t="n"/>
    </row>
    <row r="2451" ht="14.4" customHeight="1" s="185">
      <c r="C2451" s="235" t="n"/>
      <c r="Q2451" s="235" t="n"/>
      <c r="AF2451" s="235" t="n"/>
    </row>
    <row r="2452" ht="14.4" customHeight="1" s="185">
      <c r="C2452" s="235" t="n"/>
      <c r="Q2452" s="235" t="n"/>
      <c r="AF2452" s="235" t="n"/>
    </row>
    <row r="2453" ht="14.4" customHeight="1" s="185">
      <c r="C2453" s="235" t="n"/>
      <c r="Q2453" s="235" t="n"/>
      <c r="AF2453" s="235" t="n"/>
    </row>
    <row r="2454" ht="14.4" customHeight="1" s="185">
      <c r="C2454" s="235" t="n"/>
      <c r="Q2454" s="235" t="n"/>
      <c r="AF2454" s="235" t="n"/>
    </row>
    <row r="2455" ht="14.4" customHeight="1" s="185">
      <c r="C2455" s="235" t="n"/>
      <c r="Q2455" s="235" t="n"/>
      <c r="AF2455" s="235" t="n"/>
    </row>
    <row r="2456" ht="14.4" customHeight="1" s="185">
      <c r="C2456" s="235" t="n"/>
      <c r="Q2456" s="235" t="n"/>
      <c r="AF2456" s="235" t="n"/>
    </row>
    <row r="2457" ht="14.4" customHeight="1" s="185">
      <c r="C2457" s="235" t="n"/>
      <c r="Q2457" s="235" t="n"/>
      <c r="AF2457" s="235" t="n"/>
    </row>
    <row r="2458" ht="14.4" customHeight="1" s="185">
      <c r="C2458" s="235" t="n"/>
      <c r="Q2458" s="235" t="n"/>
      <c r="AF2458" s="235" t="n"/>
    </row>
    <row r="2459" ht="14.4" customHeight="1" s="185">
      <c r="C2459" s="235" t="n"/>
      <c r="Q2459" s="235" t="n"/>
      <c r="AF2459" s="235" t="n"/>
    </row>
    <row r="2460" ht="14.4" customHeight="1" s="185">
      <c r="C2460" s="235" t="n"/>
      <c r="Q2460" s="235" t="n"/>
      <c r="AF2460" s="235" t="n"/>
    </row>
    <row r="2461" ht="14.4" customHeight="1" s="185">
      <c r="C2461" s="235" t="n"/>
      <c r="Q2461" s="235" t="n"/>
      <c r="AF2461" s="235" t="n"/>
    </row>
    <row r="2462" ht="14.4" customHeight="1" s="185">
      <c r="C2462" s="235" t="n"/>
      <c r="Q2462" s="235" t="n"/>
      <c r="AF2462" s="235" t="n"/>
    </row>
    <row r="2463" ht="14.4" customHeight="1" s="185">
      <c r="C2463" s="235" t="n"/>
      <c r="Q2463" s="235" t="n"/>
      <c r="AF2463" s="235" t="n"/>
    </row>
    <row r="2464" ht="14.4" customHeight="1" s="185">
      <c r="C2464" s="235" t="n"/>
      <c r="Q2464" s="235" t="n"/>
      <c r="AF2464" s="235" t="n"/>
    </row>
    <row r="2465" ht="14.4" customHeight="1" s="185">
      <c r="C2465" s="235" t="n"/>
      <c r="Q2465" s="235" t="n"/>
      <c r="AF2465" s="235" t="n"/>
    </row>
    <row r="2466" ht="14.4" customHeight="1" s="185">
      <c r="C2466" s="235" t="n"/>
      <c r="Q2466" s="235" t="n"/>
      <c r="AF2466" s="235" t="n"/>
    </row>
    <row r="2467" ht="14.4" customHeight="1" s="185">
      <c r="C2467" s="235" t="n"/>
      <c r="Q2467" s="235" t="n"/>
      <c r="AF2467" s="235" t="n"/>
    </row>
    <row r="2468" ht="14.4" customHeight="1" s="185">
      <c r="C2468" s="235" t="n"/>
      <c r="Q2468" s="235" t="n"/>
      <c r="AF2468" s="235" t="n"/>
    </row>
    <row r="2469" ht="14.4" customHeight="1" s="185">
      <c r="C2469" s="235" t="n"/>
      <c r="Q2469" s="235" t="n"/>
      <c r="AF2469" s="235" t="n"/>
    </row>
    <row r="2470" ht="14.4" customHeight="1" s="185">
      <c r="C2470" s="235" t="n"/>
      <c r="Q2470" s="235" t="n"/>
      <c r="AF2470" s="235" t="n"/>
    </row>
    <row r="2471" ht="14.4" customHeight="1" s="185">
      <c r="C2471" s="235" t="n"/>
      <c r="Q2471" s="235" t="n"/>
      <c r="AF2471" s="235" t="n"/>
    </row>
    <row r="2472" ht="14.4" customHeight="1" s="185">
      <c r="C2472" s="235" t="n"/>
      <c r="Q2472" s="235" t="n"/>
      <c r="AF2472" s="235" t="n"/>
    </row>
    <row r="2473" ht="14.4" customHeight="1" s="185">
      <c r="C2473" s="235" t="n"/>
      <c r="Q2473" s="235" t="n"/>
      <c r="AF2473" s="235" t="n"/>
    </row>
    <row r="2474" ht="14.4" customHeight="1" s="185">
      <c r="C2474" s="235" t="n"/>
      <c r="Q2474" s="235" t="n"/>
      <c r="AF2474" s="235" t="n"/>
    </row>
    <row r="2475" ht="14.4" customHeight="1" s="185">
      <c r="C2475" s="235" t="n"/>
      <c r="Q2475" s="235" t="n"/>
      <c r="AF2475" s="235" t="n"/>
    </row>
    <row r="2476" ht="14.4" customHeight="1" s="185">
      <c r="C2476" s="235" t="n"/>
      <c r="Q2476" s="235" t="n"/>
      <c r="AF2476" s="235" t="n"/>
    </row>
    <row r="2477" ht="14.4" customHeight="1" s="185">
      <c r="C2477" s="235" t="n"/>
      <c r="Q2477" s="235" t="n"/>
      <c r="AF2477" s="235" t="n"/>
    </row>
    <row r="2478" ht="14.4" customHeight="1" s="185">
      <c r="C2478" s="235" t="n"/>
      <c r="Q2478" s="235" t="n"/>
      <c r="AF2478" s="235" t="n"/>
    </row>
    <row r="2479" ht="14.4" customHeight="1" s="185">
      <c r="C2479" s="235" t="n"/>
      <c r="Q2479" s="235" t="n"/>
      <c r="AF2479" s="235" t="n"/>
    </row>
    <row r="2480" ht="14.4" customHeight="1" s="185">
      <c r="C2480" s="235" t="n"/>
      <c r="Q2480" s="235" t="n"/>
      <c r="AF2480" s="235" t="n"/>
    </row>
    <row r="2481" ht="14.4" customHeight="1" s="185">
      <c r="C2481" s="235" t="n"/>
      <c r="Q2481" s="235" t="n"/>
      <c r="AF2481" s="235" t="n"/>
    </row>
    <row r="2482" ht="14.4" customHeight="1" s="185">
      <c r="C2482" s="235" t="n"/>
      <c r="Q2482" s="235" t="n"/>
      <c r="AF2482" s="235" t="n"/>
    </row>
    <row r="2483" ht="14.4" customHeight="1" s="185">
      <c r="C2483" s="235" t="n"/>
      <c r="Q2483" s="235" t="n"/>
      <c r="AF2483" s="235" t="n"/>
    </row>
    <row r="2484" ht="14.4" customHeight="1" s="185">
      <c r="C2484" s="235" t="n"/>
      <c r="Q2484" s="235" t="n"/>
      <c r="AF2484" s="235" t="n"/>
    </row>
    <row r="2485" ht="14.4" customHeight="1" s="185">
      <c r="C2485" s="235" t="n"/>
      <c r="Q2485" s="235" t="n"/>
      <c r="AF2485" s="235" t="n"/>
    </row>
    <row r="2486" ht="14.4" customHeight="1" s="185">
      <c r="C2486" s="235" t="n"/>
      <c r="Q2486" s="235" t="n"/>
      <c r="AF2486" s="235" t="n"/>
    </row>
    <row r="2487" ht="14.4" customHeight="1" s="185">
      <c r="C2487" s="235" t="n"/>
      <c r="Q2487" s="235" t="n"/>
      <c r="AF2487" s="235" t="n"/>
    </row>
    <row r="2488" ht="14.4" customHeight="1" s="185">
      <c r="C2488" s="235" t="n"/>
      <c r="Q2488" s="235" t="n"/>
      <c r="AF2488" s="235" t="n"/>
    </row>
    <row r="2489" ht="14.4" customHeight="1" s="185">
      <c r="C2489" s="235" t="n"/>
      <c r="Q2489" s="235" t="n"/>
      <c r="AF2489" s="235" t="n"/>
    </row>
    <row r="2490" ht="14.4" customHeight="1" s="185">
      <c r="C2490" s="235" t="n"/>
      <c r="Q2490" s="235" t="n"/>
      <c r="AF2490" s="235" t="n"/>
    </row>
    <row r="2491" ht="14.4" customHeight="1" s="185">
      <c r="A2491" s="194" t="inlineStr">
        <is>
          <t>📋 T3 — 📆 SEMAINE 12</t>
        </is>
      </c>
      <c r="C2491" s="235" t="n"/>
      <c r="Q2491" s="235" t="n"/>
      <c r="AF2491" s="235" t="n"/>
    </row>
    <row r="2492" ht="14.4" customHeight="1" s="185">
      <c r="C2492" s="235" t="n"/>
      <c r="Q2492" s="235" t="n"/>
      <c r="AF2492" s="235" t="n"/>
    </row>
    <row r="2493" ht="14.4" customHeight="1" s="185">
      <c r="C2493" s="235" t="n"/>
      <c r="Q2493" s="235" t="n"/>
      <c r="AF2493" s="235" t="n"/>
    </row>
    <row r="2494" ht="14.4" customHeight="1" s="185">
      <c r="C2494" s="235" t="n"/>
      <c r="Q2494" s="235" t="n"/>
      <c r="AF2494" s="235" t="n"/>
    </row>
    <row r="2495" ht="14.4" customHeight="1" s="185">
      <c r="C2495" s="235" t="n"/>
      <c r="Q2495" s="235" t="n"/>
      <c r="AF2495" s="235" t="n"/>
    </row>
    <row r="2496" ht="14.4" customHeight="1" s="185">
      <c r="C2496" s="235" t="n"/>
      <c r="Q2496" s="235" t="n"/>
      <c r="AF2496" s="235" t="n"/>
    </row>
    <row r="2497" ht="14.4" customHeight="1" s="185">
      <c r="C2497" s="235" t="n"/>
      <c r="Q2497" s="235" t="n"/>
      <c r="AF2497" s="235" t="n"/>
    </row>
    <row r="2498" ht="14.4" customHeight="1" s="185">
      <c r="C2498" s="235" t="n"/>
      <c r="Q2498" s="235" t="n"/>
      <c r="AF2498" s="235" t="n"/>
    </row>
    <row r="2499" ht="14.4" customHeight="1" s="185">
      <c r="C2499" s="235" t="n"/>
      <c r="Q2499" s="235" t="n"/>
      <c r="AF2499" s="235" t="n"/>
    </row>
    <row r="2500" ht="14.4" customHeight="1" s="185">
      <c r="C2500" s="235" t="n"/>
      <c r="Q2500" s="235" t="n"/>
      <c r="AF2500" s="235" t="n"/>
    </row>
    <row r="2501" ht="14.4" customHeight="1" s="185">
      <c r="C2501" s="235" t="n"/>
      <c r="Q2501" s="235" t="n"/>
      <c r="AF2501" s="235" t="n"/>
    </row>
    <row r="2502" ht="14.4" customHeight="1" s="185">
      <c r="C2502" s="235" t="n"/>
      <c r="Q2502" s="235" t="n"/>
      <c r="AF2502" s="235" t="n"/>
    </row>
    <row r="2503" ht="14.4" customHeight="1" s="185">
      <c r="C2503" s="235" t="n"/>
      <c r="Q2503" s="235" t="n"/>
      <c r="AF2503" s="235" t="n"/>
    </row>
    <row r="2504" ht="14.4" customHeight="1" s="185">
      <c r="C2504" s="235" t="n"/>
      <c r="Q2504" s="235" t="n"/>
      <c r="AF2504" s="235" t="n"/>
    </row>
    <row r="2505" ht="14.4" customHeight="1" s="185">
      <c r="C2505" s="235" t="n"/>
      <c r="Q2505" s="235" t="n"/>
      <c r="AF2505" s="235" t="n"/>
    </row>
    <row r="2506" ht="14.4" customHeight="1" s="185">
      <c r="C2506" s="235" t="n"/>
      <c r="Q2506" s="235" t="n"/>
      <c r="AF2506" s="235" t="n"/>
    </row>
    <row r="2507" ht="14.4" customHeight="1" s="185">
      <c r="C2507" s="235" t="n"/>
      <c r="Q2507" s="235" t="n"/>
      <c r="AF2507" s="235" t="n"/>
    </row>
    <row r="2508" ht="14.4" customHeight="1" s="185">
      <c r="C2508" s="235" t="n"/>
      <c r="Q2508" s="235" t="n"/>
      <c r="AF2508" s="235" t="n"/>
    </row>
    <row r="2509" ht="14.4" customHeight="1" s="185">
      <c r="C2509" s="235" t="n"/>
      <c r="Q2509" s="235" t="n"/>
      <c r="AF2509" s="235" t="n"/>
    </row>
    <row r="2510" ht="14.4" customHeight="1" s="185">
      <c r="C2510" s="235" t="n"/>
      <c r="Q2510" s="235" t="n"/>
      <c r="AF2510" s="235" t="n"/>
    </row>
    <row r="2511" ht="14.4" customHeight="1" s="185">
      <c r="C2511" s="235" t="n"/>
      <c r="Q2511" s="235" t="n"/>
      <c r="AF2511" s="235" t="n"/>
    </row>
    <row r="2512" ht="14.4" customHeight="1" s="185">
      <c r="C2512" s="235" t="n"/>
      <c r="Q2512" s="235" t="n"/>
      <c r="AF2512" s="235" t="n"/>
    </row>
    <row r="2513" ht="14.4" customHeight="1" s="185">
      <c r="C2513" s="235" t="n"/>
      <c r="Q2513" s="235" t="n"/>
      <c r="AF2513" s="235" t="n"/>
    </row>
    <row r="2514" ht="14.4" customHeight="1" s="185">
      <c r="C2514" s="235" t="n"/>
      <c r="Q2514" s="235" t="n"/>
      <c r="AF2514" s="235" t="n"/>
    </row>
    <row r="2515" ht="14.4" customHeight="1" s="185">
      <c r="C2515" s="235" t="n"/>
      <c r="Q2515" s="235" t="n"/>
      <c r="AF2515" s="235" t="n"/>
    </row>
    <row r="2516" ht="14.4" customHeight="1" s="185">
      <c r="C2516" s="235" t="n"/>
      <c r="Q2516" s="235" t="n"/>
      <c r="AF2516" s="235" t="n"/>
    </row>
    <row r="2517" ht="14.4" customHeight="1" s="185">
      <c r="C2517" s="235" t="n"/>
      <c r="Q2517" s="235" t="n"/>
      <c r="AF2517" s="235" t="n"/>
    </row>
    <row r="2518" ht="14.4" customHeight="1" s="185">
      <c r="C2518" s="235" t="n"/>
      <c r="Q2518" s="235" t="n"/>
      <c r="AF2518" s="235" t="n"/>
    </row>
    <row r="2519" ht="14.4" customHeight="1" s="185">
      <c r="C2519" s="235" t="n"/>
      <c r="Q2519" s="235" t="n"/>
      <c r="AF2519" s="235" t="n"/>
    </row>
    <row r="2520" ht="14.4" customHeight="1" s="185">
      <c r="C2520" s="235" t="n"/>
      <c r="Q2520" s="235" t="n"/>
      <c r="AF2520" s="235" t="n"/>
    </row>
    <row r="2521" ht="14.4" customHeight="1" s="185">
      <c r="C2521" s="235" t="n"/>
      <c r="Q2521" s="235" t="n"/>
      <c r="AF2521" s="235" t="n"/>
    </row>
    <row r="2522" ht="14.4" customHeight="1" s="185">
      <c r="C2522" s="235" t="n"/>
      <c r="Q2522" s="235" t="n"/>
      <c r="AF2522" s="235" t="n"/>
    </row>
    <row r="2523" ht="14.4" customHeight="1" s="185">
      <c r="C2523" s="235" t="n"/>
      <c r="Q2523" s="235" t="n"/>
      <c r="AF2523" s="235" t="n"/>
    </row>
    <row r="2524" ht="14.4" customHeight="1" s="185">
      <c r="C2524" s="235" t="n"/>
      <c r="Q2524" s="235" t="n"/>
      <c r="AF2524" s="235" t="n"/>
    </row>
    <row r="2525" ht="14.4" customHeight="1" s="185">
      <c r="C2525" s="235" t="n"/>
      <c r="Q2525" s="235" t="n"/>
      <c r="AF2525" s="235" t="n"/>
    </row>
    <row r="2526" ht="14.4" customHeight="1" s="185">
      <c r="C2526" s="235" t="n"/>
      <c r="Q2526" s="235" t="n"/>
      <c r="AF2526" s="235" t="n"/>
    </row>
    <row r="2527" ht="14.4" customHeight="1" s="185">
      <c r="C2527" s="235" t="n"/>
      <c r="Q2527" s="235" t="n"/>
      <c r="AF2527" s="235" t="n"/>
    </row>
    <row r="2528" ht="14.4" customHeight="1" s="185">
      <c r="C2528" s="235" t="n"/>
      <c r="Q2528" s="235" t="n"/>
      <c r="AF2528" s="235" t="n"/>
    </row>
    <row r="2529" ht="14.4" customHeight="1" s="185">
      <c r="C2529" s="235" t="n"/>
      <c r="Q2529" s="235" t="n"/>
      <c r="AF2529" s="235" t="n"/>
    </row>
    <row r="2530" ht="14.4" customHeight="1" s="185">
      <c r="C2530" s="235" t="n"/>
      <c r="Q2530" s="235" t="n"/>
      <c r="AF2530" s="235" t="n"/>
    </row>
    <row r="2531" ht="14.4" customHeight="1" s="185">
      <c r="C2531" s="235" t="n"/>
      <c r="Q2531" s="235" t="n"/>
      <c r="AF2531" s="235" t="n"/>
    </row>
    <row r="2532" ht="14.4" customHeight="1" s="185">
      <c r="C2532" s="235" t="n"/>
      <c r="Q2532" s="235" t="n"/>
      <c r="AF2532" s="235" t="n"/>
    </row>
    <row r="2533" ht="14.4" customHeight="1" s="185">
      <c r="C2533" s="235" t="n"/>
      <c r="Q2533" s="235" t="n"/>
      <c r="AF2533" s="235" t="n"/>
    </row>
    <row r="2534" ht="14.4" customHeight="1" s="185">
      <c r="C2534" s="235" t="n"/>
      <c r="Q2534" s="235" t="n"/>
      <c r="AF2534" s="235" t="n"/>
    </row>
    <row r="2535" ht="14.4" customHeight="1" s="185">
      <c r="C2535" s="235" t="n"/>
      <c r="Q2535" s="235" t="n"/>
      <c r="AF2535" s="235" t="n"/>
    </row>
    <row r="2536" ht="14.4" customHeight="1" s="185">
      <c r="C2536" s="235" t="n"/>
      <c r="Q2536" s="235" t="n"/>
      <c r="AF2536" s="235" t="n"/>
    </row>
    <row r="2537" ht="14.4" customHeight="1" s="185">
      <c r="C2537" s="235" t="n"/>
      <c r="Q2537" s="235" t="n"/>
      <c r="AF2537" s="235" t="n"/>
    </row>
    <row r="2538" ht="14.4" customHeight="1" s="185">
      <c r="C2538" s="235" t="n"/>
      <c r="Q2538" s="235" t="n"/>
      <c r="AF2538" s="235" t="n"/>
    </row>
    <row r="2539" ht="14.4" customHeight="1" s="185">
      <c r="C2539" s="235" t="n"/>
      <c r="Q2539" s="235" t="n"/>
      <c r="AF2539" s="235" t="n"/>
    </row>
    <row r="2540" ht="14.4" customHeight="1" s="185">
      <c r="C2540" s="235" t="n"/>
      <c r="Q2540" s="235" t="n"/>
      <c r="AF2540" s="235" t="n"/>
    </row>
    <row r="2541" ht="14.4" customHeight="1" s="185">
      <c r="C2541" s="235" t="n"/>
      <c r="Q2541" s="235" t="n"/>
      <c r="AF2541" s="235" t="n"/>
    </row>
    <row r="2542" ht="14.4" customHeight="1" s="185">
      <c r="C2542" s="235" t="n"/>
      <c r="Q2542" s="235" t="n"/>
      <c r="AF2542" s="235" t="n"/>
    </row>
    <row r="2543" ht="14.4" customHeight="1" s="185">
      <c r="C2543" s="235" t="n"/>
      <c r="Q2543" s="235" t="n"/>
      <c r="AF2543" s="235" t="n"/>
    </row>
    <row r="2544" ht="14.4" customHeight="1" s="185">
      <c r="C2544" s="235" t="n"/>
      <c r="Q2544" s="235" t="n"/>
      <c r="AF2544" s="235" t="n"/>
    </row>
    <row r="2545" ht="14.4" customHeight="1" s="185">
      <c r="C2545" s="235" t="n"/>
      <c r="Q2545" s="235" t="n"/>
      <c r="AF2545" s="235" t="n"/>
    </row>
    <row r="2546" ht="14.4" customHeight="1" s="185">
      <c r="C2546" s="235" t="n"/>
      <c r="Q2546" s="235" t="n"/>
      <c r="AF2546" s="235" t="n"/>
    </row>
    <row r="2547" ht="14.4" customHeight="1" s="185">
      <c r="C2547" s="235" t="n"/>
      <c r="Q2547" s="235" t="n"/>
      <c r="AF2547" s="235" t="n"/>
    </row>
    <row r="2548" ht="14.4" customHeight="1" s="185">
      <c r="C2548" s="235" t="n"/>
      <c r="Q2548" s="235" t="n"/>
      <c r="AF2548" s="235" t="n"/>
    </row>
    <row r="2549" ht="14.4" customHeight="1" s="185">
      <c r="C2549" s="235" t="n"/>
      <c r="Q2549" s="235" t="n"/>
      <c r="AF2549" s="235" t="n"/>
    </row>
    <row r="2550" ht="14.4" customHeight="1" s="185">
      <c r="C2550" s="235" t="n"/>
      <c r="Q2550" s="235" t="n"/>
      <c r="AF2550" s="235" t="n"/>
    </row>
    <row r="2551" ht="14.4" customHeight="1" s="185">
      <c r="C2551" s="235" t="n"/>
      <c r="Q2551" s="235" t="n"/>
      <c r="AF2551" s="235" t="n"/>
    </row>
    <row r="2552" ht="14.4" customHeight="1" s="185">
      <c r="C2552" s="235" t="n"/>
      <c r="Q2552" s="235" t="n"/>
      <c r="AF2552" s="235" t="n"/>
    </row>
    <row r="2553" ht="14.4" customHeight="1" s="185">
      <c r="C2553" s="235" t="n"/>
      <c r="Q2553" s="235" t="n"/>
      <c r="AF2553" s="235" t="n"/>
    </row>
    <row r="2554" ht="14.4" customHeight="1" s="185">
      <c r="C2554" s="235" t="n"/>
      <c r="Q2554" s="235" t="n"/>
      <c r="AF2554" s="235" t="n"/>
    </row>
    <row r="2555" ht="14.4" customHeight="1" s="185">
      <c r="C2555" s="235" t="n"/>
      <c r="Q2555" s="235" t="n"/>
      <c r="AF2555" s="235" t="n"/>
    </row>
    <row r="2556" ht="14.4" customHeight="1" s="185">
      <c r="C2556" s="235" t="n"/>
      <c r="Q2556" s="235" t="n"/>
      <c r="AF2556" s="235" t="n"/>
    </row>
    <row r="2557" ht="14.4" customHeight="1" s="185">
      <c r="C2557" s="235" t="n"/>
      <c r="Q2557" s="235" t="n"/>
      <c r="AF2557" s="235" t="n"/>
    </row>
    <row r="2558" ht="14.4" customHeight="1" s="185">
      <c r="C2558" s="235" t="n"/>
      <c r="Q2558" s="235" t="n"/>
      <c r="AF2558" s="235" t="n"/>
    </row>
    <row r="2559" ht="14.4" customHeight="1" s="185">
      <c r="C2559" s="235" t="n"/>
      <c r="Q2559" s="235" t="n"/>
      <c r="AF2559" s="235" t="n"/>
    </row>
    <row r="2560" ht="14.4" customHeight="1" s="185">
      <c r="C2560" s="235" t="n"/>
      <c r="Q2560" s="235" t="n"/>
      <c r="AF2560" s="235" t="n"/>
    </row>
    <row r="2561" ht="14.4" customHeight="1" s="185">
      <c r="C2561" s="235" t="n"/>
      <c r="Q2561" s="235" t="n"/>
      <c r="AF2561" s="235" t="n"/>
    </row>
    <row r="2562" ht="14.4" customHeight="1" s="185">
      <c r="C2562" s="235" t="n"/>
      <c r="Q2562" s="235" t="n"/>
      <c r="AF2562" s="235" t="n"/>
    </row>
    <row r="2563" ht="14.4" customHeight="1" s="185">
      <c r="C2563" s="235" t="n"/>
      <c r="Q2563" s="235" t="n"/>
      <c r="AF2563" s="235" t="n"/>
    </row>
    <row r="2564" ht="14.4" customHeight="1" s="185">
      <c r="C2564" s="235" t="n"/>
      <c r="Q2564" s="235" t="n"/>
      <c r="AF2564" s="235" t="n"/>
    </row>
    <row r="2565" ht="14.4" customHeight="1" s="185">
      <c r="C2565" s="235" t="n"/>
      <c r="Q2565" s="235" t="n"/>
      <c r="AF2565" s="235" t="n"/>
    </row>
    <row r="2566" ht="14.4" customHeight="1" s="185">
      <c r="C2566" s="235" t="n"/>
      <c r="Q2566" s="235" t="n"/>
      <c r="AF2566" s="235" t="n"/>
    </row>
    <row r="2567" ht="14.4" customHeight="1" s="185">
      <c r="C2567" s="235" t="n"/>
      <c r="Q2567" s="235" t="n"/>
      <c r="AF2567" s="235" t="n"/>
    </row>
    <row r="2568" ht="14.4" customHeight="1" s="185">
      <c r="C2568" s="235" t="n"/>
      <c r="Q2568" s="235" t="n"/>
      <c r="AF2568" s="235" t="n"/>
    </row>
    <row r="2569" ht="14.4" customHeight="1" s="185">
      <c r="C2569" s="235" t="n"/>
      <c r="Q2569" s="235" t="n"/>
      <c r="AF2569" s="235" t="n"/>
    </row>
    <row r="2570" ht="14.4" customHeight="1" s="185">
      <c r="C2570" s="235" t="n"/>
      <c r="Q2570" s="235" t="n"/>
      <c r="AF2570" s="235" t="n"/>
    </row>
    <row r="2571" ht="14.4" customHeight="1" s="185">
      <c r="C2571" s="235" t="n"/>
      <c r="Q2571" s="235" t="n"/>
      <c r="AF2571" s="235" t="n"/>
    </row>
    <row r="2572" ht="14.4" customHeight="1" s="185">
      <c r="C2572" s="235" t="n"/>
      <c r="Q2572" s="235" t="n"/>
      <c r="AF2572" s="235" t="n"/>
    </row>
    <row r="2573" ht="14.4" customHeight="1" s="185">
      <c r="C2573" s="235" t="n"/>
      <c r="Q2573" s="235" t="n"/>
      <c r="AF2573" s="235" t="n"/>
    </row>
    <row r="2574" ht="14.4" customHeight="1" s="185">
      <c r="C2574" s="235" t="n"/>
      <c r="Q2574" s="235" t="n"/>
      <c r="AF2574" s="235" t="n"/>
    </row>
    <row r="2575" ht="14.4" customHeight="1" s="185">
      <c r="C2575" s="235" t="n"/>
      <c r="Q2575" s="235" t="n"/>
      <c r="AF2575" s="235" t="n"/>
    </row>
    <row r="2576" ht="14.4" customHeight="1" s="185">
      <c r="C2576" s="235" t="n"/>
      <c r="Q2576" s="235" t="n"/>
      <c r="AF2576" s="235" t="n"/>
    </row>
    <row r="2577" ht="14.4" customHeight="1" s="185">
      <c r="C2577" s="235" t="n"/>
      <c r="Q2577" s="235" t="n"/>
      <c r="AF2577" s="235" t="n"/>
    </row>
    <row r="2578" ht="14.4" customHeight="1" s="185">
      <c r="C2578" s="235" t="n"/>
      <c r="Q2578" s="235" t="n"/>
      <c r="AF2578" s="235" t="n"/>
    </row>
    <row r="2579" ht="14.4" customHeight="1" s="185">
      <c r="C2579" s="235" t="n"/>
      <c r="Q2579" s="235" t="n"/>
      <c r="AF2579" s="235" t="n"/>
    </row>
    <row r="2580" ht="14.4" customHeight="1" s="185">
      <c r="C2580" s="235" t="n"/>
      <c r="Q2580" s="235" t="n"/>
      <c r="AF2580" s="235" t="n"/>
    </row>
    <row r="2581" ht="14.4" customHeight="1" s="185">
      <c r="C2581" s="235" t="n"/>
      <c r="Q2581" s="235" t="n"/>
      <c r="AF2581" s="235" t="n"/>
    </row>
    <row r="2582" ht="14.4" customHeight="1" s="185">
      <c r="C2582" s="235" t="n"/>
      <c r="Q2582" s="235" t="n"/>
      <c r="AF2582" s="235" t="n"/>
    </row>
    <row r="2583" ht="14.4" customHeight="1" s="185">
      <c r="C2583" s="235" t="n"/>
      <c r="Q2583" s="235" t="n"/>
      <c r="AF2583" s="235" t="n"/>
    </row>
    <row r="2584" ht="14.4" customHeight="1" s="185">
      <c r="C2584" s="235" t="n"/>
      <c r="Q2584" s="235" t="n"/>
      <c r="AF2584" s="235" t="n"/>
    </row>
    <row r="2585" ht="14.4" customHeight="1" s="185">
      <c r="C2585" s="235" t="n"/>
      <c r="Q2585" s="235" t="n"/>
      <c r="AF2585" s="235" t="n"/>
    </row>
    <row r="2586" ht="14.4" customHeight="1" s="185">
      <c r="C2586" s="235" t="n"/>
      <c r="Q2586" s="235" t="n"/>
      <c r="AF2586" s="235" t="n"/>
    </row>
    <row r="2587" ht="14.4" customHeight="1" s="185">
      <c r="C2587" s="235" t="n"/>
      <c r="Q2587" s="235" t="n"/>
      <c r="AF2587" s="235" t="n"/>
    </row>
    <row r="2588" ht="14.4" customHeight="1" s="185">
      <c r="C2588" s="235" t="n"/>
      <c r="Q2588" s="235" t="n"/>
      <c r="AF2588" s="235" t="n"/>
    </row>
    <row r="2589" ht="14.4" customHeight="1" s="185">
      <c r="C2589" s="235" t="n"/>
      <c r="Q2589" s="235" t="n"/>
      <c r="AF2589" s="235" t="n"/>
    </row>
    <row r="2590" ht="14.4" customHeight="1" s="185">
      <c r="C2590" s="235" t="n"/>
      <c r="Q2590" s="235" t="n"/>
      <c r="AF2590" s="235" t="n"/>
    </row>
    <row r="2591" ht="14.4" customHeight="1" s="185">
      <c r="C2591" s="235" t="n"/>
      <c r="Q2591" s="235" t="n"/>
      <c r="AF2591" s="235" t="n"/>
    </row>
    <row r="2592" ht="14.4" customHeight="1" s="185">
      <c r="C2592" s="235" t="n"/>
      <c r="Q2592" s="235" t="n"/>
      <c r="AF2592" s="235" t="n"/>
    </row>
    <row r="2593" ht="14.4" customHeight="1" s="185">
      <c r="C2593" s="235" t="n"/>
      <c r="Q2593" s="235" t="n"/>
      <c r="AF2593" s="235" t="n"/>
    </row>
    <row r="2594" ht="14.4" customHeight="1" s="185">
      <c r="C2594" s="235" t="n"/>
      <c r="Q2594" s="235" t="n"/>
      <c r="AF2594" s="235" t="n"/>
    </row>
    <row r="2595" ht="14.4" customHeight="1" s="185">
      <c r="C2595" s="235" t="n"/>
      <c r="Q2595" s="235" t="n"/>
      <c r="AF2595" s="235" t="n"/>
    </row>
    <row r="2596" ht="14.4" customHeight="1" s="185">
      <c r="C2596" s="235" t="n"/>
      <c r="Q2596" s="235" t="n"/>
      <c r="AF2596" s="235" t="n"/>
    </row>
    <row r="2597" ht="14.4" customHeight="1" s="185">
      <c r="C2597" s="235" t="n"/>
      <c r="Q2597" s="235" t="n"/>
      <c r="AF2597" s="235" t="n"/>
    </row>
    <row r="2598" ht="14.4" customHeight="1" s="185">
      <c r="C2598" s="235" t="n"/>
      <c r="Q2598" s="235" t="n"/>
      <c r="AF2598" s="235" t="n"/>
    </row>
    <row r="2599" ht="14.4" customHeight="1" s="185">
      <c r="C2599" s="235" t="n"/>
      <c r="Q2599" s="235" t="n"/>
      <c r="AF2599" s="235" t="n"/>
    </row>
    <row r="2600" ht="14.4" customHeight="1" s="185">
      <c r="C2600" s="235" t="n"/>
      <c r="Q2600" s="235" t="n"/>
      <c r="AF2600" s="235" t="n"/>
    </row>
  </sheetData>
  <sheetProtection selectLockedCells="0" selectUnlockedCells="0" sheet="1" objects="0" insertRows="1" insertHyperlinks="1" autoFilter="1" scenarios="0" formatColumns="1" deleteColumns="1" insertColumns="1" pivotTables="1" deleteRows="1" formatCells="1" formatRows="1" sort="1" password="D6AB"/>
  <mergeCells count="149">
    <mergeCell ref="A854:B854"/>
    <mergeCell ref="D146:G146"/>
    <mergeCell ref="AO288:AQ288"/>
    <mergeCell ref="A73:B73"/>
    <mergeCell ref="AR146:AT146"/>
    <mergeCell ref="A589:B589"/>
    <mergeCell ref="A712:B712"/>
    <mergeCell ref="AC4:AE4"/>
    <mergeCell ref="K288:M288"/>
    <mergeCell ref="A606:B606"/>
    <mergeCell ref="A501:B501"/>
    <mergeCell ref="A305:B305"/>
    <mergeCell ref="AR359:AT359"/>
    <mergeCell ref="A836:B836"/>
    <mergeCell ref="H75:J75"/>
    <mergeCell ref="A286:B286"/>
    <mergeCell ref="A214:B214"/>
    <mergeCell ref="N288:P288"/>
    <mergeCell ref="A163:B163"/>
    <mergeCell ref="A285:B285"/>
    <mergeCell ref="A714:B714"/>
    <mergeCell ref="H288:J288"/>
    <mergeCell ref="A3:Q3"/>
    <mergeCell ref="A251:B251"/>
    <mergeCell ref="Z288:AB288"/>
    <mergeCell ref="K146:M146"/>
    <mergeCell ref="N4:P4"/>
    <mergeCell ref="A126:B126"/>
    <mergeCell ref="A109:B109"/>
    <mergeCell ref="A853:B853"/>
    <mergeCell ref="A2:AU2"/>
    <mergeCell ref="A802:B802"/>
    <mergeCell ref="AC146:AE146"/>
    <mergeCell ref="AL359:AN359"/>
    <mergeCell ref="A711:B711"/>
    <mergeCell ref="S146:V146"/>
    <mergeCell ref="A782:B782"/>
    <mergeCell ref="D4:G4"/>
    <mergeCell ref="A819:B819"/>
    <mergeCell ref="AH288:AK288"/>
    <mergeCell ref="AH359:AK359"/>
    <mergeCell ref="S359:V359"/>
    <mergeCell ref="W75:Y75"/>
    <mergeCell ref="A339:B339"/>
    <mergeCell ref="A623:B623"/>
    <mergeCell ref="A694:B694"/>
    <mergeCell ref="A359:B359"/>
    <mergeCell ref="AH217:AK217"/>
    <mergeCell ref="S3:AF3"/>
    <mergeCell ref="S4:V4"/>
    <mergeCell ref="S75:V75"/>
    <mergeCell ref="N146:P146"/>
    <mergeCell ref="A268:B268"/>
    <mergeCell ref="AO4:AQ4"/>
    <mergeCell ref="A217:B217"/>
    <mergeCell ref="A572:B572"/>
    <mergeCell ref="A376:B376"/>
    <mergeCell ref="S217:V217"/>
    <mergeCell ref="A428:B428"/>
    <mergeCell ref="N359:P359"/>
    <mergeCell ref="K4:M4"/>
    <mergeCell ref="D359:G359"/>
    <mergeCell ref="A322:B322"/>
    <mergeCell ref="W4:Y4"/>
    <mergeCell ref="AR75:AT75"/>
    <mergeCell ref="A234:B234"/>
    <mergeCell ref="AO359:AQ359"/>
    <mergeCell ref="A641:B641"/>
    <mergeCell ref="A660:B660"/>
    <mergeCell ref="K217:M217"/>
    <mergeCell ref="A180:B180"/>
    <mergeCell ref="D75:G75"/>
    <mergeCell ref="W146:Y146"/>
    <mergeCell ref="W217:Y217"/>
    <mergeCell ref="A481:B481"/>
    <mergeCell ref="AO217:AQ217"/>
    <mergeCell ref="H4:J4"/>
    <mergeCell ref="A765:B765"/>
    <mergeCell ref="Z75:AB75"/>
    <mergeCell ref="Z359:AB359"/>
    <mergeCell ref="A569:B569"/>
    <mergeCell ref="A143:B143"/>
    <mergeCell ref="A92:B92"/>
    <mergeCell ref="AH3:AU3"/>
    <mergeCell ref="K75:M75"/>
    <mergeCell ref="A731:B731"/>
    <mergeCell ref="AL217:AN217"/>
    <mergeCell ref="H359:J359"/>
    <mergeCell ref="AR4:AT4"/>
    <mergeCell ref="A570:B570"/>
    <mergeCell ref="A677:B677"/>
    <mergeCell ref="A427:B427"/>
    <mergeCell ref="A498:B498"/>
    <mergeCell ref="H217:J217"/>
    <mergeCell ref="AR217:AT217"/>
    <mergeCell ref="A75:B75"/>
    <mergeCell ref="K359:M359"/>
    <mergeCell ref="A356:B356"/>
    <mergeCell ref="A640:B640"/>
    <mergeCell ref="A55:B55"/>
    <mergeCell ref="D217:G217"/>
    <mergeCell ref="A21:B21"/>
    <mergeCell ref="N217:P217"/>
    <mergeCell ref="A748:B748"/>
    <mergeCell ref="A499:B499"/>
    <mergeCell ref="Z146:AB146"/>
    <mergeCell ref="Z217:AB217"/>
    <mergeCell ref="AH4:AK4"/>
    <mergeCell ref="AC359:AE359"/>
    <mergeCell ref="A4:B4"/>
    <mergeCell ref="A38:B38"/>
    <mergeCell ref="AH146:AK146"/>
    <mergeCell ref="AC217:AE217"/>
    <mergeCell ref="AC288:AE288"/>
    <mergeCell ref="N75:P75"/>
    <mergeCell ref="A518:B518"/>
    <mergeCell ref="A785:B785"/>
    <mergeCell ref="AL75:AN75"/>
    <mergeCell ref="AL146:AN146"/>
    <mergeCell ref="A197:B197"/>
    <mergeCell ref="A146:B146"/>
    <mergeCell ref="A430:B430"/>
    <mergeCell ref="A552:B552"/>
    <mergeCell ref="A535:B535"/>
    <mergeCell ref="AH75:AK75"/>
    <mergeCell ref="AL288:AN288"/>
    <mergeCell ref="A643:B643"/>
    <mergeCell ref="A410:B410"/>
    <mergeCell ref="AO146:AQ146"/>
    <mergeCell ref="A1:AU1"/>
    <mergeCell ref="Z4:AB4"/>
    <mergeCell ref="A447:B447"/>
    <mergeCell ref="W288:Y288"/>
    <mergeCell ref="AL4:AN4"/>
    <mergeCell ref="A393:B393"/>
    <mergeCell ref="A464:B464"/>
    <mergeCell ref="D288:G288"/>
    <mergeCell ref="A144:B144"/>
    <mergeCell ref="A215:B215"/>
    <mergeCell ref="A72:B72"/>
    <mergeCell ref="AC75:AE75"/>
    <mergeCell ref="W359:Y359"/>
    <mergeCell ref="H146:J146"/>
    <mergeCell ref="AO75:AQ75"/>
    <mergeCell ref="A288:B288"/>
    <mergeCell ref="A357:B357"/>
    <mergeCell ref="AR288:AT288"/>
    <mergeCell ref="S288:V288"/>
    <mergeCell ref="A783:B783"/>
  </mergeCells>
  <conditionalFormatting sqref="D4:D5 D6:P21 D22 D23:AE38 D39 D40:AE55 D56 D57:Q74 D75:D76 D77:AE92 D93 D94:AE109 D110 D111:AE126 D127 D128:Q145 D146:D147 D148:AE163 D164 D165:AE180 D181 D182:AE197 D198 D199:Q216 D217:D218 D219:AE234 D235 D236:AE251 D252 D253:AE268 D269 D270:Q287 D288:D289 D290:AE305 D306 D307:AE322 D323 D324:AE339 D340 D341:Q358 D359:D360 D361:AE376 D377 D378:AE393 D394 D395:AE410 D411 D412:AE430 D431 D432:AE447 D448 D449:AE464 D465 D466:AE481 D482 D483:AE501 D502 D503:AE518 D519 D520:AE535 D536 D537:AE552 D553 D554:AE572 D573 D574:AE589 D590 D591:AE606 D607 D608:AE623 D624 D625:AE643 D644 D645:AE660 D661 D662:AE677 D678 D679:AE694 D695 D696:AE714 D715 D716:AE731 D732 D733:AE748 D749 D750:AE765 D766 D767:AE785 D786 D787:AE802 D803 D804:AE819 D820 D821:AE836 D837 D838:AE854 H4:H5 H22 H39 H56 H75:H76 H93 H110 H127 H146:H147 H164 H181 H198 H217:H218 H235 H252 H269 H288:H289 H306 H323 H340 H359:H360 H377 H394 H411 H431 H448 H465 H482 H502 H519 H536 H553 H573 H590 H607 H624 H644 H661 H678 H695 H715 H732 H749 H766 H786 H803 H820 H837 K4:K5 K22 K39 K56 K75:K76 K93 K110 K127 K146:K147 K164 K181 K198 K217:K218 K235 K252 K269 K288:K289 K306 K323 K340 K359:K360 K377 K394 K411 K431 K448 K465 K482 K502 K519 K536 K553 K573 K590 K607 K624 K644 K661 K678 K695 K715 K732 K749 K766 K786 K803 K820 K837 N4:N5 N22 N39 N56 N75:N76 N93 N110 N127 N146:N147 N164 N181 N198 N217:N218 N235 N252 N269 N288:N289 N306 N323 N340 N359:N360 N377 N394 N411 N431 N448 N465 N482 N502 N519 N536 N553 N573 N590 N607 N624 N644 N661 N678 N695 N715 N732 N749 N766 N786 N803 N820 N837 Q4:Q21 Q22:S22 Q39:S39 Q56:S56 Q75 Q76:S76 Q93:S93 Q110:S110 Q127:S127 Q146 Q147:S147 Q164:S164 Q181:S181 Q198:S198 Q217 Q218:S218 Q235:S235 Q252:S252 Q269:S269 Q288 Q289:S289 Q306:S306 Q323:S323 Q340:S340 Q359 Q360:S360 Q377:S377 Q394:S394 Q411:S411 Q431:S431 Q448:S448 Q465:S465 Q482:S482 Q502:S502 Q519:S519 Q536:S536 Q553:S553 Q573:S573 Q590:S590 Q607:S607 Q624:S624 Q644:S644 Q661:S661 Q678:S678 Q695:S695 Q715:S715 Q732:S732 Q749:S749 Q766:S766 Q786:S786 Q803:S803 Q820:S820 Q837:S837 R6:AE21 R57:R75 R128:R146 R199:R217 R270:R288 R341:R359 S4:S5 S57:AE74 S75 S128:AE145 S146 S199:AE216 S217 S270:AE287 S288 S341:AE358 S359 W4:W5 W22 W39 W56 W75:W76 W93 W110 W127 W146:W147 W164 W181 W198 W217:W218 W235 W252 W269 W288:W289 W306 W323 W340 W359:W360 W377 W394 W411 W431 W448 W465 W482 W502 W519 W536 W553 W573 W590 W607 W624 W644 W661 W678 W695 W715 W732 W749 W766 W786 W803 W820 W837 Z4:Z5 Z22 Z39 Z56 Z75:Z76 Z93 Z110 Z127 Z146:Z147 Z164 Z181 Z198 Z217:Z218 Z235 Z252 Z269 Z288:Z289 Z306 Z323 Z340 Z359:Z360 Z377 Z394 Z411 Z431 Z448 Z465 Z482 Z502 Z519 Z536 Z553 Z573 Z590 Z607 Z624 Z644 Z661 Z678 Z695 Z715 Z732 Z749 Z766 Z786 Z803 Z820 Z837 AC4:AC5 AC22 AC39 AC56 AC75:AC76 AC93 AC110 AC127 AC146:AC147 AC164 AC181 AC198 AC217:AC218 AC235 AC252 AC269 AC288:AC289 AC306 AC323 AC340 AC359:AC360 AC377 AC394 AC411 AC431 AC448 AC465 AC482 AC502 AC519 AC536 AC553 AC573 AC590 AC607 AC624 AC644 AC661 AC678 AC695 AC715 AC732 AC749 AC766 AC786 AC803 AC820 AC837 AF4:AF854 AG5:AG854 AH4:AH5 AH6:AT21 AH22 AH23:AT38 AH39 AH40:AT55 AH56 AH57:AT74 AH75:AH76 AH77:AT92 AH93 AH94:AT109 AH110 AH111:AT126 AH127 AH128:AT145 AH146:AH147 AH148:AT163 AH164 AH165:AT180 AH181 AH182:AT197 AH198 AH199:AT216 AH217:AH218 AH219:AT234 AH235 AH236:AT251 AH252 AH253:AT268 AH269 AH270:AT287 AH288:AH289 AH290:AT305 AH306 AH307:AT322 AH323 AH324:AT339 AH340 AH341:AT358 AH359:AH360 AH361:AT376 AH377 AH378:AT393 AH394 AH395:AT410 AH411 AH412:AT430 AH431 AH432:AT447 AH448 AH449:AT464 AH465 AH466:AT481 AH482 AH483:AT501 AH502 AH503:AT518 AH519 AH520:AT535 AH536 AH537:AT552 AH553 AH554:AT572 AH573 AH574:AT589 AH590 AH591:AT606 AH607 AH608:AT623 AH624 AH625:AT643 AH644 AH645:AT660 AH661 AH662:AT677 AH678 AH679:AT694 AH695 AH696:AT714 AH715 AH716:AT731 AH732 AH733:AT748 AH749 AH750:AT765 AH766 AH767:AT785 AH786 AH787:AT802 AH803 AH804:AT819 AH820 AH821:AT836 AH837 AH838:AT854 AL4:AL5 AL22 AL39 AL56 AL75:AL76 AL93 AL110 AL127 AL146:AL147 AL164 AL181 AL198 AL217:AL218 AL235 AL252 AL269 AL288:AL289 AL306 AL323 AL340 AL359:AL360 AL377 AL394 AL411 AL431 AL448 AL465 AL482 AL502 AL519 AL536 AL553 AL573 AL590 AL607 AL624 AL644 AL661 AL678 AL695 AL715 AL732 AL749 AL766 AL786 AL803 AL820 AL837 AO4:AO5 AO22 AO39 AO56 AO75:AO76 AO93 AO110 AO127 AO146:AO147 AO164 AO181 AO198 AO217:AO218 AO235 AO252 AO269 AO288:AO289 AO306 AO323 AO340 AO359:AO360 AO377 AO394 AO411 AO431 AO448 AO465 AO482 AO502 AO519 AO536 AO553 AO573 AO590 AO607 AO624 AO644 AO661 AO678 AO695 AO715 AO732 AO749 AO766 AO786 AO803 AO820 AO837 AR4:AR5 AR22 AR39 AR56 AR75:AR76 AR93 AR110 AR127 AR146:AR147 AR164 AR181 AR198 AR217:AR218 AR235 AR252 AR269 AR288:AR289 AR306 AR323 AR340 AR359:AR360 AR377 AR394 AR411 AR431 AR448 AR465 AR482 AR502 AR519 AR536 AR553 AR573 AR590 AR607 AR624 AR644 AR661 AR678 AR695 AR715 AR732 AR749 AR766 AR786 AR803 AR820 AR837 AU4:AU854">
    <cfRule type="cellIs" rank="0" priority="2" equalAverage="0" operator="equal" aboveAverage="0" dxfId="0" text="" percent="0" bottom="0">
      <formula>1</formula>
    </cfRule>
    <cfRule type="cellIs" rank="0" priority="3" equalAverage="0" operator="equal" aboveAverage="0" dxfId="1" text="" percent="0" bottom="0">
      <formula>2</formula>
    </cfRule>
    <cfRule type="cellIs" rank="0" priority="4" equalAverage="0" operator="equal" aboveAverage="0" dxfId="2" text="" percent="0" bottom="0">
      <formula>3</formula>
    </cfRule>
    <cfRule type="cellIs" rank="0" priority="5" equalAverage="0" operator="equal" aboveAverage="0" dxfId="3" text="" percent="0" bottom="0">
      <formula>4</formula>
    </cfRule>
  </conditionalFormatting>
  <dataValidations count="2">
    <dataValidation sqref="C5 C22 C39 C56 C76 C93 C110 C127 C147 C164 C181 C198 C218 C235 C252 C269 C289 C306 C323 C340 C360 C377 C394 C411 C431 C448 C465 C482 C502 C519 C536 C553 C573 C590 C607 C624 C644 C661 C678 C695 C715 C732 C749 C766 C786 C803 C820 C837 Q5 Q22 Q39 Q56 Q76 Q93 Q110 Q127 Q147 Q164 Q181 Q198 Q218 Q235 Q252 Q269 Q289 Q306 Q323 Q340 Q360 Q377 Q394 Q411 Q431 Q448 Q465 Q482 Q502 Q519 Q536 Q553 Q573 Q590 Q607 Q624 Q644 Q661 Q678 Q695 Q715 Q732 Q749 Q766 Q786 Q803 Q820 Q837 AF5 AF22 AF39 AF56 AF76 AF93 AF110 AF127 AF147 AF164 AF181 AF198 AF218 AF235 AF252 AF269 AF289 AF306 AF323 AF340 AF360 AF377 AF394 AF411 AF431 AF448 AF465 AF482 AF502 AF519 AF536 AF553 AF573 AF590 AF607 AF624 AF644 AF661 AF678 AF695 AF715 AF732 AF749 AF766 AF786 AF803 AF820 AF837" showDropDown="0" showInputMessage="1" showErrorMessage="1" allowBlank="1" type="list" errorStyle="stop" operator="equal">
      <formula1>"Jeu coopératif,Sport collectif,Course/Relais,Parcours moteur,Jeu de rôle,Atelier créatif,Arts plastiques,Danse/Expression,Théâtre,Jeu de société,Randonnée/Nature,Cuisine/Jardinage,Musique,Conte/Lecture,Autre"</formula1>
      <formula2>0</formula2>
    </dataValidation>
    <dataValidation sqref="D6:P20 D23:P37 D40:P54 D57:P71 D77:P91 D94:P108 D111:P125 D128:P142 D148:P162 D165:P179 D182:P196 D199:P213 D219:P233 D236:P250 D253:P267 D270:P284 D290:P304 D307:P321 D324:P338 D341:P355 D361:P375 D378:P392 D395:P409 D412:P426 D432:P446 D449:P463 D466:P480 D483:P497 D503:P517 D520:P534 D537:P551 D554:P568 D574:P588 D591:P605 D608:P622 D625:P639 D645:P659 D662:P676 D679:P693 D696:P710 D716:P730 D733:P747 D750:P764 D767:P781 D787:P801 D804:P818 D821:P835 D838:P852 S6:AE20 S23:AE37 S40:AE54 S57:AE71 S77:AE91 S94:AE108 S111:AE125 S128:AE142 S148:AE162 S165:AE179 S182:AE196 S199:AE213 S219:AE233 S236:AE250 S253:AE267 S270:AE284 S290:AE304 S307:AE321 S324:AE338 S341:AE355 S361:AE375 S378:AE392 S395:AE409 S412:AE426 S432:AE446 S449:AE463 S466:AE480 S483:AE497 S503:AE517 S520:AE534 S537:AE551 S554:AE568 S574:AE588 S591:AE605 S608:AE622 S625:AE639 S645:AE659 S662:AE676 S679:AE693 S696:AE710 S716:AE730 S733:AE747 S750:AE764 S767:AE781 S787:AE801 S804:AE818 S821:AE835 S838:AE852 AH6:AT20 AH23:AT37 AH40:AT54 AH57:AT71 AH77:AT91 AH94:AT108 AH111:AT125 AH128:AT142 AH148:AT162 AH165:AT179 AH182:AT196 AH199:AT213 AH219:AT233 AH236:AT250 AH253:AT267 AH270:AT284 AH290:AT304 AH307:AT321 AH324:AT338 AH341:AT355 AH361:AT375 AH378:AT392 AH395:AT409 AH412:AT426 AH432:AT446 AH449:AT463 AH466:AT480 AH483:AT497 AH503:AT517 AH520:AT534 AH537:AT551 AH554:AT568 AH574:AT588 AH591:AT605 AH608:AT622 AH625:AT639 AH645:AT659 AH662:AT676 AH679:AT693 AH696:AT710 AH716:AT730 AH733:AT747 AH750:AT764 AH767:AT781 AH787:AT801 AH804:AT818 AH821:AT835 AH838:AT852" showDropDown="0" showInputMessage="1" showErrorMessage="1" allowBlank="1" type="list" errorStyle="stop" operator="equal">
      <formula1>"1,2,3,4"</formula1>
      <formula2>0</formula2>
    </dataValidation>
  </dataValidations>
  <printOptions horizontalCentered="0" verticalCentered="0" headings="0" gridLines="0" gridLinesSet="1"/>
  <pageMargins left="0.7" right="0.7" top="0.3" bottom="0.3" header="0.3" footer="0.3"/>
  <pageSetup orientation="portrait" paperSize="9" scale="100" fitToHeight="1" fitToWidth="1" pageOrder="downThenOver" blackAndWhite="0" draft="0" horizontalDpi="300" verticalDpi="300" copies="1"/>
  <headerFooter differentOddEven="0" differentFirst="1">
    <oddHeader/>
    <oddFooter/>
    <evenHeader/>
    <evenFooter/>
    <firstHeader/>
    <firstFooter/>
  </headerFooter>
</worksheet>
</file>

<file path=xl/worksheets/sheet5.xml><?xml version="1.0" encoding="utf-8"?>
<worksheet xmlns="http://schemas.openxmlformats.org/spreadsheetml/2006/main">
  <sheetPr filterMode="0">
    <tabColor rgb="FFED7D31"/>
    <outlinePr summaryBelow="1" summaryRight="1"/>
    <pageSetUpPr fitToPage="0"/>
  </sheetPr>
  <dimension ref="A1:AU2600"/>
  <sheetViews>
    <sheetView showFormulas="0" showGridLines="1" showRowColHeaders="1" showZeros="1" rightToLeft="0" tabSelected="0" showOutlineSymbols="1" defaultGridColor="1" view="normal" topLeftCell="A1" colorId="64" zoomScale="100" zoomScaleNormal="100" zoomScalePageLayoutView="60" workbookViewId="0">
      <selection pane="topLeft" activeCell="A1" activeCellId="0" sqref="A1"/>
    </sheetView>
  </sheetViews>
  <sheetFormatPr baseColWidth="8" defaultColWidth="8.9140625" defaultRowHeight="14.4" zeroHeight="0" outlineLevelRow="0"/>
  <cols>
    <col width="4.03" customWidth="1" style="194" min="1" max="1"/>
    <col width="15.69" customWidth="1" style="194" min="2" max="2"/>
    <col width="14.31" customWidth="1" style="212" min="3" max="3"/>
    <col width="6.86" customWidth="1" style="194" min="4" max="16"/>
    <col width="6.43" customWidth="1" style="212" min="17" max="17"/>
    <col width="14.31" customWidth="1" style="213" min="18" max="18"/>
    <col width="6.86" customWidth="1" style="194" min="19" max="31"/>
    <col width="6.43" customWidth="1" style="212" min="32" max="32"/>
    <col width="14.31" customWidth="1" style="213" min="33" max="33"/>
    <col width="6.86" customWidth="1" style="194" min="34" max="46"/>
    <col width="6.43" customWidth="1" style="194" min="47" max="47"/>
    <col width="14.31" customWidth="1" style="213" min="48" max="48"/>
    <col width="8.91" customWidth="1" style="194" min="49" max="16384"/>
  </cols>
  <sheetData>
    <row r="1" ht="25.05" customHeight="1" s="185">
      <c r="A1" s="195" t="inlineStr">
        <is>
          <t>🏫 GROUPE C — SUIVI QUOTIDIEN</t>
        </is>
      </c>
    </row>
    <row r="2" ht="18" customHeight="1" s="185">
      <c r="A2" s="214" t="inlineStr">
        <is>
          <t>1 = Non acquis 🔴  |  2 = En cours 🟠  |  3 = Acquis 🟢  |  4 = Maîtrisé ⭐</t>
        </is>
      </c>
    </row>
    <row r="3" ht="34.95" customHeight="1" s="185">
      <c r="A3" s="215" t="inlineStr">
        <is>
          <t>📋 TRIMESTRE 1</t>
        </is>
      </c>
      <c r="S3" s="215" t="inlineStr">
        <is>
          <t>📋 TRIMESTRE 2</t>
        </is>
      </c>
      <c r="AH3" s="215" t="inlineStr">
        <is>
          <t>📋 TRIMESTRE 3</t>
        </is>
      </c>
    </row>
    <row r="4" ht="30" customFormat="1" customHeight="1" s="194">
      <c r="A4" s="216" t="inlineStr">
        <is>
          <t>📋 T1 — 📆 SEMAINE 1</t>
        </is>
      </c>
      <c r="C4" s="217" t="inlineStr">
        <is>
          <t>🎯 ACTIVITÉ</t>
        </is>
      </c>
      <c r="D4" s="218" t="inlineStr">
        <is>
          <t>🤝 VIE COLLECT.</t>
        </is>
      </c>
      <c r="H4" s="219" t="inlineStr">
        <is>
          <t>🎯 AUTONOMIE</t>
        </is>
      </c>
      <c r="K4" s="220" t="inlineStr">
        <is>
          <t>🎨 CRÉATIVITÉ</t>
        </is>
      </c>
      <c r="N4" s="221" t="inlineStr">
        <is>
          <t>⚽ MOTRICITÉ</t>
        </is>
      </c>
      <c r="Q4" s="222" t="inlineStr">
        <is>
          <t>MOY</t>
        </is>
      </c>
      <c r="R4" s="223" t="inlineStr">
        <is>
          <t>🎯 ACTIVITÉ</t>
        </is>
      </c>
      <c r="S4" s="218" t="inlineStr">
        <is>
          <t>🤝 VIE COLLECT.</t>
        </is>
      </c>
      <c r="W4" s="219" t="inlineStr">
        <is>
          <t>🎯 AUTONOMIE</t>
        </is>
      </c>
      <c r="Z4" s="220" t="inlineStr">
        <is>
          <t>🎨 CRÉATIVITÉ</t>
        </is>
      </c>
      <c r="AC4" s="221" t="inlineStr">
        <is>
          <t>⚽ MOTRICITÉ</t>
        </is>
      </c>
      <c r="AF4" s="224" t="inlineStr">
        <is>
          <t>MOY</t>
        </is>
      </c>
      <c r="AG4" s="223" t="inlineStr">
        <is>
          <t>🎯 ACTIVITÉ</t>
        </is>
      </c>
      <c r="AH4" s="218" t="inlineStr">
        <is>
          <t>🤝 VIE COLLECT.</t>
        </is>
      </c>
      <c r="AL4" s="219" t="inlineStr">
        <is>
          <t>🎯 AUTONOMIE</t>
        </is>
      </c>
      <c r="AO4" s="220" t="inlineStr">
        <is>
          <t>🎨 CRÉATIVITÉ</t>
        </is>
      </c>
      <c r="AR4" s="221" t="inlineStr">
        <is>
          <t>⚽ MOTRICITÉ</t>
        </is>
      </c>
      <c r="AU4" s="225" t="n"/>
    </row>
    <row r="5" ht="30" customHeight="1" s="185">
      <c r="A5" s="226" t="inlineStr">
        <is>
          <t>N°</t>
        </is>
      </c>
      <c r="B5" s="227" t="inlineStr">
        <is>
          <t>📅 LUNDI</t>
        </is>
      </c>
      <c r="C5" s="228" t="inlineStr">
        <is>
          <t>Activité</t>
        </is>
      </c>
      <c r="D5" s="229" t="inlineStr">
        <is>
          <t>Règles</t>
        </is>
      </c>
      <c r="E5" s="229" t="inlineStr">
        <is>
          <t>Coopér.</t>
        </is>
      </c>
      <c r="F5" s="229" t="inlineStr">
        <is>
          <t>Comm.</t>
        </is>
      </c>
      <c r="G5" s="229" t="inlineStr">
        <is>
          <t>Entraide</t>
        </is>
      </c>
      <c r="H5" s="230" t="inlineStr">
        <is>
          <t>Initiat.</t>
        </is>
      </c>
      <c r="I5" s="230" t="inlineStr">
        <is>
          <t>Gest.mat</t>
        </is>
      </c>
      <c r="J5" s="230" t="inlineStr">
        <is>
          <t>Orga.</t>
        </is>
      </c>
      <c r="K5" s="231" t="inlineStr">
        <is>
          <t>Imagin.</t>
        </is>
      </c>
      <c r="L5" s="231" t="inlineStr">
        <is>
          <t>Expr.art</t>
        </is>
      </c>
      <c r="M5" s="231" t="inlineStr">
        <is>
          <t>Expr.corp</t>
        </is>
      </c>
      <c r="N5" s="232" t="inlineStr">
        <is>
          <t>Coord.</t>
        </is>
      </c>
      <c r="O5" s="232" t="inlineStr">
        <is>
          <t>Endur.</t>
        </is>
      </c>
      <c r="P5" s="232" t="inlineStr">
        <is>
          <t>Esp.sport</t>
        </is>
      </c>
      <c r="Q5" s="233" t="inlineStr">
        <is>
          <t>MOY</t>
        </is>
      </c>
      <c r="R5" s="228" t="inlineStr">
        <is>
          <t>Activité</t>
        </is>
      </c>
      <c r="S5" s="229" t="inlineStr">
        <is>
          <t>Règles</t>
        </is>
      </c>
      <c r="T5" s="229" t="inlineStr">
        <is>
          <t>Coopér.</t>
        </is>
      </c>
      <c r="U5" s="229" t="inlineStr">
        <is>
          <t>Comm.</t>
        </is>
      </c>
      <c r="V5" s="229" t="inlineStr">
        <is>
          <t>Entraide</t>
        </is>
      </c>
      <c r="W5" s="230" t="inlineStr">
        <is>
          <t>Initiat.</t>
        </is>
      </c>
      <c r="X5" s="230" t="inlineStr">
        <is>
          <t>Gest.mat</t>
        </is>
      </c>
      <c r="Y5" s="230" t="inlineStr">
        <is>
          <t>Orga.</t>
        </is>
      </c>
      <c r="Z5" s="231" t="inlineStr">
        <is>
          <t>Imagin.</t>
        </is>
      </c>
      <c r="AA5" s="231" t="inlineStr">
        <is>
          <t>Expr.art</t>
        </is>
      </c>
      <c r="AB5" s="231" t="inlineStr">
        <is>
          <t>Expr.corp</t>
        </is>
      </c>
      <c r="AC5" s="232" t="inlineStr">
        <is>
          <t>Coord.</t>
        </is>
      </c>
      <c r="AD5" s="232" t="inlineStr">
        <is>
          <t>Endur.</t>
        </is>
      </c>
      <c r="AE5" s="232" t="inlineStr">
        <is>
          <t>Esp.sport</t>
        </is>
      </c>
      <c r="AF5" s="233" t="inlineStr">
        <is>
          <t>MOY</t>
        </is>
      </c>
      <c r="AG5" s="228" t="inlineStr">
        <is>
          <t>Activité</t>
        </is>
      </c>
      <c r="AH5" s="229" t="inlineStr">
        <is>
          <t>Règles</t>
        </is>
      </c>
      <c r="AI5" s="229" t="inlineStr">
        <is>
          <t>Coopér.</t>
        </is>
      </c>
      <c r="AJ5" s="229" t="inlineStr">
        <is>
          <t>Comm.</t>
        </is>
      </c>
      <c r="AK5" s="229" t="inlineStr">
        <is>
          <t>Entraide</t>
        </is>
      </c>
      <c r="AL5" s="230" t="inlineStr">
        <is>
          <t>Initiat.</t>
        </is>
      </c>
      <c r="AM5" s="230" t="inlineStr">
        <is>
          <t>Gest.mat</t>
        </is>
      </c>
      <c r="AN5" s="230" t="inlineStr">
        <is>
          <t>Orga.</t>
        </is>
      </c>
      <c r="AO5" s="231" t="inlineStr">
        <is>
          <t>Imagin.</t>
        </is>
      </c>
      <c r="AP5" s="231" t="inlineStr">
        <is>
          <t>Expr.art</t>
        </is>
      </c>
      <c r="AQ5" s="231" t="inlineStr">
        <is>
          <t>Expr.corp</t>
        </is>
      </c>
      <c r="AR5" s="232" t="inlineStr">
        <is>
          <t>Coord.</t>
        </is>
      </c>
      <c r="AS5" s="232" t="inlineStr">
        <is>
          <t>Endur.</t>
        </is>
      </c>
      <c r="AT5" s="232" t="inlineStr">
        <is>
          <t>Esp.sport</t>
        </is>
      </c>
      <c r="AU5" s="233" t="inlineStr">
        <is>
          <t>MOY</t>
        </is>
      </c>
    </row>
    <row r="6" ht="13.8" customHeight="1" s="185">
      <c r="A6" s="213" t="n">
        <v>1</v>
      </c>
      <c r="B6" s="234">
        <f t="array" ref="B6:B6">IFERROR(INDEX(Liste_Enfants!B$4:B$53,SMALL(IF(Liste_Enfants!E$4:E$53="C",ROW(Liste_Enfants!E$4:E$53)-3),1))&amp;" "&amp;INDEX(Liste_Enfants!C$4:C$53,SMALL(IF(Liste_Enfants!E$4:E$53="C",ROW(Liste_Enfants!E$4:E$53)-3),1)),"")</f>
        <v/>
      </c>
      <c r="C6" s="235" t="n"/>
      <c r="D6" s="236" t="n"/>
      <c r="E6" s="236" t="n"/>
      <c r="F6" s="236" t="n"/>
      <c r="G6" s="236" t="n"/>
      <c r="H6" s="236" t="n"/>
      <c r="I6" s="236" t="n"/>
      <c r="J6" s="236" t="n"/>
      <c r="K6" s="236" t="n"/>
      <c r="L6" s="236" t="n"/>
      <c r="M6" s="236" t="n"/>
      <c r="N6" s="236" t="n"/>
      <c r="O6" s="236" t="n"/>
      <c r="P6" s="236" t="n"/>
      <c r="Q6" s="264">
        <f>IF(COUNTA(D6:P6)=0,"",ROUND(AVERAGE(D6:P6),1))</f>
        <v/>
      </c>
      <c r="S6" s="236" t="n"/>
      <c r="T6" s="236" t="n"/>
      <c r="U6" s="236" t="n"/>
      <c r="V6" s="236" t="n"/>
      <c r="W6" s="236" t="n"/>
      <c r="X6" s="236" t="n"/>
      <c r="Y6" s="236" t="n"/>
      <c r="Z6" s="236" t="n"/>
      <c r="AA6" s="236" t="n"/>
      <c r="AB6" s="236" t="n"/>
      <c r="AC6" s="236" t="n"/>
      <c r="AD6" s="236" t="n"/>
      <c r="AE6" s="236" t="n"/>
      <c r="AF6" s="264">
        <f>IF(COUNTA(S6:AE6)=0,"",ROUND(AVERAGE(S6:AE6),1))</f>
        <v/>
      </c>
      <c r="AH6" s="236" t="n"/>
      <c r="AI6" s="236" t="n"/>
      <c r="AJ6" s="236" t="n"/>
      <c r="AK6" s="236" t="n"/>
      <c r="AL6" s="236" t="n"/>
      <c r="AM6" s="236" t="n"/>
      <c r="AN6" s="236" t="n"/>
      <c r="AO6" s="236" t="n"/>
      <c r="AP6" s="236" t="n"/>
      <c r="AQ6" s="236" t="n"/>
      <c r="AR6" s="236" t="n"/>
      <c r="AS6" s="236" t="n"/>
      <c r="AT6" s="236" t="n"/>
      <c r="AU6" s="237">
        <f>IF(COUNTA(AH6:AT6)=0,"",ROUND(AVERAGE(AH6:AT6),1))</f>
        <v/>
      </c>
    </row>
    <row r="7" ht="13.8" customHeight="1" s="185">
      <c r="A7" s="238" t="n">
        <v>2</v>
      </c>
      <c r="B7" s="239">
        <f t="array" ref="B7:B7">IFERROR(INDEX(Liste_Enfants!B$4:B$53,SMALL(IF(Liste_Enfants!E$4:E$53="C",ROW(Liste_Enfants!E$4:E$53)-3),2))&amp;" "&amp;INDEX(Liste_Enfants!C$4:C$53,SMALL(IF(Liste_Enfants!E$4:E$53="C",ROW(Liste_Enfants!E$4:E$53)-3),2)),"")</f>
        <v/>
      </c>
      <c r="C7" s="235" t="n"/>
      <c r="D7" s="236" t="n"/>
      <c r="E7" s="236" t="n"/>
      <c r="F7" s="236" t="n"/>
      <c r="G7" s="236" t="n"/>
      <c r="H7" s="236" t="n"/>
      <c r="I7" s="236" t="n"/>
      <c r="J7" s="236" t="n"/>
      <c r="K7" s="236" t="n"/>
      <c r="L7" s="236" t="n"/>
      <c r="M7" s="236" t="n"/>
      <c r="N7" s="236" t="n"/>
      <c r="O7" s="236" t="n"/>
      <c r="P7" s="236" t="n"/>
      <c r="Q7" s="264">
        <f>IF(COUNTA(D7:P7)=0,"",ROUND(AVERAGE(D7:P7),1))</f>
        <v/>
      </c>
      <c r="S7" s="236" t="n"/>
      <c r="T7" s="236" t="n"/>
      <c r="U7" s="236" t="n"/>
      <c r="V7" s="236" t="n"/>
      <c r="W7" s="236" t="n"/>
      <c r="X7" s="236" t="n"/>
      <c r="Y7" s="236" t="n"/>
      <c r="Z7" s="236" t="n"/>
      <c r="AA7" s="236" t="n"/>
      <c r="AB7" s="236" t="n"/>
      <c r="AC7" s="236" t="n"/>
      <c r="AD7" s="236" t="n"/>
      <c r="AE7" s="236" t="n"/>
      <c r="AF7" s="264">
        <f>IF(COUNTA(S7:AE7)=0,"",ROUND(AVERAGE(S7:AE7),1))</f>
        <v/>
      </c>
      <c r="AH7" s="236" t="n"/>
      <c r="AI7" s="236" t="n"/>
      <c r="AJ7" s="236" t="n"/>
      <c r="AK7" s="236" t="n"/>
      <c r="AL7" s="236" t="n"/>
      <c r="AM7" s="236" t="n"/>
      <c r="AN7" s="236" t="n"/>
      <c r="AO7" s="236" t="n"/>
      <c r="AP7" s="236" t="n"/>
      <c r="AQ7" s="236" t="n"/>
      <c r="AR7" s="236" t="n"/>
      <c r="AS7" s="236" t="n"/>
      <c r="AT7" s="236" t="n"/>
      <c r="AU7" s="237">
        <f>IF(COUNTA(AH7:AT7)=0,"",ROUND(AVERAGE(AH7:AT7),1))</f>
        <v/>
      </c>
    </row>
    <row r="8" ht="13.8" customHeight="1" s="185">
      <c r="A8" s="213" t="n">
        <v>3</v>
      </c>
      <c r="B8" s="234">
        <f t="array" ref="B8:B8">IFERROR(INDEX(Liste_Enfants!B$4:B$53,SMALL(IF(Liste_Enfants!E$4:E$53="C",ROW(Liste_Enfants!E$4:E$53)-3),3))&amp;" "&amp;INDEX(Liste_Enfants!C$4:C$53,SMALL(IF(Liste_Enfants!E$4:E$53="C",ROW(Liste_Enfants!E$4:E$53)-3),3)),"")</f>
        <v/>
      </c>
      <c r="C8" s="235" t="n"/>
      <c r="D8" s="236" t="n"/>
      <c r="E8" s="236" t="n"/>
      <c r="F8" s="236" t="n"/>
      <c r="G8" s="236" t="n"/>
      <c r="H8" s="236" t="n"/>
      <c r="I8" s="236" t="n"/>
      <c r="J8" s="236" t="n"/>
      <c r="K8" s="236" t="n"/>
      <c r="L8" s="236" t="n"/>
      <c r="M8" s="236" t="n"/>
      <c r="N8" s="236" t="n"/>
      <c r="O8" s="236" t="n"/>
      <c r="P8" s="236" t="n"/>
      <c r="Q8" s="264">
        <f>IF(COUNTA(D8:P8)=0,"",ROUND(AVERAGE(D8:P8),1))</f>
        <v/>
      </c>
      <c r="S8" s="236" t="n"/>
      <c r="T8" s="236" t="n"/>
      <c r="U8" s="236" t="n"/>
      <c r="V8" s="236" t="n"/>
      <c r="W8" s="236" t="n"/>
      <c r="X8" s="236" t="n"/>
      <c r="Y8" s="236" t="n"/>
      <c r="Z8" s="236" t="n"/>
      <c r="AA8" s="236" t="n"/>
      <c r="AB8" s="236" t="n"/>
      <c r="AC8" s="236" t="n"/>
      <c r="AD8" s="236" t="n"/>
      <c r="AE8" s="236" t="n"/>
      <c r="AF8" s="264">
        <f>IF(COUNTA(S8:AE8)=0,"",ROUND(AVERAGE(S8:AE8),1))</f>
        <v/>
      </c>
      <c r="AH8" s="236" t="n"/>
      <c r="AI8" s="236" t="n"/>
      <c r="AJ8" s="236" t="n"/>
      <c r="AK8" s="236" t="n"/>
      <c r="AL8" s="236" t="n"/>
      <c r="AM8" s="236" t="n"/>
      <c r="AN8" s="236" t="n"/>
      <c r="AO8" s="236" t="n"/>
      <c r="AP8" s="236" t="n"/>
      <c r="AQ8" s="236" t="n"/>
      <c r="AR8" s="236" t="n"/>
      <c r="AS8" s="236" t="n"/>
      <c r="AT8" s="236" t="n"/>
      <c r="AU8" s="237">
        <f>IF(COUNTA(AH8:AT8)=0,"",ROUND(AVERAGE(AH8:AT8),1))</f>
        <v/>
      </c>
    </row>
    <row r="9" ht="13.8" customHeight="1" s="185">
      <c r="A9" s="238" t="n">
        <v>4</v>
      </c>
      <c r="B9" s="239">
        <f t="array" ref="B9:B9">IFERROR(INDEX(Liste_Enfants!B$4:B$53,SMALL(IF(Liste_Enfants!E$4:E$53="C",ROW(Liste_Enfants!E$4:E$53)-3),4))&amp;" "&amp;INDEX(Liste_Enfants!C$4:C$53,SMALL(IF(Liste_Enfants!E$4:E$53="C",ROW(Liste_Enfants!E$4:E$53)-3),4)),"")</f>
        <v/>
      </c>
      <c r="C9" s="235" t="n"/>
      <c r="D9" s="236" t="n"/>
      <c r="E9" s="236" t="n"/>
      <c r="F9" s="236" t="n"/>
      <c r="G9" s="236" t="n"/>
      <c r="H9" s="236" t="n"/>
      <c r="I9" s="236" t="n"/>
      <c r="J9" s="236" t="n"/>
      <c r="K9" s="236" t="n"/>
      <c r="L9" s="236" t="n"/>
      <c r="M9" s="236" t="n"/>
      <c r="N9" s="236" t="n"/>
      <c r="O9" s="236" t="n"/>
      <c r="P9" s="236" t="n"/>
      <c r="Q9" s="264">
        <f>IF(COUNTA(D9:P9)=0,"",ROUND(AVERAGE(D9:P9),1))</f>
        <v/>
      </c>
      <c r="S9" s="236" t="n"/>
      <c r="T9" s="236" t="n"/>
      <c r="U9" s="236" t="n"/>
      <c r="V9" s="236" t="n"/>
      <c r="W9" s="236" t="n"/>
      <c r="X9" s="236" t="n"/>
      <c r="Y9" s="236" t="n"/>
      <c r="Z9" s="236" t="n"/>
      <c r="AA9" s="236" t="n"/>
      <c r="AB9" s="236" t="n"/>
      <c r="AC9" s="236" t="n"/>
      <c r="AD9" s="236" t="n"/>
      <c r="AE9" s="236" t="n"/>
      <c r="AF9" s="264">
        <f>IF(COUNTA(S9:AE9)=0,"",ROUND(AVERAGE(S9:AE9),1))</f>
        <v/>
      </c>
      <c r="AH9" s="236" t="n"/>
      <c r="AI9" s="236" t="n"/>
      <c r="AJ9" s="236" t="n"/>
      <c r="AK9" s="236" t="n"/>
      <c r="AL9" s="236" t="n"/>
      <c r="AM9" s="236" t="n"/>
      <c r="AN9" s="236" t="n"/>
      <c r="AO9" s="236" t="n"/>
      <c r="AP9" s="236" t="n"/>
      <c r="AQ9" s="236" t="n"/>
      <c r="AR9" s="236" t="n"/>
      <c r="AS9" s="236" t="n"/>
      <c r="AT9" s="236" t="n"/>
      <c r="AU9" s="237">
        <f>IF(COUNTA(AH9:AT9)=0,"",ROUND(AVERAGE(AH9:AT9),1))</f>
        <v/>
      </c>
    </row>
    <row r="10" ht="13.8" customHeight="1" s="185">
      <c r="A10" s="213" t="n">
        <v>5</v>
      </c>
      <c r="B10" s="234">
        <f t="array" ref="B10:B10">IFERROR(INDEX(Liste_Enfants!B$4:B$53,SMALL(IF(Liste_Enfants!E$4:E$53="C",ROW(Liste_Enfants!E$4:E$53)-3),5))&amp;" "&amp;INDEX(Liste_Enfants!C$4:C$53,SMALL(IF(Liste_Enfants!E$4:E$53="C",ROW(Liste_Enfants!E$4:E$53)-3),5)),"")</f>
        <v/>
      </c>
      <c r="C10" s="235" t="n"/>
      <c r="D10" s="236" t="n"/>
      <c r="E10" s="236" t="n"/>
      <c r="F10" s="236" t="n"/>
      <c r="G10" s="236" t="n"/>
      <c r="H10" s="236" t="n"/>
      <c r="I10" s="236" t="n"/>
      <c r="J10" s="236" t="n"/>
      <c r="K10" s="236" t="n"/>
      <c r="L10" s="236" t="n"/>
      <c r="M10" s="236" t="n"/>
      <c r="N10" s="236" t="n"/>
      <c r="O10" s="236" t="n"/>
      <c r="P10" s="236" t="n"/>
      <c r="Q10" s="264">
        <f>IF(COUNTA(D10:P10)=0,"",ROUND(AVERAGE(D10:P10),1))</f>
        <v/>
      </c>
      <c r="S10" s="236" t="n"/>
      <c r="T10" s="236" t="n"/>
      <c r="U10" s="236" t="n"/>
      <c r="V10" s="236" t="n"/>
      <c r="W10" s="236" t="n"/>
      <c r="X10" s="236" t="n"/>
      <c r="Y10" s="236" t="n"/>
      <c r="Z10" s="236" t="n"/>
      <c r="AA10" s="236" t="n"/>
      <c r="AB10" s="236" t="n"/>
      <c r="AC10" s="236" t="n"/>
      <c r="AD10" s="236" t="n"/>
      <c r="AE10" s="236" t="n"/>
      <c r="AF10" s="264">
        <f>IF(COUNTA(S10:AE10)=0,"",ROUND(AVERAGE(S10:AE10),1))</f>
        <v/>
      </c>
      <c r="AH10" s="236" t="n"/>
      <c r="AI10" s="236" t="n"/>
      <c r="AJ10" s="236" t="n"/>
      <c r="AK10" s="236" t="n"/>
      <c r="AL10" s="236" t="n"/>
      <c r="AM10" s="236" t="n"/>
      <c r="AN10" s="236" t="n"/>
      <c r="AO10" s="236" t="n"/>
      <c r="AP10" s="236" t="n"/>
      <c r="AQ10" s="236" t="n"/>
      <c r="AR10" s="236" t="n"/>
      <c r="AS10" s="236" t="n"/>
      <c r="AT10" s="236" t="n"/>
      <c r="AU10" s="237">
        <f>IF(COUNTA(AH10:AT10)=0,"",ROUND(AVERAGE(AH10:AT10),1))</f>
        <v/>
      </c>
    </row>
    <row r="11" ht="13.8" customHeight="1" s="185">
      <c r="A11" s="238" t="n">
        <v>6</v>
      </c>
      <c r="B11" s="239">
        <f t="array" ref="B11:B11">IFERROR(INDEX(Liste_Enfants!B$4:B$53,SMALL(IF(Liste_Enfants!E$4:E$53="C",ROW(Liste_Enfants!E$4:E$53)-3),6))&amp;" "&amp;INDEX(Liste_Enfants!C$4:C$53,SMALL(IF(Liste_Enfants!E$4:E$53="C",ROW(Liste_Enfants!E$4:E$53)-3),6)),"")</f>
        <v/>
      </c>
      <c r="C11" s="235" t="n"/>
      <c r="D11" s="236" t="n"/>
      <c r="E11" s="236" t="n"/>
      <c r="F11" s="236" t="n"/>
      <c r="G11" s="236" t="n"/>
      <c r="H11" s="236" t="n"/>
      <c r="I11" s="236" t="n"/>
      <c r="J11" s="236" t="n"/>
      <c r="K11" s="236" t="n"/>
      <c r="L11" s="236" t="n"/>
      <c r="M11" s="236" t="n"/>
      <c r="N11" s="236" t="n"/>
      <c r="O11" s="236" t="n"/>
      <c r="P11" s="236" t="n"/>
      <c r="Q11" s="264">
        <f>IF(COUNTA(D11:P11)=0,"",ROUND(AVERAGE(D11:P11),1))</f>
        <v/>
      </c>
      <c r="S11" s="236" t="n"/>
      <c r="T11" s="236" t="n"/>
      <c r="U11" s="236" t="n"/>
      <c r="V11" s="236" t="n"/>
      <c r="W11" s="236" t="n"/>
      <c r="X11" s="236" t="n"/>
      <c r="Y11" s="236" t="n"/>
      <c r="Z11" s="236" t="n"/>
      <c r="AA11" s="236" t="n"/>
      <c r="AB11" s="236" t="n"/>
      <c r="AC11" s="236" t="n"/>
      <c r="AD11" s="236" t="n"/>
      <c r="AE11" s="236" t="n"/>
      <c r="AF11" s="264">
        <f>IF(COUNTA(S11:AE11)=0,"",ROUND(AVERAGE(S11:AE11),1))</f>
        <v/>
      </c>
      <c r="AH11" s="236" t="n"/>
      <c r="AI11" s="236" t="n"/>
      <c r="AJ11" s="236" t="n"/>
      <c r="AK11" s="236" t="n"/>
      <c r="AL11" s="236" t="n"/>
      <c r="AM11" s="236" t="n"/>
      <c r="AN11" s="236" t="n"/>
      <c r="AO11" s="236" t="n"/>
      <c r="AP11" s="236" t="n"/>
      <c r="AQ11" s="236" t="n"/>
      <c r="AR11" s="236" t="n"/>
      <c r="AS11" s="236" t="n"/>
      <c r="AT11" s="236" t="n"/>
      <c r="AU11" s="237">
        <f>IF(COUNTA(AH11:AT11)=0,"",ROUND(AVERAGE(AH11:AT11),1))</f>
        <v/>
      </c>
    </row>
    <row r="12" ht="13.8" customHeight="1" s="185">
      <c r="A12" s="213" t="n">
        <v>7</v>
      </c>
      <c r="B12" s="234">
        <f t="array" ref="B12:B12">IFERROR(INDEX(Liste_Enfants!B$4:B$53,SMALL(IF(Liste_Enfants!E$4:E$53="C",ROW(Liste_Enfants!E$4:E$53)-3),7))&amp;" "&amp;INDEX(Liste_Enfants!C$4:C$53,SMALL(IF(Liste_Enfants!E$4:E$53="C",ROW(Liste_Enfants!E$4:E$53)-3),7)),"")</f>
        <v/>
      </c>
      <c r="C12" s="235" t="n"/>
      <c r="D12" s="236" t="n"/>
      <c r="E12" s="236" t="n"/>
      <c r="F12" s="236" t="n"/>
      <c r="G12" s="236" t="n"/>
      <c r="H12" s="236" t="n"/>
      <c r="I12" s="236" t="n"/>
      <c r="J12" s="236" t="n"/>
      <c r="K12" s="236" t="n"/>
      <c r="L12" s="236" t="n"/>
      <c r="M12" s="236" t="n"/>
      <c r="N12" s="236" t="n"/>
      <c r="O12" s="236" t="n"/>
      <c r="P12" s="236" t="n"/>
      <c r="Q12" s="264">
        <f>IF(COUNTA(D12:P12)=0,"",ROUND(AVERAGE(D12:P12),1))</f>
        <v/>
      </c>
      <c r="S12" s="236" t="n"/>
      <c r="T12" s="236" t="n"/>
      <c r="U12" s="236" t="n"/>
      <c r="V12" s="236" t="n"/>
      <c r="W12" s="236" t="n"/>
      <c r="X12" s="236" t="n"/>
      <c r="Y12" s="236" t="n"/>
      <c r="Z12" s="236" t="n"/>
      <c r="AA12" s="236" t="n"/>
      <c r="AB12" s="236" t="n"/>
      <c r="AC12" s="236" t="n"/>
      <c r="AD12" s="236" t="n"/>
      <c r="AE12" s="236" t="n"/>
      <c r="AF12" s="264">
        <f>IF(COUNTA(S12:AE12)=0,"",ROUND(AVERAGE(S12:AE12),1))</f>
        <v/>
      </c>
      <c r="AH12" s="236" t="n"/>
      <c r="AI12" s="236" t="n"/>
      <c r="AJ12" s="236" t="n"/>
      <c r="AK12" s="236" t="n"/>
      <c r="AL12" s="236" t="n"/>
      <c r="AM12" s="236" t="n"/>
      <c r="AN12" s="236" t="n"/>
      <c r="AO12" s="236" t="n"/>
      <c r="AP12" s="236" t="n"/>
      <c r="AQ12" s="236" t="n"/>
      <c r="AR12" s="236" t="n"/>
      <c r="AS12" s="236" t="n"/>
      <c r="AT12" s="236" t="n"/>
      <c r="AU12" s="237">
        <f>IF(COUNTA(AH12:AT12)=0,"",ROUND(AVERAGE(AH12:AT12),1))</f>
        <v/>
      </c>
    </row>
    <row r="13" ht="13.8" customHeight="1" s="185">
      <c r="A13" s="238" t="n">
        <v>8</v>
      </c>
      <c r="B13" s="239">
        <f t="array" ref="B13:B13">IFERROR(INDEX(Liste_Enfants!B$4:B$53,SMALL(IF(Liste_Enfants!E$4:E$53="C",ROW(Liste_Enfants!E$4:E$53)-3),8))&amp;" "&amp;INDEX(Liste_Enfants!C$4:C$53,SMALL(IF(Liste_Enfants!E$4:E$53="C",ROW(Liste_Enfants!E$4:E$53)-3),8)),"")</f>
        <v/>
      </c>
      <c r="C13" s="235" t="n"/>
      <c r="D13" s="236" t="n"/>
      <c r="E13" s="236" t="n"/>
      <c r="F13" s="236" t="n"/>
      <c r="G13" s="236" t="n"/>
      <c r="H13" s="236" t="n"/>
      <c r="I13" s="236" t="n"/>
      <c r="J13" s="236" t="n"/>
      <c r="K13" s="236" t="n"/>
      <c r="L13" s="236" t="n"/>
      <c r="M13" s="236" t="n"/>
      <c r="N13" s="236" t="n"/>
      <c r="O13" s="236" t="n"/>
      <c r="P13" s="236" t="n"/>
      <c r="Q13" s="264">
        <f>IF(COUNTA(D13:P13)=0,"",ROUND(AVERAGE(D13:P13),1))</f>
        <v/>
      </c>
      <c r="S13" s="236" t="n"/>
      <c r="T13" s="236" t="n"/>
      <c r="U13" s="236" t="n"/>
      <c r="V13" s="236" t="n"/>
      <c r="W13" s="236" t="n"/>
      <c r="X13" s="236" t="n"/>
      <c r="Y13" s="236" t="n"/>
      <c r="Z13" s="236" t="n"/>
      <c r="AA13" s="236" t="n"/>
      <c r="AB13" s="236" t="n"/>
      <c r="AC13" s="236" t="n"/>
      <c r="AD13" s="236" t="n"/>
      <c r="AE13" s="236" t="n"/>
      <c r="AF13" s="264">
        <f>IF(COUNTA(S13:AE13)=0,"",ROUND(AVERAGE(S13:AE13),1))</f>
        <v/>
      </c>
      <c r="AH13" s="236" t="n"/>
      <c r="AI13" s="236" t="n"/>
      <c r="AJ13" s="236" t="n"/>
      <c r="AK13" s="236" t="n"/>
      <c r="AL13" s="236" t="n"/>
      <c r="AM13" s="236" t="n"/>
      <c r="AN13" s="236" t="n"/>
      <c r="AO13" s="236" t="n"/>
      <c r="AP13" s="236" t="n"/>
      <c r="AQ13" s="236" t="n"/>
      <c r="AR13" s="236" t="n"/>
      <c r="AS13" s="236" t="n"/>
      <c r="AT13" s="236" t="n"/>
      <c r="AU13" s="237">
        <f>IF(COUNTA(AH13:AT13)=0,"",ROUND(AVERAGE(AH13:AT13),1))</f>
        <v/>
      </c>
    </row>
    <row r="14" ht="13.8" customHeight="1" s="185">
      <c r="A14" s="213" t="n">
        <v>9</v>
      </c>
      <c r="B14" s="234">
        <f t="array" ref="B14:B14">IFERROR(INDEX(Liste_Enfants!B$4:B$53,SMALL(IF(Liste_Enfants!E$4:E$53="C",ROW(Liste_Enfants!E$4:E$53)-3),9))&amp;" "&amp;INDEX(Liste_Enfants!C$4:C$53,SMALL(IF(Liste_Enfants!E$4:E$53="C",ROW(Liste_Enfants!E$4:E$53)-3),9)),"")</f>
        <v/>
      </c>
      <c r="C14" s="235" t="n"/>
      <c r="D14" s="236" t="n"/>
      <c r="E14" s="236" t="n"/>
      <c r="F14" s="236" t="n"/>
      <c r="G14" s="236" t="n"/>
      <c r="H14" s="236" t="n"/>
      <c r="I14" s="236" t="n"/>
      <c r="J14" s="236" t="n"/>
      <c r="K14" s="236" t="n"/>
      <c r="L14" s="236" t="n"/>
      <c r="M14" s="236" t="n"/>
      <c r="N14" s="236" t="n"/>
      <c r="O14" s="236" t="n"/>
      <c r="P14" s="236" t="n"/>
      <c r="Q14" s="264">
        <f>IF(COUNTA(D14:P14)=0,"",ROUND(AVERAGE(D14:P14),1))</f>
        <v/>
      </c>
      <c r="S14" s="236" t="n"/>
      <c r="T14" s="236" t="n"/>
      <c r="U14" s="236" t="n"/>
      <c r="V14" s="236" t="n"/>
      <c r="W14" s="236" t="n"/>
      <c r="X14" s="236" t="n"/>
      <c r="Y14" s="236" t="n"/>
      <c r="Z14" s="236" t="n"/>
      <c r="AA14" s="236" t="n"/>
      <c r="AB14" s="236" t="n"/>
      <c r="AC14" s="236" t="n"/>
      <c r="AD14" s="236" t="n"/>
      <c r="AE14" s="236" t="n"/>
      <c r="AF14" s="264">
        <f>IF(COUNTA(S14:AE14)=0,"",ROUND(AVERAGE(S14:AE14),1))</f>
        <v/>
      </c>
      <c r="AH14" s="236" t="n"/>
      <c r="AI14" s="236" t="n"/>
      <c r="AJ14" s="236" t="n"/>
      <c r="AK14" s="236" t="n"/>
      <c r="AL14" s="236" t="n"/>
      <c r="AM14" s="236" t="n"/>
      <c r="AN14" s="236" t="n"/>
      <c r="AO14" s="236" t="n"/>
      <c r="AP14" s="236" t="n"/>
      <c r="AQ14" s="236" t="n"/>
      <c r="AR14" s="236" t="n"/>
      <c r="AS14" s="236" t="n"/>
      <c r="AT14" s="236" t="n"/>
      <c r="AU14" s="237">
        <f>IF(COUNTA(AH14:AT14)=0,"",ROUND(AVERAGE(AH14:AT14),1))</f>
        <v/>
      </c>
    </row>
    <row r="15" ht="13.8" customHeight="1" s="185">
      <c r="A15" s="238" t="n">
        <v>10</v>
      </c>
      <c r="B15" s="239">
        <f t="array" ref="B15:B15">IFERROR(INDEX(Liste_Enfants!B$4:B$53,SMALL(IF(Liste_Enfants!E$4:E$53="C",ROW(Liste_Enfants!E$4:E$53)-3),10))&amp;" "&amp;INDEX(Liste_Enfants!C$4:C$53,SMALL(IF(Liste_Enfants!E$4:E$53="C",ROW(Liste_Enfants!E$4:E$53)-3),10)),"")</f>
        <v/>
      </c>
      <c r="C15" s="235" t="n"/>
      <c r="D15" s="236" t="n"/>
      <c r="E15" s="236" t="n"/>
      <c r="F15" s="236" t="n"/>
      <c r="G15" s="236" t="n"/>
      <c r="H15" s="236" t="n"/>
      <c r="I15" s="236" t="n"/>
      <c r="J15" s="236" t="n"/>
      <c r="K15" s="236" t="n"/>
      <c r="L15" s="236" t="n"/>
      <c r="M15" s="236" t="n"/>
      <c r="N15" s="236" t="n"/>
      <c r="O15" s="236" t="n"/>
      <c r="P15" s="236" t="n"/>
      <c r="Q15" s="264">
        <f>IF(COUNTA(D15:P15)=0,"",ROUND(AVERAGE(D15:P15),1))</f>
        <v/>
      </c>
      <c r="S15" s="236" t="n"/>
      <c r="T15" s="236" t="n"/>
      <c r="U15" s="236" t="n"/>
      <c r="V15" s="236" t="n"/>
      <c r="W15" s="236" t="n"/>
      <c r="X15" s="236" t="n"/>
      <c r="Y15" s="236" t="n"/>
      <c r="Z15" s="236" t="n"/>
      <c r="AA15" s="236" t="n"/>
      <c r="AB15" s="236" t="n"/>
      <c r="AC15" s="236" t="n"/>
      <c r="AD15" s="236" t="n"/>
      <c r="AE15" s="236" t="n"/>
      <c r="AF15" s="264">
        <f>IF(COUNTA(S15:AE15)=0,"",ROUND(AVERAGE(S15:AE15),1))</f>
        <v/>
      </c>
      <c r="AH15" s="236" t="n"/>
      <c r="AI15" s="236" t="n"/>
      <c r="AJ15" s="236" t="n"/>
      <c r="AK15" s="236" t="n"/>
      <c r="AL15" s="236" t="n"/>
      <c r="AM15" s="236" t="n"/>
      <c r="AN15" s="236" t="n"/>
      <c r="AO15" s="236" t="n"/>
      <c r="AP15" s="236" t="n"/>
      <c r="AQ15" s="236" t="n"/>
      <c r="AR15" s="236" t="n"/>
      <c r="AS15" s="236" t="n"/>
      <c r="AT15" s="236" t="n"/>
      <c r="AU15" s="237">
        <f>IF(COUNTA(AH15:AT15)=0,"",ROUND(AVERAGE(AH15:AT15),1))</f>
        <v/>
      </c>
    </row>
    <row r="16" ht="13.8" customHeight="1" s="185">
      <c r="A16" s="213" t="n">
        <v>11</v>
      </c>
      <c r="B16" s="234">
        <f t="array" ref="B16:B16">IFERROR(INDEX(Liste_Enfants!B$4:B$53,SMALL(IF(Liste_Enfants!E$4:E$53="C",ROW(Liste_Enfants!E$4:E$53)-3),11))&amp;" "&amp;INDEX(Liste_Enfants!C$4:C$53,SMALL(IF(Liste_Enfants!E$4:E$53="C",ROW(Liste_Enfants!E$4:E$53)-3),11)),"")</f>
        <v/>
      </c>
      <c r="C16" s="235" t="n"/>
      <c r="D16" s="236" t="n"/>
      <c r="E16" s="236" t="n"/>
      <c r="F16" s="236" t="n"/>
      <c r="G16" s="236" t="n"/>
      <c r="H16" s="236" t="n"/>
      <c r="I16" s="236" t="n"/>
      <c r="J16" s="236" t="n"/>
      <c r="K16" s="236" t="n"/>
      <c r="L16" s="236" t="n"/>
      <c r="M16" s="236" t="n"/>
      <c r="N16" s="236" t="n"/>
      <c r="O16" s="236" t="n"/>
      <c r="P16" s="236" t="n"/>
      <c r="Q16" s="264">
        <f>IF(COUNTA(D16:P16)=0,"",ROUND(AVERAGE(D16:P16),1))</f>
        <v/>
      </c>
      <c r="S16" s="236" t="n"/>
      <c r="T16" s="236" t="n"/>
      <c r="U16" s="236" t="n"/>
      <c r="V16" s="236" t="n"/>
      <c r="W16" s="236" t="n"/>
      <c r="X16" s="236" t="n"/>
      <c r="Y16" s="236" t="n"/>
      <c r="Z16" s="236" t="n"/>
      <c r="AA16" s="236" t="n"/>
      <c r="AB16" s="236" t="n"/>
      <c r="AC16" s="236" t="n"/>
      <c r="AD16" s="236" t="n"/>
      <c r="AE16" s="236" t="n"/>
      <c r="AF16" s="264">
        <f>IF(COUNTA(S16:AE16)=0,"",ROUND(AVERAGE(S16:AE16),1))</f>
        <v/>
      </c>
      <c r="AH16" s="236" t="n"/>
      <c r="AI16" s="236" t="n"/>
      <c r="AJ16" s="236" t="n"/>
      <c r="AK16" s="236" t="n"/>
      <c r="AL16" s="236" t="n"/>
      <c r="AM16" s="236" t="n"/>
      <c r="AN16" s="236" t="n"/>
      <c r="AO16" s="236" t="n"/>
      <c r="AP16" s="236" t="n"/>
      <c r="AQ16" s="236" t="n"/>
      <c r="AR16" s="236" t="n"/>
      <c r="AS16" s="236" t="n"/>
      <c r="AT16" s="236" t="n"/>
      <c r="AU16" s="237">
        <f>IF(COUNTA(AH16:AT16)=0,"",ROUND(AVERAGE(AH16:AT16),1))</f>
        <v/>
      </c>
    </row>
    <row r="17" ht="13.8" customHeight="1" s="185">
      <c r="A17" s="238" t="n">
        <v>12</v>
      </c>
      <c r="B17" s="239">
        <f t="array" ref="B17:B17">IFERROR(INDEX(Liste_Enfants!B$4:B$53,SMALL(IF(Liste_Enfants!E$4:E$53="C",ROW(Liste_Enfants!E$4:E$53)-3),12))&amp;" "&amp;INDEX(Liste_Enfants!C$4:C$53,SMALL(IF(Liste_Enfants!E$4:E$53="C",ROW(Liste_Enfants!E$4:E$53)-3),12)),"")</f>
        <v/>
      </c>
      <c r="C17" s="235" t="n"/>
      <c r="D17" s="236" t="n"/>
      <c r="E17" s="236" t="n"/>
      <c r="F17" s="236" t="n"/>
      <c r="G17" s="236" t="n"/>
      <c r="H17" s="236" t="n"/>
      <c r="I17" s="236" t="n"/>
      <c r="J17" s="236" t="n"/>
      <c r="K17" s="236" t="n"/>
      <c r="L17" s="236" t="n"/>
      <c r="M17" s="236" t="n"/>
      <c r="N17" s="236" t="n"/>
      <c r="O17" s="236" t="n"/>
      <c r="P17" s="236" t="n"/>
      <c r="Q17" s="264">
        <f>IF(COUNTA(D17:P17)=0,"",ROUND(AVERAGE(D17:P17),1))</f>
        <v/>
      </c>
      <c r="S17" s="236" t="n"/>
      <c r="T17" s="236" t="n"/>
      <c r="U17" s="236" t="n"/>
      <c r="V17" s="236" t="n"/>
      <c r="W17" s="236" t="n"/>
      <c r="X17" s="236" t="n"/>
      <c r="Y17" s="236" t="n"/>
      <c r="Z17" s="236" t="n"/>
      <c r="AA17" s="236" t="n"/>
      <c r="AB17" s="236" t="n"/>
      <c r="AC17" s="236" t="n"/>
      <c r="AD17" s="236" t="n"/>
      <c r="AE17" s="236" t="n"/>
      <c r="AF17" s="264">
        <f>IF(COUNTA(S17:AE17)=0,"",ROUND(AVERAGE(S17:AE17),1))</f>
        <v/>
      </c>
      <c r="AH17" s="236" t="n"/>
      <c r="AI17" s="236" t="n"/>
      <c r="AJ17" s="236" t="n"/>
      <c r="AK17" s="236" t="n"/>
      <c r="AL17" s="236" t="n"/>
      <c r="AM17" s="236" t="n"/>
      <c r="AN17" s="236" t="n"/>
      <c r="AO17" s="236" t="n"/>
      <c r="AP17" s="236" t="n"/>
      <c r="AQ17" s="236" t="n"/>
      <c r="AR17" s="236" t="n"/>
      <c r="AS17" s="236" t="n"/>
      <c r="AT17" s="236" t="n"/>
      <c r="AU17" s="237">
        <f>IF(COUNTA(AH17:AT17)=0,"",ROUND(AVERAGE(AH17:AT17),1))</f>
        <v/>
      </c>
    </row>
    <row r="18" ht="13.8" customHeight="1" s="185">
      <c r="A18" s="213" t="n">
        <v>13</v>
      </c>
      <c r="B18" s="234">
        <f t="array" ref="B18:B18">IFERROR(INDEX(Liste_Enfants!B$4:B$53,SMALL(IF(Liste_Enfants!E$4:E$53="C",ROW(Liste_Enfants!E$4:E$53)-3),13))&amp;" "&amp;INDEX(Liste_Enfants!C$4:C$53,SMALL(IF(Liste_Enfants!E$4:E$53="C",ROW(Liste_Enfants!E$4:E$53)-3),13)),"")</f>
        <v/>
      </c>
      <c r="C18" s="235" t="n"/>
      <c r="D18" s="236" t="n"/>
      <c r="E18" s="236" t="n"/>
      <c r="F18" s="236" t="n"/>
      <c r="G18" s="236" t="n"/>
      <c r="H18" s="236" t="n"/>
      <c r="I18" s="236" t="n"/>
      <c r="J18" s="236" t="n"/>
      <c r="K18" s="236" t="n"/>
      <c r="L18" s="236" t="n"/>
      <c r="M18" s="236" t="n"/>
      <c r="N18" s="236" t="n"/>
      <c r="O18" s="236" t="n"/>
      <c r="P18" s="236" t="n"/>
      <c r="Q18" s="264">
        <f>IF(COUNTA(D18:P18)=0,"",ROUND(AVERAGE(D18:P18),1))</f>
        <v/>
      </c>
      <c r="S18" s="236" t="n"/>
      <c r="T18" s="236" t="n"/>
      <c r="U18" s="236" t="n"/>
      <c r="V18" s="236" t="n"/>
      <c r="W18" s="236" t="n"/>
      <c r="X18" s="236" t="n"/>
      <c r="Y18" s="236" t="n"/>
      <c r="Z18" s="236" t="n"/>
      <c r="AA18" s="236" t="n"/>
      <c r="AB18" s="236" t="n"/>
      <c r="AC18" s="236" t="n"/>
      <c r="AD18" s="236" t="n"/>
      <c r="AE18" s="236" t="n"/>
      <c r="AF18" s="264">
        <f>IF(COUNTA(S18:AE18)=0,"",ROUND(AVERAGE(S18:AE18),1))</f>
        <v/>
      </c>
      <c r="AH18" s="236" t="n"/>
      <c r="AI18" s="236" t="n"/>
      <c r="AJ18" s="236" t="n"/>
      <c r="AK18" s="236" t="n"/>
      <c r="AL18" s="236" t="n"/>
      <c r="AM18" s="236" t="n"/>
      <c r="AN18" s="236" t="n"/>
      <c r="AO18" s="236" t="n"/>
      <c r="AP18" s="236" t="n"/>
      <c r="AQ18" s="236" t="n"/>
      <c r="AR18" s="236" t="n"/>
      <c r="AS18" s="236" t="n"/>
      <c r="AT18" s="236" t="n"/>
      <c r="AU18" s="237">
        <f>IF(COUNTA(AH18:AT18)=0,"",ROUND(AVERAGE(AH18:AT18),1))</f>
        <v/>
      </c>
    </row>
    <row r="19" ht="13.8" customHeight="1" s="185">
      <c r="A19" s="238" t="n">
        <v>14</v>
      </c>
      <c r="B19" s="239">
        <f t="array" ref="B19:B19">IFERROR(INDEX(Liste_Enfants!B$4:B$53,SMALL(IF(Liste_Enfants!E$4:E$53="C",ROW(Liste_Enfants!E$4:E$53)-3),14))&amp;" "&amp;INDEX(Liste_Enfants!C$4:C$53,SMALL(IF(Liste_Enfants!E$4:E$53="C",ROW(Liste_Enfants!E$4:E$53)-3),14)),"")</f>
        <v/>
      </c>
      <c r="C19" s="235" t="n"/>
      <c r="D19" s="236" t="n"/>
      <c r="E19" s="236" t="n"/>
      <c r="F19" s="236" t="n"/>
      <c r="G19" s="236" t="n"/>
      <c r="H19" s="236" t="n"/>
      <c r="I19" s="236" t="n"/>
      <c r="J19" s="236" t="n"/>
      <c r="K19" s="236" t="n"/>
      <c r="L19" s="236" t="n"/>
      <c r="M19" s="236" t="n"/>
      <c r="N19" s="236" t="n"/>
      <c r="O19" s="236" t="n"/>
      <c r="P19" s="236" t="n"/>
      <c r="Q19" s="264">
        <f>IF(COUNTA(D19:P19)=0,"",ROUND(AVERAGE(D19:P19),1))</f>
        <v/>
      </c>
      <c r="S19" s="236" t="n"/>
      <c r="T19" s="236" t="n"/>
      <c r="U19" s="236" t="n"/>
      <c r="V19" s="236" t="n"/>
      <c r="W19" s="236" t="n"/>
      <c r="X19" s="236" t="n"/>
      <c r="Y19" s="236" t="n"/>
      <c r="Z19" s="236" t="n"/>
      <c r="AA19" s="236" t="n"/>
      <c r="AB19" s="236" t="n"/>
      <c r="AC19" s="236" t="n"/>
      <c r="AD19" s="236" t="n"/>
      <c r="AE19" s="236" t="n"/>
      <c r="AF19" s="264">
        <f>IF(COUNTA(S19:AE19)=0,"",ROUND(AVERAGE(S19:AE19),1))</f>
        <v/>
      </c>
      <c r="AH19" s="236" t="n"/>
      <c r="AI19" s="236" t="n"/>
      <c r="AJ19" s="236" t="n"/>
      <c r="AK19" s="236" t="n"/>
      <c r="AL19" s="236" t="n"/>
      <c r="AM19" s="236" t="n"/>
      <c r="AN19" s="236" t="n"/>
      <c r="AO19" s="236" t="n"/>
      <c r="AP19" s="236" t="n"/>
      <c r="AQ19" s="236" t="n"/>
      <c r="AR19" s="236" t="n"/>
      <c r="AS19" s="236" t="n"/>
      <c r="AT19" s="236" t="n"/>
      <c r="AU19" s="237">
        <f>IF(COUNTA(AH19:AT19)=0,"",ROUND(AVERAGE(AH19:AT19),1))</f>
        <v/>
      </c>
    </row>
    <row r="20" ht="13.8" customHeight="1" s="185">
      <c r="A20" s="213" t="n">
        <v>15</v>
      </c>
      <c r="B20" s="234">
        <f t="array" ref="B20:B20">IFERROR(INDEX(Liste_Enfants!B$4:B$53,SMALL(IF(Liste_Enfants!E$4:E$53="C",ROW(Liste_Enfants!E$4:E$53)-3),15))&amp;" "&amp;INDEX(Liste_Enfants!C$4:C$53,SMALL(IF(Liste_Enfants!E$4:E$53="C",ROW(Liste_Enfants!E$4:E$53)-3),15)),"")</f>
        <v/>
      </c>
      <c r="C20" s="235" t="n"/>
      <c r="D20" s="236" t="n"/>
      <c r="E20" s="236" t="n"/>
      <c r="F20" s="236" t="n"/>
      <c r="G20" s="236" t="n"/>
      <c r="H20" s="236" t="n"/>
      <c r="I20" s="236" t="n"/>
      <c r="J20" s="236" t="n"/>
      <c r="K20" s="236" t="n"/>
      <c r="L20" s="236" t="n"/>
      <c r="M20" s="236" t="n"/>
      <c r="N20" s="236" t="n"/>
      <c r="O20" s="236" t="n"/>
      <c r="P20" s="236" t="n"/>
      <c r="Q20" s="264">
        <f>IF(COUNTA(D20:P20)=0,"",ROUND(AVERAGE(D20:P20),1))</f>
        <v/>
      </c>
      <c r="S20" s="236" t="n"/>
      <c r="T20" s="236" t="n"/>
      <c r="U20" s="236" t="n"/>
      <c r="V20" s="236" t="n"/>
      <c r="W20" s="236" t="n"/>
      <c r="X20" s="236" t="n"/>
      <c r="Y20" s="236" t="n"/>
      <c r="Z20" s="236" t="n"/>
      <c r="AA20" s="236" t="n"/>
      <c r="AB20" s="236" t="n"/>
      <c r="AC20" s="236" t="n"/>
      <c r="AD20" s="236" t="n"/>
      <c r="AE20" s="236" t="n"/>
      <c r="AF20" s="264">
        <f>IF(COUNTA(S20:AE20)=0,"",ROUND(AVERAGE(S20:AE20),1))</f>
        <v/>
      </c>
      <c r="AH20" s="236" t="n"/>
      <c r="AI20" s="236" t="n"/>
      <c r="AJ20" s="236" t="n"/>
      <c r="AK20" s="236" t="n"/>
      <c r="AL20" s="236" t="n"/>
      <c r="AM20" s="236" t="n"/>
      <c r="AN20" s="236" t="n"/>
      <c r="AO20" s="236" t="n"/>
      <c r="AP20" s="236" t="n"/>
      <c r="AQ20" s="236" t="n"/>
      <c r="AR20" s="236" t="n"/>
      <c r="AS20" s="236" t="n"/>
      <c r="AT20" s="236" t="n"/>
      <c r="AU20" s="237">
        <f>IF(COUNTA(AH20:AT20)=0,"",ROUND(AVERAGE(AH20:AT20),1))</f>
        <v/>
      </c>
    </row>
    <row r="21" ht="12.8" customHeight="1" s="185">
      <c r="A21" s="233" t="inlineStr">
        <is>
          <t>📊 MOY.</t>
        </is>
      </c>
      <c r="C21" s="235" t="n"/>
      <c r="D21" s="241">
        <f>IF(COUNTA(D6:D20)=0,"",ROUND(AVERAGE(D6:D20),1))</f>
        <v/>
      </c>
      <c r="E21" s="241">
        <f>IF(COUNTA(E6:E20)=0,"",ROUND(AVERAGE(E6:E20),1))</f>
        <v/>
      </c>
      <c r="F21" s="241">
        <f>IF(COUNTA(F6:F20)=0,"",ROUND(AVERAGE(F6:F20),1))</f>
        <v/>
      </c>
      <c r="G21" s="241">
        <f>IF(COUNTA(G6:G20)=0,"",ROUND(AVERAGE(G6:G20),1))</f>
        <v/>
      </c>
      <c r="H21" s="241">
        <f>IF(COUNTA(H6:H20)=0,"",ROUND(AVERAGE(H6:H20),1))</f>
        <v/>
      </c>
      <c r="I21" s="241">
        <f>IF(COUNTA(I6:I20)=0,"",ROUND(AVERAGE(I6:I20),1))</f>
        <v/>
      </c>
      <c r="J21" s="241">
        <f>IF(COUNTA(J6:J20)=0,"",ROUND(AVERAGE(J6:J20),1))</f>
        <v/>
      </c>
      <c r="K21" s="241">
        <f>IF(COUNTA(K6:K20)=0,"",ROUND(AVERAGE(K6:K20),1))</f>
        <v/>
      </c>
      <c r="L21" s="241">
        <f>IF(COUNTA(L6:L20)=0,"",ROUND(AVERAGE(L6:L20),1))</f>
        <v/>
      </c>
      <c r="M21" s="241">
        <f>IF(COUNTA(M6:M20)=0,"",ROUND(AVERAGE(M6:M20),1))</f>
        <v/>
      </c>
      <c r="N21" s="241">
        <f>IF(COUNTA(N6:N20)=0,"",ROUND(AVERAGE(N6:N20),1))</f>
        <v/>
      </c>
      <c r="O21" s="241">
        <f>IF(COUNTA(O6:O20)=0,"",ROUND(AVERAGE(O6:O20),1))</f>
        <v/>
      </c>
      <c r="P21" s="241">
        <f>IF(COUNTA(P6:P20)=0,"",ROUND(AVERAGE(P6:P20),1))</f>
        <v/>
      </c>
      <c r="Q21" s="265">
        <f>IF(COUNTA(Q6:Q20)=0,"",ROUND(AVERAGE(Q6:Q20),1))</f>
        <v/>
      </c>
      <c r="S21" s="241">
        <f>IF(COUNTA(S6:S20)=0,"",ROUND(AVERAGE(S6:S20),1))</f>
        <v/>
      </c>
      <c r="T21" s="241">
        <f>IF(COUNTA(T6:T20)=0,"",ROUND(AVERAGE(T6:T20),1))</f>
        <v/>
      </c>
      <c r="U21" s="241">
        <f>IF(COUNTA(U6:U20)=0,"",ROUND(AVERAGE(U6:U20),1))</f>
        <v/>
      </c>
      <c r="V21" s="241">
        <f>IF(COUNTA(V6:V20)=0,"",ROUND(AVERAGE(V6:V20),1))</f>
        <v/>
      </c>
      <c r="W21" s="241">
        <f>IF(COUNTA(W6:W20)=0,"",ROUND(AVERAGE(W6:W20),1))</f>
        <v/>
      </c>
      <c r="X21" s="241">
        <f>IF(COUNTA(X6:X20)=0,"",ROUND(AVERAGE(X6:X20),1))</f>
        <v/>
      </c>
      <c r="Y21" s="241">
        <f>IF(COUNTA(Y6:Y20)=0,"",ROUND(AVERAGE(Y6:Y20),1))</f>
        <v/>
      </c>
      <c r="Z21" s="241">
        <f>IF(COUNTA(Z6:Z20)=0,"",ROUND(AVERAGE(Z6:Z20),1))</f>
        <v/>
      </c>
      <c r="AA21" s="241">
        <f>IF(COUNTA(AA6:AA20)=0,"",ROUND(AVERAGE(AA6:AA20),1))</f>
        <v/>
      </c>
      <c r="AB21" s="241">
        <f>IF(COUNTA(AB6:AB20)=0,"",ROUND(AVERAGE(AB6:AB20),1))</f>
        <v/>
      </c>
      <c r="AC21" s="241">
        <f>IF(COUNTA(AC6:AC20)=0,"",ROUND(AVERAGE(AC6:AC20),1))</f>
        <v/>
      </c>
      <c r="AD21" s="241">
        <f>IF(COUNTA(AD6:AD20)=0,"",ROUND(AVERAGE(AD6:AD20),1))</f>
        <v/>
      </c>
      <c r="AE21" s="241">
        <f>IF(COUNTA(AE6:AE20)=0,"",ROUND(AVERAGE(AE6:AE20),1))</f>
        <v/>
      </c>
      <c r="AF21" s="265">
        <f>IF(COUNTA(AF6:AF20)=0,"",ROUND(AVERAGE(AF6:AF20),1))</f>
        <v/>
      </c>
      <c r="AH21" s="241">
        <f>IF(COUNTA(AH6:AH20)=0,"",ROUND(AVERAGE(AH6:AH20),1))</f>
        <v/>
      </c>
      <c r="AI21" s="241">
        <f>IF(COUNTA(AI6:AI20)=0,"",ROUND(AVERAGE(AI6:AI20),1))</f>
        <v/>
      </c>
      <c r="AJ21" s="241">
        <f>IF(COUNTA(AJ6:AJ20)=0,"",ROUND(AVERAGE(AJ6:AJ20),1))</f>
        <v/>
      </c>
      <c r="AK21" s="241">
        <f>IF(COUNTA(AK6:AK20)=0,"",ROUND(AVERAGE(AK6:AK20),1))</f>
        <v/>
      </c>
      <c r="AL21" s="241">
        <f>IF(COUNTA(AL6:AL20)=0,"",ROUND(AVERAGE(AL6:AL20),1))</f>
        <v/>
      </c>
      <c r="AM21" s="241">
        <f>IF(COUNTA(AM6:AM20)=0,"",ROUND(AVERAGE(AM6:AM20),1))</f>
        <v/>
      </c>
      <c r="AN21" s="241">
        <f>IF(COUNTA(AN6:AN20)=0,"",ROUND(AVERAGE(AN6:AN20),1))</f>
        <v/>
      </c>
      <c r="AO21" s="241">
        <f>IF(COUNTA(AO6:AO20)=0,"",ROUND(AVERAGE(AO6:AO20),1))</f>
        <v/>
      </c>
      <c r="AP21" s="241">
        <f>IF(COUNTA(AP6:AP20)=0,"",ROUND(AVERAGE(AP6:AP20),1))</f>
        <v/>
      </c>
      <c r="AQ21" s="241">
        <f>IF(COUNTA(AQ6:AQ20)=0,"",ROUND(AVERAGE(AQ6:AQ20),1))</f>
        <v/>
      </c>
      <c r="AR21" s="241">
        <f>IF(COUNTA(AR6:AR20)=0,"",ROUND(AVERAGE(AR6:AR20),1))</f>
        <v/>
      </c>
      <c r="AS21" s="241">
        <f>IF(COUNTA(AS6:AS20)=0,"",ROUND(AVERAGE(AS6:AS20),1))</f>
        <v/>
      </c>
      <c r="AT21" s="241">
        <f>IF(COUNTA(AT6:AT20)=0,"",ROUND(AVERAGE(AT6:AT20),1))</f>
        <v/>
      </c>
      <c r="AU21" s="266">
        <f>IF(COUNTA(AU6:AU20)=0,"",ROUND(AVERAGE(AU6:AU20),1))</f>
        <v/>
      </c>
    </row>
    <row r="22" ht="30" customHeight="1" s="185">
      <c r="A22" s="242" t="inlineStr">
        <is>
          <t>N°</t>
        </is>
      </c>
      <c r="B22" s="243" t="inlineStr">
        <is>
          <t>📅 MARDI</t>
        </is>
      </c>
      <c r="C22" s="228" t="n"/>
      <c r="D22" s="229" t="inlineStr">
        <is>
          <t>Règles</t>
        </is>
      </c>
      <c r="E22" s="229" t="inlineStr">
        <is>
          <t>Coopér.</t>
        </is>
      </c>
      <c r="F22" s="229" t="inlineStr">
        <is>
          <t>Comm.</t>
        </is>
      </c>
      <c r="G22" s="229" t="inlineStr">
        <is>
          <t>Entraide</t>
        </is>
      </c>
      <c r="H22" s="230" t="inlineStr">
        <is>
          <t>Initiat.</t>
        </is>
      </c>
      <c r="I22" s="230" t="inlineStr">
        <is>
          <t>Gest.mat</t>
        </is>
      </c>
      <c r="J22" s="230" t="inlineStr">
        <is>
          <t>Orga.</t>
        </is>
      </c>
      <c r="K22" s="231" t="inlineStr">
        <is>
          <t>Imagin.</t>
        </is>
      </c>
      <c r="L22" s="231" t="inlineStr">
        <is>
          <t>Expr.art</t>
        </is>
      </c>
      <c r="M22" s="231" t="inlineStr">
        <is>
          <t>Expr.corp</t>
        </is>
      </c>
      <c r="N22" s="232" t="inlineStr">
        <is>
          <t>Coord.</t>
        </is>
      </c>
      <c r="O22" s="232" t="inlineStr">
        <is>
          <t>Endur.</t>
        </is>
      </c>
      <c r="P22" s="232" t="inlineStr">
        <is>
          <t>Esp.sport</t>
        </is>
      </c>
      <c r="Q22" s="267" t="inlineStr">
        <is>
          <t>MOY</t>
        </is>
      </c>
      <c r="R22" s="268" t="inlineStr">
        <is>
          <t>▼ Activité</t>
        </is>
      </c>
      <c r="S22" s="229" t="inlineStr">
        <is>
          <t>Règles</t>
        </is>
      </c>
      <c r="T22" s="229" t="inlineStr">
        <is>
          <t>Coopér.</t>
        </is>
      </c>
      <c r="U22" s="229" t="inlineStr">
        <is>
          <t>Comm.</t>
        </is>
      </c>
      <c r="V22" s="229" t="inlineStr">
        <is>
          <t>Entraide</t>
        </is>
      </c>
      <c r="W22" s="230" t="inlineStr">
        <is>
          <t>Initiat.</t>
        </is>
      </c>
      <c r="X22" s="230" t="inlineStr">
        <is>
          <t>Gest.mat</t>
        </is>
      </c>
      <c r="Y22" s="230" t="inlineStr">
        <is>
          <t>Orga.</t>
        </is>
      </c>
      <c r="Z22" s="231" t="inlineStr">
        <is>
          <t>Imagin.</t>
        </is>
      </c>
      <c r="AA22" s="231" t="inlineStr">
        <is>
          <t>Expr.art</t>
        </is>
      </c>
      <c r="AB22" s="231" t="inlineStr">
        <is>
          <t>Expr.corp</t>
        </is>
      </c>
      <c r="AC22" s="232" t="inlineStr">
        <is>
          <t>Coord.</t>
        </is>
      </c>
      <c r="AD22" s="232" t="inlineStr">
        <is>
          <t>Endur.</t>
        </is>
      </c>
      <c r="AE22" s="232" t="inlineStr">
        <is>
          <t>Esp.sport</t>
        </is>
      </c>
      <c r="AF22" s="267" t="inlineStr">
        <is>
          <t>MOY</t>
        </is>
      </c>
      <c r="AH22" s="229" t="inlineStr">
        <is>
          <t>Règles</t>
        </is>
      </c>
      <c r="AI22" s="229" t="inlineStr">
        <is>
          <t>Coopér.</t>
        </is>
      </c>
      <c r="AJ22" s="229" t="inlineStr">
        <is>
          <t>Comm.</t>
        </is>
      </c>
      <c r="AK22" s="229" t="inlineStr">
        <is>
          <t>Entraide</t>
        </is>
      </c>
      <c r="AL22" s="230" t="inlineStr">
        <is>
          <t>Initiat.</t>
        </is>
      </c>
      <c r="AM22" s="230" t="inlineStr">
        <is>
          <t>Gest.mat</t>
        </is>
      </c>
      <c r="AN22" s="230" t="inlineStr">
        <is>
          <t>Orga.</t>
        </is>
      </c>
      <c r="AO22" s="231" t="inlineStr">
        <is>
          <t>Imagin.</t>
        </is>
      </c>
      <c r="AP22" s="231" t="inlineStr">
        <is>
          <t>Expr.art</t>
        </is>
      </c>
      <c r="AQ22" s="231" t="inlineStr">
        <is>
          <t>Expr.corp</t>
        </is>
      </c>
      <c r="AR22" s="232" t="inlineStr">
        <is>
          <t>Coord.</t>
        </is>
      </c>
      <c r="AS22" s="232" t="inlineStr">
        <is>
          <t>Endur.</t>
        </is>
      </c>
      <c r="AT22" s="232" t="inlineStr">
        <is>
          <t>Esp.sport</t>
        </is>
      </c>
      <c r="AU22" s="269" t="inlineStr">
        <is>
          <t>MOY</t>
        </is>
      </c>
    </row>
    <row r="23" ht="13.8" customHeight="1" s="185">
      <c r="A23" s="213" t="n">
        <v>1</v>
      </c>
      <c r="B23" s="234">
        <f t="array" ref="B23:B23">IFERROR(INDEX(Liste_Enfants!B$4:B$53,SMALL(IF(Liste_Enfants!E$4:E$53="C",ROW(Liste_Enfants!E$4:E$53)-3),1))&amp;" "&amp;INDEX(Liste_Enfants!C$4:C$53,SMALL(IF(Liste_Enfants!E$4:E$53="C",ROW(Liste_Enfants!E$4:E$53)-3),1)),"")</f>
        <v/>
      </c>
      <c r="C23" s="235" t="n"/>
      <c r="D23" s="236" t="n"/>
      <c r="E23" s="236" t="n"/>
      <c r="F23" s="236" t="n"/>
      <c r="G23" s="236" t="n"/>
      <c r="H23" s="236" t="n"/>
      <c r="I23" s="236" t="n"/>
      <c r="J23" s="236" t="n"/>
      <c r="K23" s="236" t="n"/>
      <c r="L23" s="236" t="n"/>
      <c r="M23" s="236" t="n"/>
      <c r="N23" s="236" t="n"/>
      <c r="O23" s="236" t="n"/>
      <c r="P23" s="236" t="n"/>
      <c r="Q23" s="264">
        <f>IF(COUNTA(D23:P23)=0,"",ROUND(AVERAGE(D23:P23),1))</f>
        <v/>
      </c>
      <c r="S23" s="236" t="n"/>
      <c r="T23" s="236" t="n"/>
      <c r="U23" s="236" t="n"/>
      <c r="V23" s="236" t="n"/>
      <c r="W23" s="236" t="n"/>
      <c r="X23" s="236" t="n"/>
      <c r="Y23" s="236" t="n"/>
      <c r="Z23" s="236" t="n"/>
      <c r="AA23" s="236" t="n"/>
      <c r="AB23" s="236" t="n"/>
      <c r="AC23" s="236" t="n"/>
      <c r="AD23" s="236" t="n"/>
      <c r="AE23" s="236" t="n"/>
      <c r="AF23" s="264">
        <f>IF(COUNTA(S23:AE23)=0,"",ROUND(AVERAGE(S23:AE23),1))</f>
        <v/>
      </c>
      <c r="AH23" s="236" t="n"/>
      <c r="AI23" s="236" t="n"/>
      <c r="AJ23" s="236" t="n"/>
      <c r="AK23" s="236" t="n"/>
      <c r="AL23" s="236" t="n"/>
      <c r="AM23" s="236" t="n"/>
      <c r="AN23" s="236" t="n"/>
      <c r="AO23" s="236" t="n"/>
      <c r="AP23" s="236" t="n"/>
      <c r="AQ23" s="236" t="n"/>
      <c r="AR23" s="236" t="n"/>
      <c r="AS23" s="236" t="n"/>
      <c r="AT23" s="236" t="n"/>
      <c r="AU23" s="237">
        <f>IF(COUNTA(AH23:AT23)=0,"",ROUND(AVERAGE(AH23:AT23),1))</f>
        <v/>
      </c>
    </row>
    <row r="24" ht="13.8" customHeight="1" s="185">
      <c r="A24" s="238" t="n">
        <v>2</v>
      </c>
      <c r="B24" s="239">
        <f t="array" ref="B24:B24">IFERROR(INDEX(Liste_Enfants!B$4:B$53,SMALL(IF(Liste_Enfants!E$4:E$53="C",ROW(Liste_Enfants!E$4:E$53)-3),2))&amp;" "&amp;INDEX(Liste_Enfants!C$4:C$53,SMALL(IF(Liste_Enfants!E$4:E$53="C",ROW(Liste_Enfants!E$4:E$53)-3),2)),"")</f>
        <v/>
      </c>
      <c r="C24" s="235" t="n"/>
      <c r="D24" s="236" t="n"/>
      <c r="E24" s="236" t="n"/>
      <c r="F24" s="236" t="n"/>
      <c r="G24" s="236" t="n"/>
      <c r="H24" s="236" t="n"/>
      <c r="I24" s="236" t="n"/>
      <c r="J24" s="236" t="n"/>
      <c r="K24" s="236" t="n"/>
      <c r="L24" s="236" t="n"/>
      <c r="M24" s="236" t="n"/>
      <c r="N24" s="236" t="n"/>
      <c r="O24" s="236" t="n"/>
      <c r="P24" s="236" t="n"/>
      <c r="Q24" s="264">
        <f>IF(COUNTA(D24:P24)=0,"",ROUND(AVERAGE(D24:P24),1))</f>
        <v/>
      </c>
      <c r="S24" s="236" t="n"/>
      <c r="T24" s="236" t="n"/>
      <c r="U24" s="236" t="n"/>
      <c r="V24" s="236" t="n"/>
      <c r="W24" s="236" t="n"/>
      <c r="X24" s="236" t="n"/>
      <c r="Y24" s="236" t="n"/>
      <c r="Z24" s="236" t="n"/>
      <c r="AA24" s="236" t="n"/>
      <c r="AB24" s="236" t="n"/>
      <c r="AC24" s="236" t="n"/>
      <c r="AD24" s="236" t="n"/>
      <c r="AE24" s="236" t="n"/>
      <c r="AF24" s="264">
        <f>IF(COUNTA(S24:AE24)=0,"",ROUND(AVERAGE(S24:AE24),1))</f>
        <v/>
      </c>
      <c r="AH24" s="236" t="n"/>
      <c r="AI24" s="236" t="n"/>
      <c r="AJ24" s="236" t="n"/>
      <c r="AK24" s="236" t="n"/>
      <c r="AL24" s="236" t="n"/>
      <c r="AM24" s="236" t="n"/>
      <c r="AN24" s="236" t="n"/>
      <c r="AO24" s="236" t="n"/>
      <c r="AP24" s="236" t="n"/>
      <c r="AQ24" s="236" t="n"/>
      <c r="AR24" s="236" t="n"/>
      <c r="AS24" s="236" t="n"/>
      <c r="AT24" s="236" t="n"/>
      <c r="AU24" s="237">
        <f>IF(COUNTA(AH24:AT24)=0,"",ROUND(AVERAGE(AH24:AT24),1))</f>
        <v/>
      </c>
    </row>
    <row r="25" ht="13.8" customHeight="1" s="185">
      <c r="A25" s="213" t="n">
        <v>3</v>
      </c>
      <c r="B25" s="234">
        <f t="array" ref="B25:B25">IFERROR(INDEX(Liste_Enfants!B$4:B$53,SMALL(IF(Liste_Enfants!E$4:E$53="C",ROW(Liste_Enfants!E$4:E$53)-3),3))&amp;" "&amp;INDEX(Liste_Enfants!C$4:C$53,SMALL(IF(Liste_Enfants!E$4:E$53="C",ROW(Liste_Enfants!E$4:E$53)-3),3)),"")</f>
        <v/>
      </c>
      <c r="C25" s="235" t="n"/>
      <c r="D25" s="236" t="n"/>
      <c r="E25" s="236" t="n"/>
      <c r="F25" s="236" t="n"/>
      <c r="G25" s="236" t="n"/>
      <c r="H25" s="236" t="n"/>
      <c r="I25" s="236" t="n"/>
      <c r="J25" s="236" t="n"/>
      <c r="K25" s="236" t="n"/>
      <c r="L25" s="236" t="n"/>
      <c r="M25" s="236" t="n"/>
      <c r="N25" s="236" t="n"/>
      <c r="O25" s="236" t="n"/>
      <c r="P25" s="236" t="n"/>
      <c r="Q25" s="264">
        <f>IF(COUNTA(D25:P25)=0,"",ROUND(AVERAGE(D25:P25),1))</f>
        <v/>
      </c>
      <c r="S25" s="236" t="n"/>
      <c r="T25" s="236" t="n"/>
      <c r="U25" s="236" t="n"/>
      <c r="V25" s="236" t="n"/>
      <c r="W25" s="236" t="n"/>
      <c r="X25" s="236" t="n"/>
      <c r="Y25" s="236" t="n"/>
      <c r="Z25" s="236" t="n"/>
      <c r="AA25" s="236" t="n"/>
      <c r="AB25" s="236" t="n"/>
      <c r="AC25" s="236" t="n"/>
      <c r="AD25" s="236" t="n"/>
      <c r="AE25" s="236" t="n"/>
      <c r="AF25" s="264">
        <f>IF(COUNTA(S25:AE25)=0,"",ROUND(AVERAGE(S25:AE25),1))</f>
        <v/>
      </c>
      <c r="AH25" s="236" t="n"/>
      <c r="AI25" s="236" t="n"/>
      <c r="AJ25" s="236" t="n"/>
      <c r="AK25" s="236" t="n"/>
      <c r="AL25" s="236" t="n"/>
      <c r="AM25" s="236" t="n"/>
      <c r="AN25" s="236" t="n"/>
      <c r="AO25" s="236" t="n"/>
      <c r="AP25" s="236" t="n"/>
      <c r="AQ25" s="236" t="n"/>
      <c r="AR25" s="236" t="n"/>
      <c r="AS25" s="236" t="n"/>
      <c r="AT25" s="236" t="n"/>
      <c r="AU25" s="237">
        <f>IF(COUNTA(AH25:AT25)=0,"",ROUND(AVERAGE(AH25:AT25),1))</f>
        <v/>
      </c>
    </row>
    <row r="26" ht="13.8" customHeight="1" s="185">
      <c r="A26" s="238" t="n">
        <v>4</v>
      </c>
      <c r="B26" s="239">
        <f t="array" ref="B26:B26">IFERROR(INDEX(Liste_Enfants!B$4:B$53,SMALL(IF(Liste_Enfants!E$4:E$53="C",ROW(Liste_Enfants!E$4:E$53)-3),4))&amp;" "&amp;INDEX(Liste_Enfants!C$4:C$53,SMALL(IF(Liste_Enfants!E$4:E$53="C",ROW(Liste_Enfants!E$4:E$53)-3),4)),"")</f>
        <v/>
      </c>
      <c r="C26" s="235" t="n"/>
      <c r="D26" s="236" t="n"/>
      <c r="E26" s="236" t="n"/>
      <c r="F26" s="236" t="n"/>
      <c r="G26" s="236" t="n"/>
      <c r="H26" s="236" t="n"/>
      <c r="I26" s="236" t="n"/>
      <c r="J26" s="236" t="n"/>
      <c r="K26" s="236" t="n"/>
      <c r="L26" s="236" t="n"/>
      <c r="M26" s="236" t="n"/>
      <c r="N26" s="236" t="n"/>
      <c r="O26" s="236" t="n"/>
      <c r="P26" s="236" t="n"/>
      <c r="Q26" s="264">
        <f>IF(COUNTA(D26:P26)=0,"",ROUND(AVERAGE(D26:P26),1))</f>
        <v/>
      </c>
      <c r="S26" s="236" t="n"/>
      <c r="T26" s="236" t="n"/>
      <c r="U26" s="236" t="n"/>
      <c r="V26" s="236" t="n"/>
      <c r="W26" s="236" t="n"/>
      <c r="X26" s="236" t="n"/>
      <c r="Y26" s="236" t="n"/>
      <c r="Z26" s="236" t="n"/>
      <c r="AA26" s="236" t="n"/>
      <c r="AB26" s="236" t="n"/>
      <c r="AC26" s="236" t="n"/>
      <c r="AD26" s="236" t="n"/>
      <c r="AE26" s="236" t="n"/>
      <c r="AF26" s="264">
        <f>IF(COUNTA(S26:AE26)=0,"",ROUND(AVERAGE(S26:AE26),1))</f>
        <v/>
      </c>
      <c r="AH26" s="236" t="n"/>
      <c r="AI26" s="236" t="n"/>
      <c r="AJ26" s="236" t="n"/>
      <c r="AK26" s="236" t="n"/>
      <c r="AL26" s="236" t="n"/>
      <c r="AM26" s="236" t="n"/>
      <c r="AN26" s="236" t="n"/>
      <c r="AO26" s="236" t="n"/>
      <c r="AP26" s="236" t="n"/>
      <c r="AQ26" s="236" t="n"/>
      <c r="AR26" s="236" t="n"/>
      <c r="AS26" s="236" t="n"/>
      <c r="AT26" s="236" t="n"/>
      <c r="AU26" s="237">
        <f>IF(COUNTA(AH26:AT26)=0,"",ROUND(AVERAGE(AH26:AT26),1))</f>
        <v/>
      </c>
    </row>
    <row r="27" ht="13.8" customHeight="1" s="185">
      <c r="A27" s="213" t="n">
        <v>5</v>
      </c>
      <c r="B27" s="234">
        <f t="array" ref="B27:B27">IFERROR(INDEX(Liste_Enfants!B$4:B$53,SMALL(IF(Liste_Enfants!E$4:E$53="C",ROW(Liste_Enfants!E$4:E$53)-3),5))&amp;" "&amp;INDEX(Liste_Enfants!C$4:C$53,SMALL(IF(Liste_Enfants!E$4:E$53="C",ROW(Liste_Enfants!E$4:E$53)-3),5)),"")</f>
        <v/>
      </c>
      <c r="C27" s="235" t="n"/>
      <c r="D27" s="236" t="n"/>
      <c r="E27" s="236" t="n"/>
      <c r="F27" s="236" t="n"/>
      <c r="G27" s="236" t="n"/>
      <c r="H27" s="236" t="n"/>
      <c r="I27" s="236" t="n"/>
      <c r="J27" s="236" t="n"/>
      <c r="K27" s="236" t="n"/>
      <c r="L27" s="236" t="n"/>
      <c r="M27" s="236" t="n"/>
      <c r="N27" s="236" t="n"/>
      <c r="O27" s="236" t="n"/>
      <c r="P27" s="236" t="n"/>
      <c r="Q27" s="264">
        <f>IF(COUNTA(D27:P27)=0,"",ROUND(AVERAGE(D27:P27),1))</f>
        <v/>
      </c>
      <c r="S27" s="236" t="n"/>
      <c r="T27" s="236" t="n"/>
      <c r="U27" s="236" t="n"/>
      <c r="V27" s="236" t="n"/>
      <c r="W27" s="236" t="n"/>
      <c r="X27" s="236" t="n"/>
      <c r="Y27" s="236" t="n"/>
      <c r="Z27" s="236" t="n"/>
      <c r="AA27" s="236" t="n"/>
      <c r="AB27" s="236" t="n"/>
      <c r="AC27" s="236" t="n"/>
      <c r="AD27" s="236" t="n"/>
      <c r="AE27" s="236" t="n"/>
      <c r="AF27" s="264">
        <f>IF(COUNTA(S27:AE27)=0,"",ROUND(AVERAGE(S27:AE27),1))</f>
        <v/>
      </c>
      <c r="AH27" s="236" t="n"/>
      <c r="AI27" s="236" t="n"/>
      <c r="AJ27" s="236" t="n"/>
      <c r="AK27" s="236" t="n"/>
      <c r="AL27" s="236" t="n"/>
      <c r="AM27" s="236" t="n"/>
      <c r="AN27" s="236" t="n"/>
      <c r="AO27" s="236" t="n"/>
      <c r="AP27" s="236" t="n"/>
      <c r="AQ27" s="236" t="n"/>
      <c r="AR27" s="236" t="n"/>
      <c r="AS27" s="236" t="n"/>
      <c r="AT27" s="236" t="n"/>
      <c r="AU27" s="237">
        <f>IF(COUNTA(AH27:AT27)=0,"",ROUND(AVERAGE(AH27:AT27),1))</f>
        <v/>
      </c>
    </row>
    <row r="28" ht="13.8" customHeight="1" s="185">
      <c r="A28" s="238" t="n">
        <v>6</v>
      </c>
      <c r="B28" s="239">
        <f t="array" ref="B28:B28">IFERROR(INDEX(Liste_Enfants!B$4:B$53,SMALL(IF(Liste_Enfants!E$4:E$53="C",ROW(Liste_Enfants!E$4:E$53)-3),6))&amp;" "&amp;INDEX(Liste_Enfants!C$4:C$53,SMALL(IF(Liste_Enfants!E$4:E$53="C",ROW(Liste_Enfants!E$4:E$53)-3),6)),"")</f>
        <v/>
      </c>
      <c r="C28" s="235" t="n"/>
      <c r="D28" s="236" t="n"/>
      <c r="E28" s="236" t="n"/>
      <c r="F28" s="236" t="n"/>
      <c r="G28" s="236" t="n"/>
      <c r="H28" s="236" t="n"/>
      <c r="I28" s="236" t="n"/>
      <c r="J28" s="236" t="n"/>
      <c r="K28" s="236" t="n"/>
      <c r="L28" s="236" t="n"/>
      <c r="M28" s="236" t="n"/>
      <c r="N28" s="236" t="n"/>
      <c r="O28" s="236" t="n"/>
      <c r="P28" s="236" t="n"/>
      <c r="Q28" s="264">
        <f>IF(COUNTA(D28:P28)=0,"",ROUND(AVERAGE(D28:P28),1))</f>
        <v/>
      </c>
      <c r="S28" s="236" t="n"/>
      <c r="T28" s="236" t="n"/>
      <c r="U28" s="236" t="n"/>
      <c r="V28" s="236" t="n"/>
      <c r="W28" s="236" t="n"/>
      <c r="X28" s="236" t="n"/>
      <c r="Y28" s="236" t="n"/>
      <c r="Z28" s="236" t="n"/>
      <c r="AA28" s="236" t="n"/>
      <c r="AB28" s="236" t="n"/>
      <c r="AC28" s="236" t="n"/>
      <c r="AD28" s="236" t="n"/>
      <c r="AE28" s="236" t="n"/>
      <c r="AF28" s="264">
        <f>IF(COUNTA(S28:AE28)=0,"",ROUND(AVERAGE(S28:AE28),1))</f>
        <v/>
      </c>
      <c r="AH28" s="236" t="n"/>
      <c r="AI28" s="236" t="n"/>
      <c r="AJ28" s="236" t="n"/>
      <c r="AK28" s="236" t="n"/>
      <c r="AL28" s="236" t="n"/>
      <c r="AM28" s="236" t="n"/>
      <c r="AN28" s="236" t="n"/>
      <c r="AO28" s="236" t="n"/>
      <c r="AP28" s="236" t="n"/>
      <c r="AQ28" s="236" t="n"/>
      <c r="AR28" s="236" t="n"/>
      <c r="AS28" s="236" t="n"/>
      <c r="AT28" s="236" t="n"/>
      <c r="AU28" s="237">
        <f>IF(COUNTA(AH28:AT28)=0,"",ROUND(AVERAGE(AH28:AT28),1))</f>
        <v/>
      </c>
    </row>
    <row r="29" ht="13.8" customHeight="1" s="185">
      <c r="A29" s="213" t="n">
        <v>7</v>
      </c>
      <c r="B29" s="234">
        <f t="array" ref="B29:B29">IFERROR(INDEX(Liste_Enfants!B$4:B$53,SMALL(IF(Liste_Enfants!E$4:E$53="C",ROW(Liste_Enfants!E$4:E$53)-3),7))&amp;" "&amp;INDEX(Liste_Enfants!C$4:C$53,SMALL(IF(Liste_Enfants!E$4:E$53="C",ROW(Liste_Enfants!E$4:E$53)-3),7)),"")</f>
        <v/>
      </c>
      <c r="C29" s="235" t="n"/>
      <c r="D29" s="236" t="n"/>
      <c r="E29" s="236" t="n"/>
      <c r="F29" s="236" t="n"/>
      <c r="G29" s="236" t="n"/>
      <c r="H29" s="236" t="n"/>
      <c r="I29" s="236" t="n"/>
      <c r="J29" s="236" t="n"/>
      <c r="K29" s="236" t="n"/>
      <c r="L29" s="236" t="n"/>
      <c r="M29" s="236" t="n"/>
      <c r="N29" s="236" t="n"/>
      <c r="O29" s="236" t="n"/>
      <c r="P29" s="236" t="n"/>
      <c r="Q29" s="264">
        <f>IF(COUNTA(D29:P29)=0,"",ROUND(AVERAGE(D29:P29),1))</f>
        <v/>
      </c>
      <c r="S29" s="236" t="n"/>
      <c r="T29" s="236" t="n"/>
      <c r="U29" s="236" t="n"/>
      <c r="V29" s="236" t="n"/>
      <c r="W29" s="236" t="n"/>
      <c r="X29" s="236" t="n"/>
      <c r="Y29" s="236" t="n"/>
      <c r="Z29" s="236" t="n"/>
      <c r="AA29" s="236" t="n"/>
      <c r="AB29" s="236" t="n"/>
      <c r="AC29" s="236" t="n"/>
      <c r="AD29" s="236" t="n"/>
      <c r="AE29" s="236" t="n"/>
      <c r="AF29" s="264">
        <f>IF(COUNTA(S29:AE29)=0,"",ROUND(AVERAGE(S29:AE29),1))</f>
        <v/>
      </c>
      <c r="AH29" s="236" t="n"/>
      <c r="AI29" s="236" t="n"/>
      <c r="AJ29" s="236" t="n"/>
      <c r="AK29" s="236" t="n"/>
      <c r="AL29" s="236" t="n"/>
      <c r="AM29" s="236" t="n"/>
      <c r="AN29" s="236" t="n"/>
      <c r="AO29" s="236" t="n"/>
      <c r="AP29" s="236" t="n"/>
      <c r="AQ29" s="236" t="n"/>
      <c r="AR29" s="236" t="n"/>
      <c r="AS29" s="236" t="n"/>
      <c r="AT29" s="236" t="n"/>
      <c r="AU29" s="237">
        <f>IF(COUNTA(AH29:AT29)=0,"",ROUND(AVERAGE(AH29:AT29),1))</f>
        <v/>
      </c>
    </row>
    <row r="30" ht="13.8" customHeight="1" s="185">
      <c r="A30" s="238" t="n">
        <v>8</v>
      </c>
      <c r="B30" s="239">
        <f t="array" ref="B30:B30">IFERROR(INDEX(Liste_Enfants!B$4:B$53,SMALL(IF(Liste_Enfants!E$4:E$53="C",ROW(Liste_Enfants!E$4:E$53)-3),8))&amp;" "&amp;INDEX(Liste_Enfants!C$4:C$53,SMALL(IF(Liste_Enfants!E$4:E$53="C",ROW(Liste_Enfants!E$4:E$53)-3),8)),"")</f>
        <v/>
      </c>
      <c r="C30" s="235" t="n"/>
      <c r="D30" s="236" t="n"/>
      <c r="E30" s="236" t="n"/>
      <c r="F30" s="236" t="n"/>
      <c r="G30" s="236" t="n"/>
      <c r="H30" s="236" t="n"/>
      <c r="I30" s="236" t="n"/>
      <c r="J30" s="236" t="n"/>
      <c r="K30" s="236" t="n"/>
      <c r="L30" s="236" t="n"/>
      <c r="M30" s="236" t="n"/>
      <c r="N30" s="236" t="n"/>
      <c r="O30" s="236" t="n"/>
      <c r="P30" s="236" t="n"/>
      <c r="Q30" s="264">
        <f>IF(COUNTA(D30:P30)=0,"",ROUND(AVERAGE(D30:P30),1))</f>
        <v/>
      </c>
      <c r="S30" s="236" t="n"/>
      <c r="T30" s="236" t="n"/>
      <c r="U30" s="236" t="n"/>
      <c r="V30" s="236" t="n"/>
      <c r="W30" s="236" t="n"/>
      <c r="X30" s="236" t="n"/>
      <c r="Y30" s="236" t="n"/>
      <c r="Z30" s="236" t="n"/>
      <c r="AA30" s="236" t="n"/>
      <c r="AB30" s="236" t="n"/>
      <c r="AC30" s="236" t="n"/>
      <c r="AD30" s="236" t="n"/>
      <c r="AE30" s="236" t="n"/>
      <c r="AF30" s="264">
        <f>IF(COUNTA(S30:AE30)=0,"",ROUND(AVERAGE(S30:AE30),1))</f>
        <v/>
      </c>
      <c r="AH30" s="236" t="n"/>
      <c r="AI30" s="236" t="n"/>
      <c r="AJ30" s="236" t="n"/>
      <c r="AK30" s="236" t="n"/>
      <c r="AL30" s="236" t="n"/>
      <c r="AM30" s="236" t="n"/>
      <c r="AN30" s="236" t="n"/>
      <c r="AO30" s="236" t="n"/>
      <c r="AP30" s="236" t="n"/>
      <c r="AQ30" s="236" t="n"/>
      <c r="AR30" s="236" t="n"/>
      <c r="AS30" s="236" t="n"/>
      <c r="AT30" s="236" t="n"/>
      <c r="AU30" s="237">
        <f>IF(COUNTA(AH30:AT30)=0,"",ROUND(AVERAGE(AH30:AT30),1))</f>
        <v/>
      </c>
    </row>
    <row r="31" ht="13.8" customHeight="1" s="185">
      <c r="A31" s="213" t="n">
        <v>9</v>
      </c>
      <c r="B31" s="234">
        <f t="array" ref="B31:B31">IFERROR(INDEX(Liste_Enfants!B$4:B$53,SMALL(IF(Liste_Enfants!E$4:E$53="C",ROW(Liste_Enfants!E$4:E$53)-3),9))&amp;" "&amp;INDEX(Liste_Enfants!C$4:C$53,SMALL(IF(Liste_Enfants!E$4:E$53="C",ROW(Liste_Enfants!E$4:E$53)-3),9)),"")</f>
        <v/>
      </c>
      <c r="C31" s="235" t="n"/>
      <c r="D31" s="236" t="n"/>
      <c r="E31" s="236" t="n"/>
      <c r="F31" s="236" t="n"/>
      <c r="G31" s="236" t="n"/>
      <c r="H31" s="236" t="n"/>
      <c r="I31" s="236" t="n"/>
      <c r="J31" s="236" t="n"/>
      <c r="K31" s="236" t="n"/>
      <c r="L31" s="236" t="n"/>
      <c r="M31" s="236" t="n"/>
      <c r="N31" s="236" t="n"/>
      <c r="O31" s="236" t="n"/>
      <c r="P31" s="236" t="n"/>
      <c r="Q31" s="264">
        <f>IF(COUNTA(D31:P31)=0,"",ROUND(AVERAGE(D31:P31),1))</f>
        <v/>
      </c>
      <c r="S31" s="236" t="n"/>
      <c r="T31" s="236" t="n"/>
      <c r="U31" s="236" t="n"/>
      <c r="V31" s="236" t="n"/>
      <c r="W31" s="236" t="n"/>
      <c r="X31" s="236" t="n"/>
      <c r="Y31" s="236" t="n"/>
      <c r="Z31" s="236" t="n"/>
      <c r="AA31" s="236" t="n"/>
      <c r="AB31" s="236" t="n"/>
      <c r="AC31" s="236" t="n"/>
      <c r="AD31" s="236" t="n"/>
      <c r="AE31" s="236" t="n"/>
      <c r="AF31" s="264">
        <f>IF(COUNTA(S31:AE31)=0,"",ROUND(AVERAGE(S31:AE31),1))</f>
        <v/>
      </c>
      <c r="AH31" s="236" t="n"/>
      <c r="AI31" s="236" t="n"/>
      <c r="AJ31" s="236" t="n"/>
      <c r="AK31" s="236" t="n"/>
      <c r="AL31" s="236" t="n"/>
      <c r="AM31" s="236" t="n"/>
      <c r="AN31" s="236" t="n"/>
      <c r="AO31" s="236" t="n"/>
      <c r="AP31" s="236" t="n"/>
      <c r="AQ31" s="236" t="n"/>
      <c r="AR31" s="236" t="n"/>
      <c r="AS31" s="236" t="n"/>
      <c r="AT31" s="236" t="n"/>
      <c r="AU31" s="237">
        <f>IF(COUNTA(AH31:AT31)=0,"",ROUND(AVERAGE(AH31:AT31),1))</f>
        <v/>
      </c>
    </row>
    <row r="32" ht="13.8" customHeight="1" s="185">
      <c r="A32" s="238" t="n">
        <v>10</v>
      </c>
      <c r="B32" s="239">
        <f t="array" ref="B32:B32">IFERROR(INDEX(Liste_Enfants!B$4:B$53,SMALL(IF(Liste_Enfants!E$4:E$53="C",ROW(Liste_Enfants!E$4:E$53)-3),10))&amp;" "&amp;INDEX(Liste_Enfants!C$4:C$53,SMALL(IF(Liste_Enfants!E$4:E$53="C",ROW(Liste_Enfants!E$4:E$53)-3),10)),"")</f>
        <v/>
      </c>
      <c r="C32" s="235" t="n"/>
      <c r="D32" s="236" t="n"/>
      <c r="E32" s="236" t="n"/>
      <c r="F32" s="236" t="n"/>
      <c r="G32" s="236" t="n"/>
      <c r="H32" s="236" t="n"/>
      <c r="I32" s="236" t="n"/>
      <c r="J32" s="236" t="n"/>
      <c r="K32" s="236" t="n"/>
      <c r="L32" s="236" t="n"/>
      <c r="M32" s="236" t="n"/>
      <c r="N32" s="236" t="n"/>
      <c r="O32" s="236" t="n"/>
      <c r="P32" s="236" t="n"/>
      <c r="Q32" s="264">
        <f>IF(COUNTA(D32:P32)=0,"",ROUND(AVERAGE(D32:P32),1))</f>
        <v/>
      </c>
      <c r="S32" s="236" t="n"/>
      <c r="T32" s="236" t="n"/>
      <c r="U32" s="236" t="n"/>
      <c r="V32" s="236" t="n"/>
      <c r="W32" s="236" t="n"/>
      <c r="X32" s="236" t="n"/>
      <c r="Y32" s="236" t="n"/>
      <c r="Z32" s="236" t="n"/>
      <c r="AA32" s="236" t="n"/>
      <c r="AB32" s="236" t="n"/>
      <c r="AC32" s="236" t="n"/>
      <c r="AD32" s="236" t="n"/>
      <c r="AE32" s="236" t="n"/>
      <c r="AF32" s="264">
        <f>IF(COUNTA(S32:AE32)=0,"",ROUND(AVERAGE(S32:AE32),1))</f>
        <v/>
      </c>
      <c r="AH32" s="236" t="n"/>
      <c r="AI32" s="236" t="n"/>
      <c r="AJ32" s="236" t="n"/>
      <c r="AK32" s="236" t="n"/>
      <c r="AL32" s="236" t="n"/>
      <c r="AM32" s="236" t="n"/>
      <c r="AN32" s="236" t="n"/>
      <c r="AO32" s="236" t="n"/>
      <c r="AP32" s="236" t="n"/>
      <c r="AQ32" s="236" t="n"/>
      <c r="AR32" s="236" t="n"/>
      <c r="AS32" s="236" t="n"/>
      <c r="AT32" s="236" t="n"/>
      <c r="AU32" s="237">
        <f>IF(COUNTA(AH32:AT32)=0,"",ROUND(AVERAGE(AH32:AT32),1))</f>
        <v/>
      </c>
    </row>
    <row r="33" ht="13.8" customHeight="1" s="185">
      <c r="A33" s="213" t="n">
        <v>11</v>
      </c>
      <c r="B33" s="234">
        <f t="array" ref="B33:B33">IFERROR(INDEX(Liste_Enfants!B$4:B$53,SMALL(IF(Liste_Enfants!E$4:E$53="C",ROW(Liste_Enfants!E$4:E$53)-3),11))&amp;" "&amp;INDEX(Liste_Enfants!C$4:C$53,SMALL(IF(Liste_Enfants!E$4:E$53="C",ROW(Liste_Enfants!E$4:E$53)-3),11)),"")</f>
        <v/>
      </c>
      <c r="C33" s="235" t="n"/>
      <c r="D33" s="236" t="n"/>
      <c r="E33" s="236" t="n"/>
      <c r="F33" s="236" t="n"/>
      <c r="G33" s="236" t="n"/>
      <c r="H33" s="236" t="n"/>
      <c r="I33" s="236" t="n"/>
      <c r="J33" s="236" t="n"/>
      <c r="K33" s="236" t="n"/>
      <c r="L33" s="236" t="n"/>
      <c r="M33" s="236" t="n"/>
      <c r="N33" s="236" t="n"/>
      <c r="O33" s="236" t="n"/>
      <c r="P33" s="236" t="n"/>
      <c r="Q33" s="264">
        <f>IF(COUNTA(D33:P33)=0,"",ROUND(AVERAGE(D33:P33),1))</f>
        <v/>
      </c>
      <c r="S33" s="236" t="n"/>
      <c r="T33" s="236" t="n"/>
      <c r="U33" s="236" t="n"/>
      <c r="V33" s="236" t="n"/>
      <c r="W33" s="236" t="n"/>
      <c r="X33" s="236" t="n"/>
      <c r="Y33" s="236" t="n"/>
      <c r="Z33" s="236" t="n"/>
      <c r="AA33" s="236" t="n"/>
      <c r="AB33" s="236" t="n"/>
      <c r="AC33" s="236" t="n"/>
      <c r="AD33" s="236" t="n"/>
      <c r="AE33" s="236" t="n"/>
      <c r="AF33" s="264">
        <f>IF(COUNTA(S33:AE33)=0,"",ROUND(AVERAGE(S33:AE33),1))</f>
        <v/>
      </c>
      <c r="AH33" s="236" t="n"/>
      <c r="AI33" s="236" t="n"/>
      <c r="AJ33" s="236" t="n"/>
      <c r="AK33" s="236" t="n"/>
      <c r="AL33" s="236" t="n"/>
      <c r="AM33" s="236" t="n"/>
      <c r="AN33" s="236" t="n"/>
      <c r="AO33" s="236" t="n"/>
      <c r="AP33" s="236" t="n"/>
      <c r="AQ33" s="236" t="n"/>
      <c r="AR33" s="236" t="n"/>
      <c r="AS33" s="236" t="n"/>
      <c r="AT33" s="236" t="n"/>
      <c r="AU33" s="237">
        <f>IF(COUNTA(AH33:AT33)=0,"",ROUND(AVERAGE(AH33:AT33),1))</f>
        <v/>
      </c>
    </row>
    <row r="34" ht="13.8" customHeight="1" s="185">
      <c r="A34" s="238" t="n">
        <v>12</v>
      </c>
      <c r="B34" s="239">
        <f t="array" ref="B34:B34">IFERROR(INDEX(Liste_Enfants!B$4:B$53,SMALL(IF(Liste_Enfants!E$4:E$53="C",ROW(Liste_Enfants!E$4:E$53)-3),12))&amp;" "&amp;INDEX(Liste_Enfants!C$4:C$53,SMALL(IF(Liste_Enfants!E$4:E$53="C",ROW(Liste_Enfants!E$4:E$53)-3),12)),"")</f>
        <v/>
      </c>
      <c r="C34" s="235" t="n"/>
      <c r="D34" s="236" t="n"/>
      <c r="E34" s="236" t="n"/>
      <c r="F34" s="236" t="n"/>
      <c r="G34" s="236" t="n"/>
      <c r="H34" s="236" t="n"/>
      <c r="I34" s="236" t="n"/>
      <c r="J34" s="236" t="n"/>
      <c r="K34" s="236" t="n"/>
      <c r="L34" s="236" t="n"/>
      <c r="M34" s="236" t="n"/>
      <c r="N34" s="236" t="n"/>
      <c r="O34" s="236" t="n"/>
      <c r="P34" s="236" t="n"/>
      <c r="Q34" s="264">
        <f>IF(COUNTA(D34:P34)=0,"",ROUND(AVERAGE(D34:P34),1))</f>
        <v/>
      </c>
      <c r="S34" s="236" t="n"/>
      <c r="T34" s="236" t="n"/>
      <c r="U34" s="236" t="n"/>
      <c r="V34" s="236" t="n"/>
      <c r="W34" s="236" t="n"/>
      <c r="X34" s="236" t="n"/>
      <c r="Y34" s="236" t="n"/>
      <c r="Z34" s="236" t="n"/>
      <c r="AA34" s="236" t="n"/>
      <c r="AB34" s="236" t="n"/>
      <c r="AC34" s="236" t="n"/>
      <c r="AD34" s="236" t="n"/>
      <c r="AE34" s="236" t="n"/>
      <c r="AF34" s="264">
        <f>IF(COUNTA(S34:AE34)=0,"",ROUND(AVERAGE(S34:AE34),1))</f>
        <v/>
      </c>
      <c r="AH34" s="236" t="n"/>
      <c r="AI34" s="236" t="n"/>
      <c r="AJ34" s="236" t="n"/>
      <c r="AK34" s="236" t="n"/>
      <c r="AL34" s="236" t="n"/>
      <c r="AM34" s="236" t="n"/>
      <c r="AN34" s="236" t="n"/>
      <c r="AO34" s="236" t="n"/>
      <c r="AP34" s="236" t="n"/>
      <c r="AQ34" s="236" t="n"/>
      <c r="AR34" s="236" t="n"/>
      <c r="AS34" s="236" t="n"/>
      <c r="AT34" s="236" t="n"/>
      <c r="AU34" s="237">
        <f>IF(COUNTA(AH34:AT34)=0,"",ROUND(AVERAGE(AH34:AT34),1))</f>
        <v/>
      </c>
    </row>
    <row r="35" ht="13.8" customHeight="1" s="185">
      <c r="A35" s="213" t="n">
        <v>13</v>
      </c>
      <c r="B35" s="234">
        <f t="array" ref="B35:B35">IFERROR(INDEX(Liste_Enfants!B$4:B$53,SMALL(IF(Liste_Enfants!E$4:E$53="C",ROW(Liste_Enfants!E$4:E$53)-3),13))&amp;" "&amp;INDEX(Liste_Enfants!C$4:C$53,SMALL(IF(Liste_Enfants!E$4:E$53="C",ROW(Liste_Enfants!E$4:E$53)-3),13)),"")</f>
        <v/>
      </c>
      <c r="C35" s="235" t="n"/>
      <c r="D35" s="236" t="n"/>
      <c r="E35" s="236" t="n"/>
      <c r="F35" s="236" t="n"/>
      <c r="G35" s="236" t="n"/>
      <c r="H35" s="236" t="n"/>
      <c r="I35" s="236" t="n"/>
      <c r="J35" s="236" t="n"/>
      <c r="K35" s="236" t="n"/>
      <c r="L35" s="236" t="n"/>
      <c r="M35" s="236" t="n"/>
      <c r="N35" s="236" t="n"/>
      <c r="O35" s="236" t="n"/>
      <c r="P35" s="236" t="n"/>
      <c r="Q35" s="264">
        <f>IF(COUNTA(D35:P35)=0,"",ROUND(AVERAGE(D35:P35),1))</f>
        <v/>
      </c>
      <c r="S35" s="236" t="n"/>
      <c r="T35" s="236" t="n"/>
      <c r="U35" s="236" t="n"/>
      <c r="V35" s="236" t="n"/>
      <c r="W35" s="236" t="n"/>
      <c r="X35" s="236" t="n"/>
      <c r="Y35" s="236" t="n"/>
      <c r="Z35" s="236" t="n"/>
      <c r="AA35" s="236" t="n"/>
      <c r="AB35" s="236" t="n"/>
      <c r="AC35" s="236" t="n"/>
      <c r="AD35" s="236" t="n"/>
      <c r="AE35" s="236" t="n"/>
      <c r="AF35" s="264">
        <f>IF(COUNTA(S35:AE35)=0,"",ROUND(AVERAGE(S35:AE35),1))</f>
        <v/>
      </c>
      <c r="AH35" s="236" t="n"/>
      <c r="AI35" s="236" t="n"/>
      <c r="AJ35" s="236" t="n"/>
      <c r="AK35" s="236" t="n"/>
      <c r="AL35" s="236" t="n"/>
      <c r="AM35" s="236" t="n"/>
      <c r="AN35" s="236" t="n"/>
      <c r="AO35" s="236" t="n"/>
      <c r="AP35" s="236" t="n"/>
      <c r="AQ35" s="236" t="n"/>
      <c r="AR35" s="236" t="n"/>
      <c r="AS35" s="236" t="n"/>
      <c r="AT35" s="236" t="n"/>
      <c r="AU35" s="237">
        <f>IF(COUNTA(AH35:AT35)=0,"",ROUND(AVERAGE(AH35:AT35),1))</f>
        <v/>
      </c>
    </row>
    <row r="36" ht="13.8" customHeight="1" s="185">
      <c r="A36" s="238" t="n">
        <v>14</v>
      </c>
      <c r="B36" s="239">
        <f t="array" ref="B36:B36">IFERROR(INDEX(Liste_Enfants!B$4:B$53,SMALL(IF(Liste_Enfants!E$4:E$53="C",ROW(Liste_Enfants!E$4:E$53)-3),14))&amp;" "&amp;INDEX(Liste_Enfants!C$4:C$53,SMALL(IF(Liste_Enfants!E$4:E$53="C",ROW(Liste_Enfants!E$4:E$53)-3),14)),"")</f>
        <v/>
      </c>
      <c r="C36" s="235" t="n"/>
      <c r="D36" s="236" t="n"/>
      <c r="E36" s="236" t="n"/>
      <c r="F36" s="236" t="n"/>
      <c r="G36" s="236" t="n"/>
      <c r="H36" s="236" t="n"/>
      <c r="I36" s="236" t="n"/>
      <c r="J36" s="236" t="n"/>
      <c r="K36" s="236" t="n"/>
      <c r="L36" s="236" t="n"/>
      <c r="M36" s="236" t="n"/>
      <c r="N36" s="236" t="n"/>
      <c r="O36" s="236" t="n"/>
      <c r="P36" s="236" t="n"/>
      <c r="Q36" s="264">
        <f>IF(COUNTA(D36:P36)=0,"",ROUND(AVERAGE(D36:P36),1))</f>
        <v/>
      </c>
      <c r="S36" s="236" t="n"/>
      <c r="T36" s="236" t="n"/>
      <c r="U36" s="236" t="n"/>
      <c r="V36" s="236" t="n"/>
      <c r="W36" s="236" t="n"/>
      <c r="X36" s="236" t="n"/>
      <c r="Y36" s="236" t="n"/>
      <c r="Z36" s="236" t="n"/>
      <c r="AA36" s="236" t="n"/>
      <c r="AB36" s="236" t="n"/>
      <c r="AC36" s="236" t="n"/>
      <c r="AD36" s="236" t="n"/>
      <c r="AE36" s="236" t="n"/>
      <c r="AF36" s="264">
        <f>IF(COUNTA(S36:AE36)=0,"",ROUND(AVERAGE(S36:AE36),1))</f>
        <v/>
      </c>
      <c r="AH36" s="236" t="n"/>
      <c r="AI36" s="236" t="n"/>
      <c r="AJ36" s="236" t="n"/>
      <c r="AK36" s="236" t="n"/>
      <c r="AL36" s="236" t="n"/>
      <c r="AM36" s="236" t="n"/>
      <c r="AN36" s="236" t="n"/>
      <c r="AO36" s="236" t="n"/>
      <c r="AP36" s="236" t="n"/>
      <c r="AQ36" s="236" t="n"/>
      <c r="AR36" s="236" t="n"/>
      <c r="AS36" s="236" t="n"/>
      <c r="AT36" s="236" t="n"/>
      <c r="AU36" s="237">
        <f>IF(COUNTA(AH36:AT36)=0,"",ROUND(AVERAGE(AH36:AT36),1))</f>
        <v/>
      </c>
    </row>
    <row r="37" ht="13.8" customHeight="1" s="185">
      <c r="A37" s="213" t="n">
        <v>15</v>
      </c>
      <c r="B37" s="234">
        <f t="array" ref="B37:B37">IFERROR(INDEX(Liste_Enfants!B$4:B$53,SMALL(IF(Liste_Enfants!E$4:E$53="C",ROW(Liste_Enfants!E$4:E$53)-3),15))&amp;" "&amp;INDEX(Liste_Enfants!C$4:C$53,SMALL(IF(Liste_Enfants!E$4:E$53="C",ROW(Liste_Enfants!E$4:E$53)-3),15)),"")</f>
        <v/>
      </c>
      <c r="C37" s="235" t="n"/>
      <c r="D37" s="236" t="n"/>
      <c r="E37" s="236" t="n"/>
      <c r="F37" s="236" t="n"/>
      <c r="G37" s="236" t="n"/>
      <c r="H37" s="236" t="n"/>
      <c r="I37" s="236" t="n"/>
      <c r="J37" s="236" t="n"/>
      <c r="K37" s="236" t="n"/>
      <c r="L37" s="236" t="n"/>
      <c r="M37" s="236" t="n"/>
      <c r="N37" s="236" t="n"/>
      <c r="O37" s="236" t="n"/>
      <c r="P37" s="236" t="n"/>
      <c r="Q37" s="264">
        <f>IF(COUNTA(D37:P37)=0,"",ROUND(AVERAGE(D37:P37),1))</f>
        <v/>
      </c>
      <c r="S37" s="236" t="n"/>
      <c r="T37" s="236" t="n"/>
      <c r="U37" s="236" t="n"/>
      <c r="V37" s="236" t="n"/>
      <c r="W37" s="236" t="n"/>
      <c r="X37" s="236" t="n"/>
      <c r="Y37" s="236" t="n"/>
      <c r="Z37" s="236" t="n"/>
      <c r="AA37" s="236" t="n"/>
      <c r="AB37" s="236" t="n"/>
      <c r="AC37" s="236" t="n"/>
      <c r="AD37" s="236" t="n"/>
      <c r="AE37" s="236" t="n"/>
      <c r="AF37" s="264">
        <f>IF(COUNTA(S37:AE37)=0,"",ROUND(AVERAGE(S37:AE37),1))</f>
        <v/>
      </c>
      <c r="AH37" s="236" t="n"/>
      <c r="AI37" s="236" t="n"/>
      <c r="AJ37" s="236" t="n"/>
      <c r="AK37" s="236" t="n"/>
      <c r="AL37" s="236" t="n"/>
      <c r="AM37" s="236" t="n"/>
      <c r="AN37" s="236" t="n"/>
      <c r="AO37" s="236" t="n"/>
      <c r="AP37" s="236" t="n"/>
      <c r="AQ37" s="236" t="n"/>
      <c r="AR37" s="236" t="n"/>
      <c r="AS37" s="236" t="n"/>
      <c r="AT37" s="236" t="n"/>
      <c r="AU37" s="237">
        <f>IF(COUNTA(AH37:AT37)=0,"",ROUND(AVERAGE(AH37:AT37),1))</f>
        <v/>
      </c>
    </row>
    <row r="38" ht="12.8" customHeight="1" s="185">
      <c r="A38" s="233" t="inlineStr">
        <is>
          <t>📊 MOY.</t>
        </is>
      </c>
      <c r="C38" s="235" t="n"/>
      <c r="D38" s="241">
        <f>IF(COUNTA(D23:D37)=0,"",ROUND(AVERAGE(D23:D37),1))</f>
        <v/>
      </c>
      <c r="E38" s="241">
        <f>IF(COUNTA(E23:E37)=0,"",ROUND(AVERAGE(E23:E37),1))</f>
        <v/>
      </c>
      <c r="F38" s="241">
        <f>IF(COUNTA(F23:F37)=0,"",ROUND(AVERAGE(F23:F37),1))</f>
        <v/>
      </c>
      <c r="G38" s="241">
        <f>IF(COUNTA(G23:G37)=0,"",ROUND(AVERAGE(G23:G37),1))</f>
        <v/>
      </c>
      <c r="H38" s="241">
        <f>IF(COUNTA(H23:H37)=0,"",ROUND(AVERAGE(H23:H37),1))</f>
        <v/>
      </c>
      <c r="I38" s="241">
        <f>IF(COUNTA(I23:I37)=0,"",ROUND(AVERAGE(I23:I37),1))</f>
        <v/>
      </c>
      <c r="J38" s="241">
        <f>IF(COUNTA(J23:J37)=0,"",ROUND(AVERAGE(J23:J37),1))</f>
        <v/>
      </c>
      <c r="K38" s="241">
        <f>IF(COUNTA(K23:K37)=0,"",ROUND(AVERAGE(K23:K37),1))</f>
        <v/>
      </c>
      <c r="L38" s="241">
        <f>IF(COUNTA(L23:L37)=0,"",ROUND(AVERAGE(L23:L37),1))</f>
        <v/>
      </c>
      <c r="M38" s="241">
        <f>IF(COUNTA(M23:M37)=0,"",ROUND(AVERAGE(M23:M37),1))</f>
        <v/>
      </c>
      <c r="N38" s="241">
        <f>IF(COUNTA(N23:N37)=0,"",ROUND(AVERAGE(N23:N37),1))</f>
        <v/>
      </c>
      <c r="O38" s="241">
        <f>IF(COUNTA(O23:O37)=0,"",ROUND(AVERAGE(O23:O37),1))</f>
        <v/>
      </c>
      <c r="P38" s="241">
        <f>IF(COUNTA(P23:P37)=0,"",ROUND(AVERAGE(P23:P37),1))</f>
        <v/>
      </c>
      <c r="Q38" s="265">
        <f>IF(COUNTA(Q23:Q37)=0,"",ROUND(AVERAGE(Q23:Q37),1))</f>
        <v/>
      </c>
      <c r="S38" s="241">
        <f>IF(COUNTA(S23:S37)=0,"",ROUND(AVERAGE(S23:S37),1))</f>
        <v/>
      </c>
      <c r="T38" s="241">
        <f>IF(COUNTA(T23:T37)=0,"",ROUND(AVERAGE(T23:T37),1))</f>
        <v/>
      </c>
      <c r="U38" s="241">
        <f>IF(COUNTA(U23:U37)=0,"",ROUND(AVERAGE(U23:U37),1))</f>
        <v/>
      </c>
      <c r="V38" s="241">
        <f>IF(COUNTA(V23:V37)=0,"",ROUND(AVERAGE(V23:V37),1))</f>
        <v/>
      </c>
      <c r="W38" s="241">
        <f>IF(COUNTA(W23:W37)=0,"",ROUND(AVERAGE(W23:W37),1))</f>
        <v/>
      </c>
      <c r="X38" s="241">
        <f>IF(COUNTA(X23:X37)=0,"",ROUND(AVERAGE(X23:X37),1))</f>
        <v/>
      </c>
      <c r="Y38" s="241">
        <f>IF(COUNTA(Y23:Y37)=0,"",ROUND(AVERAGE(Y23:Y37),1))</f>
        <v/>
      </c>
      <c r="Z38" s="241">
        <f>IF(COUNTA(Z23:Z37)=0,"",ROUND(AVERAGE(Z23:Z37),1))</f>
        <v/>
      </c>
      <c r="AA38" s="241">
        <f>IF(COUNTA(AA23:AA37)=0,"",ROUND(AVERAGE(AA23:AA37),1))</f>
        <v/>
      </c>
      <c r="AB38" s="241">
        <f>IF(COUNTA(AB23:AB37)=0,"",ROUND(AVERAGE(AB23:AB37),1))</f>
        <v/>
      </c>
      <c r="AC38" s="241">
        <f>IF(COUNTA(AC23:AC37)=0,"",ROUND(AVERAGE(AC23:AC37),1))</f>
        <v/>
      </c>
      <c r="AD38" s="241">
        <f>IF(COUNTA(AD23:AD37)=0,"",ROUND(AVERAGE(AD23:AD37),1))</f>
        <v/>
      </c>
      <c r="AE38" s="241">
        <f>IF(COUNTA(AE23:AE37)=0,"",ROUND(AVERAGE(AE23:AE37),1))</f>
        <v/>
      </c>
      <c r="AF38" s="265">
        <f>IF(COUNTA(AF23:AF37)=0,"",ROUND(AVERAGE(AF23:AF37),1))</f>
        <v/>
      </c>
      <c r="AH38" s="241">
        <f>IF(COUNTA(AH23:AH37)=0,"",ROUND(AVERAGE(AH23:AH37),1))</f>
        <v/>
      </c>
      <c r="AI38" s="241">
        <f>IF(COUNTA(AI23:AI37)=0,"",ROUND(AVERAGE(AI23:AI37),1))</f>
        <v/>
      </c>
      <c r="AJ38" s="241">
        <f>IF(COUNTA(AJ23:AJ37)=0,"",ROUND(AVERAGE(AJ23:AJ37),1))</f>
        <v/>
      </c>
      <c r="AK38" s="241">
        <f>IF(COUNTA(AK23:AK37)=0,"",ROUND(AVERAGE(AK23:AK37),1))</f>
        <v/>
      </c>
      <c r="AL38" s="241">
        <f>IF(COUNTA(AL23:AL37)=0,"",ROUND(AVERAGE(AL23:AL37),1))</f>
        <v/>
      </c>
      <c r="AM38" s="241">
        <f>IF(COUNTA(AM23:AM37)=0,"",ROUND(AVERAGE(AM23:AM37),1))</f>
        <v/>
      </c>
      <c r="AN38" s="241">
        <f>IF(COUNTA(AN23:AN37)=0,"",ROUND(AVERAGE(AN23:AN37),1))</f>
        <v/>
      </c>
      <c r="AO38" s="241">
        <f>IF(COUNTA(AO23:AO37)=0,"",ROUND(AVERAGE(AO23:AO37),1))</f>
        <v/>
      </c>
      <c r="AP38" s="241">
        <f>IF(COUNTA(AP23:AP37)=0,"",ROUND(AVERAGE(AP23:AP37),1))</f>
        <v/>
      </c>
      <c r="AQ38" s="241">
        <f>IF(COUNTA(AQ23:AQ37)=0,"",ROUND(AVERAGE(AQ23:AQ37),1))</f>
        <v/>
      </c>
      <c r="AR38" s="241">
        <f>IF(COUNTA(AR23:AR37)=0,"",ROUND(AVERAGE(AR23:AR37),1))</f>
        <v/>
      </c>
      <c r="AS38" s="241">
        <f>IF(COUNTA(AS23:AS37)=0,"",ROUND(AVERAGE(AS23:AS37),1))</f>
        <v/>
      </c>
      <c r="AT38" s="241">
        <f>IF(COUNTA(AT23:AT37)=0,"",ROUND(AVERAGE(AT23:AT37),1))</f>
        <v/>
      </c>
      <c r="AU38" s="266">
        <f>IF(COUNTA(AU23:AU37)=0,"",ROUND(AVERAGE(AU23:AU37),1))</f>
        <v/>
      </c>
    </row>
    <row r="39" ht="30" customHeight="1" s="185">
      <c r="A39" s="244" t="inlineStr">
        <is>
          <t>N°</t>
        </is>
      </c>
      <c r="B39" s="245" t="inlineStr">
        <is>
          <t>📅 MERCREDI</t>
        </is>
      </c>
      <c r="C39" s="228" t="n"/>
      <c r="D39" s="229" t="inlineStr">
        <is>
          <t>Règles</t>
        </is>
      </c>
      <c r="E39" s="229" t="inlineStr">
        <is>
          <t>Coopér.</t>
        </is>
      </c>
      <c r="F39" s="229" t="inlineStr">
        <is>
          <t>Comm.</t>
        </is>
      </c>
      <c r="G39" s="229" t="inlineStr">
        <is>
          <t>Entraide</t>
        </is>
      </c>
      <c r="H39" s="230" t="inlineStr">
        <is>
          <t>Initiat.</t>
        </is>
      </c>
      <c r="I39" s="230" t="inlineStr">
        <is>
          <t>Gest.mat</t>
        </is>
      </c>
      <c r="J39" s="230" t="inlineStr">
        <is>
          <t>Orga.</t>
        </is>
      </c>
      <c r="K39" s="231" t="inlineStr">
        <is>
          <t>Imagin.</t>
        </is>
      </c>
      <c r="L39" s="231" t="inlineStr">
        <is>
          <t>Expr.art</t>
        </is>
      </c>
      <c r="M39" s="231" t="inlineStr">
        <is>
          <t>Expr.corp</t>
        </is>
      </c>
      <c r="N39" s="232" t="inlineStr">
        <is>
          <t>Coord.</t>
        </is>
      </c>
      <c r="O39" s="232" t="inlineStr">
        <is>
          <t>Endur.</t>
        </is>
      </c>
      <c r="P39" s="232" t="inlineStr">
        <is>
          <t>Esp.sport</t>
        </is>
      </c>
      <c r="Q39" s="267" t="inlineStr">
        <is>
          <t>MOY</t>
        </is>
      </c>
      <c r="R39" s="268" t="inlineStr">
        <is>
          <t>▼ Activité</t>
        </is>
      </c>
      <c r="S39" s="229" t="inlineStr">
        <is>
          <t>Règles</t>
        </is>
      </c>
      <c r="T39" s="229" t="inlineStr">
        <is>
          <t>Coopér.</t>
        </is>
      </c>
      <c r="U39" s="229" t="inlineStr">
        <is>
          <t>Comm.</t>
        </is>
      </c>
      <c r="V39" s="229" t="inlineStr">
        <is>
          <t>Entraide</t>
        </is>
      </c>
      <c r="W39" s="230" t="inlineStr">
        <is>
          <t>Initiat.</t>
        </is>
      </c>
      <c r="X39" s="230" t="inlineStr">
        <is>
          <t>Gest.mat</t>
        </is>
      </c>
      <c r="Y39" s="230" t="inlineStr">
        <is>
          <t>Orga.</t>
        </is>
      </c>
      <c r="Z39" s="231" t="inlineStr">
        <is>
          <t>Imagin.</t>
        </is>
      </c>
      <c r="AA39" s="231" t="inlineStr">
        <is>
          <t>Expr.art</t>
        </is>
      </c>
      <c r="AB39" s="231" t="inlineStr">
        <is>
          <t>Expr.corp</t>
        </is>
      </c>
      <c r="AC39" s="232" t="inlineStr">
        <is>
          <t>Coord.</t>
        </is>
      </c>
      <c r="AD39" s="232" t="inlineStr">
        <is>
          <t>Endur.</t>
        </is>
      </c>
      <c r="AE39" s="232" t="inlineStr">
        <is>
          <t>Esp.sport</t>
        </is>
      </c>
      <c r="AF39" s="267" t="inlineStr">
        <is>
          <t>MOY</t>
        </is>
      </c>
      <c r="AH39" s="229" t="inlineStr">
        <is>
          <t>Règles</t>
        </is>
      </c>
      <c r="AI39" s="229" t="inlineStr">
        <is>
          <t>Coopér.</t>
        </is>
      </c>
      <c r="AJ39" s="229" t="inlineStr">
        <is>
          <t>Comm.</t>
        </is>
      </c>
      <c r="AK39" s="229" t="inlineStr">
        <is>
          <t>Entraide</t>
        </is>
      </c>
      <c r="AL39" s="230" t="inlineStr">
        <is>
          <t>Initiat.</t>
        </is>
      </c>
      <c r="AM39" s="230" t="inlineStr">
        <is>
          <t>Gest.mat</t>
        </is>
      </c>
      <c r="AN39" s="230" t="inlineStr">
        <is>
          <t>Orga.</t>
        </is>
      </c>
      <c r="AO39" s="231" t="inlineStr">
        <is>
          <t>Imagin.</t>
        </is>
      </c>
      <c r="AP39" s="231" t="inlineStr">
        <is>
          <t>Expr.art</t>
        </is>
      </c>
      <c r="AQ39" s="231" t="inlineStr">
        <is>
          <t>Expr.corp</t>
        </is>
      </c>
      <c r="AR39" s="232" t="inlineStr">
        <is>
          <t>Coord.</t>
        </is>
      </c>
      <c r="AS39" s="232" t="inlineStr">
        <is>
          <t>Endur.</t>
        </is>
      </c>
      <c r="AT39" s="232" t="inlineStr">
        <is>
          <t>Esp.sport</t>
        </is>
      </c>
      <c r="AU39" s="269" t="inlineStr">
        <is>
          <t>MOY</t>
        </is>
      </c>
    </row>
    <row r="40" ht="13.8" customHeight="1" s="185">
      <c r="A40" s="213" t="n">
        <v>1</v>
      </c>
      <c r="B40" s="234">
        <f t="array" ref="B40:B40">IFERROR(INDEX(Liste_Enfants!B$4:B$53,SMALL(IF(Liste_Enfants!E$4:E$53="C",ROW(Liste_Enfants!E$4:E$53)-3),1))&amp;" "&amp;INDEX(Liste_Enfants!C$4:C$53,SMALL(IF(Liste_Enfants!E$4:E$53="C",ROW(Liste_Enfants!E$4:E$53)-3),1)),"")</f>
        <v/>
      </c>
      <c r="C40" s="235" t="n"/>
      <c r="D40" s="236" t="n"/>
      <c r="E40" s="236" t="n"/>
      <c r="F40" s="236" t="n"/>
      <c r="G40" s="236" t="n"/>
      <c r="H40" s="236" t="n"/>
      <c r="I40" s="236" t="n"/>
      <c r="J40" s="236" t="n"/>
      <c r="K40" s="236" t="n"/>
      <c r="L40" s="236" t="n"/>
      <c r="M40" s="236" t="n"/>
      <c r="N40" s="236" t="n"/>
      <c r="O40" s="236" t="n"/>
      <c r="P40" s="236" t="n"/>
      <c r="Q40" s="264">
        <f>IF(COUNTA(D40:P40)=0,"",ROUND(AVERAGE(D40:P40),1))</f>
        <v/>
      </c>
      <c r="S40" s="236" t="n"/>
      <c r="T40" s="236" t="n"/>
      <c r="U40" s="236" t="n"/>
      <c r="V40" s="236" t="n"/>
      <c r="W40" s="236" t="n"/>
      <c r="X40" s="236" t="n"/>
      <c r="Y40" s="236" t="n"/>
      <c r="Z40" s="236" t="n"/>
      <c r="AA40" s="236" t="n"/>
      <c r="AB40" s="236" t="n"/>
      <c r="AC40" s="236" t="n"/>
      <c r="AD40" s="236" t="n"/>
      <c r="AE40" s="236" t="n"/>
      <c r="AF40" s="264">
        <f>IF(COUNTA(S40:AE40)=0,"",ROUND(AVERAGE(S40:AE40),1))</f>
        <v/>
      </c>
      <c r="AH40" s="236" t="n"/>
      <c r="AI40" s="236" t="n"/>
      <c r="AJ40" s="236" t="n"/>
      <c r="AK40" s="236" t="n"/>
      <c r="AL40" s="236" t="n"/>
      <c r="AM40" s="236" t="n"/>
      <c r="AN40" s="236" t="n"/>
      <c r="AO40" s="236" t="n"/>
      <c r="AP40" s="236" t="n"/>
      <c r="AQ40" s="236" t="n"/>
      <c r="AR40" s="236" t="n"/>
      <c r="AS40" s="236" t="n"/>
      <c r="AT40" s="236" t="n"/>
      <c r="AU40" s="237">
        <f>IF(COUNTA(AH40:AT40)=0,"",ROUND(AVERAGE(AH40:AT40),1))</f>
        <v/>
      </c>
    </row>
    <row r="41" ht="13.8" customHeight="1" s="185">
      <c r="A41" s="238" t="n">
        <v>2</v>
      </c>
      <c r="B41" s="239">
        <f t="array" ref="B41:B41">IFERROR(INDEX(Liste_Enfants!B$4:B$53,SMALL(IF(Liste_Enfants!E$4:E$53="C",ROW(Liste_Enfants!E$4:E$53)-3),2))&amp;" "&amp;INDEX(Liste_Enfants!C$4:C$53,SMALL(IF(Liste_Enfants!E$4:E$53="C",ROW(Liste_Enfants!E$4:E$53)-3),2)),"")</f>
        <v/>
      </c>
      <c r="C41" s="235" t="n"/>
      <c r="D41" s="236" t="n"/>
      <c r="E41" s="236" t="n"/>
      <c r="F41" s="236" t="n"/>
      <c r="G41" s="236" t="n"/>
      <c r="H41" s="236" t="n"/>
      <c r="I41" s="236" t="n"/>
      <c r="J41" s="236" t="n"/>
      <c r="K41" s="236" t="n"/>
      <c r="L41" s="236" t="n"/>
      <c r="M41" s="236" t="n"/>
      <c r="N41" s="236" t="n"/>
      <c r="O41" s="236" t="n"/>
      <c r="P41" s="236" t="n"/>
      <c r="Q41" s="264">
        <f>IF(COUNTA(D41:P41)=0,"",ROUND(AVERAGE(D41:P41),1))</f>
        <v/>
      </c>
      <c r="S41" s="236" t="n"/>
      <c r="T41" s="236" t="n"/>
      <c r="U41" s="236" t="n"/>
      <c r="V41" s="236" t="n"/>
      <c r="W41" s="236" t="n"/>
      <c r="X41" s="236" t="n"/>
      <c r="Y41" s="236" t="n"/>
      <c r="Z41" s="236" t="n"/>
      <c r="AA41" s="236" t="n"/>
      <c r="AB41" s="236" t="n"/>
      <c r="AC41" s="236" t="n"/>
      <c r="AD41" s="236" t="n"/>
      <c r="AE41" s="236" t="n"/>
      <c r="AF41" s="264">
        <f>IF(COUNTA(S41:AE41)=0,"",ROUND(AVERAGE(S41:AE41),1))</f>
        <v/>
      </c>
      <c r="AH41" s="236" t="n"/>
      <c r="AI41" s="236" t="n"/>
      <c r="AJ41" s="236" t="n"/>
      <c r="AK41" s="236" t="n"/>
      <c r="AL41" s="236" t="n"/>
      <c r="AM41" s="236" t="n"/>
      <c r="AN41" s="236" t="n"/>
      <c r="AO41" s="236" t="n"/>
      <c r="AP41" s="236" t="n"/>
      <c r="AQ41" s="236" t="n"/>
      <c r="AR41" s="236" t="n"/>
      <c r="AS41" s="236" t="n"/>
      <c r="AT41" s="236" t="n"/>
      <c r="AU41" s="237">
        <f>IF(COUNTA(AH41:AT41)=0,"",ROUND(AVERAGE(AH41:AT41),1))</f>
        <v/>
      </c>
    </row>
    <row r="42" ht="13.8" customHeight="1" s="185">
      <c r="A42" s="213" t="n">
        <v>3</v>
      </c>
      <c r="B42" s="234">
        <f t="array" ref="B42:B42">IFERROR(INDEX(Liste_Enfants!B$4:B$53,SMALL(IF(Liste_Enfants!E$4:E$53="C",ROW(Liste_Enfants!E$4:E$53)-3),3))&amp;" "&amp;INDEX(Liste_Enfants!C$4:C$53,SMALL(IF(Liste_Enfants!E$4:E$53="C",ROW(Liste_Enfants!E$4:E$53)-3),3)),"")</f>
        <v/>
      </c>
      <c r="C42" s="235" t="n"/>
      <c r="D42" s="236" t="n"/>
      <c r="E42" s="236" t="n"/>
      <c r="F42" s="236" t="n"/>
      <c r="G42" s="236" t="n"/>
      <c r="H42" s="236" t="n"/>
      <c r="I42" s="236" t="n"/>
      <c r="J42" s="236" t="n"/>
      <c r="K42" s="236" t="n"/>
      <c r="L42" s="236" t="n"/>
      <c r="M42" s="236" t="n"/>
      <c r="N42" s="236" t="n"/>
      <c r="O42" s="236" t="n"/>
      <c r="P42" s="236" t="n"/>
      <c r="Q42" s="264">
        <f>IF(COUNTA(D42:P42)=0,"",ROUND(AVERAGE(D42:P42),1))</f>
        <v/>
      </c>
      <c r="S42" s="236" t="n"/>
      <c r="T42" s="236" t="n"/>
      <c r="U42" s="236" t="n"/>
      <c r="V42" s="236" t="n"/>
      <c r="W42" s="236" t="n"/>
      <c r="X42" s="236" t="n"/>
      <c r="Y42" s="236" t="n"/>
      <c r="Z42" s="236" t="n"/>
      <c r="AA42" s="236" t="n"/>
      <c r="AB42" s="236" t="n"/>
      <c r="AC42" s="236" t="n"/>
      <c r="AD42" s="236" t="n"/>
      <c r="AE42" s="236" t="n"/>
      <c r="AF42" s="264">
        <f>IF(COUNTA(S42:AE42)=0,"",ROUND(AVERAGE(S42:AE42),1))</f>
        <v/>
      </c>
      <c r="AH42" s="236" t="n"/>
      <c r="AI42" s="236" t="n"/>
      <c r="AJ42" s="236" t="n"/>
      <c r="AK42" s="236" t="n"/>
      <c r="AL42" s="236" t="n"/>
      <c r="AM42" s="236" t="n"/>
      <c r="AN42" s="236" t="n"/>
      <c r="AO42" s="236" t="n"/>
      <c r="AP42" s="236" t="n"/>
      <c r="AQ42" s="236" t="n"/>
      <c r="AR42" s="236" t="n"/>
      <c r="AS42" s="236" t="n"/>
      <c r="AT42" s="236" t="n"/>
      <c r="AU42" s="237">
        <f>IF(COUNTA(AH42:AT42)=0,"",ROUND(AVERAGE(AH42:AT42),1))</f>
        <v/>
      </c>
    </row>
    <row r="43" ht="13.8" customHeight="1" s="185">
      <c r="A43" s="238" t="n">
        <v>4</v>
      </c>
      <c r="B43" s="239">
        <f t="array" ref="B43:B43">IFERROR(INDEX(Liste_Enfants!B$4:B$53,SMALL(IF(Liste_Enfants!E$4:E$53="C",ROW(Liste_Enfants!E$4:E$53)-3),4))&amp;" "&amp;INDEX(Liste_Enfants!C$4:C$53,SMALL(IF(Liste_Enfants!E$4:E$53="C",ROW(Liste_Enfants!E$4:E$53)-3),4)),"")</f>
        <v/>
      </c>
      <c r="C43" s="235" t="n"/>
      <c r="D43" s="236" t="n"/>
      <c r="E43" s="236" t="n"/>
      <c r="F43" s="236" t="n"/>
      <c r="G43" s="236" t="n"/>
      <c r="H43" s="236" t="n"/>
      <c r="I43" s="236" t="n"/>
      <c r="J43" s="236" t="n"/>
      <c r="K43" s="236" t="n"/>
      <c r="L43" s="236" t="n"/>
      <c r="M43" s="236" t="n"/>
      <c r="N43" s="236" t="n"/>
      <c r="O43" s="236" t="n"/>
      <c r="P43" s="236" t="n"/>
      <c r="Q43" s="264">
        <f>IF(COUNTA(D43:P43)=0,"",ROUND(AVERAGE(D43:P43),1))</f>
        <v/>
      </c>
      <c r="S43" s="236" t="n"/>
      <c r="T43" s="236" t="n"/>
      <c r="U43" s="236" t="n"/>
      <c r="V43" s="236" t="n"/>
      <c r="W43" s="236" t="n"/>
      <c r="X43" s="236" t="n"/>
      <c r="Y43" s="236" t="n"/>
      <c r="Z43" s="236" t="n"/>
      <c r="AA43" s="236" t="n"/>
      <c r="AB43" s="236" t="n"/>
      <c r="AC43" s="236" t="n"/>
      <c r="AD43" s="236" t="n"/>
      <c r="AE43" s="236" t="n"/>
      <c r="AF43" s="264">
        <f>IF(COUNTA(S43:AE43)=0,"",ROUND(AVERAGE(S43:AE43),1))</f>
        <v/>
      </c>
      <c r="AH43" s="236" t="n"/>
      <c r="AI43" s="236" t="n"/>
      <c r="AJ43" s="236" t="n"/>
      <c r="AK43" s="236" t="n"/>
      <c r="AL43" s="236" t="n"/>
      <c r="AM43" s="236" t="n"/>
      <c r="AN43" s="236" t="n"/>
      <c r="AO43" s="236" t="n"/>
      <c r="AP43" s="236" t="n"/>
      <c r="AQ43" s="236" t="n"/>
      <c r="AR43" s="236" t="n"/>
      <c r="AS43" s="236" t="n"/>
      <c r="AT43" s="236" t="n"/>
      <c r="AU43" s="237">
        <f>IF(COUNTA(AH43:AT43)=0,"",ROUND(AVERAGE(AH43:AT43),1))</f>
        <v/>
      </c>
    </row>
    <row r="44" ht="13.8" customHeight="1" s="185">
      <c r="A44" s="213" t="n">
        <v>5</v>
      </c>
      <c r="B44" s="234">
        <f t="array" ref="B44:B44">IFERROR(INDEX(Liste_Enfants!B$4:B$53,SMALL(IF(Liste_Enfants!E$4:E$53="C",ROW(Liste_Enfants!E$4:E$53)-3),5))&amp;" "&amp;INDEX(Liste_Enfants!C$4:C$53,SMALL(IF(Liste_Enfants!E$4:E$53="C",ROW(Liste_Enfants!E$4:E$53)-3),5)),"")</f>
        <v/>
      </c>
      <c r="C44" s="235" t="n"/>
      <c r="D44" s="236" t="n"/>
      <c r="E44" s="236" t="n"/>
      <c r="F44" s="236" t="n"/>
      <c r="G44" s="236" t="n"/>
      <c r="H44" s="236" t="n"/>
      <c r="I44" s="236" t="n"/>
      <c r="J44" s="236" t="n"/>
      <c r="K44" s="236" t="n"/>
      <c r="L44" s="236" t="n"/>
      <c r="M44" s="236" t="n"/>
      <c r="N44" s="236" t="n"/>
      <c r="O44" s="236" t="n"/>
      <c r="P44" s="236" t="n"/>
      <c r="Q44" s="264">
        <f>IF(COUNTA(D44:P44)=0,"",ROUND(AVERAGE(D44:P44),1))</f>
        <v/>
      </c>
      <c r="S44" s="236" t="n"/>
      <c r="T44" s="236" t="n"/>
      <c r="U44" s="236" t="n"/>
      <c r="V44" s="236" t="n"/>
      <c r="W44" s="236" t="n"/>
      <c r="X44" s="236" t="n"/>
      <c r="Y44" s="236" t="n"/>
      <c r="Z44" s="236" t="n"/>
      <c r="AA44" s="236" t="n"/>
      <c r="AB44" s="236" t="n"/>
      <c r="AC44" s="236" t="n"/>
      <c r="AD44" s="236" t="n"/>
      <c r="AE44" s="236" t="n"/>
      <c r="AF44" s="264">
        <f>IF(COUNTA(S44:AE44)=0,"",ROUND(AVERAGE(S44:AE44),1))</f>
        <v/>
      </c>
      <c r="AH44" s="236" t="n"/>
      <c r="AI44" s="236" t="n"/>
      <c r="AJ44" s="236" t="n"/>
      <c r="AK44" s="236" t="n"/>
      <c r="AL44" s="236" t="n"/>
      <c r="AM44" s="236" t="n"/>
      <c r="AN44" s="236" t="n"/>
      <c r="AO44" s="236" t="n"/>
      <c r="AP44" s="236" t="n"/>
      <c r="AQ44" s="236" t="n"/>
      <c r="AR44" s="236" t="n"/>
      <c r="AS44" s="236" t="n"/>
      <c r="AT44" s="236" t="n"/>
      <c r="AU44" s="237">
        <f>IF(COUNTA(AH44:AT44)=0,"",ROUND(AVERAGE(AH44:AT44),1))</f>
        <v/>
      </c>
    </row>
    <row r="45" ht="13.8" customHeight="1" s="185">
      <c r="A45" s="238" t="n">
        <v>6</v>
      </c>
      <c r="B45" s="239">
        <f t="array" ref="B45:B45">IFERROR(INDEX(Liste_Enfants!B$4:B$53,SMALL(IF(Liste_Enfants!E$4:E$53="C",ROW(Liste_Enfants!E$4:E$53)-3),6))&amp;" "&amp;INDEX(Liste_Enfants!C$4:C$53,SMALL(IF(Liste_Enfants!E$4:E$53="C",ROW(Liste_Enfants!E$4:E$53)-3),6)),"")</f>
        <v/>
      </c>
      <c r="C45" s="235" t="n"/>
      <c r="D45" s="236" t="n"/>
      <c r="E45" s="236" t="n"/>
      <c r="F45" s="236" t="n"/>
      <c r="G45" s="236" t="n"/>
      <c r="H45" s="236" t="n"/>
      <c r="I45" s="236" t="n"/>
      <c r="J45" s="236" t="n"/>
      <c r="K45" s="236" t="n"/>
      <c r="L45" s="236" t="n"/>
      <c r="M45" s="236" t="n"/>
      <c r="N45" s="236" t="n"/>
      <c r="O45" s="236" t="n"/>
      <c r="P45" s="236" t="n"/>
      <c r="Q45" s="264">
        <f>IF(COUNTA(D45:P45)=0,"",ROUND(AVERAGE(D45:P45),1))</f>
        <v/>
      </c>
      <c r="S45" s="236" t="n"/>
      <c r="T45" s="236" t="n"/>
      <c r="U45" s="236" t="n"/>
      <c r="V45" s="236" t="n"/>
      <c r="W45" s="236" t="n"/>
      <c r="X45" s="236" t="n"/>
      <c r="Y45" s="236" t="n"/>
      <c r="Z45" s="236" t="n"/>
      <c r="AA45" s="236" t="n"/>
      <c r="AB45" s="236" t="n"/>
      <c r="AC45" s="236" t="n"/>
      <c r="AD45" s="236" t="n"/>
      <c r="AE45" s="236" t="n"/>
      <c r="AF45" s="264">
        <f>IF(COUNTA(S45:AE45)=0,"",ROUND(AVERAGE(S45:AE45),1))</f>
        <v/>
      </c>
      <c r="AH45" s="236" t="n"/>
      <c r="AI45" s="236" t="n"/>
      <c r="AJ45" s="236" t="n"/>
      <c r="AK45" s="236" t="n"/>
      <c r="AL45" s="236" t="n"/>
      <c r="AM45" s="236" t="n"/>
      <c r="AN45" s="236" t="n"/>
      <c r="AO45" s="236" t="n"/>
      <c r="AP45" s="236" t="n"/>
      <c r="AQ45" s="236" t="n"/>
      <c r="AR45" s="236" t="n"/>
      <c r="AS45" s="236" t="n"/>
      <c r="AT45" s="236" t="n"/>
      <c r="AU45" s="237">
        <f>IF(COUNTA(AH45:AT45)=0,"",ROUND(AVERAGE(AH45:AT45),1))</f>
        <v/>
      </c>
    </row>
    <row r="46" ht="13.8" customHeight="1" s="185">
      <c r="A46" s="213" t="n">
        <v>7</v>
      </c>
      <c r="B46" s="234">
        <f t="array" ref="B46:B46">IFERROR(INDEX(Liste_Enfants!B$4:B$53,SMALL(IF(Liste_Enfants!E$4:E$53="C",ROW(Liste_Enfants!E$4:E$53)-3),7))&amp;" "&amp;INDEX(Liste_Enfants!C$4:C$53,SMALL(IF(Liste_Enfants!E$4:E$53="C",ROW(Liste_Enfants!E$4:E$53)-3),7)),"")</f>
        <v/>
      </c>
      <c r="C46" s="235" t="n"/>
      <c r="D46" s="236" t="n"/>
      <c r="E46" s="236" t="n"/>
      <c r="F46" s="236" t="n"/>
      <c r="G46" s="236" t="n"/>
      <c r="H46" s="236" t="n"/>
      <c r="I46" s="236" t="n"/>
      <c r="J46" s="236" t="n"/>
      <c r="K46" s="236" t="n"/>
      <c r="L46" s="236" t="n"/>
      <c r="M46" s="236" t="n"/>
      <c r="N46" s="236" t="n"/>
      <c r="O46" s="236" t="n"/>
      <c r="P46" s="236" t="n"/>
      <c r="Q46" s="264">
        <f>IF(COUNTA(D46:P46)=0,"",ROUND(AVERAGE(D46:P46),1))</f>
        <v/>
      </c>
      <c r="S46" s="236" t="n"/>
      <c r="T46" s="236" t="n"/>
      <c r="U46" s="236" t="n"/>
      <c r="V46" s="236" t="n"/>
      <c r="W46" s="236" t="n"/>
      <c r="X46" s="236" t="n"/>
      <c r="Y46" s="236" t="n"/>
      <c r="Z46" s="236" t="n"/>
      <c r="AA46" s="236" t="n"/>
      <c r="AB46" s="236" t="n"/>
      <c r="AC46" s="236" t="n"/>
      <c r="AD46" s="236" t="n"/>
      <c r="AE46" s="236" t="n"/>
      <c r="AF46" s="264">
        <f>IF(COUNTA(S46:AE46)=0,"",ROUND(AVERAGE(S46:AE46),1))</f>
        <v/>
      </c>
      <c r="AH46" s="236" t="n"/>
      <c r="AI46" s="236" t="n"/>
      <c r="AJ46" s="236" t="n"/>
      <c r="AK46" s="236" t="n"/>
      <c r="AL46" s="236" t="n"/>
      <c r="AM46" s="236" t="n"/>
      <c r="AN46" s="236" t="n"/>
      <c r="AO46" s="236" t="n"/>
      <c r="AP46" s="236" t="n"/>
      <c r="AQ46" s="236" t="n"/>
      <c r="AR46" s="236" t="n"/>
      <c r="AS46" s="236" t="n"/>
      <c r="AT46" s="236" t="n"/>
      <c r="AU46" s="237">
        <f>IF(COUNTA(AH46:AT46)=0,"",ROUND(AVERAGE(AH46:AT46),1))</f>
        <v/>
      </c>
    </row>
    <row r="47" ht="13.8" customHeight="1" s="185">
      <c r="A47" s="238" t="n">
        <v>8</v>
      </c>
      <c r="B47" s="239">
        <f t="array" ref="B47:B47">IFERROR(INDEX(Liste_Enfants!B$4:B$53,SMALL(IF(Liste_Enfants!E$4:E$53="C",ROW(Liste_Enfants!E$4:E$53)-3),8))&amp;" "&amp;INDEX(Liste_Enfants!C$4:C$53,SMALL(IF(Liste_Enfants!E$4:E$53="C",ROW(Liste_Enfants!E$4:E$53)-3),8)),"")</f>
        <v/>
      </c>
      <c r="C47" s="235" t="n"/>
      <c r="D47" s="236" t="n"/>
      <c r="E47" s="236" t="n"/>
      <c r="F47" s="236" t="n"/>
      <c r="G47" s="236" t="n"/>
      <c r="H47" s="236" t="n"/>
      <c r="I47" s="236" t="n"/>
      <c r="J47" s="236" t="n"/>
      <c r="K47" s="236" t="n"/>
      <c r="L47" s="236" t="n"/>
      <c r="M47" s="236" t="n"/>
      <c r="N47" s="236" t="n"/>
      <c r="O47" s="236" t="n"/>
      <c r="P47" s="236" t="n"/>
      <c r="Q47" s="264">
        <f>IF(COUNTA(D47:P47)=0,"",ROUND(AVERAGE(D47:P47),1))</f>
        <v/>
      </c>
      <c r="S47" s="236" t="n"/>
      <c r="T47" s="236" t="n"/>
      <c r="U47" s="236" t="n"/>
      <c r="V47" s="236" t="n"/>
      <c r="W47" s="236" t="n"/>
      <c r="X47" s="236" t="n"/>
      <c r="Y47" s="236" t="n"/>
      <c r="Z47" s="236" t="n"/>
      <c r="AA47" s="236" t="n"/>
      <c r="AB47" s="236" t="n"/>
      <c r="AC47" s="236" t="n"/>
      <c r="AD47" s="236" t="n"/>
      <c r="AE47" s="236" t="n"/>
      <c r="AF47" s="264">
        <f>IF(COUNTA(S47:AE47)=0,"",ROUND(AVERAGE(S47:AE47),1))</f>
        <v/>
      </c>
      <c r="AH47" s="236" t="n"/>
      <c r="AI47" s="236" t="n"/>
      <c r="AJ47" s="236" t="n"/>
      <c r="AK47" s="236" t="n"/>
      <c r="AL47" s="236" t="n"/>
      <c r="AM47" s="236" t="n"/>
      <c r="AN47" s="236" t="n"/>
      <c r="AO47" s="236" t="n"/>
      <c r="AP47" s="236" t="n"/>
      <c r="AQ47" s="236" t="n"/>
      <c r="AR47" s="236" t="n"/>
      <c r="AS47" s="236" t="n"/>
      <c r="AT47" s="236" t="n"/>
      <c r="AU47" s="237">
        <f>IF(COUNTA(AH47:AT47)=0,"",ROUND(AVERAGE(AH47:AT47),1))</f>
        <v/>
      </c>
    </row>
    <row r="48" ht="13.8" customHeight="1" s="185">
      <c r="A48" s="213" t="n">
        <v>9</v>
      </c>
      <c r="B48" s="234">
        <f t="array" ref="B48:B48">IFERROR(INDEX(Liste_Enfants!B$4:B$53,SMALL(IF(Liste_Enfants!E$4:E$53="C",ROW(Liste_Enfants!E$4:E$53)-3),9))&amp;" "&amp;INDEX(Liste_Enfants!C$4:C$53,SMALL(IF(Liste_Enfants!E$4:E$53="C",ROW(Liste_Enfants!E$4:E$53)-3),9)),"")</f>
        <v/>
      </c>
      <c r="C48" s="235" t="n"/>
      <c r="D48" s="236" t="n"/>
      <c r="E48" s="236" t="n"/>
      <c r="F48" s="236" t="n"/>
      <c r="G48" s="236" t="n"/>
      <c r="H48" s="236" t="n"/>
      <c r="I48" s="236" t="n"/>
      <c r="J48" s="236" t="n"/>
      <c r="K48" s="236" t="n"/>
      <c r="L48" s="236" t="n"/>
      <c r="M48" s="236" t="n"/>
      <c r="N48" s="236" t="n"/>
      <c r="O48" s="236" t="n"/>
      <c r="P48" s="236" t="n"/>
      <c r="Q48" s="264">
        <f>IF(COUNTA(D48:P48)=0,"",ROUND(AVERAGE(D48:P48),1))</f>
        <v/>
      </c>
      <c r="S48" s="236" t="n"/>
      <c r="T48" s="236" t="n"/>
      <c r="U48" s="236" t="n"/>
      <c r="V48" s="236" t="n"/>
      <c r="W48" s="236" t="n"/>
      <c r="X48" s="236" t="n"/>
      <c r="Y48" s="236" t="n"/>
      <c r="Z48" s="236" t="n"/>
      <c r="AA48" s="236" t="n"/>
      <c r="AB48" s="236" t="n"/>
      <c r="AC48" s="236" t="n"/>
      <c r="AD48" s="236" t="n"/>
      <c r="AE48" s="236" t="n"/>
      <c r="AF48" s="264">
        <f>IF(COUNTA(S48:AE48)=0,"",ROUND(AVERAGE(S48:AE48),1))</f>
        <v/>
      </c>
      <c r="AH48" s="236" t="n"/>
      <c r="AI48" s="236" t="n"/>
      <c r="AJ48" s="236" t="n"/>
      <c r="AK48" s="236" t="n"/>
      <c r="AL48" s="236" t="n"/>
      <c r="AM48" s="236" t="n"/>
      <c r="AN48" s="236" t="n"/>
      <c r="AO48" s="236" t="n"/>
      <c r="AP48" s="236" t="n"/>
      <c r="AQ48" s="236" t="n"/>
      <c r="AR48" s="236" t="n"/>
      <c r="AS48" s="236" t="n"/>
      <c r="AT48" s="236" t="n"/>
      <c r="AU48" s="237">
        <f>IF(COUNTA(AH48:AT48)=0,"",ROUND(AVERAGE(AH48:AT48),1))</f>
        <v/>
      </c>
    </row>
    <row r="49" ht="13.8" customHeight="1" s="185">
      <c r="A49" s="238" t="n">
        <v>10</v>
      </c>
      <c r="B49" s="239">
        <f t="array" ref="B49:B49">IFERROR(INDEX(Liste_Enfants!B$4:B$53,SMALL(IF(Liste_Enfants!E$4:E$53="C",ROW(Liste_Enfants!E$4:E$53)-3),10))&amp;" "&amp;INDEX(Liste_Enfants!C$4:C$53,SMALL(IF(Liste_Enfants!E$4:E$53="C",ROW(Liste_Enfants!E$4:E$53)-3),10)),"")</f>
        <v/>
      </c>
      <c r="C49" s="235" t="n"/>
      <c r="D49" s="236" t="n"/>
      <c r="E49" s="236" t="n"/>
      <c r="F49" s="236" t="n"/>
      <c r="G49" s="236" t="n"/>
      <c r="H49" s="236" t="n"/>
      <c r="I49" s="236" t="n"/>
      <c r="J49" s="236" t="n"/>
      <c r="K49" s="236" t="n"/>
      <c r="L49" s="236" t="n"/>
      <c r="M49" s="236" t="n"/>
      <c r="N49" s="236" t="n"/>
      <c r="O49" s="236" t="n"/>
      <c r="P49" s="236" t="n"/>
      <c r="Q49" s="264">
        <f>IF(COUNTA(D49:P49)=0,"",ROUND(AVERAGE(D49:P49),1))</f>
        <v/>
      </c>
      <c r="S49" s="236" t="n"/>
      <c r="T49" s="236" t="n"/>
      <c r="U49" s="236" t="n"/>
      <c r="V49" s="236" t="n"/>
      <c r="W49" s="236" t="n"/>
      <c r="X49" s="236" t="n"/>
      <c r="Y49" s="236" t="n"/>
      <c r="Z49" s="236" t="n"/>
      <c r="AA49" s="236" t="n"/>
      <c r="AB49" s="236" t="n"/>
      <c r="AC49" s="236" t="n"/>
      <c r="AD49" s="236" t="n"/>
      <c r="AE49" s="236" t="n"/>
      <c r="AF49" s="264">
        <f>IF(COUNTA(S49:AE49)=0,"",ROUND(AVERAGE(S49:AE49),1))</f>
        <v/>
      </c>
      <c r="AH49" s="236" t="n"/>
      <c r="AI49" s="236" t="n"/>
      <c r="AJ49" s="236" t="n"/>
      <c r="AK49" s="236" t="n"/>
      <c r="AL49" s="236" t="n"/>
      <c r="AM49" s="236" t="n"/>
      <c r="AN49" s="236" t="n"/>
      <c r="AO49" s="236" t="n"/>
      <c r="AP49" s="236" t="n"/>
      <c r="AQ49" s="236" t="n"/>
      <c r="AR49" s="236" t="n"/>
      <c r="AS49" s="236" t="n"/>
      <c r="AT49" s="236" t="n"/>
      <c r="AU49" s="237">
        <f>IF(COUNTA(AH49:AT49)=0,"",ROUND(AVERAGE(AH49:AT49),1))</f>
        <v/>
      </c>
    </row>
    <row r="50" ht="13.8" customHeight="1" s="185">
      <c r="A50" s="213" t="n">
        <v>11</v>
      </c>
      <c r="B50" s="234">
        <f t="array" ref="B50:B50">IFERROR(INDEX(Liste_Enfants!B$4:B$53,SMALL(IF(Liste_Enfants!E$4:E$53="C",ROW(Liste_Enfants!E$4:E$53)-3),11))&amp;" "&amp;INDEX(Liste_Enfants!C$4:C$53,SMALL(IF(Liste_Enfants!E$4:E$53="C",ROW(Liste_Enfants!E$4:E$53)-3),11)),"")</f>
        <v/>
      </c>
      <c r="C50" s="235" t="n"/>
      <c r="D50" s="236" t="n"/>
      <c r="E50" s="236" t="n"/>
      <c r="F50" s="236" t="n"/>
      <c r="G50" s="236" t="n"/>
      <c r="H50" s="236" t="n"/>
      <c r="I50" s="236" t="n"/>
      <c r="J50" s="236" t="n"/>
      <c r="K50" s="236" t="n"/>
      <c r="L50" s="236" t="n"/>
      <c r="M50" s="236" t="n"/>
      <c r="N50" s="236" t="n"/>
      <c r="O50" s="236" t="n"/>
      <c r="P50" s="236" t="n"/>
      <c r="Q50" s="264">
        <f>IF(COUNTA(D50:P50)=0,"",ROUND(AVERAGE(D50:P50),1))</f>
        <v/>
      </c>
      <c r="S50" s="236" t="n"/>
      <c r="T50" s="236" t="n"/>
      <c r="U50" s="236" t="n"/>
      <c r="V50" s="236" t="n"/>
      <c r="W50" s="236" t="n"/>
      <c r="X50" s="236" t="n"/>
      <c r="Y50" s="236" t="n"/>
      <c r="Z50" s="236" t="n"/>
      <c r="AA50" s="236" t="n"/>
      <c r="AB50" s="236" t="n"/>
      <c r="AC50" s="236" t="n"/>
      <c r="AD50" s="236" t="n"/>
      <c r="AE50" s="236" t="n"/>
      <c r="AF50" s="264">
        <f>IF(COUNTA(S50:AE50)=0,"",ROUND(AVERAGE(S50:AE50),1))</f>
        <v/>
      </c>
      <c r="AH50" s="236" t="n"/>
      <c r="AI50" s="236" t="n"/>
      <c r="AJ50" s="236" t="n"/>
      <c r="AK50" s="236" t="n"/>
      <c r="AL50" s="236" t="n"/>
      <c r="AM50" s="236" t="n"/>
      <c r="AN50" s="236" t="n"/>
      <c r="AO50" s="236" t="n"/>
      <c r="AP50" s="236" t="n"/>
      <c r="AQ50" s="236" t="n"/>
      <c r="AR50" s="236" t="n"/>
      <c r="AS50" s="236" t="n"/>
      <c r="AT50" s="236" t="n"/>
      <c r="AU50" s="237">
        <f>IF(COUNTA(AH50:AT50)=0,"",ROUND(AVERAGE(AH50:AT50),1))</f>
        <v/>
      </c>
    </row>
    <row r="51" ht="13.8" customHeight="1" s="185">
      <c r="A51" s="238" t="n">
        <v>12</v>
      </c>
      <c r="B51" s="239">
        <f t="array" ref="B51:B51">IFERROR(INDEX(Liste_Enfants!B$4:B$53,SMALL(IF(Liste_Enfants!E$4:E$53="C",ROW(Liste_Enfants!E$4:E$53)-3),12))&amp;" "&amp;INDEX(Liste_Enfants!C$4:C$53,SMALL(IF(Liste_Enfants!E$4:E$53="C",ROW(Liste_Enfants!E$4:E$53)-3),12)),"")</f>
        <v/>
      </c>
      <c r="C51" s="235" t="n"/>
      <c r="D51" s="236" t="n"/>
      <c r="E51" s="236" t="n"/>
      <c r="F51" s="236" t="n"/>
      <c r="G51" s="236" t="n"/>
      <c r="H51" s="236" t="n"/>
      <c r="I51" s="236" t="n"/>
      <c r="J51" s="236" t="n"/>
      <c r="K51" s="236" t="n"/>
      <c r="L51" s="236" t="n"/>
      <c r="M51" s="236" t="n"/>
      <c r="N51" s="236" t="n"/>
      <c r="O51" s="236" t="n"/>
      <c r="P51" s="236" t="n"/>
      <c r="Q51" s="264">
        <f>IF(COUNTA(D51:P51)=0,"",ROUND(AVERAGE(D51:P51),1))</f>
        <v/>
      </c>
      <c r="S51" s="236" t="n"/>
      <c r="T51" s="236" t="n"/>
      <c r="U51" s="236" t="n"/>
      <c r="V51" s="236" t="n"/>
      <c r="W51" s="236" t="n"/>
      <c r="X51" s="236" t="n"/>
      <c r="Y51" s="236" t="n"/>
      <c r="Z51" s="236" t="n"/>
      <c r="AA51" s="236" t="n"/>
      <c r="AB51" s="236" t="n"/>
      <c r="AC51" s="236" t="n"/>
      <c r="AD51" s="236" t="n"/>
      <c r="AE51" s="236" t="n"/>
      <c r="AF51" s="264">
        <f>IF(COUNTA(S51:AE51)=0,"",ROUND(AVERAGE(S51:AE51),1))</f>
        <v/>
      </c>
      <c r="AH51" s="236" t="n"/>
      <c r="AI51" s="236" t="n"/>
      <c r="AJ51" s="236" t="n"/>
      <c r="AK51" s="236" t="n"/>
      <c r="AL51" s="236" t="n"/>
      <c r="AM51" s="236" t="n"/>
      <c r="AN51" s="236" t="n"/>
      <c r="AO51" s="236" t="n"/>
      <c r="AP51" s="236" t="n"/>
      <c r="AQ51" s="236" t="n"/>
      <c r="AR51" s="236" t="n"/>
      <c r="AS51" s="236" t="n"/>
      <c r="AT51" s="236" t="n"/>
      <c r="AU51" s="237">
        <f>IF(COUNTA(AH51:AT51)=0,"",ROUND(AVERAGE(AH51:AT51),1))</f>
        <v/>
      </c>
    </row>
    <row r="52" ht="13.8" customHeight="1" s="185">
      <c r="A52" s="213" t="n">
        <v>13</v>
      </c>
      <c r="B52" s="234">
        <f t="array" ref="B52:B52">IFERROR(INDEX(Liste_Enfants!B$4:B$53,SMALL(IF(Liste_Enfants!E$4:E$53="C",ROW(Liste_Enfants!E$4:E$53)-3),13))&amp;" "&amp;INDEX(Liste_Enfants!C$4:C$53,SMALL(IF(Liste_Enfants!E$4:E$53="C",ROW(Liste_Enfants!E$4:E$53)-3),13)),"")</f>
        <v/>
      </c>
      <c r="C52" s="235" t="n"/>
      <c r="D52" s="236" t="n"/>
      <c r="E52" s="236" t="n"/>
      <c r="F52" s="236" t="n"/>
      <c r="G52" s="236" t="n"/>
      <c r="H52" s="236" t="n"/>
      <c r="I52" s="236" t="n"/>
      <c r="J52" s="236" t="n"/>
      <c r="K52" s="236" t="n"/>
      <c r="L52" s="236" t="n"/>
      <c r="M52" s="236" t="n"/>
      <c r="N52" s="236" t="n"/>
      <c r="O52" s="236" t="n"/>
      <c r="P52" s="236" t="n"/>
      <c r="Q52" s="264">
        <f>IF(COUNTA(D52:P52)=0,"",ROUND(AVERAGE(D52:P52),1))</f>
        <v/>
      </c>
      <c r="S52" s="236" t="n"/>
      <c r="T52" s="236" t="n"/>
      <c r="U52" s="236" t="n"/>
      <c r="V52" s="236" t="n"/>
      <c r="W52" s="236" t="n"/>
      <c r="X52" s="236" t="n"/>
      <c r="Y52" s="236" t="n"/>
      <c r="Z52" s="236" t="n"/>
      <c r="AA52" s="236" t="n"/>
      <c r="AB52" s="236" t="n"/>
      <c r="AC52" s="236" t="n"/>
      <c r="AD52" s="236" t="n"/>
      <c r="AE52" s="236" t="n"/>
      <c r="AF52" s="264">
        <f>IF(COUNTA(S52:AE52)=0,"",ROUND(AVERAGE(S52:AE52),1))</f>
        <v/>
      </c>
      <c r="AH52" s="236" t="n"/>
      <c r="AI52" s="236" t="n"/>
      <c r="AJ52" s="236" t="n"/>
      <c r="AK52" s="236" t="n"/>
      <c r="AL52" s="236" t="n"/>
      <c r="AM52" s="236" t="n"/>
      <c r="AN52" s="236" t="n"/>
      <c r="AO52" s="236" t="n"/>
      <c r="AP52" s="236" t="n"/>
      <c r="AQ52" s="236" t="n"/>
      <c r="AR52" s="236" t="n"/>
      <c r="AS52" s="236" t="n"/>
      <c r="AT52" s="236" t="n"/>
      <c r="AU52" s="237">
        <f>IF(COUNTA(AH52:AT52)=0,"",ROUND(AVERAGE(AH52:AT52),1))</f>
        <v/>
      </c>
    </row>
    <row r="53" ht="13.8" customHeight="1" s="185">
      <c r="A53" s="238" t="n">
        <v>14</v>
      </c>
      <c r="B53" s="239">
        <f t="array" ref="B53:B53">IFERROR(INDEX(Liste_Enfants!B$4:B$53,SMALL(IF(Liste_Enfants!E$4:E$53="C",ROW(Liste_Enfants!E$4:E$53)-3),14))&amp;" "&amp;INDEX(Liste_Enfants!C$4:C$53,SMALL(IF(Liste_Enfants!E$4:E$53="C",ROW(Liste_Enfants!E$4:E$53)-3),14)),"")</f>
        <v/>
      </c>
      <c r="C53" s="235" t="n"/>
      <c r="D53" s="236" t="n"/>
      <c r="E53" s="236" t="n"/>
      <c r="F53" s="236" t="n"/>
      <c r="G53" s="236" t="n"/>
      <c r="H53" s="236" t="n"/>
      <c r="I53" s="236" t="n"/>
      <c r="J53" s="236" t="n"/>
      <c r="K53" s="236" t="n"/>
      <c r="L53" s="236" t="n"/>
      <c r="M53" s="236" t="n"/>
      <c r="N53" s="236" t="n"/>
      <c r="O53" s="236" t="n"/>
      <c r="P53" s="236" t="n"/>
      <c r="Q53" s="264">
        <f>IF(COUNTA(D53:P53)=0,"",ROUND(AVERAGE(D53:P53),1))</f>
        <v/>
      </c>
      <c r="S53" s="236" t="n"/>
      <c r="T53" s="236" t="n"/>
      <c r="U53" s="236" t="n"/>
      <c r="V53" s="236" t="n"/>
      <c r="W53" s="236" t="n"/>
      <c r="X53" s="236" t="n"/>
      <c r="Y53" s="236" t="n"/>
      <c r="Z53" s="236" t="n"/>
      <c r="AA53" s="236" t="n"/>
      <c r="AB53" s="236" t="n"/>
      <c r="AC53" s="236" t="n"/>
      <c r="AD53" s="236" t="n"/>
      <c r="AE53" s="236" t="n"/>
      <c r="AF53" s="264">
        <f>IF(COUNTA(S53:AE53)=0,"",ROUND(AVERAGE(S53:AE53),1))</f>
        <v/>
      </c>
      <c r="AH53" s="236" t="n"/>
      <c r="AI53" s="236" t="n"/>
      <c r="AJ53" s="236" t="n"/>
      <c r="AK53" s="236" t="n"/>
      <c r="AL53" s="236" t="n"/>
      <c r="AM53" s="236" t="n"/>
      <c r="AN53" s="236" t="n"/>
      <c r="AO53" s="236" t="n"/>
      <c r="AP53" s="236" t="n"/>
      <c r="AQ53" s="236" t="n"/>
      <c r="AR53" s="236" t="n"/>
      <c r="AS53" s="236" t="n"/>
      <c r="AT53" s="236" t="n"/>
      <c r="AU53" s="237">
        <f>IF(COUNTA(AH53:AT53)=0,"",ROUND(AVERAGE(AH53:AT53),1))</f>
        <v/>
      </c>
    </row>
    <row r="54" ht="13.8" customHeight="1" s="185">
      <c r="A54" s="213" t="n">
        <v>15</v>
      </c>
      <c r="B54" s="234">
        <f t="array" ref="B54:B54">IFERROR(INDEX(Liste_Enfants!B$4:B$53,SMALL(IF(Liste_Enfants!E$4:E$53="C",ROW(Liste_Enfants!E$4:E$53)-3),15))&amp;" "&amp;INDEX(Liste_Enfants!C$4:C$53,SMALL(IF(Liste_Enfants!E$4:E$53="C",ROW(Liste_Enfants!E$4:E$53)-3),15)),"")</f>
        <v/>
      </c>
      <c r="C54" s="235" t="n"/>
      <c r="D54" s="236" t="n"/>
      <c r="E54" s="236" t="n"/>
      <c r="F54" s="236" t="n"/>
      <c r="G54" s="236" t="n"/>
      <c r="H54" s="236" t="n"/>
      <c r="I54" s="236" t="n"/>
      <c r="J54" s="236" t="n"/>
      <c r="K54" s="236" t="n"/>
      <c r="L54" s="236" t="n"/>
      <c r="M54" s="236" t="n"/>
      <c r="N54" s="236" t="n"/>
      <c r="O54" s="236" t="n"/>
      <c r="P54" s="236" t="n"/>
      <c r="Q54" s="264">
        <f>IF(COUNTA(D54:P54)=0,"",ROUND(AVERAGE(D54:P54),1))</f>
        <v/>
      </c>
      <c r="S54" s="236" t="n"/>
      <c r="T54" s="236" t="n"/>
      <c r="U54" s="236" t="n"/>
      <c r="V54" s="236" t="n"/>
      <c r="W54" s="236" t="n"/>
      <c r="X54" s="236" t="n"/>
      <c r="Y54" s="236" t="n"/>
      <c r="Z54" s="236" t="n"/>
      <c r="AA54" s="236" t="n"/>
      <c r="AB54" s="236" t="n"/>
      <c r="AC54" s="236" t="n"/>
      <c r="AD54" s="236" t="n"/>
      <c r="AE54" s="236" t="n"/>
      <c r="AF54" s="264">
        <f>IF(COUNTA(S54:AE54)=0,"",ROUND(AVERAGE(S54:AE54),1))</f>
        <v/>
      </c>
      <c r="AH54" s="236" t="n"/>
      <c r="AI54" s="236" t="n"/>
      <c r="AJ54" s="236" t="n"/>
      <c r="AK54" s="236" t="n"/>
      <c r="AL54" s="236" t="n"/>
      <c r="AM54" s="236" t="n"/>
      <c r="AN54" s="236" t="n"/>
      <c r="AO54" s="236" t="n"/>
      <c r="AP54" s="236" t="n"/>
      <c r="AQ54" s="236" t="n"/>
      <c r="AR54" s="236" t="n"/>
      <c r="AS54" s="236" t="n"/>
      <c r="AT54" s="236" t="n"/>
      <c r="AU54" s="237">
        <f>IF(COUNTA(AH54:AT54)=0,"",ROUND(AVERAGE(AH54:AT54),1))</f>
        <v/>
      </c>
    </row>
    <row r="55" ht="12.8" customHeight="1" s="185">
      <c r="A55" s="233" t="inlineStr">
        <is>
          <t>📊 MOY.</t>
        </is>
      </c>
      <c r="C55" s="235" t="n"/>
      <c r="D55" s="241">
        <f>IF(COUNTA(D40:D54)=0,"",ROUND(AVERAGE(D40:D54),1))</f>
        <v/>
      </c>
      <c r="E55" s="241">
        <f>IF(COUNTA(E40:E54)=0,"",ROUND(AVERAGE(E40:E54),1))</f>
        <v/>
      </c>
      <c r="F55" s="241">
        <f>IF(COUNTA(F40:F54)=0,"",ROUND(AVERAGE(F40:F54),1))</f>
        <v/>
      </c>
      <c r="G55" s="241">
        <f>IF(COUNTA(G40:G54)=0,"",ROUND(AVERAGE(G40:G54),1))</f>
        <v/>
      </c>
      <c r="H55" s="241">
        <f>IF(COUNTA(H40:H54)=0,"",ROUND(AVERAGE(H40:H54),1))</f>
        <v/>
      </c>
      <c r="I55" s="241">
        <f>IF(COUNTA(I40:I54)=0,"",ROUND(AVERAGE(I40:I54),1))</f>
        <v/>
      </c>
      <c r="J55" s="241">
        <f>IF(COUNTA(J40:J54)=0,"",ROUND(AVERAGE(J40:J54),1))</f>
        <v/>
      </c>
      <c r="K55" s="241">
        <f>IF(COUNTA(K40:K54)=0,"",ROUND(AVERAGE(K40:K54),1))</f>
        <v/>
      </c>
      <c r="L55" s="241">
        <f>IF(COUNTA(L40:L54)=0,"",ROUND(AVERAGE(L40:L54),1))</f>
        <v/>
      </c>
      <c r="M55" s="241">
        <f>IF(COUNTA(M40:M54)=0,"",ROUND(AVERAGE(M40:M54),1))</f>
        <v/>
      </c>
      <c r="N55" s="241">
        <f>IF(COUNTA(N40:N54)=0,"",ROUND(AVERAGE(N40:N54),1))</f>
        <v/>
      </c>
      <c r="O55" s="241">
        <f>IF(COUNTA(O40:O54)=0,"",ROUND(AVERAGE(O40:O54),1))</f>
        <v/>
      </c>
      <c r="P55" s="241">
        <f>IF(COUNTA(P40:P54)=0,"",ROUND(AVERAGE(P40:P54),1))</f>
        <v/>
      </c>
      <c r="Q55" s="265">
        <f>IF(COUNTA(Q40:Q54)=0,"",ROUND(AVERAGE(Q40:Q54),1))</f>
        <v/>
      </c>
      <c r="S55" s="241">
        <f>IF(COUNTA(S40:S54)=0,"",ROUND(AVERAGE(S40:S54),1))</f>
        <v/>
      </c>
      <c r="T55" s="241">
        <f>IF(COUNTA(T40:T54)=0,"",ROUND(AVERAGE(T40:T54),1))</f>
        <v/>
      </c>
      <c r="U55" s="241">
        <f>IF(COUNTA(U40:U54)=0,"",ROUND(AVERAGE(U40:U54),1))</f>
        <v/>
      </c>
      <c r="V55" s="241">
        <f>IF(COUNTA(V40:V54)=0,"",ROUND(AVERAGE(V40:V54),1))</f>
        <v/>
      </c>
      <c r="W55" s="241">
        <f>IF(COUNTA(W40:W54)=0,"",ROUND(AVERAGE(W40:W54),1))</f>
        <v/>
      </c>
      <c r="X55" s="241">
        <f>IF(COUNTA(X40:X54)=0,"",ROUND(AVERAGE(X40:X54),1))</f>
        <v/>
      </c>
      <c r="Y55" s="241">
        <f>IF(COUNTA(Y40:Y54)=0,"",ROUND(AVERAGE(Y40:Y54),1))</f>
        <v/>
      </c>
      <c r="Z55" s="241">
        <f>IF(COUNTA(Z40:Z54)=0,"",ROUND(AVERAGE(Z40:Z54),1))</f>
        <v/>
      </c>
      <c r="AA55" s="241">
        <f>IF(COUNTA(AA40:AA54)=0,"",ROUND(AVERAGE(AA40:AA54),1))</f>
        <v/>
      </c>
      <c r="AB55" s="241">
        <f>IF(COUNTA(AB40:AB54)=0,"",ROUND(AVERAGE(AB40:AB54),1))</f>
        <v/>
      </c>
      <c r="AC55" s="241">
        <f>IF(COUNTA(AC40:AC54)=0,"",ROUND(AVERAGE(AC40:AC54),1))</f>
        <v/>
      </c>
      <c r="AD55" s="241">
        <f>IF(COUNTA(AD40:AD54)=0,"",ROUND(AVERAGE(AD40:AD54),1))</f>
        <v/>
      </c>
      <c r="AE55" s="241">
        <f>IF(COUNTA(AE40:AE54)=0,"",ROUND(AVERAGE(AE40:AE54),1))</f>
        <v/>
      </c>
      <c r="AF55" s="265">
        <f>IF(COUNTA(AF40:AF54)=0,"",ROUND(AVERAGE(AF40:AF54),1))</f>
        <v/>
      </c>
      <c r="AH55" s="241">
        <f>IF(COUNTA(AH40:AH54)=0,"",ROUND(AVERAGE(AH40:AH54),1))</f>
        <v/>
      </c>
      <c r="AI55" s="241">
        <f>IF(COUNTA(AI40:AI54)=0,"",ROUND(AVERAGE(AI40:AI54),1))</f>
        <v/>
      </c>
      <c r="AJ55" s="241">
        <f>IF(COUNTA(AJ40:AJ54)=0,"",ROUND(AVERAGE(AJ40:AJ54),1))</f>
        <v/>
      </c>
      <c r="AK55" s="241">
        <f>IF(COUNTA(AK40:AK54)=0,"",ROUND(AVERAGE(AK40:AK54),1))</f>
        <v/>
      </c>
      <c r="AL55" s="241">
        <f>IF(COUNTA(AL40:AL54)=0,"",ROUND(AVERAGE(AL40:AL54),1))</f>
        <v/>
      </c>
      <c r="AM55" s="241">
        <f>IF(COUNTA(AM40:AM54)=0,"",ROUND(AVERAGE(AM40:AM54),1))</f>
        <v/>
      </c>
      <c r="AN55" s="241">
        <f>IF(COUNTA(AN40:AN54)=0,"",ROUND(AVERAGE(AN40:AN54),1))</f>
        <v/>
      </c>
      <c r="AO55" s="241">
        <f>IF(COUNTA(AO40:AO54)=0,"",ROUND(AVERAGE(AO40:AO54),1))</f>
        <v/>
      </c>
      <c r="AP55" s="241">
        <f>IF(COUNTA(AP40:AP54)=0,"",ROUND(AVERAGE(AP40:AP54),1))</f>
        <v/>
      </c>
      <c r="AQ55" s="241">
        <f>IF(COUNTA(AQ40:AQ54)=0,"",ROUND(AVERAGE(AQ40:AQ54),1))</f>
        <v/>
      </c>
      <c r="AR55" s="241">
        <f>IF(COUNTA(AR40:AR54)=0,"",ROUND(AVERAGE(AR40:AR54),1))</f>
        <v/>
      </c>
      <c r="AS55" s="241">
        <f>IF(COUNTA(AS40:AS54)=0,"",ROUND(AVERAGE(AS40:AS54),1))</f>
        <v/>
      </c>
      <c r="AT55" s="241">
        <f>IF(COUNTA(AT40:AT54)=0,"",ROUND(AVERAGE(AT40:AT54),1))</f>
        <v/>
      </c>
      <c r="AU55" s="266">
        <f>IF(COUNTA(AU40:AU54)=0,"",ROUND(AVERAGE(AU40:AU54),1))</f>
        <v/>
      </c>
    </row>
    <row r="56" ht="30" customHeight="1" s="185">
      <c r="A56" s="246" t="inlineStr">
        <is>
          <t>N°</t>
        </is>
      </c>
      <c r="B56" s="247" t="inlineStr">
        <is>
          <t>📅 JEUDI</t>
        </is>
      </c>
      <c r="C56" s="228" t="n"/>
      <c r="D56" s="229" t="inlineStr">
        <is>
          <t>Règles</t>
        </is>
      </c>
      <c r="E56" s="229" t="inlineStr">
        <is>
          <t>Coopér.</t>
        </is>
      </c>
      <c r="F56" s="229" t="inlineStr">
        <is>
          <t>Comm.</t>
        </is>
      </c>
      <c r="G56" s="229" t="inlineStr">
        <is>
          <t>Entraide</t>
        </is>
      </c>
      <c r="H56" s="230" t="inlineStr">
        <is>
          <t>Initiat.</t>
        </is>
      </c>
      <c r="I56" s="230" t="inlineStr">
        <is>
          <t>Gest.mat</t>
        </is>
      </c>
      <c r="J56" s="230" t="inlineStr">
        <is>
          <t>Orga.</t>
        </is>
      </c>
      <c r="K56" s="231" t="inlineStr">
        <is>
          <t>Imagin.</t>
        </is>
      </c>
      <c r="L56" s="231" t="inlineStr">
        <is>
          <t>Expr.art</t>
        </is>
      </c>
      <c r="M56" s="231" t="inlineStr">
        <is>
          <t>Expr.corp</t>
        </is>
      </c>
      <c r="N56" s="232" t="inlineStr">
        <is>
          <t>Coord.</t>
        </is>
      </c>
      <c r="O56" s="232" t="inlineStr">
        <is>
          <t>Endur.</t>
        </is>
      </c>
      <c r="P56" s="232" t="inlineStr">
        <is>
          <t>Esp.sport</t>
        </is>
      </c>
      <c r="Q56" s="267" t="inlineStr">
        <is>
          <t>MOY</t>
        </is>
      </c>
      <c r="R56" s="268" t="inlineStr">
        <is>
          <t>▼ Activité</t>
        </is>
      </c>
      <c r="S56" s="229" t="inlineStr">
        <is>
          <t>Règles</t>
        </is>
      </c>
      <c r="T56" s="229" t="inlineStr">
        <is>
          <t>Coopér.</t>
        </is>
      </c>
      <c r="U56" s="229" t="inlineStr">
        <is>
          <t>Comm.</t>
        </is>
      </c>
      <c r="V56" s="229" t="inlineStr">
        <is>
          <t>Entraide</t>
        </is>
      </c>
      <c r="W56" s="230" t="inlineStr">
        <is>
          <t>Initiat.</t>
        </is>
      </c>
      <c r="X56" s="230" t="inlineStr">
        <is>
          <t>Gest.mat</t>
        </is>
      </c>
      <c r="Y56" s="230" t="inlineStr">
        <is>
          <t>Orga.</t>
        </is>
      </c>
      <c r="Z56" s="231" t="inlineStr">
        <is>
          <t>Imagin.</t>
        </is>
      </c>
      <c r="AA56" s="231" t="inlineStr">
        <is>
          <t>Expr.art</t>
        </is>
      </c>
      <c r="AB56" s="231" t="inlineStr">
        <is>
          <t>Expr.corp</t>
        </is>
      </c>
      <c r="AC56" s="232" t="inlineStr">
        <is>
          <t>Coord.</t>
        </is>
      </c>
      <c r="AD56" s="232" t="inlineStr">
        <is>
          <t>Endur.</t>
        </is>
      </c>
      <c r="AE56" s="232" t="inlineStr">
        <is>
          <t>Esp.sport</t>
        </is>
      </c>
      <c r="AF56" s="267" t="inlineStr">
        <is>
          <t>MOY</t>
        </is>
      </c>
      <c r="AH56" s="229" t="inlineStr">
        <is>
          <t>Règles</t>
        </is>
      </c>
      <c r="AI56" s="229" t="inlineStr">
        <is>
          <t>Coopér.</t>
        </is>
      </c>
      <c r="AJ56" s="229" t="inlineStr">
        <is>
          <t>Comm.</t>
        </is>
      </c>
      <c r="AK56" s="229" t="inlineStr">
        <is>
          <t>Entraide</t>
        </is>
      </c>
      <c r="AL56" s="230" t="inlineStr">
        <is>
          <t>Initiat.</t>
        </is>
      </c>
      <c r="AM56" s="230" t="inlineStr">
        <is>
          <t>Gest.mat</t>
        </is>
      </c>
      <c r="AN56" s="230" t="inlineStr">
        <is>
          <t>Orga.</t>
        </is>
      </c>
      <c r="AO56" s="231" t="inlineStr">
        <is>
          <t>Imagin.</t>
        </is>
      </c>
      <c r="AP56" s="231" t="inlineStr">
        <is>
          <t>Expr.art</t>
        </is>
      </c>
      <c r="AQ56" s="231" t="inlineStr">
        <is>
          <t>Expr.corp</t>
        </is>
      </c>
      <c r="AR56" s="232" t="inlineStr">
        <is>
          <t>Coord.</t>
        </is>
      </c>
      <c r="AS56" s="232" t="inlineStr">
        <is>
          <t>Endur.</t>
        </is>
      </c>
      <c r="AT56" s="232" t="inlineStr">
        <is>
          <t>Esp.sport</t>
        </is>
      </c>
      <c r="AU56" s="269" t="inlineStr">
        <is>
          <t>MOY</t>
        </is>
      </c>
    </row>
    <row r="57" ht="13.8" customHeight="1" s="185">
      <c r="A57" s="213" t="n">
        <v>1</v>
      </c>
      <c r="B57" s="234">
        <f t="array" ref="B57:B57">IFERROR(INDEX(Liste_Enfants!B$4:B$53,SMALL(IF(Liste_Enfants!E$4:E$53="C",ROW(Liste_Enfants!E$4:E$53)-3),1))&amp;" "&amp;INDEX(Liste_Enfants!C$4:C$53,SMALL(IF(Liste_Enfants!E$4:E$53="C",ROW(Liste_Enfants!E$4:E$53)-3),1)),"")</f>
        <v/>
      </c>
      <c r="C57" s="235" t="n"/>
      <c r="D57" s="236" t="n"/>
      <c r="E57" s="236" t="n"/>
      <c r="F57" s="236" t="n"/>
      <c r="G57" s="236" t="n"/>
      <c r="H57" s="236" t="n"/>
      <c r="I57" s="236" t="n"/>
      <c r="J57" s="236" t="n"/>
      <c r="K57" s="236" t="n"/>
      <c r="L57" s="236" t="n"/>
      <c r="M57" s="236" t="n"/>
      <c r="N57" s="236" t="n"/>
      <c r="O57" s="236" t="n"/>
      <c r="P57" s="236" t="n"/>
      <c r="Q57" s="264">
        <f>IF(COUNTA(D57:P57)=0,"",ROUND(AVERAGE(D57:P57),1))</f>
        <v/>
      </c>
      <c r="S57" s="236" t="n"/>
      <c r="T57" s="236" t="n"/>
      <c r="U57" s="236" t="n"/>
      <c r="V57" s="236" t="n"/>
      <c r="W57" s="236" t="n"/>
      <c r="X57" s="236" t="n"/>
      <c r="Y57" s="236" t="n"/>
      <c r="Z57" s="236" t="n"/>
      <c r="AA57" s="236" t="n"/>
      <c r="AB57" s="236" t="n"/>
      <c r="AC57" s="236" t="n"/>
      <c r="AD57" s="236" t="n"/>
      <c r="AE57" s="236" t="n"/>
      <c r="AF57" s="264">
        <f>IF(COUNTA(S57:AE57)=0,"",ROUND(AVERAGE(S57:AE57),1))</f>
        <v/>
      </c>
      <c r="AH57" s="236" t="n"/>
      <c r="AI57" s="236" t="n"/>
      <c r="AJ57" s="236" t="n"/>
      <c r="AK57" s="236" t="n"/>
      <c r="AL57" s="236" t="n"/>
      <c r="AM57" s="236" t="n"/>
      <c r="AN57" s="236" t="n"/>
      <c r="AO57" s="236" t="n"/>
      <c r="AP57" s="236" t="n"/>
      <c r="AQ57" s="236" t="n"/>
      <c r="AR57" s="236" t="n"/>
      <c r="AS57" s="236" t="n"/>
      <c r="AT57" s="236" t="n"/>
      <c r="AU57" s="237">
        <f>IF(COUNTA(AH57:AT57)=0,"",ROUND(AVERAGE(AH57:AT57),1))</f>
        <v/>
      </c>
    </row>
    <row r="58" ht="13.8" customHeight="1" s="185">
      <c r="A58" s="238" t="n">
        <v>2</v>
      </c>
      <c r="B58" s="239">
        <f t="array" ref="B58:B58">IFERROR(INDEX(Liste_Enfants!B$4:B$53,SMALL(IF(Liste_Enfants!E$4:E$53="C",ROW(Liste_Enfants!E$4:E$53)-3),2))&amp;" "&amp;INDEX(Liste_Enfants!C$4:C$53,SMALL(IF(Liste_Enfants!E$4:E$53="C",ROW(Liste_Enfants!E$4:E$53)-3),2)),"")</f>
        <v/>
      </c>
      <c r="C58" s="235" t="n"/>
      <c r="D58" s="236" t="n"/>
      <c r="E58" s="236" t="n"/>
      <c r="F58" s="236" t="n"/>
      <c r="G58" s="236" t="n"/>
      <c r="H58" s="236" t="n"/>
      <c r="I58" s="236" t="n"/>
      <c r="J58" s="236" t="n"/>
      <c r="K58" s="236" t="n"/>
      <c r="L58" s="236" t="n"/>
      <c r="M58" s="236" t="n"/>
      <c r="N58" s="236" t="n"/>
      <c r="O58" s="236" t="n"/>
      <c r="P58" s="236" t="n"/>
      <c r="Q58" s="264">
        <f>IF(COUNTA(D58:P58)=0,"",ROUND(AVERAGE(D58:P58),1))</f>
        <v/>
      </c>
      <c r="S58" s="236" t="n"/>
      <c r="T58" s="236" t="n"/>
      <c r="U58" s="236" t="n"/>
      <c r="V58" s="236" t="n"/>
      <c r="W58" s="236" t="n"/>
      <c r="X58" s="236" t="n"/>
      <c r="Y58" s="236" t="n"/>
      <c r="Z58" s="236" t="n"/>
      <c r="AA58" s="236" t="n"/>
      <c r="AB58" s="236" t="n"/>
      <c r="AC58" s="236" t="n"/>
      <c r="AD58" s="236" t="n"/>
      <c r="AE58" s="236" t="n"/>
      <c r="AF58" s="264">
        <f>IF(COUNTA(S58:AE58)=0,"",ROUND(AVERAGE(S58:AE58),1))</f>
        <v/>
      </c>
      <c r="AH58" s="236" t="n"/>
      <c r="AI58" s="236" t="n"/>
      <c r="AJ58" s="236" t="n"/>
      <c r="AK58" s="236" t="n"/>
      <c r="AL58" s="236" t="n"/>
      <c r="AM58" s="236" t="n"/>
      <c r="AN58" s="236" t="n"/>
      <c r="AO58" s="236" t="n"/>
      <c r="AP58" s="236" t="n"/>
      <c r="AQ58" s="236" t="n"/>
      <c r="AR58" s="236" t="n"/>
      <c r="AS58" s="236" t="n"/>
      <c r="AT58" s="236" t="n"/>
      <c r="AU58" s="237">
        <f>IF(COUNTA(AH58:AT58)=0,"",ROUND(AVERAGE(AH58:AT58),1))</f>
        <v/>
      </c>
    </row>
    <row r="59" ht="13.8" customHeight="1" s="185">
      <c r="A59" s="213" t="n">
        <v>3</v>
      </c>
      <c r="B59" s="234">
        <f t="array" ref="B59:B59">IFERROR(INDEX(Liste_Enfants!B$4:B$53,SMALL(IF(Liste_Enfants!E$4:E$53="C",ROW(Liste_Enfants!E$4:E$53)-3),3))&amp;" "&amp;INDEX(Liste_Enfants!C$4:C$53,SMALL(IF(Liste_Enfants!E$4:E$53="C",ROW(Liste_Enfants!E$4:E$53)-3),3)),"")</f>
        <v/>
      </c>
      <c r="C59" s="235" t="n"/>
      <c r="D59" s="236" t="n"/>
      <c r="E59" s="236" t="n"/>
      <c r="F59" s="236" t="n"/>
      <c r="G59" s="236" t="n"/>
      <c r="H59" s="236" t="n"/>
      <c r="I59" s="236" t="n"/>
      <c r="J59" s="236" t="n"/>
      <c r="K59" s="236" t="n"/>
      <c r="L59" s="236" t="n"/>
      <c r="M59" s="236" t="n"/>
      <c r="N59" s="236" t="n"/>
      <c r="O59" s="236" t="n"/>
      <c r="P59" s="236" t="n"/>
      <c r="Q59" s="264">
        <f>IF(COUNTA(D59:P59)=0,"",ROUND(AVERAGE(D59:P59),1))</f>
        <v/>
      </c>
      <c r="S59" s="236" t="n"/>
      <c r="T59" s="236" t="n"/>
      <c r="U59" s="236" t="n"/>
      <c r="V59" s="236" t="n"/>
      <c r="W59" s="236" t="n"/>
      <c r="X59" s="236" t="n"/>
      <c r="Y59" s="236" t="n"/>
      <c r="Z59" s="236" t="n"/>
      <c r="AA59" s="236" t="n"/>
      <c r="AB59" s="236" t="n"/>
      <c r="AC59" s="236" t="n"/>
      <c r="AD59" s="236" t="n"/>
      <c r="AE59" s="236" t="n"/>
      <c r="AF59" s="264">
        <f>IF(COUNTA(S59:AE59)=0,"",ROUND(AVERAGE(S59:AE59),1))</f>
        <v/>
      </c>
      <c r="AH59" s="236" t="n"/>
      <c r="AI59" s="236" t="n"/>
      <c r="AJ59" s="236" t="n"/>
      <c r="AK59" s="236" t="n"/>
      <c r="AL59" s="236" t="n"/>
      <c r="AM59" s="236" t="n"/>
      <c r="AN59" s="236" t="n"/>
      <c r="AO59" s="236" t="n"/>
      <c r="AP59" s="236" t="n"/>
      <c r="AQ59" s="236" t="n"/>
      <c r="AR59" s="236" t="n"/>
      <c r="AS59" s="236" t="n"/>
      <c r="AT59" s="236" t="n"/>
      <c r="AU59" s="237">
        <f>IF(COUNTA(AH59:AT59)=0,"",ROUND(AVERAGE(AH59:AT59),1))</f>
        <v/>
      </c>
    </row>
    <row r="60" ht="13.8" customHeight="1" s="185">
      <c r="A60" s="238" t="n">
        <v>4</v>
      </c>
      <c r="B60" s="239">
        <f t="array" ref="B60:B60">IFERROR(INDEX(Liste_Enfants!B$4:B$53,SMALL(IF(Liste_Enfants!E$4:E$53="C",ROW(Liste_Enfants!E$4:E$53)-3),4))&amp;" "&amp;INDEX(Liste_Enfants!C$4:C$53,SMALL(IF(Liste_Enfants!E$4:E$53="C",ROW(Liste_Enfants!E$4:E$53)-3),4)),"")</f>
        <v/>
      </c>
      <c r="C60" s="235" t="n"/>
      <c r="D60" s="236" t="n"/>
      <c r="E60" s="236" t="n"/>
      <c r="F60" s="236" t="n"/>
      <c r="G60" s="236" t="n"/>
      <c r="H60" s="236" t="n"/>
      <c r="I60" s="236" t="n"/>
      <c r="J60" s="236" t="n"/>
      <c r="K60" s="236" t="n"/>
      <c r="L60" s="236" t="n"/>
      <c r="M60" s="236" t="n"/>
      <c r="N60" s="236" t="n"/>
      <c r="O60" s="236" t="n"/>
      <c r="P60" s="236" t="n"/>
      <c r="Q60" s="264">
        <f>IF(COUNTA(D60:P60)=0,"",ROUND(AVERAGE(D60:P60),1))</f>
        <v/>
      </c>
      <c r="S60" s="236" t="n"/>
      <c r="T60" s="236" t="n"/>
      <c r="U60" s="236" t="n"/>
      <c r="V60" s="236" t="n"/>
      <c r="W60" s="236" t="n"/>
      <c r="X60" s="236" t="n"/>
      <c r="Y60" s="236" t="n"/>
      <c r="Z60" s="236" t="n"/>
      <c r="AA60" s="236" t="n"/>
      <c r="AB60" s="236" t="n"/>
      <c r="AC60" s="236" t="n"/>
      <c r="AD60" s="236" t="n"/>
      <c r="AE60" s="236" t="n"/>
      <c r="AF60" s="264">
        <f>IF(COUNTA(S60:AE60)=0,"",ROUND(AVERAGE(S60:AE60),1))</f>
        <v/>
      </c>
      <c r="AH60" s="236" t="n"/>
      <c r="AI60" s="236" t="n"/>
      <c r="AJ60" s="236" t="n"/>
      <c r="AK60" s="236" t="n"/>
      <c r="AL60" s="236" t="n"/>
      <c r="AM60" s="236" t="n"/>
      <c r="AN60" s="236" t="n"/>
      <c r="AO60" s="236" t="n"/>
      <c r="AP60" s="236" t="n"/>
      <c r="AQ60" s="236" t="n"/>
      <c r="AR60" s="236" t="n"/>
      <c r="AS60" s="236" t="n"/>
      <c r="AT60" s="236" t="n"/>
      <c r="AU60" s="237">
        <f>IF(COUNTA(AH60:AT60)=0,"",ROUND(AVERAGE(AH60:AT60),1))</f>
        <v/>
      </c>
    </row>
    <row r="61" ht="13.8" customHeight="1" s="185">
      <c r="A61" s="213" t="n">
        <v>5</v>
      </c>
      <c r="B61" s="234">
        <f t="array" ref="B61:B61">IFERROR(INDEX(Liste_Enfants!B$4:B$53,SMALL(IF(Liste_Enfants!E$4:E$53="C",ROW(Liste_Enfants!E$4:E$53)-3),5))&amp;" "&amp;INDEX(Liste_Enfants!C$4:C$53,SMALL(IF(Liste_Enfants!E$4:E$53="C",ROW(Liste_Enfants!E$4:E$53)-3),5)),"")</f>
        <v/>
      </c>
      <c r="C61" s="235" t="n"/>
      <c r="D61" s="236" t="n"/>
      <c r="E61" s="236" t="n"/>
      <c r="F61" s="236" t="n"/>
      <c r="G61" s="236" t="n"/>
      <c r="H61" s="236" t="n"/>
      <c r="I61" s="236" t="n"/>
      <c r="J61" s="236" t="n"/>
      <c r="K61" s="236" t="n"/>
      <c r="L61" s="236" t="n"/>
      <c r="M61" s="236" t="n"/>
      <c r="N61" s="236" t="n"/>
      <c r="O61" s="236" t="n"/>
      <c r="P61" s="236" t="n"/>
      <c r="Q61" s="264">
        <f>IF(COUNTA(D61:P61)=0,"",ROUND(AVERAGE(D61:P61),1))</f>
        <v/>
      </c>
      <c r="S61" s="236" t="n"/>
      <c r="T61" s="236" t="n"/>
      <c r="U61" s="236" t="n"/>
      <c r="V61" s="236" t="n"/>
      <c r="W61" s="236" t="n"/>
      <c r="X61" s="236" t="n"/>
      <c r="Y61" s="236" t="n"/>
      <c r="Z61" s="236" t="n"/>
      <c r="AA61" s="236" t="n"/>
      <c r="AB61" s="236" t="n"/>
      <c r="AC61" s="236" t="n"/>
      <c r="AD61" s="236" t="n"/>
      <c r="AE61" s="236" t="n"/>
      <c r="AF61" s="264">
        <f>IF(COUNTA(S61:AE61)=0,"",ROUND(AVERAGE(S61:AE61),1))</f>
        <v/>
      </c>
      <c r="AH61" s="236" t="n"/>
      <c r="AI61" s="236" t="n"/>
      <c r="AJ61" s="236" t="n"/>
      <c r="AK61" s="236" t="n"/>
      <c r="AL61" s="236" t="n"/>
      <c r="AM61" s="236" t="n"/>
      <c r="AN61" s="236" t="n"/>
      <c r="AO61" s="236" t="n"/>
      <c r="AP61" s="236" t="n"/>
      <c r="AQ61" s="236" t="n"/>
      <c r="AR61" s="236" t="n"/>
      <c r="AS61" s="236" t="n"/>
      <c r="AT61" s="236" t="n"/>
      <c r="AU61" s="237">
        <f>IF(COUNTA(AH61:AT61)=0,"",ROUND(AVERAGE(AH61:AT61),1))</f>
        <v/>
      </c>
    </row>
    <row r="62" ht="13.8" customHeight="1" s="185">
      <c r="A62" s="238" t="n">
        <v>6</v>
      </c>
      <c r="B62" s="239">
        <f t="array" ref="B62:B62">IFERROR(INDEX(Liste_Enfants!B$4:B$53,SMALL(IF(Liste_Enfants!E$4:E$53="C",ROW(Liste_Enfants!E$4:E$53)-3),6))&amp;" "&amp;INDEX(Liste_Enfants!C$4:C$53,SMALL(IF(Liste_Enfants!E$4:E$53="C",ROW(Liste_Enfants!E$4:E$53)-3),6)),"")</f>
        <v/>
      </c>
      <c r="C62" s="235" t="n"/>
      <c r="D62" s="236" t="n"/>
      <c r="E62" s="236" t="n"/>
      <c r="F62" s="236" t="n"/>
      <c r="G62" s="236" t="n"/>
      <c r="H62" s="236" t="n"/>
      <c r="I62" s="236" t="n"/>
      <c r="J62" s="236" t="n"/>
      <c r="K62" s="236" t="n"/>
      <c r="L62" s="236" t="n"/>
      <c r="M62" s="236" t="n"/>
      <c r="N62" s="236" t="n"/>
      <c r="O62" s="236" t="n"/>
      <c r="P62" s="236" t="n"/>
      <c r="Q62" s="264">
        <f>IF(COUNTA(D62:P62)=0,"",ROUND(AVERAGE(D62:P62),1))</f>
        <v/>
      </c>
      <c r="S62" s="236" t="n"/>
      <c r="T62" s="236" t="n"/>
      <c r="U62" s="236" t="n"/>
      <c r="V62" s="236" t="n"/>
      <c r="W62" s="236" t="n"/>
      <c r="X62" s="236" t="n"/>
      <c r="Y62" s="236" t="n"/>
      <c r="Z62" s="236" t="n"/>
      <c r="AA62" s="236" t="n"/>
      <c r="AB62" s="236" t="n"/>
      <c r="AC62" s="236" t="n"/>
      <c r="AD62" s="236" t="n"/>
      <c r="AE62" s="236" t="n"/>
      <c r="AF62" s="264">
        <f>IF(COUNTA(S62:AE62)=0,"",ROUND(AVERAGE(S62:AE62),1))</f>
        <v/>
      </c>
      <c r="AH62" s="236" t="n"/>
      <c r="AI62" s="236" t="n"/>
      <c r="AJ62" s="236" t="n"/>
      <c r="AK62" s="236" t="n"/>
      <c r="AL62" s="236" t="n"/>
      <c r="AM62" s="236" t="n"/>
      <c r="AN62" s="236" t="n"/>
      <c r="AO62" s="236" t="n"/>
      <c r="AP62" s="236" t="n"/>
      <c r="AQ62" s="236" t="n"/>
      <c r="AR62" s="236" t="n"/>
      <c r="AS62" s="236" t="n"/>
      <c r="AT62" s="236" t="n"/>
      <c r="AU62" s="237">
        <f>IF(COUNTA(AH62:AT62)=0,"",ROUND(AVERAGE(AH62:AT62),1))</f>
        <v/>
      </c>
    </row>
    <row r="63" ht="13.8" customHeight="1" s="185">
      <c r="A63" s="213" t="n">
        <v>7</v>
      </c>
      <c r="B63" s="234">
        <f t="array" ref="B63:B63">IFERROR(INDEX(Liste_Enfants!B$4:B$53,SMALL(IF(Liste_Enfants!E$4:E$53="C",ROW(Liste_Enfants!E$4:E$53)-3),7))&amp;" "&amp;INDEX(Liste_Enfants!C$4:C$53,SMALL(IF(Liste_Enfants!E$4:E$53="C",ROW(Liste_Enfants!E$4:E$53)-3),7)),"")</f>
        <v/>
      </c>
      <c r="C63" s="235" t="n"/>
      <c r="D63" s="236" t="n"/>
      <c r="E63" s="236" t="n"/>
      <c r="F63" s="236" t="n"/>
      <c r="G63" s="236" t="n"/>
      <c r="H63" s="236" t="n"/>
      <c r="I63" s="236" t="n"/>
      <c r="J63" s="236" t="n"/>
      <c r="K63" s="236" t="n"/>
      <c r="L63" s="236" t="n"/>
      <c r="M63" s="236" t="n"/>
      <c r="N63" s="236" t="n"/>
      <c r="O63" s="236" t="n"/>
      <c r="P63" s="236" t="n"/>
      <c r="Q63" s="264">
        <f>IF(COUNTA(D63:P63)=0,"",ROUND(AVERAGE(D63:P63),1))</f>
        <v/>
      </c>
      <c r="S63" s="236" t="n"/>
      <c r="T63" s="236" t="n"/>
      <c r="U63" s="236" t="n"/>
      <c r="V63" s="236" t="n"/>
      <c r="W63" s="236" t="n"/>
      <c r="X63" s="236" t="n"/>
      <c r="Y63" s="236" t="n"/>
      <c r="Z63" s="236" t="n"/>
      <c r="AA63" s="236" t="n"/>
      <c r="AB63" s="236" t="n"/>
      <c r="AC63" s="236" t="n"/>
      <c r="AD63" s="236" t="n"/>
      <c r="AE63" s="236" t="n"/>
      <c r="AF63" s="264">
        <f>IF(COUNTA(S63:AE63)=0,"",ROUND(AVERAGE(S63:AE63),1))</f>
        <v/>
      </c>
      <c r="AH63" s="236" t="n"/>
      <c r="AI63" s="236" t="n"/>
      <c r="AJ63" s="236" t="n"/>
      <c r="AK63" s="236" t="n"/>
      <c r="AL63" s="236" t="n"/>
      <c r="AM63" s="236" t="n"/>
      <c r="AN63" s="236" t="n"/>
      <c r="AO63" s="236" t="n"/>
      <c r="AP63" s="236" t="n"/>
      <c r="AQ63" s="236" t="n"/>
      <c r="AR63" s="236" t="n"/>
      <c r="AS63" s="236" t="n"/>
      <c r="AT63" s="236" t="n"/>
      <c r="AU63" s="237">
        <f>IF(COUNTA(AH63:AT63)=0,"",ROUND(AVERAGE(AH63:AT63),1))</f>
        <v/>
      </c>
    </row>
    <row r="64" ht="13.8" customHeight="1" s="185">
      <c r="A64" s="238" t="n">
        <v>8</v>
      </c>
      <c r="B64" s="239">
        <f t="array" ref="B64:B64">IFERROR(INDEX(Liste_Enfants!B$4:B$53,SMALL(IF(Liste_Enfants!E$4:E$53="C",ROW(Liste_Enfants!E$4:E$53)-3),8))&amp;" "&amp;INDEX(Liste_Enfants!C$4:C$53,SMALL(IF(Liste_Enfants!E$4:E$53="C",ROW(Liste_Enfants!E$4:E$53)-3),8)),"")</f>
        <v/>
      </c>
      <c r="C64" s="235" t="n"/>
      <c r="D64" s="236" t="n"/>
      <c r="E64" s="236" t="n"/>
      <c r="F64" s="236" t="n"/>
      <c r="G64" s="236" t="n"/>
      <c r="H64" s="236" t="n"/>
      <c r="I64" s="236" t="n"/>
      <c r="J64" s="236" t="n"/>
      <c r="K64" s="236" t="n"/>
      <c r="L64" s="236" t="n"/>
      <c r="M64" s="236" t="n"/>
      <c r="N64" s="236" t="n"/>
      <c r="O64" s="236" t="n"/>
      <c r="P64" s="236" t="n"/>
      <c r="Q64" s="264">
        <f>IF(COUNTA(D64:P64)=0,"",ROUND(AVERAGE(D64:P64),1))</f>
        <v/>
      </c>
      <c r="S64" s="236" t="n"/>
      <c r="T64" s="236" t="n"/>
      <c r="U64" s="236" t="n"/>
      <c r="V64" s="236" t="n"/>
      <c r="W64" s="236" t="n"/>
      <c r="X64" s="236" t="n"/>
      <c r="Y64" s="236" t="n"/>
      <c r="Z64" s="236" t="n"/>
      <c r="AA64" s="236" t="n"/>
      <c r="AB64" s="236" t="n"/>
      <c r="AC64" s="236" t="n"/>
      <c r="AD64" s="236" t="n"/>
      <c r="AE64" s="236" t="n"/>
      <c r="AF64" s="264">
        <f>IF(COUNTA(S64:AE64)=0,"",ROUND(AVERAGE(S64:AE64),1))</f>
        <v/>
      </c>
      <c r="AH64" s="236" t="n"/>
      <c r="AI64" s="236" t="n"/>
      <c r="AJ64" s="236" t="n"/>
      <c r="AK64" s="236" t="n"/>
      <c r="AL64" s="236" t="n"/>
      <c r="AM64" s="236" t="n"/>
      <c r="AN64" s="236" t="n"/>
      <c r="AO64" s="236" t="n"/>
      <c r="AP64" s="236" t="n"/>
      <c r="AQ64" s="236" t="n"/>
      <c r="AR64" s="236" t="n"/>
      <c r="AS64" s="236" t="n"/>
      <c r="AT64" s="236" t="n"/>
      <c r="AU64" s="237">
        <f>IF(COUNTA(AH64:AT64)=0,"",ROUND(AVERAGE(AH64:AT64),1))</f>
        <v/>
      </c>
    </row>
    <row r="65" ht="13.8" customHeight="1" s="185">
      <c r="A65" s="213" t="n">
        <v>9</v>
      </c>
      <c r="B65" s="234">
        <f t="array" ref="B65:B65">IFERROR(INDEX(Liste_Enfants!B$4:B$53,SMALL(IF(Liste_Enfants!E$4:E$53="C",ROW(Liste_Enfants!E$4:E$53)-3),9))&amp;" "&amp;INDEX(Liste_Enfants!C$4:C$53,SMALL(IF(Liste_Enfants!E$4:E$53="C",ROW(Liste_Enfants!E$4:E$53)-3),9)),"")</f>
        <v/>
      </c>
      <c r="C65" s="235" t="n"/>
      <c r="D65" s="236" t="n"/>
      <c r="E65" s="236" t="n"/>
      <c r="F65" s="236" t="n"/>
      <c r="G65" s="236" t="n"/>
      <c r="H65" s="236" t="n"/>
      <c r="I65" s="236" t="n"/>
      <c r="J65" s="236" t="n"/>
      <c r="K65" s="236" t="n"/>
      <c r="L65" s="236" t="n"/>
      <c r="M65" s="236" t="n"/>
      <c r="N65" s="236" t="n"/>
      <c r="O65" s="236" t="n"/>
      <c r="P65" s="236" t="n"/>
      <c r="Q65" s="264">
        <f>IF(COUNTA(D65:P65)=0,"",ROUND(AVERAGE(D65:P65),1))</f>
        <v/>
      </c>
      <c r="S65" s="236" t="n"/>
      <c r="T65" s="236" t="n"/>
      <c r="U65" s="236" t="n"/>
      <c r="V65" s="236" t="n"/>
      <c r="W65" s="236" t="n"/>
      <c r="X65" s="236" t="n"/>
      <c r="Y65" s="236" t="n"/>
      <c r="Z65" s="236" t="n"/>
      <c r="AA65" s="236" t="n"/>
      <c r="AB65" s="236" t="n"/>
      <c r="AC65" s="236" t="n"/>
      <c r="AD65" s="236" t="n"/>
      <c r="AE65" s="236" t="n"/>
      <c r="AF65" s="264">
        <f>IF(COUNTA(S65:AE65)=0,"",ROUND(AVERAGE(S65:AE65),1))</f>
        <v/>
      </c>
      <c r="AH65" s="236" t="n"/>
      <c r="AI65" s="236" t="n"/>
      <c r="AJ65" s="236" t="n"/>
      <c r="AK65" s="236" t="n"/>
      <c r="AL65" s="236" t="n"/>
      <c r="AM65" s="236" t="n"/>
      <c r="AN65" s="236" t="n"/>
      <c r="AO65" s="236" t="n"/>
      <c r="AP65" s="236" t="n"/>
      <c r="AQ65" s="236" t="n"/>
      <c r="AR65" s="236" t="n"/>
      <c r="AS65" s="236" t="n"/>
      <c r="AT65" s="236" t="n"/>
      <c r="AU65" s="237">
        <f>IF(COUNTA(AH65:AT65)=0,"",ROUND(AVERAGE(AH65:AT65),1))</f>
        <v/>
      </c>
    </row>
    <row r="66" ht="13.8" customHeight="1" s="185">
      <c r="A66" s="238" t="n">
        <v>10</v>
      </c>
      <c r="B66" s="239">
        <f t="array" ref="B66:B66">IFERROR(INDEX(Liste_Enfants!B$4:B$53,SMALL(IF(Liste_Enfants!E$4:E$53="C",ROW(Liste_Enfants!E$4:E$53)-3),10))&amp;" "&amp;INDEX(Liste_Enfants!C$4:C$53,SMALL(IF(Liste_Enfants!E$4:E$53="C",ROW(Liste_Enfants!E$4:E$53)-3),10)),"")</f>
        <v/>
      </c>
      <c r="C66" s="235" t="n"/>
      <c r="D66" s="236" t="n"/>
      <c r="E66" s="236" t="n"/>
      <c r="F66" s="236" t="n"/>
      <c r="G66" s="236" t="n"/>
      <c r="H66" s="236" t="n"/>
      <c r="I66" s="236" t="n"/>
      <c r="J66" s="236" t="n"/>
      <c r="K66" s="236" t="n"/>
      <c r="L66" s="236" t="n"/>
      <c r="M66" s="236" t="n"/>
      <c r="N66" s="236" t="n"/>
      <c r="O66" s="236" t="n"/>
      <c r="P66" s="236" t="n"/>
      <c r="Q66" s="264">
        <f>IF(COUNTA(D66:P66)=0,"",ROUND(AVERAGE(D66:P66),1))</f>
        <v/>
      </c>
      <c r="S66" s="236" t="n"/>
      <c r="T66" s="236" t="n"/>
      <c r="U66" s="236" t="n"/>
      <c r="V66" s="236" t="n"/>
      <c r="W66" s="236" t="n"/>
      <c r="X66" s="236" t="n"/>
      <c r="Y66" s="236" t="n"/>
      <c r="Z66" s="236" t="n"/>
      <c r="AA66" s="236" t="n"/>
      <c r="AB66" s="236" t="n"/>
      <c r="AC66" s="236" t="n"/>
      <c r="AD66" s="236" t="n"/>
      <c r="AE66" s="236" t="n"/>
      <c r="AF66" s="264">
        <f>IF(COUNTA(S66:AE66)=0,"",ROUND(AVERAGE(S66:AE66),1))</f>
        <v/>
      </c>
      <c r="AH66" s="236" t="n"/>
      <c r="AI66" s="236" t="n"/>
      <c r="AJ66" s="236" t="n"/>
      <c r="AK66" s="236" t="n"/>
      <c r="AL66" s="236" t="n"/>
      <c r="AM66" s="236" t="n"/>
      <c r="AN66" s="236" t="n"/>
      <c r="AO66" s="236" t="n"/>
      <c r="AP66" s="236" t="n"/>
      <c r="AQ66" s="236" t="n"/>
      <c r="AR66" s="236" t="n"/>
      <c r="AS66" s="236" t="n"/>
      <c r="AT66" s="236" t="n"/>
      <c r="AU66" s="237">
        <f>IF(COUNTA(AH66:AT66)=0,"",ROUND(AVERAGE(AH66:AT66),1))</f>
        <v/>
      </c>
    </row>
    <row r="67" ht="13.8" customHeight="1" s="185">
      <c r="A67" s="213" t="n">
        <v>11</v>
      </c>
      <c r="B67" s="234">
        <f t="array" ref="B67:B67">IFERROR(INDEX(Liste_Enfants!B$4:B$53,SMALL(IF(Liste_Enfants!E$4:E$53="C",ROW(Liste_Enfants!E$4:E$53)-3),11))&amp;" "&amp;INDEX(Liste_Enfants!C$4:C$53,SMALL(IF(Liste_Enfants!E$4:E$53="C",ROW(Liste_Enfants!E$4:E$53)-3),11)),"")</f>
        <v/>
      </c>
      <c r="C67" s="235" t="n"/>
      <c r="D67" s="236" t="n"/>
      <c r="E67" s="236" t="n"/>
      <c r="F67" s="236" t="n"/>
      <c r="G67" s="236" t="n"/>
      <c r="H67" s="236" t="n"/>
      <c r="I67" s="236" t="n"/>
      <c r="J67" s="236" t="n"/>
      <c r="K67" s="236" t="n"/>
      <c r="L67" s="236" t="n"/>
      <c r="M67" s="236" t="n"/>
      <c r="N67" s="236" t="n"/>
      <c r="O67" s="236" t="n"/>
      <c r="P67" s="236" t="n"/>
      <c r="Q67" s="264">
        <f>IF(COUNTA(D67:P67)=0,"",ROUND(AVERAGE(D67:P67),1))</f>
        <v/>
      </c>
      <c r="S67" s="236" t="n"/>
      <c r="T67" s="236" t="n"/>
      <c r="U67" s="236" t="n"/>
      <c r="V67" s="236" t="n"/>
      <c r="W67" s="236" t="n"/>
      <c r="X67" s="236" t="n"/>
      <c r="Y67" s="236" t="n"/>
      <c r="Z67" s="236" t="n"/>
      <c r="AA67" s="236" t="n"/>
      <c r="AB67" s="236" t="n"/>
      <c r="AC67" s="236" t="n"/>
      <c r="AD67" s="236" t="n"/>
      <c r="AE67" s="236" t="n"/>
      <c r="AF67" s="264">
        <f>IF(COUNTA(S67:AE67)=0,"",ROUND(AVERAGE(S67:AE67),1))</f>
        <v/>
      </c>
      <c r="AH67" s="236" t="n"/>
      <c r="AI67" s="236" t="n"/>
      <c r="AJ67" s="236" t="n"/>
      <c r="AK67" s="236" t="n"/>
      <c r="AL67" s="236" t="n"/>
      <c r="AM67" s="236" t="n"/>
      <c r="AN67" s="236" t="n"/>
      <c r="AO67" s="236" t="n"/>
      <c r="AP67" s="236" t="n"/>
      <c r="AQ67" s="236" t="n"/>
      <c r="AR67" s="236" t="n"/>
      <c r="AS67" s="236" t="n"/>
      <c r="AT67" s="236" t="n"/>
      <c r="AU67" s="237">
        <f>IF(COUNTA(AH67:AT67)=0,"",ROUND(AVERAGE(AH67:AT67),1))</f>
        <v/>
      </c>
    </row>
    <row r="68" ht="13.8" customHeight="1" s="185">
      <c r="A68" s="238" t="n">
        <v>12</v>
      </c>
      <c r="B68" s="239">
        <f t="array" ref="B68:B68">IFERROR(INDEX(Liste_Enfants!B$4:B$53,SMALL(IF(Liste_Enfants!E$4:E$53="C",ROW(Liste_Enfants!E$4:E$53)-3),12))&amp;" "&amp;INDEX(Liste_Enfants!C$4:C$53,SMALL(IF(Liste_Enfants!E$4:E$53="C",ROW(Liste_Enfants!E$4:E$53)-3),12)),"")</f>
        <v/>
      </c>
      <c r="C68" s="235" t="n"/>
      <c r="D68" s="236" t="n"/>
      <c r="E68" s="236" t="n"/>
      <c r="F68" s="236" t="n"/>
      <c r="G68" s="236" t="n"/>
      <c r="H68" s="236" t="n"/>
      <c r="I68" s="236" t="n"/>
      <c r="J68" s="236" t="n"/>
      <c r="K68" s="236" t="n"/>
      <c r="L68" s="236" t="n"/>
      <c r="M68" s="236" t="n"/>
      <c r="N68" s="236" t="n"/>
      <c r="O68" s="236" t="n"/>
      <c r="P68" s="236" t="n"/>
      <c r="Q68" s="264">
        <f>IF(COUNTA(D68:P68)=0,"",ROUND(AVERAGE(D68:P68),1))</f>
        <v/>
      </c>
      <c r="S68" s="236" t="n"/>
      <c r="T68" s="236" t="n"/>
      <c r="U68" s="236" t="n"/>
      <c r="V68" s="236" t="n"/>
      <c r="W68" s="236" t="n"/>
      <c r="X68" s="236" t="n"/>
      <c r="Y68" s="236" t="n"/>
      <c r="Z68" s="236" t="n"/>
      <c r="AA68" s="236" t="n"/>
      <c r="AB68" s="236" t="n"/>
      <c r="AC68" s="236" t="n"/>
      <c r="AD68" s="236" t="n"/>
      <c r="AE68" s="236" t="n"/>
      <c r="AF68" s="264">
        <f>IF(COUNTA(S68:AE68)=0,"",ROUND(AVERAGE(S68:AE68),1))</f>
        <v/>
      </c>
      <c r="AH68" s="236" t="n"/>
      <c r="AI68" s="236" t="n"/>
      <c r="AJ68" s="236" t="n"/>
      <c r="AK68" s="236" t="n"/>
      <c r="AL68" s="236" t="n"/>
      <c r="AM68" s="236" t="n"/>
      <c r="AN68" s="236" t="n"/>
      <c r="AO68" s="236" t="n"/>
      <c r="AP68" s="236" t="n"/>
      <c r="AQ68" s="236" t="n"/>
      <c r="AR68" s="236" t="n"/>
      <c r="AS68" s="236" t="n"/>
      <c r="AT68" s="236" t="n"/>
      <c r="AU68" s="237">
        <f>IF(COUNTA(AH68:AT68)=0,"",ROUND(AVERAGE(AH68:AT68),1))</f>
        <v/>
      </c>
    </row>
    <row r="69" ht="13.8" customHeight="1" s="185">
      <c r="A69" s="213" t="n">
        <v>13</v>
      </c>
      <c r="B69" s="234">
        <f t="array" ref="B69:B69">IFERROR(INDEX(Liste_Enfants!B$4:B$53,SMALL(IF(Liste_Enfants!E$4:E$53="C",ROW(Liste_Enfants!E$4:E$53)-3),13))&amp;" "&amp;INDEX(Liste_Enfants!C$4:C$53,SMALL(IF(Liste_Enfants!E$4:E$53="C",ROW(Liste_Enfants!E$4:E$53)-3),13)),"")</f>
        <v/>
      </c>
      <c r="C69" s="235" t="n"/>
      <c r="D69" s="236" t="n"/>
      <c r="E69" s="236" t="n"/>
      <c r="F69" s="236" t="n"/>
      <c r="G69" s="236" t="n"/>
      <c r="H69" s="236" t="n"/>
      <c r="I69" s="236" t="n"/>
      <c r="J69" s="236" t="n"/>
      <c r="K69" s="236" t="n"/>
      <c r="L69" s="236" t="n"/>
      <c r="M69" s="236" t="n"/>
      <c r="N69" s="236" t="n"/>
      <c r="O69" s="236" t="n"/>
      <c r="P69" s="236" t="n"/>
      <c r="Q69" s="264">
        <f>IF(COUNTA(D69:P69)=0,"",ROUND(AVERAGE(D69:P69),1))</f>
        <v/>
      </c>
      <c r="S69" s="236" t="n"/>
      <c r="T69" s="236" t="n"/>
      <c r="U69" s="236" t="n"/>
      <c r="V69" s="236" t="n"/>
      <c r="W69" s="236" t="n"/>
      <c r="X69" s="236" t="n"/>
      <c r="Y69" s="236" t="n"/>
      <c r="Z69" s="236" t="n"/>
      <c r="AA69" s="236" t="n"/>
      <c r="AB69" s="236" t="n"/>
      <c r="AC69" s="236" t="n"/>
      <c r="AD69" s="236" t="n"/>
      <c r="AE69" s="236" t="n"/>
      <c r="AF69" s="264">
        <f>IF(COUNTA(S69:AE69)=0,"",ROUND(AVERAGE(S69:AE69),1))</f>
        <v/>
      </c>
      <c r="AH69" s="236" t="n"/>
      <c r="AI69" s="236" t="n"/>
      <c r="AJ69" s="236" t="n"/>
      <c r="AK69" s="236" t="n"/>
      <c r="AL69" s="236" t="n"/>
      <c r="AM69" s="236" t="n"/>
      <c r="AN69" s="236" t="n"/>
      <c r="AO69" s="236" t="n"/>
      <c r="AP69" s="236" t="n"/>
      <c r="AQ69" s="236" t="n"/>
      <c r="AR69" s="236" t="n"/>
      <c r="AS69" s="236" t="n"/>
      <c r="AT69" s="236" t="n"/>
      <c r="AU69" s="237">
        <f>IF(COUNTA(AH69:AT69)=0,"",ROUND(AVERAGE(AH69:AT69),1))</f>
        <v/>
      </c>
    </row>
    <row r="70" ht="13.8" customHeight="1" s="185">
      <c r="A70" s="238" t="n">
        <v>14</v>
      </c>
      <c r="B70" s="239">
        <f t="array" ref="B70:B70">IFERROR(INDEX(Liste_Enfants!B$4:B$53,SMALL(IF(Liste_Enfants!E$4:E$53="C",ROW(Liste_Enfants!E$4:E$53)-3),14))&amp;" "&amp;INDEX(Liste_Enfants!C$4:C$53,SMALL(IF(Liste_Enfants!E$4:E$53="C",ROW(Liste_Enfants!E$4:E$53)-3),14)),"")</f>
        <v/>
      </c>
      <c r="C70" s="235" t="n"/>
      <c r="D70" s="236" t="n"/>
      <c r="E70" s="236" t="n"/>
      <c r="F70" s="236" t="n"/>
      <c r="G70" s="236" t="n"/>
      <c r="H70" s="236" t="n"/>
      <c r="I70" s="236" t="n"/>
      <c r="J70" s="236" t="n"/>
      <c r="K70" s="236" t="n"/>
      <c r="L70" s="236" t="n"/>
      <c r="M70" s="236" t="n"/>
      <c r="N70" s="236" t="n"/>
      <c r="O70" s="236" t="n"/>
      <c r="P70" s="236" t="n"/>
      <c r="Q70" s="264">
        <f>IF(COUNTA(D70:P70)=0,"",ROUND(AVERAGE(D70:P70),1))</f>
        <v/>
      </c>
      <c r="S70" s="236" t="n"/>
      <c r="T70" s="236" t="n"/>
      <c r="U70" s="236" t="n"/>
      <c r="V70" s="236" t="n"/>
      <c r="W70" s="236" t="n"/>
      <c r="X70" s="236" t="n"/>
      <c r="Y70" s="236" t="n"/>
      <c r="Z70" s="236" t="n"/>
      <c r="AA70" s="236" t="n"/>
      <c r="AB70" s="236" t="n"/>
      <c r="AC70" s="236" t="n"/>
      <c r="AD70" s="236" t="n"/>
      <c r="AE70" s="236" t="n"/>
      <c r="AF70" s="264">
        <f>IF(COUNTA(S70:AE70)=0,"",ROUND(AVERAGE(S70:AE70),1))</f>
        <v/>
      </c>
      <c r="AH70" s="236" t="n"/>
      <c r="AI70" s="236" t="n"/>
      <c r="AJ70" s="236" t="n"/>
      <c r="AK70" s="236" t="n"/>
      <c r="AL70" s="236" t="n"/>
      <c r="AM70" s="236" t="n"/>
      <c r="AN70" s="236" t="n"/>
      <c r="AO70" s="236" t="n"/>
      <c r="AP70" s="236" t="n"/>
      <c r="AQ70" s="236" t="n"/>
      <c r="AR70" s="236" t="n"/>
      <c r="AS70" s="236" t="n"/>
      <c r="AT70" s="236" t="n"/>
      <c r="AU70" s="237">
        <f>IF(COUNTA(AH70:AT70)=0,"",ROUND(AVERAGE(AH70:AT70),1))</f>
        <v/>
      </c>
    </row>
    <row r="71" ht="13.8" customHeight="1" s="185">
      <c r="A71" s="213" t="n">
        <v>15</v>
      </c>
      <c r="B71" s="234">
        <f t="array" ref="B71:B71">IFERROR(INDEX(Liste_Enfants!B$4:B$53,SMALL(IF(Liste_Enfants!E$4:E$53="C",ROW(Liste_Enfants!E$4:E$53)-3),15))&amp;" "&amp;INDEX(Liste_Enfants!C$4:C$53,SMALL(IF(Liste_Enfants!E$4:E$53="C",ROW(Liste_Enfants!E$4:E$53)-3),15)),"")</f>
        <v/>
      </c>
      <c r="C71" s="235" t="n"/>
      <c r="D71" s="236" t="n"/>
      <c r="E71" s="236" t="n"/>
      <c r="F71" s="236" t="n"/>
      <c r="G71" s="236" t="n"/>
      <c r="H71" s="236" t="n"/>
      <c r="I71" s="236" t="n"/>
      <c r="J71" s="236" t="n"/>
      <c r="K71" s="236" t="n"/>
      <c r="L71" s="236" t="n"/>
      <c r="M71" s="236" t="n"/>
      <c r="N71" s="236" t="n"/>
      <c r="O71" s="236" t="n"/>
      <c r="P71" s="236" t="n"/>
      <c r="Q71" s="264">
        <f>IF(COUNTA(D71:P71)=0,"",ROUND(AVERAGE(D71:P71),1))</f>
        <v/>
      </c>
      <c r="S71" s="236" t="n"/>
      <c r="T71" s="236" t="n"/>
      <c r="U71" s="236" t="n"/>
      <c r="V71" s="236" t="n"/>
      <c r="W71" s="236" t="n"/>
      <c r="X71" s="236" t="n"/>
      <c r="Y71" s="236" t="n"/>
      <c r="Z71" s="236" t="n"/>
      <c r="AA71" s="236" t="n"/>
      <c r="AB71" s="236" t="n"/>
      <c r="AC71" s="236" t="n"/>
      <c r="AD71" s="236" t="n"/>
      <c r="AE71" s="236" t="n"/>
      <c r="AF71" s="264">
        <f>IF(COUNTA(S71:AE71)=0,"",ROUND(AVERAGE(S71:AE71),1))</f>
        <v/>
      </c>
      <c r="AH71" s="236" t="n"/>
      <c r="AI71" s="236" t="n"/>
      <c r="AJ71" s="236" t="n"/>
      <c r="AK71" s="236" t="n"/>
      <c r="AL71" s="236" t="n"/>
      <c r="AM71" s="236" t="n"/>
      <c r="AN71" s="236" t="n"/>
      <c r="AO71" s="236" t="n"/>
      <c r="AP71" s="236" t="n"/>
      <c r="AQ71" s="236" t="n"/>
      <c r="AR71" s="236" t="n"/>
      <c r="AS71" s="236" t="n"/>
      <c r="AT71" s="236" t="n"/>
      <c r="AU71" s="237">
        <f>IF(COUNTA(AH71:AT71)=0,"",ROUND(AVERAGE(AH71:AT71),1))</f>
        <v/>
      </c>
    </row>
    <row r="72" ht="12.8" customHeight="1" s="185">
      <c r="A72" s="233" t="inlineStr">
        <is>
          <t>📊 MOY.</t>
        </is>
      </c>
      <c r="C72" s="235" t="n"/>
      <c r="D72" s="241">
        <f>IF(COUNTA(D57:D71)=0,"",ROUND(AVERAGE(D57:D71),1))</f>
        <v/>
      </c>
      <c r="E72" s="241">
        <f>IF(COUNTA(E57:E71)=0,"",ROUND(AVERAGE(E57:E71),1))</f>
        <v/>
      </c>
      <c r="F72" s="241">
        <f>IF(COUNTA(F57:F71)=0,"",ROUND(AVERAGE(F57:F71),1))</f>
        <v/>
      </c>
      <c r="G72" s="241">
        <f>IF(COUNTA(G57:G71)=0,"",ROUND(AVERAGE(G57:G71),1))</f>
        <v/>
      </c>
      <c r="H72" s="241">
        <f>IF(COUNTA(H57:H71)=0,"",ROUND(AVERAGE(H57:H71),1))</f>
        <v/>
      </c>
      <c r="I72" s="241">
        <f>IF(COUNTA(I57:I71)=0,"",ROUND(AVERAGE(I57:I71),1))</f>
        <v/>
      </c>
      <c r="J72" s="241">
        <f>IF(COUNTA(J57:J71)=0,"",ROUND(AVERAGE(J57:J71),1))</f>
        <v/>
      </c>
      <c r="K72" s="241">
        <f>IF(COUNTA(K57:K71)=0,"",ROUND(AVERAGE(K57:K71),1))</f>
        <v/>
      </c>
      <c r="L72" s="241">
        <f>IF(COUNTA(L57:L71)=0,"",ROUND(AVERAGE(L57:L71),1))</f>
        <v/>
      </c>
      <c r="M72" s="241">
        <f>IF(COUNTA(M57:M71)=0,"",ROUND(AVERAGE(M57:M71),1))</f>
        <v/>
      </c>
      <c r="N72" s="241">
        <f>IF(COUNTA(N57:N71)=0,"",ROUND(AVERAGE(N57:N71),1))</f>
        <v/>
      </c>
      <c r="O72" s="241">
        <f>IF(COUNTA(O57:O71)=0,"",ROUND(AVERAGE(O57:O71),1))</f>
        <v/>
      </c>
      <c r="P72" s="241">
        <f>IF(COUNTA(P57:P71)=0,"",ROUND(AVERAGE(P57:P71),1))</f>
        <v/>
      </c>
      <c r="Q72" s="265">
        <f>IF(COUNTA(Q57:Q71)=0,"",ROUND(AVERAGE(Q57:Q71),1))</f>
        <v/>
      </c>
      <c r="S72" s="241">
        <f>IF(COUNTA(S57:S71)=0,"",ROUND(AVERAGE(S57:S71),1))</f>
        <v/>
      </c>
      <c r="T72" s="241">
        <f>IF(COUNTA(T57:T71)=0,"",ROUND(AVERAGE(T57:T71),1))</f>
        <v/>
      </c>
      <c r="U72" s="241">
        <f>IF(COUNTA(U57:U71)=0,"",ROUND(AVERAGE(U57:U71),1))</f>
        <v/>
      </c>
      <c r="V72" s="241">
        <f>IF(COUNTA(V57:V71)=0,"",ROUND(AVERAGE(V57:V71),1))</f>
        <v/>
      </c>
      <c r="W72" s="241">
        <f>IF(COUNTA(W57:W71)=0,"",ROUND(AVERAGE(W57:W71),1))</f>
        <v/>
      </c>
      <c r="X72" s="241">
        <f>IF(COUNTA(X57:X71)=0,"",ROUND(AVERAGE(X57:X71),1))</f>
        <v/>
      </c>
      <c r="Y72" s="241">
        <f>IF(COUNTA(Y57:Y71)=0,"",ROUND(AVERAGE(Y57:Y71),1))</f>
        <v/>
      </c>
      <c r="Z72" s="241">
        <f>IF(COUNTA(Z57:Z71)=0,"",ROUND(AVERAGE(Z57:Z71),1))</f>
        <v/>
      </c>
      <c r="AA72" s="241">
        <f>IF(COUNTA(AA57:AA71)=0,"",ROUND(AVERAGE(AA57:AA71),1))</f>
        <v/>
      </c>
      <c r="AB72" s="241">
        <f>IF(COUNTA(AB57:AB71)=0,"",ROUND(AVERAGE(AB57:AB71),1))</f>
        <v/>
      </c>
      <c r="AC72" s="241">
        <f>IF(COUNTA(AC57:AC71)=0,"",ROUND(AVERAGE(AC57:AC71),1))</f>
        <v/>
      </c>
      <c r="AD72" s="241">
        <f>IF(COUNTA(AD57:AD71)=0,"",ROUND(AVERAGE(AD57:AD71),1))</f>
        <v/>
      </c>
      <c r="AE72" s="241">
        <f>IF(COUNTA(AE57:AE71)=0,"",ROUND(AVERAGE(AE57:AE71),1))</f>
        <v/>
      </c>
      <c r="AF72" s="265">
        <f>IF(COUNTA(AF57:AF71)=0,"",ROUND(AVERAGE(AF57:AF71),1))</f>
        <v/>
      </c>
      <c r="AH72" s="241">
        <f>IF(COUNTA(AH57:AH71)=0,"",ROUND(AVERAGE(AH57:AH71),1))</f>
        <v/>
      </c>
      <c r="AI72" s="241">
        <f>IF(COUNTA(AI57:AI71)=0,"",ROUND(AVERAGE(AI57:AI71),1))</f>
        <v/>
      </c>
      <c r="AJ72" s="241">
        <f>IF(COUNTA(AJ57:AJ71)=0,"",ROUND(AVERAGE(AJ57:AJ71),1))</f>
        <v/>
      </c>
      <c r="AK72" s="241">
        <f>IF(COUNTA(AK57:AK71)=0,"",ROUND(AVERAGE(AK57:AK71),1))</f>
        <v/>
      </c>
      <c r="AL72" s="241">
        <f>IF(COUNTA(AL57:AL71)=0,"",ROUND(AVERAGE(AL57:AL71),1))</f>
        <v/>
      </c>
      <c r="AM72" s="241">
        <f>IF(COUNTA(AM57:AM71)=0,"",ROUND(AVERAGE(AM57:AM71),1))</f>
        <v/>
      </c>
      <c r="AN72" s="241">
        <f>IF(COUNTA(AN57:AN71)=0,"",ROUND(AVERAGE(AN57:AN71),1))</f>
        <v/>
      </c>
      <c r="AO72" s="241">
        <f>IF(COUNTA(AO57:AO71)=0,"",ROUND(AVERAGE(AO57:AO71),1))</f>
        <v/>
      </c>
      <c r="AP72" s="241">
        <f>IF(COUNTA(AP57:AP71)=0,"",ROUND(AVERAGE(AP57:AP71),1))</f>
        <v/>
      </c>
      <c r="AQ72" s="241">
        <f>IF(COUNTA(AQ57:AQ71)=0,"",ROUND(AVERAGE(AQ57:AQ71),1))</f>
        <v/>
      </c>
      <c r="AR72" s="241">
        <f>IF(COUNTA(AR57:AR71)=0,"",ROUND(AVERAGE(AR57:AR71),1))</f>
        <v/>
      </c>
      <c r="AS72" s="241">
        <f>IF(COUNTA(AS57:AS71)=0,"",ROUND(AVERAGE(AS57:AS71),1))</f>
        <v/>
      </c>
      <c r="AT72" s="241">
        <f>IF(COUNTA(AT57:AT71)=0,"",ROUND(AVERAGE(AT57:AT71),1))</f>
        <v/>
      </c>
      <c r="AU72" s="266">
        <f>IF(COUNTA(AU57:AU71)=0,"",ROUND(AVERAGE(AU57:AU71),1))</f>
        <v/>
      </c>
    </row>
    <row r="73" ht="12.8" customHeight="1" s="185">
      <c r="A73" s="248" t="inlineStr">
        <is>
          <t>⭐ MOY. S1</t>
        </is>
      </c>
      <c r="C73" s="235" t="n"/>
      <c r="D73" s="249">
        <f>IF(COUNTA(D21,D38,D55,D72)=0,"",ROUND(AVERAGE(D21,D38,D55,D72),1))</f>
        <v/>
      </c>
      <c r="E73" s="249">
        <f>IF(COUNTA(E21,E38,E55,E72)=0,"",ROUND(AVERAGE(E21,E38,E55,E72),1))</f>
        <v/>
      </c>
      <c r="F73" s="249">
        <f>IF(COUNTA(F21,F38,F55,F72)=0,"",ROUND(AVERAGE(F21,F38,F55,F72),1))</f>
        <v/>
      </c>
      <c r="G73" s="249">
        <f>IF(COUNTA(G21,G38,G55,G72)=0,"",ROUND(AVERAGE(G21,G38,G55,G72),1))</f>
        <v/>
      </c>
      <c r="H73" s="249">
        <f>IF(COUNTA(H21,H38,H55,H72)=0,"",ROUND(AVERAGE(H21,H38,H55,H72),1))</f>
        <v/>
      </c>
      <c r="I73" s="249">
        <f>IF(COUNTA(I21,I38,I55,I72)=0,"",ROUND(AVERAGE(I21,I38,I55,I72),1))</f>
        <v/>
      </c>
      <c r="J73" s="249">
        <f>IF(COUNTA(J21,J38,J55,J72)=0,"",ROUND(AVERAGE(J21,J38,J55,J72),1))</f>
        <v/>
      </c>
      <c r="K73" s="249">
        <f>IF(COUNTA(K21,K38,K55,K72)=0,"",ROUND(AVERAGE(K21,K38,K55,K72),1))</f>
        <v/>
      </c>
      <c r="L73" s="249">
        <f>IF(COUNTA(L21,L38,L55,L72)=0,"",ROUND(AVERAGE(L21,L38,L55,L72),1))</f>
        <v/>
      </c>
      <c r="M73" s="249">
        <f>IF(COUNTA(M21,M38,M55,M72)=0,"",ROUND(AVERAGE(M21,M38,M55,M72),1))</f>
        <v/>
      </c>
      <c r="N73" s="249">
        <f>IF(COUNTA(N21,N38,N55,N72)=0,"",ROUND(AVERAGE(N21,N38,N55,N72),1))</f>
        <v/>
      </c>
      <c r="O73" s="249">
        <f>IF(COUNTA(O21,O38,O55,O72)=0,"",ROUND(AVERAGE(O21,O38,O55,O72),1))</f>
        <v/>
      </c>
      <c r="P73" s="249">
        <f>IF(COUNTA(P21,P38,P55,P72)=0,"",ROUND(AVERAGE(P21,P38,P55,P72),1))</f>
        <v/>
      </c>
      <c r="Q73" s="270">
        <f>IF(COUNTA(Q21,Q38,Q55,Q72)=0,"",ROUND(AVERAGE(Q21,Q38,Q55,Q72),1))</f>
        <v/>
      </c>
      <c r="S73" s="249">
        <f>IF(COUNTA(S21,S38,S55,S72)=0,"",ROUND(AVERAGE(S21,S38,S55,S72),1))</f>
        <v/>
      </c>
      <c r="T73" s="249">
        <f>IF(COUNTA(T21,T38,T55,T72)=0,"",ROUND(AVERAGE(T21,T38,T55,T72),1))</f>
        <v/>
      </c>
      <c r="U73" s="249">
        <f>IF(COUNTA(U21,U38,U55,U72)=0,"",ROUND(AVERAGE(U21,U38,U55,U72),1))</f>
        <v/>
      </c>
      <c r="V73" s="249">
        <f>IF(COUNTA(V21,V38,V55,V72)=0,"",ROUND(AVERAGE(V21,V38,V55,V72),1))</f>
        <v/>
      </c>
      <c r="W73" s="249">
        <f>IF(COUNTA(W21,W38,W55,W72)=0,"",ROUND(AVERAGE(W21,W38,W55,W72),1))</f>
        <v/>
      </c>
      <c r="X73" s="249">
        <f>IF(COUNTA(X21,X38,X55,X72)=0,"",ROUND(AVERAGE(X21,X38,X55,X72),1))</f>
        <v/>
      </c>
      <c r="Y73" s="249">
        <f>IF(COUNTA(Y21,Y38,Y55,Y72)=0,"",ROUND(AVERAGE(Y21,Y38,Y55,Y72),1))</f>
        <v/>
      </c>
      <c r="Z73" s="249">
        <f>IF(COUNTA(Z21,Z38,Z55,Z72)=0,"",ROUND(AVERAGE(Z21,Z38,Z55,Z72),1))</f>
        <v/>
      </c>
      <c r="AA73" s="249">
        <f>IF(COUNTA(AA21,AA38,AA55,AA72)=0,"",ROUND(AVERAGE(AA21,AA38,AA55,AA72),1))</f>
        <v/>
      </c>
      <c r="AB73" s="249">
        <f>IF(COUNTA(AB21,AB38,AB55,AB72)=0,"",ROUND(AVERAGE(AB21,AB38,AB55,AB72),1))</f>
        <v/>
      </c>
      <c r="AC73" s="249">
        <f>IF(COUNTA(AC21,AC38,AC55,AC72)=0,"",ROUND(AVERAGE(AC21,AC38,AC55,AC72),1))</f>
        <v/>
      </c>
      <c r="AD73" s="249">
        <f>IF(COUNTA(AD21,AD38,AD55,AD72)=0,"",ROUND(AVERAGE(AD21,AD38,AD55,AD72),1))</f>
        <v/>
      </c>
      <c r="AE73" s="249">
        <f>IF(COUNTA(AE21,AE38,AE55,AE72)=0,"",ROUND(AVERAGE(AE21,AE38,AE55,AE72),1))</f>
        <v/>
      </c>
      <c r="AF73" s="270">
        <f>IF(COUNTA(AF21,AF38,AF55,AF72)=0,"",ROUND(AVERAGE(AF21,AF38,AF55,AF72),1))</f>
        <v/>
      </c>
      <c r="AH73" s="249">
        <f>IF(COUNTA(AH21,AH38,AH55,AH72)=0,"",ROUND(AVERAGE(AH21,AH38,AH55,AH72),1))</f>
        <v/>
      </c>
      <c r="AI73" s="249">
        <f>IF(COUNTA(AI21,AI38,AI55,AI72)=0,"",ROUND(AVERAGE(AI21,AI38,AI55,AI72),1))</f>
        <v/>
      </c>
      <c r="AJ73" s="249">
        <f>IF(COUNTA(AJ21,AJ38,AJ55,AJ72)=0,"",ROUND(AVERAGE(AJ21,AJ38,AJ55,AJ72),1))</f>
        <v/>
      </c>
      <c r="AK73" s="249">
        <f>IF(COUNTA(AK21,AK38,AK55,AK72)=0,"",ROUND(AVERAGE(AK21,AK38,AK55,AK72),1))</f>
        <v/>
      </c>
      <c r="AL73" s="249">
        <f>IF(COUNTA(AL21,AL38,AL55,AL72)=0,"",ROUND(AVERAGE(AL21,AL38,AL55,AL72),1))</f>
        <v/>
      </c>
      <c r="AM73" s="249">
        <f>IF(COUNTA(AM21,AM38,AM55,AM72)=0,"",ROUND(AVERAGE(AM21,AM38,AM55,AM72),1))</f>
        <v/>
      </c>
      <c r="AN73" s="249">
        <f>IF(COUNTA(AN21,AN38,AN55,AN72)=0,"",ROUND(AVERAGE(AN21,AN38,AN55,AN72),1))</f>
        <v/>
      </c>
      <c r="AO73" s="249">
        <f>IF(COUNTA(AO21,AO38,AO55,AO72)=0,"",ROUND(AVERAGE(AO21,AO38,AO55,AO72),1))</f>
        <v/>
      </c>
      <c r="AP73" s="249">
        <f>IF(COUNTA(AP21,AP38,AP55,AP72)=0,"",ROUND(AVERAGE(AP21,AP38,AP55,AP72),1))</f>
        <v/>
      </c>
      <c r="AQ73" s="249">
        <f>IF(COUNTA(AQ21,AQ38,AQ55,AQ72)=0,"",ROUND(AVERAGE(AQ21,AQ38,AQ55,AQ72),1))</f>
        <v/>
      </c>
      <c r="AR73" s="249">
        <f>IF(COUNTA(AR21,AR38,AR55,AR72)=0,"",ROUND(AVERAGE(AR21,AR38,AR55,AR72),1))</f>
        <v/>
      </c>
      <c r="AS73" s="249">
        <f>IF(COUNTA(AS21,AS38,AS55,AS72)=0,"",ROUND(AVERAGE(AS21,AS38,AS55,AS72),1))</f>
        <v/>
      </c>
      <c r="AT73" s="249">
        <f>IF(COUNTA(AT21,AT38,AT55,AT72)=0,"",ROUND(AVERAGE(AT21,AT38,AT55,AT72),1))</f>
        <v/>
      </c>
      <c r="AU73" s="271">
        <f>IF(COUNTA(AU21,AU38,AU55,AU72)=0,"",ROUND(AVERAGE(AU21,AU38,AU55,AU72),1))</f>
        <v/>
      </c>
    </row>
    <row r="74" ht="13.8" customHeight="1" s="185">
      <c r="C74" s="235" t="n"/>
      <c r="D74" s="194" t="n"/>
      <c r="E74" s="194" t="n"/>
      <c r="F74" s="194" t="n"/>
      <c r="G74" s="194" t="n"/>
      <c r="H74" s="194" t="n"/>
      <c r="I74" s="194" t="n"/>
      <c r="J74" s="194" t="n"/>
      <c r="K74" s="194" t="n"/>
      <c r="L74" s="194" t="n"/>
      <c r="M74" s="194" t="n"/>
      <c r="N74" s="194" t="n"/>
      <c r="O74" s="194" t="n"/>
      <c r="P74" s="194" t="n"/>
      <c r="Q74" s="235" t="n"/>
      <c r="S74" s="194" t="n"/>
      <c r="T74" s="194" t="n"/>
      <c r="U74" s="194" t="n"/>
      <c r="V74" s="194" t="n"/>
      <c r="W74" s="194" t="n"/>
      <c r="X74" s="194" t="n"/>
      <c r="Y74" s="194" t="n"/>
      <c r="Z74" s="194" t="n"/>
      <c r="AA74" s="194" t="n"/>
      <c r="AB74" s="194" t="n"/>
      <c r="AC74" s="194" t="n"/>
      <c r="AD74" s="194" t="n"/>
      <c r="AE74" s="194" t="n"/>
      <c r="AF74" s="235" t="n"/>
      <c r="AH74" s="194" t="n"/>
      <c r="AI74" s="194" t="n"/>
      <c r="AJ74" s="194" t="n"/>
      <c r="AK74" s="194" t="n"/>
      <c r="AL74" s="194" t="n"/>
      <c r="AM74" s="194" t="n"/>
      <c r="AN74" s="194" t="n"/>
      <c r="AO74" s="194" t="n"/>
      <c r="AP74" s="194" t="n"/>
      <c r="AQ74" s="194" t="n"/>
      <c r="AR74" s="194" t="n"/>
      <c r="AS74" s="194" t="n"/>
      <c r="AT74" s="194" t="n"/>
    </row>
    <row r="75" ht="15.6" customHeight="1" s="185">
      <c r="A75" s="216" t="inlineStr">
        <is>
          <t>📋 T1 — 📆 SEMAINE 2</t>
        </is>
      </c>
      <c r="C75" s="235" t="n"/>
      <c r="D75" s="218" t="inlineStr">
        <is>
          <t>🤝 VIE COLLECT.</t>
        </is>
      </c>
      <c r="H75" s="219" t="inlineStr">
        <is>
          <t>🎯 AUTONOMIE</t>
        </is>
      </c>
      <c r="K75" s="220" t="inlineStr">
        <is>
          <t>🎨 CRÉATIVITÉ</t>
        </is>
      </c>
      <c r="N75" s="221" t="inlineStr">
        <is>
          <t>⚽ MOTRICITÉ</t>
        </is>
      </c>
      <c r="Q75" s="252" t="inlineStr">
        <is>
          <t>MOY</t>
        </is>
      </c>
      <c r="S75" s="218" t="inlineStr">
        <is>
          <t>🤝 VIE COLLECT.</t>
        </is>
      </c>
      <c r="W75" s="219" t="inlineStr">
        <is>
          <t>🎯 AUTONOMIE</t>
        </is>
      </c>
      <c r="Z75" s="220" t="inlineStr">
        <is>
          <t>🎨 CRÉATIVITÉ</t>
        </is>
      </c>
      <c r="AC75" s="221" t="inlineStr">
        <is>
          <t>⚽ MOTRICITÉ</t>
        </is>
      </c>
      <c r="AF75" s="252" t="inlineStr">
        <is>
          <t>MOY</t>
        </is>
      </c>
      <c r="AH75" s="218" t="inlineStr">
        <is>
          <t>🤝 VIE COLLECT.</t>
        </is>
      </c>
      <c r="AL75" s="219" t="inlineStr">
        <is>
          <t>🎯 AUTONOMIE</t>
        </is>
      </c>
      <c r="AO75" s="220" t="inlineStr">
        <is>
          <t>🎨 CRÉATIVITÉ</t>
        </is>
      </c>
      <c r="AR75" s="221" t="inlineStr">
        <is>
          <t>⚽ MOTRICITÉ</t>
        </is>
      </c>
      <c r="AU75" s="269" t="inlineStr">
        <is>
          <t>MOY</t>
        </is>
      </c>
    </row>
    <row r="76" ht="30" customHeight="1" s="185">
      <c r="A76" s="226" t="inlineStr">
        <is>
          <t>N°</t>
        </is>
      </c>
      <c r="B76" s="227" t="inlineStr">
        <is>
          <t>📅 LUNDI</t>
        </is>
      </c>
      <c r="C76" s="228" t="n"/>
      <c r="D76" s="229" t="inlineStr">
        <is>
          <t>Règles</t>
        </is>
      </c>
      <c r="E76" s="229" t="inlineStr">
        <is>
          <t>Coopér.</t>
        </is>
      </c>
      <c r="F76" s="229" t="inlineStr">
        <is>
          <t>Comm.</t>
        </is>
      </c>
      <c r="G76" s="229" t="inlineStr">
        <is>
          <t>Entraide</t>
        </is>
      </c>
      <c r="H76" s="230" t="inlineStr">
        <is>
          <t>Initiat.</t>
        </is>
      </c>
      <c r="I76" s="230" t="inlineStr">
        <is>
          <t>Gest.mat</t>
        </is>
      </c>
      <c r="J76" s="230" t="inlineStr">
        <is>
          <t>Orga.</t>
        </is>
      </c>
      <c r="K76" s="231" t="inlineStr">
        <is>
          <t>Imagin.</t>
        </is>
      </c>
      <c r="L76" s="231" t="inlineStr">
        <is>
          <t>Expr.art</t>
        </is>
      </c>
      <c r="M76" s="231" t="inlineStr">
        <is>
          <t>Expr.corp</t>
        </is>
      </c>
      <c r="N76" s="232" t="inlineStr">
        <is>
          <t>Coord.</t>
        </is>
      </c>
      <c r="O76" s="232" t="inlineStr">
        <is>
          <t>Endur.</t>
        </is>
      </c>
      <c r="P76" s="232" t="inlineStr">
        <is>
          <t>Esp.sport</t>
        </is>
      </c>
      <c r="Q76" s="267" t="inlineStr">
        <is>
          <t>MOY</t>
        </is>
      </c>
      <c r="R76" s="268" t="inlineStr">
        <is>
          <t>▼ Activité</t>
        </is>
      </c>
      <c r="S76" s="229" t="inlineStr">
        <is>
          <t>Règles</t>
        </is>
      </c>
      <c r="T76" s="229" t="inlineStr">
        <is>
          <t>Coopér.</t>
        </is>
      </c>
      <c r="U76" s="229" t="inlineStr">
        <is>
          <t>Comm.</t>
        </is>
      </c>
      <c r="V76" s="229" t="inlineStr">
        <is>
          <t>Entraide</t>
        </is>
      </c>
      <c r="W76" s="230" t="inlineStr">
        <is>
          <t>Initiat.</t>
        </is>
      </c>
      <c r="X76" s="230" t="inlineStr">
        <is>
          <t>Gest.mat</t>
        </is>
      </c>
      <c r="Y76" s="230" t="inlineStr">
        <is>
          <t>Orga.</t>
        </is>
      </c>
      <c r="Z76" s="231" t="inlineStr">
        <is>
          <t>Imagin.</t>
        </is>
      </c>
      <c r="AA76" s="231" t="inlineStr">
        <is>
          <t>Expr.art</t>
        </is>
      </c>
      <c r="AB76" s="231" t="inlineStr">
        <is>
          <t>Expr.corp</t>
        </is>
      </c>
      <c r="AC76" s="232" t="inlineStr">
        <is>
          <t>Coord.</t>
        </is>
      </c>
      <c r="AD76" s="232" t="inlineStr">
        <is>
          <t>Endur.</t>
        </is>
      </c>
      <c r="AE76" s="232" t="inlineStr">
        <is>
          <t>Esp.sport</t>
        </is>
      </c>
      <c r="AF76" s="267" t="inlineStr">
        <is>
          <t>MOY</t>
        </is>
      </c>
      <c r="AH76" s="229" t="inlineStr">
        <is>
          <t>Règles</t>
        </is>
      </c>
      <c r="AI76" s="229" t="inlineStr">
        <is>
          <t>Coopér.</t>
        </is>
      </c>
      <c r="AJ76" s="229" t="inlineStr">
        <is>
          <t>Comm.</t>
        </is>
      </c>
      <c r="AK76" s="229" t="inlineStr">
        <is>
          <t>Entraide</t>
        </is>
      </c>
      <c r="AL76" s="230" t="inlineStr">
        <is>
          <t>Initiat.</t>
        </is>
      </c>
      <c r="AM76" s="230" t="inlineStr">
        <is>
          <t>Gest.mat</t>
        </is>
      </c>
      <c r="AN76" s="230" t="inlineStr">
        <is>
          <t>Orga.</t>
        </is>
      </c>
      <c r="AO76" s="231" t="inlineStr">
        <is>
          <t>Imagin.</t>
        </is>
      </c>
      <c r="AP76" s="231" t="inlineStr">
        <is>
          <t>Expr.art</t>
        </is>
      </c>
      <c r="AQ76" s="231" t="inlineStr">
        <is>
          <t>Expr.corp</t>
        </is>
      </c>
      <c r="AR76" s="232" t="inlineStr">
        <is>
          <t>Coord.</t>
        </is>
      </c>
      <c r="AS76" s="232" t="inlineStr">
        <is>
          <t>Endur.</t>
        </is>
      </c>
      <c r="AT76" s="232" t="inlineStr">
        <is>
          <t>Esp.sport</t>
        </is>
      </c>
      <c r="AU76" s="269" t="inlineStr">
        <is>
          <t>MOY</t>
        </is>
      </c>
    </row>
    <row r="77" ht="13.8" customHeight="1" s="185">
      <c r="A77" s="213" t="n">
        <v>1</v>
      </c>
      <c r="B77" s="234">
        <f t="array" ref="B77:B77">IFERROR(INDEX(Liste_Enfants!B$4:B$53,SMALL(IF(Liste_Enfants!E$4:E$53="C",ROW(Liste_Enfants!E$4:E$53)-3),1))&amp;" "&amp;INDEX(Liste_Enfants!C$4:C$53,SMALL(IF(Liste_Enfants!E$4:E$53="C",ROW(Liste_Enfants!E$4:E$53)-3),1)),"")</f>
        <v/>
      </c>
      <c r="C77" s="235" t="n"/>
      <c r="D77" s="236" t="n"/>
      <c r="E77" s="236" t="n"/>
      <c r="F77" s="236" t="n"/>
      <c r="G77" s="236" t="n"/>
      <c r="H77" s="236" t="n"/>
      <c r="I77" s="236" t="n"/>
      <c r="J77" s="236" t="n"/>
      <c r="K77" s="236" t="n"/>
      <c r="L77" s="236" t="n"/>
      <c r="M77" s="236" t="n"/>
      <c r="N77" s="236" t="n"/>
      <c r="O77" s="236" t="n"/>
      <c r="P77" s="236" t="n"/>
      <c r="Q77" s="264">
        <f>IF(COUNTA(D77:P77)=0,"",ROUND(AVERAGE(D77:P77),1))</f>
        <v/>
      </c>
      <c r="S77" s="236" t="n"/>
      <c r="T77" s="236" t="n"/>
      <c r="U77" s="236" t="n"/>
      <c r="V77" s="236" t="n"/>
      <c r="W77" s="236" t="n"/>
      <c r="X77" s="236" t="n"/>
      <c r="Y77" s="236" t="n"/>
      <c r="Z77" s="236" t="n"/>
      <c r="AA77" s="236" t="n"/>
      <c r="AB77" s="236" t="n"/>
      <c r="AC77" s="236" t="n"/>
      <c r="AD77" s="236" t="n"/>
      <c r="AE77" s="236" t="n"/>
      <c r="AF77" s="264">
        <f>IF(COUNTA(S77:AE77)=0,"",ROUND(AVERAGE(S77:AE77),1))</f>
        <v/>
      </c>
      <c r="AH77" s="236" t="n"/>
      <c r="AI77" s="236" t="n"/>
      <c r="AJ77" s="236" t="n"/>
      <c r="AK77" s="236" t="n"/>
      <c r="AL77" s="236" t="n"/>
      <c r="AM77" s="236" t="n"/>
      <c r="AN77" s="236" t="n"/>
      <c r="AO77" s="236" t="n"/>
      <c r="AP77" s="236" t="n"/>
      <c r="AQ77" s="236" t="n"/>
      <c r="AR77" s="236" t="n"/>
      <c r="AS77" s="236" t="n"/>
      <c r="AT77" s="236" t="n"/>
      <c r="AU77" s="237">
        <f>IF(COUNTA(AH77:AT77)=0,"",ROUND(AVERAGE(AH77:AT77),1))</f>
        <v/>
      </c>
    </row>
    <row r="78" ht="13.8" customHeight="1" s="185">
      <c r="A78" s="238" t="n">
        <v>2</v>
      </c>
      <c r="B78" s="239">
        <f t="array" ref="B78:B78">IFERROR(INDEX(Liste_Enfants!B$4:B$53,SMALL(IF(Liste_Enfants!E$4:E$53="C",ROW(Liste_Enfants!E$4:E$53)-3),2))&amp;" "&amp;INDEX(Liste_Enfants!C$4:C$53,SMALL(IF(Liste_Enfants!E$4:E$53="C",ROW(Liste_Enfants!E$4:E$53)-3),2)),"")</f>
        <v/>
      </c>
      <c r="C78" s="235" t="n"/>
      <c r="D78" s="236" t="n"/>
      <c r="E78" s="236" t="n"/>
      <c r="F78" s="236" t="n"/>
      <c r="G78" s="236" t="n"/>
      <c r="H78" s="236" t="n"/>
      <c r="I78" s="236" t="n"/>
      <c r="J78" s="236" t="n"/>
      <c r="K78" s="236" t="n"/>
      <c r="L78" s="236" t="n"/>
      <c r="M78" s="236" t="n"/>
      <c r="N78" s="236" t="n"/>
      <c r="O78" s="236" t="n"/>
      <c r="P78" s="236" t="n"/>
      <c r="Q78" s="264">
        <f>IF(COUNTA(D78:P78)=0,"",ROUND(AVERAGE(D78:P78),1))</f>
        <v/>
      </c>
      <c r="S78" s="236" t="n"/>
      <c r="T78" s="236" t="n"/>
      <c r="U78" s="236" t="n"/>
      <c r="V78" s="236" t="n"/>
      <c r="W78" s="236" t="n"/>
      <c r="X78" s="236" t="n"/>
      <c r="Y78" s="236" t="n"/>
      <c r="Z78" s="236" t="n"/>
      <c r="AA78" s="236" t="n"/>
      <c r="AB78" s="236" t="n"/>
      <c r="AC78" s="236" t="n"/>
      <c r="AD78" s="236" t="n"/>
      <c r="AE78" s="236" t="n"/>
      <c r="AF78" s="264">
        <f>IF(COUNTA(S78:AE78)=0,"",ROUND(AVERAGE(S78:AE78),1))</f>
        <v/>
      </c>
      <c r="AH78" s="236" t="n"/>
      <c r="AI78" s="236" t="n"/>
      <c r="AJ78" s="236" t="n"/>
      <c r="AK78" s="236" t="n"/>
      <c r="AL78" s="236" t="n"/>
      <c r="AM78" s="236" t="n"/>
      <c r="AN78" s="236" t="n"/>
      <c r="AO78" s="236" t="n"/>
      <c r="AP78" s="236" t="n"/>
      <c r="AQ78" s="236" t="n"/>
      <c r="AR78" s="236" t="n"/>
      <c r="AS78" s="236" t="n"/>
      <c r="AT78" s="236" t="n"/>
      <c r="AU78" s="237">
        <f>IF(COUNTA(AH78:AT78)=0,"",ROUND(AVERAGE(AH78:AT78),1))</f>
        <v/>
      </c>
    </row>
    <row r="79" ht="13.8" customHeight="1" s="185">
      <c r="A79" s="213" t="n">
        <v>3</v>
      </c>
      <c r="B79" s="234">
        <f t="array" ref="B79:B79">IFERROR(INDEX(Liste_Enfants!B$4:B$53,SMALL(IF(Liste_Enfants!E$4:E$53="C",ROW(Liste_Enfants!E$4:E$53)-3),3))&amp;" "&amp;INDEX(Liste_Enfants!C$4:C$53,SMALL(IF(Liste_Enfants!E$4:E$53="C",ROW(Liste_Enfants!E$4:E$53)-3),3)),"")</f>
        <v/>
      </c>
      <c r="C79" s="235" t="n"/>
      <c r="D79" s="236" t="n"/>
      <c r="E79" s="236" t="n"/>
      <c r="F79" s="236" t="n"/>
      <c r="G79" s="236" t="n"/>
      <c r="H79" s="236" t="n"/>
      <c r="I79" s="236" t="n"/>
      <c r="J79" s="236" t="n"/>
      <c r="K79" s="236" t="n"/>
      <c r="L79" s="236" t="n"/>
      <c r="M79" s="236" t="n"/>
      <c r="N79" s="236" t="n"/>
      <c r="O79" s="236" t="n"/>
      <c r="P79" s="236" t="n"/>
      <c r="Q79" s="264">
        <f>IF(COUNTA(D79:P79)=0,"",ROUND(AVERAGE(D79:P79),1))</f>
        <v/>
      </c>
      <c r="S79" s="236" t="n"/>
      <c r="T79" s="236" t="n"/>
      <c r="U79" s="236" t="n"/>
      <c r="V79" s="236" t="n"/>
      <c r="W79" s="236" t="n"/>
      <c r="X79" s="236" t="n"/>
      <c r="Y79" s="236" t="n"/>
      <c r="Z79" s="236" t="n"/>
      <c r="AA79" s="236" t="n"/>
      <c r="AB79" s="236" t="n"/>
      <c r="AC79" s="236" t="n"/>
      <c r="AD79" s="236" t="n"/>
      <c r="AE79" s="236" t="n"/>
      <c r="AF79" s="264">
        <f>IF(COUNTA(S79:AE79)=0,"",ROUND(AVERAGE(S79:AE79),1))</f>
        <v/>
      </c>
      <c r="AH79" s="236" t="n"/>
      <c r="AI79" s="236" t="n"/>
      <c r="AJ79" s="236" t="n"/>
      <c r="AK79" s="236" t="n"/>
      <c r="AL79" s="236" t="n"/>
      <c r="AM79" s="236" t="n"/>
      <c r="AN79" s="236" t="n"/>
      <c r="AO79" s="236" t="n"/>
      <c r="AP79" s="236" t="n"/>
      <c r="AQ79" s="236" t="n"/>
      <c r="AR79" s="236" t="n"/>
      <c r="AS79" s="236" t="n"/>
      <c r="AT79" s="236" t="n"/>
      <c r="AU79" s="237">
        <f>IF(COUNTA(AH79:AT79)=0,"",ROUND(AVERAGE(AH79:AT79),1))</f>
        <v/>
      </c>
    </row>
    <row r="80" ht="13.8" customHeight="1" s="185">
      <c r="A80" s="238" t="n">
        <v>4</v>
      </c>
      <c r="B80" s="239">
        <f t="array" ref="B80:B80">IFERROR(INDEX(Liste_Enfants!B$4:B$53,SMALL(IF(Liste_Enfants!E$4:E$53="C",ROW(Liste_Enfants!E$4:E$53)-3),4))&amp;" "&amp;INDEX(Liste_Enfants!C$4:C$53,SMALL(IF(Liste_Enfants!E$4:E$53="C",ROW(Liste_Enfants!E$4:E$53)-3),4)),"")</f>
        <v/>
      </c>
      <c r="C80" s="235" t="n"/>
      <c r="D80" s="236" t="n"/>
      <c r="E80" s="236" t="n"/>
      <c r="F80" s="236" t="n"/>
      <c r="G80" s="236" t="n"/>
      <c r="H80" s="236" t="n"/>
      <c r="I80" s="236" t="n"/>
      <c r="J80" s="236" t="n"/>
      <c r="K80" s="236" t="n"/>
      <c r="L80" s="236" t="n"/>
      <c r="M80" s="236" t="n"/>
      <c r="N80" s="236" t="n"/>
      <c r="O80" s="236" t="n"/>
      <c r="P80" s="236" t="n"/>
      <c r="Q80" s="264">
        <f>IF(COUNTA(D80:P80)=0,"",ROUND(AVERAGE(D80:P80),1))</f>
        <v/>
      </c>
      <c r="S80" s="236" t="n"/>
      <c r="T80" s="236" t="n"/>
      <c r="U80" s="236" t="n"/>
      <c r="V80" s="236" t="n"/>
      <c r="W80" s="236" t="n"/>
      <c r="X80" s="236" t="n"/>
      <c r="Y80" s="236" t="n"/>
      <c r="Z80" s="236" t="n"/>
      <c r="AA80" s="236" t="n"/>
      <c r="AB80" s="236" t="n"/>
      <c r="AC80" s="236" t="n"/>
      <c r="AD80" s="236" t="n"/>
      <c r="AE80" s="236" t="n"/>
      <c r="AF80" s="264">
        <f>IF(COUNTA(S80:AE80)=0,"",ROUND(AVERAGE(S80:AE80),1))</f>
        <v/>
      </c>
      <c r="AH80" s="236" t="n"/>
      <c r="AI80" s="236" t="n"/>
      <c r="AJ80" s="236" t="n"/>
      <c r="AK80" s="236" t="n"/>
      <c r="AL80" s="236" t="n"/>
      <c r="AM80" s="236" t="n"/>
      <c r="AN80" s="236" t="n"/>
      <c r="AO80" s="236" t="n"/>
      <c r="AP80" s="236" t="n"/>
      <c r="AQ80" s="236" t="n"/>
      <c r="AR80" s="236" t="n"/>
      <c r="AS80" s="236" t="n"/>
      <c r="AT80" s="236" t="n"/>
      <c r="AU80" s="237">
        <f>IF(COUNTA(AH80:AT80)=0,"",ROUND(AVERAGE(AH80:AT80),1))</f>
        <v/>
      </c>
    </row>
    <row r="81" ht="13.8" customHeight="1" s="185">
      <c r="A81" s="213" t="n">
        <v>5</v>
      </c>
      <c r="B81" s="234">
        <f t="array" ref="B81:B81">IFERROR(INDEX(Liste_Enfants!B$4:B$53,SMALL(IF(Liste_Enfants!E$4:E$53="C",ROW(Liste_Enfants!E$4:E$53)-3),5))&amp;" "&amp;INDEX(Liste_Enfants!C$4:C$53,SMALL(IF(Liste_Enfants!E$4:E$53="C",ROW(Liste_Enfants!E$4:E$53)-3),5)),"")</f>
        <v/>
      </c>
      <c r="C81" s="235" t="n"/>
      <c r="D81" s="236" t="n"/>
      <c r="E81" s="236" t="n"/>
      <c r="F81" s="236" t="n"/>
      <c r="G81" s="236" t="n"/>
      <c r="H81" s="236" t="n"/>
      <c r="I81" s="236" t="n"/>
      <c r="J81" s="236" t="n"/>
      <c r="K81" s="236" t="n"/>
      <c r="L81" s="236" t="n"/>
      <c r="M81" s="236" t="n"/>
      <c r="N81" s="236" t="n"/>
      <c r="O81" s="236" t="n"/>
      <c r="P81" s="236" t="n"/>
      <c r="Q81" s="264">
        <f>IF(COUNTA(D81:P81)=0,"",ROUND(AVERAGE(D81:P81),1))</f>
        <v/>
      </c>
      <c r="S81" s="236" t="n"/>
      <c r="T81" s="236" t="n"/>
      <c r="U81" s="236" t="n"/>
      <c r="V81" s="236" t="n"/>
      <c r="W81" s="236" t="n"/>
      <c r="X81" s="236" t="n"/>
      <c r="Y81" s="236" t="n"/>
      <c r="Z81" s="236" t="n"/>
      <c r="AA81" s="236" t="n"/>
      <c r="AB81" s="236" t="n"/>
      <c r="AC81" s="236" t="n"/>
      <c r="AD81" s="236" t="n"/>
      <c r="AE81" s="236" t="n"/>
      <c r="AF81" s="264">
        <f>IF(COUNTA(S81:AE81)=0,"",ROUND(AVERAGE(S81:AE81),1))</f>
        <v/>
      </c>
      <c r="AH81" s="236" t="n"/>
      <c r="AI81" s="236" t="n"/>
      <c r="AJ81" s="236" t="n"/>
      <c r="AK81" s="236" t="n"/>
      <c r="AL81" s="236" t="n"/>
      <c r="AM81" s="236" t="n"/>
      <c r="AN81" s="236" t="n"/>
      <c r="AO81" s="236" t="n"/>
      <c r="AP81" s="236" t="n"/>
      <c r="AQ81" s="236" t="n"/>
      <c r="AR81" s="236" t="n"/>
      <c r="AS81" s="236" t="n"/>
      <c r="AT81" s="236" t="n"/>
      <c r="AU81" s="237">
        <f>IF(COUNTA(AH81:AT81)=0,"",ROUND(AVERAGE(AH81:AT81),1))</f>
        <v/>
      </c>
    </row>
    <row r="82" ht="13.8" customHeight="1" s="185">
      <c r="A82" s="238" t="n">
        <v>6</v>
      </c>
      <c r="B82" s="239">
        <f t="array" ref="B82:B82">IFERROR(INDEX(Liste_Enfants!B$4:B$53,SMALL(IF(Liste_Enfants!E$4:E$53="C",ROW(Liste_Enfants!E$4:E$53)-3),6))&amp;" "&amp;INDEX(Liste_Enfants!C$4:C$53,SMALL(IF(Liste_Enfants!E$4:E$53="C",ROW(Liste_Enfants!E$4:E$53)-3),6)),"")</f>
        <v/>
      </c>
      <c r="C82" s="235" t="n"/>
      <c r="D82" s="236" t="n"/>
      <c r="E82" s="236" t="n"/>
      <c r="F82" s="236" t="n"/>
      <c r="G82" s="236" t="n"/>
      <c r="H82" s="236" t="n"/>
      <c r="I82" s="236" t="n"/>
      <c r="J82" s="236" t="n"/>
      <c r="K82" s="236" t="n"/>
      <c r="L82" s="236" t="n"/>
      <c r="M82" s="236" t="n"/>
      <c r="N82" s="236" t="n"/>
      <c r="O82" s="236" t="n"/>
      <c r="P82" s="236" t="n"/>
      <c r="Q82" s="264">
        <f>IF(COUNTA(D82:P82)=0,"",ROUND(AVERAGE(D82:P82),1))</f>
        <v/>
      </c>
      <c r="S82" s="236" t="n"/>
      <c r="T82" s="236" t="n"/>
      <c r="U82" s="236" t="n"/>
      <c r="V82" s="236" t="n"/>
      <c r="W82" s="236" t="n"/>
      <c r="X82" s="236" t="n"/>
      <c r="Y82" s="236" t="n"/>
      <c r="Z82" s="236" t="n"/>
      <c r="AA82" s="236" t="n"/>
      <c r="AB82" s="236" t="n"/>
      <c r="AC82" s="236" t="n"/>
      <c r="AD82" s="236" t="n"/>
      <c r="AE82" s="236" t="n"/>
      <c r="AF82" s="264">
        <f>IF(COUNTA(S82:AE82)=0,"",ROUND(AVERAGE(S82:AE82),1))</f>
        <v/>
      </c>
      <c r="AH82" s="236" t="n"/>
      <c r="AI82" s="236" t="n"/>
      <c r="AJ82" s="236" t="n"/>
      <c r="AK82" s="236" t="n"/>
      <c r="AL82" s="236" t="n"/>
      <c r="AM82" s="236" t="n"/>
      <c r="AN82" s="236" t="n"/>
      <c r="AO82" s="236" t="n"/>
      <c r="AP82" s="236" t="n"/>
      <c r="AQ82" s="236" t="n"/>
      <c r="AR82" s="236" t="n"/>
      <c r="AS82" s="236" t="n"/>
      <c r="AT82" s="236" t="n"/>
      <c r="AU82" s="237">
        <f>IF(COUNTA(AH82:AT82)=0,"",ROUND(AVERAGE(AH82:AT82),1))</f>
        <v/>
      </c>
    </row>
    <row r="83" ht="13.8" customHeight="1" s="185">
      <c r="A83" s="213" t="n">
        <v>7</v>
      </c>
      <c r="B83" s="234">
        <f t="array" ref="B83:B83">IFERROR(INDEX(Liste_Enfants!B$4:B$53,SMALL(IF(Liste_Enfants!E$4:E$53="C",ROW(Liste_Enfants!E$4:E$53)-3),7))&amp;" "&amp;INDEX(Liste_Enfants!C$4:C$53,SMALL(IF(Liste_Enfants!E$4:E$53="C",ROW(Liste_Enfants!E$4:E$53)-3),7)),"")</f>
        <v/>
      </c>
      <c r="C83" s="235" t="n"/>
      <c r="D83" s="236" t="n"/>
      <c r="E83" s="236" t="n"/>
      <c r="F83" s="236" t="n"/>
      <c r="G83" s="236" t="n"/>
      <c r="H83" s="236" t="n"/>
      <c r="I83" s="236" t="n"/>
      <c r="J83" s="236" t="n"/>
      <c r="K83" s="236" t="n"/>
      <c r="L83" s="236" t="n"/>
      <c r="M83" s="236" t="n"/>
      <c r="N83" s="236" t="n"/>
      <c r="O83" s="236" t="n"/>
      <c r="P83" s="236" t="n"/>
      <c r="Q83" s="264">
        <f>IF(COUNTA(D83:P83)=0,"",ROUND(AVERAGE(D83:P83),1))</f>
        <v/>
      </c>
      <c r="S83" s="236" t="n"/>
      <c r="T83" s="236" t="n"/>
      <c r="U83" s="236" t="n"/>
      <c r="V83" s="236" t="n"/>
      <c r="W83" s="236" t="n"/>
      <c r="X83" s="236" t="n"/>
      <c r="Y83" s="236" t="n"/>
      <c r="Z83" s="236" t="n"/>
      <c r="AA83" s="236" t="n"/>
      <c r="AB83" s="236" t="n"/>
      <c r="AC83" s="236" t="n"/>
      <c r="AD83" s="236" t="n"/>
      <c r="AE83" s="236" t="n"/>
      <c r="AF83" s="264">
        <f>IF(COUNTA(S83:AE83)=0,"",ROUND(AVERAGE(S83:AE83),1))</f>
        <v/>
      </c>
      <c r="AH83" s="236" t="n"/>
      <c r="AI83" s="236" t="n"/>
      <c r="AJ83" s="236" t="n"/>
      <c r="AK83" s="236" t="n"/>
      <c r="AL83" s="236" t="n"/>
      <c r="AM83" s="236" t="n"/>
      <c r="AN83" s="236" t="n"/>
      <c r="AO83" s="236" t="n"/>
      <c r="AP83" s="236" t="n"/>
      <c r="AQ83" s="236" t="n"/>
      <c r="AR83" s="236" t="n"/>
      <c r="AS83" s="236" t="n"/>
      <c r="AT83" s="236" t="n"/>
      <c r="AU83" s="237">
        <f>IF(COUNTA(AH83:AT83)=0,"",ROUND(AVERAGE(AH83:AT83),1))</f>
        <v/>
      </c>
    </row>
    <row r="84" ht="13.8" customHeight="1" s="185">
      <c r="A84" s="238" t="n">
        <v>8</v>
      </c>
      <c r="B84" s="239">
        <f t="array" ref="B84:B84">IFERROR(INDEX(Liste_Enfants!B$4:B$53,SMALL(IF(Liste_Enfants!E$4:E$53="C",ROW(Liste_Enfants!E$4:E$53)-3),8))&amp;" "&amp;INDEX(Liste_Enfants!C$4:C$53,SMALL(IF(Liste_Enfants!E$4:E$53="C",ROW(Liste_Enfants!E$4:E$53)-3),8)),"")</f>
        <v/>
      </c>
      <c r="C84" s="235" t="n"/>
      <c r="D84" s="236" t="n"/>
      <c r="E84" s="236" t="n"/>
      <c r="F84" s="236" t="n"/>
      <c r="G84" s="236" t="n"/>
      <c r="H84" s="236" t="n"/>
      <c r="I84" s="236" t="n"/>
      <c r="J84" s="236" t="n"/>
      <c r="K84" s="236" t="n"/>
      <c r="L84" s="236" t="n"/>
      <c r="M84" s="236" t="n"/>
      <c r="N84" s="236" t="n"/>
      <c r="O84" s="236" t="n"/>
      <c r="P84" s="236" t="n"/>
      <c r="Q84" s="264">
        <f>IF(COUNTA(D84:P84)=0,"",ROUND(AVERAGE(D84:P84),1))</f>
        <v/>
      </c>
      <c r="S84" s="236" t="n"/>
      <c r="T84" s="236" t="n"/>
      <c r="U84" s="236" t="n"/>
      <c r="V84" s="236" t="n"/>
      <c r="W84" s="236" t="n"/>
      <c r="X84" s="236" t="n"/>
      <c r="Y84" s="236" t="n"/>
      <c r="Z84" s="236" t="n"/>
      <c r="AA84" s="236" t="n"/>
      <c r="AB84" s="236" t="n"/>
      <c r="AC84" s="236" t="n"/>
      <c r="AD84" s="236" t="n"/>
      <c r="AE84" s="236" t="n"/>
      <c r="AF84" s="264">
        <f>IF(COUNTA(S84:AE84)=0,"",ROUND(AVERAGE(S84:AE84),1))</f>
        <v/>
      </c>
      <c r="AH84" s="236" t="n"/>
      <c r="AI84" s="236" t="n"/>
      <c r="AJ84" s="236" t="n"/>
      <c r="AK84" s="236" t="n"/>
      <c r="AL84" s="236" t="n"/>
      <c r="AM84" s="236" t="n"/>
      <c r="AN84" s="236" t="n"/>
      <c r="AO84" s="236" t="n"/>
      <c r="AP84" s="236" t="n"/>
      <c r="AQ84" s="236" t="n"/>
      <c r="AR84" s="236" t="n"/>
      <c r="AS84" s="236" t="n"/>
      <c r="AT84" s="236" t="n"/>
      <c r="AU84" s="237">
        <f>IF(COUNTA(AH84:AT84)=0,"",ROUND(AVERAGE(AH84:AT84),1))</f>
        <v/>
      </c>
    </row>
    <row r="85" ht="13.8" customHeight="1" s="185">
      <c r="A85" s="213" t="n">
        <v>9</v>
      </c>
      <c r="B85" s="234">
        <f t="array" ref="B85:B85">IFERROR(INDEX(Liste_Enfants!B$4:B$53,SMALL(IF(Liste_Enfants!E$4:E$53="C",ROW(Liste_Enfants!E$4:E$53)-3),9))&amp;" "&amp;INDEX(Liste_Enfants!C$4:C$53,SMALL(IF(Liste_Enfants!E$4:E$53="C",ROW(Liste_Enfants!E$4:E$53)-3),9)),"")</f>
        <v/>
      </c>
      <c r="C85" s="235" t="n"/>
      <c r="D85" s="236" t="n"/>
      <c r="E85" s="236" t="n"/>
      <c r="F85" s="236" t="n"/>
      <c r="G85" s="236" t="n"/>
      <c r="H85" s="236" t="n"/>
      <c r="I85" s="236" t="n"/>
      <c r="J85" s="236" t="n"/>
      <c r="K85" s="236" t="n"/>
      <c r="L85" s="236" t="n"/>
      <c r="M85" s="236" t="n"/>
      <c r="N85" s="236" t="n"/>
      <c r="O85" s="236" t="n"/>
      <c r="P85" s="236" t="n"/>
      <c r="Q85" s="264">
        <f>IF(COUNTA(D85:P85)=0,"",ROUND(AVERAGE(D85:P85),1))</f>
        <v/>
      </c>
      <c r="S85" s="236" t="n"/>
      <c r="T85" s="236" t="n"/>
      <c r="U85" s="236" t="n"/>
      <c r="V85" s="236" t="n"/>
      <c r="W85" s="236" t="n"/>
      <c r="X85" s="236" t="n"/>
      <c r="Y85" s="236" t="n"/>
      <c r="Z85" s="236" t="n"/>
      <c r="AA85" s="236" t="n"/>
      <c r="AB85" s="236" t="n"/>
      <c r="AC85" s="236" t="n"/>
      <c r="AD85" s="236" t="n"/>
      <c r="AE85" s="236" t="n"/>
      <c r="AF85" s="264">
        <f>IF(COUNTA(S85:AE85)=0,"",ROUND(AVERAGE(S85:AE85),1))</f>
        <v/>
      </c>
      <c r="AH85" s="236" t="n"/>
      <c r="AI85" s="236" t="n"/>
      <c r="AJ85" s="236" t="n"/>
      <c r="AK85" s="236" t="n"/>
      <c r="AL85" s="236" t="n"/>
      <c r="AM85" s="236" t="n"/>
      <c r="AN85" s="236" t="n"/>
      <c r="AO85" s="236" t="n"/>
      <c r="AP85" s="236" t="n"/>
      <c r="AQ85" s="236" t="n"/>
      <c r="AR85" s="236" t="n"/>
      <c r="AS85" s="236" t="n"/>
      <c r="AT85" s="236" t="n"/>
      <c r="AU85" s="237">
        <f>IF(COUNTA(AH85:AT85)=0,"",ROUND(AVERAGE(AH85:AT85),1))</f>
        <v/>
      </c>
    </row>
    <row r="86" ht="13.8" customHeight="1" s="185">
      <c r="A86" s="238" t="n">
        <v>10</v>
      </c>
      <c r="B86" s="239">
        <f t="array" ref="B86:B86">IFERROR(INDEX(Liste_Enfants!B$4:B$53,SMALL(IF(Liste_Enfants!E$4:E$53="C",ROW(Liste_Enfants!E$4:E$53)-3),10))&amp;" "&amp;INDEX(Liste_Enfants!C$4:C$53,SMALL(IF(Liste_Enfants!E$4:E$53="C",ROW(Liste_Enfants!E$4:E$53)-3),10)),"")</f>
        <v/>
      </c>
      <c r="C86" s="235" t="n"/>
      <c r="D86" s="236" t="n"/>
      <c r="E86" s="236" t="n"/>
      <c r="F86" s="236" t="n"/>
      <c r="G86" s="236" t="n"/>
      <c r="H86" s="236" t="n"/>
      <c r="I86" s="236" t="n"/>
      <c r="J86" s="236" t="n"/>
      <c r="K86" s="236" t="n"/>
      <c r="L86" s="236" t="n"/>
      <c r="M86" s="236" t="n"/>
      <c r="N86" s="236" t="n"/>
      <c r="O86" s="236" t="n"/>
      <c r="P86" s="236" t="n"/>
      <c r="Q86" s="264">
        <f>IF(COUNTA(D86:P86)=0,"",ROUND(AVERAGE(D86:P86),1))</f>
        <v/>
      </c>
      <c r="S86" s="236" t="n"/>
      <c r="T86" s="236" t="n"/>
      <c r="U86" s="236" t="n"/>
      <c r="V86" s="236" t="n"/>
      <c r="W86" s="236" t="n"/>
      <c r="X86" s="236" t="n"/>
      <c r="Y86" s="236" t="n"/>
      <c r="Z86" s="236" t="n"/>
      <c r="AA86" s="236" t="n"/>
      <c r="AB86" s="236" t="n"/>
      <c r="AC86" s="236" t="n"/>
      <c r="AD86" s="236" t="n"/>
      <c r="AE86" s="236" t="n"/>
      <c r="AF86" s="264">
        <f>IF(COUNTA(S86:AE86)=0,"",ROUND(AVERAGE(S86:AE86),1))</f>
        <v/>
      </c>
      <c r="AH86" s="236" t="n"/>
      <c r="AI86" s="236" t="n"/>
      <c r="AJ86" s="236" t="n"/>
      <c r="AK86" s="236" t="n"/>
      <c r="AL86" s="236" t="n"/>
      <c r="AM86" s="236" t="n"/>
      <c r="AN86" s="236" t="n"/>
      <c r="AO86" s="236" t="n"/>
      <c r="AP86" s="236" t="n"/>
      <c r="AQ86" s="236" t="n"/>
      <c r="AR86" s="236" t="n"/>
      <c r="AS86" s="236" t="n"/>
      <c r="AT86" s="236" t="n"/>
      <c r="AU86" s="237">
        <f>IF(COUNTA(AH86:AT86)=0,"",ROUND(AVERAGE(AH86:AT86),1))</f>
        <v/>
      </c>
    </row>
    <row r="87" ht="13.8" customHeight="1" s="185">
      <c r="A87" s="213" t="n">
        <v>11</v>
      </c>
      <c r="B87" s="234">
        <f t="array" ref="B87:B87">IFERROR(INDEX(Liste_Enfants!B$4:B$53,SMALL(IF(Liste_Enfants!E$4:E$53="C",ROW(Liste_Enfants!E$4:E$53)-3),11))&amp;" "&amp;INDEX(Liste_Enfants!C$4:C$53,SMALL(IF(Liste_Enfants!E$4:E$53="C",ROW(Liste_Enfants!E$4:E$53)-3),11)),"")</f>
        <v/>
      </c>
      <c r="C87" s="235" t="n"/>
      <c r="D87" s="236" t="n"/>
      <c r="E87" s="236" t="n"/>
      <c r="F87" s="236" t="n"/>
      <c r="G87" s="236" t="n"/>
      <c r="H87" s="236" t="n"/>
      <c r="I87" s="236" t="n"/>
      <c r="J87" s="236" t="n"/>
      <c r="K87" s="236" t="n"/>
      <c r="L87" s="236" t="n"/>
      <c r="M87" s="236" t="n"/>
      <c r="N87" s="236" t="n"/>
      <c r="O87" s="236" t="n"/>
      <c r="P87" s="236" t="n"/>
      <c r="Q87" s="264">
        <f>IF(COUNTA(D87:P87)=0,"",ROUND(AVERAGE(D87:P87),1))</f>
        <v/>
      </c>
      <c r="S87" s="236" t="n"/>
      <c r="T87" s="236" t="n"/>
      <c r="U87" s="236" t="n"/>
      <c r="V87" s="236" t="n"/>
      <c r="W87" s="236" t="n"/>
      <c r="X87" s="236" t="n"/>
      <c r="Y87" s="236" t="n"/>
      <c r="Z87" s="236" t="n"/>
      <c r="AA87" s="236" t="n"/>
      <c r="AB87" s="236" t="n"/>
      <c r="AC87" s="236" t="n"/>
      <c r="AD87" s="236" t="n"/>
      <c r="AE87" s="236" t="n"/>
      <c r="AF87" s="264">
        <f>IF(COUNTA(S87:AE87)=0,"",ROUND(AVERAGE(S87:AE87),1))</f>
        <v/>
      </c>
      <c r="AH87" s="236" t="n"/>
      <c r="AI87" s="236" t="n"/>
      <c r="AJ87" s="236" t="n"/>
      <c r="AK87" s="236" t="n"/>
      <c r="AL87" s="236" t="n"/>
      <c r="AM87" s="236" t="n"/>
      <c r="AN87" s="236" t="n"/>
      <c r="AO87" s="236" t="n"/>
      <c r="AP87" s="236" t="n"/>
      <c r="AQ87" s="236" t="n"/>
      <c r="AR87" s="236" t="n"/>
      <c r="AS87" s="236" t="n"/>
      <c r="AT87" s="236" t="n"/>
      <c r="AU87" s="237">
        <f>IF(COUNTA(AH87:AT87)=0,"",ROUND(AVERAGE(AH87:AT87),1))</f>
        <v/>
      </c>
    </row>
    <row r="88" ht="13.8" customHeight="1" s="185">
      <c r="A88" s="238" t="n">
        <v>12</v>
      </c>
      <c r="B88" s="239">
        <f t="array" ref="B88:B88">IFERROR(INDEX(Liste_Enfants!B$4:B$53,SMALL(IF(Liste_Enfants!E$4:E$53="C",ROW(Liste_Enfants!E$4:E$53)-3),12))&amp;" "&amp;INDEX(Liste_Enfants!C$4:C$53,SMALL(IF(Liste_Enfants!E$4:E$53="C",ROW(Liste_Enfants!E$4:E$53)-3),12)),"")</f>
        <v/>
      </c>
      <c r="C88" s="235" t="n"/>
      <c r="D88" s="236" t="n"/>
      <c r="E88" s="236" t="n"/>
      <c r="F88" s="236" t="n"/>
      <c r="G88" s="236" t="n"/>
      <c r="H88" s="236" t="n"/>
      <c r="I88" s="236" t="n"/>
      <c r="J88" s="236" t="n"/>
      <c r="K88" s="236" t="n"/>
      <c r="L88" s="236" t="n"/>
      <c r="M88" s="236" t="n"/>
      <c r="N88" s="236" t="n"/>
      <c r="O88" s="236" t="n"/>
      <c r="P88" s="236" t="n"/>
      <c r="Q88" s="264">
        <f>IF(COUNTA(D88:P88)=0,"",ROUND(AVERAGE(D88:P88),1))</f>
        <v/>
      </c>
      <c r="S88" s="236" t="n"/>
      <c r="T88" s="236" t="n"/>
      <c r="U88" s="236" t="n"/>
      <c r="V88" s="236" t="n"/>
      <c r="W88" s="236" t="n"/>
      <c r="X88" s="236" t="n"/>
      <c r="Y88" s="236" t="n"/>
      <c r="Z88" s="236" t="n"/>
      <c r="AA88" s="236" t="n"/>
      <c r="AB88" s="236" t="n"/>
      <c r="AC88" s="236" t="n"/>
      <c r="AD88" s="236" t="n"/>
      <c r="AE88" s="236" t="n"/>
      <c r="AF88" s="264">
        <f>IF(COUNTA(S88:AE88)=0,"",ROUND(AVERAGE(S88:AE88),1))</f>
        <v/>
      </c>
      <c r="AH88" s="236" t="n"/>
      <c r="AI88" s="236" t="n"/>
      <c r="AJ88" s="236" t="n"/>
      <c r="AK88" s="236" t="n"/>
      <c r="AL88" s="236" t="n"/>
      <c r="AM88" s="236" t="n"/>
      <c r="AN88" s="236" t="n"/>
      <c r="AO88" s="236" t="n"/>
      <c r="AP88" s="236" t="n"/>
      <c r="AQ88" s="236" t="n"/>
      <c r="AR88" s="236" t="n"/>
      <c r="AS88" s="236" t="n"/>
      <c r="AT88" s="236" t="n"/>
      <c r="AU88" s="237">
        <f>IF(COUNTA(AH88:AT88)=0,"",ROUND(AVERAGE(AH88:AT88),1))</f>
        <v/>
      </c>
    </row>
    <row r="89" ht="13.8" customHeight="1" s="185">
      <c r="A89" s="213" t="n">
        <v>13</v>
      </c>
      <c r="B89" s="234">
        <f t="array" ref="B89:B89">IFERROR(INDEX(Liste_Enfants!B$4:B$53,SMALL(IF(Liste_Enfants!E$4:E$53="C",ROW(Liste_Enfants!E$4:E$53)-3),13))&amp;" "&amp;INDEX(Liste_Enfants!C$4:C$53,SMALL(IF(Liste_Enfants!E$4:E$53="C",ROW(Liste_Enfants!E$4:E$53)-3),13)),"")</f>
        <v/>
      </c>
      <c r="C89" s="235" t="n"/>
      <c r="D89" s="236" t="n"/>
      <c r="E89" s="236" t="n"/>
      <c r="F89" s="236" t="n"/>
      <c r="G89" s="236" t="n"/>
      <c r="H89" s="236" t="n"/>
      <c r="I89" s="236" t="n"/>
      <c r="J89" s="236" t="n"/>
      <c r="K89" s="236" t="n"/>
      <c r="L89" s="236" t="n"/>
      <c r="M89" s="236" t="n"/>
      <c r="N89" s="236" t="n"/>
      <c r="O89" s="236" t="n"/>
      <c r="P89" s="236" t="n"/>
      <c r="Q89" s="264">
        <f>IF(COUNTA(D89:P89)=0,"",ROUND(AVERAGE(D89:P89),1))</f>
        <v/>
      </c>
      <c r="S89" s="236" t="n"/>
      <c r="T89" s="236" t="n"/>
      <c r="U89" s="236" t="n"/>
      <c r="V89" s="236" t="n"/>
      <c r="W89" s="236" t="n"/>
      <c r="X89" s="236" t="n"/>
      <c r="Y89" s="236" t="n"/>
      <c r="Z89" s="236" t="n"/>
      <c r="AA89" s="236" t="n"/>
      <c r="AB89" s="236" t="n"/>
      <c r="AC89" s="236" t="n"/>
      <c r="AD89" s="236" t="n"/>
      <c r="AE89" s="236" t="n"/>
      <c r="AF89" s="264">
        <f>IF(COUNTA(S89:AE89)=0,"",ROUND(AVERAGE(S89:AE89),1))</f>
        <v/>
      </c>
      <c r="AH89" s="236" t="n"/>
      <c r="AI89" s="236" t="n"/>
      <c r="AJ89" s="236" t="n"/>
      <c r="AK89" s="236" t="n"/>
      <c r="AL89" s="236" t="n"/>
      <c r="AM89" s="236" t="n"/>
      <c r="AN89" s="236" t="n"/>
      <c r="AO89" s="236" t="n"/>
      <c r="AP89" s="236" t="n"/>
      <c r="AQ89" s="236" t="n"/>
      <c r="AR89" s="236" t="n"/>
      <c r="AS89" s="236" t="n"/>
      <c r="AT89" s="236" t="n"/>
      <c r="AU89" s="237">
        <f>IF(COUNTA(AH89:AT89)=0,"",ROUND(AVERAGE(AH89:AT89),1))</f>
        <v/>
      </c>
    </row>
    <row r="90" ht="13.8" customHeight="1" s="185">
      <c r="A90" s="238" t="n">
        <v>14</v>
      </c>
      <c r="B90" s="239">
        <f t="array" ref="B90:B90">IFERROR(INDEX(Liste_Enfants!B$4:B$53,SMALL(IF(Liste_Enfants!E$4:E$53="C",ROW(Liste_Enfants!E$4:E$53)-3),14))&amp;" "&amp;INDEX(Liste_Enfants!C$4:C$53,SMALL(IF(Liste_Enfants!E$4:E$53="C",ROW(Liste_Enfants!E$4:E$53)-3),14)),"")</f>
        <v/>
      </c>
      <c r="C90" s="235" t="n"/>
      <c r="D90" s="236" t="n"/>
      <c r="E90" s="236" t="n"/>
      <c r="F90" s="236" t="n"/>
      <c r="G90" s="236" t="n"/>
      <c r="H90" s="236" t="n"/>
      <c r="I90" s="236" t="n"/>
      <c r="J90" s="236" t="n"/>
      <c r="K90" s="236" t="n"/>
      <c r="L90" s="236" t="n"/>
      <c r="M90" s="236" t="n"/>
      <c r="N90" s="236" t="n"/>
      <c r="O90" s="236" t="n"/>
      <c r="P90" s="236" t="n"/>
      <c r="Q90" s="264">
        <f>IF(COUNTA(D90:P90)=0,"",ROUND(AVERAGE(D90:P90),1))</f>
        <v/>
      </c>
      <c r="S90" s="236" t="n"/>
      <c r="T90" s="236" t="n"/>
      <c r="U90" s="236" t="n"/>
      <c r="V90" s="236" t="n"/>
      <c r="W90" s="236" t="n"/>
      <c r="X90" s="236" t="n"/>
      <c r="Y90" s="236" t="n"/>
      <c r="Z90" s="236" t="n"/>
      <c r="AA90" s="236" t="n"/>
      <c r="AB90" s="236" t="n"/>
      <c r="AC90" s="236" t="n"/>
      <c r="AD90" s="236" t="n"/>
      <c r="AE90" s="236" t="n"/>
      <c r="AF90" s="264">
        <f>IF(COUNTA(S90:AE90)=0,"",ROUND(AVERAGE(S90:AE90),1))</f>
        <v/>
      </c>
      <c r="AH90" s="236" t="n"/>
      <c r="AI90" s="236" t="n"/>
      <c r="AJ90" s="236" t="n"/>
      <c r="AK90" s="236" t="n"/>
      <c r="AL90" s="236" t="n"/>
      <c r="AM90" s="236" t="n"/>
      <c r="AN90" s="236" t="n"/>
      <c r="AO90" s="236" t="n"/>
      <c r="AP90" s="236" t="n"/>
      <c r="AQ90" s="236" t="n"/>
      <c r="AR90" s="236" t="n"/>
      <c r="AS90" s="236" t="n"/>
      <c r="AT90" s="236" t="n"/>
      <c r="AU90" s="237">
        <f>IF(COUNTA(AH90:AT90)=0,"",ROUND(AVERAGE(AH90:AT90),1))</f>
        <v/>
      </c>
    </row>
    <row r="91" ht="13.8" customHeight="1" s="185">
      <c r="A91" s="213" t="n">
        <v>15</v>
      </c>
      <c r="B91" s="234">
        <f t="array" ref="B91:B91">IFERROR(INDEX(Liste_Enfants!B$4:B$53,SMALL(IF(Liste_Enfants!E$4:E$53="C",ROW(Liste_Enfants!E$4:E$53)-3),15))&amp;" "&amp;INDEX(Liste_Enfants!C$4:C$53,SMALL(IF(Liste_Enfants!E$4:E$53="C",ROW(Liste_Enfants!E$4:E$53)-3),15)),"")</f>
        <v/>
      </c>
      <c r="C91" s="235" t="n"/>
      <c r="D91" s="236" t="n"/>
      <c r="E91" s="236" t="n"/>
      <c r="F91" s="236" t="n"/>
      <c r="G91" s="236" t="n"/>
      <c r="H91" s="236" t="n"/>
      <c r="I91" s="236" t="n"/>
      <c r="J91" s="236" t="n"/>
      <c r="K91" s="236" t="n"/>
      <c r="L91" s="236" t="n"/>
      <c r="M91" s="236" t="n"/>
      <c r="N91" s="236" t="n"/>
      <c r="O91" s="236" t="n"/>
      <c r="P91" s="236" t="n"/>
      <c r="Q91" s="264">
        <f>IF(COUNTA(D91:P91)=0,"",ROUND(AVERAGE(D91:P91),1))</f>
        <v/>
      </c>
      <c r="S91" s="236" t="n"/>
      <c r="T91" s="236" t="n"/>
      <c r="U91" s="236" t="n"/>
      <c r="V91" s="236" t="n"/>
      <c r="W91" s="236" t="n"/>
      <c r="X91" s="236" t="n"/>
      <c r="Y91" s="236" t="n"/>
      <c r="Z91" s="236" t="n"/>
      <c r="AA91" s="236" t="n"/>
      <c r="AB91" s="236" t="n"/>
      <c r="AC91" s="236" t="n"/>
      <c r="AD91" s="236" t="n"/>
      <c r="AE91" s="236" t="n"/>
      <c r="AF91" s="264">
        <f>IF(COUNTA(S91:AE91)=0,"",ROUND(AVERAGE(S91:AE91),1))</f>
        <v/>
      </c>
      <c r="AH91" s="236" t="n"/>
      <c r="AI91" s="236" t="n"/>
      <c r="AJ91" s="236" t="n"/>
      <c r="AK91" s="236" t="n"/>
      <c r="AL91" s="236" t="n"/>
      <c r="AM91" s="236" t="n"/>
      <c r="AN91" s="236" t="n"/>
      <c r="AO91" s="236" t="n"/>
      <c r="AP91" s="236" t="n"/>
      <c r="AQ91" s="236" t="n"/>
      <c r="AR91" s="236" t="n"/>
      <c r="AS91" s="236" t="n"/>
      <c r="AT91" s="236" t="n"/>
      <c r="AU91" s="237">
        <f>IF(COUNTA(AH91:AT91)=0,"",ROUND(AVERAGE(AH91:AT91),1))</f>
        <v/>
      </c>
    </row>
    <row r="92" ht="12.8" customHeight="1" s="185">
      <c r="A92" s="233" t="inlineStr">
        <is>
          <t>📊 MOY.</t>
        </is>
      </c>
      <c r="C92" s="235" t="n"/>
      <c r="D92" s="241">
        <f>IF(COUNTA(D77:D91)=0,"",ROUND(AVERAGE(D77:D91),1))</f>
        <v/>
      </c>
      <c r="E92" s="241">
        <f>IF(COUNTA(E77:E91)=0,"",ROUND(AVERAGE(E77:E91),1))</f>
        <v/>
      </c>
      <c r="F92" s="241">
        <f>IF(COUNTA(F77:F91)=0,"",ROUND(AVERAGE(F77:F91),1))</f>
        <v/>
      </c>
      <c r="G92" s="241">
        <f>IF(COUNTA(G77:G91)=0,"",ROUND(AVERAGE(G77:G91),1))</f>
        <v/>
      </c>
      <c r="H92" s="241">
        <f>IF(COUNTA(H77:H91)=0,"",ROUND(AVERAGE(H77:H91),1))</f>
        <v/>
      </c>
      <c r="I92" s="241">
        <f>IF(COUNTA(I77:I91)=0,"",ROUND(AVERAGE(I77:I91),1))</f>
        <v/>
      </c>
      <c r="J92" s="241">
        <f>IF(COUNTA(J77:J91)=0,"",ROUND(AVERAGE(J77:J91),1))</f>
        <v/>
      </c>
      <c r="K92" s="241">
        <f>IF(COUNTA(K77:K91)=0,"",ROUND(AVERAGE(K77:K91),1))</f>
        <v/>
      </c>
      <c r="L92" s="241">
        <f>IF(COUNTA(L77:L91)=0,"",ROUND(AVERAGE(L77:L91),1))</f>
        <v/>
      </c>
      <c r="M92" s="241">
        <f>IF(COUNTA(M77:M91)=0,"",ROUND(AVERAGE(M77:M91),1))</f>
        <v/>
      </c>
      <c r="N92" s="241">
        <f>IF(COUNTA(N77:N91)=0,"",ROUND(AVERAGE(N77:N91),1))</f>
        <v/>
      </c>
      <c r="O92" s="241">
        <f>IF(COUNTA(O77:O91)=0,"",ROUND(AVERAGE(O77:O91),1))</f>
        <v/>
      </c>
      <c r="P92" s="241">
        <f>IF(COUNTA(P77:P91)=0,"",ROUND(AVERAGE(P77:P91),1))</f>
        <v/>
      </c>
      <c r="Q92" s="265">
        <f>IF(COUNTA(Q77:Q91)=0,"",ROUND(AVERAGE(Q77:Q91),1))</f>
        <v/>
      </c>
      <c r="S92" s="241">
        <f>IF(COUNTA(S77:S91)=0,"",ROUND(AVERAGE(S77:S91),1))</f>
        <v/>
      </c>
      <c r="T92" s="241">
        <f>IF(COUNTA(T77:T91)=0,"",ROUND(AVERAGE(T77:T91),1))</f>
        <v/>
      </c>
      <c r="U92" s="241">
        <f>IF(COUNTA(U77:U91)=0,"",ROUND(AVERAGE(U77:U91),1))</f>
        <v/>
      </c>
      <c r="V92" s="241">
        <f>IF(COUNTA(V77:V91)=0,"",ROUND(AVERAGE(V77:V91),1))</f>
        <v/>
      </c>
      <c r="W92" s="241">
        <f>IF(COUNTA(W77:W91)=0,"",ROUND(AVERAGE(W77:W91),1))</f>
        <v/>
      </c>
      <c r="X92" s="241">
        <f>IF(COUNTA(X77:X91)=0,"",ROUND(AVERAGE(X77:X91),1))</f>
        <v/>
      </c>
      <c r="Y92" s="241">
        <f>IF(COUNTA(Y77:Y91)=0,"",ROUND(AVERAGE(Y77:Y91),1))</f>
        <v/>
      </c>
      <c r="Z92" s="241">
        <f>IF(COUNTA(Z77:Z91)=0,"",ROUND(AVERAGE(Z77:Z91),1))</f>
        <v/>
      </c>
      <c r="AA92" s="241">
        <f>IF(COUNTA(AA77:AA91)=0,"",ROUND(AVERAGE(AA77:AA91),1))</f>
        <v/>
      </c>
      <c r="AB92" s="241">
        <f>IF(COUNTA(AB77:AB91)=0,"",ROUND(AVERAGE(AB77:AB91),1))</f>
        <v/>
      </c>
      <c r="AC92" s="241">
        <f>IF(COUNTA(AC77:AC91)=0,"",ROUND(AVERAGE(AC77:AC91),1))</f>
        <v/>
      </c>
      <c r="AD92" s="241">
        <f>IF(COUNTA(AD77:AD91)=0,"",ROUND(AVERAGE(AD77:AD91),1))</f>
        <v/>
      </c>
      <c r="AE92" s="241">
        <f>IF(COUNTA(AE77:AE91)=0,"",ROUND(AVERAGE(AE77:AE91),1))</f>
        <v/>
      </c>
      <c r="AF92" s="265">
        <f>IF(COUNTA(AF77:AF91)=0,"",ROUND(AVERAGE(AF77:AF91),1))</f>
        <v/>
      </c>
      <c r="AH92" s="241">
        <f>IF(COUNTA(AH77:AH91)=0,"",ROUND(AVERAGE(AH77:AH91),1))</f>
        <v/>
      </c>
      <c r="AI92" s="241">
        <f>IF(COUNTA(AI77:AI91)=0,"",ROUND(AVERAGE(AI77:AI91),1))</f>
        <v/>
      </c>
      <c r="AJ92" s="241">
        <f>IF(COUNTA(AJ77:AJ91)=0,"",ROUND(AVERAGE(AJ77:AJ91),1))</f>
        <v/>
      </c>
      <c r="AK92" s="241">
        <f>IF(COUNTA(AK77:AK91)=0,"",ROUND(AVERAGE(AK77:AK91),1))</f>
        <v/>
      </c>
      <c r="AL92" s="241">
        <f>IF(COUNTA(AL77:AL91)=0,"",ROUND(AVERAGE(AL77:AL91),1))</f>
        <v/>
      </c>
      <c r="AM92" s="241">
        <f>IF(COUNTA(AM77:AM91)=0,"",ROUND(AVERAGE(AM77:AM91),1))</f>
        <v/>
      </c>
      <c r="AN92" s="241">
        <f>IF(COUNTA(AN77:AN91)=0,"",ROUND(AVERAGE(AN77:AN91),1))</f>
        <v/>
      </c>
      <c r="AO92" s="241">
        <f>IF(COUNTA(AO77:AO91)=0,"",ROUND(AVERAGE(AO77:AO91),1))</f>
        <v/>
      </c>
      <c r="AP92" s="241">
        <f>IF(COUNTA(AP77:AP91)=0,"",ROUND(AVERAGE(AP77:AP91),1))</f>
        <v/>
      </c>
      <c r="AQ92" s="241">
        <f>IF(COUNTA(AQ77:AQ91)=0,"",ROUND(AVERAGE(AQ77:AQ91),1))</f>
        <v/>
      </c>
      <c r="AR92" s="241">
        <f>IF(COUNTA(AR77:AR91)=0,"",ROUND(AVERAGE(AR77:AR91),1))</f>
        <v/>
      </c>
      <c r="AS92" s="241">
        <f>IF(COUNTA(AS77:AS91)=0,"",ROUND(AVERAGE(AS77:AS91),1))</f>
        <v/>
      </c>
      <c r="AT92" s="241">
        <f>IF(COUNTA(AT77:AT91)=0,"",ROUND(AVERAGE(AT77:AT91),1))</f>
        <v/>
      </c>
      <c r="AU92" s="266">
        <f>IF(COUNTA(AU77:AU91)=0,"",ROUND(AVERAGE(AU77:AU91),1))</f>
        <v/>
      </c>
    </row>
    <row r="93" ht="30" customHeight="1" s="185">
      <c r="A93" s="242" t="inlineStr">
        <is>
          <t>N°</t>
        </is>
      </c>
      <c r="B93" s="243" t="inlineStr">
        <is>
          <t>📅 MARDI</t>
        </is>
      </c>
      <c r="C93" s="228" t="n"/>
      <c r="D93" s="229" t="inlineStr">
        <is>
          <t>Règles</t>
        </is>
      </c>
      <c r="E93" s="229" t="inlineStr">
        <is>
          <t>Coopér.</t>
        </is>
      </c>
      <c r="F93" s="229" t="inlineStr">
        <is>
          <t>Comm.</t>
        </is>
      </c>
      <c r="G93" s="229" t="inlineStr">
        <is>
          <t>Entraide</t>
        </is>
      </c>
      <c r="H93" s="230" t="inlineStr">
        <is>
          <t>Initiat.</t>
        </is>
      </c>
      <c r="I93" s="230" t="inlineStr">
        <is>
          <t>Gest.mat</t>
        </is>
      </c>
      <c r="J93" s="230" t="inlineStr">
        <is>
          <t>Orga.</t>
        </is>
      </c>
      <c r="K93" s="231" t="inlineStr">
        <is>
          <t>Imagin.</t>
        </is>
      </c>
      <c r="L93" s="231" t="inlineStr">
        <is>
          <t>Expr.art</t>
        </is>
      </c>
      <c r="M93" s="231" t="inlineStr">
        <is>
          <t>Expr.corp</t>
        </is>
      </c>
      <c r="N93" s="232" t="inlineStr">
        <is>
          <t>Coord.</t>
        </is>
      </c>
      <c r="O93" s="232" t="inlineStr">
        <is>
          <t>Endur.</t>
        </is>
      </c>
      <c r="P93" s="232" t="inlineStr">
        <is>
          <t>Esp.sport</t>
        </is>
      </c>
      <c r="Q93" s="267" t="inlineStr">
        <is>
          <t>MOY</t>
        </is>
      </c>
      <c r="R93" s="268" t="inlineStr">
        <is>
          <t>▼ Activité</t>
        </is>
      </c>
      <c r="S93" s="229" t="inlineStr">
        <is>
          <t>Règles</t>
        </is>
      </c>
      <c r="T93" s="229" t="inlineStr">
        <is>
          <t>Coopér.</t>
        </is>
      </c>
      <c r="U93" s="229" t="inlineStr">
        <is>
          <t>Comm.</t>
        </is>
      </c>
      <c r="V93" s="229" t="inlineStr">
        <is>
          <t>Entraide</t>
        </is>
      </c>
      <c r="W93" s="230" t="inlineStr">
        <is>
          <t>Initiat.</t>
        </is>
      </c>
      <c r="X93" s="230" t="inlineStr">
        <is>
          <t>Gest.mat</t>
        </is>
      </c>
      <c r="Y93" s="230" t="inlineStr">
        <is>
          <t>Orga.</t>
        </is>
      </c>
      <c r="Z93" s="231" t="inlineStr">
        <is>
          <t>Imagin.</t>
        </is>
      </c>
      <c r="AA93" s="231" t="inlineStr">
        <is>
          <t>Expr.art</t>
        </is>
      </c>
      <c r="AB93" s="231" t="inlineStr">
        <is>
          <t>Expr.corp</t>
        </is>
      </c>
      <c r="AC93" s="232" t="inlineStr">
        <is>
          <t>Coord.</t>
        </is>
      </c>
      <c r="AD93" s="232" t="inlineStr">
        <is>
          <t>Endur.</t>
        </is>
      </c>
      <c r="AE93" s="232" t="inlineStr">
        <is>
          <t>Esp.sport</t>
        </is>
      </c>
      <c r="AF93" s="267" t="inlineStr">
        <is>
          <t>MOY</t>
        </is>
      </c>
      <c r="AH93" s="229" t="inlineStr">
        <is>
          <t>Règles</t>
        </is>
      </c>
      <c r="AI93" s="229" t="inlineStr">
        <is>
          <t>Coopér.</t>
        </is>
      </c>
      <c r="AJ93" s="229" t="inlineStr">
        <is>
          <t>Comm.</t>
        </is>
      </c>
      <c r="AK93" s="229" t="inlineStr">
        <is>
          <t>Entraide</t>
        </is>
      </c>
      <c r="AL93" s="230" t="inlineStr">
        <is>
          <t>Initiat.</t>
        </is>
      </c>
      <c r="AM93" s="230" t="inlineStr">
        <is>
          <t>Gest.mat</t>
        </is>
      </c>
      <c r="AN93" s="230" t="inlineStr">
        <is>
          <t>Orga.</t>
        </is>
      </c>
      <c r="AO93" s="231" t="inlineStr">
        <is>
          <t>Imagin.</t>
        </is>
      </c>
      <c r="AP93" s="231" t="inlineStr">
        <is>
          <t>Expr.art</t>
        </is>
      </c>
      <c r="AQ93" s="231" t="inlineStr">
        <is>
          <t>Expr.corp</t>
        </is>
      </c>
      <c r="AR93" s="232" t="inlineStr">
        <is>
          <t>Coord.</t>
        </is>
      </c>
      <c r="AS93" s="232" t="inlineStr">
        <is>
          <t>Endur.</t>
        </is>
      </c>
      <c r="AT93" s="232" t="inlineStr">
        <is>
          <t>Esp.sport</t>
        </is>
      </c>
      <c r="AU93" s="269" t="inlineStr">
        <is>
          <t>MOY</t>
        </is>
      </c>
    </row>
    <row r="94" ht="13.8" customHeight="1" s="185">
      <c r="A94" s="213" t="n">
        <v>1</v>
      </c>
      <c r="B94" s="234">
        <f t="array" ref="B94:B94">IFERROR(INDEX(Liste_Enfants!B$4:B$53,SMALL(IF(Liste_Enfants!E$4:E$53="C",ROW(Liste_Enfants!E$4:E$53)-3),1))&amp;" "&amp;INDEX(Liste_Enfants!C$4:C$53,SMALL(IF(Liste_Enfants!E$4:E$53="C",ROW(Liste_Enfants!E$4:E$53)-3),1)),"")</f>
        <v/>
      </c>
      <c r="C94" s="235" t="n"/>
      <c r="D94" s="236" t="n"/>
      <c r="E94" s="236" t="n"/>
      <c r="F94" s="236" t="n"/>
      <c r="G94" s="236" t="n"/>
      <c r="H94" s="236" t="n"/>
      <c r="I94" s="236" t="n"/>
      <c r="J94" s="236" t="n"/>
      <c r="K94" s="236" t="n"/>
      <c r="L94" s="236" t="n"/>
      <c r="M94" s="236" t="n"/>
      <c r="N94" s="236" t="n"/>
      <c r="O94" s="236" t="n"/>
      <c r="P94" s="236" t="n"/>
      <c r="Q94" s="264">
        <f>IF(COUNTA(D94:P94)=0,"",ROUND(AVERAGE(D94:P94),1))</f>
        <v/>
      </c>
      <c r="S94" s="236" t="n"/>
      <c r="T94" s="236" t="n"/>
      <c r="U94" s="236" t="n"/>
      <c r="V94" s="236" t="n"/>
      <c r="W94" s="236" t="n"/>
      <c r="X94" s="236" t="n"/>
      <c r="Y94" s="236" t="n"/>
      <c r="Z94" s="236" t="n"/>
      <c r="AA94" s="236" t="n"/>
      <c r="AB94" s="236" t="n"/>
      <c r="AC94" s="236" t="n"/>
      <c r="AD94" s="236" t="n"/>
      <c r="AE94" s="236" t="n"/>
      <c r="AF94" s="264">
        <f>IF(COUNTA(S94:AE94)=0,"",ROUND(AVERAGE(S94:AE94),1))</f>
        <v/>
      </c>
      <c r="AH94" s="236" t="n"/>
      <c r="AI94" s="236" t="n"/>
      <c r="AJ94" s="236" t="n"/>
      <c r="AK94" s="236" t="n"/>
      <c r="AL94" s="236" t="n"/>
      <c r="AM94" s="236" t="n"/>
      <c r="AN94" s="236" t="n"/>
      <c r="AO94" s="236" t="n"/>
      <c r="AP94" s="236" t="n"/>
      <c r="AQ94" s="236" t="n"/>
      <c r="AR94" s="236" t="n"/>
      <c r="AS94" s="236" t="n"/>
      <c r="AT94" s="236" t="n"/>
      <c r="AU94" s="237">
        <f>IF(COUNTA(AH94:AT94)=0,"",ROUND(AVERAGE(AH94:AT94),1))</f>
        <v/>
      </c>
    </row>
    <row r="95" ht="13.8" customHeight="1" s="185">
      <c r="A95" s="238" t="n">
        <v>2</v>
      </c>
      <c r="B95" s="239">
        <f t="array" ref="B95:B95">IFERROR(INDEX(Liste_Enfants!B$4:B$53,SMALL(IF(Liste_Enfants!E$4:E$53="C",ROW(Liste_Enfants!E$4:E$53)-3),2))&amp;" "&amp;INDEX(Liste_Enfants!C$4:C$53,SMALL(IF(Liste_Enfants!E$4:E$53="C",ROW(Liste_Enfants!E$4:E$53)-3),2)),"")</f>
        <v/>
      </c>
      <c r="C95" s="235" t="n"/>
      <c r="D95" s="236" t="n"/>
      <c r="E95" s="236" t="n"/>
      <c r="F95" s="236" t="n"/>
      <c r="G95" s="236" t="n"/>
      <c r="H95" s="236" t="n"/>
      <c r="I95" s="236" t="n"/>
      <c r="J95" s="236" t="n"/>
      <c r="K95" s="236" t="n"/>
      <c r="L95" s="236" t="n"/>
      <c r="M95" s="236" t="n"/>
      <c r="N95" s="236" t="n"/>
      <c r="O95" s="236" t="n"/>
      <c r="P95" s="236" t="n"/>
      <c r="Q95" s="264">
        <f>IF(COUNTA(D95:P95)=0,"",ROUND(AVERAGE(D95:P95),1))</f>
        <v/>
      </c>
      <c r="S95" s="236" t="n"/>
      <c r="T95" s="236" t="n"/>
      <c r="U95" s="236" t="n"/>
      <c r="V95" s="236" t="n"/>
      <c r="W95" s="236" t="n"/>
      <c r="X95" s="236" t="n"/>
      <c r="Y95" s="236" t="n"/>
      <c r="Z95" s="236" t="n"/>
      <c r="AA95" s="236" t="n"/>
      <c r="AB95" s="236" t="n"/>
      <c r="AC95" s="236" t="n"/>
      <c r="AD95" s="236" t="n"/>
      <c r="AE95" s="236" t="n"/>
      <c r="AF95" s="264">
        <f>IF(COUNTA(S95:AE95)=0,"",ROUND(AVERAGE(S95:AE95),1))</f>
        <v/>
      </c>
      <c r="AH95" s="236" t="n"/>
      <c r="AI95" s="236" t="n"/>
      <c r="AJ95" s="236" t="n"/>
      <c r="AK95" s="236" t="n"/>
      <c r="AL95" s="236" t="n"/>
      <c r="AM95" s="236" t="n"/>
      <c r="AN95" s="236" t="n"/>
      <c r="AO95" s="236" t="n"/>
      <c r="AP95" s="236" t="n"/>
      <c r="AQ95" s="236" t="n"/>
      <c r="AR95" s="236" t="n"/>
      <c r="AS95" s="236" t="n"/>
      <c r="AT95" s="236" t="n"/>
      <c r="AU95" s="237">
        <f>IF(COUNTA(AH95:AT95)=0,"",ROUND(AVERAGE(AH95:AT95),1))</f>
        <v/>
      </c>
    </row>
    <row r="96" ht="13.8" customHeight="1" s="185">
      <c r="A96" s="213" t="n">
        <v>3</v>
      </c>
      <c r="B96" s="234">
        <f t="array" ref="B96:B96">IFERROR(INDEX(Liste_Enfants!B$4:B$53,SMALL(IF(Liste_Enfants!E$4:E$53="C",ROW(Liste_Enfants!E$4:E$53)-3),3))&amp;" "&amp;INDEX(Liste_Enfants!C$4:C$53,SMALL(IF(Liste_Enfants!E$4:E$53="C",ROW(Liste_Enfants!E$4:E$53)-3),3)),"")</f>
        <v/>
      </c>
      <c r="C96" s="235" t="n"/>
      <c r="D96" s="236" t="n"/>
      <c r="E96" s="236" t="n"/>
      <c r="F96" s="236" t="n"/>
      <c r="G96" s="236" t="n"/>
      <c r="H96" s="236" t="n"/>
      <c r="I96" s="236" t="n"/>
      <c r="J96" s="236" t="n"/>
      <c r="K96" s="236" t="n"/>
      <c r="L96" s="236" t="n"/>
      <c r="M96" s="236" t="n"/>
      <c r="N96" s="236" t="n"/>
      <c r="O96" s="236" t="n"/>
      <c r="P96" s="236" t="n"/>
      <c r="Q96" s="264">
        <f>IF(COUNTA(D96:P96)=0,"",ROUND(AVERAGE(D96:P96),1))</f>
        <v/>
      </c>
      <c r="S96" s="236" t="n"/>
      <c r="T96" s="236" t="n"/>
      <c r="U96" s="236" t="n"/>
      <c r="V96" s="236" t="n"/>
      <c r="W96" s="236" t="n"/>
      <c r="X96" s="236" t="n"/>
      <c r="Y96" s="236" t="n"/>
      <c r="Z96" s="236" t="n"/>
      <c r="AA96" s="236" t="n"/>
      <c r="AB96" s="236" t="n"/>
      <c r="AC96" s="236" t="n"/>
      <c r="AD96" s="236" t="n"/>
      <c r="AE96" s="236" t="n"/>
      <c r="AF96" s="264">
        <f>IF(COUNTA(S96:AE96)=0,"",ROUND(AVERAGE(S96:AE96),1))</f>
        <v/>
      </c>
      <c r="AH96" s="236" t="n"/>
      <c r="AI96" s="236" t="n"/>
      <c r="AJ96" s="236" t="n"/>
      <c r="AK96" s="236" t="n"/>
      <c r="AL96" s="236" t="n"/>
      <c r="AM96" s="236" t="n"/>
      <c r="AN96" s="236" t="n"/>
      <c r="AO96" s="236" t="n"/>
      <c r="AP96" s="236" t="n"/>
      <c r="AQ96" s="236" t="n"/>
      <c r="AR96" s="236" t="n"/>
      <c r="AS96" s="236" t="n"/>
      <c r="AT96" s="236" t="n"/>
      <c r="AU96" s="237">
        <f>IF(COUNTA(AH96:AT96)=0,"",ROUND(AVERAGE(AH96:AT96),1))</f>
        <v/>
      </c>
    </row>
    <row r="97" ht="13.8" customHeight="1" s="185">
      <c r="A97" s="238" t="n">
        <v>4</v>
      </c>
      <c r="B97" s="239">
        <f t="array" ref="B97:B97">IFERROR(INDEX(Liste_Enfants!B$4:B$53,SMALL(IF(Liste_Enfants!E$4:E$53="C",ROW(Liste_Enfants!E$4:E$53)-3),4))&amp;" "&amp;INDEX(Liste_Enfants!C$4:C$53,SMALL(IF(Liste_Enfants!E$4:E$53="C",ROW(Liste_Enfants!E$4:E$53)-3),4)),"")</f>
        <v/>
      </c>
      <c r="C97" s="235" t="n"/>
      <c r="D97" s="236" t="n"/>
      <c r="E97" s="236" t="n"/>
      <c r="F97" s="236" t="n"/>
      <c r="G97" s="236" t="n"/>
      <c r="H97" s="236" t="n"/>
      <c r="I97" s="236" t="n"/>
      <c r="J97" s="236" t="n"/>
      <c r="K97" s="236" t="n"/>
      <c r="L97" s="236" t="n"/>
      <c r="M97" s="236" t="n"/>
      <c r="N97" s="236" t="n"/>
      <c r="O97" s="236" t="n"/>
      <c r="P97" s="236" t="n"/>
      <c r="Q97" s="264">
        <f>IF(COUNTA(D97:P97)=0,"",ROUND(AVERAGE(D97:P97),1))</f>
        <v/>
      </c>
      <c r="S97" s="236" t="n"/>
      <c r="T97" s="236" t="n"/>
      <c r="U97" s="236" t="n"/>
      <c r="V97" s="236" t="n"/>
      <c r="W97" s="236" t="n"/>
      <c r="X97" s="236" t="n"/>
      <c r="Y97" s="236" t="n"/>
      <c r="Z97" s="236" t="n"/>
      <c r="AA97" s="236" t="n"/>
      <c r="AB97" s="236" t="n"/>
      <c r="AC97" s="236" t="n"/>
      <c r="AD97" s="236" t="n"/>
      <c r="AE97" s="236" t="n"/>
      <c r="AF97" s="264">
        <f>IF(COUNTA(S97:AE97)=0,"",ROUND(AVERAGE(S97:AE97),1))</f>
        <v/>
      </c>
      <c r="AH97" s="236" t="n"/>
      <c r="AI97" s="236" t="n"/>
      <c r="AJ97" s="236" t="n"/>
      <c r="AK97" s="236" t="n"/>
      <c r="AL97" s="236" t="n"/>
      <c r="AM97" s="236" t="n"/>
      <c r="AN97" s="236" t="n"/>
      <c r="AO97" s="236" t="n"/>
      <c r="AP97" s="236" t="n"/>
      <c r="AQ97" s="236" t="n"/>
      <c r="AR97" s="236" t="n"/>
      <c r="AS97" s="236" t="n"/>
      <c r="AT97" s="236" t="n"/>
      <c r="AU97" s="237">
        <f>IF(COUNTA(AH97:AT97)=0,"",ROUND(AVERAGE(AH97:AT97),1))</f>
        <v/>
      </c>
    </row>
    <row r="98" ht="13.8" customHeight="1" s="185">
      <c r="A98" s="213" t="n">
        <v>5</v>
      </c>
      <c r="B98" s="234">
        <f t="array" ref="B98:B98">IFERROR(INDEX(Liste_Enfants!B$4:B$53,SMALL(IF(Liste_Enfants!E$4:E$53="C",ROW(Liste_Enfants!E$4:E$53)-3),5))&amp;" "&amp;INDEX(Liste_Enfants!C$4:C$53,SMALL(IF(Liste_Enfants!E$4:E$53="C",ROW(Liste_Enfants!E$4:E$53)-3),5)),"")</f>
        <v/>
      </c>
      <c r="C98" s="235" t="n"/>
      <c r="D98" s="236" t="n"/>
      <c r="E98" s="236" t="n"/>
      <c r="F98" s="236" t="n"/>
      <c r="G98" s="236" t="n"/>
      <c r="H98" s="236" t="n"/>
      <c r="I98" s="236" t="n"/>
      <c r="J98" s="236" t="n"/>
      <c r="K98" s="236" t="n"/>
      <c r="L98" s="236" t="n"/>
      <c r="M98" s="236" t="n"/>
      <c r="N98" s="236" t="n"/>
      <c r="O98" s="236" t="n"/>
      <c r="P98" s="236" t="n"/>
      <c r="Q98" s="264">
        <f>IF(COUNTA(D98:P98)=0,"",ROUND(AVERAGE(D98:P98),1))</f>
        <v/>
      </c>
      <c r="S98" s="236" t="n"/>
      <c r="T98" s="236" t="n"/>
      <c r="U98" s="236" t="n"/>
      <c r="V98" s="236" t="n"/>
      <c r="W98" s="236" t="n"/>
      <c r="X98" s="236" t="n"/>
      <c r="Y98" s="236" t="n"/>
      <c r="Z98" s="236" t="n"/>
      <c r="AA98" s="236" t="n"/>
      <c r="AB98" s="236" t="n"/>
      <c r="AC98" s="236" t="n"/>
      <c r="AD98" s="236" t="n"/>
      <c r="AE98" s="236" t="n"/>
      <c r="AF98" s="264">
        <f>IF(COUNTA(S98:AE98)=0,"",ROUND(AVERAGE(S98:AE98),1))</f>
        <v/>
      </c>
      <c r="AH98" s="236" t="n"/>
      <c r="AI98" s="236" t="n"/>
      <c r="AJ98" s="236" t="n"/>
      <c r="AK98" s="236" t="n"/>
      <c r="AL98" s="236" t="n"/>
      <c r="AM98" s="236" t="n"/>
      <c r="AN98" s="236" t="n"/>
      <c r="AO98" s="236" t="n"/>
      <c r="AP98" s="236" t="n"/>
      <c r="AQ98" s="236" t="n"/>
      <c r="AR98" s="236" t="n"/>
      <c r="AS98" s="236" t="n"/>
      <c r="AT98" s="236" t="n"/>
      <c r="AU98" s="237">
        <f>IF(COUNTA(AH98:AT98)=0,"",ROUND(AVERAGE(AH98:AT98),1))</f>
        <v/>
      </c>
    </row>
    <row r="99" ht="13.8" customHeight="1" s="185">
      <c r="A99" s="238" t="n">
        <v>6</v>
      </c>
      <c r="B99" s="239">
        <f t="array" ref="B99:B99">IFERROR(INDEX(Liste_Enfants!B$4:B$53,SMALL(IF(Liste_Enfants!E$4:E$53="C",ROW(Liste_Enfants!E$4:E$53)-3),6))&amp;" "&amp;INDEX(Liste_Enfants!C$4:C$53,SMALL(IF(Liste_Enfants!E$4:E$53="C",ROW(Liste_Enfants!E$4:E$53)-3),6)),"")</f>
        <v/>
      </c>
      <c r="C99" s="235" t="n"/>
      <c r="D99" s="236" t="n"/>
      <c r="E99" s="236" t="n"/>
      <c r="F99" s="236" t="n"/>
      <c r="G99" s="236" t="n"/>
      <c r="H99" s="236" t="n"/>
      <c r="I99" s="236" t="n"/>
      <c r="J99" s="236" t="n"/>
      <c r="K99" s="236" t="n"/>
      <c r="L99" s="236" t="n"/>
      <c r="M99" s="236" t="n"/>
      <c r="N99" s="236" t="n"/>
      <c r="O99" s="236" t="n"/>
      <c r="P99" s="236" t="n"/>
      <c r="Q99" s="264">
        <f>IF(COUNTA(D99:P99)=0,"",ROUND(AVERAGE(D99:P99),1))</f>
        <v/>
      </c>
      <c r="S99" s="236" t="n"/>
      <c r="T99" s="236" t="n"/>
      <c r="U99" s="236" t="n"/>
      <c r="V99" s="236" t="n"/>
      <c r="W99" s="236" t="n"/>
      <c r="X99" s="236" t="n"/>
      <c r="Y99" s="236" t="n"/>
      <c r="Z99" s="236" t="n"/>
      <c r="AA99" s="236" t="n"/>
      <c r="AB99" s="236" t="n"/>
      <c r="AC99" s="236" t="n"/>
      <c r="AD99" s="236" t="n"/>
      <c r="AE99" s="236" t="n"/>
      <c r="AF99" s="264">
        <f>IF(COUNTA(S99:AE99)=0,"",ROUND(AVERAGE(S99:AE99),1))</f>
        <v/>
      </c>
      <c r="AH99" s="236" t="n"/>
      <c r="AI99" s="236" t="n"/>
      <c r="AJ99" s="236" t="n"/>
      <c r="AK99" s="236" t="n"/>
      <c r="AL99" s="236" t="n"/>
      <c r="AM99" s="236" t="n"/>
      <c r="AN99" s="236" t="n"/>
      <c r="AO99" s="236" t="n"/>
      <c r="AP99" s="236" t="n"/>
      <c r="AQ99" s="236" t="n"/>
      <c r="AR99" s="236" t="n"/>
      <c r="AS99" s="236" t="n"/>
      <c r="AT99" s="236" t="n"/>
      <c r="AU99" s="237">
        <f>IF(COUNTA(AH99:AT99)=0,"",ROUND(AVERAGE(AH99:AT99),1))</f>
        <v/>
      </c>
    </row>
    <row r="100" ht="13.8" customHeight="1" s="185">
      <c r="A100" s="213" t="n">
        <v>7</v>
      </c>
      <c r="B100" s="234">
        <f t="array" ref="B100:B100">IFERROR(INDEX(Liste_Enfants!B$4:B$53,SMALL(IF(Liste_Enfants!E$4:E$53="C",ROW(Liste_Enfants!E$4:E$53)-3),7))&amp;" "&amp;INDEX(Liste_Enfants!C$4:C$53,SMALL(IF(Liste_Enfants!E$4:E$53="C",ROW(Liste_Enfants!E$4:E$53)-3),7)),"")</f>
        <v/>
      </c>
      <c r="C100" s="235" t="n"/>
      <c r="D100" s="236" t="n"/>
      <c r="E100" s="236" t="n"/>
      <c r="F100" s="236" t="n"/>
      <c r="G100" s="236" t="n"/>
      <c r="H100" s="236" t="n"/>
      <c r="I100" s="236" t="n"/>
      <c r="J100" s="236" t="n"/>
      <c r="K100" s="236" t="n"/>
      <c r="L100" s="236" t="n"/>
      <c r="M100" s="236" t="n"/>
      <c r="N100" s="236" t="n"/>
      <c r="O100" s="236" t="n"/>
      <c r="P100" s="236" t="n"/>
      <c r="Q100" s="264">
        <f>IF(COUNTA(D100:P100)=0,"",ROUND(AVERAGE(D100:P100),1))</f>
        <v/>
      </c>
      <c r="S100" s="236" t="n"/>
      <c r="T100" s="236" t="n"/>
      <c r="U100" s="236" t="n"/>
      <c r="V100" s="236" t="n"/>
      <c r="W100" s="236" t="n"/>
      <c r="X100" s="236" t="n"/>
      <c r="Y100" s="236" t="n"/>
      <c r="Z100" s="236" t="n"/>
      <c r="AA100" s="236" t="n"/>
      <c r="AB100" s="236" t="n"/>
      <c r="AC100" s="236" t="n"/>
      <c r="AD100" s="236" t="n"/>
      <c r="AE100" s="236" t="n"/>
      <c r="AF100" s="264">
        <f>IF(COUNTA(S100:AE100)=0,"",ROUND(AVERAGE(S100:AE100),1))</f>
        <v/>
      </c>
      <c r="AH100" s="236" t="n"/>
      <c r="AI100" s="236" t="n"/>
      <c r="AJ100" s="236" t="n"/>
      <c r="AK100" s="236" t="n"/>
      <c r="AL100" s="236" t="n"/>
      <c r="AM100" s="236" t="n"/>
      <c r="AN100" s="236" t="n"/>
      <c r="AO100" s="236" t="n"/>
      <c r="AP100" s="236" t="n"/>
      <c r="AQ100" s="236" t="n"/>
      <c r="AR100" s="236" t="n"/>
      <c r="AS100" s="236" t="n"/>
      <c r="AT100" s="236" t="n"/>
      <c r="AU100" s="237">
        <f>IF(COUNTA(AH100:AT100)=0,"",ROUND(AVERAGE(AH100:AT100),1))</f>
        <v/>
      </c>
    </row>
    <row r="101" ht="13.8" customHeight="1" s="185">
      <c r="A101" s="238" t="n">
        <v>8</v>
      </c>
      <c r="B101" s="239">
        <f t="array" ref="B101:B101">IFERROR(INDEX(Liste_Enfants!B$4:B$53,SMALL(IF(Liste_Enfants!E$4:E$53="C",ROW(Liste_Enfants!E$4:E$53)-3),8))&amp;" "&amp;INDEX(Liste_Enfants!C$4:C$53,SMALL(IF(Liste_Enfants!E$4:E$53="C",ROW(Liste_Enfants!E$4:E$53)-3),8)),"")</f>
        <v/>
      </c>
      <c r="C101" s="235" t="n"/>
      <c r="D101" s="236" t="n"/>
      <c r="E101" s="236" t="n"/>
      <c r="F101" s="236" t="n"/>
      <c r="G101" s="236" t="n"/>
      <c r="H101" s="236" t="n"/>
      <c r="I101" s="236" t="n"/>
      <c r="J101" s="236" t="n"/>
      <c r="K101" s="236" t="n"/>
      <c r="L101" s="236" t="n"/>
      <c r="M101" s="236" t="n"/>
      <c r="N101" s="236" t="n"/>
      <c r="O101" s="236" t="n"/>
      <c r="P101" s="236" t="n"/>
      <c r="Q101" s="264">
        <f>IF(COUNTA(D101:P101)=0,"",ROUND(AVERAGE(D101:P101),1))</f>
        <v/>
      </c>
      <c r="S101" s="236" t="n"/>
      <c r="T101" s="236" t="n"/>
      <c r="U101" s="236" t="n"/>
      <c r="V101" s="236" t="n"/>
      <c r="W101" s="236" t="n"/>
      <c r="X101" s="236" t="n"/>
      <c r="Y101" s="236" t="n"/>
      <c r="Z101" s="236" t="n"/>
      <c r="AA101" s="236" t="n"/>
      <c r="AB101" s="236" t="n"/>
      <c r="AC101" s="236" t="n"/>
      <c r="AD101" s="236" t="n"/>
      <c r="AE101" s="236" t="n"/>
      <c r="AF101" s="264">
        <f>IF(COUNTA(S101:AE101)=0,"",ROUND(AVERAGE(S101:AE101),1))</f>
        <v/>
      </c>
      <c r="AH101" s="236" t="n"/>
      <c r="AI101" s="236" t="n"/>
      <c r="AJ101" s="236" t="n"/>
      <c r="AK101" s="236" t="n"/>
      <c r="AL101" s="236" t="n"/>
      <c r="AM101" s="236" t="n"/>
      <c r="AN101" s="236" t="n"/>
      <c r="AO101" s="236" t="n"/>
      <c r="AP101" s="236" t="n"/>
      <c r="AQ101" s="236" t="n"/>
      <c r="AR101" s="236" t="n"/>
      <c r="AS101" s="236" t="n"/>
      <c r="AT101" s="236" t="n"/>
      <c r="AU101" s="237">
        <f>IF(COUNTA(AH101:AT101)=0,"",ROUND(AVERAGE(AH101:AT101),1))</f>
        <v/>
      </c>
    </row>
    <row r="102" ht="13.8" customHeight="1" s="185">
      <c r="A102" s="213" t="n">
        <v>9</v>
      </c>
      <c r="B102" s="234">
        <f t="array" ref="B102:B102">IFERROR(INDEX(Liste_Enfants!B$4:B$53,SMALL(IF(Liste_Enfants!E$4:E$53="C",ROW(Liste_Enfants!E$4:E$53)-3),9))&amp;" "&amp;INDEX(Liste_Enfants!C$4:C$53,SMALL(IF(Liste_Enfants!E$4:E$53="C",ROW(Liste_Enfants!E$4:E$53)-3),9)),"")</f>
        <v/>
      </c>
      <c r="C102" s="235" t="n"/>
      <c r="D102" s="236" t="n"/>
      <c r="E102" s="236" t="n"/>
      <c r="F102" s="236" t="n"/>
      <c r="G102" s="236" t="n"/>
      <c r="H102" s="236" t="n"/>
      <c r="I102" s="236" t="n"/>
      <c r="J102" s="236" t="n"/>
      <c r="K102" s="236" t="n"/>
      <c r="L102" s="236" t="n"/>
      <c r="M102" s="236" t="n"/>
      <c r="N102" s="236" t="n"/>
      <c r="O102" s="236" t="n"/>
      <c r="P102" s="236" t="n"/>
      <c r="Q102" s="264">
        <f>IF(COUNTA(D102:P102)=0,"",ROUND(AVERAGE(D102:P102),1))</f>
        <v/>
      </c>
      <c r="S102" s="236" t="n"/>
      <c r="T102" s="236" t="n"/>
      <c r="U102" s="236" t="n"/>
      <c r="V102" s="236" t="n"/>
      <c r="W102" s="236" t="n"/>
      <c r="X102" s="236" t="n"/>
      <c r="Y102" s="236" t="n"/>
      <c r="Z102" s="236" t="n"/>
      <c r="AA102" s="236" t="n"/>
      <c r="AB102" s="236" t="n"/>
      <c r="AC102" s="236" t="n"/>
      <c r="AD102" s="236" t="n"/>
      <c r="AE102" s="236" t="n"/>
      <c r="AF102" s="264">
        <f>IF(COUNTA(S102:AE102)=0,"",ROUND(AVERAGE(S102:AE102),1))</f>
        <v/>
      </c>
      <c r="AH102" s="236" t="n"/>
      <c r="AI102" s="236" t="n"/>
      <c r="AJ102" s="236" t="n"/>
      <c r="AK102" s="236" t="n"/>
      <c r="AL102" s="236" t="n"/>
      <c r="AM102" s="236" t="n"/>
      <c r="AN102" s="236" t="n"/>
      <c r="AO102" s="236" t="n"/>
      <c r="AP102" s="236" t="n"/>
      <c r="AQ102" s="236" t="n"/>
      <c r="AR102" s="236" t="n"/>
      <c r="AS102" s="236" t="n"/>
      <c r="AT102" s="236" t="n"/>
      <c r="AU102" s="237">
        <f>IF(COUNTA(AH102:AT102)=0,"",ROUND(AVERAGE(AH102:AT102),1))</f>
        <v/>
      </c>
    </row>
    <row r="103" ht="13.8" customHeight="1" s="185">
      <c r="A103" s="238" t="n">
        <v>10</v>
      </c>
      <c r="B103" s="239">
        <f t="array" ref="B103:B103">IFERROR(INDEX(Liste_Enfants!B$4:B$53,SMALL(IF(Liste_Enfants!E$4:E$53="C",ROW(Liste_Enfants!E$4:E$53)-3),10))&amp;" "&amp;INDEX(Liste_Enfants!C$4:C$53,SMALL(IF(Liste_Enfants!E$4:E$53="C",ROW(Liste_Enfants!E$4:E$53)-3),10)),"")</f>
        <v/>
      </c>
      <c r="C103" s="235" t="n"/>
      <c r="D103" s="236" t="n"/>
      <c r="E103" s="236" t="n"/>
      <c r="F103" s="236" t="n"/>
      <c r="G103" s="236" t="n"/>
      <c r="H103" s="236" t="n"/>
      <c r="I103" s="236" t="n"/>
      <c r="J103" s="236" t="n"/>
      <c r="K103" s="236" t="n"/>
      <c r="L103" s="236" t="n"/>
      <c r="M103" s="236" t="n"/>
      <c r="N103" s="236" t="n"/>
      <c r="O103" s="236" t="n"/>
      <c r="P103" s="236" t="n"/>
      <c r="Q103" s="264">
        <f>IF(COUNTA(D103:P103)=0,"",ROUND(AVERAGE(D103:P103),1))</f>
        <v/>
      </c>
      <c r="S103" s="236" t="n"/>
      <c r="T103" s="236" t="n"/>
      <c r="U103" s="236" t="n"/>
      <c r="V103" s="236" t="n"/>
      <c r="W103" s="236" t="n"/>
      <c r="X103" s="236" t="n"/>
      <c r="Y103" s="236" t="n"/>
      <c r="Z103" s="236" t="n"/>
      <c r="AA103" s="236" t="n"/>
      <c r="AB103" s="236" t="n"/>
      <c r="AC103" s="236" t="n"/>
      <c r="AD103" s="236" t="n"/>
      <c r="AE103" s="236" t="n"/>
      <c r="AF103" s="264">
        <f>IF(COUNTA(S103:AE103)=0,"",ROUND(AVERAGE(S103:AE103),1))</f>
        <v/>
      </c>
      <c r="AH103" s="236" t="n"/>
      <c r="AI103" s="236" t="n"/>
      <c r="AJ103" s="236" t="n"/>
      <c r="AK103" s="236" t="n"/>
      <c r="AL103" s="236" t="n"/>
      <c r="AM103" s="236" t="n"/>
      <c r="AN103" s="236" t="n"/>
      <c r="AO103" s="236" t="n"/>
      <c r="AP103" s="236" t="n"/>
      <c r="AQ103" s="236" t="n"/>
      <c r="AR103" s="236" t="n"/>
      <c r="AS103" s="236" t="n"/>
      <c r="AT103" s="236" t="n"/>
      <c r="AU103" s="237">
        <f>IF(COUNTA(AH103:AT103)=0,"",ROUND(AVERAGE(AH103:AT103),1))</f>
        <v/>
      </c>
    </row>
    <row r="104" ht="13.8" customHeight="1" s="185">
      <c r="A104" s="213" t="n">
        <v>11</v>
      </c>
      <c r="B104" s="234">
        <f t="array" ref="B104:B104">IFERROR(INDEX(Liste_Enfants!B$4:B$53,SMALL(IF(Liste_Enfants!E$4:E$53="C",ROW(Liste_Enfants!E$4:E$53)-3),11))&amp;" "&amp;INDEX(Liste_Enfants!C$4:C$53,SMALL(IF(Liste_Enfants!E$4:E$53="C",ROW(Liste_Enfants!E$4:E$53)-3),11)),"")</f>
        <v/>
      </c>
      <c r="C104" s="235" t="n"/>
      <c r="D104" s="236" t="n"/>
      <c r="E104" s="236" t="n"/>
      <c r="F104" s="236" t="n"/>
      <c r="G104" s="236" t="n"/>
      <c r="H104" s="236" t="n"/>
      <c r="I104" s="236" t="n"/>
      <c r="J104" s="236" t="n"/>
      <c r="K104" s="236" t="n"/>
      <c r="L104" s="236" t="n"/>
      <c r="M104" s="236" t="n"/>
      <c r="N104" s="236" t="n"/>
      <c r="O104" s="236" t="n"/>
      <c r="P104" s="236" t="n"/>
      <c r="Q104" s="264">
        <f>IF(COUNTA(D104:P104)=0,"",ROUND(AVERAGE(D104:P104),1))</f>
        <v/>
      </c>
      <c r="S104" s="236" t="n"/>
      <c r="T104" s="236" t="n"/>
      <c r="U104" s="236" t="n"/>
      <c r="V104" s="236" t="n"/>
      <c r="W104" s="236" t="n"/>
      <c r="X104" s="236" t="n"/>
      <c r="Y104" s="236" t="n"/>
      <c r="Z104" s="236" t="n"/>
      <c r="AA104" s="236" t="n"/>
      <c r="AB104" s="236" t="n"/>
      <c r="AC104" s="236" t="n"/>
      <c r="AD104" s="236" t="n"/>
      <c r="AE104" s="236" t="n"/>
      <c r="AF104" s="264">
        <f>IF(COUNTA(S104:AE104)=0,"",ROUND(AVERAGE(S104:AE104),1))</f>
        <v/>
      </c>
      <c r="AH104" s="236" t="n"/>
      <c r="AI104" s="236" t="n"/>
      <c r="AJ104" s="236" t="n"/>
      <c r="AK104" s="236" t="n"/>
      <c r="AL104" s="236" t="n"/>
      <c r="AM104" s="236" t="n"/>
      <c r="AN104" s="236" t="n"/>
      <c r="AO104" s="236" t="n"/>
      <c r="AP104" s="236" t="n"/>
      <c r="AQ104" s="236" t="n"/>
      <c r="AR104" s="236" t="n"/>
      <c r="AS104" s="236" t="n"/>
      <c r="AT104" s="236" t="n"/>
      <c r="AU104" s="237">
        <f>IF(COUNTA(AH104:AT104)=0,"",ROUND(AVERAGE(AH104:AT104),1))</f>
        <v/>
      </c>
    </row>
    <row r="105" ht="13.8" customHeight="1" s="185">
      <c r="A105" s="238" t="n">
        <v>12</v>
      </c>
      <c r="B105" s="239">
        <f t="array" ref="B105:B105">IFERROR(INDEX(Liste_Enfants!B$4:B$53,SMALL(IF(Liste_Enfants!E$4:E$53="C",ROW(Liste_Enfants!E$4:E$53)-3),12))&amp;" "&amp;INDEX(Liste_Enfants!C$4:C$53,SMALL(IF(Liste_Enfants!E$4:E$53="C",ROW(Liste_Enfants!E$4:E$53)-3),12)),"")</f>
        <v/>
      </c>
      <c r="C105" s="235" t="n"/>
      <c r="D105" s="236" t="n"/>
      <c r="E105" s="236" t="n"/>
      <c r="F105" s="236" t="n"/>
      <c r="G105" s="236" t="n"/>
      <c r="H105" s="236" t="n"/>
      <c r="I105" s="236" t="n"/>
      <c r="J105" s="236" t="n"/>
      <c r="K105" s="236" t="n"/>
      <c r="L105" s="236" t="n"/>
      <c r="M105" s="236" t="n"/>
      <c r="N105" s="236" t="n"/>
      <c r="O105" s="236" t="n"/>
      <c r="P105" s="236" t="n"/>
      <c r="Q105" s="264">
        <f>IF(COUNTA(D105:P105)=0,"",ROUND(AVERAGE(D105:P105),1))</f>
        <v/>
      </c>
      <c r="S105" s="236" t="n"/>
      <c r="T105" s="236" t="n"/>
      <c r="U105" s="236" t="n"/>
      <c r="V105" s="236" t="n"/>
      <c r="W105" s="236" t="n"/>
      <c r="X105" s="236" t="n"/>
      <c r="Y105" s="236" t="n"/>
      <c r="Z105" s="236" t="n"/>
      <c r="AA105" s="236" t="n"/>
      <c r="AB105" s="236" t="n"/>
      <c r="AC105" s="236" t="n"/>
      <c r="AD105" s="236" t="n"/>
      <c r="AE105" s="236" t="n"/>
      <c r="AF105" s="264">
        <f>IF(COUNTA(S105:AE105)=0,"",ROUND(AVERAGE(S105:AE105),1))</f>
        <v/>
      </c>
      <c r="AH105" s="236" t="n"/>
      <c r="AI105" s="236" t="n"/>
      <c r="AJ105" s="236" t="n"/>
      <c r="AK105" s="236" t="n"/>
      <c r="AL105" s="236" t="n"/>
      <c r="AM105" s="236" t="n"/>
      <c r="AN105" s="236" t="n"/>
      <c r="AO105" s="236" t="n"/>
      <c r="AP105" s="236" t="n"/>
      <c r="AQ105" s="236" t="n"/>
      <c r="AR105" s="236" t="n"/>
      <c r="AS105" s="236" t="n"/>
      <c r="AT105" s="236" t="n"/>
      <c r="AU105" s="237">
        <f>IF(COUNTA(AH105:AT105)=0,"",ROUND(AVERAGE(AH105:AT105),1))</f>
        <v/>
      </c>
    </row>
    <row r="106" ht="13.8" customHeight="1" s="185">
      <c r="A106" s="213" t="n">
        <v>13</v>
      </c>
      <c r="B106" s="234">
        <f t="array" ref="B106:B106">IFERROR(INDEX(Liste_Enfants!B$4:B$53,SMALL(IF(Liste_Enfants!E$4:E$53="C",ROW(Liste_Enfants!E$4:E$53)-3),13))&amp;" "&amp;INDEX(Liste_Enfants!C$4:C$53,SMALL(IF(Liste_Enfants!E$4:E$53="C",ROW(Liste_Enfants!E$4:E$53)-3),13)),"")</f>
        <v/>
      </c>
      <c r="C106" s="235" t="n"/>
      <c r="D106" s="236" t="n"/>
      <c r="E106" s="236" t="n"/>
      <c r="F106" s="236" t="n"/>
      <c r="G106" s="236" t="n"/>
      <c r="H106" s="236" t="n"/>
      <c r="I106" s="236" t="n"/>
      <c r="J106" s="236" t="n"/>
      <c r="K106" s="236" t="n"/>
      <c r="L106" s="236" t="n"/>
      <c r="M106" s="236" t="n"/>
      <c r="N106" s="236" t="n"/>
      <c r="O106" s="236" t="n"/>
      <c r="P106" s="236" t="n"/>
      <c r="Q106" s="264">
        <f>IF(COUNTA(D106:P106)=0,"",ROUND(AVERAGE(D106:P106),1))</f>
        <v/>
      </c>
      <c r="S106" s="236" t="n"/>
      <c r="T106" s="236" t="n"/>
      <c r="U106" s="236" t="n"/>
      <c r="V106" s="236" t="n"/>
      <c r="W106" s="236" t="n"/>
      <c r="X106" s="236" t="n"/>
      <c r="Y106" s="236" t="n"/>
      <c r="Z106" s="236" t="n"/>
      <c r="AA106" s="236" t="n"/>
      <c r="AB106" s="236" t="n"/>
      <c r="AC106" s="236" t="n"/>
      <c r="AD106" s="236" t="n"/>
      <c r="AE106" s="236" t="n"/>
      <c r="AF106" s="264">
        <f>IF(COUNTA(S106:AE106)=0,"",ROUND(AVERAGE(S106:AE106),1))</f>
        <v/>
      </c>
      <c r="AH106" s="236" t="n"/>
      <c r="AI106" s="236" t="n"/>
      <c r="AJ106" s="236" t="n"/>
      <c r="AK106" s="236" t="n"/>
      <c r="AL106" s="236" t="n"/>
      <c r="AM106" s="236" t="n"/>
      <c r="AN106" s="236" t="n"/>
      <c r="AO106" s="236" t="n"/>
      <c r="AP106" s="236" t="n"/>
      <c r="AQ106" s="236" t="n"/>
      <c r="AR106" s="236" t="n"/>
      <c r="AS106" s="236" t="n"/>
      <c r="AT106" s="236" t="n"/>
      <c r="AU106" s="237">
        <f>IF(COUNTA(AH106:AT106)=0,"",ROUND(AVERAGE(AH106:AT106),1))</f>
        <v/>
      </c>
    </row>
    <row r="107" ht="13.8" customHeight="1" s="185">
      <c r="A107" s="238" t="n">
        <v>14</v>
      </c>
      <c r="B107" s="239">
        <f t="array" ref="B107:B107">IFERROR(INDEX(Liste_Enfants!B$4:B$53,SMALL(IF(Liste_Enfants!E$4:E$53="C",ROW(Liste_Enfants!E$4:E$53)-3),14))&amp;" "&amp;INDEX(Liste_Enfants!C$4:C$53,SMALL(IF(Liste_Enfants!E$4:E$53="C",ROW(Liste_Enfants!E$4:E$53)-3),14)),"")</f>
        <v/>
      </c>
      <c r="C107" s="235" t="n"/>
      <c r="D107" s="236" t="n"/>
      <c r="E107" s="236" t="n"/>
      <c r="F107" s="236" t="n"/>
      <c r="G107" s="236" t="n"/>
      <c r="H107" s="236" t="n"/>
      <c r="I107" s="236" t="n"/>
      <c r="J107" s="236" t="n"/>
      <c r="K107" s="236" t="n"/>
      <c r="L107" s="236" t="n"/>
      <c r="M107" s="236" t="n"/>
      <c r="N107" s="236" t="n"/>
      <c r="O107" s="236" t="n"/>
      <c r="P107" s="236" t="n"/>
      <c r="Q107" s="264">
        <f>IF(COUNTA(D107:P107)=0,"",ROUND(AVERAGE(D107:P107),1))</f>
        <v/>
      </c>
      <c r="S107" s="236" t="n"/>
      <c r="T107" s="236" t="n"/>
      <c r="U107" s="236" t="n"/>
      <c r="V107" s="236" t="n"/>
      <c r="W107" s="236" t="n"/>
      <c r="X107" s="236" t="n"/>
      <c r="Y107" s="236" t="n"/>
      <c r="Z107" s="236" t="n"/>
      <c r="AA107" s="236" t="n"/>
      <c r="AB107" s="236" t="n"/>
      <c r="AC107" s="236" t="n"/>
      <c r="AD107" s="236" t="n"/>
      <c r="AE107" s="236" t="n"/>
      <c r="AF107" s="264">
        <f>IF(COUNTA(S107:AE107)=0,"",ROUND(AVERAGE(S107:AE107),1))</f>
        <v/>
      </c>
      <c r="AH107" s="236" t="n"/>
      <c r="AI107" s="236" t="n"/>
      <c r="AJ107" s="236" t="n"/>
      <c r="AK107" s="236" t="n"/>
      <c r="AL107" s="236" t="n"/>
      <c r="AM107" s="236" t="n"/>
      <c r="AN107" s="236" t="n"/>
      <c r="AO107" s="236" t="n"/>
      <c r="AP107" s="236" t="n"/>
      <c r="AQ107" s="236" t="n"/>
      <c r="AR107" s="236" t="n"/>
      <c r="AS107" s="236" t="n"/>
      <c r="AT107" s="236" t="n"/>
      <c r="AU107" s="237">
        <f>IF(COUNTA(AH107:AT107)=0,"",ROUND(AVERAGE(AH107:AT107),1))</f>
        <v/>
      </c>
    </row>
    <row r="108" ht="13.8" customHeight="1" s="185">
      <c r="A108" s="213" t="n">
        <v>15</v>
      </c>
      <c r="B108" s="234">
        <f t="array" ref="B108:B108">IFERROR(INDEX(Liste_Enfants!B$4:B$53,SMALL(IF(Liste_Enfants!E$4:E$53="C",ROW(Liste_Enfants!E$4:E$53)-3),15))&amp;" "&amp;INDEX(Liste_Enfants!C$4:C$53,SMALL(IF(Liste_Enfants!E$4:E$53="C",ROW(Liste_Enfants!E$4:E$53)-3),15)),"")</f>
        <v/>
      </c>
      <c r="C108" s="235" t="n"/>
      <c r="D108" s="236" t="n"/>
      <c r="E108" s="236" t="n"/>
      <c r="F108" s="236" t="n"/>
      <c r="G108" s="236" t="n"/>
      <c r="H108" s="236" t="n"/>
      <c r="I108" s="236" t="n"/>
      <c r="J108" s="236" t="n"/>
      <c r="K108" s="236" t="n"/>
      <c r="L108" s="236" t="n"/>
      <c r="M108" s="236" t="n"/>
      <c r="N108" s="236" t="n"/>
      <c r="O108" s="236" t="n"/>
      <c r="P108" s="236" t="n"/>
      <c r="Q108" s="264">
        <f>IF(COUNTA(D108:P108)=0,"",ROUND(AVERAGE(D108:P108),1))</f>
        <v/>
      </c>
      <c r="S108" s="236" t="n"/>
      <c r="T108" s="236" t="n"/>
      <c r="U108" s="236" t="n"/>
      <c r="V108" s="236" t="n"/>
      <c r="W108" s="236" t="n"/>
      <c r="X108" s="236" t="n"/>
      <c r="Y108" s="236" t="n"/>
      <c r="Z108" s="236" t="n"/>
      <c r="AA108" s="236" t="n"/>
      <c r="AB108" s="236" t="n"/>
      <c r="AC108" s="236" t="n"/>
      <c r="AD108" s="236" t="n"/>
      <c r="AE108" s="236" t="n"/>
      <c r="AF108" s="264">
        <f>IF(COUNTA(S108:AE108)=0,"",ROUND(AVERAGE(S108:AE108),1))</f>
        <v/>
      </c>
      <c r="AH108" s="236" t="n"/>
      <c r="AI108" s="236" t="n"/>
      <c r="AJ108" s="236" t="n"/>
      <c r="AK108" s="236" t="n"/>
      <c r="AL108" s="236" t="n"/>
      <c r="AM108" s="236" t="n"/>
      <c r="AN108" s="236" t="n"/>
      <c r="AO108" s="236" t="n"/>
      <c r="AP108" s="236" t="n"/>
      <c r="AQ108" s="236" t="n"/>
      <c r="AR108" s="236" t="n"/>
      <c r="AS108" s="236" t="n"/>
      <c r="AT108" s="236" t="n"/>
      <c r="AU108" s="237">
        <f>IF(COUNTA(AH108:AT108)=0,"",ROUND(AVERAGE(AH108:AT108),1))</f>
        <v/>
      </c>
    </row>
    <row r="109" ht="12.8" customHeight="1" s="185">
      <c r="A109" s="233" t="inlineStr">
        <is>
          <t>📊 MOY.</t>
        </is>
      </c>
      <c r="C109" s="235" t="n"/>
      <c r="D109" s="241">
        <f>IF(COUNTA(D94:D108)=0,"",ROUND(AVERAGE(D94:D108),1))</f>
        <v/>
      </c>
      <c r="E109" s="241">
        <f>IF(COUNTA(E94:E108)=0,"",ROUND(AVERAGE(E94:E108),1))</f>
        <v/>
      </c>
      <c r="F109" s="241">
        <f>IF(COUNTA(F94:F108)=0,"",ROUND(AVERAGE(F94:F108),1))</f>
        <v/>
      </c>
      <c r="G109" s="241">
        <f>IF(COUNTA(G94:G108)=0,"",ROUND(AVERAGE(G94:G108),1))</f>
        <v/>
      </c>
      <c r="H109" s="241">
        <f>IF(COUNTA(H94:H108)=0,"",ROUND(AVERAGE(H94:H108),1))</f>
        <v/>
      </c>
      <c r="I109" s="241">
        <f>IF(COUNTA(I94:I108)=0,"",ROUND(AVERAGE(I94:I108),1))</f>
        <v/>
      </c>
      <c r="J109" s="241">
        <f>IF(COUNTA(J94:J108)=0,"",ROUND(AVERAGE(J94:J108),1))</f>
        <v/>
      </c>
      <c r="K109" s="241">
        <f>IF(COUNTA(K94:K108)=0,"",ROUND(AVERAGE(K94:K108),1))</f>
        <v/>
      </c>
      <c r="L109" s="241">
        <f>IF(COUNTA(L94:L108)=0,"",ROUND(AVERAGE(L94:L108),1))</f>
        <v/>
      </c>
      <c r="M109" s="241">
        <f>IF(COUNTA(M94:M108)=0,"",ROUND(AVERAGE(M94:M108),1))</f>
        <v/>
      </c>
      <c r="N109" s="241">
        <f>IF(COUNTA(N94:N108)=0,"",ROUND(AVERAGE(N94:N108),1))</f>
        <v/>
      </c>
      <c r="O109" s="241">
        <f>IF(COUNTA(O94:O108)=0,"",ROUND(AVERAGE(O94:O108),1))</f>
        <v/>
      </c>
      <c r="P109" s="241">
        <f>IF(COUNTA(P94:P108)=0,"",ROUND(AVERAGE(P94:P108),1))</f>
        <v/>
      </c>
      <c r="Q109" s="265">
        <f>IF(COUNTA(Q94:Q108)=0,"",ROUND(AVERAGE(Q94:Q108),1))</f>
        <v/>
      </c>
      <c r="S109" s="241">
        <f>IF(COUNTA(S94:S108)=0,"",ROUND(AVERAGE(S94:S108),1))</f>
        <v/>
      </c>
      <c r="T109" s="241">
        <f>IF(COUNTA(T94:T108)=0,"",ROUND(AVERAGE(T94:T108),1))</f>
        <v/>
      </c>
      <c r="U109" s="241">
        <f>IF(COUNTA(U94:U108)=0,"",ROUND(AVERAGE(U94:U108),1))</f>
        <v/>
      </c>
      <c r="V109" s="241">
        <f>IF(COUNTA(V94:V108)=0,"",ROUND(AVERAGE(V94:V108),1))</f>
        <v/>
      </c>
      <c r="W109" s="241">
        <f>IF(COUNTA(W94:W108)=0,"",ROUND(AVERAGE(W94:W108),1))</f>
        <v/>
      </c>
      <c r="X109" s="241">
        <f>IF(COUNTA(X94:X108)=0,"",ROUND(AVERAGE(X94:X108),1))</f>
        <v/>
      </c>
      <c r="Y109" s="241">
        <f>IF(COUNTA(Y94:Y108)=0,"",ROUND(AVERAGE(Y94:Y108),1))</f>
        <v/>
      </c>
      <c r="Z109" s="241">
        <f>IF(COUNTA(Z94:Z108)=0,"",ROUND(AVERAGE(Z94:Z108),1))</f>
        <v/>
      </c>
      <c r="AA109" s="241">
        <f>IF(COUNTA(AA94:AA108)=0,"",ROUND(AVERAGE(AA94:AA108),1))</f>
        <v/>
      </c>
      <c r="AB109" s="241">
        <f>IF(COUNTA(AB94:AB108)=0,"",ROUND(AVERAGE(AB94:AB108),1))</f>
        <v/>
      </c>
      <c r="AC109" s="241">
        <f>IF(COUNTA(AC94:AC108)=0,"",ROUND(AVERAGE(AC94:AC108),1))</f>
        <v/>
      </c>
      <c r="AD109" s="241">
        <f>IF(COUNTA(AD94:AD108)=0,"",ROUND(AVERAGE(AD94:AD108),1))</f>
        <v/>
      </c>
      <c r="AE109" s="241">
        <f>IF(COUNTA(AE94:AE108)=0,"",ROUND(AVERAGE(AE94:AE108),1))</f>
        <v/>
      </c>
      <c r="AF109" s="265">
        <f>IF(COUNTA(AF94:AF108)=0,"",ROUND(AVERAGE(AF94:AF108),1))</f>
        <v/>
      </c>
      <c r="AH109" s="241">
        <f>IF(COUNTA(AH94:AH108)=0,"",ROUND(AVERAGE(AH94:AH108),1))</f>
        <v/>
      </c>
      <c r="AI109" s="241">
        <f>IF(COUNTA(AI94:AI108)=0,"",ROUND(AVERAGE(AI94:AI108),1))</f>
        <v/>
      </c>
      <c r="AJ109" s="241">
        <f>IF(COUNTA(AJ94:AJ108)=0,"",ROUND(AVERAGE(AJ94:AJ108),1))</f>
        <v/>
      </c>
      <c r="AK109" s="241">
        <f>IF(COUNTA(AK94:AK108)=0,"",ROUND(AVERAGE(AK94:AK108),1))</f>
        <v/>
      </c>
      <c r="AL109" s="241">
        <f>IF(COUNTA(AL94:AL108)=0,"",ROUND(AVERAGE(AL94:AL108),1))</f>
        <v/>
      </c>
      <c r="AM109" s="241">
        <f>IF(COUNTA(AM94:AM108)=0,"",ROUND(AVERAGE(AM94:AM108),1))</f>
        <v/>
      </c>
      <c r="AN109" s="241">
        <f>IF(COUNTA(AN94:AN108)=0,"",ROUND(AVERAGE(AN94:AN108),1))</f>
        <v/>
      </c>
      <c r="AO109" s="241">
        <f>IF(COUNTA(AO94:AO108)=0,"",ROUND(AVERAGE(AO94:AO108),1))</f>
        <v/>
      </c>
      <c r="AP109" s="241">
        <f>IF(COUNTA(AP94:AP108)=0,"",ROUND(AVERAGE(AP94:AP108),1))</f>
        <v/>
      </c>
      <c r="AQ109" s="241">
        <f>IF(COUNTA(AQ94:AQ108)=0,"",ROUND(AVERAGE(AQ94:AQ108),1))</f>
        <v/>
      </c>
      <c r="AR109" s="241">
        <f>IF(COUNTA(AR94:AR108)=0,"",ROUND(AVERAGE(AR94:AR108),1))</f>
        <v/>
      </c>
      <c r="AS109" s="241">
        <f>IF(COUNTA(AS94:AS108)=0,"",ROUND(AVERAGE(AS94:AS108),1))</f>
        <v/>
      </c>
      <c r="AT109" s="241">
        <f>IF(COUNTA(AT94:AT108)=0,"",ROUND(AVERAGE(AT94:AT108),1))</f>
        <v/>
      </c>
      <c r="AU109" s="266">
        <f>IF(COUNTA(AU94:AU108)=0,"",ROUND(AVERAGE(AU94:AU108),1))</f>
        <v/>
      </c>
    </row>
    <row r="110" ht="30" customHeight="1" s="185">
      <c r="A110" s="244" t="inlineStr">
        <is>
          <t>N°</t>
        </is>
      </c>
      <c r="B110" s="245" t="inlineStr">
        <is>
          <t>📅 MERCREDI</t>
        </is>
      </c>
      <c r="C110" s="228" t="n"/>
      <c r="D110" s="229" t="inlineStr">
        <is>
          <t>Règles</t>
        </is>
      </c>
      <c r="E110" s="229" t="inlineStr">
        <is>
          <t>Coopér.</t>
        </is>
      </c>
      <c r="F110" s="229" t="inlineStr">
        <is>
          <t>Comm.</t>
        </is>
      </c>
      <c r="G110" s="229" t="inlineStr">
        <is>
          <t>Entraide</t>
        </is>
      </c>
      <c r="H110" s="230" t="inlineStr">
        <is>
          <t>Initiat.</t>
        </is>
      </c>
      <c r="I110" s="230" t="inlineStr">
        <is>
          <t>Gest.mat</t>
        </is>
      </c>
      <c r="J110" s="230" t="inlineStr">
        <is>
          <t>Orga.</t>
        </is>
      </c>
      <c r="K110" s="231" t="inlineStr">
        <is>
          <t>Imagin.</t>
        </is>
      </c>
      <c r="L110" s="231" t="inlineStr">
        <is>
          <t>Expr.art</t>
        </is>
      </c>
      <c r="M110" s="231" t="inlineStr">
        <is>
          <t>Expr.corp</t>
        </is>
      </c>
      <c r="N110" s="232" t="inlineStr">
        <is>
          <t>Coord.</t>
        </is>
      </c>
      <c r="O110" s="232" t="inlineStr">
        <is>
          <t>Endur.</t>
        </is>
      </c>
      <c r="P110" s="232" t="inlineStr">
        <is>
          <t>Esp.sport</t>
        </is>
      </c>
      <c r="Q110" s="267" t="inlineStr">
        <is>
          <t>MOY</t>
        </is>
      </c>
      <c r="R110" s="268" t="inlineStr">
        <is>
          <t>▼ Activité</t>
        </is>
      </c>
      <c r="S110" s="229" t="inlineStr">
        <is>
          <t>Règles</t>
        </is>
      </c>
      <c r="T110" s="229" t="inlineStr">
        <is>
          <t>Coopér.</t>
        </is>
      </c>
      <c r="U110" s="229" t="inlineStr">
        <is>
          <t>Comm.</t>
        </is>
      </c>
      <c r="V110" s="229" t="inlineStr">
        <is>
          <t>Entraide</t>
        </is>
      </c>
      <c r="W110" s="230" t="inlineStr">
        <is>
          <t>Initiat.</t>
        </is>
      </c>
      <c r="X110" s="230" t="inlineStr">
        <is>
          <t>Gest.mat</t>
        </is>
      </c>
      <c r="Y110" s="230" t="inlineStr">
        <is>
          <t>Orga.</t>
        </is>
      </c>
      <c r="Z110" s="231" t="inlineStr">
        <is>
          <t>Imagin.</t>
        </is>
      </c>
      <c r="AA110" s="231" t="inlineStr">
        <is>
          <t>Expr.art</t>
        </is>
      </c>
      <c r="AB110" s="231" t="inlineStr">
        <is>
          <t>Expr.corp</t>
        </is>
      </c>
      <c r="AC110" s="232" t="inlineStr">
        <is>
          <t>Coord.</t>
        </is>
      </c>
      <c r="AD110" s="232" t="inlineStr">
        <is>
          <t>Endur.</t>
        </is>
      </c>
      <c r="AE110" s="232" t="inlineStr">
        <is>
          <t>Esp.sport</t>
        </is>
      </c>
      <c r="AF110" s="267" t="inlineStr">
        <is>
          <t>MOY</t>
        </is>
      </c>
      <c r="AH110" s="229" t="inlineStr">
        <is>
          <t>Règles</t>
        </is>
      </c>
      <c r="AI110" s="229" t="inlineStr">
        <is>
          <t>Coopér.</t>
        </is>
      </c>
      <c r="AJ110" s="229" t="inlineStr">
        <is>
          <t>Comm.</t>
        </is>
      </c>
      <c r="AK110" s="229" t="inlineStr">
        <is>
          <t>Entraide</t>
        </is>
      </c>
      <c r="AL110" s="230" t="inlineStr">
        <is>
          <t>Initiat.</t>
        </is>
      </c>
      <c r="AM110" s="230" t="inlineStr">
        <is>
          <t>Gest.mat</t>
        </is>
      </c>
      <c r="AN110" s="230" t="inlineStr">
        <is>
          <t>Orga.</t>
        </is>
      </c>
      <c r="AO110" s="231" t="inlineStr">
        <is>
          <t>Imagin.</t>
        </is>
      </c>
      <c r="AP110" s="231" t="inlineStr">
        <is>
          <t>Expr.art</t>
        </is>
      </c>
      <c r="AQ110" s="231" t="inlineStr">
        <is>
          <t>Expr.corp</t>
        </is>
      </c>
      <c r="AR110" s="232" t="inlineStr">
        <is>
          <t>Coord.</t>
        </is>
      </c>
      <c r="AS110" s="232" t="inlineStr">
        <is>
          <t>Endur.</t>
        </is>
      </c>
      <c r="AT110" s="232" t="inlineStr">
        <is>
          <t>Esp.sport</t>
        </is>
      </c>
      <c r="AU110" s="269" t="inlineStr">
        <is>
          <t>MOY</t>
        </is>
      </c>
    </row>
    <row r="111" ht="13.8" customHeight="1" s="185">
      <c r="A111" s="213" t="n">
        <v>1</v>
      </c>
      <c r="B111" s="234">
        <f t="array" ref="B111:B111">IFERROR(INDEX(Liste_Enfants!B$4:B$53,SMALL(IF(Liste_Enfants!E$4:E$53="C",ROW(Liste_Enfants!E$4:E$53)-3),1))&amp;" "&amp;INDEX(Liste_Enfants!C$4:C$53,SMALL(IF(Liste_Enfants!E$4:E$53="C",ROW(Liste_Enfants!E$4:E$53)-3),1)),"")</f>
        <v/>
      </c>
      <c r="C111" s="235" t="n"/>
      <c r="D111" s="236" t="n"/>
      <c r="E111" s="236" t="n"/>
      <c r="F111" s="236" t="n"/>
      <c r="G111" s="236" t="n"/>
      <c r="H111" s="236" t="n"/>
      <c r="I111" s="236" t="n"/>
      <c r="J111" s="236" t="n"/>
      <c r="K111" s="236" t="n"/>
      <c r="L111" s="236" t="n"/>
      <c r="M111" s="236" t="n"/>
      <c r="N111" s="236" t="n"/>
      <c r="O111" s="236" t="n"/>
      <c r="P111" s="236" t="n"/>
      <c r="Q111" s="264">
        <f>IF(COUNTA(D111:P111)=0,"",ROUND(AVERAGE(D111:P111),1))</f>
        <v/>
      </c>
      <c r="S111" s="236" t="n"/>
      <c r="T111" s="236" t="n"/>
      <c r="U111" s="236" t="n"/>
      <c r="V111" s="236" t="n"/>
      <c r="W111" s="236" t="n"/>
      <c r="X111" s="236" t="n"/>
      <c r="Y111" s="236" t="n"/>
      <c r="Z111" s="236" t="n"/>
      <c r="AA111" s="236" t="n"/>
      <c r="AB111" s="236" t="n"/>
      <c r="AC111" s="236" t="n"/>
      <c r="AD111" s="236" t="n"/>
      <c r="AE111" s="236" t="n"/>
      <c r="AF111" s="264">
        <f>IF(COUNTA(S111:AE111)=0,"",ROUND(AVERAGE(S111:AE111),1))</f>
        <v/>
      </c>
      <c r="AH111" s="236" t="n"/>
      <c r="AI111" s="236" t="n"/>
      <c r="AJ111" s="236" t="n"/>
      <c r="AK111" s="236" t="n"/>
      <c r="AL111" s="236" t="n"/>
      <c r="AM111" s="236" t="n"/>
      <c r="AN111" s="236" t="n"/>
      <c r="AO111" s="236" t="n"/>
      <c r="AP111" s="236" t="n"/>
      <c r="AQ111" s="236" t="n"/>
      <c r="AR111" s="236" t="n"/>
      <c r="AS111" s="236" t="n"/>
      <c r="AT111" s="236" t="n"/>
      <c r="AU111" s="237">
        <f>IF(COUNTA(AH111:AT111)=0,"",ROUND(AVERAGE(AH111:AT111),1))</f>
        <v/>
      </c>
    </row>
    <row r="112" ht="13.8" customHeight="1" s="185">
      <c r="A112" s="238" t="n">
        <v>2</v>
      </c>
      <c r="B112" s="239">
        <f t="array" ref="B112:B112">IFERROR(INDEX(Liste_Enfants!B$4:B$53,SMALL(IF(Liste_Enfants!E$4:E$53="C",ROW(Liste_Enfants!E$4:E$53)-3),2))&amp;" "&amp;INDEX(Liste_Enfants!C$4:C$53,SMALL(IF(Liste_Enfants!E$4:E$53="C",ROW(Liste_Enfants!E$4:E$53)-3),2)),"")</f>
        <v/>
      </c>
      <c r="C112" s="235" t="n"/>
      <c r="D112" s="236" t="n"/>
      <c r="E112" s="236" t="n"/>
      <c r="F112" s="236" t="n"/>
      <c r="G112" s="236" t="n"/>
      <c r="H112" s="236" t="n"/>
      <c r="I112" s="236" t="n"/>
      <c r="J112" s="236" t="n"/>
      <c r="K112" s="236" t="n"/>
      <c r="L112" s="236" t="n"/>
      <c r="M112" s="236" t="n"/>
      <c r="N112" s="236" t="n"/>
      <c r="O112" s="236" t="n"/>
      <c r="P112" s="236" t="n"/>
      <c r="Q112" s="264">
        <f>IF(COUNTA(D112:P112)=0,"",ROUND(AVERAGE(D112:P112),1))</f>
        <v/>
      </c>
      <c r="S112" s="236" t="n"/>
      <c r="T112" s="236" t="n"/>
      <c r="U112" s="236" t="n"/>
      <c r="V112" s="236" t="n"/>
      <c r="W112" s="236" t="n"/>
      <c r="X112" s="236" t="n"/>
      <c r="Y112" s="236" t="n"/>
      <c r="Z112" s="236" t="n"/>
      <c r="AA112" s="236" t="n"/>
      <c r="AB112" s="236" t="n"/>
      <c r="AC112" s="236" t="n"/>
      <c r="AD112" s="236" t="n"/>
      <c r="AE112" s="236" t="n"/>
      <c r="AF112" s="264">
        <f>IF(COUNTA(S112:AE112)=0,"",ROUND(AVERAGE(S112:AE112),1))</f>
        <v/>
      </c>
      <c r="AH112" s="236" t="n"/>
      <c r="AI112" s="236" t="n"/>
      <c r="AJ112" s="236" t="n"/>
      <c r="AK112" s="236" t="n"/>
      <c r="AL112" s="236" t="n"/>
      <c r="AM112" s="236" t="n"/>
      <c r="AN112" s="236" t="n"/>
      <c r="AO112" s="236" t="n"/>
      <c r="AP112" s="236" t="n"/>
      <c r="AQ112" s="236" t="n"/>
      <c r="AR112" s="236" t="n"/>
      <c r="AS112" s="236" t="n"/>
      <c r="AT112" s="236" t="n"/>
      <c r="AU112" s="237">
        <f>IF(COUNTA(AH112:AT112)=0,"",ROUND(AVERAGE(AH112:AT112),1))</f>
        <v/>
      </c>
    </row>
    <row r="113" ht="13.8" customHeight="1" s="185">
      <c r="A113" s="213" t="n">
        <v>3</v>
      </c>
      <c r="B113" s="234">
        <f t="array" ref="B113:B113">IFERROR(INDEX(Liste_Enfants!B$4:B$53,SMALL(IF(Liste_Enfants!E$4:E$53="C",ROW(Liste_Enfants!E$4:E$53)-3),3))&amp;" "&amp;INDEX(Liste_Enfants!C$4:C$53,SMALL(IF(Liste_Enfants!E$4:E$53="C",ROW(Liste_Enfants!E$4:E$53)-3),3)),"")</f>
        <v/>
      </c>
      <c r="C113" s="235" t="n"/>
      <c r="D113" s="236" t="n"/>
      <c r="E113" s="236" t="n"/>
      <c r="F113" s="236" t="n"/>
      <c r="G113" s="236" t="n"/>
      <c r="H113" s="236" t="n"/>
      <c r="I113" s="236" t="n"/>
      <c r="J113" s="236" t="n"/>
      <c r="K113" s="236" t="n"/>
      <c r="L113" s="236" t="n"/>
      <c r="M113" s="236" t="n"/>
      <c r="N113" s="236" t="n"/>
      <c r="O113" s="236" t="n"/>
      <c r="P113" s="236" t="n"/>
      <c r="Q113" s="264">
        <f>IF(COUNTA(D113:P113)=0,"",ROUND(AVERAGE(D113:P113),1))</f>
        <v/>
      </c>
      <c r="S113" s="236" t="n"/>
      <c r="T113" s="236" t="n"/>
      <c r="U113" s="236" t="n"/>
      <c r="V113" s="236" t="n"/>
      <c r="W113" s="236" t="n"/>
      <c r="X113" s="236" t="n"/>
      <c r="Y113" s="236" t="n"/>
      <c r="Z113" s="236" t="n"/>
      <c r="AA113" s="236" t="n"/>
      <c r="AB113" s="236" t="n"/>
      <c r="AC113" s="236" t="n"/>
      <c r="AD113" s="236" t="n"/>
      <c r="AE113" s="236" t="n"/>
      <c r="AF113" s="264">
        <f>IF(COUNTA(S113:AE113)=0,"",ROUND(AVERAGE(S113:AE113),1))</f>
        <v/>
      </c>
      <c r="AH113" s="236" t="n"/>
      <c r="AI113" s="236" t="n"/>
      <c r="AJ113" s="236" t="n"/>
      <c r="AK113" s="236" t="n"/>
      <c r="AL113" s="236" t="n"/>
      <c r="AM113" s="236" t="n"/>
      <c r="AN113" s="236" t="n"/>
      <c r="AO113" s="236" t="n"/>
      <c r="AP113" s="236" t="n"/>
      <c r="AQ113" s="236" t="n"/>
      <c r="AR113" s="236" t="n"/>
      <c r="AS113" s="236" t="n"/>
      <c r="AT113" s="236" t="n"/>
      <c r="AU113" s="237">
        <f>IF(COUNTA(AH113:AT113)=0,"",ROUND(AVERAGE(AH113:AT113),1))</f>
        <v/>
      </c>
    </row>
    <row r="114" ht="13.8" customHeight="1" s="185">
      <c r="A114" s="238" t="n">
        <v>4</v>
      </c>
      <c r="B114" s="239">
        <f t="array" ref="B114:B114">IFERROR(INDEX(Liste_Enfants!B$4:B$53,SMALL(IF(Liste_Enfants!E$4:E$53="C",ROW(Liste_Enfants!E$4:E$53)-3),4))&amp;" "&amp;INDEX(Liste_Enfants!C$4:C$53,SMALL(IF(Liste_Enfants!E$4:E$53="C",ROW(Liste_Enfants!E$4:E$53)-3),4)),"")</f>
        <v/>
      </c>
      <c r="C114" s="235" t="n"/>
      <c r="D114" s="236" t="n"/>
      <c r="E114" s="236" t="n"/>
      <c r="F114" s="236" t="n"/>
      <c r="G114" s="236" t="n"/>
      <c r="H114" s="236" t="n"/>
      <c r="I114" s="236" t="n"/>
      <c r="J114" s="236" t="n"/>
      <c r="K114" s="236" t="n"/>
      <c r="L114" s="236" t="n"/>
      <c r="M114" s="236" t="n"/>
      <c r="N114" s="236" t="n"/>
      <c r="O114" s="236" t="n"/>
      <c r="P114" s="236" t="n"/>
      <c r="Q114" s="264">
        <f>IF(COUNTA(D114:P114)=0,"",ROUND(AVERAGE(D114:P114),1))</f>
        <v/>
      </c>
      <c r="S114" s="236" t="n"/>
      <c r="T114" s="236" t="n"/>
      <c r="U114" s="236" t="n"/>
      <c r="V114" s="236" t="n"/>
      <c r="W114" s="236" t="n"/>
      <c r="X114" s="236" t="n"/>
      <c r="Y114" s="236" t="n"/>
      <c r="Z114" s="236" t="n"/>
      <c r="AA114" s="236" t="n"/>
      <c r="AB114" s="236" t="n"/>
      <c r="AC114" s="236" t="n"/>
      <c r="AD114" s="236" t="n"/>
      <c r="AE114" s="236" t="n"/>
      <c r="AF114" s="264">
        <f>IF(COUNTA(S114:AE114)=0,"",ROUND(AVERAGE(S114:AE114),1))</f>
        <v/>
      </c>
      <c r="AH114" s="236" t="n"/>
      <c r="AI114" s="236" t="n"/>
      <c r="AJ114" s="236" t="n"/>
      <c r="AK114" s="236" t="n"/>
      <c r="AL114" s="236" t="n"/>
      <c r="AM114" s="236" t="n"/>
      <c r="AN114" s="236" t="n"/>
      <c r="AO114" s="236" t="n"/>
      <c r="AP114" s="236" t="n"/>
      <c r="AQ114" s="236" t="n"/>
      <c r="AR114" s="236" t="n"/>
      <c r="AS114" s="236" t="n"/>
      <c r="AT114" s="236" t="n"/>
      <c r="AU114" s="237">
        <f>IF(COUNTA(AH114:AT114)=0,"",ROUND(AVERAGE(AH114:AT114),1))</f>
        <v/>
      </c>
    </row>
    <row r="115" ht="13.8" customHeight="1" s="185">
      <c r="A115" s="213" t="n">
        <v>5</v>
      </c>
      <c r="B115" s="234">
        <f t="array" ref="B115:B115">IFERROR(INDEX(Liste_Enfants!B$4:B$53,SMALL(IF(Liste_Enfants!E$4:E$53="C",ROW(Liste_Enfants!E$4:E$53)-3),5))&amp;" "&amp;INDEX(Liste_Enfants!C$4:C$53,SMALL(IF(Liste_Enfants!E$4:E$53="C",ROW(Liste_Enfants!E$4:E$53)-3),5)),"")</f>
        <v/>
      </c>
      <c r="C115" s="235" t="n"/>
      <c r="D115" s="236" t="n"/>
      <c r="E115" s="236" t="n"/>
      <c r="F115" s="236" t="n"/>
      <c r="G115" s="236" t="n"/>
      <c r="H115" s="236" t="n"/>
      <c r="I115" s="236" t="n"/>
      <c r="J115" s="236" t="n"/>
      <c r="K115" s="236" t="n"/>
      <c r="L115" s="236" t="n"/>
      <c r="M115" s="236" t="n"/>
      <c r="N115" s="236" t="n"/>
      <c r="O115" s="236" t="n"/>
      <c r="P115" s="236" t="n"/>
      <c r="Q115" s="264">
        <f>IF(COUNTA(D115:P115)=0,"",ROUND(AVERAGE(D115:P115),1))</f>
        <v/>
      </c>
      <c r="S115" s="236" t="n"/>
      <c r="T115" s="236" t="n"/>
      <c r="U115" s="236" t="n"/>
      <c r="V115" s="236" t="n"/>
      <c r="W115" s="236" t="n"/>
      <c r="X115" s="236" t="n"/>
      <c r="Y115" s="236" t="n"/>
      <c r="Z115" s="236" t="n"/>
      <c r="AA115" s="236" t="n"/>
      <c r="AB115" s="236" t="n"/>
      <c r="AC115" s="236" t="n"/>
      <c r="AD115" s="236" t="n"/>
      <c r="AE115" s="236" t="n"/>
      <c r="AF115" s="264">
        <f>IF(COUNTA(S115:AE115)=0,"",ROUND(AVERAGE(S115:AE115),1))</f>
        <v/>
      </c>
      <c r="AH115" s="236" t="n"/>
      <c r="AI115" s="236" t="n"/>
      <c r="AJ115" s="236" t="n"/>
      <c r="AK115" s="236" t="n"/>
      <c r="AL115" s="236" t="n"/>
      <c r="AM115" s="236" t="n"/>
      <c r="AN115" s="236" t="n"/>
      <c r="AO115" s="236" t="n"/>
      <c r="AP115" s="236" t="n"/>
      <c r="AQ115" s="236" t="n"/>
      <c r="AR115" s="236" t="n"/>
      <c r="AS115" s="236" t="n"/>
      <c r="AT115" s="236" t="n"/>
      <c r="AU115" s="237">
        <f>IF(COUNTA(AH115:AT115)=0,"",ROUND(AVERAGE(AH115:AT115),1))</f>
        <v/>
      </c>
    </row>
    <row r="116" ht="13.8" customHeight="1" s="185">
      <c r="A116" s="238" t="n">
        <v>6</v>
      </c>
      <c r="B116" s="239">
        <f t="array" ref="B116:B116">IFERROR(INDEX(Liste_Enfants!B$4:B$53,SMALL(IF(Liste_Enfants!E$4:E$53="C",ROW(Liste_Enfants!E$4:E$53)-3),6))&amp;" "&amp;INDEX(Liste_Enfants!C$4:C$53,SMALL(IF(Liste_Enfants!E$4:E$53="C",ROW(Liste_Enfants!E$4:E$53)-3),6)),"")</f>
        <v/>
      </c>
      <c r="C116" s="235" t="n"/>
      <c r="D116" s="236" t="n"/>
      <c r="E116" s="236" t="n"/>
      <c r="F116" s="236" t="n"/>
      <c r="G116" s="236" t="n"/>
      <c r="H116" s="236" t="n"/>
      <c r="I116" s="236" t="n"/>
      <c r="J116" s="236" t="n"/>
      <c r="K116" s="236" t="n"/>
      <c r="L116" s="236" t="n"/>
      <c r="M116" s="236" t="n"/>
      <c r="N116" s="236" t="n"/>
      <c r="O116" s="236" t="n"/>
      <c r="P116" s="236" t="n"/>
      <c r="Q116" s="264">
        <f>IF(COUNTA(D116:P116)=0,"",ROUND(AVERAGE(D116:P116),1))</f>
        <v/>
      </c>
      <c r="S116" s="236" t="n"/>
      <c r="T116" s="236" t="n"/>
      <c r="U116" s="236" t="n"/>
      <c r="V116" s="236" t="n"/>
      <c r="W116" s="236" t="n"/>
      <c r="X116" s="236" t="n"/>
      <c r="Y116" s="236" t="n"/>
      <c r="Z116" s="236" t="n"/>
      <c r="AA116" s="236" t="n"/>
      <c r="AB116" s="236" t="n"/>
      <c r="AC116" s="236" t="n"/>
      <c r="AD116" s="236" t="n"/>
      <c r="AE116" s="236" t="n"/>
      <c r="AF116" s="264">
        <f>IF(COUNTA(S116:AE116)=0,"",ROUND(AVERAGE(S116:AE116),1))</f>
        <v/>
      </c>
      <c r="AH116" s="236" t="n"/>
      <c r="AI116" s="236" t="n"/>
      <c r="AJ116" s="236" t="n"/>
      <c r="AK116" s="236" t="n"/>
      <c r="AL116" s="236" t="n"/>
      <c r="AM116" s="236" t="n"/>
      <c r="AN116" s="236" t="n"/>
      <c r="AO116" s="236" t="n"/>
      <c r="AP116" s="236" t="n"/>
      <c r="AQ116" s="236" t="n"/>
      <c r="AR116" s="236" t="n"/>
      <c r="AS116" s="236" t="n"/>
      <c r="AT116" s="236" t="n"/>
      <c r="AU116" s="237">
        <f>IF(COUNTA(AH116:AT116)=0,"",ROUND(AVERAGE(AH116:AT116),1))</f>
        <v/>
      </c>
    </row>
    <row r="117" ht="13.8" customHeight="1" s="185">
      <c r="A117" s="213" t="n">
        <v>7</v>
      </c>
      <c r="B117" s="234">
        <f t="array" ref="B117:B117">IFERROR(INDEX(Liste_Enfants!B$4:B$53,SMALL(IF(Liste_Enfants!E$4:E$53="C",ROW(Liste_Enfants!E$4:E$53)-3),7))&amp;" "&amp;INDEX(Liste_Enfants!C$4:C$53,SMALL(IF(Liste_Enfants!E$4:E$53="C",ROW(Liste_Enfants!E$4:E$53)-3),7)),"")</f>
        <v/>
      </c>
      <c r="C117" s="235" t="n"/>
      <c r="D117" s="236" t="n"/>
      <c r="E117" s="236" t="n"/>
      <c r="F117" s="236" t="n"/>
      <c r="G117" s="236" t="n"/>
      <c r="H117" s="236" t="n"/>
      <c r="I117" s="236" t="n"/>
      <c r="J117" s="236" t="n"/>
      <c r="K117" s="236" t="n"/>
      <c r="L117" s="236" t="n"/>
      <c r="M117" s="236" t="n"/>
      <c r="N117" s="236" t="n"/>
      <c r="O117" s="236" t="n"/>
      <c r="P117" s="236" t="n"/>
      <c r="Q117" s="264">
        <f>IF(COUNTA(D117:P117)=0,"",ROUND(AVERAGE(D117:P117),1))</f>
        <v/>
      </c>
      <c r="S117" s="236" t="n"/>
      <c r="T117" s="236" t="n"/>
      <c r="U117" s="236" t="n"/>
      <c r="V117" s="236" t="n"/>
      <c r="W117" s="236" t="n"/>
      <c r="X117" s="236" t="n"/>
      <c r="Y117" s="236" t="n"/>
      <c r="Z117" s="236" t="n"/>
      <c r="AA117" s="236" t="n"/>
      <c r="AB117" s="236" t="n"/>
      <c r="AC117" s="236" t="n"/>
      <c r="AD117" s="236" t="n"/>
      <c r="AE117" s="236" t="n"/>
      <c r="AF117" s="264">
        <f>IF(COUNTA(S117:AE117)=0,"",ROUND(AVERAGE(S117:AE117),1))</f>
        <v/>
      </c>
      <c r="AH117" s="236" t="n"/>
      <c r="AI117" s="236" t="n"/>
      <c r="AJ117" s="236" t="n"/>
      <c r="AK117" s="236" t="n"/>
      <c r="AL117" s="236" t="n"/>
      <c r="AM117" s="236" t="n"/>
      <c r="AN117" s="236" t="n"/>
      <c r="AO117" s="236" t="n"/>
      <c r="AP117" s="236" t="n"/>
      <c r="AQ117" s="236" t="n"/>
      <c r="AR117" s="236" t="n"/>
      <c r="AS117" s="236" t="n"/>
      <c r="AT117" s="236" t="n"/>
      <c r="AU117" s="237">
        <f>IF(COUNTA(AH117:AT117)=0,"",ROUND(AVERAGE(AH117:AT117),1))</f>
        <v/>
      </c>
    </row>
    <row r="118" ht="13.8" customHeight="1" s="185">
      <c r="A118" s="238" t="n">
        <v>8</v>
      </c>
      <c r="B118" s="239">
        <f t="array" ref="B118:B118">IFERROR(INDEX(Liste_Enfants!B$4:B$53,SMALL(IF(Liste_Enfants!E$4:E$53="C",ROW(Liste_Enfants!E$4:E$53)-3),8))&amp;" "&amp;INDEX(Liste_Enfants!C$4:C$53,SMALL(IF(Liste_Enfants!E$4:E$53="C",ROW(Liste_Enfants!E$4:E$53)-3),8)),"")</f>
        <v/>
      </c>
      <c r="C118" s="235" t="n"/>
      <c r="D118" s="236" t="n"/>
      <c r="E118" s="236" t="n"/>
      <c r="F118" s="236" t="n"/>
      <c r="G118" s="236" t="n"/>
      <c r="H118" s="236" t="n"/>
      <c r="I118" s="236" t="n"/>
      <c r="J118" s="236" t="n"/>
      <c r="K118" s="236" t="n"/>
      <c r="L118" s="236" t="n"/>
      <c r="M118" s="236" t="n"/>
      <c r="N118" s="236" t="n"/>
      <c r="O118" s="236" t="n"/>
      <c r="P118" s="236" t="n"/>
      <c r="Q118" s="264">
        <f>IF(COUNTA(D118:P118)=0,"",ROUND(AVERAGE(D118:P118),1))</f>
        <v/>
      </c>
      <c r="S118" s="236" t="n"/>
      <c r="T118" s="236" t="n"/>
      <c r="U118" s="236" t="n"/>
      <c r="V118" s="236" t="n"/>
      <c r="W118" s="236" t="n"/>
      <c r="X118" s="236" t="n"/>
      <c r="Y118" s="236" t="n"/>
      <c r="Z118" s="236" t="n"/>
      <c r="AA118" s="236" t="n"/>
      <c r="AB118" s="236" t="n"/>
      <c r="AC118" s="236" t="n"/>
      <c r="AD118" s="236" t="n"/>
      <c r="AE118" s="236" t="n"/>
      <c r="AF118" s="264">
        <f>IF(COUNTA(S118:AE118)=0,"",ROUND(AVERAGE(S118:AE118),1))</f>
        <v/>
      </c>
      <c r="AH118" s="236" t="n"/>
      <c r="AI118" s="236" t="n"/>
      <c r="AJ118" s="236" t="n"/>
      <c r="AK118" s="236" t="n"/>
      <c r="AL118" s="236" t="n"/>
      <c r="AM118" s="236" t="n"/>
      <c r="AN118" s="236" t="n"/>
      <c r="AO118" s="236" t="n"/>
      <c r="AP118" s="236" t="n"/>
      <c r="AQ118" s="236" t="n"/>
      <c r="AR118" s="236" t="n"/>
      <c r="AS118" s="236" t="n"/>
      <c r="AT118" s="236" t="n"/>
      <c r="AU118" s="237">
        <f>IF(COUNTA(AH118:AT118)=0,"",ROUND(AVERAGE(AH118:AT118),1))</f>
        <v/>
      </c>
    </row>
    <row r="119" ht="13.8" customHeight="1" s="185">
      <c r="A119" s="213" t="n">
        <v>9</v>
      </c>
      <c r="B119" s="234">
        <f t="array" ref="B119:B119">IFERROR(INDEX(Liste_Enfants!B$4:B$53,SMALL(IF(Liste_Enfants!E$4:E$53="C",ROW(Liste_Enfants!E$4:E$53)-3),9))&amp;" "&amp;INDEX(Liste_Enfants!C$4:C$53,SMALL(IF(Liste_Enfants!E$4:E$53="C",ROW(Liste_Enfants!E$4:E$53)-3),9)),"")</f>
        <v/>
      </c>
      <c r="C119" s="235" t="n"/>
      <c r="D119" s="236" t="n"/>
      <c r="E119" s="236" t="n"/>
      <c r="F119" s="236" t="n"/>
      <c r="G119" s="236" t="n"/>
      <c r="H119" s="236" t="n"/>
      <c r="I119" s="236" t="n"/>
      <c r="J119" s="236" t="n"/>
      <c r="K119" s="236" t="n"/>
      <c r="L119" s="236" t="n"/>
      <c r="M119" s="236" t="n"/>
      <c r="N119" s="236" t="n"/>
      <c r="O119" s="236" t="n"/>
      <c r="P119" s="236" t="n"/>
      <c r="Q119" s="264">
        <f>IF(COUNTA(D119:P119)=0,"",ROUND(AVERAGE(D119:P119),1))</f>
        <v/>
      </c>
      <c r="S119" s="236" t="n"/>
      <c r="T119" s="236" t="n"/>
      <c r="U119" s="236" t="n"/>
      <c r="V119" s="236" t="n"/>
      <c r="W119" s="236" t="n"/>
      <c r="X119" s="236" t="n"/>
      <c r="Y119" s="236" t="n"/>
      <c r="Z119" s="236" t="n"/>
      <c r="AA119" s="236" t="n"/>
      <c r="AB119" s="236" t="n"/>
      <c r="AC119" s="236" t="n"/>
      <c r="AD119" s="236" t="n"/>
      <c r="AE119" s="236" t="n"/>
      <c r="AF119" s="264">
        <f>IF(COUNTA(S119:AE119)=0,"",ROUND(AVERAGE(S119:AE119),1))</f>
        <v/>
      </c>
      <c r="AH119" s="236" t="n"/>
      <c r="AI119" s="236" t="n"/>
      <c r="AJ119" s="236" t="n"/>
      <c r="AK119" s="236" t="n"/>
      <c r="AL119" s="236" t="n"/>
      <c r="AM119" s="236" t="n"/>
      <c r="AN119" s="236" t="n"/>
      <c r="AO119" s="236" t="n"/>
      <c r="AP119" s="236" t="n"/>
      <c r="AQ119" s="236" t="n"/>
      <c r="AR119" s="236" t="n"/>
      <c r="AS119" s="236" t="n"/>
      <c r="AT119" s="236" t="n"/>
      <c r="AU119" s="237">
        <f>IF(COUNTA(AH119:AT119)=0,"",ROUND(AVERAGE(AH119:AT119),1))</f>
        <v/>
      </c>
    </row>
    <row r="120" ht="13.8" customHeight="1" s="185">
      <c r="A120" s="238" t="n">
        <v>10</v>
      </c>
      <c r="B120" s="239">
        <f t="array" ref="B120:B120">IFERROR(INDEX(Liste_Enfants!B$4:B$53,SMALL(IF(Liste_Enfants!E$4:E$53="C",ROW(Liste_Enfants!E$4:E$53)-3),10))&amp;" "&amp;INDEX(Liste_Enfants!C$4:C$53,SMALL(IF(Liste_Enfants!E$4:E$53="C",ROW(Liste_Enfants!E$4:E$53)-3),10)),"")</f>
        <v/>
      </c>
      <c r="C120" s="235" t="n"/>
      <c r="D120" s="236" t="n"/>
      <c r="E120" s="236" t="n"/>
      <c r="F120" s="236" t="n"/>
      <c r="G120" s="236" t="n"/>
      <c r="H120" s="236" t="n"/>
      <c r="I120" s="236" t="n"/>
      <c r="J120" s="236" t="n"/>
      <c r="K120" s="236" t="n"/>
      <c r="L120" s="236" t="n"/>
      <c r="M120" s="236" t="n"/>
      <c r="N120" s="236" t="n"/>
      <c r="O120" s="236" t="n"/>
      <c r="P120" s="236" t="n"/>
      <c r="Q120" s="264">
        <f>IF(COUNTA(D120:P120)=0,"",ROUND(AVERAGE(D120:P120),1))</f>
        <v/>
      </c>
      <c r="S120" s="236" t="n"/>
      <c r="T120" s="236" t="n"/>
      <c r="U120" s="236" t="n"/>
      <c r="V120" s="236" t="n"/>
      <c r="W120" s="236" t="n"/>
      <c r="X120" s="236" t="n"/>
      <c r="Y120" s="236" t="n"/>
      <c r="Z120" s="236" t="n"/>
      <c r="AA120" s="236" t="n"/>
      <c r="AB120" s="236" t="n"/>
      <c r="AC120" s="236" t="n"/>
      <c r="AD120" s="236" t="n"/>
      <c r="AE120" s="236" t="n"/>
      <c r="AF120" s="264">
        <f>IF(COUNTA(S120:AE120)=0,"",ROUND(AVERAGE(S120:AE120),1))</f>
        <v/>
      </c>
      <c r="AH120" s="236" t="n"/>
      <c r="AI120" s="236" t="n"/>
      <c r="AJ120" s="236" t="n"/>
      <c r="AK120" s="236" t="n"/>
      <c r="AL120" s="236" t="n"/>
      <c r="AM120" s="236" t="n"/>
      <c r="AN120" s="236" t="n"/>
      <c r="AO120" s="236" t="n"/>
      <c r="AP120" s="236" t="n"/>
      <c r="AQ120" s="236" t="n"/>
      <c r="AR120" s="236" t="n"/>
      <c r="AS120" s="236" t="n"/>
      <c r="AT120" s="236" t="n"/>
      <c r="AU120" s="237">
        <f>IF(COUNTA(AH120:AT120)=0,"",ROUND(AVERAGE(AH120:AT120),1))</f>
        <v/>
      </c>
    </row>
    <row r="121" ht="13.8" customHeight="1" s="185">
      <c r="A121" s="213" t="n">
        <v>11</v>
      </c>
      <c r="B121" s="234">
        <f t="array" ref="B121:B121">IFERROR(INDEX(Liste_Enfants!B$4:B$53,SMALL(IF(Liste_Enfants!E$4:E$53="C",ROW(Liste_Enfants!E$4:E$53)-3),11))&amp;" "&amp;INDEX(Liste_Enfants!C$4:C$53,SMALL(IF(Liste_Enfants!E$4:E$53="C",ROW(Liste_Enfants!E$4:E$53)-3),11)),"")</f>
        <v/>
      </c>
      <c r="C121" s="235" t="n"/>
      <c r="D121" s="236" t="n"/>
      <c r="E121" s="236" t="n"/>
      <c r="F121" s="236" t="n"/>
      <c r="G121" s="236" t="n"/>
      <c r="H121" s="236" t="n"/>
      <c r="I121" s="236" t="n"/>
      <c r="J121" s="236" t="n"/>
      <c r="K121" s="236" t="n"/>
      <c r="L121" s="236" t="n"/>
      <c r="M121" s="236" t="n"/>
      <c r="N121" s="236" t="n"/>
      <c r="O121" s="236" t="n"/>
      <c r="P121" s="236" t="n"/>
      <c r="Q121" s="264">
        <f>IF(COUNTA(D121:P121)=0,"",ROUND(AVERAGE(D121:P121),1))</f>
        <v/>
      </c>
      <c r="S121" s="236" t="n"/>
      <c r="T121" s="236" t="n"/>
      <c r="U121" s="236" t="n"/>
      <c r="V121" s="236" t="n"/>
      <c r="W121" s="236" t="n"/>
      <c r="X121" s="236" t="n"/>
      <c r="Y121" s="236" t="n"/>
      <c r="Z121" s="236" t="n"/>
      <c r="AA121" s="236" t="n"/>
      <c r="AB121" s="236" t="n"/>
      <c r="AC121" s="236" t="n"/>
      <c r="AD121" s="236" t="n"/>
      <c r="AE121" s="236" t="n"/>
      <c r="AF121" s="264">
        <f>IF(COUNTA(S121:AE121)=0,"",ROUND(AVERAGE(S121:AE121),1))</f>
        <v/>
      </c>
      <c r="AH121" s="236" t="n"/>
      <c r="AI121" s="236" t="n"/>
      <c r="AJ121" s="236" t="n"/>
      <c r="AK121" s="236" t="n"/>
      <c r="AL121" s="236" t="n"/>
      <c r="AM121" s="236" t="n"/>
      <c r="AN121" s="236" t="n"/>
      <c r="AO121" s="236" t="n"/>
      <c r="AP121" s="236" t="n"/>
      <c r="AQ121" s="236" t="n"/>
      <c r="AR121" s="236" t="n"/>
      <c r="AS121" s="236" t="n"/>
      <c r="AT121" s="236" t="n"/>
      <c r="AU121" s="237">
        <f>IF(COUNTA(AH121:AT121)=0,"",ROUND(AVERAGE(AH121:AT121),1))</f>
        <v/>
      </c>
    </row>
    <row r="122" ht="13.8" customHeight="1" s="185">
      <c r="A122" s="238" t="n">
        <v>12</v>
      </c>
      <c r="B122" s="239">
        <f t="array" ref="B122:B122">IFERROR(INDEX(Liste_Enfants!B$4:B$53,SMALL(IF(Liste_Enfants!E$4:E$53="C",ROW(Liste_Enfants!E$4:E$53)-3),12))&amp;" "&amp;INDEX(Liste_Enfants!C$4:C$53,SMALL(IF(Liste_Enfants!E$4:E$53="C",ROW(Liste_Enfants!E$4:E$53)-3),12)),"")</f>
        <v/>
      </c>
      <c r="C122" s="235" t="n"/>
      <c r="D122" s="236" t="n"/>
      <c r="E122" s="236" t="n"/>
      <c r="F122" s="236" t="n"/>
      <c r="G122" s="236" t="n"/>
      <c r="H122" s="236" t="n"/>
      <c r="I122" s="236" t="n"/>
      <c r="J122" s="236" t="n"/>
      <c r="K122" s="236" t="n"/>
      <c r="L122" s="236" t="n"/>
      <c r="M122" s="236" t="n"/>
      <c r="N122" s="236" t="n"/>
      <c r="O122" s="236" t="n"/>
      <c r="P122" s="236" t="n"/>
      <c r="Q122" s="264">
        <f>IF(COUNTA(D122:P122)=0,"",ROUND(AVERAGE(D122:P122),1))</f>
        <v/>
      </c>
      <c r="S122" s="236" t="n"/>
      <c r="T122" s="236" t="n"/>
      <c r="U122" s="236" t="n"/>
      <c r="V122" s="236" t="n"/>
      <c r="W122" s="236" t="n"/>
      <c r="X122" s="236" t="n"/>
      <c r="Y122" s="236" t="n"/>
      <c r="Z122" s="236" t="n"/>
      <c r="AA122" s="236" t="n"/>
      <c r="AB122" s="236" t="n"/>
      <c r="AC122" s="236" t="n"/>
      <c r="AD122" s="236" t="n"/>
      <c r="AE122" s="236" t="n"/>
      <c r="AF122" s="264">
        <f>IF(COUNTA(S122:AE122)=0,"",ROUND(AVERAGE(S122:AE122),1))</f>
        <v/>
      </c>
      <c r="AH122" s="236" t="n"/>
      <c r="AI122" s="236" t="n"/>
      <c r="AJ122" s="236" t="n"/>
      <c r="AK122" s="236" t="n"/>
      <c r="AL122" s="236" t="n"/>
      <c r="AM122" s="236" t="n"/>
      <c r="AN122" s="236" t="n"/>
      <c r="AO122" s="236" t="n"/>
      <c r="AP122" s="236" t="n"/>
      <c r="AQ122" s="236" t="n"/>
      <c r="AR122" s="236" t="n"/>
      <c r="AS122" s="236" t="n"/>
      <c r="AT122" s="236" t="n"/>
      <c r="AU122" s="237">
        <f>IF(COUNTA(AH122:AT122)=0,"",ROUND(AVERAGE(AH122:AT122),1))</f>
        <v/>
      </c>
    </row>
    <row r="123" ht="13.8" customHeight="1" s="185">
      <c r="A123" s="213" t="n">
        <v>13</v>
      </c>
      <c r="B123" s="234">
        <f t="array" ref="B123:B123">IFERROR(INDEX(Liste_Enfants!B$4:B$53,SMALL(IF(Liste_Enfants!E$4:E$53="C",ROW(Liste_Enfants!E$4:E$53)-3),13))&amp;" "&amp;INDEX(Liste_Enfants!C$4:C$53,SMALL(IF(Liste_Enfants!E$4:E$53="C",ROW(Liste_Enfants!E$4:E$53)-3),13)),"")</f>
        <v/>
      </c>
      <c r="C123" s="235" t="n"/>
      <c r="D123" s="236" t="n"/>
      <c r="E123" s="236" t="n"/>
      <c r="F123" s="236" t="n"/>
      <c r="G123" s="236" t="n"/>
      <c r="H123" s="236" t="n"/>
      <c r="I123" s="236" t="n"/>
      <c r="J123" s="236" t="n"/>
      <c r="K123" s="236" t="n"/>
      <c r="L123" s="236" t="n"/>
      <c r="M123" s="236" t="n"/>
      <c r="N123" s="236" t="n"/>
      <c r="O123" s="236" t="n"/>
      <c r="P123" s="236" t="n"/>
      <c r="Q123" s="264">
        <f>IF(COUNTA(D123:P123)=0,"",ROUND(AVERAGE(D123:P123),1))</f>
        <v/>
      </c>
      <c r="S123" s="236" t="n"/>
      <c r="T123" s="236" t="n"/>
      <c r="U123" s="236" t="n"/>
      <c r="V123" s="236" t="n"/>
      <c r="W123" s="236" t="n"/>
      <c r="X123" s="236" t="n"/>
      <c r="Y123" s="236" t="n"/>
      <c r="Z123" s="236" t="n"/>
      <c r="AA123" s="236" t="n"/>
      <c r="AB123" s="236" t="n"/>
      <c r="AC123" s="236" t="n"/>
      <c r="AD123" s="236" t="n"/>
      <c r="AE123" s="236" t="n"/>
      <c r="AF123" s="264">
        <f>IF(COUNTA(S123:AE123)=0,"",ROUND(AVERAGE(S123:AE123),1))</f>
        <v/>
      </c>
      <c r="AH123" s="236" t="n"/>
      <c r="AI123" s="236" t="n"/>
      <c r="AJ123" s="236" t="n"/>
      <c r="AK123" s="236" t="n"/>
      <c r="AL123" s="236" t="n"/>
      <c r="AM123" s="236" t="n"/>
      <c r="AN123" s="236" t="n"/>
      <c r="AO123" s="236" t="n"/>
      <c r="AP123" s="236" t="n"/>
      <c r="AQ123" s="236" t="n"/>
      <c r="AR123" s="236" t="n"/>
      <c r="AS123" s="236" t="n"/>
      <c r="AT123" s="236" t="n"/>
      <c r="AU123" s="237">
        <f>IF(COUNTA(AH123:AT123)=0,"",ROUND(AVERAGE(AH123:AT123),1))</f>
        <v/>
      </c>
    </row>
    <row r="124" ht="13.8" customHeight="1" s="185">
      <c r="A124" s="238" t="n">
        <v>14</v>
      </c>
      <c r="B124" s="239">
        <f t="array" ref="B124:B124">IFERROR(INDEX(Liste_Enfants!B$4:B$53,SMALL(IF(Liste_Enfants!E$4:E$53="C",ROW(Liste_Enfants!E$4:E$53)-3),14))&amp;" "&amp;INDEX(Liste_Enfants!C$4:C$53,SMALL(IF(Liste_Enfants!E$4:E$53="C",ROW(Liste_Enfants!E$4:E$53)-3),14)),"")</f>
        <v/>
      </c>
      <c r="C124" s="235" t="n"/>
      <c r="D124" s="236" t="n"/>
      <c r="E124" s="236" t="n"/>
      <c r="F124" s="236" t="n"/>
      <c r="G124" s="236" t="n"/>
      <c r="H124" s="236" t="n"/>
      <c r="I124" s="236" t="n"/>
      <c r="J124" s="236" t="n"/>
      <c r="K124" s="236" t="n"/>
      <c r="L124" s="236" t="n"/>
      <c r="M124" s="236" t="n"/>
      <c r="N124" s="236" t="n"/>
      <c r="O124" s="236" t="n"/>
      <c r="P124" s="236" t="n"/>
      <c r="Q124" s="264">
        <f>IF(COUNTA(D124:P124)=0,"",ROUND(AVERAGE(D124:P124),1))</f>
        <v/>
      </c>
      <c r="S124" s="236" t="n"/>
      <c r="T124" s="236" t="n"/>
      <c r="U124" s="236" t="n"/>
      <c r="V124" s="236" t="n"/>
      <c r="W124" s="236" t="n"/>
      <c r="X124" s="236" t="n"/>
      <c r="Y124" s="236" t="n"/>
      <c r="Z124" s="236" t="n"/>
      <c r="AA124" s="236" t="n"/>
      <c r="AB124" s="236" t="n"/>
      <c r="AC124" s="236" t="n"/>
      <c r="AD124" s="236" t="n"/>
      <c r="AE124" s="236" t="n"/>
      <c r="AF124" s="264">
        <f>IF(COUNTA(S124:AE124)=0,"",ROUND(AVERAGE(S124:AE124),1))</f>
        <v/>
      </c>
      <c r="AH124" s="236" t="n"/>
      <c r="AI124" s="236" t="n"/>
      <c r="AJ124" s="236" t="n"/>
      <c r="AK124" s="236" t="n"/>
      <c r="AL124" s="236" t="n"/>
      <c r="AM124" s="236" t="n"/>
      <c r="AN124" s="236" t="n"/>
      <c r="AO124" s="236" t="n"/>
      <c r="AP124" s="236" t="n"/>
      <c r="AQ124" s="236" t="n"/>
      <c r="AR124" s="236" t="n"/>
      <c r="AS124" s="236" t="n"/>
      <c r="AT124" s="236" t="n"/>
      <c r="AU124" s="237">
        <f>IF(COUNTA(AH124:AT124)=0,"",ROUND(AVERAGE(AH124:AT124),1))</f>
        <v/>
      </c>
    </row>
    <row r="125" ht="13.8" customHeight="1" s="185">
      <c r="A125" s="213" t="n">
        <v>15</v>
      </c>
      <c r="B125" s="234">
        <f t="array" ref="B125:B125">IFERROR(INDEX(Liste_Enfants!B$4:B$53,SMALL(IF(Liste_Enfants!E$4:E$53="C",ROW(Liste_Enfants!E$4:E$53)-3),15))&amp;" "&amp;INDEX(Liste_Enfants!C$4:C$53,SMALL(IF(Liste_Enfants!E$4:E$53="C",ROW(Liste_Enfants!E$4:E$53)-3),15)),"")</f>
        <v/>
      </c>
      <c r="C125" s="235" t="n"/>
      <c r="D125" s="236" t="n"/>
      <c r="E125" s="236" t="n"/>
      <c r="F125" s="236" t="n"/>
      <c r="G125" s="236" t="n"/>
      <c r="H125" s="236" t="n"/>
      <c r="I125" s="236" t="n"/>
      <c r="J125" s="236" t="n"/>
      <c r="K125" s="236" t="n"/>
      <c r="L125" s="236" t="n"/>
      <c r="M125" s="236" t="n"/>
      <c r="N125" s="236" t="n"/>
      <c r="O125" s="236" t="n"/>
      <c r="P125" s="236" t="n"/>
      <c r="Q125" s="264">
        <f>IF(COUNTA(D125:P125)=0,"",ROUND(AVERAGE(D125:P125),1))</f>
        <v/>
      </c>
      <c r="S125" s="236" t="n"/>
      <c r="T125" s="236" t="n"/>
      <c r="U125" s="236" t="n"/>
      <c r="V125" s="236" t="n"/>
      <c r="W125" s="236" t="n"/>
      <c r="X125" s="236" t="n"/>
      <c r="Y125" s="236" t="n"/>
      <c r="Z125" s="236" t="n"/>
      <c r="AA125" s="236" t="n"/>
      <c r="AB125" s="236" t="n"/>
      <c r="AC125" s="236" t="n"/>
      <c r="AD125" s="236" t="n"/>
      <c r="AE125" s="236" t="n"/>
      <c r="AF125" s="264">
        <f>IF(COUNTA(S125:AE125)=0,"",ROUND(AVERAGE(S125:AE125),1))</f>
        <v/>
      </c>
      <c r="AH125" s="236" t="n"/>
      <c r="AI125" s="236" t="n"/>
      <c r="AJ125" s="236" t="n"/>
      <c r="AK125" s="236" t="n"/>
      <c r="AL125" s="236" t="n"/>
      <c r="AM125" s="236" t="n"/>
      <c r="AN125" s="236" t="n"/>
      <c r="AO125" s="236" t="n"/>
      <c r="AP125" s="236" t="n"/>
      <c r="AQ125" s="236" t="n"/>
      <c r="AR125" s="236" t="n"/>
      <c r="AS125" s="236" t="n"/>
      <c r="AT125" s="236" t="n"/>
      <c r="AU125" s="237">
        <f>IF(COUNTA(AH125:AT125)=0,"",ROUND(AVERAGE(AH125:AT125),1))</f>
        <v/>
      </c>
    </row>
    <row r="126" ht="12.8" customHeight="1" s="185">
      <c r="A126" s="233" t="inlineStr">
        <is>
          <t>📊 MOY.</t>
        </is>
      </c>
      <c r="C126" s="235" t="n"/>
      <c r="D126" s="241">
        <f>IF(COUNTA(D111:D125)=0,"",ROUND(AVERAGE(D111:D125),1))</f>
        <v/>
      </c>
      <c r="E126" s="241">
        <f>IF(COUNTA(E111:E125)=0,"",ROUND(AVERAGE(E111:E125),1))</f>
        <v/>
      </c>
      <c r="F126" s="241">
        <f>IF(COUNTA(F111:F125)=0,"",ROUND(AVERAGE(F111:F125),1))</f>
        <v/>
      </c>
      <c r="G126" s="241">
        <f>IF(COUNTA(G111:G125)=0,"",ROUND(AVERAGE(G111:G125),1))</f>
        <v/>
      </c>
      <c r="H126" s="241">
        <f>IF(COUNTA(H111:H125)=0,"",ROUND(AVERAGE(H111:H125),1))</f>
        <v/>
      </c>
      <c r="I126" s="241">
        <f>IF(COUNTA(I111:I125)=0,"",ROUND(AVERAGE(I111:I125),1))</f>
        <v/>
      </c>
      <c r="J126" s="241">
        <f>IF(COUNTA(J111:J125)=0,"",ROUND(AVERAGE(J111:J125),1))</f>
        <v/>
      </c>
      <c r="K126" s="241">
        <f>IF(COUNTA(K111:K125)=0,"",ROUND(AVERAGE(K111:K125),1))</f>
        <v/>
      </c>
      <c r="L126" s="241">
        <f>IF(COUNTA(L111:L125)=0,"",ROUND(AVERAGE(L111:L125),1))</f>
        <v/>
      </c>
      <c r="M126" s="241">
        <f>IF(COUNTA(M111:M125)=0,"",ROUND(AVERAGE(M111:M125),1))</f>
        <v/>
      </c>
      <c r="N126" s="241">
        <f>IF(COUNTA(N111:N125)=0,"",ROUND(AVERAGE(N111:N125),1))</f>
        <v/>
      </c>
      <c r="O126" s="241">
        <f>IF(COUNTA(O111:O125)=0,"",ROUND(AVERAGE(O111:O125),1))</f>
        <v/>
      </c>
      <c r="P126" s="241">
        <f>IF(COUNTA(P111:P125)=0,"",ROUND(AVERAGE(P111:P125),1))</f>
        <v/>
      </c>
      <c r="Q126" s="265">
        <f>IF(COUNTA(Q111:Q125)=0,"",ROUND(AVERAGE(Q111:Q125),1))</f>
        <v/>
      </c>
      <c r="S126" s="241">
        <f>IF(COUNTA(S111:S125)=0,"",ROUND(AVERAGE(S111:S125),1))</f>
        <v/>
      </c>
      <c r="T126" s="241">
        <f>IF(COUNTA(T111:T125)=0,"",ROUND(AVERAGE(T111:T125),1))</f>
        <v/>
      </c>
      <c r="U126" s="241">
        <f>IF(COUNTA(U111:U125)=0,"",ROUND(AVERAGE(U111:U125),1))</f>
        <v/>
      </c>
      <c r="V126" s="241">
        <f>IF(COUNTA(V111:V125)=0,"",ROUND(AVERAGE(V111:V125),1))</f>
        <v/>
      </c>
      <c r="W126" s="241">
        <f>IF(COUNTA(W111:W125)=0,"",ROUND(AVERAGE(W111:W125),1))</f>
        <v/>
      </c>
      <c r="X126" s="241">
        <f>IF(COUNTA(X111:X125)=0,"",ROUND(AVERAGE(X111:X125),1))</f>
        <v/>
      </c>
      <c r="Y126" s="241">
        <f>IF(COUNTA(Y111:Y125)=0,"",ROUND(AVERAGE(Y111:Y125),1))</f>
        <v/>
      </c>
      <c r="Z126" s="241">
        <f>IF(COUNTA(Z111:Z125)=0,"",ROUND(AVERAGE(Z111:Z125),1))</f>
        <v/>
      </c>
      <c r="AA126" s="241">
        <f>IF(COUNTA(AA111:AA125)=0,"",ROUND(AVERAGE(AA111:AA125),1))</f>
        <v/>
      </c>
      <c r="AB126" s="241">
        <f>IF(COUNTA(AB111:AB125)=0,"",ROUND(AVERAGE(AB111:AB125),1))</f>
        <v/>
      </c>
      <c r="AC126" s="241">
        <f>IF(COUNTA(AC111:AC125)=0,"",ROUND(AVERAGE(AC111:AC125),1))</f>
        <v/>
      </c>
      <c r="AD126" s="241">
        <f>IF(COUNTA(AD111:AD125)=0,"",ROUND(AVERAGE(AD111:AD125),1))</f>
        <v/>
      </c>
      <c r="AE126" s="241">
        <f>IF(COUNTA(AE111:AE125)=0,"",ROUND(AVERAGE(AE111:AE125),1))</f>
        <v/>
      </c>
      <c r="AF126" s="265">
        <f>IF(COUNTA(AF111:AF125)=0,"",ROUND(AVERAGE(AF111:AF125),1))</f>
        <v/>
      </c>
      <c r="AH126" s="241">
        <f>IF(COUNTA(AH111:AH125)=0,"",ROUND(AVERAGE(AH111:AH125),1))</f>
        <v/>
      </c>
      <c r="AI126" s="241">
        <f>IF(COUNTA(AI111:AI125)=0,"",ROUND(AVERAGE(AI111:AI125),1))</f>
        <v/>
      </c>
      <c r="AJ126" s="241">
        <f>IF(COUNTA(AJ111:AJ125)=0,"",ROUND(AVERAGE(AJ111:AJ125),1))</f>
        <v/>
      </c>
      <c r="AK126" s="241">
        <f>IF(COUNTA(AK111:AK125)=0,"",ROUND(AVERAGE(AK111:AK125),1))</f>
        <v/>
      </c>
      <c r="AL126" s="241">
        <f>IF(COUNTA(AL111:AL125)=0,"",ROUND(AVERAGE(AL111:AL125),1))</f>
        <v/>
      </c>
      <c r="AM126" s="241">
        <f>IF(COUNTA(AM111:AM125)=0,"",ROUND(AVERAGE(AM111:AM125),1))</f>
        <v/>
      </c>
      <c r="AN126" s="241">
        <f>IF(COUNTA(AN111:AN125)=0,"",ROUND(AVERAGE(AN111:AN125),1))</f>
        <v/>
      </c>
      <c r="AO126" s="241">
        <f>IF(COUNTA(AO111:AO125)=0,"",ROUND(AVERAGE(AO111:AO125),1))</f>
        <v/>
      </c>
      <c r="AP126" s="241">
        <f>IF(COUNTA(AP111:AP125)=0,"",ROUND(AVERAGE(AP111:AP125),1))</f>
        <v/>
      </c>
      <c r="AQ126" s="241">
        <f>IF(COUNTA(AQ111:AQ125)=0,"",ROUND(AVERAGE(AQ111:AQ125),1))</f>
        <v/>
      </c>
      <c r="AR126" s="241">
        <f>IF(COUNTA(AR111:AR125)=0,"",ROUND(AVERAGE(AR111:AR125),1))</f>
        <v/>
      </c>
      <c r="AS126" s="241">
        <f>IF(COUNTA(AS111:AS125)=0,"",ROUND(AVERAGE(AS111:AS125),1))</f>
        <v/>
      </c>
      <c r="AT126" s="241">
        <f>IF(COUNTA(AT111:AT125)=0,"",ROUND(AVERAGE(AT111:AT125),1))</f>
        <v/>
      </c>
      <c r="AU126" s="266">
        <f>IF(COUNTA(AU111:AU125)=0,"",ROUND(AVERAGE(AU111:AU125),1))</f>
        <v/>
      </c>
    </row>
    <row r="127" ht="30" customHeight="1" s="185">
      <c r="A127" s="246" t="inlineStr">
        <is>
          <t>N°</t>
        </is>
      </c>
      <c r="B127" s="247" t="inlineStr">
        <is>
          <t>📅 JEUDI</t>
        </is>
      </c>
      <c r="C127" s="228" t="n"/>
      <c r="D127" s="229" t="inlineStr">
        <is>
          <t>Règles</t>
        </is>
      </c>
      <c r="E127" s="229" t="inlineStr">
        <is>
          <t>Coopér.</t>
        </is>
      </c>
      <c r="F127" s="229" t="inlineStr">
        <is>
          <t>Comm.</t>
        </is>
      </c>
      <c r="G127" s="229" t="inlineStr">
        <is>
          <t>Entraide</t>
        </is>
      </c>
      <c r="H127" s="230" t="inlineStr">
        <is>
          <t>Initiat.</t>
        </is>
      </c>
      <c r="I127" s="230" t="inlineStr">
        <is>
          <t>Gest.mat</t>
        </is>
      </c>
      <c r="J127" s="230" t="inlineStr">
        <is>
          <t>Orga.</t>
        </is>
      </c>
      <c r="K127" s="231" t="inlineStr">
        <is>
          <t>Imagin.</t>
        </is>
      </c>
      <c r="L127" s="231" t="inlineStr">
        <is>
          <t>Expr.art</t>
        </is>
      </c>
      <c r="M127" s="231" t="inlineStr">
        <is>
          <t>Expr.corp</t>
        </is>
      </c>
      <c r="N127" s="232" t="inlineStr">
        <is>
          <t>Coord.</t>
        </is>
      </c>
      <c r="O127" s="232" t="inlineStr">
        <is>
          <t>Endur.</t>
        </is>
      </c>
      <c r="P127" s="232" t="inlineStr">
        <is>
          <t>Esp.sport</t>
        </is>
      </c>
      <c r="Q127" s="267" t="inlineStr">
        <is>
          <t>MOY</t>
        </is>
      </c>
      <c r="R127" s="268" t="inlineStr">
        <is>
          <t>▼ Activité</t>
        </is>
      </c>
      <c r="S127" s="229" t="inlineStr">
        <is>
          <t>Règles</t>
        </is>
      </c>
      <c r="T127" s="229" t="inlineStr">
        <is>
          <t>Coopér.</t>
        </is>
      </c>
      <c r="U127" s="229" t="inlineStr">
        <is>
          <t>Comm.</t>
        </is>
      </c>
      <c r="V127" s="229" t="inlineStr">
        <is>
          <t>Entraide</t>
        </is>
      </c>
      <c r="W127" s="230" t="inlineStr">
        <is>
          <t>Initiat.</t>
        </is>
      </c>
      <c r="X127" s="230" t="inlineStr">
        <is>
          <t>Gest.mat</t>
        </is>
      </c>
      <c r="Y127" s="230" t="inlineStr">
        <is>
          <t>Orga.</t>
        </is>
      </c>
      <c r="Z127" s="231" t="inlineStr">
        <is>
          <t>Imagin.</t>
        </is>
      </c>
      <c r="AA127" s="231" t="inlineStr">
        <is>
          <t>Expr.art</t>
        </is>
      </c>
      <c r="AB127" s="231" t="inlineStr">
        <is>
          <t>Expr.corp</t>
        </is>
      </c>
      <c r="AC127" s="232" t="inlineStr">
        <is>
          <t>Coord.</t>
        </is>
      </c>
      <c r="AD127" s="232" t="inlineStr">
        <is>
          <t>Endur.</t>
        </is>
      </c>
      <c r="AE127" s="232" t="inlineStr">
        <is>
          <t>Esp.sport</t>
        </is>
      </c>
      <c r="AF127" s="267" t="inlineStr">
        <is>
          <t>MOY</t>
        </is>
      </c>
      <c r="AH127" s="229" t="inlineStr">
        <is>
          <t>Règles</t>
        </is>
      </c>
      <c r="AI127" s="229" t="inlineStr">
        <is>
          <t>Coopér.</t>
        </is>
      </c>
      <c r="AJ127" s="229" t="inlineStr">
        <is>
          <t>Comm.</t>
        </is>
      </c>
      <c r="AK127" s="229" t="inlineStr">
        <is>
          <t>Entraide</t>
        </is>
      </c>
      <c r="AL127" s="230" t="inlineStr">
        <is>
          <t>Initiat.</t>
        </is>
      </c>
      <c r="AM127" s="230" t="inlineStr">
        <is>
          <t>Gest.mat</t>
        </is>
      </c>
      <c r="AN127" s="230" t="inlineStr">
        <is>
          <t>Orga.</t>
        </is>
      </c>
      <c r="AO127" s="231" t="inlineStr">
        <is>
          <t>Imagin.</t>
        </is>
      </c>
      <c r="AP127" s="231" t="inlineStr">
        <is>
          <t>Expr.art</t>
        </is>
      </c>
      <c r="AQ127" s="231" t="inlineStr">
        <is>
          <t>Expr.corp</t>
        </is>
      </c>
      <c r="AR127" s="232" t="inlineStr">
        <is>
          <t>Coord.</t>
        </is>
      </c>
      <c r="AS127" s="232" t="inlineStr">
        <is>
          <t>Endur.</t>
        </is>
      </c>
      <c r="AT127" s="232" t="inlineStr">
        <is>
          <t>Esp.sport</t>
        </is>
      </c>
      <c r="AU127" s="269" t="inlineStr">
        <is>
          <t>MOY</t>
        </is>
      </c>
    </row>
    <row r="128" ht="13.8" customHeight="1" s="185">
      <c r="A128" s="213" t="n">
        <v>1</v>
      </c>
      <c r="B128" s="234">
        <f t="array" ref="B128:B128">IFERROR(INDEX(Liste_Enfants!B$4:B$53,SMALL(IF(Liste_Enfants!E$4:E$53="C",ROW(Liste_Enfants!E$4:E$53)-3),1))&amp;" "&amp;INDEX(Liste_Enfants!C$4:C$53,SMALL(IF(Liste_Enfants!E$4:E$53="C",ROW(Liste_Enfants!E$4:E$53)-3),1)),"")</f>
        <v/>
      </c>
      <c r="C128" s="235" t="n"/>
      <c r="D128" s="236" t="n"/>
      <c r="E128" s="236" t="n"/>
      <c r="F128" s="236" t="n"/>
      <c r="G128" s="236" t="n"/>
      <c r="H128" s="236" t="n"/>
      <c r="I128" s="236" t="n"/>
      <c r="J128" s="236" t="n"/>
      <c r="K128" s="236" t="n"/>
      <c r="L128" s="236" t="n"/>
      <c r="M128" s="236" t="n"/>
      <c r="N128" s="236" t="n"/>
      <c r="O128" s="236" t="n"/>
      <c r="P128" s="236" t="n"/>
      <c r="Q128" s="264">
        <f>IF(COUNTA(D128:P128)=0,"",ROUND(AVERAGE(D128:P128),1))</f>
        <v/>
      </c>
      <c r="S128" s="236" t="n"/>
      <c r="T128" s="236" t="n"/>
      <c r="U128" s="236" t="n"/>
      <c r="V128" s="236" t="n"/>
      <c r="W128" s="236" t="n"/>
      <c r="X128" s="236" t="n"/>
      <c r="Y128" s="236" t="n"/>
      <c r="Z128" s="236" t="n"/>
      <c r="AA128" s="236" t="n"/>
      <c r="AB128" s="236" t="n"/>
      <c r="AC128" s="236" t="n"/>
      <c r="AD128" s="236" t="n"/>
      <c r="AE128" s="236" t="n"/>
      <c r="AF128" s="264">
        <f>IF(COUNTA(S128:AE128)=0,"",ROUND(AVERAGE(S128:AE128),1))</f>
        <v/>
      </c>
      <c r="AH128" s="236" t="n"/>
      <c r="AI128" s="236" t="n"/>
      <c r="AJ128" s="236" t="n"/>
      <c r="AK128" s="236" t="n"/>
      <c r="AL128" s="236" t="n"/>
      <c r="AM128" s="236" t="n"/>
      <c r="AN128" s="236" t="n"/>
      <c r="AO128" s="236" t="n"/>
      <c r="AP128" s="236" t="n"/>
      <c r="AQ128" s="236" t="n"/>
      <c r="AR128" s="236" t="n"/>
      <c r="AS128" s="236" t="n"/>
      <c r="AT128" s="236" t="n"/>
      <c r="AU128" s="237">
        <f>IF(COUNTA(AH128:AT128)=0,"",ROUND(AVERAGE(AH128:AT128),1))</f>
        <v/>
      </c>
    </row>
    <row r="129" ht="13.8" customHeight="1" s="185">
      <c r="A129" s="238" t="n">
        <v>2</v>
      </c>
      <c r="B129" s="239">
        <f t="array" ref="B129:B129">IFERROR(INDEX(Liste_Enfants!B$4:B$53,SMALL(IF(Liste_Enfants!E$4:E$53="C",ROW(Liste_Enfants!E$4:E$53)-3),2))&amp;" "&amp;INDEX(Liste_Enfants!C$4:C$53,SMALL(IF(Liste_Enfants!E$4:E$53="C",ROW(Liste_Enfants!E$4:E$53)-3),2)),"")</f>
        <v/>
      </c>
      <c r="C129" s="235" t="n"/>
      <c r="D129" s="236" t="n"/>
      <c r="E129" s="236" t="n"/>
      <c r="F129" s="236" t="n"/>
      <c r="G129" s="236" t="n"/>
      <c r="H129" s="236" t="n"/>
      <c r="I129" s="236" t="n"/>
      <c r="J129" s="236" t="n"/>
      <c r="K129" s="236" t="n"/>
      <c r="L129" s="236" t="n"/>
      <c r="M129" s="236" t="n"/>
      <c r="N129" s="236" t="n"/>
      <c r="O129" s="236" t="n"/>
      <c r="P129" s="236" t="n"/>
      <c r="Q129" s="264">
        <f>IF(COUNTA(D129:P129)=0,"",ROUND(AVERAGE(D129:P129),1))</f>
        <v/>
      </c>
      <c r="S129" s="236" t="n"/>
      <c r="T129" s="236" t="n"/>
      <c r="U129" s="236" t="n"/>
      <c r="V129" s="236" t="n"/>
      <c r="W129" s="236" t="n"/>
      <c r="X129" s="236" t="n"/>
      <c r="Y129" s="236" t="n"/>
      <c r="Z129" s="236" t="n"/>
      <c r="AA129" s="236" t="n"/>
      <c r="AB129" s="236" t="n"/>
      <c r="AC129" s="236" t="n"/>
      <c r="AD129" s="236" t="n"/>
      <c r="AE129" s="236" t="n"/>
      <c r="AF129" s="264">
        <f>IF(COUNTA(S129:AE129)=0,"",ROUND(AVERAGE(S129:AE129),1))</f>
        <v/>
      </c>
      <c r="AH129" s="236" t="n"/>
      <c r="AI129" s="236" t="n"/>
      <c r="AJ129" s="236" t="n"/>
      <c r="AK129" s="236" t="n"/>
      <c r="AL129" s="236" t="n"/>
      <c r="AM129" s="236" t="n"/>
      <c r="AN129" s="236" t="n"/>
      <c r="AO129" s="236" t="n"/>
      <c r="AP129" s="236" t="n"/>
      <c r="AQ129" s="236" t="n"/>
      <c r="AR129" s="236" t="n"/>
      <c r="AS129" s="236" t="n"/>
      <c r="AT129" s="236" t="n"/>
      <c r="AU129" s="237">
        <f>IF(COUNTA(AH129:AT129)=0,"",ROUND(AVERAGE(AH129:AT129),1))</f>
        <v/>
      </c>
    </row>
    <row r="130" ht="13.8" customHeight="1" s="185">
      <c r="A130" s="213" t="n">
        <v>3</v>
      </c>
      <c r="B130" s="234">
        <f t="array" ref="B130:B130">IFERROR(INDEX(Liste_Enfants!B$4:B$53,SMALL(IF(Liste_Enfants!E$4:E$53="C",ROW(Liste_Enfants!E$4:E$53)-3),3))&amp;" "&amp;INDEX(Liste_Enfants!C$4:C$53,SMALL(IF(Liste_Enfants!E$4:E$53="C",ROW(Liste_Enfants!E$4:E$53)-3),3)),"")</f>
        <v/>
      </c>
      <c r="C130" s="235" t="n"/>
      <c r="D130" s="236" t="n"/>
      <c r="E130" s="236" t="n"/>
      <c r="F130" s="236" t="n"/>
      <c r="G130" s="236" t="n"/>
      <c r="H130" s="236" t="n"/>
      <c r="I130" s="236" t="n"/>
      <c r="J130" s="236" t="n"/>
      <c r="K130" s="236" t="n"/>
      <c r="L130" s="236" t="n"/>
      <c r="M130" s="236" t="n"/>
      <c r="N130" s="236" t="n"/>
      <c r="O130" s="236" t="n"/>
      <c r="P130" s="236" t="n"/>
      <c r="Q130" s="264">
        <f>IF(COUNTA(D130:P130)=0,"",ROUND(AVERAGE(D130:P130),1))</f>
        <v/>
      </c>
      <c r="S130" s="236" t="n"/>
      <c r="T130" s="236" t="n"/>
      <c r="U130" s="236" t="n"/>
      <c r="V130" s="236" t="n"/>
      <c r="W130" s="236" t="n"/>
      <c r="X130" s="236" t="n"/>
      <c r="Y130" s="236" t="n"/>
      <c r="Z130" s="236" t="n"/>
      <c r="AA130" s="236" t="n"/>
      <c r="AB130" s="236" t="n"/>
      <c r="AC130" s="236" t="n"/>
      <c r="AD130" s="236" t="n"/>
      <c r="AE130" s="236" t="n"/>
      <c r="AF130" s="264">
        <f>IF(COUNTA(S130:AE130)=0,"",ROUND(AVERAGE(S130:AE130),1))</f>
        <v/>
      </c>
      <c r="AH130" s="236" t="n"/>
      <c r="AI130" s="236" t="n"/>
      <c r="AJ130" s="236" t="n"/>
      <c r="AK130" s="236" t="n"/>
      <c r="AL130" s="236" t="n"/>
      <c r="AM130" s="236" t="n"/>
      <c r="AN130" s="236" t="n"/>
      <c r="AO130" s="236" t="n"/>
      <c r="AP130" s="236" t="n"/>
      <c r="AQ130" s="236" t="n"/>
      <c r="AR130" s="236" t="n"/>
      <c r="AS130" s="236" t="n"/>
      <c r="AT130" s="236" t="n"/>
      <c r="AU130" s="237">
        <f>IF(COUNTA(AH130:AT130)=0,"",ROUND(AVERAGE(AH130:AT130),1))</f>
        <v/>
      </c>
    </row>
    <row r="131" ht="13.8" customHeight="1" s="185">
      <c r="A131" s="238" t="n">
        <v>4</v>
      </c>
      <c r="B131" s="239">
        <f t="array" ref="B131:B131">IFERROR(INDEX(Liste_Enfants!B$4:B$53,SMALL(IF(Liste_Enfants!E$4:E$53="C",ROW(Liste_Enfants!E$4:E$53)-3),4))&amp;" "&amp;INDEX(Liste_Enfants!C$4:C$53,SMALL(IF(Liste_Enfants!E$4:E$53="C",ROW(Liste_Enfants!E$4:E$53)-3),4)),"")</f>
        <v/>
      </c>
      <c r="C131" s="235" t="n"/>
      <c r="D131" s="236" t="n"/>
      <c r="E131" s="236" t="n"/>
      <c r="F131" s="236" t="n"/>
      <c r="G131" s="236" t="n"/>
      <c r="H131" s="236" t="n"/>
      <c r="I131" s="236" t="n"/>
      <c r="J131" s="236" t="n"/>
      <c r="K131" s="236" t="n"/>
      <c r="L131" s="236" t="n"/>
      <c r="M131" s="236" t="n"/>
      <c r="N131" s="236" t="n"/>
      <c r="O131" s="236" t="n"/>
      <c r="P131" s="236" t="n"/>
      <c r="Q131" s="264">
        <f>IF(COUNTA(D131:P131)=0,"",ROUND(AVERAGE(D131:P131),1))</f>
        <v/>
      </c>
      <c r="S131" s="236" t="n"/>
      <c r="T131" s="236" t="n"/>
      <c r="U131" s="236" t="n"/>
      <c r="V131" s="236" t="n"/>
      <c r="W131" s="236" t="n"/>
      <c r="X131" s="236" t="n"/>
      <c r="Y131" s="236" t="n"/>
      <c r="Z131" s="236" t="n"/>
      <c r="AA131" s="236" t="n"/>
      <c r="AB131" s="236" t="n"/>
      <c r="AC131" s="236" t="n"/>
      <c r="AD131" s="236" t="n"/>
      <c r="AE131" s="236" t="n"/>
      <c r="AF131" s="264">
        <f>IF(COUNTA(S131:AE131)=0,"",ROUND(AVERAGE(S131:AE131),1))</f>
        <v/>
      </c>
      <c r="AH131" s="236" t="n"/>
      <c r="AI131" s="236" t="n"/>
      <c r="AJ131" s="236" t="n"/>
      <c r="AK131" s="236" t="n"/>
      <c r="AL131" s="236" t="n"/>
      <c r="AM131" s="236" t="n"/>
      <c r="AN131" s="236" t="n"/>
      <c r="AO131" s="236" t="n"/>
      <c r="AP131" s="236" t="n"/>
      <c r="AQ131" s="236" t="n"/>
      <c r="AR131" s="236" t="n"/>
      <c r="AS131" s="236" t="n"/>
      <c r="AT131" s="236" t="n"/>
      <c r="AU131" s="237">
        <f>IF(COUNTA(AH131:AT131)=0,"",ROUND(AVERAGE(AH131:AT131),1))</f>
        <v/>
      </c>
    </row>
    <row r="132" ht="13.8" customHeight="1" s="185">
      <c r="A132" s="213" t="n">
        <v>5</v>
      </c>
      <c r="B132" s="234">
        <f t="array" ref="B132:B132">IFERROR(INDEX(Liste_Enfants!B$4:B$53,SMALL(IF(Liste_Enfants!E$4:E$53="C",ROW(Liste_Enfants!E$4:E$53)-3),5))&amp;" "&amp;INDEX(Liste_Enfants!C$4:C$53,SMALL(IF(Liste_Enfants!E$4:E$53="C",ROW(Liste_Enfants!E$4:E$53)-3),5)),"")</f>
        <v/>
      </c>
      <c r="C132" s="235" t="n"/>
      <c r="D132" s="236" t="n"/>
      <c r="E132" s="236" t="n"/>
      <c r="F132" s="236" t="n"/>
      <c r="G132" s="236" t="n"/>
      <c r="H132" s="236" t="n"/>
      <c r="I132" s="236" t="n"/>
      <c r="J132" s="236" t="n"/>
      <c r="K132" s="236" t="n"/>
      <c r="L132" s="236" t="n"/>
      <c r="M132" s="236" t="n"/>
      <c r="N132" s="236" t="n"/>
      <c r="O132" s="236" t="n"/>
      <c r="P132" s="236" t="n"/>
      <c r="Q132" s="264">
        <f>IF(COUNTA(D132:P132)=0,"",ROUND(AVERAGE(D132:P132),1))</f>
        <v/>
      </c>
      <c r="S132" s="236" t="n"/>
      <c r="T132" s="236" t="n"/>
      <c r="U132" s="236" t="n"/>
      <c r="V132" s="236" t="n"/>
      <c r="W132" s="236" t="n"/>
      <c r="X132" s="236" t="n"/>
      <c r="Y132" s="236" t="n"/>
      <c r="Z132" s="236" t="n"/>
      <c r="AA132" s="236" t="n"/>
      <c r="AB132" s="236" t="n"/>
      <c r="AC132" s="236" t="n"/>
      <c r="AD132" s="236" t="n"/>
      <c r="AE132" s="236" t="n"/>
      <c r="AF132" s="264">
        <f>IF(COUNTA(S132:AE132)=0,"",ROUND(AVERAGE(S132:AE132),1))</f>
        <v/>
      </c>
      <c r="AH132" s="236" t="n"/>
      <c r="AI132" s="236" t="n"/>
      <c r="AJ132" s="236" t="n"/>
      <c r="AK132" s="236" t="n"/>
      <c r="AL132" s="236" t="n"/>
      <c r="AM132" s="236" t="n"/>
      <c r="AN132" s="236" t="n"/>
      <c r="AO132" s="236" t="n"/>
      <c r="AP132" s="236" t="n"/>
      <c r="AQ132" s="236" t="n"/>
      <c r="AR132" s="236" t="n"/>
      <c r="AS132" s="236" t="n"/>
      <c r="AT132" s="236" t="n"/>
      <c r="AU132" s="237">
        <f>IF(COUNTA(AH132:AT132)=0,"",ROUND(AVERAGE(AH132:AT132),1))</f>
        <v/>
      </c>
    </row>
    <row r="133" ht="13.8" customHeight="1" s="185">
      <c r="A133" s="238" t="n">
        <v>6</v>
      </c>
      <c r="B133" s="239">
        <f t="array" ref="B133:B133">IFERROR(INDEX(Liste_Enfants!B$4:B$53,SMALL(IF(Liste_Enfants!E$4:E$53="C",ROW(Liste_Enfants!E$4:E$53)-3),6))&amp;" "&amp;INDEX(Liste_Enfants!C$4:C$53,SMALL(IF(Liste_Enfants!E$4:E$53="C",ROW(Liste_Enfants!E$4:E$53)-3),6)),"")</f>
        <v/>
      </c>
      <c r="C133" s="235" t="n"/>
      <c r="D133" s="236" t="n"/>
      <c r="E133" s="236" t="n"/>
      <c r="F133" s="236" t="n"/>
      <c r="G133" s="236" t="n"/>
      <c r="H133" s="236" t="n"/>
      <c r="I133" s="236" t="n"/>
      <c r="J133" s="236" t="n"/>
      <c r="K133" s="236" t="n"/>
      <c r="L133" s="236" t="n"/>
      <c r="M133" s="236" t="n"/>
      <c r="N133" s="236" t="n"/>
      <c r="O133" s="236" t="n"/>
      <c r="P133" s="236" t="n"/>
      <c r="Q133" s="264">
        <f>IF(COUNTA(D133:P133)=0,"",ROUND(AVERAGE(D133:P133),1))</f>
        <v/>
      </c>
      <c r="S133" s="236" t="n"/>
      <c r="T133" s="236" t="n"/>
      <c r="U133" s="236" t="n"/>
      <c r="V133" s="236" t="n"/>
      <c r="W133" s="236" t="n"/>
      <c r="X133" s="236" t="n"/>
      <c r="Y133" s="236" t="n"/>
      <c r="Z133" s="236" t="n"/>
      <c r="AA133" s="236" t="n"/>
      <c r="AB133" s="236" t="n"/>
      <c r="AC133" s="236" t="n"/>
      <c r="AD133" s="236" t="n"/>
      <c r="AE133" s="236" t="n"/>
      <c r="AF133" s="264">
        <f>IF(COUNTA(S133:AE133)=0,"",ROUND(AVERAGE(S133:AE133),1))</f>
        <v/>
      </c>
      <c r="AH133" s="236" t="n"/>
      <c r="AI133" s="236" t="n"/>
      <c r="AJ133" s="236" t="n"/>
      <c r="AK133" s="236" t="n"/>
      <c r="AL133" s="236" t="n"/>
      <c r="AM133" s="236" t="n"/>
      <c r="AN133" s="236" t="n"/>
      <c r="AO133" s="236" t="n"/>
      <c r="AP133" s="236" t="n"/>
      <c r="AQ133" s="236" t="n"/>
      <c r="AR133" s="236" t="n"/>
      <c r="AS133" s="236" t="n"/>
      <c r="AT133" s="236" t="n"/>
      <c r="AU133" s="237">
        <f>IF(COUNTA(AH133:AT133)=0,"",ROUND(AVERAGE(AH133:AT133),1))</f>
        <v/>
      </c>
    </row>
    <row r="134" ht="13.8" customHeight="1" s="185">
      <c r="A134" s="213" t="n">
        <v>7</v>
      </c>
      <c r="B134" s="234">
        <f t="array" ref="B134:B134">IFERROR(INDEX(Liste_Enfants!B$4:B$53,SMALL(IF(Liste_Enfants!E$4:E$53="C",ROW(Liste_Enfants!E$4:E$53)-3),7))&amp;" "&amp;INDEX(Liste_Enfants!C$4:C$53,SMALL(IF(Liste_Enfants!E$4:E$53="C",ROW(Liste_Enfants!E$4:E$53)-3),7)),"")</f>
        <v/>
      </c>
      <c r="C134" s="235" t="n"/>
      <c r="D134" s="236" t="n"/>
      <c r="E134" s="236" t="n"/>
      <c r="F134" s="236" t="n"/>
      <c r="G134" s="236" t="n"/>
      <c r="H134" s="236" t="n"/>
      <c r="I134" s="236" t="n"/>
      <c r="J134" s="236" t="n"/>
      <c r="K134" s="236" t="n"/>
      <c r="L134" s="236" t="n"/>
      <c r="M134" s="236" t="n"/>
      <c r="N134" s="236" t="n"/>
      <c r="O134" s="236" t="n"/>
      <c r="P134" s="236" t="n"/>
      <c r="Q134" s="264">
        <f>IF(COUNTA(D134:P134)=0,"",ROUND(AVERAGE(D134:P134),1))</f>
        <v/>
      </c>
      <c r="S134" s="236" t="n"/>
      <c r="T134" s="236" t="n"/>
      <c r="U134" s="236" t="n"/>
      <c r="V134" s="236" t="n"/>
      <c r="W134" s="236" t="n"/>
      <c r="X134" s="236" t="n"/>
      <c r="Y134" s="236" t="n"/>
      <c r="Z134" s="236" t="n"/>
      <c r="AA134" s="236" t="n"/>
      <c r="AB134" s="236" t="n"/>
      <c r="AC134" s="236" t="n"/>
      <c r="AD134" s="236" t="n"/>
      <c r="AE134" s="236" t="n"/>
      <c r="AF134" s="264">
        <f>IF(COUNTA(S134:AE134)=0,"",ROUND(AVERAGE(S134:AE134),1))</f>
        <v/>
      </c>
      <c r="AH134" s="236" t="n"/>
      <c r="AI134" s="236" t="n"/>
      <c r="AJ134" s="236" t="n"/>
      <c r="AK134" s="236" t="n"/>
      <c r="AL134" s="236" t="n"/>
      <c r="AM134" s="236" t="n"/>
      <c r="AN134" s="236" t="n"/>
      <c r="AO134" s="236" t="n"/>
      <c r="AP134" s="236" t="n"/>
      <c r="AQ134" s="236" t="n"/>
      <c r="AR134" s="236" t="n"/>
      <c r="AS134" s="236" t="n"/>
      <c r="AT134" s="236" t="n"/>
      <c r="AU134" s="237">
        <f>IF(COUNTA(AH134:AT134)=0,"",ROUND(AVERAGE(AH134:AT134),1))</f>
        <v/>
      </c>
    </row>
    <row r="135" ht="13.8" customHeight="1" s="185">
      <c r="A135" s="238" t="n">
        <v>8</v>
      </c>
      <c r="B135" s="239">
        <f t="array" ref="B135:B135">IFERROR(INDEX(Liste_Enfants!B$4:B$53,SMALL(IF(Liste_Enfants!E$4:E$53="C",ROW(Liste_Enfants!E$4:E$53)-3),8))&amp;" "&amp;INDEX(Liste_Enfants!C$4:C$53,SMALL(IF(Liste_Enfants!E$4:E$53="C",ROW(Liste_Enfants!E$4:E$53)-3),8)),"")</f>
        <v/>
      </c>
      <c r="C135" s="235" t="n"/>
      <c r="D135" s="236" t="n"/>
      <c r="E135" s="236" t="n"/>
      <c r="F135" s="236" t="n"/>
      <c r="G135" s="236" t="n"/>
      <c r="H135" s="236" t="n"/>
      <c r="I135" s="236" t="n"/>
      <c r="J135" s="236" t="n"/>
      <c r="K135" s="236" t="n"/>
      <c r="L135" s="236" t="n"/>
      <c r="M135" s="236" t="n"/>
      <c r="N135" s="236" t="n"/>
      <c r="O135" s="236" t="n"/>
      <c r="P135" s="236" t="n"/>
      <c r="Q135" s="264">
        <f>IF(COUNTA(D135:P135)=0,"",ROUND(AVERAGE(D135:P135),1))</f>
        <v/>
      </c>
      <c r="S135" s="236" t="n"/>
      <c r="T135" s="236" t="n"/>
      <c r="U135" s="236" t="n"/>
      <c r="V135" s="236" t="n"/>
      <c r="W135" s="236" t="n"/>
      <c r="X135" s="236" t="n"/>
      <c r="Y135" s="236" t="n"/>
      <c r="Z135" s="236" t="n"/>
      <c r="AA135" s="236" t="n"/>
      <c r="AB135" s="236" t="n"/>
      <c r="AC135" s="236" t="n"/>
      <c r="AD135" s="236" t="n"/>
      <c r="AE135" s="236" t="n"/>
      <c r="AF135" s="264">
        <f>IF(COUNTA(S135:AE135)=0,"",ROUND(AVERAGE(S135:AE135),1))</f>
        <v/>
      </c>
      <c r="AH135" s="236" t="n"/>
      <c r="AI135" s="236" t="n"/>
      <c r="AJ135" s="236" t="n"/>
      <c r="AK135" s="236" t="n"/>
      <c r="AL135" s="236" t="n"/>
      <c r="AM135" s="236" t="n"/>
      <c r="AN135" s="236" t="n"/>
      <c r="AO135" s="236" t="n"/>
      <c r="AP135" s="236" t="n"/>
      <c r="AQ135" s="236" t="n"/>
      <c r="AR135" s="236" t="n"/>
      <c r="AS135" s="236" t="n"/>
      <c r="AT135" s="236" t="n"/>
      <c r="AU135" s="237">
        <f>IF(COUNTA(AH135:AT135)=0,"",ROUND(AVERAGE(AH135:AT135),1))</f>
        <v/>
      </c>
    </row>
    <row r="136" ht="13.8" customHeight="1" s="185">
      <c r="A136" s="213" t="n">
        <v>9</v>
      </c>
      <c r="B136" s="234">
        <f t="array" ref="B136:B136">IFERROR(INDEX(Liste_Enfants!B$4:B$53,SMALL(IF(Liste_Enfants!E$4:E$53="C",ROW(Liste_Enfants!E$4:E$53)-3),9))&amp;" "&amp;INDEX(Liste_Enfants!C$4:C$53,SMALL(IF(Liste_Enfants!E$4:E$53="C",ROW(Liste_Enfants!E$4:E$53)-3),9)),"")</f>
        <v/>
      </c>
      <c r="C136" s="235" t="n"/>
      <c r="D136" s="236" t="n"/>
      <c r="E136" s="236" t="n"/>
      <c r="F136" s="236" t="n"/>
      <c r="G136" s="236" t="n"/>
      <c r="H136" s="236" t="n"/>
      <c r="I136" s="236" t="n"/>
      <c r="J136" s="236" t="n"/>
      <c r="K136" s="236" t="n"/>
      <c r="L136" s="236" t="n"/>
      <c r="M136" s="236" t="n"/>
      <c r="N136" s="236" t="n"/>
      <c r="O136" s="236" t="n"/>
      <c r="P136" s="236" t="n"/>
      <c r="Q136" s="264">
        <f>IF(COUNTA(D136:P136)=0,"",ROUND(AVERAGE(D136:P136),1))</f>
        <v/>
      </c>
      <c r="S136" s="236" t="n"/>
      <c r="T136" s="236" t="n"/>
      <c r="U136" s="236" t="n"/>
      <c r="V136" s="236" t="n"/>
      <c r="W136" s="236" t="n"/>
      <c r="X136" s="236" t="n"/>
      <c r="Y136" s="236" t="n"/>
      <c r="Z136" s="236" t="n"/>
      <c r="AA136" s="236" t="n"/>
      <c r="AB136" s="236" t="n"/>
      <c r="AC136" s="236" t="n"/>
      <c r="AD136" s="236" t="n"/>
      <c r="AE136" s="236" t="n"/>
      <c r="AF136" s="264">
        <f>IF(COUNTA(S136:AE136)=0,"",ROUND(AVERAGE(S136:AE136),1))</f>
        <v/>
      </c>
      <c r="AH136" s="236" t="n"/>
      <c r="AI136" s="236" t="n"/>
      <c r="AJ136" s="236" t="n"/>
      <c r="AK136" s="236" t="n"/>
      <c r="AL136" s="236" t="n"/>
      <c r="AM136" s="236" t="n"/>
      <c r="AN136" s="236" t="n"/>
      <c r="AO136" s="236" t="n"/>
      <c r="AP136" s="236" t="n"/>
      <c r="AQ136" s="236" t="n"/>
      <c r="AR136" s="236" t="n"/>
      <c r="AS136" s="236" t="n"/>
      <c r="AT136" s="236" t="n"/>
      <c r="AU136" s="237">
        <f>IF(COUNTA(AH136:AT136)=0,"",ROUND(AVERAGE(AH136:AT136),1))</f>
        <v/>
      </c>
    </row>
    <row r="137" ht="13.8" customHeight="1" s="185">
      <c r="A137" s="238" t="n">
        <v>10</v>
      </c>
      <c r="B137" s="239">
        <f t="array" ref="B137:B137">IFERROR(INDEX(Liste_Enfants!B$4:B$53,SMALL(IF(Liste_Enfants!E$4:E$53="C",ROW(Liste_Enfants!E$4:E$53)-3),10))&amp;" "&amp;INDEX(Liste_Enfants!C$4:C$53,SMALL(IF(Liste_Enfants!E$4:E$53="C",ROW(Liste_Enfants!E$4:E$53)-3),10)),"")</f>
        <v/>
      </c>
      <c r="C137" s="235" t="n"/>
      <c r="D137" s="236" t="n"/>
      <c r="E137" s="236" t="n"/>
      <c r="F137" s="236" t="n"/>
      <c r="G137" s="236" t="n"/>
      <c r="H137" s="236" t="n"/>
      <c r="I137" s="236" t="n"/>
      <c r="J137" s="236" t="n"/>
      <c r="K137" s="236" t="n"/>
      <c r="L137" s="236" t="n"/>
      <c r="M137" s="236" t="n"/>
      <c r="N137" s="236" t="n"/>
      <c r="O137" s="236" t="n"/>
      <c r="P137" s="236" t="n"/>
      <c r="Q137" s="264">
        <f>IF(COUNTA(D137:P137)=0,"",ROUND(AVERAGE(D137:P137),1))</f>
        <v/>
      </c>
      <c r="S137" s="236" t="n"/>
      <c r="T137" s="236" t="n"/>
      <c r="U137" s="236" t="n"/>
      <c r="V137" s="236" t="n"/>
      <c r="W137" s="236" t="n"/>
      <c r="X137" s="236" t="n"/>
      <c r="Y137" s="236" t="n"/>
      <c r="Z137" s="236" t="n"/>
      <c r="AA137" s="236" t="n"/>
      <c r="AB137" s="236" t="n"/>
      <c r="AC137" s="236" t="n"/>
      <c r="AD137" s="236" t="n"/>
      <c r="AE137" s="236" t="n"/>
      <c r="AF137" s="264">
        <f>IF(COUNTA(S137:AE137)=0,"",ROUND(AVERAGE(S137:AE137),1))</f>
        <v/>
      </c>
      <c r="AH137" s="236" t="n"/>
      <c r="AI137" s="236" t="n"/>
      <c r="AJ137" s="236" t="n"/>
      <c r="AK137" s="236" t="n"/>
      <c r="AL137" s="236" t="n"/>
      <c r="AM137" s="236" t="n"/>
      <c r="AN137" s="236" t="n"/>
      <c r="AO137" s="236" t="n"/>
      <c r="AP137" s="236" t="n"/>
      <c r="AQ137" s="236" t="n"/>
      <c r="AR137" s="236" t="n"/>
      <c r="AS137" s="236" t="n"/>
      <c r="AT137" s="236" t="n"/>
      <c r="AU137" s="237">
        <f>IF(COUNTA(AH137:AT137)=0,"",ROUND(AVERAGE(AH137:AT137),1))</f>
        <v/>
      </c>
    </row>
    <row r="138" ht="13.8" customHeight="1" s="185">
      <c r="A138" s="213" t="n">
        <v>11</v>
      </c>
      <c r="B138" s="234">
        <f t="array" ref="B138:B138">IFERROR(INDEX(Liste_Enfants!B$4:B$53,SMALL(IF(Liste_Enfants!E$4:E$53="C",ROW(Liste_Enfants!E$4:E$53)-3),11))&amp;" "&amp;INDEX(Liste_Enfants!C$4:C$53,SMALL(IF(Liste_Enfants!E$4:E$53="C",ROW(Liste_Enfants!E$4:E$53)-3),11)),"")</f>
        <v/>
      </c>
      <c r="C138" s="235" t="n"/>
      <c r="D138" s="236" t="n"/>
      <c r="E138" s="236" t="n"/>
      <c r="F138" s="236" t="n"/>
      <c r="G138" s="236" t="n"/>
      <c r="H138" s="236" t="n"/>
      <c r="I138" s="236" t="n"/>
      <c r="J138" s="236" t="n"/>
      <c r="K138" s="236" t="n"/>
      <c r="L138" s="236" t="n"/>
      <c r="M138" s="236" t="n"/>
      <c r="N138" s="236" t="n"/>
      <c r="O138" s="236" t="n"/>
      <c r="P138" s="236" t="n"/>
      <c r="Q138" s="264">
        <f>IF(COUNTA(D138:P138)=0,"",ROUND(AVERAGE(D138:P138),1))</f>
        <v/>
      </c>
      <c r="S138" s="236" t="n"/>
      <c r="T138" s="236" t="n"/>
      <c r="U138" s="236" t="n"/>
      <c r="V138" s="236" t="n"/>
      <c r="W138" s="236" t="n"/>
      <c r="X138" s="236" t="n"/>
      <c r="Y138" s="236" t="n"/>
      <c r="Z138" s="236" t="n"/>
      <c r="AA138" s="236" t="n"/>
      <c r="AB138" s="236" t="n"/>
      <c r="AC138" s="236" t="n"/>
      <c r="AD138" s="236" t="n"/>
      <c r="AE138" s="236" t="n"/>
      <c r="AF138" s="264">
        <f>IF(COUNTA(S138:AE138)=0,"",ROUND(AVERAGE(S138:AE138),1))</f>
        <v/>
      </c>
      <c r="AH138" s="236" t="n"/>
      <c r="AI138" s="236" t="n"/>
      <c r="AJ138" s="236" t="n"/>
      <c r="AK138" s="236" t="n"/>
      <c r="AL138" s="236" t="n"/>
      <c r="AM138" s="236" t="n"/>
      <c r="AN138" s="236" t="n"/>
      <c r="AO138" s="236" t="n"/>
      <c r="AP138" s="236" t="n"/>
      <c r="AQ138" s="236" t="n"/>
      <c r="AR138" s="236" t="n"/>
      <c r="AS138" s="236" t="n"/>
      <c r="AT138" s="236" t="n"/>
      <c r="AU138" s="237">
        <f>IF(COUNTA(AH138:AT138)=0,"",ROUND(AVERAGE(AH138:AT138),1))</f>
        <v/>
      </c>
    </row>
    <row r="139" ht="13.8" customHeight="1" s="185">
      <c r="A139" s="238" t="n">
        <v>12</v>
      </c>
      <c r="B139" s="239">
        <f t="array" ref="B139:B139">IFERROR(INDEX(Liste_Enfants!B$4:B$53,SMALL(IF(Liste_Enfants!E$4:E$53="C",ROW(Liste_Enfants!E$4:E$53)-3),12))&amp;" "&amp;INDEX(Liste_Enfants!C$4:C$53,SMALL(IF(Liste_Enfants!E$4:E$53="C",ROW(Liste_Enfants!E$4:E$53)-3),12)),"")</f>
        <v/>
      </c>
      <c r="C139" s="235" t="n"/>
      <c r="D139" s="236" t="n"/>
      <c r="E139" s="236" t="n"/>
      <c r="F139" s="236" t="n"/>
      <c r="G139" s="236" t="n"/>
      <c r="H139" s="236" t="n"/>
      <c r="I139" s="236" t="n"/>
      <c r="J139" s="236" t="n"/>
      <c r="K139" s="236" t="n"/>
      <c r="L139" s="236" t="n"/>
      <c r="M139" s="236" t="n"/>
      <c r="N139" s="236" t="n"/>
      <c r="O139" s="236" t="n"/>
      <c r="P139" s="236" t="n"/>
      <c r="Q139" s="264">
        <f>IF(COUNTA(D139:P139)=0,"",ROUND(AVERAGE(D139:P139),1))</f>
        <v/>
      </c>
      <c r="S139" s="236" t="n"/>
      <c r="T139" s="236" t="n"/>
      <c r="U139" s="236" t="n"/>
      <c r="V139" s="236" t="n"/>
      <c r="W139" s="236" t="n"/>
      <c r="X139" s="236" t="n"/>
      <c r="Y139" s="236" t="n"/>
      <c r="Z139" s="236" t="n"/>
      <c r="AA139" s="236" t="n"/>
      <c r="AB139" s="236" t="n"/>
      <c r="AC139" s="236" t="n"/>
      <c r="AD139" s="236" t="n"/>
      <c r="AE139" s="236" t="n"/>
      <c r="AF139" s="264">
        <f>IF(COUNTA(S139:AE139)=0,"",ROUND(AVERAGE(S139:AE139),1))</f>
        <v/>
      </c>
      <c r="AH139" s="236" t="n"/>
      <c r="AI139" s="236" t="n"/>
      <c r="AJ139" s="236" t="n"/>
      <c r="AK139" s="236" t="n"/>
      <c r="AL139" s="236" t="n"/>
      <c r="AM139" s="236" t="n"/>
      <c r="AN139" s="236" t="n"/>
      <c r="AO139" s="236" t="n"/>
      <c r="AP139" s="236" t="n"/>
      <c r="AQ139" s="236" t="n"/>
      <c r="AR139" s="236" t="n"/>
      <c r="AS139" s="236" t="n"/>
      <c r="AT139" s="236" t="n"/>
      <c r="AU139" s="237">
        <f>IF(COUNTA(AH139:AT139)=0,"",ROUND(AVERAGE(AH139:AT139),1))</f>
        <v/>
      </c>
    </row>
    <row r="140" ht="13.8" customHeight="1" s="185">
      <c r="A140" s="213" t="n">
        <v>13</v>
      </c>
      <c r="B140" s="234">
        <f t="array" ref="B140:B140">IFERROR(INDEX(Liste_Enfants!B$4:B$53,SMALL(IF(Liste_Enfants!E$4:E$53="C",ROW(Liste_Enfants!E$4:E$53)-3),13))&amp;" "&amp;INDEX(Liste_Enfants!C$4:C$53,SMALL(IF(Liste_Enfants!E$4:E$53="C",ROW(Liste_Enfants!E$4:E$53)-3),13)),"")</f>
        <v/>
      </c>
      <c r="C140" s="235" t="n"/>
      <c r="D140" s="236" t="n"/>
      <c r="E140" s="236" t="n"/>
      <c r="F140" s="236" t="n"/>
      <c r="G140" s="236" t="n"/>
      <c r="H140" s="236" t="n"/>
      <c r="I140" s="236" t="n"/>
      <c r="J140" s="236" t="n"/>
      <c r="K140" s="236" t="n"/>
      <c r="L140" s="236" t="n"/>
      <c r="M140" s="236" t="n"/>
      <c r="N140" s="236" t="n"/>
      <c r="O140" s="236" t="n"/>
      <c r="P140" s="236" t="n"/>
      <c r="Q140" s="264">
        <f>IF(COUNTA(D140:P140)=0,"",ROUND(AVERAGE(D140:P140),1))</f>
        <v/>
      </c>
      <c r="S140" s="236" t="n"/>
      <c r="T140" s="236" t="n"/>
      <c r="U140" s="236" t="n"/>
      <c r="V140" s="236" t="n"/>
      <c r="W140" s="236" t="n"/>
      <c r="X140" s="236" t="n"/>
      <c r="Y140" s="236" t="n"/>
      <c r="Z140" s="236" t="n"/>
      <c r="AA140" s="236" t="n"/>
      <c r="AB140" s="236" t="n"/>
      <c r="AC140" s="236" t="n"/>
      <c r="AD140" s="236" t="n"/>
      <c r="AE140" s="236" t="n"/>
      <c r="AF140" s="264">
        <f>IF(COUNTA(S140:AE140)=0,"",ROUND(AVERAGE(S140:AE140),1))</f>
        <v/>
      </c>
      <c r="AH140" s="236" t="n"/>
      <c r="AI140" s="236" t="n"/>
      <c r="AJ140" s="236" t="n"/>
      <c r="AK140" s="236" t="n"/>
      <c r="AL140" s="236" t="n"/>
      <c r="AM140" s="236" t="n"/>
      <c r="AN140" s="236" t="n"/>
      <c r="AO140" s="236" t="n"/>
      <c r="AP140" s="236" t="n"/>
      <c r="AQ140" s="236" t="n"/>
      <c r="AR140" s="236" t="n"/>
      <c r="AS140" s="236" t="n"/>
      <c r="AT140" s="236" t="n"/>
      <c r="AU140" s="237">
        <f>IF(COUNTA(AH140:AT140)=0,"",ROUND(AVERAGE(AH140:AT140),1))</f>
        <v/>
      </c>
    </row>
    <row r="141" ht="13.8" customHeight="1" s="185">
      <c r="A141" s="238" t="n">
        <v>14</v>
      </c>
      <c r="B141" s="239">
        <f t="array" ref="B141:B141">IFERROR(INDEX(Liste_Enfants!B$4:B$53,SMALL(IF(Liste_Enfants!E$4:E$53="C",ROW(Liste_Enfants!E$4:E$53)-3),14))&amp;" "&amp;INDEX(Liste_Enfants!C$4:C$53,SMALL(IF(Liste_Enfants!E$4:E$53="C",ROW(Liste_Enfants!E$4:E$53)-3),14)),"")</f>
        <v/>
      </c>
      <c r="C141" s="235" t="n"/>
      <c r="D141" s="236" t="n"/>
      <c r="E141" s="236" t="n"/>
      <c r="F141" s="236" t="n"/>
      <c r="G141" s="236" t="n"/>
      <c r="H141" s="236" t="n"/>
      <c r="I141" s="236" t="n"/>
      <c r="J141" s="236" t="n"/>
      <c r="K141" s="236" t="n"/>
      <c r="L141" s="236" t="n"/>
      <c r="M141" s="236" t="n"/>
      <c r="N141" s="236" t="n"/>
      <c r="O141" s="236" t="n"/>
      <c r="P141" s="236" t="n"/>
      <c r="Q141" s="264">
        <f>IF(COUNTA(D141:P141)=0,"",ROUND(AVERAGE(D141:P141),1))</f>
        <v/>
      </c>
      <c r="S141" s="236" t="n"/>
      <c r="T141" s="236" t="n"/>
      <c r="U141" s="236" t="n"/>
      <c r="V141" s="236" t="n"/>
      <c r="W141" s="236" t="n"/>
      <c r="X141" s="236" t="n"/>
      <c r="Y141" s="236" t="n"/>
      <c r="Z141" s="236" t="n"/>
      <c r="AA141" s="236" t="n"/>
      <c r="AB141" s="236" t="n"/>
      <c r="AC141" s="236" t="n"/>
      <c r="AD141" s="236" t="n"/>
      <c r="AE141" s="236" t="n"/>
      <c r="AF141" s="264">
        <f>IF(COUNTA(S141:AE141)=0,"",ROUND(AVERAGE(S141:AE141),1))</f>
        <v/>
      </c>
      <c r="AH141" s="236" t="n"/>
      <c r="AI141" s="236" t="n"/>
      <c r="AJ141" s="236" t="n"/>
      <c r="AK141" s="236" t="n"/>
      <c r="AL141" s="236" t="n"/>
      <c r="AM141" s="236" t="n"/>
      <c r="AN141" s="236" t="n"/>
      <c r="AO141" s="236" t="n"/>
      <c r="AP141" s="236" t="n"/>
      <c r="AQ141" s="236" t="n"/>
      <c r="AR141" s="236" t="n"/>
      <c r="AS141" s="236" t="n"/>
      <c r="AT141" s="236" t="n"/>
      <c r="AU141" s="237">
        <f>IF(COUNTA(AH141:AT141)=0,"",ROUND(AVERAGE(AH141:AT141),1))</f>
        <v/>
      </c>
    </row>
    <row r="142" ht="13.8" customHeight="1" s="185">
      <c r="A142" s="213" t="n">
        <v>15</v>
      </c>
      <c r="B142" s="234">
        <f t="array" ref="B142:B142">IFERROR(INDEX(Liste_Enfants!B$4:B$53,SMALL(IF(Liste_Enfants!E$4:E$53="C",ROW(Liste_Enfants!E$4:E$53)-3),15))&amp;" "&amp;INDEX(Liste_Enfants!C$4:C$53,SMALL(IF(Liste_Enfants!E$4:E$53="C",ROW(Liste_Enfants!E$4:E$53)-3),15)),"")</f>
        <v/>
      </c>
      <c r="C142" s="235" t="n"/>
      <c r="D142" s="236" t="n"/>
      <c r="E142" s="236" t="n"/>
      <c r="F142" s="236" t="n"/>
      <c r="G142" s="236" t="n"/>
      <c r="H142" s="236" t="n"/>
      <c r="I142" s="236" t="n"/>
      <c r="J142" s="236" t="n"/>
      <c r="K142" s="236" t="n"/>
      <c r="L142" s="236" t="n"/>
      <c r="M142" s="236" t="n"/>
      <c r="N142" s="236" t="n"/>
      <c r="O142" s="236" t="n"/>
      <c r="P142" s="236" t="n"/>
      <c r="Q142" s="264">
        <f>IF(COUNTA(D142:P142)=0,"",ROUND(AVERAGE(D142:P142),1))</f>
        <v/>
      </c>
      <c r="S142" s="236" t="n"/>
      <c r="T142" s="236" t="n"/>
      <c r="U142" s="236" t="n"/>
      <c r="V142" s="236" t="n"/>
      <c r="W142" s="236" t="n"/>
      <c r="X142" s="236" t="n"/>
      <c r="Y142" s="236" t="n"/>
      <c r="Z142" s="236" t="n"/>
      <c r="AA142" s="236" t="n"/>
      <c r="AB142" s="236" t="n"/>
      <c r="AC142" s="236" t="n"/>
      <c r="AD142" s="236" t="n"/>
      <c r="AE142" s="236" t="n"/>
      <c r="AF142" s="264">
        <f>IF(COUNTA(S142:AE142)=0,"",ROUND(AVERAGE(S142:AE142),1))</f>
        <v/>
      </c>
      <c r="AH142" s="236" t="n"/>
      <c r="AI142" s="236" t="n"/>
      <c r="AJ142" s="236" t="n"/>
      <c r="AK142" s="236" t="n"/>
      <c r="AL142" s="236" t="n"/>
      <c r="AM142" s="236" t="n"/>
      <c r="AN142" s="236" t="n"/>
      <c r="AO142" s="236" t="n"/>
      <c r="AP142" s="236" t="n"/>
      <c r="AQ142" s="236" t="n"/>
      <c r="AR142" s="236" t="n"/>
      <c r="AS142" s="236" t="n"/>
      <c r="AT142" s="236" t="n"/>
      <c r="AU142" s="237">
        <f>IF(COUNTA(AH142:AT142)=0,"",ROUND(AVERAGE(AH142:AT142),1))</f>
        <v/>
      </c>
    </row>
    <row r="143" ht="12.8" customHeight="1" s="185">
      <c r="A143" s="233" t="inlineStr">
        <is>
          <t>📊 MOY.</t>
        </is>
      </c>
      <c r="C143" s="235" t="n"/>
      <c r="D143" s="241">
        <f>IF(COUNTA(D128:D142)=0,"",ROUND(AVERAGE(D128:D142),1))</f>
        <v/>
      </c>
      <c r="E143" s="241">
        <f>IF(COUNTA(E128:E142)=0,"",ROUND(AVERAGE(E128:E142),1))</f>
        <v/>
      </c>
      <c r="F143" s="241">
        <f>IF(COUNTA(F128:F142)=0,"",ROUND(AVERAGE(F128:F142),1))</f>
        <v/>
      </c>
      <c r="G143" s="241">
        <f>IF(COUNTA(G128:G142)=0,"",ROUND(AVERAGE(G128:G142),1))</f>
        <v/>
      </c>
      <c r="H143" s="241">
        <f>IF(COUNTA(H128:H142)=0,"",ROUND(AVERAGE(H128:H142),1))</f>
        <v/>
      </c>
      <c r="I143" s="241">
        <f>IF(COUNTA(I128:I142)=0,"",ROUND(AVERAGE(I128:I142),1))</f>
        <v/>
      </c>
      <c r="J143" s="241">
        <f>IF(COUNTA(J128:J142)=0,"",ROUND(AVERAGE(J128:J142),1))</f>
        <v/>
      </c>
      <c r="K143" s="241">
        <f>IF(COUNTA(K128:K142)=0,"",ROUND(AVERAGE(K128:K142),1))</f>
        <v/>
      </c>
      <c r="L143" s="241">
        <f>IF(COUNTA(L128:L142)=0,"",ROUND(AVERAGE(L128:L142),1))</f>
        <v/>
      </c>
      <c r="M143" s="241">
        <f>IF(COUNTA(M128:M142)=0,"",ROUND(AVERAGE(M128:M142),1))</f>
        <v/>
      </c>
      <c r="N143" s="241">
        <f>IF(COUNTA(N128:N142)=0,"",ROUND(AVERAGE(N128:N142),1))</f>
        <v/>
      </c>
      <c r="O143" s="241">
        <f>IF(COUNTA(O128:O142)=0,"",ROUND(AVERAGE(O128:O142),1))</f>
        <v/>
      </c>
      <c r="P143" s="241">
        <f>IF(COUNTA(P128:P142)=0,"",ROUND(AVERAGE(P128:P142),1))</f>
        <v/>
      </c>
      <c r="Q143" s="265">
        <f>IF(COUNTA(Q128:Q142)=0,"",ROUND(AVERAGE(Q128:Q142),1))</f>
        <v/>
      </c>
      <c r="S143" s="241">
        <f>IF(COUNTA(S128:S142)=0,"",ROUND(AVERAGE(S128:S142),1))</f>
        <v/>
      </c>
      <c r="T143" s="241">
        <f>IF(COUNTA(T128:T142)=0,"",ROUND(AVERAGE(T128:T142),1))</f>
        <v/>
      </c>
      <c r="U143" s="241">
        <f>IF(COUNTA(U128:U142)=0,"",ROUND(AVERAGE(U128:U142),1))</f>
        <v/>
      </c>
      <c r="V143" s="241">
        <f>IF(COUNTA(V128:V142)=0,"",ROUND(AVERAGE(V128:V142),1))</f>
        <v/>
      </c>
      <c r="W143" s="241">
        <f>IF(COUNTA(W128:W142)=0,"",ROUND(AVERAGE(W128:W142),1))</f>
        <v/>
      </c>
      <c r="X143" s="241">
        <f>IF(COUNTA(X128:X142)=0,"",ROUND(AVERAGE(X128:X142),1))</f>
        <v/>
      </c>
      <c r="Y143" s="241">
        <f>IF(COUNTA(Y128:Y142)=0,"",ROUND(AVERAGE(Y128:Y142),1))</f>
        <v/>
      </c>
      <c r="Z143" s="241">
        <f>IF(COUNTA(Z128:Z142)=0,"",ROUND(AVERAGE(Z128:Z142),1))</f>
        <v/>
      </c>
      <c r="AA143" s="241">
        <f>IF(COUNTA(AA128:AA142)=0,"",ROUND(AVERAGE(AA128:AA142),1))</f>
        <v/>
      </c>
      <c r="AB143" s="241">
        <f>IF(COUNTA(AB128:AB142)=0,"",ROUND(AVERAGE(AB128:AB142),1))</f>
        <v/>
      </c>
      <c r="AC143" s="241">
        <f>IF(COUNTA(AC128:AC142)=0,"",ROUND(AVERAGE(AC128:AC142),1))</f>
        <v/>
      </c>
      <c r="AD143" s="241">
        <f>IF(COUNTA(AD128:AD142)=0,"",ROUND(AVERAGE(AD128:AD142),1))</f>
        <v/>
      </c>
      <c r="AE143" s="241">
        <f>IF(COUNTA(AE128:AE142)=0,"",ROUND(AVERAGE(AE128:AE142),1))</f>
        <v/>
      </c>
      <c r="AF143" s="265">
        <f>IF(COUNTA(AF128:AF142)=0,"",ROUND(AVERAGE(AF128:AF142),1))</f>
        <v/>
      </c>
      <c r="AH143" s="241">
        <f>IF(COUNTA(AH128:AH142)=0,"",ROUND(AVERAGE(AH128:AH142),1))</f>
        <v/>
      </c>
      <c r="AI143" s="241">
        <f>IF(COUNTA(AI128:AI142)=0,"",ROUND(AVERAGE(AI128:AI142),1))</f>
        <v/>
      </c>
      <c r="AJ143" s="241">
        <f>IF(COUNTA(AJ128:AJ142)=0,"",ROUND(AVERAGE(AJ128:AJ142),1))</f>
        <v/>
      </c>
      <c r="AK143" s="241">
        <f>IF(COUNTA(AK128:AK142)=0,"",ROUND(AVERAGE(AK128:AK142),1))</f>
        <v/>
      </c>
      <c r="AL143" s="241">
        <f>IF(COUNTA(AL128:AL142)=0,"",ROUND(AVERAGE(AL128:AL142),1))</f>
        <v/>
      </c>
      <c r="AM143" s="241">
        <f>IF(COUNTA(AM128:AM142)=0,"",ROUND(AVERAGE(AM128:AM142),1))</f>
        <v/>
      </c>
      <c r="AN143" s="241">
        <f>IF(COUNTA(AN128:AN142)=0,"",ROUND(AVERAGE(AN128:AN142),1))</f>
        <v/>
      </c>
      <c r="AO143" s="241">
        <f>IF(COUNTA(AO128:AO142)=0,"",ROUND(AVERAGE(AO128:AO142),1))</f>
        <v/>
      </c>
      <c r="AP143" s="241">
        <f>IF(COUNTA(AP128:AP142)=0,"",ROUND(AVERAGE(AP128:AP142),1))</f>
        <v/>
      </c>
      <c r="AQ143" s="241">
        <f>IF(COUNTA(AQ128:AQ142)=0,"",ROUND(AVERAGE(AQ128:AQ142),1))</f>
        <v/>
      </c>
      <c r="AR143" s="241">
        <f>IF(COUNTA(AR128:AR142)=0,"",ROUND(AVERAGE(AR128:AR142),1))</f>
        <v/>
      </c>
      <c r="AS143" s="241">
        <f>IF(COUNTA(AS128:AS142)=0,"",ROUND(AVERAGE(AS128:AS142),1))</f>
        <v/>
      </c>
      <c r="AT143" s="241">
        <f>IF(COUNTA(AT128:AT142)=0,"",ROUND(AVERAGE(AT128:AT142),1))</f>
        <v/>
      </c>
      <c r="AU143" s="266">
        <f>IF(COUNTA(AU128:AU142)=0,"",ROUND(AVERAGE(AU128:AU142),1))</f>
        <v/>
      </c>
    </row>
    <row r="144" ht="12.8" customHeight="1" s="185">
      <c r="A144" s="248" t="inlineStr">
        <is>
          <t>⭐ MOY. S2</t>
        </is>
      </c>
      <c r="C144" s="235" t="n"/>
      <c r="D144" s="249">
        <f>IF(COUNTA(D92,D109,D126,D143)=0,"",ROUND(AVERAGE(D92,D109,D126,D143),1))</f>
        <v/>
      </c>
      <c r="E144" s="249">
        <f>IF(COUNTA(E92,E109,E126,E143)=0,"",ROUND(AVERAGE(E92,E109,E126,E143),1))</f>
        <v/>
      </c>
      <c r="F144" s="249">
        <f>IF(COUNTA(F92,F109,F126,F143)=0,"",ROUND(AVERAGE(F92,F109,F126,F143),1))</f>
        <v/>
      </c>
      <c r="G144" s="249">
        <f>IF(COUNTA(G92,G109,G126,G143)=0,"",ROUND(AVERAGE(G92,G109,G126,G143),1))</f>
        <v/>
      </c>
      <c r="H144" s="249">
        <f>IF(COUNTA(H92,H109,H126,H143)=0,"",ROUND(AVERAGE(H92,H109,H126,H143),1))</f>
        <v/>
      </c>
      <c r="I144" s="249">
        <f>IF(COUNTA(I92,I109,I126,I143)=0,"",ROUND(AVERAGE(I92,I109,I126,I143),1))</f>
        <v/>
      </c>
      <c r="J144" s="249">
        <f>IF(COUNTA(J92,J109,J126,J143)=0,"",ROUND(AVERAGE(J92,J109,J126,J143),1))</f>
        <v/>
      </c>
      <c r="K144" s="249">
        <f>IF(COUNTA(K92,K109,K126,K143)=0,"",ROUND(AVERAGE(K92,K109,K126,K143),1))</f>
        <v/>
      </c>
      <c r="L144" s="249">
        <f>IF(COUNTA(L92,L109,L126,L143)=0,"",ROUND(AVERAGE(L92,L109,L126,L143),1))</f>
        <v/>
      </c>
      <c r="M144" s="249">
        <f>IF(COUNTA(M92,M109,M126,M143)=0,"",ROUND(AVERAGE(M92,M109,M126,M143),1))</f>
        <v/>
      </c>
      <c r="N144" s="249">
        <f>IF(COUNTA(N92,N109,N126,N143)=0,"",ROUND(AVERAGE(N92,N109,N126,N143),1))</f>
        <v/>
      </c>
      <c r="O144" s="249">
        <f>IF(COUNTA(O92,O109,O126,O143)=0,"",ROUND(AVERAGE(O92,O109,O126,O143),1))</f>
        <v/>
      </c>
      <c r="P144" s="249">
        <f>IF(COUNTA(P92,P109,P126,P143)=0,"",ROUND(AVERAGE(P92,P109,P126,P143),1))</f>
        <v/>
      </c>
      <c r="Q144" s="270">
        <f>IF(COUNTA(Q92,Q109,Q126,Q143)=0,"",ROUND(AVERAGE(Q92,Q109,Q126,Q143),1))</f>
        <v/>
      </c>
      <c r="S144" s="249">
        <f>IF(COUNTA(S92,S109,S126,S143)=0,"",ROUND(AVERAGE(S92,S109,S126,S143),1))</f>
        <v/>
      </c>
      <c r="T144" s="249">
        <f>IF(COUNTA(T92,T109,T126,T143)=0,"",ROUND(AVERAGE(T92,T109,T126,T143),1))</f>
        <v/>
      </c>
      <c r="U144" s="249">
        <f>IF(COUNTA(U92,U109,U126,U143)=0,"",ROUND(AVERAGE(U92,U109,U126,U143),1))</f>
        <v/>
      </c>
      <c r="V144" s="249">
        <f>IF(COUNTA(V92,V109,V126,V143)=0,"",ROUND(AVERAGE(V92,V109,V126,V143),1))</f>
        <v/>
      </c>
      <c r="W144" s="249">
        <f>IF(COUNTA(W92,W109,W126,W143)=0,"",ROUND(AVERAGE(W92,W109,W126,W143),1))</f>
        <v/>
      </c>
      <c r="X144" s="249">
        <f>IF(COUNTA(X92,X109,X126,X143)=0,"",ROUND(AVERAGE(X92,X109,X126,X143),1))</f>
        <v/>
      </c>
      <c r="Y144" s="249">
        <f>IF(COUNTA(Y92,Y109,Y126,Y143)=0,"",ROUND(AVERAGE(Y92,Y109,Y126,Y143),1))</f>
        <v/>
      </c>
      <c r="Z144" s="249">
        <f>IF(COUNTA(Z92,Z109,Z126,Z143)=0,"",ROUND(AVERAGE(Z92,Z109,Z126,Z143),1))</f>
        <v/>
      </c>
      <c r="AA144" s="249">
        <f>IF(COUNTA(AA92,AA109,AA126,AA143)=0,"",ROUND(AVERAGE(AA92,AA109,AA126,AA143),1))</f>
        <v/>
      </c>
      <c r="AB144" s="249">
        <f>IF(COUNTA(AB92,AB109,AB126,AB143)=0,"",ROUND(AVERAGE(AB92,AB109,AB126,AB143),1))</f>
        <v/>
      </c>
      <c r="AC144" s="249">
        <f>IF(COUNTA(AC92,AC109,AC126,AC143)=0,"",ROUND(AVERAGE(AC92,AC109,AC126,AC143),1))</f>
        <v/>
      </c>
      <c r="AD144" s="249">
        <f>IF(COUNTA(AD92,AD109,AD126,AD143)=0,"",ROUND(AVERAGE(AD92,AD109,AD126,AD143),1))</f>
        <v/>
      </c>
      <c r="AE144" s="249">
        <f>IF(COUNTA(AE92,AE109,AE126,AE143)=0,"",ROUND(AVERAGE(AE92,AE109,AE126,AE143),1))</f>
        <v/>
      </c>
      <c r="AF144" s="270">
        <f>IF(COUNTA(AF92,AF109,AF126,AF143)=0,"",ROUND(AVERAGE(AF92,AF109,AF126,AF143),1))</f>
        <v/>
      </c>
      <c r="AH144" s="249">
        <f>IF(COUNTA(AH92,AH109,AH126,AH143)=0,"",ROUND(AVERAGE(AH92,AH109,AH126,AH143),1))</f>
        <v/>
      </c>
      <c r="AI144" s="249">
        <f>IF(COUNTA(AI92,AI109,AI126,AI143)=0,"",ROUND(AVERAGE(AI92,AI109,AI126,AI143),1))</f>
        <v/>
      </c>
      <c r="AJ144" s="249">
        <f>IF(COUNTA(AJ92,AJ109,AJ126,AJ143)=0,"",ROUND(AVERAGE(AJ92,AJ109,AJ126,AJ143),1))</f>
        <v/>
      </c>
      <c r="AK144" s="249">
        <f>IF(COUNTA(AK92,AK109,AK126,AK143)=0,"",ROUND(AVERAGE(AK92,AK109,AK126,AK143),1))</f>
        <v/>
      </c>
      <c r="AL144" s="249">
        <f>IF(COUNTA(AL92,AL109,AL126,AL143)=0,"",ROUND(AVERAGE(AL92,AL109,AL126,AL143),1))</f>
        <v/>
      </c>
      <c r="AM144" s="249">
        <f>IF(COUNTA(AM92,AM109,AM126,AM143)=0,"",ROUND(AVERAGE(AM92,AM109,AM126,AM143),1))</f>
        <v/>
      </c>
      <c r="AN144" s="249">
        <f>IF(COUNTA(AN92,AN109,AN126,AN143)=0,"",ROUND(AVERAGE(AN92,AN109,AN126,AN143),1))</f>
        <v/>
      </c>
      <c r="AO144" s="249">
        <f>IF(COUNTA(AO92,AO109,AO126,AO143)=0,"",ROUND(AVERAGE(AO92,AO109,AO126,AO143),1))</f>
        <v/>
      </c>
      <c r="AP144" s="249">
        <f>IF(COUNTA(AP92,AP109,AP126,AP143)=0,"",ROUND(AVERAGE(AP92,AP109,AP126,AP143),1))</f>
        <v/>
      </c>
      <c r="AQ144" s="249">
        <f>IF(COUNTA(AQ92,AQ109,AQ126,AQ143)=0,"",ROUND(AVERAGE(AQ92,AQ109,AQ126,AQ143),1))</f>
        <v/>
      </c>
      <c r="AR144" s="249">
        <f>IF(COUNTA(AR92,AR109,AR126,AR143)=0,"",ROUND(AVERAGE(AR92,AR109,AR126,AR143),1))</f>
        <v/>
      </c>
      <c r="AS144" s="249">
        <f>IF(COUNTA(AS92,AS109,AS126,AS143)=0,"",ROUND(AVERAGE(AS92,AS109,AS126,AS143),1))</f>
        <v/>
      </c>
      <c r="AT144" s="249">
        <f>IF(COUNTA(AT92,AT109,AT126,AT143)=0,"",ROUND(AVERAGE(AT92,AT109,AT126,AT143),1))</f>
        <v/>
      </c>
      <c r="AU144" s="271">
        <f>IF(COUNTA(AU92,AU109,AU126,AU143)=0,"",ROUND(AVERAGE(AU92,AU109,AU126,AU143),1))</f>
        <v/>
      </c>
    </row>
    <row r="145" ht="13.8" customHeight="1" s="185">
      <c r="C145" s="235" t="n"/>
      <c r="D145" s="194" t="n"/>
      <c r="E145" s="194" t="n"/>
      <c r="F145" s="194" t="n"/>
      <c r="G145" s="194" t="n"/>
      <c r="H145" s="194" t="n"/>
      <c r="I145" s="194" t="n"/>
      <c r="J145" s="194" t="n"/>
      <c r="K145" s="194" t="n"/>
      <c r="L145" s="194" t="n"/>
      <c r="M145" s="194" t="n"/>
      <c r="N145" s="194" t="n"/>
      <c r="O145" s="194" t="n"/>
      <c r="P145" s="194" t="n"/>
      <c r="Q145" s="235" t="n"/>
      <c r="S145" s="194" t="n"/>
      <c r="T145" s="194" t="n"/>
      <c r="U145" s="194" t="n"/>
      <c r="V145" s="194" t="n"/>
      <c r="W145" s="194" t="n"/>
      <c r="X145" s="194" t="n"/>
      <c r="Y145" s="194" t="n"/>
      <c r="Z145" s="194" t="n"/>
      <c r="AA145" s="194" t="n"/>
      <c r="AB145" s="194" t="n"/>
      <c r="AC145" s="194" t="n"/>
      <c r="AD145" s="194" t="n"/>
      <c r="AE145" s="194" t="n"/>
      <c r="AF145" s="235" t="n"/>
      <c r="AH145" s="194" t="n"/>
      <c r="AI145" s="194" t="n"/>
      <c r="AJ145" s="194" t="n"/>
      <c r="AK145" s="194" t="n"/>
      <c r="AL145" s="194" t="n"/>
      <c r="AM145" s="194" t="n"/>
      <c r="AN145" s="194" t="n"/>
      <c r="AO145" s="194" t="n"/>
      <c r="AP145" s="194" t="n"/>
      <c r="AQ145" s="194" t="n"/>
      <c r="AR145" s="194" t="n"/>
      <c r="AS145" s="194" t="n"/>
      <c r="AT145" s="194" t="n"/>
    </row>
    <row r="146" ht="15.6" customHeight="1" s="185">
      <c r="A146" s="216" t="inlineStr">
        <is>
          <t>📋 T1 — 📆 SEMAINE 3</t>
        </is>
      </c>
      <c r="C146" s="235" t="n"/>
      <c r="D146" s="218" t="inlineStr">
        <is>
          <t>🤝 VIE COLLECT.</t>
        </is>
      </c>
      <c r="H146" s="219" t="inlineStr">
        <is>
          <t>🎯 AUTONOMIE</t>
        </is>
      </c>
      <c r="K146" s="220" t="inlineStr">
        <is>
          <t>🎨 CRÉATIVITÉ</t>
        </is>
      </c>
      <c r="N146" s="221" t="inlineStr">
        <is>
          <t>⚽ MOTRICITÉ</t>
        </is>
      </c>
      <c r="Q146" s="252" t="inlineStr">
        <is>
          <t>MOY</t>
        </is>
      </c>
      <c r="S146" s="218" t="inlineStr">
        <is>
          <t>🤝 VIE COLLECT.</t>
        </is>
      </c>
      <c r="W146" s="219" t="inlineStr">
        <is>
          <t>🎯 AUTONOMIE</t>
        </is>
      </c>
      <c r="Z146" s="220" t="inlineStr">
        <is>
          <t>🎨 CRÉATIVITÉ</t>
        </is>
      </c>
      <c r="AC146" s="221" t="inlineStr">
        <is>
          <t>⚽ MOTRICITÉ</t>
        </is>
      </c>
      <c r="AF146" s="252" t="inlineStr">
        <is>
          <t>MOY</t>
        </is>
      </c>
      <c r="AH146" s="218" t="inlineStr">
        <is>
          <t>🤝 VIE COLLECT.</t>
        </is>
      </c>
      <c r="AL146" s="219" t="inlineStr">
        <is>
          <t>🎯 AUTONOMIE</t>
        </is>
      </c>
      <c r="AO146" s="220" t="inlineStr">
        <is>
          <t>🎨 CRÉATIVITÉ</t>
        </is>
      </c>
      <c r="AR146" s="221" t="inlineStr">
        <is>
          <t>⚽ MOTRICITÉ</t>
        </is>
      </c>
      <c r="AU146" s="269" t="inlineStr">
        <is>
          <t>MOY</t>
        </is>
      </c>
    </row>
    <row r="147" ht="30" customHeight="1" s="185">
      <c r="A147" s="226" t="inlineStr">
        <is>
          <t>N°</t>
        </is>
      </c>
      <c r="B147" s="227" t="inlineStr">
        <is>
          <t>📅 LUNDI</t>
        </is>
      </c>
      <c r="C147" s="228" t="n"/>
      <c r="D147" s="229" t="inlineStr">
        <is>
          <t>Règles</t>
        </is>
      </c>
      <c r="E147" s="229" t="inlineStr">
        <is>
          <t>Coopér.</t>
        </is>
      </c>
      <c r="F147" s="229" t="inlineStr">
        <is>
          <t>Comm.</t>
        </is>
      </c>
      <c r="G147" s="229" t="inlineStr">
        <is>
          <t>Entraide</t>
        </is>
      </c>
      <c r="H147" s="230" t="inlineStr">
        <is>
          <t>Initiat.</t>
        </is>
      </c>
      <c r="I147" s="230" t="inlineStr">
        <is>
          <t>Gest.mat</t>
        </is>
      </c>
      <c r="J147" s="230" t="inlineStr">
        <is>
          <t>Orga.</t>
        </is>
      </c>
      <c r="K147" s="231" t="inlineStr">
        <is>
          <t>Imagin.</t>
        </is>
      </c>
      <c r="L147" s="231" t="inlineStr">
        <is>
          <t>Expr.art</t>
        </is>
      </c>
      <c r="M147" s="231" t="inlineStr">
        <is>
          <t>Expr.corp</t>
        </is>
      </c>
      <c r="N147" s="232" t="inlineStr">
        <is>
          <t>Coord.</t>
        </is>
      </c>
      <c r="O147" s="232" t="inlineStr">
        <is>
          <t>Endur.</t>
        </is>
      </c>
      <c r="P147" s="232" t="inlineStr">
        <is>
          <t>Esp.sport</t>
        </is>
      </c>
      <c r="Q147" s="267" t="inlineStr">
        <is>
          <t>MOY</t>
        </is>
      </c>
      <c r="R147" s="268" t="inlineStr">
        <is>
          <t>▼ Activité</t>
        </is>
      </c>
      <c r="S147" s="229" t="inlineStr">
        <is>
          <t>Règles</t>
        </is>
      </c>
      <c r="T147" s="229" t="inlineStr">
        <is>
          <t>Coopér.</t>
        </is>
      </c>
      <c r="U147" s="229" t="inlineStr">
        <is>
          <t>Comm.</t>
        </is>
      </c>
      <c r="V147" s="229" t="inlineStr">
        <is>
          <t>Entraide</t>
        </is>
      </c>
      <c r="W147" s="230" t="inlineStr">
        <is>
          <t>Initiat.</t>
        </is>
      </c>
      <c r="X147" s="230" t="inlineStr">
        <is>
          <t>Gest.mat</t>
        </is>
      </c>
      <c r="Y147" s="230" t="inlineStr">
        <is>
          <t>Orga.</t>
        </is>
      </c>
      <c r="Z147" s="231" t="inlineStr">
        <is>
          <t>Imagin.</t>
        </is>
      </c>
      <c r="AA147" s="231" t="inlineStr">
        <is>
          <t>Expr.art</t>
        </is>
      </c>
      <c r="AB147" s="231" t="inlineStr">
        <is>
          <t>Expr.corp</t>
        </is>
      </c>
      <c r="AC147" s="232" t="inlineStr">
        <is>
          <t>Coord.</t>
        </is>
      </c>
      <c r="AD147" s="232" t="inlineStr">
        <is>
          <t>Endur.</t>
        </is>
      </c>
      <c r="AE147" s="232" t="inlineStr">
        <is>
          <t>Esp.sport</t>
        </is>
      </c>
      <c r="AF147" s="267" t="inlineStr">
        <is>
          <t>MOY</t>
        </is>
      </c>
      <c r="AH147" s="229" t="inlineStr">
        <is>
          <t>Règles</t>
        </is>
      </c>
      <c r="AI147" s="229" t="inlineStr">
        <is>
          <t>Coopér.</t>
        </is>
      </c>
      <c r="AJ147" s="229" t="inlineStr">
        <is>
          <t>Comm.</t>
        </is>
      </c>
      <c r="AK147" s="229" t="inlineStr">
        <is>
          <t>Entraide</t>
        </is>
      </c>
      <c r="AL147" s="230" t="inlineStr">
        <is>
          <t>Initiat.</t>
        </is>
      </c>
      <c r="AM147" s="230" t="inlineStr">
        <is>
          <t>Gest.mat</t>
        </is>
      </c>
      <c r="AN147" s="230" t="inlineStr">
        <is>
          <t>Orga.</t>
        </is>
      </c>
      <c r="AO147" s="231" t="inlineStr">
        <is>
          <t>Imagin.</t>
        </is>
      </c>
      <c r="AP147" s="231" t="inlineStr">
        <is>
          <t>Expr.art</t>
        </is>
      </c>
      <c r="AQ147" s="231" t="inlineStr">
        <is>
          <t>Expr.corp</t>
        </is>
      </c>
      <c r="AR147" s="232" t="inlineStr">
        <is>
          <t>Coord.</t>
        </is>
      </c>
      <c r="AS147" s="232" t="inlineStr">
        <is>
          <t>Endur.</t>
        </is>
      </c>
      <c r="AT147" s="232" t="inlineStr">
        <is>
          <t>Esp.sport</t>
        </is>
      </c>
      <c r="AU147" s="269" t="inlineStr">
        <is>
          <t>MOY</t>
        </is>
      </c>
    </row>
    <row r="148" ht="13.8" customHeight="1" s="185">
      <c r="A148" s="213" t="n">
        <v>1</v>
      </c>
      <c r="B148" s="234">
        <f t="array" ref="B148:B148">IFERROR(INDEX(Liste_Enfants!B$4:B$53,SMALL(IF(Liste_Enfants!E$4:E$53="C",ROW(Liste_Enfants!E$4:E$53)-3),1))&amp;" "&amp;INDEX(Liste_Enfants!C$4:C$53,SMALL(IF(Liste_Enfants!E$4:E$53="C",ROW(Liste_Enfants!E$4:E$53)-3),1)),"")</f>
        <v/>
      </c>
      <c r="C148" s="235" t="n"/>
      <c r="D148" s="236" t="n"/>
      <c r="E148" s="236" t="n"/>
      <c r="F148" s="236" t="n"/>
      <c r="G148" s="236" t="n"/>
      <c r="H148" s="236" t="n"/>
      <c r="I148" s="236" t="n"/>
      <c r="J148" s="236" t="n"/>
      <c r="K148" s="236" t="n"/>
      <c r="L148" s="236" t="n"/>
      <c r="M148" s="236" t="n"/>
      <c r="N148" s="236" t="n"/>
      <c r="O148" s="236" t="n"/>
      <c r="P148" s="236" t="n"/>
      <c r="Q148" s="264">
        <f>IF(COUNTA(D148:P148)=0,"",ROUND(AVERAGE(D148:P148),1))</f>
        <v/>
      </c>
      <c r="S148" s="236" t="n"/>
      <c r="T148" s="236" t="n"/>
      <c r="U148" s="236" t="n"/>
      <c r="V148" s="236" t="n"/>
      <c r="W148" s="236" t="n"/>
      <c r="X148" s="236" t="n"/>
      <c r="Y148" s="236" t="n"/>
      <c r="Z148" s="236" t="n"/>
      <c r="AA148" s="236" t="n"/>
      <c r="AB148" s="236" t="n"/>
      <c r="AC148" s="236" t="n"/>
      <c r="AD148" s="236" t="n"/>
      <c r="AE148" s="236" t="n"/>
      <c r="AF148" s="264">
        <f>IF(COUNTA(S148:AE148)=0,"",ROUND(AVERAGE(S148:AE148),1))</f>
        <v/>
      </c>
      <c r="AH148" s="236" t="n"/>
      <c r="AI148" s="236" t="n"/>
      <c r="AJ148" s="236" t="n"/>
      <c r="AK148" s="236" t="n"/>
      <c r="AL148" s="236" t="n"/>
      <c r="AM148" s="236" t="n"/>
      <c r="AN148" s="236" t="n"/>
      <c r="AO148" s="236" t="n"/>
      <c r="AP148" s="236" t="n"/>
      <c r="AQ148" s="236" t="n"/>
      <c r="AR148" s="236" t="n"/>
      <c r="AS148" s="236" t="n"/>
      <c r="AT148" s="236" t="n"/>
      <c r="AU148" s="237">
        <f>IF(COUNTA(AH148:AT148)=0,"",ROUND(AVERAGE(AH148:AT148),1))</f>
        <v/>
      </c>
    </row>
    <row r="149" ht="13.8" customHeight="1" s="185">
      <c r="A149" s="238" t="n">
        <v>2</v>
      </c>
      <c r="B149" s="239">
        <f t="array" ref="B149:B149">IFERROR(INDEX(Liste_Enfants!B$4:B$53,SMALL(IF(Liste_Enfants!E$4:E$53="C",ROW(Liste_Enfants!E$4:E$53)-3),2))&amp;" "&amp;INDEX(Liste_Enfants!C$4:C$53,SMALL(IF(Liste_Enfants!E$4:E$53="C",ROW(Liste_Enfants!E$4:E$53)-3),2)),"")</f>
        <v/>
      </c>
      <c r="C149" s="235" t="n"/>
      <c r="D149" s="236" t="n"/>
      <c r="E149" s="236" t="n"/>
      <c r="F149" s="236" t="n"/>
      <c r="G149" s="236" t="n"/>
      <c r="H149" s="236" t="n"/>
      <c r="I149" s="236" t="n"/>
      <c r="J149" s="236" t="n"/>
      <c r="K149" s="236" t="n"/>
      <c r="L149" s="236" t="n"/>
      <c r="M149" s="236" t="n"/>
      <c r="N149" s="236" t="n"/>
      <c r="O149" s="236" t="n"/>
      <c r="P149" s="236" t="n"/>
      <c r="Q149" s="264">
        <f>IF(COUNTA(D149:P149)=0,"",ROUND(AVERAGE(D149:P149),1))</f>
        <v/>
      </c>
      <c r="S149" s="236" t="n"/>
      <c r="T149" s="236" t="n"/>
      <c r="U149" s="236" t="n"/>
      <c r="V149" s="236" t="n"/>
      <c r="W149" s="236" t="n"/>
      <c r="X149" s="236" t="n"/>
      <c r="Y149" s="236" t="n"/>
      <c r="Z149" s="236" t="n"/>
      <c r="AA149" s="236" t="n"/>
      <c r="AB149" s="236" t="n"/>
      <c r="AC149" s="236" t="n"/>
      <c r="AD149" s="236" t="n"/>
      <c r="AE149" s="236" t="n"/>
      <c r="AF149" s="264">
        <f>IF(COUNTA(S149:AE149)=0,"",ROUND(AVERAGE(S149:AE149),1))</f>
        <v/>
      </c>
      <c r="AH149" s="236" t="n"/>
      <c r="AI149" s="236" t="n"/>
      <c r="AJ149" s="236" t="n"/>
      <c r="AK149" s="236" t="n"/>
      <c r="AL149" s="236" t="n"/>
      <c r="AM149" s="236" t="n"/>
      <c r="AN149" s="236" t="n"/>
      <c r="AO149" s="236" t="n"/>
      <c r="AP149" s="236" t="n"/>
      <c r="AQ149" s="236" t="n"/>
      <c r="AR149" s="236" t="n"/>
      <c r="AS149" s="236" t="n"/>
      <c r="AT149" s="236" t="n"/>
      <c r="AU149" s="237">
        <f>IF(COUNTA(AH149:AT149)=0,"",ROUND(AVERAGE(AH149:AT149),1))</f>
        <v/>
      </c>
    </row>
    <row r="150" ht="13.8" customHeight="1" s="185">
      <c r="A150" s="213" t="n">
        <v>3</v>
      </c>
      <c r="B150" s="234">
        <f t="array" ref="B150:B150">IFERROR(INDEX(Liste_Enfants!B$4:B$53,SMALL(IF(Liste_Enfants!E$4:E$53="C",ROW(Liste_Enfants!E$4:E$53)-3),3))&amp;" "&amp;INDEX(Liste_Enfants!C$4:C$53,SMALL(IF(Liste_Enfants!E$4:E$53="C",ROW(Liste_Enfants!E$4:E$53)-3),3)),"")</f>
        <v/>
      </c>
      <c r="C150" s="235" t="n"/>
      <c r="D150" s="236" t="n"/>
      <c r="E150" s="236" t="n"/>
      <c r="F150" s="236" t="n"/>
      <c r="G150" s="236" t="n"/>
      <c r="H150" s="236" t="n"/>
      <c r="I150" s="236" t="n"/>
      <c r="J150" s="236" t="n"/>
      <c r="K150" s="236" t="n"/>
      <c r="L150" s="236" t="n"/>
      <c r="M150" s="236" t="n"/>
      <c r="N150" s="236" t="n"/>
      <c r="O150" s="236" t="n"/>
      <c r="P150" s="236" t="n"/>
      <c r="Q150" s="264">
        <f>IF(COUNTA(D150:P150)=0,"",ROUND(AVERAGE(D150:P150),1))</f>
        <v/>
      </c>
      <c r="S150" s="236" t="n"/>
      <c r="T150" s="236" t="n"/>
      <c r="U150" s="236" t="n"/>
      <c r="V150" s="236" t="n"/>
      <c r="W150" s="236" t="n"/>
      <c r="X150" s="236" t="n"/>
      <c r="Y150" s="236" t="n"/>
      <c r="Z150" s="236" t="n"/>
      <c r="AA150" s="236" t="n"/>
      <c r="AB150" s="236" t="n"/>
      <c r="AC150" s="236" t="n"/>
      <c r="AD150" s="236" t="n"/>
      <c r="AE150" s="236" t="n"/>
      <c r="AF150" s="264">
        <f>IF(COUNTA(S150:AE150)=0,"",ROUND(AVERAGE(S150:AE150),1))</f>
        <v/>
      </c>
      <c r="AH150" s="236" t="n"/>
      <c r="AI150" s="236" t="n"/>
      <c r="AJ150" s="236" t="n"/>
      <c r="AK150" s="236" t="n"/>
      <c r="AL150" s="236" t="n"/>
      <c r="AM150" s="236" t="n"/>
      <c r="AN150" s="236" t="n"/>
      <c r="AO150" s="236" t="n"/>
      <c r="AP150" s="236" t="n"/>
      <c r="AQ150" s="236" t="n"/>
      <c r="AR150" s="236" t="n"/>
      <c r="AS150" s="236" t="n"/>
      <c r="AT150" s="236" t="n"/>
      <c r="AU150" s="237">
        <f>IF(COUNTA(AH150:AT150)=0,"",ROUND(AVERAGE(AH150:AT150),1))</f>
        <v/>
      </c>
    </row>
    <row r="151" ht="13.8" customHeight="1" s="185">
      <c r="A151" s="238" t="n">
        <v>4</v>
      </c>
      <c r="B151" s="239">
        <f t="array" ref="B151:B151">IFERROR(INDEX(Liste_Enfants!B$4:B$53,SMALL(IF(Liste_Enfants!E$4:E$53="C",ROW(Liste_Enfants!E$4:E$53)-3),4))&amp;" "&amp;INDEX(Liste_Enfants!C$4:C$53,SMALL(IF(Liste_Enfants!E$4:E$53="C",ROW(Liste_Enfants!E$4:E$53)-3),4)),"")</f>
        <v/>
      </c>
      <c r="C151" s="235" t="n"/>
      <c r="D151" s="236" t="n"/>
      <c r="E151" s="236" t="n"/>
      <c r="F151" s="236" t="n"/>
      <c r="G151" s="236" t="n"/>
      <c r="H151" s="236" t="n"/>
      <c r="I151" s="236" t="n"/>
      <c r="J151" s="236" t="n"/>
      <c r="K151" s="236" t="n"/>
      <c r="L151" s="236" t="n"/>
      <c r="M151" s="236" t="n"/>
      <c r="N151" s="236" t="n"/>
      <c r="O151" s="236" t="n"/>
      <c r="P151" s="236" t="n"/>
      <c r="Q151" s="264">
        <f>IF(COUNTA(D151:P151)=0,"",ROUND(AVERAGE(D151:P151),1))</f>
        <v/>
      </c>
      <c r="S151" s="236" t="n"/>
      <c r="T151" s="236" t="n"/>
      <c r="U151" s="236" t="n"/>
      <c r="V151" s="236" t="n"/>
      <c r="W151" s="236" t="n"/>
      <c r="X151" s="236" t="n"/>
      <c r="Y151" s="236" t="n"/>
      <c r="Z151" s="236" t="n"/>
      <c r="AA151" s="236" t="n"/>
      <c r="AB151" s="236" t="n"/>
      <c r="AC151" s="236" t="n"/>
      <c r="AD151" s="236" t="n"/>
      <c r="AE151" s="236" t="n"/>
      <c r="AF151" s="264">
        <f>IF(COUNTA(S151:AE151)=0,"",ROUND(AVERAGE(S151:AE151),1))</f>
        <v/>
      </c>
      <c r="AH151" s="236" t="n"/>
      <c r="AI151" s="236" t="n"/>
      <c r="AJ151" s="236" t="n"/>
      <c r="AK151" s="236" t="n"/>
      <c r="AL151" s="236" t="n"/>
      <c r="AM151" s="236" t="n"/>
      <c r="AN151" s="236" t="n"/>
      <c r="AO151" s="236" t="n"/>
      <c r="AP151" s="236" t="n"/>
      <c r="AQ151" s="236" t="n"/>
      <c r="AR151" s="236" t="n"/>
      <c r="AS151" s="236" t="n"/>
      <c r="AT151" s="236" t="n"/>
      <c r="AU151" s="237">
        <f>IF(COUNTA(AH151:AT151)=0,"",ROUND(AVERAGE(AH151:AT151),1))</f>
        <v/>
      </c>
    </row>
    <row r="152" ht="13.8" customHeight="1" s="185">
      <c r="A152" s="213" t="n">
        <v>5</v>
      </c>
      <c r="B152" s="234">
        <f t="array" ref="B152:B152">IFERROR(INDEX(Liste_Enfants!B$4:B$53,SMALL(IF(Liste_Enfants!E$4:E$53="C",ROW(Liste_Enfants!E$4:E$53)-3),5))&amp;" "&amp;INDEX(Liste_Enfants!C$4:C$53,SMALL(IF(Liste_Enfants!E$4:E$53="C",ROW(Liste_Enfants!E$4:E$53)-3),5)),"")</f>
        <v/>
      </c>
      <c r="C152" s="235" t="n"/>
      <c r="D152" s="236" t="n"/>
      <c r="E152" s="236" t="n"/>
      <c r="F152" s="236" t="n"/>
      <c r="G152" s="236" t="n"/>
      <c r="H152" s="236" t="n"/>
      <c r="I152" s="236" t="n"/>
      <c r="J152" s="236" t="n"/>
      <c r="K152" s="236" t="n"/>
      <c r="L152" s="236" t="n"/>
      <c r="M152" s="236" t="n"/>
      <c r="N152" s="236" t="n"/>
      <c r="O152" s="236" t="n"/>
      <c r="P152" s="236" t="n"/>
      <c r="Q152" s="264">
        <f>IF(COUNTA(D152:P152)=0,"",ROUND(AVERAGE(D152:P152),1))</f>
        <v/>
      </c>
      <c r="S152" s="236" t="n"/>
      <c r="T152" s="236" t="n"/>
      <c r="U152" s="236" t="n"/>
      <c r="V152" s="236" t="n"/>
      <c r="W152" s="236" t="n"/>
      <c r="X152" s="236" t="n"/>
      <c r="Y152" s="236" t="n"/>
      <c r="Z152" s="236" t="n"/>
      <c r="AA152" s="236" t="n"/>
      <c r="AB152" s="236" t="n"/>
      <c r="AC152" s="236" t="n"/>
      <c r="AD152" s="236" t="n"/>
      <c r="AE152" s="236" t="n"/>
      <c r="AF152" s="264">
        <f>IF(COUNTA(S152:AE152)=0,"",ROUND(AVERAGE(S152:AE152),1))</f>
        <v/>
      </c>
      <c r="AH152" s="236" t="n"/>
      <c r="AI152" s="236" t="n"/>
      <c r="AJ152" s="236" t="n"/>
      <c r="AK152" s="236" t="n"/>
      <c r="AL152" s="236" t="n"/>
      <c r="AM152" s="236" t="n"/>
      <c r="AN152" s="236" t="n"/>
      <c r="AO152" s="236" t="n"/>
      <c r="AP152" s="236" t="n"/>
      <c r="AQ152" s="236" t="n"/>
      <c r="AR152" s="236" t="n"/>
      <c r="AS152" s="236" t="n"/>
      <c r="AT152" s="236" t="n"/>
      <c r="AU152" s="237">
        <f>IF(COUNTA(AH152:AT152)=0,"",ROUND(AVERAGE(AH152:AT152),1))</f>
        <v/>
      </c>
    </row>
    <row r="153" ht="13.8" customHeight="1" s="185">
      <c r="A153" s="238" t="n">
        <v>6</v>
      </c>
      <c r="B153" s="239">
        <f t="array" ref="B153:B153">IFERROR(INDEX(Liste_Enfants!B$4:B$53,SMALL(IF(Liste_Enfants!E$4:E$53="C",ROW(Liste_Enfants!E$4:E$53)-3),6))&amp;" "&amp;INDEX(Liste_Enfants!C$4:C$53,SMALL(IF(Liste_Enfants!E$4:E$53="C",ROW(Liste_Enfants!E$4:E$53)-3),6)),"")</f>
        <v/>
      </c>
      <c r="C153" s="235" t="n"/>
      <c r="D153" s="236" t="n"/>
      <c r="E153" s="236" t="n"/>
      <c r="F153" s="236" t="n"/>
      <c r="G153" s="236" t="n"/>
      <c r="H153" s="236" t="n"/>
      <c r="I153" s="236" t="n"/>
      <c r="J153" s="236" t="n"/>
      <c r="K153" s="236" t="n"/>
      <c r="L153" s="236" t="n"/>
      <c r="M153" s="236" t="n"/>
      <c r="N153" s="236" t="n"/>
      <c r="O153" s="236" t="n"/>
      <c r="P153" s="236" t="n"/>
      <c r="Q153" s="264">
        <f>IF(COUNTA(D153:P153)=0,"",ROUND(AVERAGE(D153:P153),1))</f>
        <v/>
      </c>
      <c r="S153" s="236" t="n"/>
      <c r="T153" s="236" t="n"/>
      <c r="U153" s="236" t="n"/>
      <c r="V153" s="236" t="n"/>
      <c r="W153" s="236" t="n"/>
      <c r="X153" s="236" t="n"/>
      <c r="Y153" s="236" t="n"/>
      <c r="Z153" s="236" t="n"/>
      <c r="AA153" s="236" t="n"/>
      <c r="AB153" s="236" t="n"/>
      <c r="AC153" s="236" t="n"/>
      <c r="AD153" s="236" t="n"/>
      <c r="AE153" s="236" t="n"/>
      <c r="AF153" s="264">
        <f>IF(COUNTA(S153:AE153)=0,"",ROUND(AVERAGE(S153:AE153),1))</f>
        <v/>
      </c>
      <c r="AH153" s="236" t="n"/>
      <c r="AI153" s="236" t="n"/>
      <c r="AJ153" s="236" t="n"/>
      <c r="AK153" s="236" t="n"/>
      <c r="AL153" s="236" t="n"/>
      <c r="AM153" s="236" t="n"/>
      <c r="AN153" s="236" t="n"/>
      <c r="AO153" s="236" t="n"/>
      <c r="AP153" s="236" t="n"/>
      <c r="AQ153" s="236" t="n"/>
      <c r="AR153" s="236" t="n"/>
      <c r="AS153" s="236" t="n"/>
      <c r="AT153" s="236" t="n"/>
      <c r="AU153" s="237">
        <f>IF(COUNTA(AH153:AT153)=0,"",ROUND(AVERAGE(AH153:AT153),1))</f>
        <v/>
      </c>
    </row>
    <row r="154" ht="13.8" customHeight="1" s="185">
      <c r="A154" s="213" t="n">
        <v>7</v>
      </c>
      <c r="B154" s="234">
        <f t="array" ref="B154:B154">IFERROR(INDEX(Liste_Enfants!B$4:B$53,SMALL(IF(Liste_Enfants!E$4:E$53="C",ROW(Liste_Enfants!E$4:E$53)-3),7))&amp;" "&amp;INDEX(Liste_Enfants!C$4:C$53,SMALL(IF(Liste_Enfants!E$4:E$53="C",ROW(Liste_Enfants!E$4:E$53)-3),7)),"")</f>
        <v/>
      </c>
      <c r="C154" s="235" t="n"/>
      <c r="D154" s="236" t="n"/>
      <c r="E154" s="236" t="n"/>
      <c r="F154" s="236" t="n"/>
      <c r="G154" s="236" t="n"/>
      <c r="H154" s="236" t="n"/>
      <c r="I154" s="236" t="n"/>
      <c r="J154" s="236" t="n"/>
      <c r="K154" s="236" t="n"/>
      <c r="L154" s="236" t="n"/>
      <c r="M154" s="236" t="n"/>
      <c r="N154" s="236" t="n"/>
      <c r="O154" s="236" t="n"/>
      <c r="P154" s="236" t="n"/>
      <c r="Q154" s="264">
        <f>IF(COUNTA(D154:P154)=0,"",ROUND(AVERAGE(D154:P154),1))</f>
        <v/>
      </c>
      <c r="S154" s="236" t="n"/>
      <c r="T154" s="236" t="n"/>
      <c r="U154" s="236" t="n"/>
      <c r="V154" s="236" t="n"/>
      <c r="W154" s="236" t="n"/>
      <c r="X154" s="236" t="n"/>
      <c r="Y154" s="236" t="n"/>
      <c r="Z154" s="236" t="n"/>
      <c r="AA154" s="236" t="n"/>
      <c r="AB154" s="236" t="n"/>
      <c r="AC154" s="236" t="n"/>
      <c r="AD154" s="236" t="n"/>
      <c r="AE154" s="236" t="n"/>
      <c r="AF154" s="264">
        <f>IF(COUNTA(S154:AE154)=0,"",ROUND(AVERAGE(S154:AE154),1))</f>
        <v/>
      </c>
      <c r="AH154" s="236" t="n"/>
      <c r="AI154" s="236" t="n"/>
      <c r="AJ154" s="236" t="n"/>
      <c r="AK154" s="236" t="n"/>
      <c r="AL154" s="236" t="n"/>
      <c r="AM154" s="236" t="n"/>
      <c r="AN154" s="236" t="n"/>
      <c r="AO154" s="236" t="n"/>
      <c r="AP154" s="236" t="n"/>
      <c r="AQ154" s="236" t="n"/>
      <c r="AR154" s="236" t="n"/>
      <c r="AS154" s="236" t="n"/>
      <c r="AT154" s="236" t="n"/>
      <c r="AU154" s="237">
        <f>IF(COUNTA(AH154:AT154)=0,"",ROUND(AVERAGE(AH154:AT154),1))</f>
        <v/>
      </c>
    </row>
    <row r="155" ht="13.8" customHeight="1" s="185">
      <c r="A155" s="238" t="n">
        <v>8</v>
      </c>
      <c r="B155" s="239">
        <f t="array" ref="B155:B155">IFERROR(INDEX(Liste_Enfants!B$4:B$53,SMALL(IF(Liste_Enfants!E$4:E$53="C",ROW(Liste_Enfants!E$4:E$53)-3),8))&amp;" "&amp;INDEX(Liste_Enfants!C$4:C$53,SMALL(IF(Liste_Enfants!E$4:E$53="C",ROW(Liste_Enfants!E$4:E$53)-3),8)),"")</f>
        <v/>
      </c>
      <c r="C155" s="235" t="n"/>
      <c r="D155" s="236" t="n"/>
      <c r="E155" s="236" t="n"/>
      <c r="F155" s="236" t="n"/>
      <c r="G155" s="236" t="n"/>
      <c r="H155" s="236" t="n"/>
      <c r="I155" s="236" t="n"/>
      <c r="J155" s="236" t="n"/>
      <c r="K155" s="236" t="n"/>
      <c r="L155" s="236" t="n"/>
      <c r="M155" s="236" t="n"/>
      <c r="N155" s="236" t="n"/>
      <c r="O155" s="236" t="n"/>
      <c r="P155" s="236" t="n"/>
      <c r="Q155" s="264">
        <f>IF(COUNTA(D155:P155)=0,"",ROUND(AVERAGE(D155:P155),1))</f>
        <v/>
      </c>
      <c r="S155" s="236" t="n"/>
      <c r="T155" s="236" t="n"/>
      <c r="U155" s="236" t="n"/>
      <c r="V155" s="236" t="n"/>
      <c r="W155" s="236" t="n"/>
      <c r="X155" s="236" t="n"/>
      <c r="Y155" s="236" t="n"/>
      <c r="Z155" s="236" t="n"/>
      <c r="AA155" s="236" t="n"/>
      <c r="AB155" s="236" t="n"/>
      <c r="AC155" s="236" t="n"/>
      <c r="AD155" s="236" t="n"/>
      <c r="AE155" s="236" t="n"/>
      <c r="AF155" s="264">
        <f>IF(COUNTA(S155:AE155)=0,"",ROUND(AVERAGE(S155:AE155),1))</f>
        <v/>
      </c>
      <c r="AH155" s="236" t="n"/>
      <c r="AI155" s="236" t="n"/>
      <c r="AJ155" s="236" t="n"/>
      <c r="AK155" s="236" t="n"/>
      <c r="AL155" s="236" t="n"/>
      <c r="AM155" s="236" t="n"/>
      <c r="AN155" s="236" t="n"/>
      <c r="AO155" s="236" t="n"/>
      <c r="AP155" s="236" t="n"/>
      <c r="AQ155" s="236" t="n"/>
      <c r="AR155" s="236" t="n"/>
      <c r="AS155" s="236" t="n"/>
      <c r="AT155" s="236" t="n"/>
      <c r="AU155" s="237">
        <f>IF(COUNTA(AH155:AT155)=0,"",ROUND(AVERAGE(AH155:AT155),1))</f>
        <v/>
      </c>
    </row>
    <row r="156" ht="13.8" customHeight="1" s="185">
      <c r="A156" s="213" t="n">
        <v>9</v>
      </c>
      <c r="B156" s="234">
        <f t="array" ref="B156:B156">IFERROR(INDEX(Liste_Enfants!B$4:B$53,SMALL(IF(Liste_Enfants!E$4:E$53="C",ROW(Liste_Enfants!E$4:E$53)-3),9))&amp;" "&amp;INDEX(Liste_Enfants!C$4:C$53,SMALL(IF(Liste_Enfants!E$4:E$53="C",ROW(Liste_Enfants!E$4:E$53)-3),9)),"")</f>
        <v/>
      </c>
      <c r="C156" s="235" t="n"/>
      <c r="D156" s="236" t="n"/>
      <c r="E156" s="236" t="n"/>
      <c r="F156" s="236" t="n"/>
      <c r="G156" s="236" t="n"/>
      <c r="H156" s="236" t="n"/>
      <c r="I156" s="236" t="n"/>
      <c r="J156" s="236" t="n"/>
      <c r="K156" s="236" t="n"/>
      <c r="L156" s="236" t="n"/>
      <c r="M156" s="236" t="n"/>
      <c r="N156" s="236" t="n"/>
      <c r="O156" s="236" t="n"/>
      <c r="P156" s="236" t="n"/>
      <c r="Q156" s="264">
        <f>IF(COUNTA(D156:P156)=0,"",ROUND(AVERAGE(D156:P156),1))</f>
        <v/>
      </c>
      <c r="S156" s="236" t="n"/>
      <c r="T156" s="236" t="n"/>
      <c r="U156" s="236" t="n"/>
      <c r="V156" s="236" t="n"/>
      <c r="W156" s="236" t="n"/>
      <c r="X156" s="236" t="n"/>
      <c r="Y156" s="236" t="n"/>
      <c r="Z156" s="236" t="n"/>
      <c r="AA156" s="236" t="n"/>
      <c r="AB156" s="236" t="n"/>
      <c r="AC156" s="236" t="n"/>
      <c r="AD156" s="236" t="n"/>
      <c r="AE156" s="236" t="n"/>
      <c r="AF156" s="264">
        <f>IF(COUNTA(S156:AE156)=0,"",ROUND(AVERAGE(S156:AE156),1))</f>
        <v/>
      </c>
      <c r="AH156" s="236" t="n"/>
      <c r="AI156" s="236" t="n"/>
      <c r="AJ156" s="236" t="n"/>
      <c r="AK156" s="236" t="n"/>
      <c r="AL156" s="236" t="n"/>
      <c r="AM156" s="236" t="n"/>
      <c r="AN156" s="236" t="n"/>
      <c r="AO156" s="236" t="n"/>
      <c r="AP156" s="236" t="n"/>
      <c r="AQ156" s="236" t="n"/>
      <c r="AR156" s="236" t="n"/>
      <c r="AS156" s="236" t="n"/>
      <c r="AT156" s="236" t="n"/>
      <c r="AU156" s="237">
        <f>IF(COUNTA(AH156:AT156)=0,"",ROUND(AVERAGE(AH156:AT156),1))</f>
        <v/>
      </c>
    </row>
    <row r="157" ht="13.8" customHeight="1" s="185">
      <c r="A157" s="238" t="n">
        <v>10</v>
      </c>
      <c r="B157" s="239">
        <f t="array" ref="B157:B157">IFERROR(INDEX(Liste_Enfants!B$4:B$53,SMALL(IF(Liste_Enfants!E$4:E$53="C",ROW(Liste_Enfants!E$4:E$53)-3),10))&amp;" "&amp;INDEX(Liste_Enfants!C$4:C$53,SMALL(IF(Liste_Enfants!E$4:E$53="C",ROW(Liste_Enfants!E$4:E$53)-3),10)),"")</f>
        <v/>
      </c>
      <c r="C157" s="235" t="n"/>
      <c r="D157" s="236" t="n"/>
      <c r="E157" s="236" t="n"/>
      <c r="F157" s="236" t="n"/>
      <c r="G157" s="236" t="n"/>
      <c r="H157" s="236" t="n"/>
      <c r="I157" s="236" t="n"/>
      <c r="J157" s="236" t="n"/>
      <c r="K157" s="236" t="n"/>
      <c r="L157" s="236" t="n"/>
      <c r="M157" s="236" t="n"/>
      <c r="N157" s="236" t="n"/>
      <c r="O157" s="236" t="n"/>
      <c r="P157" s="236" t="n"/>
      <c r="Q157" s="264">
        <f>IF(COUNTA(D157:P157)=0,"",ROUND(AVERAGE(D157:P157),1))</f>
        <v/>
      </c>
      <c r="S157" s="236" t="n"/>
      <c r="T157" s="236" t="n"/>
      <c r="U157" s="236" t="n"/>
      <c r="V157" s="236" t="n"/>
      <c r="W157" s="236" t="n"/>
      <c r="X157" s="236" t="n"/>
      <c r="Y157" s="236" t="n"/>
      <c r="Z157" s="236" t="n"/>
      <c r="AA157" s="236" t="n"/>
      <c r="AB157" s="236" t="n"/>
      <c r="AC157" s="236" t="n"/>
      <c r="AD157" s="236" t="n"/>
      <c r="AE157" s="236" t="n"/>
      <c r="AF157" s="264">
        <f>IF(COUNTA(S157:AE157)=0,"",ROUND(AVERAGE(S157:AE157),1))</f>
        <v/>
      </c>
      <c r="AH157" s="236" t="n"/>
      <c r="AI157" s="236" t="n"/>
      <c r="AJ157" s="236" t="n"/>
      <c r="AK157" s="236" t="n"/>
      <c r="AL157" s="236" t="n"/>
      <c r="AM157" s="236" t="n"/>
      <c r="AN157" s="236" t="n"/>
      <c r="AO157" s="236" t="n"/>
      <c r="AP157" s="236" t="n"/>
      <c r="AQ157" s="236" t="n"/>
      <c r="AR157" s="236" t="n"/>
      <c r="AS157" s="236" t="n"/>
      <c r="AT157" s="236" t="n"/>
      <c r="AU157" s="237">
        <f>IF(COUNTA(AH157:AT157)=0,"",ROUND(AVERAGE(AH157:AT157),1))</f>
        <v/>
      </c>
    </row>
    <row r="158" ht="13.8" customHeight="1" s="185">
      <c r="A158" s="213" t="n">
        <v>11</v>
      </c>
      <c r="B158" s="234">
        <f t="array" ref="B158:B158">IFERROR(INDEX(Liste_Enfants!B$4:B$53,SMALL(IF(Liste_Enfants!E$4:E$53="C",ROW(Liste_Enfants!E$4:E$53)-3),11))&amp;" "&amp;INDEX(Liste_Enfants!C$4:C$53,SMALL(IF(Liste_Enfants!E$4:E$53="C",ROW(Liste_Enfants!E$4:E$53)-3),11)),"")</f>
        <v/>
      </c>
      <c r="C158" s="235" t="n"/>
      <c r="D158" s="236" t="n"/>
      <c r="E158" s="236" t="n"/>
      <c r="F158" s="236" t="n"/>
      <c r="G158" s="236" t="n"/>
      <c r="H158" s="236" t="n"/>
      <c r="I158" s="236" t="n"/>
      <c r="J158" s="236" t="n"/>
      <c r="K158" s="236" t="n"/>
      <c r="L158" s="236" t="n"/>
      <c r="M158" s="236" t="n"/>
      <c r="N158" s="236" t="n"/>
      <c r="O158" s="236" t="n"/>
      <c r="P158" s="236" t="n"/>
      <c r="Q158" s="264">
        <f>IF(COUNTA(D158:P158)=0,"",ROUND(AVERAGE(D158:P158),1))</f>
        <v/>
      </c>
      <c r="S158" s="236" t="n"/>
      <c r="T158" s="236" t="n"/>
      <c r="U158" s="236" t="n"/>
      <c r="V158" s="236" t="n"/>
      <c r="W158" s="236" t="n"/>
      <c r="X158" s="236" t="n"/>
      <c r="Y158" s="236" t="n"/>
      <c r="Z158" s="236" t="n"/>
      <c r="AA158" s="236" t="n"/>
      <c r="AB158" s="236" t="n"/>
      <c r="AC158" s="236" t="n"/>
      <c r="AD158" s="236" t="n"/>
      <c r="AE158" s="236" t="n"/>
      <c r="AF158" s="264">
        <f>IF(COUNTA(S158:AE158)=0,"",ROUND(AVERAGE(S158:AE158),1))</f>
        <v/>
      </c>
      <c r="AH158" s="236" t="n"/>
      <c r="AI158" s="236" t="n"/>
      <c r="AJ158" s="236" t="n"/>
      <c r="AK158" s="236" t="n"/>
      <c r="AL158" s="236" t="n"/>
      <c r="AM158" s="236" t="n"/>
      <c r="AN158" s="236" t="n"/>
      <c r="AO158" s="236" t="n"/>
      <c r="AP158" s="236" t="n"/>
      <c r="AQ158" s="236" t="n"/>
      <c r="AR158" s="236" t="n"/>
      <c r="AS158" s="236" t="n"/>
      <c r="AT158" s="236" t="n"/>
      <c r="AU158" s="237">
        <f>IF(COUNTA(AH158:AT158)=0,"",ROUND(AVERAGE(AH158:AT158),1))</f>
        <v/>
      </c>
    </row>
    <row r="159" ht="13.8" customHeight="1" s="185">
      <c r="A159" s="238" t="n">
        <v>12</v>
      </c>
      <c r="B159" s="239">
        <f t="array" ref="B159:B159">IFERROR(INDEX(Liste_Enfants!B$4:B$53,SMALL(IF(Liste_Enfants!E$4:E$53="C",ROW(Liste_Enfants!E$4:E$53)-3),12))&amp;" "&amp;INDEX(Liste_Enfants!C$4:C$53,SMALL(IF(Liste_Enfants!E$4:E$53="C",ROW(Liste_Enfants!E$4:E$53)-3),12)),"")</f>
        <v/>
      </c>
      <c r="C159" s="235" t="n"/>
      <c r="D159" s="236" t="n"/>
      <c r="E159" s="236" t="n"/>
      <c r="F159" s="236" t="n"/>
      <c r="G159" s="236" t="n"/>
      <c r="H159" s="236" t="n"/>
      <c r="I159" s="236" t="n"/>
      <c r="J159" s="236" t="n"/>
      <c r="K159" s="236" t="n"/>
      <c r="L159" s="236" t="n"/>
      <c r="M159" s="236" t="n"/>
      <c r="N159" s="236" t="n"/>
      <c r="O159" s="236" t="n"/>
      <c r="P159" s="236" t="n"/>
      <c r="Q159" s="264">
        <f>IF(COUNTA(D159:P159)=0,"",ROUND(AVERAGE(D159:P159),1))</f>
        <v/>
      </c>
      <c r="S159" s="236" t="n"/>
      <c r="T159" s="236" t="n"/>
      <c r="U159" s="236" t="n"/>
      <c r="V159" s="236" t="n"/>
      <c r="W159" s="236" t="n"/>
      <c r="X159" s="236" t="n"/>
      <c r="Y159" s="236" t="n"/>
      <c r="Z159" s="236" t="n"/>
      <c r="AA159" s="236" t="n"/>
      <c r="AB159" s="236" t="n"/>
      <c r="AC159" s="236" t="n"/>
      <c r="AD159" s="236" t="n"/>
      <c r="AE159" s="236" t="n"/>
      <c r="AF159" s="264">
        <f>IF(COUNTA(S159:AE159)=0,"",ROUND(AVERAGE(S159:AE159),1))</f>
        <v/>
      </c>
      <c r="AH159" s="236" t="n"/>
      <c r="AI159" s="236" t="n"/>
      <c r="AJ159" s="236" t="n"/>
      <c r="AK159" s="236" t="n"/>
      <c r="AL159" s="236" t="n"/>
      <c r="AM159" s="236" t="n"/>
      <c r="AN159" s="236" t="n"/>
      <c r="AO159" s="236" t="n"/>
      <c r="AP159" s="236" t="n"/>
      <c r="AQ159" s="236" t="n"/>
      <c r="AR159" s="236" t="n"/>
      <c r="AS159" s="236" t="n"/>
      <c r="AT159" s="236" t="n"/>
      <c r="AU159" s="237">
        <f>IF(COUNTA(AH159:AT159)=0,"",ROUND(AVERAGE(AH159:AT159),1))</f>
        <v/>
      </c>
    </row>
    <row r="160" ht="13.8" customHeight="1" s="185">
      <c r="A160" s="213" t="n">
        <v>13</v>
      </c>
      <c r="B160" s="234">
        <f t="array" ref="B160:B160">IFERROR(INDEX(Liste_Enfants!B$4:B$53,SMALL(IF(Liste_Enfants!E$4:E$53="C",ROW(Liste_Enfants!E$4:E$53)-3),13))&amp;" "&amp;INDEX(Liste_Enfants!C$4:C$53,SMALL(IF(Liste_Enfants!E$4:E$53="C",ROW(Liste_Enfants!E$4:E$53)-3),13)),"")</f>
        <v/>
      </c>
      <c r="C160" s="235" t="n"/>
      <c r="D160" s="236" t="n"/>
      <c r="E160" s="236" t="n"/>
      <c r="F160" s="236" t="n"/>
      <c r="G160" s="236" t="n"/>
      <c r="H160" s="236" t="n"/>
      <c r="I160" s="236" t="n"/>
      <c r="J160" s="236" t="n"/>
      <c r="K160" s="236" t="n"/>
      <c r="L160" s="236" t="n"/>
      <c r="M160" s="236" t="n"/>
      <c r="N160" s="236" t="n"/>
      <c r="O160" s="236" t="n"/>
      <c r="P160" s="236" t="n"/>
      <c r="Q160" s="264">
        <f>IF(COUNTA(D160:P160)=0,"",ROUND(AVERAGE(D160:P160),1))</f>
        <v/>
      </c>
      <c r="S160" s="236" t="n"/>
      <c r="T160" s="236" t="n"/>
      <c r="U160" s="236" t="n"/>
      <c r="V160" s="236" t="n"/>
      <c r="W160" s="236" t="n"/>
      <c r="X160" s="236" t="n"/>
      <c r="Y160" s="236" t="n"/>
      <c r="Z160" s="236" t="n"/>
      <c r="AA160" s="236" t="n"/>
      <c r="AB160" s="236" t="n"/>
      <c r="AC160" s="236" t="n"/>
      <c r="AD160" s="236" t="n"/>
      <c r="AE160" s="236" t="n"/>
      <c r="AF160" s="264">
        <f>IF(COUNTA(S160:AE160)=0,"",ROUND(AVERAGE(S160:AE160),1))</f>
        <v/>
      </c>
      <c r="AH160" s="236" t="n"/>
      <c r="AI160" s="236" t="n"/>
      <c r="AJ160" s="236" t="n"/>
      <c r="AK160" s="236" t="n"/>
      <c r="AL160" s="236" t="n"/>
      <c r="AM160" s="236" t="n"/>
      <c r="AN160" s="236" t="n"/>
      <c r="AO160" s="236" t="n"/>
      <c r="AP160" s="236" t="n"/>
      <c r="AQ160" s="236" t="n"/>
      <c r="AR160" s="236" t="n"/>
      <c r="AS160" s="236" t="n"/>
      <c r="AT160" s="236" t="n"/>
      <c r="AU160" s="237">
        <f>IF(COUNTA(AH160:AT160)=0,"",ROUND(AVERAGE(AH160:AT160),1))</f>
        <v/>
      </c>
    </row>
    <row r="161" ht="13.8" customHeight="1" s="185">
      <c r="A161" s="238" t="n">
        <v>14</v>
      </c>
      <c r="B161" s="239">
        <f t="array" ref="B161:B161">IFERROR(INDEX(Liste_Enfants!B$4:B$53,SMALL(IF(Liste_Enfants!E$4:E$53="C",ROW(Liste_Enfants!E$4:E$53)-3),14))&amp;" "&amp;INDEX(Liste_Enfants!C$4:C$53,SMALL(IF(Liste_Enfants!E$4:E$53="C",ROW(Liste_Enfants!E$4:E$53)-3),14)),"")</f>
        <v/>
      </c>
      <c r="C161" s="235" t="n"/>
      <c r="D161" s="236" t="n"/>
      <c r="E161" s="236" t="n"/>
      <c r="F161" s="236" t="n"/>
      <c r="G161" s="236" t="n"/>
      <c r="H161" s="236" t="n"/>
      <c r="I161" s="236" t="n"/>
      <c r="J161" s="236" t="n"/>
      <c r="K161" s="236" t="n"/>
      <c r="L161" s="236" t="n"/>
      <c r="M161" s="236" t="n"/>
      <c r="N161" s="236" t="n"/>
      <c r="O161" s="236" t="n"/>
      <c r="P161" s="236" t="n"/>
      <c r="Q161" s="264">
        <f>IF(COUNTA(D161:P161)=0,"",ROUND(AVERAGE(D161:P161),1))</f>
        <v/>
      </c>
      <c r="S161" s="236" t="n"/>
      <c r="T161" s="236" t="n"/>
      <c r="U161" s="236" t="n"/>
      <c r="V161" s="236" t="n"/>
      <c r="W161" s="236" t="n"/>
      <c r="X161" s="236" t="n"/>
      <c r="Y161" s="236" t="n"/>
      <c r="Z161" s="236" t="n"/>
      <c r="AA161" s="236" t="n"/>
      <c r="AB161" s="236" t="n"/>
      <c r="AC161" s="236" t="n"/>
      <c r="AD161" s="236" t="n"/>
      <c r="AE161" s="236" t="n"/>
      <c r="AF161" s="264">
        <f>IF(COUNTA(S161:AE161)=0,"",ROUND(AVERAGE(S161:AE161),1))</f>
        <v/>
      </c>
      <c r="AH161" s="236" t="n"/>
      <c r="AI161" s="236" t="n"/>
      <c r="AJ161" s="236" t="n"/>
      <c r="AK161" s="236" t="n"/>
      <c r="AL161" s="236" t="n"/>
      <c r="AM161" s="236" t="n"/>
      <c r="AN161" s="236" t="n"/>
      <c r="AO161" s="236" t="n"/>
      <c r="AP161" s="236" t="n"/>
      <c r="AQ161" s="236" t="n"/>
      <c r="AR161" s="236" t="n"/>
      <c r="AS161" s="236" t="n"/>
      <c r="AT161" s="236" t="n"/>
      <c r="AU161" s="237">
        <f>IF(COUNTA(AH161:AT161)=0,"",ROUND(AVERAGE(AH161:AT161),1))</f>
        <v/>
      </c>
    </row>
    <row r="162" ht="13.8" customHeight="1" s="185">
      <c r="A162" s="213" t="n">
        <v>15</v>
      </c>
      <c r="B162" s="234">
        <f t="array" ref="B162:B162">IFERROR(INDEX(Liste_Enfants!B$4:B$53,SMALL(IF(Liste_Enfants!E$4:E$53="C",ROW(Liste_Enfants!E$4:E$53)-3),15))&amp;" "&amp;INDEX(Liste_Enfants!C$4:C$53,SMALL(IF(Liste_Enfants!E$4:E$53="C",ROW(Liste_Enfants!E$4:E$53)-3),15)),"")</f>
        <v/>
      </c>
      <c r="C162" s="235" t="n"/>
      <c r="D162" s="236" t="n"/>
      <c r="E162" s="236" t="n"/>
      <c r="F162" s="236" t="n"/>
      <c r="G162" s="236" t="n"/>
      <c r="H162" s="236" t="n"/>
      <c r="I162" s="236" t="n"/>
      <c r="J162" s="236" t="n"/>
      <c r="K162" s="236" t="n"/>
      <c r="L162" s="236" t="n"/>
      <c r="M162" s="236" t="n"/>
      <c r="N162" s="236" t="n"/>
      <c r="O162" s="236" t="n"/>
      <c r="P162" s="236" t="n"/>
      <c r="Q162" s="264">
        <f>IF(COUNTA(D162:P162)=0,"",ROUND(AVERAGE(D162:P162),1))</f>
        <v/>
      </c>
      <c r="S162" s="236" t="n"/>
      <c r="T162" s="236" t="n"/>
      <c r="U162" s="236" t="n"/>
      <c r="V162" s="236" t="n"/>
      <c r="W162" s="236" t="n"/>
      <c r="X162" s="236" t="n"/>
      <c r="Y162" s="236" t="n"/>
      <c r="Z162" s="236" t="n"/>
      <c r="AA162" s="236" t="n"/>
      <c r="AB162" s="236" t="n"/>
      <c r="AC162" s="236" t="n"/>
      <c r="AD162" s="236" t="n"/>
      <c r="AE162" s="236" t="n"/>
      <c r="AF162" s="264">
        <f>IF(COUNTA(S162:AE162)=0,"",ROUND(AVERAGE(S162:AE162),1))</f>
        <v/>
      </c>
      <c r="AH162" s="236" t="n"/>
      <c r="AI162" s="236" t="n"/>
      <c r="AJ162" s="236" t="n"/>
      <c r="AK162" s="236" t="n"/>
      <c r="AL162" s="236" t="n"/>
      <c r="AM162" s="236" t="n"/>
      <c r="AN162" s="236" t="n"/>
      <c r="AO162" s="236" t="n"/>
      <c r="AP162" s="236" t="n"/>
      <c r="AQ162" s="236" t="n"/>
      <c r="AR162" s="236" t="n"/>
      <c r="AS162" s="236" t="n"/>
      <c r="AT162" s="236" t="n"/>
      <c r="AU162" s="237">
        <f>IF(COUNTA(AH162:AT162)=0,"",ROUND(AVERAGE(AH162:AT162),1))</f>
        <v/>
      </c>
    </row>
    <row r="163" ht="12.8" customHeight="1" s="185">
      <c r="A163" s="233" t="inlineStr">
        <is>
          <t>📊 MOY.</t>
        </is>
      </c>
      <c r="C163" s="235" t="n"/>
      <c r="D163" s="241">
        <f>IF(COUNTA(D148:D162)=0,"",ROUND(AVERAGE(D148:D162),1))</f>
        <v/>
      </c>
      <c r="E163" s="241">
        <f>IF(COUNTA(E148:E162)=0,"",ROUND(AVERAGE(E148:E162),1))</f>
        <v/>
      </c>
      <c r="F163" s="241">
        <f>IF(COUNTA(F148:F162)=0,"",ROUND(AVERAGE(F148:F162),1))</f>
        <v/>
      </c>
      <c r="G163" s="241">
        <f>IF(COUNTA(G148:G162)=0,"",ROUND(AVERAGE(G148:G162),1))</f>
        <v/>
      </c>
      <c r="H163" s="241">
        <f>IF(COUNTA(H148:H162)=0,"",ROUND(AVERAGE(H148:H162),1))</f>
        <v/>
      </c>
      <c r="I163" s="241">
        <f>IF(COUNTA(I148:I162)=0,"",ROUND(AVERAGE(I148:I162),1))</f>
        <v/>
      </c>
      <c r="J163" s="241">
        <f>IF(COUNTA(J148:J162)=0,"",ROUND(AVERAGE(J148:J162),1))</f>
        <v/>
      </c>
      <c r="K163" s="241">
        <f>IF(COUNTA(K148:K162)=0,"",ROUND(AVERAGE(K148:K162),1))</f>
        <v/>
      </c>
      <c r="L163" s="241">
        <f>IF(COUNTA(L148:L162)=0,"",ROUND(AVERAGE(L148:L162),1))</f>
        <v/>
      </c>
      <c r="M163" s="241">
        <f>IF(COUNTA(M148:M162)=0,"",ROUND(AVERAGE(M148:M162),1))</f>
        <v/>
      </c>
      <c r="N163" s="241">
        <f>IF(COUNTA(N148:N162)=0,"",ROUND(AVERAGE(N148:N162),1))</f>
        <v/>
      </c>
      <c r="O163" s="241">
        <f>IF(COUNTA(O148:O162)=0,"",ROUND(AVERAGE(O148:O162),1))</f>
        <v/>
      </c>
      <c r="P163" s="241">
        <f>IF(COUNTA(P148:P162)=0,"",ROUND(AVERAGE(P148:P162),1))</f>
        <v/>
      </c>
      <c r="Q163" s="265">
        <f>IF(COUNTA(Q148:Q162)=0,"",ROUND(AVERAGE(Q148:Q162),1))</f>
        <v/>
      </c>
      <c r="S163" s="241">
        <f>IF(COUNTA(S148:S162)=0,"",ROUND(AVERAGE(S148:S162),1))</f>
        <v/>
      </c>
      <c r="T163" s="241">
        <f>IF(COUNTA(T148:T162)=0,"",ROUND(AVERAGE(T148:T162),1))</f>
        <v/>
      </c>
      <c r="U163" s="241">
        <f>IF(COUNTA(U148:U162)=0,"",ROUND(AVERAGE(U148:U162),1))</f>
        <v/>
      </c>
      <c r="V163" s="241">
        <f>IF(COUNTA(V148:V162)=0,"",ROUND(AVERAGE(V148:V162),1))</f>
        <v/>
      </c>
      <c r="W163" s="241">
        <f>IF(COUNTA(W148:W162)=0,"",ROUND(AVERAGE(W148:W162),1))</f>
        <v/>
      </c>
      <c r="X163" s="241">
        <f>IF(COUNTA(X148:X162)=0,"",ROUND(AVERAGE(X148:X162),1))</f>
        <v/>
      </c>
      <c r="Y163" s="241">
        <f>IF(COUNTA(Y148:Y162)=0,"",ROUND(AVERAGE(Y148:Y162),1))</f>
        <v/>
      </c>
      <c r="Z163" s="241">
        <f>IF(COUNTA(Z148:Z162)=0,"",ROUND(AVERAGE(Z148:Z162),1))</f>
        <v/>
      </c>
      <c r="AA163" s="241">
        <f>IF(COUNTA(AA148:AA162)=0,"",ROUND(AVERAGE(AA148:AA162),1))</f>
        <v/>
      </c>
      <c r="AB163" s="241">
        <f>IF(COUNTA(AB148:AB162)=0,"",ROUND(AVERAGE(AB148:AB162),1))</f>
        <v/>
      </c>
      <c r="AC163" s="241">
        <f>IF(COUNTA(AC148:AC162)=0,"",ROUND(AVERAGE(AC148:AC162),1))</f>
        <v/>
      </c>
      <c r="AD163" s="241">
        <f>IF(COUNTA(AD148:AD162)=0,"",ROUND(AVERAGE(AD148:AD162),1))</f>
        <v/>
      </c>
      <c r="AE163" s="241">
        <f>IF(COUNTA(AE148:AE162)=0,"",ROUND(AVERAGE(AE148:AE162),1))</f>
        <v/>
      </c>
      <c r="AF163" s="265">
        <f>IF(COUNTA(AF148:AF162)=0,"",ROUND(AVERAGE(AF148:AF162),1))</f>
        <v/>
      </c>
      <c r="AH163" s="241">
        <f>IF(COUNTA(AH148:AH162)=0,"",ROUND(AVERAGE(AH148:AH162),1))</f>
        <v/>
      </c>
      <c r="AI163" s="241">
        <f>IF(COUNTA(AI148:AI162)=0,"",ROUND(AVERAGE(AI148:AI162),1))</f>
        <v/>
      </c>
      <c r="AJ163" s="241">
        <f>IF(COUNTA(AJ148:AJ162)=0,"",ROUND(AVERAGE(AJ148:AJ162),1))</f>
        <v/>
      </c>
      <c r="AK163" s="241">
        <f>IF(COUNTA(AK148:AK162)=0,"",ROUND(AVERAGE(AK148:AK162),1))</f>
        <v/>
      </c>
      <c r="AL163" s="241">
        <f>IF(COUNTA(AL148:AL162)=0,"",ROUND(AVERAGE(AL148:AL162),1))</f>
        <v/>
      </c>
      <c r="AM163" s="241">
        <f>IF(COUNTA(AM148:AM162)=0,"",ROUND(AVERAGE(AM148:AM162),1))</f>
        <v/>
      </c>
      <c r="AN163" s="241">
        <f>IF(COUNTA(AN148:AN162)=0,"",ROUND(AVERAGE(AN148:AN162),1))</f>
        <v/>
      </c>
      <c r="AO163" s="241">
        <f>IF(COUNTA(AO148:AO162)=0,"",ROUND(AVERAGE(AO148:AO162),1))</f>
        <v/>
      </c>
      <c r="AP163" s="241">
        <f>IF(COUNTA(AP148:AP162)=0,"",ROUND(AVERAGE(AP148:AP162),1))</f>
        <v/>
      </c>
      <c r="AQ163" s="241">
        <f>IF(COUNTA(AQ148:AQ162)=0,"",ROUND(AVERAGE(AQ148:AQ162),1))</f>
        <v/>
      </c>
      <c r="AR163" s="241">
        <f>IF(COUNTA(AR148:AR162)=0,"",ROUND(AVERAGE(AR148:AR162),1))</f>
        <v/>
      </c>
      <c r="AS163" s="241">
        <f>IF(COUNTA(AS148:AS162)=0,"",ROUND(AVERAGE(AS148:AS162),1))</f>
        <v/>
      </c>
      <c r="AT163" s="241">
        <f>IF(COUNTA(AT148:AT162)=0,"",ROUND(AVERAGE(AT148:AT162),1))</f>
        <v/>
      </c>
      <c r="AU163" s="266">
        <f>IF(COUNTA(AU148:AU162)=0,"",ROUND(AVERAGE(AU148:AU162),1))</f>
        <v/>
      </c>
    </row>
    <row r="164" ht="30" customHeight="1" s="185">
      <c r="A164" s="242" t="inlineStr">
        <is>
          <t>N°</t>
        </is>
      </c>
      <c r="B164" s="243" t="inlineStr">
        <is>
          <t>📅 MARDI</t>
        </is>
      </c>
      <c r="C164" s="228" t="n"/>
      <c r="D164" s="229" t="inlineStr">
        <is>
          <t>Règles</t>
        </is>
      </c>
      <c r="E164" s="229" t="inlineStr">
        <is>
          <t>Coopér.</t>
        </is>
      </c>
      <c r="F164" s="229" t="inlineStr">
        <is>
          <t>Comm.</t>
        </is>
      </c>
      <c r="G164" s="229" t="inlineStr">
        <is>
          <t>Entraide</t>
        </is>
      </c>
      <c r="H164" s="230" t="inlineStr">
        <is>
          <t>Initiat.</t>
        </is>
      </c>
      <c r="I164" s="230" t="inlineStr">
        <is>
          <t>Gest.mat</t>
        </is>
      </c>
      <c r="J164" s="230" t="inlineStr">
        <is>
          <t>Orga.</t>
        </is>
      </c>
      <c r="K164" s="231" t="inlineStr">
        <is>
          <t>Imagin.</t>
        </is>
      </c>
      <c r="L164" s="231" t="inlineStr">
        <is>
          <t>Expr.art</t>
        </is>
      </c>
      <c r="M164" s="231" t="inlineStr">
        <is>
          <t>Expr.corp</t>
        </is>
      </c>
      <c r="N164" s="232" t="inlineStr">
        <is>
          <t>Coord.</t>
        </is>
      </c>
      <c r="O164" s="232" t="inlineStr">
        <is>
          <t>Endur.</t>
        </is>
      </c>
      <c r="P164" s="232" t="inlineStr">
        <is>
          <t>Esp.sport</t>
        </is>
      </c>
      <c r="Q164" s="267" t="inlineStr">
        <is>
          <t>MOY</t>
        </is>
      </c>
      <c r="R164" s="268" t="inlineStr">
        <is>
          <t>▼ Activité</t>
        </is>
      </c>
      <c r="S164" s="229" t="inlineStr">
        <is>
          <t>Règles</t>
        </is>
      </c>
      <c r="T164" s="229" t="inlineStr">
        <is>
          <t>Coopér.</t>
        </is>
      </c>
      <c r="U164" s="229" t="inlineStr">
        <is>
          <t>Comm.</t>
        </is>
      </c>
      <c r="V164" s="229" t="inlineStr">
        <is>
          <t>Entraide</t>
        </is>
      </c>
      <c r="W164" s="230" t="inlineStr">
        <is>
          <t>Initiat.</t>
        </is>
      </c>
      <c r="X164" s="230" t="inlineStr">
        <is>
          <t>Gest.mat</t>
        </is>
      </c>
      <c r="Y164" s="230" t="inlineStr">
        <is>
          <t>Orga.</t>
        </is>
      </c>
      <c r="Z164" s="231" t="inlineStr">
        <is>
          <t>Imagin.</t>
        </is>
      </c>
      <c r="AA164" s="231" t="inlineStr">
        <is>
          <t>Expr.art</t>
        </is>
      </c>
      <c r="AB164" s="231" t="inlineStr">
        <is>
          <t>Expr.corp</t>
        </is>
      </c>
      <c r="AC164" s="232" t="inlineStr">
        <is>
          <t>Coord.</t>
        </is>
      </c>
      <c r="AD164" s="232" t="inlineStr">
        <is>
          <t>Endur.</t>
        </is>
      </c>
      <c r="AE164" s="232" t="inlineStr">
        <is>
          <t>Esp.sport</t>
        </is>
      </c>
      <c r="AF164" s="267" t="inlineStr">
        <is>
          <t>MOY</t>
        </is>
      </c>
      <c r="AH164" s="229" t="inlineStr">
        <is>
          <t>Règles</t>
        </is>
      </c>
      <c r="AI164" s="229" t="inlineStr">
        <is>
          <t>Coopér.</t>
        </is>
      </c>
      <c r="AJ164" s="229" t="inlineStr">
        <is>
          <t>Comm.</t>
        </is>
      </c>
      <c r="AK164" s="229" t="inlineStr">
        <is>
          <t>Entraide</t>
        </is>
      </c>
      <c r="AL164" s="230" t="inlineStr">
        <is>
          <t>Initiat.</t>
        </is>
      </c>
      <c r="AM164" s="230" t="inlineStr">
        <is>
          <t>Gest.mat</t>
        </is>
      </c>
      <c r="AN164" s="230" t="inlineStr">
        <is>
          <t>Orga.</t>
        </is>
      </c>
      <c r="AO164" s="231" t="inlineStr">
        <is>
          <t>Imagin.</t>
        </is>
      </c>
      <c r="AP164" s="231" t="inlineStr">
        <is>
          <t>Expr.art</t>
        </is>
      </c>
      <c r="AQ164" s="231" t="inlineStr">
        <is>
          <t>Expr.corp</t>
        </is>
      </c>
      <c r="AR164" s="232" t="inlineStr">
        <is>
          <t>Coord.</t>
        </is>
      </c>
      <c r="AS164" s="232" t="inlineStr">
        <is>
          <t>Endur.</t>
        </is>
      </c>
      <c r="AT164" s="232" t="inlineStr">
        <is>
          <t>Esp.sport</t>
        </is>
      </c>
      <c r="AU164" s="269" t="inlineStr">
        <is>
          <t>MOY</t>
        </is>
      </c>
    </row>
    <row r="165" ht="13.8" customHeight="1" s="185">
      <c r="A165" s="213" t="n">
        <v>1</v>
      </c>
      <c r="B165" s="234">
        <f t="array" ref="B165:B165">IFERROR(INDEX(Liste_Enfants!B$4:B$53,SMALL(IF(Liste_Enfants!E$4:E$53="C",ROW(Liste_Enfants!E$4:E$53)-3),1))&amp;" "&amp;INDEX(Liste_Enfants!C$4:C$53,SMALL(IF(Liste_Enfants!E$4:E$53="C",ROW(Liste_Enfants!E$4:E$53)-3),1)),"")</f>
        <v/>
      </c>
      <c r="C165" s="235" t="n"/>
      <c r="D165" s="236" t="n"/>
      <c r="E165" s="236" t="n"/>
      <c r="F165" s="236" t="n"/>
      <c r="G165" s="236" t="n"/>
      <c r="H165" s="236" t="n"/>
      <c r="I165" s="236" t="n"/>
      <c r="J165" s="236" t="n"/>
      <c r="K165" s="236" t="n"/>
      <c r="L165" s="236" t="n"/>
      <c r="M165" s="236" t="n"/>
      <c r="N165" s="236" t="n"/>
      <c r="O165" s="236" t="n"/>
      <c r="P165" s="236" t="n"/>
      <c r="Q165" s="264">
        <f>IF(COUNTA(D165:P165)=0,"",ROUND(AVERAGE(D165:P165),1))</f>
        <v/>
      </c>
      <c r="S165" s="236" t="n"/>
      <c r="T165" s="236" t="n"/>
      <c r="U165" s="236" t="n"/>
      <c r="V165" s="236" t="n"/>
      <c r="W165" s="236" t="n"/>
      <c r="X165" s="236" t="n"/>
      <c r="Y165" s="236" t="n"/>
      <c r="Z165" s="236" t="n"/>
      <c r="AA165" s="236" t="n"/>
      <c r="AB165" s="236" t="n"/>
      <c r="AC165" s="236" t="n"/>
      <c r="AD165" s="236" t="n"/>
      <c r="AE165" s="236" t="n"/>
      <c r="AF165" s="264">
        <f>IF(COUNTA(S165:AE165)=0,"",ROUND(AVERAGE(S165:AE165),1))</f>
        <v/>
      </c>
      <c r="AH165" s="236" t="n"/>
      <c r="AI165" s="236" t="n"/>
      <c r="AJ165" s="236" t="n"/>
      <c r="AK165" s="236" t="n"/>
      <c r="AL165" s="236" t="n"/>
      <c r="AM165" s="236" t="n"/>
      <c r="AN165" s="236" t="n"/>
      <c r="AO165" s="236" t="n"/>
      <c r="AP165" s="236" t="n"/>
      <c r="AQ165" s="236" t="n"/>
      <c r="AR165" s="236" t="n"/>
      <c r="AS165" s="236" t="n"/>
      <c r="AT165" s="236" t="n"/>
      <c r="AU165" s="237">
        <f>IF(COUNTA(AH165:AT165)=0,"",ROUND(AVERAGE(AH165:AT165),1))</f>
        <v/>
      </c>
    </row>
    <row r="166" ht="13.8" customHeight="1" s="185">
      <c r="A166" s="238" t="n">
        <v>2</v>
      </c>
      <c r="B166" s="239">
        <f t="array" ref="B166:B166">IFERROR(INDEX(Liste_Enfants!B$4:B$53,SMALL(IF(Liste_Enfants!E$4:E$53="C",ROW(Liste_Enfants!E$4:E$53)-3),2))&amp;" "&amp;INDEX(Liste_Enfants!C$4:C$53,SMALL(IF(Liste_Enfants!E$4:E$53="C",ROW(Liste_Enfants!E$4:E$53)-3),2)),"")</f>
        <v/>
      </c>
      <c r="C166" s="235" t="n"/>
      <c r="D166" s="236" t="n"/>
      <c r="E166" s="236" t="n"/>
      <c r="F166" s="236" t="n"/>
      <c r="G166" s="236" t="n"/>
      <c r="H166" s="236" t="n"/>
      <c r="I166" s="236" t="n"/>
      <c r="J166" s="236" t="n"/>
      <c r="K166" s="236" t="n"/>
      <c r="L166" s="236" t="n"/>
      <c r="M166" s="236" t="n"/>
      <c r="N166" s="236" t="n"/>
      <c r="O166" s="236" t="n"/>
      <c r="P166" s="236" t="n"/>
      <c r="Q166" s="264">
        <f>IF(COUNTA(D166:P166)=0,"",ROUND(AVERAGE(D166:P166),1))</f>
        <v/>
      </c>
      <c r="S166" s="236" t="n"/>
      <c r="T166" s="236" t="n"/>
      <c r="U166" s="236" t="n"/>
      <c r="V166" s="236" t="n"/>
      <c r="W166" s="236" t="n"/>
      <c r="X166" s="236" t="n"/>
      <c r="Y166" s="236" t="n"/>
      <c r="Z166" s="236" t="n"/>
      <c r="AA166" s="236" t="n"/>
      <c r="AB166" s="236" t="n"/>
      <c r="AC166" s="236" t="n"/>
      <c r="AD166" s="236" t="n"/>
      <c r="AE166" s="236" t="n"/>
      <c r="AF166" s="264">
        <f>IF(COUNTA(S166:AE166)=0,"",ROUND(AVERAGE(S166:AE166),1))</f>
        <v/>
      </c>
      <c r="AH166" s="236" t="n"/>
      <c r="AI166" s="236" t="n"/>
      <c r="AJ166" s="236" t="n"/>
      <c r="AK166" s="236" t="n"/>
      <c r="AL166" s="236" t="n"/>
      <c r="AM166" s="236" t="n"/>
      <c r="AN166" s="236" t="n"/>
      <c r="AO166" s="236" t="n"/>
      <c r="AP166" s="236" t="n"/>
      <c r="AQ166" s="236" t="n"/>
      <c r="AR166" s="236" t="n"/>
      <c r="AS166" s="236" t="n"/>
      <c r="AT166" s="236" t="n"/>
      <c r="AU166" s="237">
        <f>IF(COUNTA(AH166:AT166)=0,"",ROUND(AVERAGE(AH166:AT166),1))</f>
        <v/>
      </c>
    </row>
    <row r="167" ht="13.8" customHeight="1" s="185">
      <c r="A167" s="213" t="n">
        <v>3</v>
      </c>
      <c r="B167" s="234">
        <f t="array" ref="B167:B167">IFERROR(INDEX(Liste_Enfants!B$4:B$53,SMALL(IF(Liste_Enfants!E$4:E$53="C",ROW(Liste_Enfants!E$4:E$53)-3),3))&amp;" "&amp;INDEX(Liste_Enfants!C$4:C$53,SMALL(IF(Liste_Enfants!E$4:E$53="C",ROW(Liste_Enfants!E$4:E$53)-3),3)),"")</f>
        <v/>
      </c>
      <c r="C167" s="235" t="n"/>
      <c r="D167" s="236" t="n"/>
      <c r="E167" s="236" t="n"/>
      <c r="F167" s="236" t="n"/>
      <c r="G167" s="236" t="n"/>
      <c r="H167" s="236" t="n"/>
      <c r="I167" s="236" t="n"/>
      <c r="J167" s="236" t="n"/>
      <c r="K167" s="236" t="n"/>
      <c r="L167" s="236" t="n"/>
      <c r="M167" s="236" t="n"/>
      <c r="N167" s="236" t="n"/>
      <c r="O167" s="236" t="n"/>
      <c r="P167" s="236" t="n"/>
      <c r="Q167" s="264">
        <f>IF(COUNTA(D167:P167)=0,"",ROUND(AVERAGE(D167:P167),1))</f>
        <v/>
      </c>
      <c r="S167" s="236" t="n"/>
      <c r="T167" s="236" t="n"/>
      <c r="U167" s="236" t="n"/>
      <c r="V167" s="236" t="n"/>
      <c r="W167" s="236" t="n"/>
      <c r="X167" s="236" t="n"/>
      <c r="Y167" s="236" t="n"/>
      <c r="Z167" s="236" t="n"/>
      <c r="AA167" s="236" t="n"/>
      <c r="AB167" s="236" t="n"/>
      <c r="AC167" s="236" t="n"/>
      <c r="AD167" s="236" t="n"/>
      <c r="AE167" s="236" t="n"/>
      <c r="AF167" s="264">
        <f>IF(COUNTA(S167:AE167)=0,"",ROUND(AVERAGE(S167:AE167),1))</f>
        <v/>
      </c>
      <c r="AH167" s="236" t="n"/>
      <c r="AI167" s="236" t="n"/>
      <c r="AJ167" s="236" t="n"/>
      <c r="AK167" s="236" t="n"/>
      <c r="AL167" s="236" t="n"/>
      <c r="AM167" s="236" t="n"/>
      <c r="AN167" s="236" t="n"/>
      <c r="AO167" s="236" t="n"/>
      <c r="AP167" s="236" t="n"/>
      <c r="AQ167" s="236" t="n"/>
      <c r="AR167" s="236" t="n"/>
      <c r="AS167" s="236" t="n"/>
      <c r="AT167" s="236" t="n"/>
      <c r="AU167" s="237">
        <f>IF(COUNTA(AH167:AT167)=0,"",ROUND(AVERAGE(AH167:AT167),1))</f>
        <v/>
      </c>
    </row>
    <row r="168" ht="13.8" customHeight="1" s="185">
      <c r="A168" s="238" t="n">
        <v>4</v>
      </c>
      <c r="B168" s="239">
        <f t="array" ref="B168:B168">IFERROR(INDEX(Liste_Enfants!B$4:B$53,SMALL(IF(Liste_Enfants!E$4:E$53="C",ROW(Liste_Enfants!E$4:E$53)-3),4))&amp;" "&amp;INDEX(Liste_Enfants!C$4:C$53,SMALL(IF(Liste_Enfants!E$4:E$53="C",ROW(Liste_Enfants!E$4:E$53)-3),4)),"")</f>
        <v/>
      </c>
      <c r="C168" s="235" t="n"/>
      <c r="D168" s="236" t="n"/>
      <c r="E168" s="236" t="n"/>
      <c r="F168" s="236" t="n"/>
      <c r="G168" s="236" t="n"/>
      <c r="H168" s="236" t="n"/>
      <c r="I168" s="236" t="n"/>
      <c r="J168" s="236" t="n"/>
      <c r="K168" s="236" t="n"/>
      <c r="L168" s="236" t="n"/>
      <c r="M168" s="236" t="n"/>
      <c r="N168" s="236" t="n"/>
      <c r="O168" s="236" t="n"/>
      <c r="P168" s="236" t="n"/>
      <c r="Q168" s="264">
        <f>IF(COUNTA(D168:P168)=0,"",ROUND(AVERAGE(D168:P168),1))</f>
        <v/>
      </c>
      <c r="S168" s="236" t="n"/>
      <c r="T168" s="236" t="n"/>
      <c r="U168" s="236" t="n"/>
      <c r="V168" s="236" t="n"/>
      <c r="W168" s="236" t="n"/>
      <c r="X168" s="236" t="n"/>
      <c r="Y168" s="236" t="n"/>
      <c r="Z168" s="236" t="n"/>
      <c r="AA168" s="236" t="n"/>
      <c r="AB168" s="236" t="n"/>
      <c r="AC168" s="236" t="n"/>
      <c r="AD168" s="236" t="n"/>
      <c r="AE168" s="236" t="n"/>
      <c r="AF168" s="264">
        <f>IF(COUNTA(S168:AE168)=0,"",ROUND(AVERAGE(S168:AE168),1))</f>
        <v/>
      </c>
      <c r="AH168" s="236" t="n"/>
      <c r="AI168" s="236" t="n"/>
      <c r="AJ168" s="236" t="n"/>
      <c r="AK168" s="236" t="n"/>
      <c r="AL168" s="236" t="n"/>
      <c r="AM168" s="236" t="n"/>
      <c r="AN168" s="236" t="n"/>
      <c r="AO168" s="236" t="n"/>
      <c r="AP168" s="236" t="n"/>
      <c r="AQ168" s="236" t="n"/>
      <c r="AR168" s="236" t="n"/>
      <c r="AS168" s="236" t="n"/>
      <c r="AT168" s="236" t="n"/>
      <c r="AU168" s="237">
        <f>IF(COUNTA(AH168:AT168)=0,"",ROUND(AVERAGE(AH168:AT168),1))</f>
        <v/>
      </c>
    </row>
    <row r="169" ht="13.8" customHeight="1" s="185">
      <c r="A169" s="213" t="n">
        <v>5</v>
      </c>
      <c r="B169" s="234">
        <f t="array" ref="B169:B169">IFERROR(INDEX(Liste_Enfants!B$4:B$53,SMALL(IF(Liste_Enfants!E$4:E$53="C",ROW(Liste_Enfants!E$4:E$53)-3),5))&amp;" "&amp;INDEX(Liste_Enfants!C$4:C$53,SMALL(IF(Liste_Enfants!E$4:E$53="C",ROW(Liste_Enfants!E$4:E$53)-3),5)),"")</f>
        <v/>
      </c>
      <c r="C169" s="235" t="n"/>
      <c r="D169" s="236" t="n"/>
      <c r="E169" s="236" t="n"/>
      <c r="F169" s="236" t="n"/>
      <c r="G169" s="236" t="n"/>
      <c r="H169" s="236" t="n"/>
      <c r="I169" s="236" t="n"/>
      <c r="J169" s="236" t="n"/>
      <c r="K169" s="236" t="n"/>
      <c r="L169" s="236" t="n"/>
      <c r="M169" s="236" t="n"/>
      <c r="N169" s="236" t="n"/>
      <c r="O169" s="236" t="n"/>
      <c r="P169" s="236" t="n"/>
      <c r="Q169" s="264">
        <f>IF(COUNTA(D169:P169)=0,"",ROUND(AVERAGE(D169:P169),1))</f>
        <v/>
      </c>
      <c r="S169" s="236" t="n"/>
      <c r="T169" s="236" t="n"/>
      <c r="U169" s="236" t="n"/>
      <c r="V169" s="236" t="n"/>
      <c r="W169" s="236" t="n"/>
      <c r="X169" s="236" t="n"/>
      <c r="Y169" s="236" t="n"/>
      <c r="Z169" s="236" t="n"/>
      <c r="AA169" s="236" t="n"/>
      <c r="AB169" s="236" t="n"/>
      <c r="AC169" s="236" t="n"/>
      <c r="AD169" s="236" t="n"/>
      <c r="AE169" s="236" t="n"/>
      <c r="AF169" s="264">
        <f>IF(COUNTA(S169:AE169)=0,"",ROUND(AVERAGE(S169:AE169),1))</f>
        <v/>
      </c>
      <c r="AH169" s="236" t="n"/>
      <c r="AI169" s="236" t="n"/>
      <c r="AJ169" s="236" t="n"/>
      <c r="AK169" s="236" t="n"/>
      <c r="AL169" s="236" t="n"/>
      <c r="AM169" s="236" t="n"/>
      <c r="AN169" s="236" t="n"/>
      <c r="AO169" s="236" t="n"/>
      <c r="AP169" s="236" t="n"/>
      <c r="AQ169" s="236" t="n"/>
      <c r="AR169" s="236" t="n"/>
      <c r="AS169" s="236" t="n"/>
      <c r="AT169" s="236" t="n"/>
      <c r="AU169" s="237">
        <f>IF(COUNTA(AH169:AT169)=0,"",ROUND(AVERAGE(AH169:AT169),1))</f>
        <v/>
      </c>
    </row>
    <row r="170" ht="13.8" customHeight="1" s="185">
      <c r="A170" s="238" t="n">
        <v>6</v>
      </c>
      <c r="B170" s="239">
        <f t="array" ref="B170:B170">IFERROR(INDEX(Liste_Enfants!B$4:B$53,SMALL(IF(Liste_Enfants!E$4:E$53="C",ROW(Liste_Enfants!E$4:E$53)-3),6))&amp;" "&amp;INDEX(Liste_Enfants!C$4:C$53,SMALL(IF(Liste_Enfants!E$4:E$53="C",ROW(Liste_Enfants!E$4:E$53)-3),6)),"")</f>
        <v/>
      </c>
      <c r="C170" s="235" t="n"/>
      <c r="D170" s="236" t="n"/>
      <c r="E170" s="236" t="n"/>
      <c r="F170" s="236" t="n"/>
      <c r="G170" s="236" t="n"/>
      <c r="H170" s="236" t="n"/>
      <c r="I170" s="236" t="n"/>
      <c r="J170" s="236" t="n"/>
      <c r="K170" s="236" t="n"/>
      <c r="L170" s="236" t="n"/>
      <c r="M170" s="236" t="n"/>
      <c r="N170" s="236" t="n"/>
      <c r="O170" s="236" t="n"/>
      <c r="P170" s="236" t="n"/>
      <c r="Q170" s="264">
        <f>IF(COUNTA(D170:P170)=0,"",ROUND(AVERAGE(D170:P170),1))</f>
        <v/>
      </c>
      <c r="S170" s="236" t="n"/>
      <c r="T170" s="236" t="n"/>
      <c r="U170" s="236" t="n"/>
      <c r="V170" s="236" t="n"/>
      <c r="W170" s="236" t="n"/>
      <c r="X170" s="236" t="n"/>
      <c r="Y170" s="236" t="n"/>
      <c r="Z170" s="236" t="n"/>
      <c r="AA170" s="236" t="n"/>
      <c r="AB170" s="236" t="n"/>
      <c r="AC170" s="236" t="n"/>
      <c r="AD170" s="236" t="n"/>
      <c r="AE170" s="236" t="n"/>
      <c r="AF170" s="264">
        <f>IF(COUNTA(S170:AE170)=0,"",ROUND(AVERAGE(S170:AE170),1))</f>
        <v/>
      </c>
      <c r="AH170" s="236" t="n"/>
      <c r="AI170" s="236" t="n"/>
      <c r="AJ170" s="236" t="n"/>
      <c r="AK170" s="236" t="n"/>
      <c r="AL170" s="236" t="n"/>
      <c r="AM170" s="236" t="n"/>
      <c r="AN170" s="236" t="n"/>
      <c r="AO170" s="236" t="n"/>
      <c r="AP170" s="236" t="n"/>
      <c r="AQ170" s="236" t="n"/>
      <c r="AR170" s="236" t="n"/>
      <c r="AS170" s="236" t="n"/>
      <c r="AT170" s="236" t="n"/>
      <c r="AU170" s="237">
        <f>IF(COUNTA(AH170:AT170)=0,"",ROUND(AVERAGE(AH170:AT170),1))</f>
        <v/>
      </c>
    </row>
    <row r="171" ht="13.8" customHeight="1" s="185">
      <c r="A171" s="213" t="n">
        <v>7</v>
      </c>
      <c r="B171" s="234">
        <f t="array" ref="B171:B171">IFERROR(INDEX(Liste_Enfants!B$4:B$53,SMALL(IF(Liste_Enfants!E$4:E$53="C",ROW(Liste_Enfants!E$4:E$53)-3),7))&amp;" "&amp;INDEX(Liste_Enfants!C$4:C$53,SMALL(IF(Liste_Enfants!E$4:E$53="C",ROW(Liste_Enfants!E$4:E$53)-3),7)),"")</f>
        <v/>
      </c>
      <c r="C171" s="235" t="n"/>
      <c r="D171" s="236" t="n"/>
      <c r="E171" s="236" t="n"/>
      <c r="F171" s="236" t="n"/>
      <c r="G171" s="236" t="n"/>
      <c r="H171" s="236" t="n"/>
      <c r="I171" s="236" t="n"/>
      <c r="J171" s="236" t="n"/>
      <c r="K171" s="236" t="n"/>
      <c r="L171" s="236" t="n"/>
      <c r="M171" s="236" t="n"/>
      <c r="N171" s="236" t="n"/>
      <c r="O171" s="236" t="n"/>
      <c r="P171" s="236" t="n"/>
      <c r="Q171" s="264">
        <f>IF(COUNTA(D171:P171)=0,"",ROUND(AVERAGE(D171:P171),1))</f>
        <v/>
      </c>
      <c r="S171" s="236" t="n"/>
      <c r="T171" s="236" t="n"/>
      <c r="U171" s="236" t="n"/>
      <c r="V171" s="236" t="n"/>
      <c r="W171" s="236" t="n"/>
      <c r="X171" s="236" t="n"/>
      <c r="Y171" s="236" t="n"/>
      <c r="Z171" s="236" t="n"/>
      <c r="AA171" s="236" t="n"/>
      <c r="AB171" s="236" t="n"/>
      <c r="AC171" s="236" t="n"/>
      <c r="AD171" s="236" t="n"/>
      <c r="AE171" s="236" t="n"/>
      <c r="AF171" s="264">
        <f>IF(COUNTA(S171:AE171)=0,"",ROUND(AVERAGE(S171:AE171),1))</f>
        <v/>
      </c>
      <c r="AH171" s="236" t="n"/>
      <c r="AI171" s="236" t="n"/>
      <c r="AJ171" s="236" t="n"/>
      <c r="AK171" s="236" t="n"/>
      <c r="AL171" s="236" t="n"/>
      <c r="AM171" s="236" t="n"/>
      <c r="AN171" s="236" t="n"/>
      <c r="AO171" s="236" t="n"/>
      <c r="AP171" s="236" t="n"/>
      <c r="AQ171" s="236" t="n"/>
      <c r="AR171" s="236" t="n"/>
      <c r="AS171" s="236" t="n"/>
      <c r="AT171" s="236" t="n"/>
      <c r="AU171" s="237">
        <f>IF(COUNTA(AH171:AT171)=0,"",ROUND(AVERAGE(AH171:AT171),1))</f>
        <v/>
      </c>
    </row>
    <row r="172" ht="13.8" customHeight="1" s="185">
      <c r="A172" s="238" t="n">
        <v>8</v>
      </c>
      <c r="B172" s="239">
        <f t="array" ref="B172:B172">IFERROR(INDEX(Liste_Enfants!B$4:B$53,SMALL(IF(Liste_Enfants!E$4:E$53="C",ROW(Liste_Enfants!E$4:E$53)-3),8))&amp;" "&amp;INDEX(Liste_Enfants!C$4:C$53,SMALL(IF(Liste_Enfants!E$4:E$53="C",ROW(Liste_Enfants!E$4:E$53)-3),8)),"")</f>
        <v/>
      </c>
      <c r="C172" s="235" t="n"/>
      <c r="D172" s="236" t="n"/>
      <c r="E172" s="236" t="n"/>
      <c r="F172" s="236" t="n"/>
      <c r="G172" s="236" t="n"/>
      <c r="H172" s="236" t="n"/>
      <c r="I172" s="236" t="n"/>
      <c r="J172" s="236" t="n"/>
      <c r="K172" s="236" t="n"/>
      <c r="L172" s="236" t="n"/>
      <c r="M172" s="236" t="n"/>
      <c r="N172" s="236" t="n"/>
      <c r="O172" s="236" t="n"/>
      <c r="P172" s="236" t="n"/>
      <c r="Q172" s="264">
        <f>IF(COUNTA(D172:P172)=0,"",ROUND(AVERAGE(D172:P172),1))</f>
        <v/>
      </c>
      <c r="S172" s="236" t="n"/>
      <c r="T172" s="236" t="n"/>
      <c r="U172" s="236" t="n"/>
      <c r="V172" s="236" t="n"/>
      <c r="W172" s="236" t="n"/>
      <c r="X172" s="236" t="n"/>
      <c r="Y172" s="236" t="n"/>
      <c r="Z172" s="236" t="n"/>
      <c r="AA172" s="236" t="n"/>
      <c r="AB172" s="236" t="n"/>
      <c r="AC172" s="236" t="n"/>
      <c r="AD172" s="236" t="n"/>
      <c r="AE172" s="236" t="n"/>
      <c r="AF172" s="264">
        <f>IF(COUNTA(S172:AE172)=0,"",ROUND(AVERAGE(S172:AE172),1))</f>
        <v/>
      </c>
      <c r="AH172" s="236" t="n"/>
      <c r="AI172" s="236" t="n"/>
      <c r="AJ172" s="236" t="n"/>
      <c r="AK172" s="236" t="n"/>
      <c r="AL172" s="236" t="n"/>
      <c r="AM172" s="236" t="n"/>
      <c r="AN172" s="236" t="n"/>
      <c r="AO172" s="236" t="n"/>
      <c r="AP172" s="236" t="n"/>
      <c r="AQ172" s="236" t="n"/>
      <c r="AR172" s="236" t="n"/>
      <c r="AS172" s="236" t="n"/>
      <c r="AT172" s="236" t="n"/>
      <c r="AU172" s="237">
        <f>IF(COUNTA(AH172:AT172)=0,"",ROUND(AVERAGE(AH172:AT172),1))</f>
        <v/>
      </c>
    </row>
    <row r="173" ht="13.8" customHeight="1" s="185">
      <c r="A173" s="213" t="n">
        <v>9</v>
      </c>
      <c r="B173" s="234">
        <f t="array" ref="B173:B173">IFERROR(INDEX(Liste_Enfants!B$4:B$53,SMALL(IF(Liste_Enfants!E$4:E$53="C",ROW(Liste_Enfants!E$4:E$53)-3),9))&amp;" "&amp;INDEX(Liste_Enfants!C$4:C$53,SMALL(IF(Liste_Enfants!E$4:E$53="C",ROW(Liste_Enfants!E$4:E$53)-3),9)),"")</f>
        <v/>
      </c>
      <c r="C173" s="235" t="n"/>
      <c r="D173" s="236" t="n"/>
      <c r="E173" s="236" t="n"/>
      <c r="F173" s="236" t="n"/>
      <c r="G173" s="236" t="n"/>
      <c r="H173" s="236" t="n"/>
      <c r="I173" s="236" t="n"/>
      <c r="J173" s="236" t="n"/>
      <c r="K173" s="236" t="n"/>
      <c r="L173" s="236" t="n"/>
      <c r="M173" s="236" t="n"/>
      <c r="N173" s="236" t="n"/>
      <c r="O173" s="236" t="n"/>
      <c r="P173" s="236" t="n"/>
      <c r="Q173" s="264">
        <f>IF(COUNTA(D173:P173)=0,"",ROUND(AVERAGE(D173:P173),1))</f>
        <v/>
      </c>
      <c r="S173" s="236" t="n"/>
      <c r="T173" s="236" t="n"/>
      <c r="U173" s="236" t="n"/>
      <c r="V173" s="236" t="n"/>
      <c r="W173" s="236" t="n"/>
      <c r="X173" s="236" t="n"/>
      <c r="Y173" s="236" t="n"/>
      <c r="Z173" s="236" t="n"/>
      <c r="AA173" s="236" t="n"/>
      <c r="AB173" s="236" t="n"/>
      <c r="AC173" s="236" t="n"/>
      <c r="AD173" s="236" t="n"/>
      <c r="AE173" s="236" t="n"/>
      <c r="AF173" s="264">
        <f>IF(COUNTA(S173:AE173)=0,"",ROUND(AVERAGE(S173:AE173),1))</f>
        <v/>
      </c>
      <c r="AH173" s="236" t="n"/>
      <c r="AI173" s="236" t="n"/>
      <c r="AJ173" s="236" t="n"/>
      <c r="AK173" s="236" t="n"/>
      <c r="AL173" s="236" t="n"/>
      <c r="AM173" s="236" t="n"/>
      <c r="AN173" s="236" t="n"/>
      <c r="AO173" s="236" t="n"/>
      <c r="AP173" s="236" t="n"/>
      <c r="AQ173" s="236" t="n"/>
      <c r="AR173" s="236" t="n"/>
      <c r="AS173" s="236" t="n"/>
      <c r="AT173" s="236" t="n"/>
      <c r="AU173" s="237">
        <f>IF(COUNTA(AH173:AT173)=0,"",ROUND(AVERAGE(AH173:AT173),1))</f>
        <v/>
      </c>
    </row>
    <row r="174" ht="13.8" customHeight="1" s="185">
      <c r="A174" s="238" t="n">
        <v>10</v>
      </c>
      <c r="B174" s="239">
        <f t="array" ref="B174:B174">IFERROR(INDEX(Liste_Enfants!B$4:B$53,SMALL(IF(Liste_Enfants!E$4:E$53="C",ROW(Liste_Enfants!E$4:E$53)-3),10))&amp;" "&amp;INDEX(Liste_Enfants!C$4:C$53,SMALL(IF(Liste_Enfants!E$4:E$53="C",ROW(Liste_Enfants!E$4:E$53)-3),10)),"")</f>
        <v/>
      </c>
      <c r="C174" s="235" t="n"/>
      <c r="D174" s="236" t="n"/>
      <c r="E174" s="236" t="n"/>
      <c r="F174" s="236" t="n"/>
      <c r="G174" s="236" t="n"/>
      <c r="H174" s="236" t="n"/>
      <c r="I174" s="236" t="n"/>
      <c r="J174" s="236" t="n"/>
      <c r="K174" s="236" t="n"/>
      <c r="L174" s="236" t="n"/>
      <c r="M174" s="236" t="n"/>
      <c r="N174" s="236" t="n"/>
      <c r="O174" s="236" t="n"/>
      <c r="P174" s="236" t="n"/>
      <c r="Q174" s="264">
        <f>IF(COUNTA(D174:P174)=0,"",ROUND(AVERAGE(D174:P174),1))</f>
        <v/>
      </c>
      <c r="S174" s="236" t="n"/>
      <c r="T174" s="236" t="n"/>
      <c r="U174" s="236" t="n"/>
      <c r="V174" s="236" t="n"/>
      <c r="W174" s="236" t="n"/>
      <c r="X174" s="236" t="n"/>
      <c r="Y174" s="236" t="n"/>
      <c r="Z174" s="236" t="n"/>
      <c r="AA174" s="236" t="n"/>
      <c r="AB174" s="236" t="n"/>
      <c r="AC174" s="236" t="n"/>
      <c r="AD174" s="236" t="n"/>
      <c r="AE174" s="236" t="n"/>
      <c r="AF174" s="264">
        <f>IF(COUNTA(S174:AE174)=0,"",ROUND(AVERAGE(S174:AE174),1))</f>
        <v/>
      </c>
      <c r="AH174" s="236" t="n"/>
      <c r="AI174" s="236" t="n"/>
      <c r="AJ174" s="236" t="n"/>
      <c r="AK174" s="236" t="n"/>
      <c r="AL174" s="236" t="n"/>
      <c r="AM174" s="236" t="n"/>
      <c r="AN174" s="236" t="n"/>
      <c r="AO174" s="236" t="n"/>
      <c r="AP174" s="236" t="n"/>
      <c r="AQ174" s="236" t="n"/>
      <c r="AR174" s="236" t="n"/>
      <c r="AS174" s="236" t="n"/>
      <c r="AT174" s="236" t="n"/>
      <c r="AU174" s="237">
        <f>IF(COUNTA(AH174:AT174)=0,"",ROUND(AVERAGE(AH174:AT174),1))</f>
        <v/>
      </c>
    </row>
    <row r="175" ht="13.8" customHeight="1" s="185">
      <c r="A175" s="213" t="n">
        <v>11</v>
      </c>
      <c r="B175" s="234">
        <f t="array" ref="B175:B175">IFERROR(INDEX(Liste_Enfants!B$4:B$53,SMALL(IF(Liste_Enfants!E$4:E$53="C",ROW(Liste_Enfants!E$4:E$53)-3),11))&amp;" "&amp;INDEX(Liste_Enfants!C$4:C$53,SMALL(IF(Liste_Enfants!E$4:E$53="C",ROW(Liste_Enfants!E$4:E$53)-3),11)),"")</f>
        <v/>
      </c>
      <c r="C175" s="235" t="n"/>
      <c r="D175" s="236" t="n"/>
      <c r="E175" s="236" t="n"/>
      <c r="F175" s="236" t="n"/>
      <c r="G175" s="236" t="n"/>
      <c r="H175" s="236" t="n"/>
      <c r="I175" s="236" t="n"/>
      <c r="J175" s="236" t="n"/>
      <c r="K175" s="236" t="n"/>
      <c r="L175" s="236" t="n"/>
      <c r="M175" s="236" t="n"/>
      <c r="N175" s="236" t="n"/>
      <c r="O175" s="236" t="n"/>
      <c r="P175" s="236" t="n"/>
      <c r="Q175" s="264">
        <f>IF(COUNTA(D175:P175)=0,"",ROUND(AVERAGE(D175:P175),1))</f>
        <v/>
      </c>
      <c r="S175" s="236" t="n"/>
      <c r="T175" s="236" t="n"/>
      <c r="U175" s="236" t="n"/>
      <c r="V175" s="236" t="n"/>
      <c r="W175" s="236" t="n"/>
      <c r="X175" s="236" t="n"/>
      <c r="Y175" s="236" t="n"/>
      <c r="Z175" s="236" t="n"/>
      <c r="AA175" s="236" t="n"/>
      <c r="AB175" s="236" t="n"/>
      <c r="AC175" s="236" t="n"/>
      <c r="AD175" s="236" t="n"/>
      <c r="AE175" s="236" t="n"/>
      <c r="AF175" s="264">
        <f>IF(COUNTA(S175:AE175)=0,"",ROUND(AVERAGE(S175:AE175),1))</f>
        <v/>
      </c>
      <c r="AH175" s="236" t="n"/>
      <c r="AI175" s="236" t="n"/>
      <c r="AJ175" s="236" t="n"/>
      <c r="AK175" s="236" t="n"/>
      <c r="AL175" s="236" t="n"/>
      <c r="AM175" s="236" t="n"/>
      <c r="AN175" s="236" t="n"/>
      <c r="AO175" s="236" t="n"/>
      <c r="AP175" s="236" t="n"/>
      <c r="AQ175" s="236" t="n"/>
      <c r="AR175" s="236" t="n"/>
      <c r="AS175" s="236" t="n"/>
      <c r="AT175" s="236" t="n"/>
      <c r="AU175" s="237">
        <f>IF(COUNTA(AH175:AT175)=0,"",ROUND(AVERAGE(AH175:AT175),1))</f>
        <v/>
      </c>
    </row>
    <row r="176" ht="13.8" customHeight="1" s="185">
      <c r="A176" s="238" t="n">
        <v>12</v>
      </c>
      <c r="B176" s="239">
        <f t="array" ref="B176:B176">IFERROR(INDEX(Liste_Enfants!B$4:B$53,SMALL(IF(Liste_Enfants!E$4:E$53="C",ROW(Liste_Enfants!E$4:E$53)-3),12))&amp;" "&amp;INDEX(Liste_Enfants!C$4:C$53,SMALL(IF(Liste_Enfants!E$4:E$53="C",ROW(Liste_Enfants!E$4:E$53)-3),12)),"")</f>
        <v/>
      </c>
      <c r="C176" s="235" t="n"/>
      <c r="D176" s="236" t="n"/>
      <c r="E176" s="236" t="n"/>
      <c r="F176" s="236" t="n"/>
      <c r="G176" s="236" t="n"/>
      <c r="H176" s="236" t="n"/>
      <c r="I176" s="236" t="n"/>
      <c r="J176" s="236" t="n"/>
      <c r="K176" s="236" t="n"/>
      <c r="L176" s="236" t="n"/>
      <c r="M176" s="236" t="n"/>
      <c r="N176" s="236" t="n"/>
      <c r="O176" s="236" t="n"/>
      <c r="P176" s="236" t="n"/>
      <c r="Q176" s="264">
        <f>IF(COUNTA(D176:P176)=0,"",ROUND(AVERAGE(D176:P176),1))</f>
        <v/>
      </c>
      <c r="S176" s="236" t="n"/>
      <c r="T176" s="236" t="n"/>
      <c r="U176" s="236" t="n"/>
      <c r="V176" s="236" t="n"/>
      <c r="W176" s="236" t="n"/>
      <c r="X176" s="236" t="n"/>
      <c r="Y176" s="236" t="n"/>
      <c r="Z176" s="236" t="n"/>
      <c r="AA176" s="236" t="n"/>
      <c r="AB176" s="236" t="n"/>
      <c r="AC176" s="236" t="n"/>
      <c r="AD176" s="236" t="n"/>
      <c r="AE176" s="236" t="n"/>
      <c r="AF176" s="264">
        <f>IF(COUNTA(S176:AE176)=0,"",ROUND(AVERAGE(S176:AE176),1))</f>
        <v/>
      </c>
      <c r="AH176" s="236" t="n"/>
      <c r="AI176" s="236" t="n"/>
      <c r="AJ176" s="236" t="n"/>
      <c r="AK176" s="236" t="n"/>
      <c r="AL176" s="236" t="n"/>
      <c r="AM176" s="236" t="n"/>
      <c r="AN176" s="236" t="n"/>
      <c r="AO176" s="236" t="n"/>
      <c r="AP176" s="236" t="n"/>
      <c r="AQ176" s="236" t="n"/>
      <c r="AR176" s="236" t="n"/>
      <c r="AS176" s="236" t="n"/>
      <c r="AT176" s="236" t="n"/>
      <c r="AU176" s="237">
        <f>IF(COUNTA(AH176:AT176)=0,"",ROUND(AVERAGE(AH176:AT176),1))</f>
        <v/>
      </c>
    </row>
    <row r="177" ht="13.8" customHeight="1" s="185">
      <c r="A177" s="213" t="n">
        <v>13</v>
      </c>
      <c r="B177" s="234">
        <f t="array" ref="B177:B177">IFERROR(INDEX(Liste_Enfants!B$4:B$53,SMALL(IF(Liste_Enfants!E$4:E$53="C",ROW(Liste_Enfants!E$4:E$53)-3),13))&amp;" "&amp;INDEX(Liste_Enfants!C$4:C$53,SMALL(IF(Liste_Enfants!E$4:E$53="C",ROW(Liste_Enfants!E$4:E$53)-3),13)),"")</f>
        <v/>
      </c>
      <c r="C177" s="235" t="n"/>
      <c r="D177" s="236" t="n"/>
      <c r="E177" s="236" t="n"/>
      <c r="F177" s="236" t="n"/>
      <c r="G177" s="236" t="n"/>
      <c r="H177" s="236" t="n"/>
      <c r="I177" s="236" t="n"/>
      <c r="J177" s="236" t="n"/>
      <c r="K177" s="236" t="n"/>
      <c r="L177" s="236" t="n"/>
      <c r="M177" s="236" t="n"/>
      <c r="N177" s="236" t="n"/>
      <c r="O177" s="236" t="n"/>
      <c r="P177" s="236" t="n"/>
      <c r="Q177" s="264">
        <f>IF(COUNTA(D177:P177)=0,"",ROUND(AVERAGE(D177:P177),1))</f>
        <v/>
      </c>
      <c r="S177" s="236" t="n"/>
      <c r="T177" s="236" t="n"/>
      <c r="U177" s="236" t="n"/>
      <c r="V177" s="236" t="n"/>
      <c r="W177" s="236" t="n"/>
      <c r="X177" s="236" t="n"/>
      <c r="Y177" s="236" t="n"/>
      <c r="Z177" s="236" t="n"/>
      <c r="AA177" s="236" t="n"/>
      <c r="AB177" s="236" t="n"/>
      <c r="AC177" s="236" t="n"/>
      <c r="AD177" s="236" t="n"/>
      <c r="AE177" s="236" t="n"/>
      <c r="AF177" s="264">
        <f>IF(COUNTA(S177:AE177)=0,"",ROUND(AVERAGE(S177:AE177),1))</f>
        <v/>
      </c>
      <c r="AH177" s="236" t="n"/>
      <c r="AI177" s="236" t="n"/>
      <c r="AJ177" s="236" t="n"/>
      <c r="AK177" s="236" t="n"/>
      <c r="AL177" s="236" t="n"/>
      <c r="AM177" s="236" t="n"/>
      <c r="AN177" s="236" t="n"/>
      <c r="AO177" s="236" t="n"/>
      <c r="AP177" s="236" t="n"/>
      <c r="AQ177" s="236" t="n"/>
      <c r="AR177" s="236" t="n"/>
      <c r="AS177" s="236" t="n"/>
      <c r="AT177" s="236" t="n"/>
      <c r="AU177" s="237">
        <f>IF(COUNTA(AH177:AT177)=0,"",ROUND(AVERAGE(AH177:AT177),1))</f>
        <v/>
      </c>
    </row>
    <row r="178" ht="13.8" customHeight="1" s="185">
      <c r="A178" s="238" t="n">
        <v>14</v>
      </c>
      <c r="B178" s="239">
        <f t="array" ref="B178:B178">IFERROR(INDEX(Liste_Enfants!B$4:B$53,SMALL(IF(Liste_Enfants!E$4:E$53="C",ROW(Liste_Enfants!E$4:E$53)-3),14))&amp;" "&amp;INDEX(Liste_Enfants!C$4:C$53,SMALL(IF(Liste_Enfants!E$4:E$53="C",ROW(Liste_Enfants!E$4:E$53)-3),14)),"")</f>
        <v/>
      </c>
      <c r="C178" s="235" t="n"/>
      <c r="D178" s="236" t="n"/>
      <c r="E178" s="236" t="n"/>
      <c r="F178" s="236" t="n"/>
      <c r="G178" s="236" t="n"/>
      <c r="H178" s="236" t="n"/>
      <c r="I178" s="236" t="n"/>
      <c r="J178" s="236" t="n"/>
      <c r="K178" s="236" t="n"/>
      <c r="L178" s="236" t="n"/>
      <c r="M178" s="236" t="n"/>
      <c r="N178" s="236" t="n"/>
      <c r="O178" s="236" t="n"/>
      <c r="P178" s="236" t="n"/>
      <c r="Q178" s="264">
        <f>IF(COUNTA(D178:P178)=0,"",ROUND(AVERAGE(D178:P178),1))</f>
        <v/>
      </c>
      <c r="S178" s="236" t="n"/>
      <c r="T178" s="236" t="n"/>
      <c r="U178" s="236" t="n"/>
      <c r="V178" s="236" t="n"/>
      <c r="W178" s="236" t="n"/>
      <c r="X178" s="236" t="n"/>
      <c r="Y178" s="236" t="n"/>
      <c r="Z178" s="236" t="n"/>
      <c r="AA178" s="236" t="n"/>
      <c r="AB178" s="236" t="n"/>
      <c r="AC178" s="236" t="n"/>
      <c r="AD178" s="236" t="n"/>
      <c r="AE178" s="236" t="n"/>
      <c r="AF178" s="264">
        <f>IF(COUNTA(S178:AE178)=0,"",ROUND(AVERAGE(S178:AE178),1))</f>
        <v/>
      </c>
      <c r="AH178" s="236" t="n"/>
      <c r="AI178" s="236" t="n"/>
      <c r="AJ178" s="236" t="n"/>
      <c r="AK178" s="236" t="n"/>
      <c r="AL178" s="236" t="n"/>
      <c r="AM178" s="236" t="n"/>
      <c r="AN178" s="236" t="n"/>
      <c r="AO178" s="236" t="n"/>
      <c r="AP178" s="236" t="n"/>
      <c r="AQ178" s="236" t="n"/>
      <c r="AR178" s="236" t="n"/>
      <c r="AS178" s="236" t="n"/>
      <c r="AT178" s="236" t="n"/>
      <c r="AU178" s="237">
        <f>IF(COUNTA(AH178:AT178)=0,"",ROUND(AVERAGE(AH178:AT178),1))</f>
        <v/>
      </c>
    </row>
    <row r="179" ht="13.8" customHeight="1" s="185">
      <c r="A179" s="213" t="n">
        <v>15</v>
      </c>
      <c r="B179" s="234">
        <f t="array" ref="B179:B179">IFERROR(INDEX(Liste_Enfants!B$4:B$53,SMALL(IF(Liste_Enfants!E$4:E$53="C",ROW(Liste_Enfants!E$4:E$53)-3),15))&amp;" "&amp;INDEX(Liste_Enfants!C$4:C$53,SMALL(IF(Liste_Enfants!E$4:E$53="C",ROW(Liste_Enfants!E$4:E$53)-3),15)),"")</f>
        <v/>
      </c>
      <c r="C179" s="235" t="n"/>
      <c r="D179" s="236" t="n"/>
      <c r="E179" s="236" t="n"/>
      <c r="F179" s="236" t="n"/>
      <c r="G179" s="236" t="n"/>
      <c r="H179" s="236" t="n"/>
      <c r="I179" s="236" t="n"/>
      <c r="J179" s="236" t="n"/>
      <c r="K179" s="236" t="n"/>
      <c r="L179" s="236" t="n"/>
      <c r="M179" s="236" t="n"/>
      <c r="N179" s="236" t="n"/>
      <c r="O179" s="236" t="n"/>
      <c r="P179" s="236" t="n"/>
      <c r="Q179" s="264">
        <f>IF(COUNTA(D179:P179)=0,"",ROUND(AVERAGE(D179:P179),1))</f>
        <v/>
      </c>
      <c r="S179" s="236" t="n"/>
      <c r="T179" s="236" t="n"/>
      <c r="U179" s="236" t="n"/>
      <c r="V179" s="236" t="n"/>
      <c r="W179" s="236" t="n"/>
      <c r="X179" s="236" t="n"/>
      <c r="Y179" s="236" t="n"/>
      <c r="Z179" s="236" t="n"/>
      <c r="AA179" s="236" t="n"/>
      <c r="AB179" s="236" t="n"/>
      <c r="AC179" s="236" t="n"/>
      <c r="AD179" s="236" t="n"/>
      <c r="AE179" s="236" t="n"/>
      <c r="AF179" s="264">
        <f>IF(COUNTA(S179:AE179)=0,"",ROUND(AVERAGE(S179:AE179),1))</f>
        <v/>
      </c>
      <c r="AH179" s="236" t="n"/>
      <c r="AI179" s="236" t="n"/>
      <c r="AJ179" s="236" t="n"/>
      <c r="AK179" s="236" t="n"/>
      <c r="AL179" s="236" t="n"/>
      <c r="AM179" s="236" t="n"/>
      <c r="AN179" s="236" t="n"/>
      <c r="AO179" s="236" t="n"/>
      <c r="AP179" s="236" t="n"/>
      <c r="AQ179" s="236" t="n"/>
      <c r="AR179" s="236" t="n"/>
      <c r="AS179" s="236" t="n"/>
      <c r="AT179" s="236" t="n"/>
      <c r="AU179" s="237">
        <f>IF(COUNTA(AH179:AT179)=0,"",ROUND(AVERAGE(AH179:AT179),1))</f>
        <v/>
      </c>
    </row>
    <row r="180" ht="12.8" customHeight="1" s="185">
      <c r="A180" s="233" t="inlineStr">
        <is>
          <t>📊 MOY.</t>
        </is>
      </c>
      <c r="C180" s="235" t="n"/>
      <c r="D180" s="241">
        <f>IF(COUNTA(D165:D179)=0,"",ROUND(AVERAGE(D165:D179),1))</f>
        <v/>
      </c>
      <c r="E180" s="241">
        <f>IF(COUNTA(E165:E179)=0,"",ROUND(AVERAGE(E165:E179),1))</f>
        <v/>
      </c>
      <c r="F180" s="241">
        <f>IF(COUNTA(F165:F179)=0,"",ROUND(AVERAGE(F165:F179),1))</f>
        <v/>
      </c>
      <c r="G180" s="241">
        <f>IF(COUNTA(G165:G179)=0,"",ROUND(AVERAGE(G165:G179),1))</f>
        <v/>
      </c>
      <c r="H180" s="241">
        <f>IF(COUNTA(H165:H179)=0,"",ROUND(AVERAGE(H165:H179),1))</f>
        <v/>
      </c>
      <c r="I180" s="241">
        <f>IF(COUNTA(I165:I179)=0,"",ROUND(AVERAGE(I165:I179),1))</f>
        <v/>
      </c>
      <c r="J180" s="241">
        <f>IF(COUNTA(J165:J179)=0,"",ROUND(AVERAGE(J165:J179),1))</f>
        <v/>
      </c>
      <c r="K180" s="241">
        <f>IF(COUNTA(K165:K179)=0,"",ROUND(AVERAGE(K165:K179),1))</f>
        <v/>
      </c>
      <c r="L180" s="241">
        <f>IF(COUNTA(L165:L179)=0,"",ROUND(AVERAGE(L165:L179),1))</f>
        <v/>
      </c>
      <c r="M180" s="241">
        <f>IF(COUNTA(M165:M179)=0,"",ROUND(AVERAGE(M165:M179),1))</f>
        <v/>
      </c>
      <c r="N180" s="241">
        <f>IF(COUNTA(N165:N179)=0,"",ROUND(AVERAGE(N165:N179),1))</f>
        <v/>
      </c>
      <c r="O180" s="241">
        <f>IF(COUNTA(O165:O179)=0,"",ROUND(AVERAGE(O165:O179),1))</f>
        <v/>
      </c>
      <c r="P180" s="241">
        <f>IF(COUNTA(P165:P179)=0,"",ROUND(AVERAGE(P165:P179),1))</f>
        <v/>
      </c>
      <c r="Q180" s="265">
        <f>IF(COUNTA(Q165:Q179)=0,"",ROUND(AVERAGE(Q165:Q179),1))</f>
        <v/>
      </c>
      <c r="S180" s="241">
        <f>IF(COUNTA(S165:S179)=0,"",ROUND(AVERAGE(S165:S179),1))</f>
        <v/>
      </c>
      <c r="T180" s="241">
        <f>IF(COUNTA(T165:T179)=0,"",ROUND(AVERAGE(T165:T179),1))</f>
        <v/>
      </c>
      <c r="U180" s="241">
        <f>IF(COUNTA(U165:U179)=0,"",ROUND(AVERAGE(U165:U179),1))</f>
        <v/>
      </c>
      <c r="V180" s="241">
        <f>IF(COUNTA(V165:V179)=0,"",ROUND(AVERAGE(V165:V179),1))</f>
        <v/>
      </c>
      <c r="W180" s="241">
        <f>IF(COUNTA(W165:W179)=0,"",ROUND(AVERAGE(W165:W179),1))</f>
        <v/>
      </c>
      <c r="X180" s="241">
        <f>IF(COUNTA(X165:X179)=0,"",ROUND(AVERAGE(X165:X179),1))</f>
        <v/>
      </c>
      <c r="Y180" s="241">
        <f>IF(COUNTA(Y165:Y179)=0,"",ROUND(AVERAGE(Y165:Y179),1))</f>
        <v/>
      </c>
      <c r="Z180" s="241">
        <f>IF(COUNTA(Z165:Z179)=0,"",ROUND(AVERAGE(Z165:Z179),1))</f>
        <v/>
      </c>
      <c r="AA180" s="241">
        <f>IF(COUNTA(AA165:AA179)=0,"",ROUND(AVERAGE(AA165:AA179),1))</f>
        <v/>
      </c>
      <c r="AB180" s="241">
        <f>IF(COUNTA(AB165:AB179)=0,"",ROUND(AVERAGE(AB165:AB179),1))</f>
        <v/>
      </c>
      <c r="AC180" s="241">
        <f>IF(COUNTA(AC165:AC179)=0,"",ROUND(AVERAGE(AC165:AC179),1))</f>
        <v/>
      </c>
      <c r="AD180" s="241">
        <f>IF(COUNTA(AD165:AD179)=0,"",ROUND(AVERAGE(AD165:AD179),1))</f>
        <v/>
      </c>
      <c r="AE180" s="241">
        <f>IF(COUNTA(AE165:AE179)=0,"",ROUND(AVERAGE(AE165:AE179),1))</f>
        <v/>
      </c>
      <c r="AF180" s="265">
        <f>IF(COUNTA(AF165:AF179)=0,"",ROUND(AVERAGE(AF165:AF179),1))</f>
        <v/>
      </c>
      <c r="AH180" s="241">
        <f>IF(COUNTA(AH165:AH179)=0,"",ROUND(AVERAGE(AH165:AH179),1))</f>
        <v/>
      </c>
      <c r="AI180" s="241">
        <f>IF(COUNTA(AI165:AI179)=0,"",ROUND(AVERAGE(AI165:AI179),1))</f>
        <v/>
      </c>
      <c r="AJ180" s="241">
        <f>IF(COUNTA(AJ165:AJ179)=0,"",ROUND(AVERAGE(AJ165:AJ179),1))</f>
        <v/>
      </c>
      <c r="AK180" s="241">
        <f>IF(COUNTA(AK165:AK179)=0,"",ROUND(AVERAGE(AK165:AK179),1))</f>
        <v/>
      </c>
      <c r="AL180" s="241">
        <f>IF(COUNTA(AL165:AL179)=0,"",ROUND(AVERAGE(AL165:AL179),1))</f>
        <v/>
      </c>
      <c r="AM180" s="241">
        <f>IF(COUNTA(AM165:AM179)=0,"",ROUND(AVERAGE(AM165:AM179),1))</f>
        <v/>
      </c>
      <c r="AN180" s="241">
        <f>IF(COUNTA(AN165:AN179)=0,"",ROUND(AVERAGE(AN165:AN179),1))</f>
        <v/>
      </c>
      <c r="AO180" s="241">
        <f>IF(COUNTA(AO165:AO179)=0,"",ROUND(AVERAGE(AO165:AO179),1))</f>
        <v/>
      </c>
      <c r="AP180" s="241">
        <f>IF(COUNTA(AP165:AP179)=0,"",ROUND(AVERAGE(AP165:AP179),1))</f>
        <v/>
      </c>
      <c r="AQ180" s="241">
        <f>IF(COUNTA(AQ165:AQ179)=0,"",ROUND(AVERAGE(AQ165:AQ179),1))</f>
        <v/>
      </c>
      <c r="AR180" s="241">
        <f>IF(COUNTA(AR165:AR179)=0,"",ROUND(AVERAGE(AR165:AR179),1))</f>
        <v/>
      </c>
      <c r="AS180" s="241">
        <f>IF(COUNTA(AS165:AS179)=0,"",ROUND(AVERAGE(AS165:AS179),1))</f>
        <v/>
      </c>
      <c r="AT180" s="241">
        <f>IF(COUNTA(AT165:AT179)=0,"",ROUND(AVERAGE(AT165:AT179),1))</f>
        <v/>
      </c>
      <c r="AU180" s="266">
        <f>IF(COUNTA(AU165:AU179)=0,"",ROUND(AVERAGE(AU165:AU179),1))</f>
        <v/>
      </c>
    </row>
    <row r="181" ht="30" customHeight="1" s="185">
      <c r="A181" s="244" t="inlineStr">
        <is>
          <t>N°</t>
        </is>
      </c>
      <c r="B181" s="245" t="inlineStr">
        <is>
          <t>📅 MERCREDI</t>
        </is>
      </c>
      <c r="C181" s="228" t="n"/>
      <c r="D181" s="229" t="inlineStr">
        <is>
          <t>Règles</t>
        </is>
      </c>
      <c r="E181" s="229" t="inlineStr">
        <is>
          <t>Coopér.</t>
        </is>
      </c>
      <c r="F181" s="229" t="inlineStr">
        <is>
          <t>Comm.</t>
        </is>
      </c>
      <c r="G181" s="229" t="inlineStr">
        <is>
          <t>Entraide</t>
        </is>
      </c>
      <c r="H181" s="230" t="inlineStr">
        <is>
          <t>Initiat.</t>
        </is>
      </c>
      <c r="I181" s="230" t="inlineStr">
        <is>
          <t>Gest.mat</t>
        </is>
      </c>
      <c r="J181" s="230" t="inlineStr">
        <is>
          <t>Orga.</t>
        </is>
      </c>
      <c r="K181" s="231" t="inlineStr">
        <is>
          <t>Imagin.</t>
        </is>
      </c>
      <c r="L181" s="231" t="inlineStr">
        <is>
          <t>Expr.art</t>
        </is>
      </c>
      <c r="M181" s="231" t="inlineStr">
        <is>
          <t>Expr.corp</t>
        </is>
      </c>
      <c r="N181" s="232" t="inlineStr">
        <is>
          <t>Coord.</t>
        </is>
      </c>
      <c r="O181" s="232" t="inlineStr">
        <is>
          <t>Endur.</t>
        </is>
      </c>
      <c r="P181" s="232" t="inlineStr">
        <is>
          <t>Esp.sport</t>
        </is>
      </c>
      <c r="Q181" s="267" t="inlineStr">
        <is>
          <t>MOY</t>
        </is>
      </c>
      <c r="R181" s="268" t="inlineStr">
        <is>
          <t>▼ Activité</t>
        </is>
      </c>
      <c r="S181" s="229" t="inlineStr">
        <is>
          <t>Règles</t>
        </is>
      </c>
      <c r="T181" s="229" t="inlineStr">
        <is>
          <t>Coopér.</t>
        </is>
      </c>
      <c r="U181" s="229" t="inlineStr">
        <is>
          <t>Comm.</t>
        </is>
      </c>
      <c r="V181" s="229" t="inlineStr">
        <is>
          <t>Entraide</t>
        </is>
      </c>
      <c r="W181" s="230" t="inlineStr">
        <is>
          <t>Initiat.</t>
        </is>
      </c>
      <c r="X181" s="230" t="inlineStr">
        <is>
          <t>Gest.mat</t>
        </is>
      </c>
      <c r="Y181" s="230" t="inlineStr">
        <is>
          <t>Orga.</t>
        </is>
      </c>
      <c r="Z181" s="231" t="inlineStr">
        <is>
          <t>Imagin.</t>
        </is>
      </c>
      <c r="AA181" s="231" t="inlineStr">
        <is>
          <t>Expr.art</t>
        </is>
      </c>
      <c r="AB181" s="231" t="inlineStr">
        <is>
          <t>Expr.corp</t>
        </is>
      </c>
      <c r="AC181" s="232" t="inlineStr">
        <is>
          <t>Coord.</t>
        </is>
      </c>
      <c r="AD181" s="232" t="inlineStr">
        <is>
          <t>Endur.</t>
        </is>
      </c>
      <c r="AE181" s="232" t="inlineStr">
        <is>
          <t>Esp.sport</t>
        </is>
      </c>
      <c r="AF181" s="267" t="inlineStr">
        <is>
          <t>MOY</t>
        </is>
      </c>
      <c r="AH181" s="229" t="inlineStr">
        <is>
          <t>Règles</t>
        </is>
      </c>
      <c r="AI181" s="229" t="inlineStr">
        <is>
          <t>Coopér.</t>
        </is>
      </c>
      <c r="AJ181" s="229" t="inlineStr">
        <is>
          <t>Comm.</t>
        </is>
      </c>
      <c r="AK181" s="229" t="inlineStr">
        <is>
          <t>Entraide</t>
        </is>
      </c>
      <c r="AL181" s="230" t="inlineStr">
        <is>
          <t>Initiat.</t>
        </is>
      </c>
      <c r="AM181" s="230" t="inlineStr">
        <is>
          <t>Gest.mat</t>
        </is>
      </c>
      <c r="AN181" s="230" t="inlineStr">
        <is>
          <t>Orga.</t>
        </is>
      </c>
      <c r="AO181" s="231" t="inlineStr">
        <is>
          <t>Imagin.</t>
        </is>
      </c>
      <c r="AP181" s="231" t="inlineStr">
        <is>
          <t>Expr.art</t>
        </is>
      </c>
      <c r="AQ181" s="231" t="inlineStr">
        <is>
          <t>Expr.corp</t>
        </is>
      </c>
      <c r="AR181" s="232" t="inlineStr">
        <is>
          <t>Coord.</t>
        </is>
      </c>
      <c r="AS181" s="232" t="inlineStr">
        <is>
          <t>Endur.</t>
        </is>
      </c>
      <c r="AT181" s="232" t="inlineStr">
        <is>
          <t>Esp.sport</t>
        </is>
      </c>
      <c r="AU181" s="269" t="inlineStr">
        <is>
          <t>MOY</t>
        </is>
      </c>
    </row>
    <row r="182" ht="13.8" customHeight="1" s="185">
      <c r="A182" s="213" t="n">
        <v>1</v>
      </c>
      <c r="B182" s="234">
        <f t="array" ref="B182:B182">IFERROR(INDEX(Liste_Enfants!B$4:B$53,SMALL(IF(Liste_Enfants!E$4:E$53="C",ROW(Liste_Enfants!E$4:E$53)-3),1))&amp;" "&amp;INDEX(Liste_Enfants!C$4:C$53,SMALL(IF(Liste_Enfants!E$4:E$53="C",ROW(Liste_Enfants!E$4:E$53)-3),1)),"")</f>
        <v/>
      </c>
      <c r="C182" s="235" t="n"/>
      <c r="D182" s="236" t="n"/>
      <c r="E182" s="236" t="n"/>
      <c r="F182" s="236" t="n"/>
      <c r="G182" s="236" t="n"/>
      <c r="H182" s="236" t="n"/>
      <c r="I182" s="236" t="n"/>
      <c r="J182" s="236" t="n"/>
      <c r="K182" s="236" t="n"/>
      <c r="L182" s="236" t="n"/>
      <c r="M182" s="236" t="n"/>
      <c r="N182" s="236" t="n"/>
      <c r="O182" s="236" t="n"/>
      <c r="P182" s="236" t="n"/>
      <c r="Q182" s="264">
        <f>IF(COUNTA(D182:P182)=0,"",ROUND(AVERAGE(D182:P182),1))</f>
        <v/>
      </c>
      <c r="S182" s="236" t="n"/>
      <c r="T182" s="236" t="n"/>
      <c r="U182" s="236" t="n"/>
      <c r="V182" s="236" t="n"/>
      <c r="W182" s="236" t="n"/>
      <c r="X182" s="236" t="n"/>
      <c r="Y182" s="236" t="n"/>
      <c r="Z182" s="236" t="n"/>
      <c r="AA182" s="236" t="n"/>
      <c r="AB182" s="236" t="n"/>
      <c r="AC182" s="236" t="n"/>
      <c r="AD182" s="236" t="n"/>
      <c r="AE182" s="236" t="n"/>
      <c r="AF182" s="264">
        <f>IF(COUNTA(S182:AE182)=0,"",ROUND(AVERAGE(S182:AE182),1))</f>
        <v/>
      </c>
      <c r="AH182" s="236" t="n"/>
      <c r="AI182" s="236" t="n"/>
      <c r="AJ182" s="236" t="n"/>
      <c r="AK182" s="236" t="n"/>
      <c r="AL182" s="236" t="n"/>
      <c r="AM182" s="236" t="n"/>
      <c r="AN182" s="236" t="n"/>
      <c r="AO182" s="236" t="n"/>
      <c r="AP182" s="236" t="n"/>
      <c r="AQ182" s="236" t="n"/>
      <c r="AR182" s="236" t="n"/>
      <c r="AS182" s="236" t="n"/>
      <c r="AT182" s="236" t="n"/>
      <c r="AU182" s="237">
        <f>IF(COUNTA(AH182:AT182)=0,"",ROUND(AVERAGE(AH182:AT182),1))</f>
        <v/>
      </c>
    </row>
    <row r="183" ht="13.8" customHeight="1" s="185">
      <c r="A183" s="238" t="n">
        <v>2</v>
      </c>
      <c r="B183" s="239">
        <f t="array" ref="B183:B183">IFERROR(INDEX(Liste_Enfants!B$4:B$53,SMALL(IF(Liste_Enfants!E$4:E$53="C",ROW(Liste_Enfants!E$4:E$53)-3),2))&amp;" "&amp;INDEX(Liste_Enfants!C$4:C$53,SMALL(IF(Liste_Enfants!E$4:E$53="C",ROW(Liste_Enfants!E$4:E$53)-3),2)),"")</f>
        <v/>
      </c>
      <c r="C183" s="235" t="n"/>
      <c r="D183" s="236" t="n"/>
      <c r="E183" s="236" t="n"/>
      <c r="F183" s="236" t="n"/>
      <c r="G183" s="236" t="n"/>
      <c r="H183" s="236" t="n"/>
      <c r="I183" s="236" t="n"/>
      <c r="J183" s="236" t="n"/>
      <c r="K183" s="236" t="n"/>
      <c r="L183" s="236" t="n"/>
      <c r="M183" s="236" t="n"/>
      <c r="N183" s="236" t="n"/>
      <c r="O183" s="236" t="n"/>
      <c r="P183" s="236" t="n"/>
      <c r="Q183" s="264">
        <f>IF(COUNTA(D183:P183)=0,"",ROUND(AVERAGE(D183:P183),1))</f>
        <v/>
      </c>
      <c r="S183" s="236" t="n"/>
      <c r="T183" s="236" t="n"/>
      <c r="U183" s="236" t="n"/>
      <c r="V183" s="236" t="n"/>
      <c r="W183" s="236" t="n"/>
      <c r="X183" s="236" t="n"/>
      <c r="Y183" s="236" t="n"/>
      <c r="Z183" s="236" t="n"/>
      <c r="AA183" s="236" t="n"/>
      <c r="AB183" s="236" t="n"/>
      <c r="AC183" s="236" t="n"/>
      <c r="AD183" s="236" t="n"/>
      <c r="AE183" s="236" t="n"/>
      <c r="AF183" s="264">
        <f>IF(COUNTA(S183:AE183)=0,"",ROUND(AVERAGE(S183:AE183),1))</f>
        <v/>
      </c>
      <c r="AH183" s="236" t="n"/>
      <c r="AI183" s="236" t="n"/>
      <c r="AJ183" s="236" t="n"/>
      <c r="AK183" s="236" t="n"/>
      <c r="AL183" s="236" t="n"/>
      <c r="AM183" s="236" t="n"/>
      <c r="AN183" s="236" t="n"/>
      <c r="AO183" s="236" t="n"/>
      <c r="AP183" s="236" t="n"/>
      <c r="AQ183" s="236" t="n"/>
      <c r="AR183" s="236" t="n"/>
      <c r="AS183" s="236" t="n"/>
      <c r="AT183" s="236" t="n"/>
      <c r="AU183" s="237">
        <f>IF(COUNTA(AH183:AT183)=0,"",ROUND(AVERAGE(AH183:AT183),1))</f>
        <v/>
      </c>
    </row>
    <row r="184" ht="13.8" customHeight="1" s="185">
      <c r="A184" s="213" t="n">
        <v>3</v>
      </c>
      <c r="B184" s="234">
        <f t="array" ref="B184:B184">IFERROR(INDEX(Liste_Enfants!B$4:B$53,SMALL(IF(Liste_Enfants!E$4:E$53="C",ROW(Liste_Enfants!E$4:E$53)-3),3))&amp;" "&amp;INDEX(Liste_Enfants!C$4:C$53,SMALL(IF(Liste_Enfants!E$4:E$53="C",ROW(Liste_Enfants!E$4:E$53)-3),3)),"")</f>
        <v/>
      </c>
      <c r="C184" s="235" t="n"/>
      <c r="D184" s="236" t="n"/>
      <c r="E184" s="236" t="n"/>
      <c r="F184" s="236" t="n"/>
      <c r="G184" s="236" t="n"/>
      <c r="H184" s="236" t="n"/>
      <c r="I184" s="236" t="n"/>
      <c r="J184" s="236" t="n"/>
      <c r="K184" s="236" t="n"/>
      <c r="L184" s="236" t="n"/>
      <c r="M184" s="236" t="n"/>
      <c r="N184" s="236" t="n"/>
      <c r="O184" s="236" t="n"/>
      <c r="P184" s="236" t="n"/>
      <c r="Q184" s="264">
        <f>IF(COUNTA(D184:P184)=0,"",ROUND(AVERAGE(D184:P184),1))</f>
        <v/>
      </c>
      <c r="S184" s="236" t="n"/>
      <c r="T184" s="236" t="n"/>
      <c r="U184" s="236" t="n"/>
      <c r="V184" s="236" t="n"/>
      <c r="W184" s="236" t="n"/>
      <c r="X184" s="236" t="n"/>
      <c r="Y184" s="236" t="n"/>
      <c r="Z184" s="236" t="n"/>
      <c r="AA184" s="236" t="n"/>
      <c r="AB184" s="236" t="n"/>
      <c r="AC184" s="236" t="n"/>
      <c r="AD184" s="236" t="n"/>
      <c r="AE184" s="236" t="n"/>
      <c r="AF184" s="264">
        <f>IF(COUNTA(S184:AE184)=0,"",ROUND(AVERAGE(S184:AE184),1))</f>
        <v/>
      </c>
      <c r="AH184" s="236" t="n"/>
      <c r="AI184" s="236" t="n"/>
      <c r="AJ184" s="236" t="n"/>
      <c r="AK184" s="236" t="n"/>
      <c r="AL184" s="236" t="n"/>
      <c r="AM184" s="236" t="n"/>
      <c r="AN184" s="236" t="n"/>
      <c r="AO184" s="236" t="n"/>
      <c r="AP184" s="236" t="n"/>
      <c r="AQ184" s="236" t="n"/>
      <c r="AR184" s="236" t="n"/>
      <c r="AS184" s="236" t="n"/>
      <c r="AT184" s="236" t="n"/>
      <c r="AU184" s="237">
        <f>IF(COUNTA(AH184:AT184)=0,"",ROUND(AVERAGE(AH184:AT184),1))</f>
        <v/>
      </c>
    </row>
    <row r="185" ht="13.8" customHeight="1" s="185">
      <c r="A185" s="238" t="n">
        <v>4</v>
      </c>
      <c r="B185" s="239">
        <f t="array" ref="B185:B185">IFERROR(INDEX(Liste_Enfants!B$4:B$53,SMALL(IF(Liste_Enfants!E$4:E$53="C",ROW(Liste_Enfants!E$4:E$53)-3),4))&amp;" "&amp;INDEX(Liste_Enfants!C$4:C$53,SMALL(IF(Liste_Enfants!E$4:E$53="C",ROW(Liste_Enfants!E$4:E$53)-3),4)),"")</f>
        <v/>
      </c>
      <c r="C185" s="235" t="n"/>
      <c r="D185" s="236" t="n"/>
      <c r="E185" s="236" t="n"/>
      <c r="F185" s="236" t="n"/>
      <c r="G185" s="236" t="n"/>
      <c r="H185" s="236" t="n"/>
      <c r="I185" s="236" t="n"/>
      <c r="J185" s="236" t="n"/>
      <c r="K185" s="236" t="n"/>
      <c r="L185" s="236" t="n"/>
      <c r="M185" s="236" t="n"/>
      <c r="N185" s="236" t="n"/>
      <c r="O185" s="236" t="n"/>
      <c r="P185" s="236" t="n"/>
      <c r="Q185" s="264">
        <f>IF(COUNTA(D185:P185)=0,"",ROUND(AVERAGE(D185:P185),1))</f>
        <v/>
      </c>
      <c r="S185" s="236" t="n"/>
      <c r="T185" s="236" t="n"/>
      <c r="U185" s="236" t="n"/>
      <c r="V185" s="236" t="n"/>
      <c r="W185" s="236" t="n"/>
      <c r="X185" s="236" t="n"/>
      <c r="Y185" s="236" t="n"/>
      <c r="Z185" s="236" t="n"/>
      <c r="AA185" s="236" t="n"/>
      <c r="AB185" s="236" t="n"/>
      <c r="AC185" s="236" t="n"/>
      <c r="AD185" s="236" t="n"/>
      <c r="AE185" s="236" t="n"/>
      <c r="AF185" s="264">
        <f>IF(COUNTA(S185:AE185)=0,"",ROUND(AVERAGE(S185:AE185),1))</f>
        <v/>
      </c>
      <c r="AH185" s="236" t="n"/>
      <c r="AI185" s="236" t="n"/>
      <c r="AJ185" s="236" t="n"/>
      <c r="AK185" s="236" t="n"/>
      <c r="AL185" s="236" t="n"/>
      <c r="AM185" s="236" t="n"/>
      <c r="AN185" s="236" t="n"/>
      <c r="AO185" s="236" t="n"/>
      <c r="AP185" s="236" t="n"/>
      <c r="AQ185" s="236" t="n"/>
      <c r="AR185" s="236" t="n"/>
      <c r="AS185" s="236" t="n"/>
      <c r="AT185" s="236" t="n"/>
      <c r="AU185" s="237">
        <f>IF(COUNTA(AH185:AT185)=0,"",ROUND(AVERAGE(AH185:AT185),1))</f>
        <v/>
      </c>
    </row>
    <row r="186" ht="13.8" customHeight="1" s="185">
      <c r="A186" s="213" t="n">
        <v>5</v>
      </c>
      <c r="B186" s="234">
        <f t="array" ref="B186:B186">IFERROR(INDEX(Liste_Enfants!B$4:B$53,SMALL(IF(Liste_Enfants!E$4:E$53="C",ROW(Liste_Enfants!E$4:E$53)-3),5))&amp;" "&amp;INDEX(Liste_Enfants!C$4:C$53,SMALL(IF(Liste_Enfants!E$4:E$53="C",ROW(Liste_Enfants!E$4:E$53)-3),5)),"")</f>
        <v/>
      </c>
      <c r="C186" s="235" t="n"/>
      <c r="D186" s="236" t="n"/>
      <c r="E186" s="236" t="n"/>
      <c r="F186" s="236" t="n"/>
      <c r="G186" s="236" t="n"/>
      <c r="H186" s="236" t="n"/>
      <c r="I186" s="236" t="n"/>
      <c r="J186" s="236" t="n"/>
      <c r="K186" s="236" t="n"/>
      <c r="L186" s="236" t="n"/>
      <c r="M186" s="236" t="n"/>
      <c r="N186" s="236" t="n"/>
      <c r="O186" s="236" t="n"/>
      <c r="P186" s="236" t="n"/>
      <c r="Q186" s="264">
        <f>IF(COUNTA(D186:P186)=0,"",ROUND(AVERAGE(D186:P186),1))</f>
        <v/>
      </c>
      <c r="S186" s="236" t="n"/>
      <c r="T186" s="236" t="n"/>
      <c r="U186" s="236" t="n"/>
      <c r="V186" s="236" t="n"/>
      <c r="W186" s="236" t="n"/>
      <c r="X186" s="236" t="n"/>
      <c r="Y186" s="236" t="n"/>
      <c r="Z186" s="236" t="n"/>
      <c r="AA186" s="236" t="n"/>
      <c r="AB186" s="236" t="n"/>
      <c r="AC186" s="236" t="n"/>
      <c r="AD186" s="236" t="n"/>
      <c r="AE186" s="236" t="n"/>
      <c r="AF186" s="264">
        <f>IF(COUNTA(S186:AE186)=0,"",ROUND(AVERAGE(S186:AE186),1))</f>
        <v/>
      </c>
      <c r="AH186" s="236" t="n"/>
      <c r="AI186" s="236" t="n"/>
      <c r="AJ186" s="236" t="n"/>
      <c r="AK186" s="236" t="n"/>
      <c r="AL186" s="236" t="n"/>
      <c r="AM186" s="236" t="n"/>
      <c r="AN186" s="236" t="n"/>
      <c r="AO186" s="236" t="n"/>
      <c r="AP186" s="236" t="n"/>
      <c r="AQ186" s="236" t="n"/>
      <c r="AR186" s="236" t="n"/>
      <c r="AS186" s="236" t="n"/>
      <c r="AT186" s="236" t="n"/>
      <c r="AU186" s="237">
        <f>IF(COUNTA(AH186:AT186)=0,"",ROUND(AVERAGE(AH186:AT186),1))</f>
        <v/>
      </c>
    </row>
    <row r="187" ht="13.8" customHeight="1" s="185">
      <c r="A187" s="238" t="n">
        <v>6</v>
      </c>
      <c r="B187" s="239">
        <f t="array" ref="B187:B187">IFERROR(INDEX(Liste_Enfants!B$4:B$53,SMALL(IF(Liste_Enfants!E$4:E$53="C",ROW(Liste_Enfants!E$4:E$53)-3),6))&amp;" "&amp;INDEX(Liste_Enfants!C$4:C$53,SMALL(IF(Liste_Enfants!E$4:E$53="C",ROW(Liste_Enfants!E$4:E$53)-3),6)),"")</f>
        <v/>
      </c>
      <c r="C187" s="235" t="n"/>
      <c r="D187" s="236" t="n"/>
      <c r="E187" s="236" t="n"/>
      <c r="F187" s="236" t="n"/>
      <c r="G187" s="236" t="n"/>
      <c r="H187" s="236" t="n"/>
      <c r="I187" s="236" t="n"/>
      <c r="J187" s="236" t="n"/>
      <c r="K187" s="236" t="n"/>
      <c r="L187" s="236" t="n"/>
      <c r="M187" s="236" t="n"/>
      <c r="N187" s="236" t="n"/>
      <c r="O187" s="236" t="n"/>
      <c r="P187" s="236" t="n"/>
      <c r="Q187" s="264">
        <f>IF(COUNTA(D187:P187)=0,"",ROUND(AVERAGE(D187:P187),1))</f>
        <v/>
      </c>
      <c r="S187" s="236" t="n"/>
      <c r="T187" s="236" t="n"/>
      <c r="U187" s="236" t="n"/>
      <c r="V187" s="236" t="n"/>
      <c r="W187" s="236" t="n"/>
      <c r="X187" s="236" t="n"/>
      <c r="Y187" s="236" t="n"/>
      <c r="Z187" s="236" t="n"/>
      <c r="AA187" s="236" t="n"/>
      <c r="AB187" s="236" t="n"/>
      <c r="AC187" s="236" t="n"/>
      <c r="AD187" s="236" t="n"/>
      <c r="AE187" s="236" t="n"/>
      <c r="AF187" s="264">
        <f>IF(COUNTA(S187:AE187)=0,"",ROUND(AVERAGE(S187:AE187),1))</f>
        <v/>
      </c>
      <c r="AH187" s="236" t="n"/>
      <c r="AI187" s="236" t="n"/>
      <c r="AJ187" s="236" t="n"/>
      <c r="AK187" s="236" t="n"/>
      <c r="AL187" s="236" t="n"/>
      <c r="AM187" s="236" t="n"/>
      <c r="AN187" s="236" t="n"/>
      <c r="AO187" s="236" t="n"/>
      <c r="AP187" s="236" t="n"/>
      <c r="AQ187" s="236" t="n"/>
      <c r="AR187" s="236" t="n"/>
      <c r="AS187" s="236" t="n"/>
      <c r="AT187" s="236" t="n"/>
      <c r="AU187" s="237">
        <f>IF(COUNTA(AH187:AT187)=0,"",ROUND(AVERAGE(AH187:AT187),1))</f>
        <v/>
      </c>
    </row>
    <row r="188" ht="13.8" customHeight="1" s="185">
      <c r="A188" s="213" t="n">
        <v>7</v>
      </c>
      <c r="B188" s="234">
        <f t="array" ref="B188:B188">IFERROR(INDEX(Liste_Enfants!B$4:B$53,SMALL(IF(Liste_Enfants!E$4:E$53="C",ROW(Liste_Enfants!E$4:E$53)-3),7))&amp;" "&amp;INDEX(Liste_Enfants!C$4:C$53,SMALL(IF(Liste_Enfants!E$4:E$53="C",ROW(Liste_Enfants!E$4:E$53)-3),7)),"")</f>
        <v/>
      </c>
      <c r="C188" s="235" t="n"/>
      <c r="D188" s="236" t="n"/>
      <c r="E188" s="236" t="n"/>
      <c r="F188" s="236" t="n"/>
      <c r="G188" s="236" t="n"/>
      <c r="H188" s="236" t="n"/>
      <c r="I188" s="236" t="n"/>
      <c r="J188" s="236" t="n"/>
      <c r="K188" s="236" t="n"/>
      <c r="L188" s="236" t="n"/>
      <c r="M188" s="236" t="n"/>
      <c r="N188" s="236" t="n"/>
      <c r="O188" s="236" t="n"/>
      <c r="P188" s="236" t="n"/>
      <c r="Q188" s="264">
        <f>IF(COUNTA(D188:P188)=0,"",ROUND(AVERAGE(D188:P188),1))</f>
        <v/>
      </c>
      <c r="S188" s="236" t="n"/>
      <c r="T188" s="236" t="n"/>
      <c r="U188" s="236" t="n"/>
      <c r="V188" s="236" t="n"/>
      <c r="W188" s="236" t="n"/>
      <c r="X188" s="236" t="n"/>
      <c r="Y188" s="236" t="n"/>
      <c r="Z188" s="236" t="n"/>
      <c r="AA188" s="236" t="n"/>
      <c r="AB188" s="236" t="n"/>
      <c r="AC188" s="236" t="n"/>
      <c r="AD188" s="236" t="n"/>
      <c r="AE188" s="236" t="n"/>
      <c r="AF188" s="264">
        <f>IF(COUNTA(S188:AE188)=0,"",ROUND(AVERAGE(S188:AE188),1))</f>
        <v/>
      </c>
      <c r="AH188" s="236" t="n"/>
      <c r="AI188" s="236" t="n"/>
      <c r="AJ188" s="236" t="n"/>
      <c r="AK188" s="236" t="n"/>
      <c r="AL188" s="236" t="n"/>
      <c r="AM188" s="236" t="n"/>
      <c r="AN188" s="236" t="n"/>
      <c r="AO188" s="236" t="n"/>
      <c r="AP188" s="236" t="n"/>
      <c r="AQ188" s="236" t="n"/>
      <c r="AR188" s="236" t="n"/>
      <c r="AS188" s="236" t="n"/>
      <c r="AT188" s="236" t="n"/>
      <c r="AU188" s="237">
        <f>IF(COUNTA(AH188:AT188)=0,"",ROUND(AVERAGE(AH188:AT188),1))</f>
        <v/>
      </c>
    </row>
    <row r="189" ht="13.8" customHeight="1" s="185">
      <c r="A189" s="238" t="n">
        <v>8</v>
      </c>
      <c r="B189" s="239">
        <f t="array" ref="B189:B189">IFERROR(INDEX(Liste_Enfants!B$4:B$53,SMALL(IF(Liste_Enfants!E$4:E$53="C",ROW(Liste_Enfants!E$4:E$53)-3),8))&amp;" "&amp;INDEX(Liste_Enfants!C$4:C$53,SMALL(IF(Liste_Enfants!E$4:E$53="C",ROW(Liste_Enfants!E$4:E$53)-3),8)),"")</f>
        <v/>
      </c>
      <c r="C189" s="235" t="n"/>
      <c r="D189" s="236" t="n"/>
      <c r="E189" s="236" t="n"/>
      <c r="F189" s="236" t="n"/>
      <c r="G189" s="236" t="n"/>
      <c r="H189" s="236" t="n"/>
      <c r="I189" s="236" t="n"/>
      <c r="J189" s="236" t="n"/>
      <c r="K189" s="236" t="n"/>
      <c r="L189" s="236" t="n"/>
      <c r="M189" s="236" t="n"/>
      <c r="N189" s="236" t="n"/>
      <c r="O189" s="236" t="n"/>
      <c r="P189" s="236" t="n"/>
      <c r="Q189" s="264">
        <f>IF(COUNTA(D189:P189)=0,"",ROUND(AVERAGE(D189:P189),1))</f>
        <v/>
      </c>
      <c r="S189" s="236" t="n"/>
      <c r="T189" s="236" t="n"/>
      <c r="U189" s="236" t="n"/>
      <c r="V189" s="236" t="n"/>
      <c r="W189" s="236" t="n"/>
      <c r="X189" s="236" t="n"/>
      <c r="Y189" s="236" t="n"/>
      <c r="Z189" s="236" t="n"/>
      <c r="AA189" s="236" t="n"/>
      <c r="AB189" s="236" t="n"/>
      <c r="AC189" s="236" t="n"/>
      <c r="AD189" s="236" t="n"/>
      <c r="AE189" s="236" t="n"/>
      <c r="AF189" s="264">
        <f>IF(COUNTA(S189:AE189)=0,"",ROUND(AVERAGE(S189:AE189),1))</f>
        <v/>
      </c>
      <c r="AH189" s="236" t="n"/>
      <c r="AI189" s="236" t="n"/>
      <c r="AJ189" s="236" t="n"/>
      <c r="AK189" s="236" t="n"/>
      <c r="AL189" s="236" t="n"/>
      <c r="AM189" s="236" t="n"/>
      <c r="AN189" s="236" t="n"/>
      <c r="AO189" s="236" t="n"/>
      <c r="AP189" s="236" t="n"/>
      <c r="AQ189" s="236" t="n"/>
      <c r="AR189" s="236" t="n"/>
      <c r="AS189" s="236" t="n"/>
      <c r="AT189" s="236" t="n"/>
      <c r="AU189" s="237">
        <f>IF(COUNTA(AH189:AT189)=0,"",ROUND(AVERAGE(AH189:AT189),1))</f>
        <v/>
      </c>
    </row>
    <row r="190" ht="13.8" customHeight="1" s="185">
      <c r="A190" s="213" t="n">
        <v>9</v>
      </c>
      <c r="B190" s="234">
        <f t="array" ref="B190:B190">IFERROR(INDEX(Liste_Enfants!B$4:B$53,SMALL(IF(Liste_Enfants!E$4:E$53="C",ROW(Liste_Enfants!E$4:E$53)-3),9))&amp;" "&amp;INDEX(Liste_Enfants!C$4:C$53,SMALL(IF(Liste_Enfants!E$4:E$53="C",ROW(Liste_Enfants!E$4:E$53)-3),9)),"")</f>
        <v/>
      </c>
      <c r="C190" s="235" t="n"/>
      <c r="D190" s="236" t="n"/>
      <c r="E190" s="236" t="n"/>
      <c r="F190" s="236" t="n"/>
      <c r="G190" s="236" t="n"/>
      <c r="H190" s="236" t="n"/>
      <c r="I190" s="236" t="n"/>
      <c r="J190" s="236" t="n"/>
      <c r="K190" s="236" t="n"/>
      <c r="L190" s="236" t="n"/>
      <c r="M190" s="236" t="n"/>
      <c r="N190" s="236" t="n"/>
      <c r="O190" s="236" t="n"/>
      <c r="P190" s="236" t="n"/>
      <c r="Q190" s="264">
        <f>IF(COUNTA(D190:P190)=0,"",ROUND(AVERAGE(D190:P190),1))</f>
        <v/>
      </c>
      <c r="S190" s="236" t="n"/>
      <c r="T190" s="236" t="n"/>
      <c r="U190" s="236" t="n"/>
      <c r="V190" s="236" t="n"/>
      <c r="W190" s="236" t="n"/>
      <c r="X190" s="236" t="n"/>
      <c r="Y190" s="236" t="n"/>
      <c r="Z190" s="236" t="n"/>
      <c r="AA190" s="236" t="n"/>
      <c r="AB190" s="236" t="n"/>
      <c r="AC190" s="236" t="n"/>
      <c r="AD190" s="236" t="n"/>
      <c r="AE190" s="236" t="n"/>
      <c r="AF190" s="264">
        <f>IF(COUNTA(S190:AE190)=0,"",ROUND(AVERAGE(S190:AE190),1))</f>
        <v/>
      </c>
      <c r="AH190" s="236" t="n"/>
      <c r="AI190" s="236" t="n"/>
      <c r="AJ190" s="236" t="n"/>
      <c r="AK190" s="236" t="n"/>
      <c r="AL190" s="236" t="n"/>
      <c r="AM190" s="236" t="n"/>
      <c r="AN190" s="236" t="n"/>
      <c r="AO190" s="236" t="n"/>
      <c r="AP190" s="236" t="n"/>
      <c r="AQ190" s="236" t="n"/>
      <c r="AR190" s="236" t="n"/>
      <c r="AS190" s="236" t="n"/>
      <c r="AT190" s="236" t="n"/>
      <c r="AU190" s="237">
        <f>IF(COUNTA(AH190:AT190)=0,"",ROUND(AVERAGE(AH190:AT190),1))</f>
        <v/>
      </c>
    </row>
    <row r="191" ht="13.8" customHeight="1" s="185">
      <c r="A191" s="238" t="n">
        <v>10</v>
      </c>
      <c r="B191" s="239">
        <f t="array" ref="B191:B191">IFERROR(INDEX(Liste_Enfants!B$4:B$53,SMALL(IF(Liste_Enfants!E$4:E$53="C",ROW(Liste_Enfants!E$4:E$53)-3),10))&amp;" "&amp;INDEX(Liste_Enfants!C$4:C$53,SMALL(IF(Liste_Enfants!E$4:E$53="C",ROW(Liste_Enfants!E$4:E$53)-3),10)),"")</f>
        <v/>
      </c>
      <c r="C191" s="235" t="n"/>
      <c r="D191" s="236" t="n"/>
      <c r="E191" s="236" t="n"/>
      <c r="F191" s="236" t="n"/>
      <c r="G191" s="236" t="n"/>
      <c r="H191" s="236" t="n"/>
      <c r="I191" s="236" t="n"/>
      <c r="J191" s="236" t="n"/>
      <c r="K191" s="236" t="n"/>
      <c r="L191" s="236" t="n"/>
      <c r="M191" s="236" t="n"/>
      <c r="N191" s="236" t="n"/>
      <c r="O191" s="236" t="n"/>
      <c r="P191" s="236" t="n"/>
      <c r="Q191" s="264">
        <f>IF(COUNTA(D191:P191)=0,"",ROUND(AVERAGE(D191:P191),1))</f>
        <v/>
      </c>
      <c r="S191" s="236" t="n"/>
      <c r="T191" s="236" t="n"/>
      <c r="U191" s="236" t="n"/>
      <c r="V191" s="236" t="n"/>
      <c r="W191" s="236" t="n"/>
      <c r="X191" s="236" t="n"/>
      <c r="Y191" s="236" t="n"/>
      <c r="Z191" s="236" t="n"/>
      <c r="AA191" s="236" t="n"/>
      <c r="AB191" s="236" t="n"/>
      <c r="AC191" s="236" t="n"/>
      <c r="AD191" s="236" t="n"/>
      <c r="AE191" s="236" t="n"/>
      <c r="AF191" s="264">
        <f>IF(COUNTA(S191:AE191)=0,"",ROUND(AVERAGE(S191:AE191),1))</f>
        <v/>
      </c>
      <c r="AH191" s="236" t="n"/>
      <c r="AI191" s="236" t="n"/>
      <c r="AJ191" s="236" t="n"/>
      <c r="AK191" s="236" t="n"/>
      <c r="AL191" s="236" t="n"/>
      <c r="AM191" s="236" t="n"/>
      <c r="AN191" s="236" t="n"/>
      <c r="AO191" s="236" t="n"/>
      <c r="AP191" s="236" t="n"/>
      <c r="AQ191" s="236" t="n"/>
      <c r="AR191" s="236" t="n"/>
      <c r="AS191" s="236" t="n"/>
      <c r="AT191" s="236" t="n"/>
      <c r="AU191" s="237">
        <f>IF(COUNTA(AH191:AT191)=0,"",ROUND(AVERAGE(AH191:AT191),1))</f>
        <v/>
      </c>
    </row>
    <row r="192" ht="13.8" customHeight="1" s="185">
      <c r="A192" s="213" t="n">
        <v>11</v>
      </c>
      <c r="B192" s="234">
        <f t="array" ref="B192:B192">IFERROR(INDEX(Liste_Enfants!B$4:B$53,SMALL(IF(Liste_Enfants!E$4:E$53="C",ROW(Liste_Enfants!E$4:E$53)-3),11))&amp;" "&amp;INDEX(Liste_Enfants!C$4:C$53,SMALL(IF(Liste_Enfants!E$4:E$53="C",ROW(Liste_Enfants!E$4:E$53)-3),11)),"")</f>
        <v/>
      </c>
      <c r="C192" s="235" t="n"/>
      <c r="D192" s="236" t="n"/>
      <c r="E192" s="236" t="n"/>
      <c r="F192" s="236" t="n"/>
      <c r="G192" s="236" t="n"/>
      <c r="H192" s="236" t="n"/>
      <c r="I192" s="236" t="n"/>
      <c r="J192" s="236" t="n"/>
      <c r="K192" s="236" t="n"/>
      <c r="L192" s="236" t="n"/>
      <c r="M192" s="236" t="n"/>
      <c r="N192" s="236" t="n"/>
      <c r="O192" s="236" t="n"/>
      <c r="P192" s="236" t="n"/>
      <c r="Q192" s="264">
        <f>IF(COUNTA(D192:P192)=0,"",ROUND(AVERAGE(D192:P192),1))</f>
        <v/>
      </c>
      <c r="S192" s="236" t="n"/>
      <c r="T192" s="236" t="n"/>
      <c r="U192" s="236" t="n"/>
      <c r="V192" s="236" t="n"/>
      <c r="W192" s="236" t="n"/>
      <c r="X192" s="236" t="n"/>
      <c r="Y192" s="236" t="n"/>
      <c r="Z192" s="236" t="n"/>
      <c r="AA192" s="236" t="n"/>
      <c r="AB192" s="236" t="n"/>
      <c r="AC192" s="236" t="n"/>
      <c r="AD192" s="236" t="n"/>
      <c r="AE192" s="236" t="n"/>
      <c r="AF192" s="264">
        <f>IF(COUNTA(S192:AE192)=0,"",ROUND(AVERAGE(S192:AE192),1))</f>
        <v/>
      </c>
      <c r="AH192" s="236" t="n"/>
      <c r="AI192" s="236" t="n"/>
      <c r="AJ192" s="236" t="n"/>
      <c r="AK192" s="236" t="n"/>
      <c r="AL192" s="236" t="n"/>
      <c r="AM192" s="236" t="n"/>
      <c r="AN192" s="236" t="n"/>
      <c r="AO192" s="236" t="n"/>
      <c r="AP192" s="236" t="n"/>
      <c r="AQ192" s="236" t="n"/>
      <c r="AR192" s="236" t="n"/>
      <c r="AS192" s="236" t="n"/>
      <c r="AT192" s="236" t="n"/>
      <c r="AU192" s="237">
        <f>IF(COUNTA(AH192:AT192)=0,"",ROUND(AVERAGE(AH192:AT192),1))</f>
        <v/>
      </c>
    </row>
    <row r="193" ht="13.8" customHeight="1" s="185">
      <c r="A193" s="238" t="n">
        <v>12</v>
      </c>
      <c r="B193" s="239">
        <f t="array" ref="B193:B193">IFERROR(INDEX(Liste_Enfants!B$4:B$53,SMALL(IF(Liste_Enfants!E$4:E$53="C",ROW(Liste_Enfants!E$4:E$53)-3),12))&amp;" "&amp;INDEX(Liste_Enfants!C$4:C$53,SMALL(IF(Liste_Enfants!E$4:E$53="C",ROW(Liste_Enfants!E$4:E$53)-3),12)),"")</f>
        <v/>
      </c>
      <c r="C193" s="235" t="n"/>
      <c r="D193" s="236" t="n"/>
      <c r="E193" s="236" t="n"/>
      <c r="F193" s="236" t="n"/>
      <c r="G193" s="236" t="n"/>
      <c r="H193" s="236" t="n"/>
      <c r="I193" s="236" t="n"/>
      <c r="J193" s="236" t="n"/>
      <c r="K193" s="236" t="n"/>
      <c r="L193" s="236" t="n"/>
      <c r="M193" s="236" t="n"/>
      <c r="N193" s="236" t="n"/>
      <c r="O193" s="236" t="n"/>
      <c r="P193" s="236" t="n"/>
      <c r="Q193" s="264">
        <f>IF(COUNTA(D193:P193)=0,"",ROUND(AVERAGE(D193:P193),1))</f>
        <v/>
      </c>
      <c r="S193" s="236" t="n"/>
      <c r="T193" s="236" t="n"/>
      <c r="U193" s="236" t="n"/>
      <c r="V193" s="236" t="n"/>
      <c r="W193" s="236" t="n"/>
      <c r="X193" s="236" t="n"/>
      <c r="Y193" s="236" t="n"/>
      <c r="Z193" s="236" t="n"/>
      <c r="AA193" s="236" t="n"/>
      <c r="AB193" s="236" t="n"/>
      <c r="AC193" s="236" t="n"/>
      <c r="AD193" s="236" t="n"/>
      <c r="AE193" s="236" t="n"/>
      <c r="AF193" s="264">
        <f>IF(COUNTA(S193:AE193)=0,"",ROUND(AVERAGE(S193:AE193),1))</f>
        <v/>
      </c>
      <c r="AH193" s="236" t="n"/>
      <c r="AI193" s="236" t="n"/>
      <c r="AJ193" s="236" t="n"/>
      <c r="AK193" s="236" t="n"/>
      <c r="AL193" s="236" t="n"/>
      <c r="AM193" s="236" t="n"/>
      <c r="AN193" s="236" t="n"/>
      <c r="AO193" s="236" t="n"/>
      <c r="AP193" s="236" t="n"/>
      <c r="AQ193" s="236" t="n"/>
      <c r="AR193" s="236" t="n"/>
      <c r="AS193" s="236" t="n"/>
      <c r="AT193" s="236" t="n"/>
      <c r="AU193" s="237">
        <f>IF(COUNTA(AH193:AT193)=0,"",ROUND(AVERAGE(AH193:AT193),1))</f>
        <v/>
      </c>
    </row>
    <row r="194" ht="13.8" customHeight="1" s="185">
      <c r="A194" s="213" t="n">
        <v>13</v>
      </c>
      <c r="B194" s="234">
        <f t="array" ref="B194:B194">IFERROR(INDEX(Liste_Enfants!B$4:B$53,SMALL(IF(Liste_Enfants!E$4:E$53="C",ROW(Liste_Enfants!E$4:E$53)-3),13))&amp;" "&amp;INDEX(Liste_Enfants!C$4:C$53,SMALL(IF(Liste_Enfants!E$4:E$53="C",ROW(Liste_Enfants!E$4:E$53)-3),13)),"")</f>
        <v/>
      </c>
      <c r="C194" s="235" t="n"/>
      <c r="D194" s="236" t="n"/>
      <c r="E194" s="236" t="n"/>
      <c r="F194" s="236" t="n"/>
      <c r="G194" s="236" t="n"/>
      <c r="H194" s="236" t="n"/>
      <c r="I194" s="236" t="n"/>
      <c r="J194" s="236" t="n"/>
      <c r="K194" s="236" t="n"/>
      <c r="L194" s="236" t="n"/>
      <c r="M194" s="236" t="n"/>
      <c r="N194" s="236" t="n"/>
      <c r="O194" s="236" t="n"/>
      <c r="P194" s="236" t="n"/>
      <c r="Q194" s="264">
        <f>IF(COUNTA(D194:P194)=0,"",ROUND(AVERAGE(D194:P194),1))</f>
        <v/>
      </c>
      <c r="S194" s="236" t="n"/>
      <c r="T194" s="236" t="n"/>
      <c r="U194" s="236" t="n"/>
      <c r="V194" s="236" t="n"/>
      <c r="W194" s="236" t="n"/>
      <c r="X194" s="236" t="n"/>
      <c r="Y194" s="236" t="n"/>
      <c r="Z194" s="236" t="n"/>
      <c r="AA194" s="236" t="n"/>
      <c r="AB194" s="236" t="n"/>
      <c r="AC194" s="236" t="n"/>
      <c r="AD194" s="236" t="n"/>
      <c r="AE194" s="236" t="n"/>
      <c r="AF194" s="264">
        <f>IF(COUNTA(S194:AE194)=0,"",ROUND(AVERAGE(S194:AE194),1))</f>
        <v/>
      </c>
      <c r="AH194" s="236" t="n"/>
      <c r="AI194" s="236" t="n"/>
      <c r="AJ194" s="236" t="n"/>
      <c r="AK194" s="236" t="n"/>
      <c r="AL194" s="236" t="n"/>
      <c r="AM194" s="236" t="n"/>
      <c r="AN194" s="236" t="n"/>
      <c r="AO194" s="236" t="n"/>
      <c r="AP194" s="236" t="n"/>
      <c r="AQ194" s="236" t="n"/>
      <c r="AR194" s="236" t="n"/>
      <c r="AS194" s="236" t="n"/>
      <c r="AT194" s="236" t="n"/>
      <c r="AU194" s="237">
        <f>IF(COUNTA(AH194:AT194)=0,"",ROUND(AVERAGE(AH194:AT194),1))</f>
        <v/>
      </c>
    </row>
    <row r="195" ht="13.8" customHeight="1" s="185">
      <c r="A195" s="238" t="n">
        <v>14</v>
      </c>
      <c r="B195" s="239">
        <f t="array" ref="B195:B195">IFERROR(INDEX(Liste_Enfants!B$4:B$53,SMALL(IF(Liste_Enfants!E$4:E$53="C",ROW(Liste_Enfants!E$4:E$53)-3),14))&amp;" "&amp;INDEX(Liste_Enfants!C$4:C$53,SMALL(IF(Liste_Enfants!E$4:E$53="C",ROW(Liste_Enfants!E$4:E$53)-3),14)),"")</f>
        <v/>
      </c>
      <c r="C195" s="235" t="n"/>
      <c r="D195" s="236" t="n"/>
      <c r="E195" s="236" t="n"/>
      <c r="F195" s="236" t="n"/>
      <c r="G195" s="236" t="n"/>
      <c r="H195" s="236" t="n"/>
      <c r="I195" s="236" t="n"/>
      <c r="J195" s="236" t="n"/>
      <c r="K195" s="236" t="n"/>
      <c r="L195" s="236" t="n"/>
      <c r="M195" s="236" t="n"/>
      <c r="N195" s="236" t="n"/>
      <c r="O195" s="236" t="n"/>
      <c r="P195" s="236" t="n"/>
      <c r="Q195" s="264">
        <f>IF(COUNTA(D195:P195)=0,"",ROUND(AVERAGE(D195:P195),1))</f>
        <v/>
      </c>
      <c r="S195" s="236" t="n"/>
      <c r="T195" s="236" t="n"/>
      <c r="U195" s="236" t="n"/>
      <c r="V195" s="236" t="n"/>
      <c r="W195" s="236" t="n"/>
      <c r="X195" s="236" t="n"/>
      <c r="Y195" s="236" t="n"/>
      <c r="Z195" s="236" t="n"/>
      <c r="AA195" s="236" t="n"/>
      <c r="AB195" s="236" t="n"/>
      <c r="AC195" s="236" t="n"/>
      <c r="AD195" s="236" t="n"/>
      <c r="AE195" s="236" t="n"/>
      <c r="AF195" s="264">
        <f>IF(COUNTA(S195:AE195)=0,"",ROUND(AVERAGE(S195:AE195),1))</f>
        <v/>
      </c>
      <c r="AH195" s="236" t="n"/>
      <c r="AI195" s="236" t="n"/>
      <c r="AJ195" s="236" t="n"/>
      <c r="AK195" s="236" t="n"/>
      <c r="AL195" s="236" t="n"/>
      <c r="AM195" s="236" t="n"/>
      <c r="AN195" s="236" t="n"/>
      <c r="AO195" s="236" t="n"/>
      <c r="AP195" s="236" t="n"/>
      <c r="AQ195" s="236" t="n"/>
      <c r="AR195" s="236" t="n"/>
      <c r="AS195" s="236" t="n"/>
      <c r="AT195" s="236" t="n"/>
      <c r="AU195" s="237">
        <f>IF(COUNTA(AH195:AT195)=0,"",ROUND(AVERAGE(AH195:AT195),1))</f>
        <v/>
      </c>
    </row>
    <row r="196" ht="13.8" customHeight="1" s="185">
      <c r="A196" s="213" t="n">
        <v>15</v>
      </c>
      <c r="B196" s="234">
        <f t="array" ref="B196:B196">IFERROR(INDEX(Liste_Enfants!B$4:B$53,SMALL(IF(Liste_Enfants!E$4:E$53="C",ROW(Liste_Enfants!E$4:E$53)-3),15))&amp;" "&amp;INDEX(Liste_Enfants!C$4:C$53,SMALL(IF(Liste_Enfants!E$4:E$53="C",ROW(Liste_Enfants!E$4:E$53)-3),15)),"")</f>
        <v/>
      </c>
      <c r="C196" s="235" t="n"/>
      <c r="D196" s="236" t="n"/>
      <c r="E196" s="236" t="n"/>
      <c r="F196" s="236" t="n"/>
      <c r="G196" s="236" t="n"/>
      <c r="H196" s="236" t="n"/>
      <c r="I196" s="236" t="n"/>
      <c r="J196" s="236" t="n"/>
      <c r="K196" s="236" t="n"/>
      <c r="L196" s="236" t="n"/>
      <c r="M196" s="236" t="n"/>
      <c r="N196" s="236" t="n"/>
      <c r="O196" s="236" t="n"/>
      <c r="P196" s="236" t="n"/>
      <c r="Q196" s="264">
        <f>IF(COUNTA(D196:P196)=0,"",ROUND(AVERAGE(D196:P196),1))</f>
        <v/>
      </c>
      <c r="S196" s="236" t="n"/>
      <c r="T196" s="236" t="n"/>
      <c r="U196" s="236" t="n"/>
      <c r="V196" s="236" t="n"/>
      <c r="W196" s="236" t="n"/>
      <c r="X196" s="236" t="n"/>
      <c r="Y196" s="236" t="n"/>
      <c r="Z196" s="236" t="n"/>
      <c r="AA196" s="236" t="n"/>
      <c r="AB196" s="236" t="n"/>
      <c r="AC196" s="236" t="n"/>
      <c r="AD196" s="236" t="n"/>
      <c r="AE196" s="236" t="n"/>
      <c r="AF196" s="264">
        <f>IF(COUNTA(S196:AE196)=0,"",ROUND(AVERAGE(S196:AE196),1))</f>
        <v/>
      </c>
      <c r="AH196" s="236" t="n"/>
      <c r="AI196" s="236" t="n"/>
      <c r="AJ196" s="236" t="n"/>
      <c r="AK196" s="236" t="n"/>
      <c r="AL196" s="236" t="n"/>
      <c r="AM196" s="236" t="n"/>
      <c r="AN196" s="236" t="n"/>
      <c r="AO196" s="236" t="n"/>
      <c r="AP196" s="236" t="n"/>
      <c r="AQ196" s="236" t="n"/>
      <c r="AR196" s="236" t="n"/>
      <c r="AS196" s="236" t="n"/>
      <c r="AT196" s="236" t="n"/>
      <c r="AU196" s="237">
        <f>IF(COUNTA(AH196:AT196)=0,"",ROUND(AVERAGE(AH196:AT196),1))</f>
        <v/>
      </c>
    </row>
    <row r="197" ht="12.8" customHeight="1" s="185">
      <c r="A197" s="233" t="inlineStr">
        <is>
          <t>📊 MOY.</t>
        </is>
      </c>
      <c r="C197" s="235" t="n"/>
      <c r="D197" s="241">
        <f>IF(COUNTA(D182:D196)=0,"",ROUND(AVERAGE(D182:D196),1))</f>
        <v/>
      </c>
      <c r="E197" s="241">
        <f>IF(COUNTA(E182:E196)=0,"",ROUND(AVERAGE(E182:E196),1))</f>
        <v/>
      </c>
      <c r="F197" s="241">
        <f>IF(COUNTA(F182:F196)=0,"",ROUND(AVERAGE(F182:F196),1))</f>
        <v/>
      </c>
      <c r="G197" s="241">
        <f>IF(COUNTA(G182:G196)=0,"",ROUND(AVERAGE(G182:G196),1))</f>
        <v/>
      </c>
      <c r="H197" s="241">
        <f>IF(COUNTA(H182:H196)=0,"",ROUND(AVERAGE(H182:H196),1))</f>
        <v/>
      </c>
      <c r="I197" s="241">
        <f>IF(COUNTA(I182:I196)=0,"",ROUND(AVERAGE(I182:I196),1))</f>
        <v/>
      </c>
      <c r="J197" s="241">
        <f>IF(COUNTA(J182:J196)=0,"",ROUND(AVERAGE(J182:J196),1))</f>
        <v/>
      </c>
      <c r="K197" s="241">
        <f>IF(COUNTA(K182:K196)=0,"",ROUND(AVERAGE(K182:K196),1))</f>
        <v/>
      </c>
      <c r="L197" s="241">
        <f>IF(COUNTA(L182:L196)=0,"",ROUND(AVERAGE(L182:L196),1))</f>
        <v/>
      </c>
      <c r="M197" s="241">
        <f>IF(COUNTA(M182:M196)=0,"",ROUND(AVERAGE(M182:M196),1))</f>
        <v/>
      </c>
      <c r="N197" s="241">
        <f>IF(COUNTA(N182:N196)=0,"",ROUND(AVERAGE(N182:N196),1))</f>
        <v/>
      </c>
      <c r="O197" s="241">
        <f>IF(COUNTA(O182:O196)=0,"",ROUND(AVERAGE(O182:O196),1))</f>
        <v/>
      </c>
      <c r="P197" s="241">
        <f>IF(COUNTA(P182:P196)=0,"",ROUND(AVERAGE(P182:P196),1))</f>
        <v/>
      </c>
      <c r="Q197" s="265">
        <f>IF(COUNTA(Q182:Q196)=0,"",ROUND(AVERAGE(Q182:Q196),1))</f>
        <v/>
      </c>
      <c r="S197" s="241">
        <f>IF(COUNTA(S182:S196)=0,"",ROUND(AVERAGE(S182:S196),1))</f>
        <v/>
      </c>
      <c r="T197" s="241">
        <f>IF(COUNTA(T182:T196)=0,"",ROUND(AVERAGE(T182:T196),1))</f>
        <v/>
      </c>
      <c r="U197" s="241">
        <f>IF(COUNTA(U182:U196)=0,"",ROUND(AVERAGE(U182:U196),1))</f>
        <v/>
      </c>
      <c r="V197" s="241">
        <f>IF(COUNTA(V182:V196)=0,"",ROUND(AVERAGE(V182:V196),1))</f>
        <v/>
      </c>
      <c r="W197" s="241">
        <f>IF(COUNTA(W182:W196)=0,"",ROUND(AVERAGE(W182:W196),1))</f>
        <v/>
      </c>
      <c r="X197" s="241">
        <f>IF(COUNTA(X182:X196)=0,"",ROUND(AVERAGE(X182:X196),1))</f>
        <v/>
      </c>
      <c r="Y197" s="241">
        <f>IF(COUNTA(Y182:Y196)=0,"",ROUND(AVERAGE(Y182:Y196),1))</f>
        <v/>
      </c>
      <c r="Z197" s="241">
        <f>IF(COUNTA(Z182:Z196)=0,"",ROUND(AVERAGE(Z182:Z196),1))</f>
        <v/>
      </c>
      <c r="AA197" s="241">
        <f>IF(COUNTA(AA182:AA196)=0,"",ROUND(AVERAGE(AA182:AA196),1))</f>
        <v/>
      </c>
      <c r="AB197" s="241">
        <f>IF(COUNTA(AB182:AB196)=0,"",ROUND(AVERAGE(AB182:AB196),1))</f>
        <v/>
      </c>
      <c r="AC197" s="241">
        <f>IF(COUNTA(AC182:AC196)=0,"",ROUND(AVERAGE(AC182:AC196),1))</f>
        <v/>
      </c>
      <c r="AD197" s="241">
        <f>IF(COUNTA(AD182:AD196)=0,"",ROUND(AVERAGE(AD182:AD196),1))</f>
        <v/>
      </c>
      <c r="AE197" s="241">
        <f>IF(COUNTA(AE182:AE196)=0,"",ROUND(AVERAGE(AE182:AE196),1))</f>
        <v/>
      </c>
      <c r="AF197" s="265">
        <f>IF(COUNTA(AF182:AF196)=0,"",ROUND(AVERAGE(AF182:AF196),1))</f>
        <v/>
      </c>
      <c r="AH197" s="241">
        <f>IF(COUNTA(AH182:AH196)=0,"",ROUND(AVERAGE(AH182:AH196),1))</f>
        <v/>
      </c>
      <c r="AI197" s="241">
        <f>IF(COUNTA(AI182:AI196)=0,"",ROUND(AVERAGE(AI182:AI196),1))</f>
        <v/>
      </c>
      <c r="AJ197" s="241">
        <f>IF(COUNTA(AJ182:AJ196)=0,"",ROUND(AVERAGE(AJ182:AJ196),1))</f>
        <v/>
      </c>
      <c r="AK197" s="241">
        <f>IF(COUNTA(AK182:AK196)=0,"",ROUND(AVERAGE(AK182:AK196),1))</f>
        <v/>
      </c>
      <c r="AL197" s="241">
        <f>IF(COUNTA(AL182:AL196)=0,"",ROUND(AVERAGE(AL182:AL196),1))</f>
        <v/>
      </c>
      <c r="AM197" s="241">
        <f>IF(COUNTA(AM182:AM196)=0,"",ROUND(AVERAGE(AM182:AM196),1))</f>
        <v/>
      </c>
      <c r="AN197" s="241">
        <f>IF(COUNTA(AN182:AN196)=0,"",ROUND(AVERAGE(AN182:AN196),1))</f>
        <v/>
      </c>
      <c r="AO197" s="241">
        <f>IF(COUNTA(AO182:AO196)=0,"",ROUND(AVERAGE(AO182:AO196),1))</f>
        <v/>
      </c>
      <c r="AP197" s="241">
        <f>IF(COUNTA(AP182:AP196)=0,"",ROUND(AVERAGE(AP182:AP196),1))</f>
        <v/>
      </c>
      <c r="AQ197" s="241">
        <f>IF(COUNTA(AQ182:AQ196)=0,"",ROUND(AVERAGE(AQ182:AQ196),1))</f>
        <v/>
      </c>
      <c r="AR197" s="241">
        <f>IF(COUNTA(AR182:AR196)=0,"",ROUND(AVERAGE(AR182:AR196),1))</f>
        <v/>
      </c>
      <c r="AS197" s="241">
        <f>IF(COUNTA(AS182:AS196)=0,"",ROUND(AVERAGE(AS182:AS196),1))</f>
        <v/>
      </c>
      <c r="AT197" s="241">
        <f>IF(COUNTA(AT182:AT196)=0,"",ROUND(AVERAGE(AT182:AT196),1))</f>
        <v/>
      </c>
      <c r="AU197" s="266">
        <f>IF(COUNTA(AU182:AU196)=0,"",ROUND(AVERAGE(AU182:AU196),1))</f>
        <v/>
      </c>
    </row>
    <row r="198" ht="30" customHeight="1" s="185">
      <c r="A198" s="246" t="inlineStr">
        <is>
          <t>N°</t>
        </is>
      </c>
      <c r="B198" s="247" t="inlineStr">
        <is>
          <t>📅 JEUDI</t>
        </is>
      </c>
      <c r="C198" s="228" t="n"/>
      <c r="D198" s="229" t="inlineStr">
        <is>
          <t>Règles</t>
        </is>
      </c>
      <c r="E198" s="229" t="inlineStr">
        <is>
          <t>Coopér.</t>
        </is>
      </c>
      <c r="F198" s="229" t="inlineStr">
        <is>
          <t>Comm.</t>
        </is>
      </c>
      <c r="G198" s="229" t="inlineStr">
        <is>
          <t>Entraide</t>
        </is>
      </c>
      <c r="H198" s="230" t="inlineStr">
        <is>
          <t>Initiat.</t>
        </is>
      </c>
      <c r="I198" s="230" t="inlineStr">
        <is>
          <t>Gest.mat</t>
        </is>
      </c>
      <c r="J198" s="230" t="inlineStr">
        <is>
          <t>Orga.</t>
        </is>
      </c>
      <c r="K198" s="231" t="inlineStr">
        <is>
          <t>Imagin.</t>
        </is>
      </c>
      <c r="L198" s="231" t="inlineStr">
        <is>
          <t>Expr.art</t>
        </is>
      </c>
      <c r="M198" s="231" t="inlineStr">
        <is>
          <t>Expr.corp</t>
        </is>
      </c>
      <c r="N198" s="232" t="inlineStr">
        <is>
          <t>Coord.</t>
        </is>
      </c>
      <c r="O198" s="232" t="inlineStr">
        <is>
          <t>Endur.</t>
        </is>
      </c>
      <c r="P198" s="232" t="inlineStr">
        <is>
          <t>Esp.sport</t>
        </is>
      </c>
      <c r="Q198" s="267" t="inlineStr">
        <is>
          <t>MOY</t>
        </is>
      </c>
      <c r="R198" s="268" t="inlineStr">
        <is>
          <t>▼ Activité</t>
        </is>
      </c>
      <c r="S198" s="229" t="inlineStr">
        <is>
          <t>Règles</t>
        </is>
      </c>
      <c r="T198" s="229" t="inlineStr">
        <is>
          <t>Coopér.</t>
        </is>
      </c>
      <c r="U198" s="229" t="inlineStr">
        <is>
          <t>Comm.</t>
        </is>
      </c>
      <c r="V198" s="229" t="inlineStr">
        <is>
          <t>Entraide</t>
        </is>
      </c>
      <c r="W198" s="230" t="inlineStr">
        <is>
          <t>Initiat.</t>
        </is>
      </c>
      <c r="X198" s="230" t="inlineStr">
        <is>
          <t>Gest.mat</t>
        </is>
      </c>
      <c r="Y198" s="230" t="inlineStr">
        <is>
          <t>Orga.</t>
        </is>
      </c>
      <c r="Z198" s="231" t="inlineStr">
        <is>
          <t>Imagin.</t>
        </is>
      </c>
      <c r="AA198" s="231" t="inlineStr">
        <is>
          <t>Expr.art</t>
        </is>
      </c>
      <c r="AB198" s="231" t="inlineStr">
        <is>
          <t>Expr.corp</t>
        </is>
      </c>
      <c r="AC198" s="232" t="inlineStr">
        <is>
          <t>Coord.</t>
        </is>
      </c>
      <c r="AD198" s="232" t="inlineStr">
        <is>
          <t>Endur.</t>
        </is>
      </c>
      <c r="AE198" s="232" t="inlineStr">
        <is>
          <t>Esp.sport</t>
        </is>
      </c>
      <c r="AF198" s="267" t="inlineStr">
        <is>
          <t>MOY</t>
        </is>
      </c>
      <c r="AH198" s="229" t="inlineStr">
        <is>
          <t>Règles</t>
        </is>
      </c>
      <c r="AI198" s="229" t="inlineStr">
        <is>
          <t>Coopér.</t>
        </is>
      </c>
      <c r="AJ198" s="229" t="inlineStr">
        <is>
          <t>Comm.</t>
        </is>
      </c>
      <c r="AK198" s="229" t="inlineStr">
        <is>
          <t>Entraide</t>
        </is>
      </c>
      <c r="AL198" s="230" t="inlineStr">
        <is>
          <t>Initiat.</t>
        </is>
      </c>
      <c r="AM198" s="230" t="inlineStr">
        <is>
          <t>Gest.mat</t>
        </is>
      </c>
      <c r="AN198" s="230" t="inlineStr">
        <is>
          <t>Orga.</t>
        </is>
      </c>
      <c r="AO198" s="231" t="inlineStr">
        <is>
          <t>Imagin.</t>
        </is>
      </c>
      <c r="AP198" s="231" t="inlineStr">
        <is>
          <t>Expr.art</t>
        </is>
      </c>
      <c r="AQ198" s="231" t="inlineStr">
        <is>
          <t>Expr.corp</t>
        </is>
      </c>
      <c r="AR198" s="232" t="inlineStr">
        <is>
          <t>Coord.</t>
        </is>
      </c>
      <c r="AS198" s="232" t="inlineStr">
        <is>
          <t>Endur.</t>
        </is>
      </c>
      <c r="AT198" s="232" t="inlineStr">
        <is>
          <t>Esp.sport</t>
        </is>
      </c>
      <c r="AU198" s="269" t="inlineStr">
        <is>
          <t>MOY</t>
        </is>
      </c>
    </row>
    <row r="199" ht="13.8" customHeight="1" s="185">
      <c r="A199" s="213" t="n">
        <v>1</v>
      </c>
      <c r="B199" s="234">
        <f t="array" ref="B199:B199">IFERROR(INDEX(Liste_Enfants!B$4:B$53,SMALL(IF(Liste_Enfants!E$4:E$53="C",ROW(Liste_Enfants!E$4:E$53)-3),1))&amp;" "&amp;INDEX(Liste_Enfants!C$4:C$53,SMALL(IF(Liste_Enfants!E$4:E$53="C",ROW(Liste_Enfants!E$4:E$53)-3),1)),"")</f>
        <v/>
      </c>
      <c r="C199" s="235" t="n"/>
      <c r="D199" s="236" t="n"/>
      <c r="E199" s="236" t="n"/>
      <c r="F199" s="236" t="n"/>
      <c r="G199" s="236" t="n"/>
      <c r="H199" s="236" t="n"/>
      <c r="I199" s="236" t="n"/>
      <c r="J199" s="236" t="n"/>
      <c r="K199" s="236" t="n"/>
      <c r="L199" s="236" t="n"/>
      <c r="M199" s="236" t="n"/>
      <c r="N199" s="236" t="n"/>
      <c r="O199" s="236" t="n"/>
      <c r="P199" s="236" t="n"/>
      <c r="Q199" s="264">
        <f>IF(COUNTA(D199:P199)=0,"",ROUND(AVERAGE(D199:P199),1))</f>
        <v/>
      </c>
      <c r="S199" s="236" t="n"/>
      <c r="T199" s="236" t="n"/>
      <c r="U199" s="236" t="n"/>
      <c r="V199" s="236" t="n"/>
      <c r="W199" s="236" t="n"/>
      <c r="X199" s="236" t="n"/>
      <c r="Y199" s="236" t="n"/>
      <c r="Z199" s="236" t="n"/>
      <c r="AA199" s="236" t="n"/>
      <c r="AB199" s="236" t="n"/>
      <c r="AC199" s="236" t="n"/>
      <c r="AD199" s="236" t="n"/>
      <c r="AE199" s="236" t="n"/>
      <c r="AF199" s="264">
        <f>IF(COUNTA(S199:AE199)=0,"",ROUND(AVERAGE(S199:AE199),1))</f>
        <v/>
      </c>
      <c r="AH199" s="236" t="n"/>
      <c r="AI199" s="236" t="n"/>
      <c r="AJ199" s="236" t="n"/>
      <c r="AK199" s="236" t="n"/>
      <c r="AL199" s="236" t="n"/>
      <c r="AM199" s="236" t="n"/>
      <c r="AN199" s="236" t="n"/>
      <c r="AO199" s="236" t="n"/>
      <c r="AP199" s="236" t="n"/>
      <c r="AQ199" s="236" t="n"/>
      <c r="AR199" s="236" t="n"/>
      <c r="AS199" s="236" t="n"/>
      <c r="AT199" s="236" t="n"/>
      <c r="AU199" s="237">
        <f>IF(COUNTA(AH199:AT199)=0,"",ROUND(AVERAGE(AH199:AT199),1))</f>
        <v/>
      </c>
    </row>
    <row r="200" ht="13.8" customHeight="1" s="185">
      <c r="A200" s="238" t="n">
        <v>2</v>
      </c>
      <c r="B200" s="239">
        <f t="array" ref="B200:B200">IFERROR(INDEX(Liste_Enfants!B$4:B$53,SMALL(IF(Liste_Enfants!E$4:E$53="C",ROW(Liste_Enfants!E$4:E$53)-3),2))&amp;" "&amp;INDEX(Liste_Enfants!C$4:C$53,SMALL(IF(Liste_Enfants!E$4:E$53="C",ROW(Liste_Enfants!E$4:E$53)-3),2)),"")</f>
        <v/>
      </c>
      <c r="C200" s="235" t="n"/>
      <c r="D200" s="236" t="n"/>
      <c r="E200" s="236" t="n"/>
      <c r="F200" s="236" t="n"/>
      <c r="G200" s="236" t="n"/>
      <c r="H200" s="236" t="n"/>
      <c r="I200" s="236" t="n"/>
      <c r="J200" s="236" t="n"/>
      <c r="K200" s="236" t="n"/>
      <c r="L200" s="236" t="n"/>
      <c r="M200" s="236" t="n"/>
      <c r="N200" s="236" t="n"/>
      <c r="O200" s="236" t="n"/>
      <c r="P200" s="236" t="n"/>
      <c r="Q200" s="264">
        <f>IF(COUNTA(D200:P200)=0,"",ROUND(AVERAGE(D200:P200),1))</f>
        <v/>
      </c>
      <c r="S200" s="236" t="n"/>
      <c r="T200" s="236" t="n"/>
      <c r="U200" s="236" t="n"/>
      <c r="V200" s="236" t="n"/>
      <c r="W200" s="236" t="n"/>
      <c r="X200" s="236" t="n"/>
      <c r="Y200" s="236" t="n"/>
      <c r="Z200" s="236" t="n"/>
      <c r="AA200" s="236" t="n"/>
      <c r="AB200" s="236" t="n"/>
      <c r="AC200" s="236" t="n"/>
      <c r="AD200" s="236" t="n"/>
      <c r="AE200" s="236" t="n"/>
      <c r="AF200" s="264">
        <f>IF(COUNTA(S200:AE200)=0,"",ROUND(AVERAGE(S200:AE200),1))</f>
        <v/>
      </c>
      <c r="AH200" s="236" t="n"/>
      <c r="AI200" s="236" t="n"/>
      <c r="AJ200" s="236" t="n"/>
      <c r="AK200" s="236" t="n"/>
      <c r="AL200" s="236" t="n"/>
      <c r="AM200" s="236" t="n"/>
      <c r="AN200" s="236" t="n"/>
      <c r="AO200" s="236" t="n"/>
      <c r="AP200" s="236" t="n"/>
      <c r="AQ200" s="236" t="n"/>
      <c r="AR200" s="236" t="n"/>
      <c r="AS200" s="236" t="n"/>
      <c r="AT200" s="236" t="n"/>
      <c r="AU200" s="237">
        <f>IF(COUNTA(AH200:AT200)=0,"",ROUND(AVERAGE(AH200:AT200),1))</f>
        <v/>
      </c>
    </row>
    <row r="201" ht="13.8" customHeight="1" s="185">
      <c r="A201" s="213" t="n">
        <v>3</v>
      </c>
      <c r="B201" s="234">
        <f t="array" ref="B201:B201">IFERROR(INDEX(Liste_Enfants!B$4:B$53,SMALL(IF(Liste_Enfants!E$4:E$53="C",ROW(Liste_Enfants!E$4:E$53)-3),3))&amp;" "&amp;INDEX(Liste_Enfants!C$4:C$53,SMALL(IF(Liste_Enfants!E$4:E$53="C",ROW(Liste_Enfants!E$4:E$53)-3),3)),"")</f>
        <v/>
      </c>
      <c r="C201" s="235" t="n"/>
      <c r="D201" s="236" t="n"/>
      <c r="E201" s="236" t="n"/>
      <c r="F201" s="236" t="n"/>
      <c r="G201" s="236" t="n"/>
      <c r="H201" s="236" t="n"/>
      <c r="I201" s="236" t="n"/>
      <c r="J201" s="236" t="n"/>
      <c r="K201" s="236" t="n"/>
      <c r="L201" s="236" t="n"/>
      <c r="M201" s="236" t="n"/>
      <c r="N201" s="236" t="n"/>
      <c r="O201" s="236" t="n"/>
      <c r="P201" s="236" t="n"/>
      <c r="Q201" s="264">
        <f>IF(COUNTA(D201:P201)=0,"",ROUND(AVERAGE(D201:P201),1))</f>
        <v/>
      </c>
      <c r="S201" s="236" t="n"/>
      <c r="T201" s="236" t="n"/>
      <c r="U201" s="236" t="n"/>
      <c r="V201" s="236" t="n"/>
      <c r="W201" s="236" t="n"/>
      <c r="X201" s="236" t="n"/>
      <c r="Y201" s="236" t="n"/>
      <c r="Z201" s="236" t="n"/>
      <c r="AA201" s="236" t="n"/>
      <c r="AB201" s="236" t="n"/>
      <c r="AC201" s="236" t="n"/>
      <c r="AD201" s="236" t="n"/>
      <c r="AE201" s="236" t="n"/>
      <c r="AF201" s="264">
        <f>IF(COUNTA(S201:AE201)=0,"",ROUND(AVERAGE(S201:AE201),1))</f>
        <v/>
      </c>
      <c r="AH201" s="236" t="n"/>
      <c r="AI201" s="236" t="n"/>
      <c r="AJ201" s="236" t="n"/>
      <c r="AK201" s="236" t="n"/>
      <c r="AL201" s="236" t="n"/>
      <c r="AM201" s="236" t="n"/>
      <c r="AN201" s="236" t="n"/>
      <c r="AO201" s="236" t="n"/>
      <c r="AP201" s="236" t="n"/>
      <c r="AQ201" s="236" t="n"/>
      <c r="AR201" s="236" t="n"/>
      <c r="AS201" s="236" t="n"/>
      <c r="AT201" s="236" t="n"/>
      <c r="AU201" s="237">
        <f>IF(COUNTA(AH201:AT201)=0,"",ROUND(AVERAGE(AH201:AT201),1))</f>
        <v/>
      </c>
    </row>
    <row r="202" ht="14.4" customHeight="1" s="185">
      <c r="A202" s="238" t="n">
        <v>4</v>
      </c>
      <c r="B202" s="239">
        <f t="array" ref="B202:B202">IFERROR(INDEX(Liste_Enfants!B$4:B$53,SMALL(IF(Liste_Enfants!E$4:E$53="C",ROW(Liste_Enfants!E$4:E$53)-3),4))&amp;" "&amp;INDEX(Liste_Enfants!C$4:C$53,SMALL(IF(Liste_Enfants!E$4:E$53="C",ROW(Liste_Enfants!E$4:E$53)-3),4)),"")</f>
        <v/>
      </c>
      <c r="C202" s="235" t="n"/>
      <c r="D202" s="236" t="n"/>
      <c r="E202" s="236" t="n"/>
      <c r="F202" s="236" t="n"/>
      <c r="G202" s="236" t="n"/>
      <c r="H202" s="236" t="n"/>
      <c r="I202" s="236" t="n"/>
      <c r="J202" s="236" t="n"/>
      <c r="K202" s="236" t="n"/>
      <c r="L202" s="236" t="n"/>
      <c r="M202" s="236" t="n"/>
      <c r="N202" s="236" t="n"/>
      <c r="O202" s="236" t="n"/>
      <c r="P202" s="236" t="n"/>
      <c r="Q202" s="264">
        <f>IF(COUNTA(D202:P202)=0,"",ROUND(AVERAGE(D202:P202),1))</f>
        <v/>
      </c>
      <c r="S202" s="236" t="n"/>
      <c r="T202" s="236" t="n"/>
      <c r="U202" s="236" t="n"/>
      <c r="V202" s="236" t="n"/>
      <c r="W202" s="236" t="n"/>
      <c r="X202" s="236" t="n"/>
      <c r="Y202" s="236" t="n"/>
      <c r="Z202" s="236" t="n"/>
      <c r="AA202" s="236" t="n"/>
      <c r="AB202" s="236" t="n"/>
      <c r="AC202" s="236" t="n"/>
      <c r="AD202" s="236" t="n"/>
      <c r="AE202" s="236" t="n"/>
      <c r="AF202" s="264">
        <f>IF(COUNTA(S202:AE202)=0,"",ROUND(AVERAGE(S202:AE202),1))</f>
        <v/>
      </c>
      <c r="AH202" s="236" t="n"/>
      <c r="AI202" s="236" t="n"/>
      <c r="AJ202" s="236" t="n"/>
      <c r="AK202" s="236" t="n"/>
      <c r="AL202" s="236" t="n"/>
      <c r="AM202" s="236" t="n"/>
      <c r="AN202" s="236" t="n"/>
      <c r="AO202" s="236" t="n"/>
      <c r="AP202" s="236" t="n"/>
      <c r="AQ202" s="236" t="n"/>
      <c r="AR202" s="236" t="n"/>
      <c r="AS202" s="236" t="n"/>
      <c r="AT202" s="236" t="n"/>
      <c r="AU202" s="237">
        <f>IF(COUNTA(AH202:AT202)=0,"",ROUND(AVERAGE(AH202:AT202),1))</f>
        <v/>
      </c>
    </row>
    <row r="203" ht="14.4" customHeight="1" s="185">
      <c r="A203" s="213" t="n">
        <v>5</v>
      </c>
      <c r="B203" s="234">
        <f t="array" ref="B203:B203">IFERROR(INDEX(Liste_Enfants!B$4:B$53,SMALL(IF(Liste_Enfants!E$4:E$53="C",ROW(Liste_Enfants!E$4:E$53)-3),5))&amp;" "&amp;INDEX(Liste_Enfants!C$4:C$53,SMALL(IF(Liste_Enfants!E$4:E$53="C",ROW(Liste_Enfants!E$4:E$53)-3),5)),"")</f>
        <v/>
      </c>
      <c r="C203" s="235" t="n"/>
      <c r="D203" s="236" t="n"/>
      <c r="E203" s="236" t="n"/>
      <c r="F203" s="236" t="n"/>
      <c r="G203" s="236" t="n"/>
      <c r="H203" s="236" t="n"/>
      <c r="I203" s="236" t="n"/>
      <c r="J203" s="236" t="n"/>
      <c r="K203" s="236" t="n"/>
      <c r="L203" s="236" t="n"/>
      <c r="M203" s="236" t="n"/>
      <c r="N203" s="236" t="n"/>
      <c r="O203" s="236" t="n"/>
      <c r="P203" s="236" t="n"/>
      <c r="Q203" s="264">
        <f>IF(COUNTA(D203:P203)=0,"",ROUND(AVERAGE(D203:P203),1))</f>
        <v/>
      </c>
      <c r="S203" s="236" t="n"/>
      <c r="T203" s="236" t="n"/>
      <c r="U203" s="236" t="n"/>
      <c r="V203" s="236" t="n"/>
      <c r="W203" s="236" t="n"/>
      <c r="X203" s="236" t="n"/>
      <c r="Y203" s="236" t="n"/>
      <c r="Z203" s="236" t="n"/>
      <c r="AA203" s="236" t="n"/>
      <c r="AB203" s="236" t="n"/>
      <c r="AC203" s="236" t="n"/>
      <c r="AD203" s="236" t="n"/>
      <c r="AE203" s="236" t="n"/>
      <c r="AF203" s="264">
        <f>IF(COUNTA(S203:AE203)=0,"",ROUND(AVERAGE(S203:AE203),1))</f>
        <v/>
      </c>
      <c r="AH203" s="236" t="n"/>
      <c r="AI203" s="236" t="n"/>
      <c r="AJ203" s="236" t="n"/>
      <c r="AK203" s="236" t="n"/>
      <c r="AL203" s="236" t="n"/>
      <c r="AM203" s="236" t="n"/>
      <c r="AN203" s="236" t="n"/>
      <c r="AO203" s="236" t="n"/>
      <c r="AP203" s="236" t="n"/>
      <c r="AQ203" s="236" t="n"/>
      <c r="AR203" s="236" t="n"/>
      <c r="AS203" s="236" t="n"/>
      <c r="AT203" s="236" t="n"/>
      <c r="AU203" s="237">
        <f>IF(COUNTA(AH203:AT203)=0,"",ROUND(AVERAGE(AH203:AT203),1))</f>
        <v/>
      </c>
    </row>
    <row r="204" ht="14.4" customHeight="1" s="185">
      <c r="A204" s="238" t="n">
        <v>6</v>
      </c>
      <c r="B204" s="239">
        <f t="array" ref="B204:B204">IFERROR(INDEX(Liste_Enfants!B$4:B$53,SMALL(IF(Liste_Enfants!E$4:E$53="C",ROW(Liste_Enfants!E$4:E$53)-3),6))&amp;" "&amp;INDEX(Liste_Enfants!C$4:C$53,SMALL(IF(Liste_Enfants!E$4:E$53="C",ROW(Liste_Enfants!E$4:E$53)-3),6)),"")</f>
        <v/>
      </c>
      <c r="C204" s="235" t="n"/>
      <c r="D204" s="236" t="n"/>
      <c r="E204" s="236" t="n"/>
      <c r="F204" s="236" t="n"/>
      <c r="G204" s="236" t="n"/>
      <c r="H204" s="236" t="n"/>
      <c r="I204" s="236" t="n"/>
      <c r="J204" s="236" t="n"/>
      <c r="K204" s="236" t="n"/>
      <c r="L204" s="236" t="n"/>
      <c r="M204" s="236" t="n"/>
      <c r="N204" s="236" t="n"/>
      <c r="O204" s="236" t="n"/>
      <c r="P204" s="236" t="n"/>
      <c r="Q204" s="264">
        <f>IF(COUNTA(D204:P204)=0,"",ROUND(AVERAGE(D204:P204),1))</f>
        <v/>
      </c>
      <c r="S204" s="236" t="n"/>
      <c r="T204" s="236" t="n"/>
      <c r="U204" s="236" t="n"/>
      <c r="V204" s="236" t="n"/>
      <c r="W204" s="236" t="n"/>
      <c r="X204" s="236" t="n"/>
      <c r="Y204" s="236" t="n"/>
      <c r="Z204" s="236" t="n"/>
      <c r="AA204" s="236" t="n"/>
      <c r="AB204" s="236" t="n"/>
      <c r="AC204" s="236" t="n"/>
      <c r="AD204" s="236" t="n"/>
      <c r="AE204" s="236" t="n"/>
      <c r="AF204" s="264">
        <f>IF(COUNTA(S204:AE204)=0,"",ROUND(AVERAGE(S204:AE204),1))</f>
        <v/>
      </c>
      <c r="AH204" s="236" t="n"/>
      <c r="AI204" s="236" t="n"/>
      <c r="AJ204" s="236" t="n"/>
      <c r="AK204" s="236" t="n"/>
      <c r="AL204" s="236" t="n"/>
      <c r="AM204" s="236" t="n"/>
      <c r="AN204" s="236" t="n"/>
      <c r="AO204" s="236" t="n"/>
      <c r="AP204" s="236" t="n"/>
      <c r="AQ204" s="236" t="n"/>
      <c r="AR204" s="236" t="n"/>
      <c r="AS204" s="236" t="n"/>
      <c r="AT204" s="236" t="n"/>
      <c r="AU204" s="237">
        <f>IF(COUNTA(AH204:AT204)=0,"",ROUND(AVERAGE(AH204:AT204),1))</f>
        <v/>
      </c>
    </row>
    <row r="205" ht="14.4" customHeight="1" s="185">
      <c r="A205" s="213" t="n">
        <v>7</v>
      </c>
      <c r="B205" s="234">
        <f t="array" ref="B205:B205">IFERROR(INDEX(Liste_Enfants!B$4:B$53,SMALL(IF(Liste_Enfants!E$4:E$53="C",ROW(Liste_Enfants!E$4:E$53)-3),7))&amp;" "&amp;INDEX(Liste_Enfants!C$4:C$53,SMALL(IF(Liste_Enfants!E$4:E$53="C",ROW(Liste_Enfants!E$4:E$53)-3),7)),"")</f>
        <v/>
      </c>
      <c r="C205" s="235" t="n"/>
      <c r="D205" s="236" t="n"/>
      <c r="E205" s="236" t="n"/>
      <c r="F205" s="236" t="n"/>
      <c r="G205" s="236" t="n"/>
      <c r="H205" s="236" t="n"/>
      <c r="I205" s="236" t="n"/>
      <c r="J205" s="236" t="n"/>
      <c r="K205" s="236" t="n"/>
      <c r="L205" s="236" t="n"/>
      <c r="M205" s="236" t="n"/>
      <c r="N205" s="236" t="n"/>
      <c r="O205" s="236" t="n"/>
      <c r="P205" s="236" t="n"/>
      <c r="Q205" s="264">
        <f>IF(COUNTA(D205:P205)=0,"",ROUND(AVERAGE(D205:P205),1))</f>
        <v/>
      </c>
      <c r="S205" s="236" t="n"/>
      <c r="T205" s="236" t="n"/>
      <c r="U205" s="236" t="n"/>
      <c r="V205" s="236" t="n"/>
      <c r="W205" s="236" t="n"/>
      <c r="X205" s="236" t="n"/>
      <c r="Y205" s="236" t="n"/>
      <c r="Z205" s="236" t="n"/>
      <c r="AA205" s="236" t="n"/>
      <c r="AB205" s="236" t="n"/>
      <c r="AC205" s="236" t="n"/>
      <c r="AD205" s="236" t="n"/>
      <c r="AE205" s="236" t="n"/>
      <c r="AF205" s="264">
        <f>IF(COUNTA(S205:AE205)=0,"",ROUND(AVERAGE(S205:AE205),1))</f>
        <v/>
      </c>
      <c r="AH205" s="236" t="n"/>
      <c r="AI205" s="236" t="n"/>
      <c r="AJ205" s="236" t="n"/>
      <c r="AK205" s="236" t="n"/>
      <c r="AL205" s="236" t="n"/>
      <c r="AM205" s="236" t="n"/>
      <c r="AN205" s="236" t="n"/>
      <c r="AO205" s="236" t="n"/>
      <c r="AP205" s="236" t="n"/>
      <c r="AQ205" s="236" t="n"/>
      <c r="AR205" s="236" t="n"/>
      <c r="AS205" s="236" t="n"/>
      <c r="AT205" s="236" t="n"/>
      <c r="AU205" s="237">
        <f>IF(COUNTA(AH205:AT205)=0,"",ROUND(AVERAGE(AH205:AT205),1))</f>
        <v/>
      </c>
    </row>
    <row r="206" ht="14.4" customHeight="1" s="185">
      <c r="A206" s="238" t="n">
        <v>8</v>
      </c>
      <c r="B206" s="239">
        <f t="array" ref="B206:B206">IFERROR(INDEX(Liste_Enfants!B$4:B$53,SMALL(IF(Liste_Enfants!E$4:E$53="C",ROW(Liste_Enfants!E$4:E$53)-3),8))&amp;" "&amp;INDEX(Liste_Enfants!C$4:C$53,SMALL(IF(Liste_Enfants!E$4:E$53="C",ROW(Liste_Enfants!E$4:E$53)-3),8)),"")</f>
        <v/>
      </c>
      <c r="C206" s="235" t="n"/>
      <c r="D206" s="236" t="n"/>
      <c r="E206" s="236" t="n"/>
      <c r="F206" s="236" t="n"/>
      <c r="G206" s="236" t="n"/>
      <c r="H206" s="236" t="n"/>
      <c r="I206" s="236" t="n"/>
      <c r="J206" s="236" t="n"/>
      <c r="K206" s="236" t="n"/>
      <c r="L206" s="236" t="n"/>
      <c r="M206" s="236" t="n"/>
      <c r="N206" s="236" t="n"/>
      <c r="O206" s="236" t="n"/>
      <c r="P206" s="236" t="n"/>
      <c r="Q206" s="264">
        <f>IF(COUNTA(D206:P206)=0,"",ROUND(AVERAGE(D206:P206),1))</f>
        <v/>
      </c>
      <c r="S206" s="236" t="n"/>
      <c r="T206" s="236" t="n"/>
      <c r="U206" s="236" t="n"/>
      <c r="V206" s="236" t="n"/>
      <c r="W206" s="236" t="n"/>
      <c r="X206" s="236" t="n"/>
      <c r="Y206" s="236" t="n"/>
      <c r="Z206" s="236" t="n"/>
      <c r="AA206" s="236" t="n"/>
      <c r="AB206" s="236" t="n"/>
      <c r="AC206" s="236" t="n"/>
      <c r="AD206" s="236" t="n"/>
      <c r="AE206" s="236" t="n"/>
      <c r="AF206" s="264">
        <f>IF(COUNTA(S206:AE206)=0,"",ROUND(AVERAGE(S206:AE206),1))</f>
        <v/>
      </c>
      <c r="AH206" s="236" t="n"/>
      <c r="AI206" s="236" t="n"/>
      <c r="AJ206" s="236" t="n"/>
      <c r="AK206" s="236" t="n"/>
      <c r="AL206" s="236" t="n"/>
      <c r="AM206" s="236" t="n"/>
      <c r="AN206" s="236" t="n"/>
      <c r="AO206" s="236" t="n"/>
      <c r="AP206" s="236" t="n"/>
      <c r="AQ206" s="236" t="n"/>
      <c r="AR206" s="236" t="n"/>
      <c r="AS206" s="236" t="n"/>
      <c r="AT206" s="236" t="n"/>
      <c r="AU206" s="237">
        <f>IF(COUNTA(AH206:AT206)=0,"",ROUND(AVERAGE(AH206:AT206),1))</f>
        <v/>
      </c>
    </row>
    <row r="207" ht="14.4" customHeight="1" s="185">
      <c r="A207" s="213" t="n">
        <v>9</v>
      </c>
      <c r="B207" s="234">
        <f t="array" ref="B207:B207">IFERROR(INDEX(Liste_Enfants!B$4:B$53,SMALL(IF(Liste_Enfants!E$4:E$53="C",ROW(Liste_Enfants!E$4:E$53)-3),9))&amp;" "&amp;INDEX(Liste_Enfants!C$4:C$53,SMALL(IF(Liste_Enfants!E$4:E$53="C",ROW(Liste_Enfants!E$4:E$53)-3),9)),"")</f>
        <v/>
      </c>
      <c r="C207" s="235" t="n"/>
      <c r="D207" s="236" t="n"/>
      <c r="E207" s="236" t="n"/>
      <c r="F207" s="236" t="n"/>
      <c r="G207" s="236" t="n"/>
      <c r="H207" s="236" t="n"/>
      <c r="I207" s="236" t="n"/>
      <c r="J207" s="236" t="n"/>
      <c r="K207" s="236" t="n"/>
      <c r="L207" s="236" t="n"/>
      <c r="M207" s="236" t="n"/>
      <c r="N207" s="236" t="n"/>
      <c r="O207" s="236" t="n"/>
      <c r="P207" s="236" t="n"/>
      <c r="Q207" s="264">
        <f>IF(COUNTA(D207:P207)=0,"",ROUND(AVERAGE(D207:P207),1))</f>
        <v/>
      </c>
      <c r="S207" s="236" t="n"/>
      <c r="T207" s="236" t="n"/>
      <c r="U207" s="236" t="n"/>
      <c r="V207" s="236" t="n"/>
      <c r="W207" s="236" t="n"/>
      <c r="X207" s="236" t="n"/>
      <c r="Y207" s="236" t="n"/>
      <c r="Z207" s="236" t="n"/>
      <c r="AA207" s="236" t="n"/>
      <c r="AB207" s="236" t="n"/>
      <c r="AC207" s="236" t="n"/>
      <c r="AD207" s="236" t="n"/>
      <c r="AE207" s="236" t="n"/>
      <c r="AF207" s="264">
        <f>IF(COUNTA(S207:AE207)=0,"",ROUND(AVERAGE(S207:AE207),1))</f>
        <v/>
      </c>
      <c r="AH207" s="236" t="n"/>
      <c r="AI207" s="236" t="n"/>
      <c r="AJ207" s="236" t="n"/>
      <c r="AK207" s="236" t="n"/>
      <c r="AL207" s="236" t="n"/>
      <c r="AM207" s="236" t="n"/>
      <c r="AN207" s="236" t="n"/>
      <c r="AO207" s="236" t="n"/>
      <c r="AP207" s="236" t="n"/>
      <c r="AQ207" s="236" t="n"/>
      <c r="AR207" s="236" t="n"/>
      <c r="AS207" s="236" t="n"/>
      <c r="AT207" s="236" t="n"/>
      <c r="AU207" s="237">
        <f>IF(COUNTA(AH207:AT207)=0,"",ROUND(AVERAGE(AH207:AT207),1))</f>
        <v/>
      </c>
    </row>
    <row r="208" ht="14.4" customHeight="1" s="185">
      <c r="A208" s="238" t="n">
        <v>10</v>
      </c>
      <c r="B208" s="239">
        <f t="array" ref="B208:B208">IFERROR(INDEX(Liste_Enfants!B$4:B$53,SMALL(IF(Liste_Enfants!E$4:E$53="C",ROW(Liste_Enfants!E$4:E$53)-3),10))&amp;" "&amp;INDEX(Liste_Enfants!C$4:C$53,SMALL(IF(Liste_Enfants!E$4:E$53="C",ROW(Liste_Enfants!E$4:E$53)-3),10)),"")</f>
        <v/>
      </c>
      <c r="C208" s="235" t="n"/>
      <c r="D208" s="236" t="n"/>
      <c r="E208" s="236" t="n"/>
      <c r="F208" s="236" t="n"/>
      <c r="G208" s="236" t="n"/>
      <c r="H208" s="236" t="n"/>
      <c r="I208" s="236" t="n"/>
      <c r="J208" s="236" t="n"/>
      <c r="K208" s="236" t="n"/>
      <c r="L208" s="236" t="n"/>
      <c r="M208" s="236" t="n"/>
      <c r="N208" s="236" t="n"/>
      <c r="O208" s="236" t="n"/>
      <c r="P208" s="236" t="n"/>
      <c r="Q208" s="264">
        <f>IF(COUNTA(D208:P208)=0,"",ROUND(AVERAGE(D208:P208),1))</f>
        <v/>
      </c>
      <c r="S208" s="236" t="n"/>
      <c r="T208" s="236" t="n"/>
      <c r="U208" s="236" t="n"/>
      <c r="V208" s="236" t="n"/>
      <c r="W208" s="236" t="n"/>
      <c r="X208" s="236" t="n"/>
      <c r="Y208" s="236" t="n"/>
      <c r="Z208" s="236" t="n"/>
      <c r="AA208" s="236" t="n"/>
      <c r="AB208" s="236" t="n"/>
      <c r="AC208" s="236" t="n"/>
      <c r="AD208" s="236" t="n"/>
      <c r="AE208" s="236" t="n"/>
      <c r="AF208" s="264">
        <f>IF(COUNTA(S208:AE208)=0,"",ROUND(AVERAGE(S208:AE208),1))</f>
        <v/>
      </c>
      <c r="AH208" s="236" t="n"/>
      <c r="AI208" s="236" t="n"/>
      <c r="AJ208" s="236" t="n"/>
      <c r="AK208" s="236" t="n"/>
      <c r="AL208" s="236" t="n"/>
      <c r="AM208" s="236" t="n"/>
      <c r="AN208" s="236" t="n"/>
      <c r="AO208" s="236" t="n"/>
      <c r="AP208" s="236" t="n"/>
      <c r="AQ208" s="236" t="n"/>
      <c r="AR208" s="236" t="n"/>
      <c r="AS208" s="236" t="n"/>
      <c r="AT208" s="236" t="n"/>
      <c r="AU208" s="237">
        <f>IF(COUNTA(AH208:AT208)=0,"",ROUND(AVERAGE(AH208:AT208),1))</f>
        <v/>
      </c>
    </row>
    <row r="209" ht="14.4" customHeight="1" s="185">
      <c r="A209" s="213" t="n">
        <v>11</v>
      </c>
      <c r="B209" s="234">
        <f t="array" ref="B209:B209">IFERROR(INDEX(Liste_Enfants!B$4:B$53,SMALL(IF(Liste_Enfants!E$4:E$53="C",ROW(Liste_Enfants!E$4:E$53)-3),11))&amp;" "&amp;INDEX(Liste_Enfants!C$4:C$53,SMALL(IF(Liste_Enfants!E$4:E$53="C",ROW(Liste_Enfants!E$4:E$53)-3),11)),"")</f>
        <v/>
      </c>
      <c r="C209" s="235" t="n"/>
      <c r="D209" s="236" t="n"/>
      <c r="E209" s="236" t="n"/>
      <c r="F209" s="236" t="n"/>
      <c r="G209" s="236" t="n"/>
      <c r="H209" s="236" t="n"/>
      <c r="I209" s="236" t="n"/>
      <c r="J209" s="236" t="n"/>
      <c r="K209" s="236" t="n"/>
      <c r="L209" s="236" t="n"/>
      <c r="M209" s="236" t="n"/>
      <c r="N209" s="236" t="n"/>
      <c r="O209" s="236" t="n"/>
      <c r="P209" s="236" t="n"/>
      <c r="Q209" s="264">
        <f>IF(COUNTA(D209:P209)=0,"",ROUND(AVERAGE(D209:P209),1))</f>
        <v/>
      </c>
      <c r="S209" s="236" t="n"/>
      <c r="T209" s="236" t="n"/>
      <c r="U209" s="236" t="n"/>
      <c r="V209" s="236" t="n"/>
      <c r="W209" s="236" t="n"/>
      <c r="X209" s="236" t="n"/>
      <c r="Y209" s="236" t="n"/>
      <c r="Z209" s="236" t="n"/>
      <c r="AA209" s="236" t="n"/>
      <c r="AB209" s="236" t="n"/>
      <c r="AC209" s="236" t="n"/>
      <c r="AD209" s="236" t="n"/>
      <c r="AE209" s="236" t="n"/>
      <c r="AF209" s="264">
        <f>IF(COUNTA(S209:AE209)=0,"",ROUND(AVERAGE(S209:AE209),1))</f>
        <v/>
      </c>
      <c r="AH209" s="236" t="n"/>
      <c r="AI209" s="236" t="n"/>
      <c r="AJ209" s="236" t="n"/>
      <c r="AK209" s="236" t="n"/>
      <c r="AL209" s="236" t="n"/>
      <c r="AM209" s="236" t="n"/>
      <c r="AN209" s="236" t="n"/>
      <c r="AO209" s="236" t="n"/>
      <c r="AP209" s="236" t="n"/>
      <c r="AQ209" s="236" t="n"/>
      <c r="AR209" s="236" t="n"/>
      <c r="AS209" s="236" t="n"/>
      <c r="AT209" s="236" t="n"/>
      <c r="AU209" s="237">
        <f>IF(COUNTA(AH209:AT209)=0,"",ROUND(AVERAGE(AH209:AT209),1))</f>
        <v/>
      </c>
    </row>
    <row r="210" ht="14.4" customHeight="1" s="185">
      <c r="A210" s="238" t="n">
        <v>12</v>
      </c>
      <c r="B210" s="239">
        <f t="array" ref="B210:B210">IFERROR(INDEX(Liste_Enfants!B$4:B$53,SMALL(IF(Liste_Enfants!E$4:E$53="C",ROW(Liste_Enfants!E$4:E$53)-3),12))&amp;" "&amp;INDEX(Liste_Enfants!C$4:C$53,SMALL(IF(Liste_Enfants!E$4:E$53="C",ROW(Liste_Enfants!E$4:E$53)-3),12)),"")</f>
        <v/>
      </c>
      <c r="C210" s="235" t="n"/>
      <c r="D210" s="236" t="n"/>
      <c r="E210" s="236" t="n"/>
      <c r="F210" s="236" t="n"/>
      <c r="G210" s="236" t="n"/>
      <c r="H210" s="236" t="n"/>
      <c r="I210" s="236" t="n"/>
      <c r="J210" s="236" t="n"/>
      <c r="K210" s="236" t="n"/>
      <c r="L210" s="236" t="n"/>
      <c r="M210" s="236" t="n"/>
      <c r="N210" s="236" t="n"/>
      <c r="O210" s="236" t="n"/>
      <c r="P210" s="236" t="n"/>
      <c r="Q210" s="264">
        <f>IF(COUNTA(D210:P210)=0,"",ROUND(AVERAGE(D210:P210),1))</f>
        <v/>
      </c>
      <c r="S210" s="236" t="n"/>
      <c r="T210" s="236" t="n"/>
      <c r="U210" s="236" t="n"/>
      <c r="V210" s="236" t="n"/>
      <c r="W210" s="236" t="n"/>
      <c r="X210" s="236" t="n"/>
      <c r="Y210" s="236" t="n"/>
      <c r="Z210" s="236" t="n"/>
      <c r="AA210" s="236" t="n"/>
      <c r="AB210" s="236" t="n"/>
      <c r="AC210" s="236" t="n"/>
      <c r="AD210" s="236" t="n"/>
      <c r="AE210" s="236" t="n"/>
      <c r="AF210" s="264">
        <f>IF(COUNTA(S210:AE210)=0,"",ROUND(AVERAGE(S210:AE210),1))</f>
        <v/>
      </c>
      <c r="AH210" s="236" t="n"/>
      <c r="AI210" s="236" t="n"/>
      <c r="AJ210" s="236" t="n"/>
      <c r="AK210" s="236" t="n"/>
      <c r="AL210" s="236" t="n"/>
      <c r="AM210" s="236" t="n"/>
      <c r="AN210" s="236" t="n"/>
      <c r="AO210" s="236" t="n"/>
      <c r="AP210" s="236" t="n"/>
      <c r="AQ210" s="236" t="n"/>
      <c r="AR210" s="236" t="n"/>
      <c r="AS210" s="236" t="n"/>
      <c r="AT210" s="236" t="n"/>
      <c r="AU210" s="237">
        <f>IF(COUNTA(AH210:AT210)=0,"",ROUND(AVERAGE(AH210:AT210),1))</f>
        <v/>
      </c>
    </row>
    <row r="211" ht="14.4" customHeight="1" s="185">
      <c r="A211" s="213" t="n">
        <v>13</v>
      </c>
      <c r="B211" s="234">
        <f t="array" ref="B211:B211">IFERROR(INDEX(Liste_Enfants!B$4:B$53,SMALL(IF(Liste_Enfants!E$4:E$53="C",ROW(Liste_Enfants!E$4:E$53)-3),13))&amp;" "&amp;INDEX(Liste_Enfants!C$4:C$53,SMALL(IF(Liste_Enfants!E$4:E$53="C",ROW(Liste_Enfants!E$4:E$53)-3),13)),"")</f>
        <v/>
      </c>
      <c r="C211" s="235" t="n"/>
      <c r="D211" s="236" t="n"/>
      <c r="E211" s="236" t="n"/>
      <c r="F211" s="236" t="n"/>
      <c r="G211" s="236" t="n"/>
      <c r="H211" s="236" t="n"/>
      <c r="I211" s="236" t="n"/>
      <c r="J211" s="236" t="n"/>
      <c r="K211" s="236" t="n"/>
      <c r="L211" s="236" t="n"/>
      <c r="M211" s="236" t="n"/>
      <c r="N211" s="236" t="n"/>
      <c r="O211" s="236" t="n"/>
      <c r="P211" s="236" t="n"/>
      <c r="Q211" s="264">
        <f>IF(COUNTA(D211:P211)=0,"",ROUND(AVERAGE(D211:P211),1))</f>
        <v/>
      </c>
      <c r="S211" s="236" t="n"/>
      <c r="T211" s="236" t="n"/>
      <c r="U211" s="236" t="n"/>
      <c r="V211" s="236" t="n"/>
      <c r="W211" s="236" t="n"/>
      <c r="X211" s="236" t="n"/>
      <c r="Y211" s="236" t="n"/>
      <c r="Z211" s="236" t="n"/>
      <c r="AA211" s="236" t="n"/>
      <c r="AB211" s="236" t="n"/>
      <c r="AC211" s="236" t="n"/>
      <c r="AD211" s="236" t="n"/>
      <c r="AE211" s="236" t="n"/>
      <c r="AF211" s="264">
        <f>IF(COUNTA(S211:AE211)=0,"",ROUND(AVERAGE(S211:AE211),1))</f>
        <v/>
      </c>
      <c r="AH211" s="236" t="n"/>
      <c r="AI211" s="236" t="n"/>
      <c r="AJ211" s="236" t="n"/>
      <c r="AK211" s="236" t="n"/>
      <c r="AL211" s="236" t="n"/>
      <c r="AM211" s="236" t="n"/>
      <c r="AN211" s="236" t="n"/>
      <c r="AO211" s="236" t="n"/>
      <c r="AP211" s="236" t="n"/>
      <c r="AQ211" s="236" t="n"/>
      <c r="AR211" s="236" t="n"/>
      <c r="AS211" s="236" t="n"/>
      <c r="AT211" s="236" t="n"/>
      <c r="AU211" s="237">
        <f>IF(COUNTA(AH211:AT211)=0,"",ROUND(AVERAGE(AH211:AT211),1))</f>
        <v/>
      </c>
    </row>
    <row r="212" ht="14.4" customHeight="1" s="185">
      <c r="A212" s="238" t="n">
        <v>14</v>
      </c>
      <c r="B212" s="239">
        <f t="array" ref="B212:B212">IFERROR(INDEX(Liste_Enfants!B$4:B$53,SMALL(IF(Liste_Enfants!E$4:E$53="C",ROW(Liste_Enfants!E$4:E$53)-3),14))&amp;" "&amp;INDEX(Liste_Enfants!C$4:C$53,SMALL(IF(Liste_Enfants!E$4:E$53="C",ROW(Liste_Enfants!E$4:E$53)-3),14)),"")</f>
        <v/>
      </c>
      <c r="C212" s="235" t="n"/>
      <c r="D212" s="236" t="n"/>
      <c r="E212" s="236" t="n"/>
      <c r="F212" s="236" t="n"/>
      <c r="G212" s="236" t="n"/>
      <c r="H212" s="236" t="n"/>
      <c r="I212" s="236" t="n"/>
      <c r="J212" s="236" t="n"/>
      <c r="K212" s="236" t="n"/>
      <c r="L212" s="236" t="n"/>
      <c r="M212" s="236" t="n"/>
      <c r="N212" s="236" t="n"/>
      <c r="O212" s="236" t="n"/>
      <c r="P212" s="236" t="n"/>
      <c r="Q212" s="264">
        <f>IF(COUNTA(D212:P212)=0,"",ROUND(AVERAGE(D212:P212),1))</f>
        <v/>
      </c>
      <c r="S212" s="236" t="n"/>
      <c r="T212" s="236" t="n"/>
      <c r="U212" s="236" t="n"/>
      <c r="V212" s="236" t="n"/>
      <c r="W212" s="236" t="n"/>
      <c r="X212" s="236" t="n"/>
      <c r="Y212" s="236" t="n"/>
      <c r="Z212" s="236" t="n"/>
      <c r="AA212" s="236" t="n"/>
      <c r="AB212" s="236" t="n"/>
      <c r="AC212" s="236" t="n"/>
      <c r="AD212" s="236" t="n"/>
      <c r="AE212" s="236" t="n"/>
      <c r="AF212" s="264">
        <f>IF(COUNTA(S212:AE212)=0,"",ROUND(AVERAGE(S212:AE212),1))</f>
        <v/>
      </c>
      <c r="AH212" s="236" t="n"/>
      <c r="AI212" s="236" t="n"/>
      <c r="AJ212" s="236" t="n"/>
      <c r="AK212" s="236" t="n"/>
      <c r="AL212" s="236" t="n"/>
      <c r="AM212" s="236" t="n"/>
      <c r="AN212" s="236" t="n"/>
      <c r="AO212" s="236" t="n"/>
      <c r="AP212" s="236" t="n"/>
      <c r="AQ212" s="236" t="n"/>
      <c r="AR212" s="236" t="n"/>
      <c r="AS212" s="236" t="n"/>
      <c r="AT212" s="236" t="n"/>
      <c r="AU212" s="237">
        <f>IF(COUNTA(AH212:AT212)=0,"",ROUND(AVERAGE(AH212:AT212),1))</f>
        <v/>
      </c>
    </row>
    <row r="213" ht="14.4" customHeight="1" s="185">
      <c r="A213" s="213" t="n">
        <v>15</v>
      </c>
      <c r="B213" s="234">
        <f t="array" ref="B213:B213">IFERROR(INDEX(Liste_Enfants!B$4:B$53,SMALL(IF(Liste_Enfants!E$4:E$53="C",ROW(Liste_Enfants!E$4:E$53)-3),15))&amp;" "&amp;INDEX(Liste_Enfants!C$4:C$53,SMALL(IF(Liste_Enfants!E$4:E$53="C",ROW(Liste_Enfants!E$4:E$53)-3),15)),"")</f>
        <v/>
      </c>
      <c r="C213" s="235" t="n"/>
      <c r="D213" s="236" t="n"/>
      <c r="E213" s="236" t="n"/>
      <c r="F213" s="236" t="n"/>
      <c r="G213" s="236" t="n"/>
      <c r="H213" s="236" t="n"/>
      <c r="I213" s="236" t="n"/>
      <c r="J213" s="236" t="n"/>
      <c r="K213" s="236" t="n"/>
      <c r="L213" s="236" t="n"/>
      <c r="M213" s="236" t="n"/>
      <c r="N213" s="236" t="n"/>
      <c r="O213" s="236" t="n"/>
      <c r="P213" s="236" t="n"/>
      <c r="Q213" s="264">
        <f>IF(COUNTA(D213:P213)=0,"",ROUND(AVERAGE(D213:P213),1))</f>
        <v/>
      </c>
      <c r="S213" s="236" t="n"/>
      <c r="T213" s="236" t="n"/>
      <c r="U213" s="236" t="n"/>
      <c r="V213" s="236" t="n"/>
      <c r="W213" s="236" t="n"/>
      <c r="X213" s="236" t="n"/>
      <c r="Y213" s="236" t="n"/>
      <c r="Z213" s="236" t="n"/>
      <c r="AA213" s="236" t="n"/>
      <c r="AB213" s="236" t="n"/>
      <c r="AC213" s="236" t="n"/>
      <c r="AD213" s="236" t="n"/>
      <c r="AE213" s="236" t="n"/>
      <c r="AF213" s="264">
        <f>IF(COUNTA(S213:AE213)=0,"",ROUND(AVERAGE(S213:AE213),1))</f>
        <v/>
      </c>
      <c r="AH213" s="236" t="n"/>
      <c r="AI213" s="236" t="n"/>
      <c r="AJ213" s="236" t="n"/>
      <c r="AK213" s="236" t="n"/>
      <c r="AL213" s="236" t="n"/>
      <c r="AM213" s="236" t="n"/>
      <c r="AN213" s="236" t="n"/>
      <c r="AO213" s="236" t="n"/>
      <c r="AP213" s="236" t="n"/>
      <c r="AQ213" s="236" t="n"/>
      <c r="AR213" s="236" t="n"/>
      <c r="AS213" s="236" t="n"/>
      <c r="AT213" s="236" t="n"/>
      <c r="AU213" s="237">
        <f>IF(COUNTA(AH213:AT213)=0,"",ROUND(AVERAGE(AH213:AT213),1))</f>
        <v/>
      </c>
    </row>
    <row r="214" ht="14.4" customHeight="1" s="185">
      <c r="A214" s="233" t="inlineStr">
        <is>
          <t>📊 MOY.</t>
        </is>
      </c>
      <c r="C214" s="235" t="n"/>
      <c r="D214" s="241">
        <f>IF(COUNTA(D199:D213)=0,"",ROUND(AVERAGE(D199:D213),1))</f>
        <v/>
      </c>
      <c r="E214" s="241">
        <f>IF(COUNTA(E199:E213)=0,"",ROUND(AVERAGE(E199:E213),1))</f>
        <v/>
      </c>
      <c r="F214" s="241">
        <f>IF(COUNTA(F199:F213)=0,"",ROUND(AVERAGE(F199:F213),1))</f>
        <v/>
      </c>
      <c r="G214" s="241">
        <f>IF(COUNTA(G199:G213)=0,"",ROUND(AVERAGE(G199:G213),1))</f>
        <v/>
      </c>
      <c r="H214" s="241">
        <f>IF(COUNTA(H199:H213)=0,"",ROUND(AVERAGE(H199:H213),1))</f>
        <v/>
      </c>
      <c r="I214" s="241">
        <f>IF(COUNTA(I199:I213)=0,"",ROUND(AVERAGE(I199:I213),1))</f>
        <v/>
      </c>
      <c r="J214" s="241">
        <f>IF(COUNTA(J199:J213)=0,"",ROUND(AVERAGE(J199:J213),1))</f>
        <v/>
      </c>
      <c r="K214" s="241">
        <f>IF(COUNTA(K199:K213)=0,"",ROUND(AVERAGE(K199:K213),1))</f>
        <v/>
      </c>
      <c r="L214" s="241">
        <f>IF(COUNTA(L199:L213)=0,"",ROUND(AVERAGE(L199:L213),1))</f>
        <v/>
      </c>
      <c r="M214" s="241">
        <f>IF(COUNTA(M199:M213)=0,"",ROUND(AVERAGE(M199:M213),1))</f>
        <v/>
      </c>
      <c r="N214" s="241">
        <f>IF(COUNTA(N199:N213)=0,"",ROUND(AVERAGE(N199:N213),1))</f>
        <v/>
      </c>
      <c r="O214" s="241">
        <f>IF(COUNTA(O199:O213)=0,"",ROUND(AVERAGE(O199:O213),1))</f>
        <v/>
      </c>
      <c r="P214" s="241">
        <f>IF(COUNTA(P199:P213)=0,"",ROUND(AVERAGE(P199:P213),1))</f>
        <v/>
      </c>
      <c r="Q214" s="265">
        <f>IF(COUNTA(Q199:Q213)=0,"",ROUND(AVERAGE(Q199:Q213),1))</f>
        <v/>
      </c>
      <c r="S214" s="241">
        <f>IF(COUNTA(S199:S213)=0,"",ROUND(AVERAGE(S199:S213),1))</f>
        <v/>
      </c>
      <c r="T214" s="241">
        <f>IF(COUNTA(T199:T213)=0,"",ROUND(AVERAGE(T199:T213),1))</f>
        <v/>
      </c>
      <c r="U214" s="241">
        <f>IF(COUNTA(U199:U213)=0,"",ROUND(AVERAGE(U199:U213),1))</f>
        <v/>
      </c>
      <c r="V214" s="241">
        <f>IF(COUNTA(V199:V213)=0,"",ROUND(AVERAGE(V199:V213),1))</f>
        <v/>
      </c>
      <c r="W214" s="241">
        <f>IF(COUNTA(W199:W213)=0,"",ROUND(AVERAGE(W199:W213),1))</f>
        <v/>
      </c>
      <c r="X214" s="241">
        <f>IF(COUNTA(X199:X213)=0,"",ROUND(AVERAGE(X199:X213),1))</f>
        <v/>
      </c>
      <c r="Y214" s="241">
        <f>IF(COUNTA(Y199:Y213)=0,"",ROUND(AVERAGE(Y199:Y213),1))</f>
        <v/>
      </c>
      <c r="Z214" s="241">
        <f>IF(COUNTA(Z199:Z213)=0,"",ROUND(AVERAGE(Z199:Z213),1))</f>
        <v/>
      </c>
      <c r="AA214" s="241">
        <f>IF(COUNTA(AA199:AA213)=0,"",ROUND(AVERAGE(AA199:AA213),1))</f>
        <v/>
      </c>
      <c r="AB214" s="241">
        <f>IF(COUNTA(AB199:AB213)=0,"",ROUND(AVERAGE(AB199:AB213),1))</f>
        <v/>
      </c>
      <c r="AC214" s="241">
        <f>IF(COUNTA(AC199:AC213)=0,"",ROUND(AVERAGE(AC199:AC213),1))</f>
        <v/>
      </c>
      <c r="AD214" s="241">
        <f>IF(COUNTA(AD199:AD213)=0,"",ROUND(AVERAGE(AD199:AD213),1))</f>
        <v/>
      </c>
      <c r="AE214" s="241">
        <f>IF(COUNTA(AE199:AE213)=0,"",ROUND(AVERAGE(AE199:AE213),1))</f>
        <v/>
      </c>
      <c r="AF214" s="265">
        <f>IF(COUNTA(AF199:AF213)=0,"",ROUND(AVERAGE(AF199:AF213),1))</f>
        <v/>
      </c>
      <c r="AH214" s="241">
        <f>IF(COUNTA(AH199:AH213)=0,"",ROUND(AVERAGE(AH199:AH213),1))</f>
        <v/>
      </c>
      <c r="AI214" s="241">
        <f>IF(COUNTA(AI199:AI213)=0,"",ROUND(AVERAGE(AI199:AI213),1))</f>
        <v/>
      </c>
      <c r="AJ214" s="241">
        <f>IF(COUNTA(AJ199:AJ213)=0,"",ROUND(AVERAGE(AJ199:AJ213),1))</f>
        <v/>
      </c>
      <c r="AK214" s="241">
        <f>IF(COUNTA(AK199:AK213)=0,"",ROUND(AVERAGE(AK199:AK213),1))</f>
        <v/>
      </c>
      <c r="AL214" s="241">
        <f>IF(COUNTA(AL199:AL213)=0,"",ROUND(AVERAGE(AL199:AL213),1))</f>
        <v/>
      </c>
      <c r="AM214" s="241">
        <f>IF(COUNTA(AM199:AM213)=0,"",ROUND(AVERAGE(AM199:AM213),1))</f>
        <v/>
      </c>
      <c r="AN214" s="241">
        <f>IF(COUNTA(AN199:AN213)=0,"",ROUND(AVERAGE(AN199:AN213),1))</f>
        <v/>
      </c>
      <c r="AO214" s="241">
        <f>IF(COUNTA(AO199:AO213)=0,"",ROUND(AVERAGE(AO199:AO213),1))</f>
        <v/>
      </c>
      <c r="AP214" s="241">
        <f>IF(COUNTA(AP199:AP213)=0,"",ROUND(AVERAGE(AP199:AP213),1))</f>
        <v/>
      </c>
      <c r="AQ214" s="241">
        <f>IF(COUNTA(AQ199:AQ213)=0,"",ROUND(AVERAGE(AQ199:AQ213),1))</f>
        <v/>
      </c>
      <c r="AR214" s="241">
        <f>IF(COUNTA(AR199:AR213)=0,"",ROUND(AVERAGE(AR199:AR213),1))</f>
        <v/>
      </c>
      <c r="AS214" s="241">
        <f>IF(COUNTA(AS199:AS213)=0,"",ROUND(AVERAGE(AS199:AS213),1))</f>
        <v/>
      </c>
      <c r="AT214" s="241">
        <f>IF(COUNTA(AT199:AT213)=0,"",ROUND(AVERAGE(AT199:AT213),1))</f>
        <v/>
      </c>
      <c r="AU214" s="266">
        <f>IF(COUNTA(AU199:AU213)=0,"",ROUND(AVERAGE(AU199:AU213),1))</f>
        <v/>
      </c>
    </row>
    <row r="215" ht="14.4" customHeight="1" s="185">
      <c r="A215" s="248" t="inlineStr">
        <is>
          <t>⭐ MOY. S3</t>
        </is>
      </c>
      <c r="C215" s="235" t="n"/>
      <c r="D215" s="249">
        <f>IF(COUNTA(D163,D180,D197,D214)=0,"",ROUND(AVERAGE(D163,D180,D197,D214),1))</f>
        <v/>
      </c>
      <c r="E215" s="249">
        <f>IF(COUNTA(E163,E180,E197,E214)=0,"",ROUND(AVERAGE(E163,E180,E197,E214),1))</f>
        <v/>
      </c>
      <c r="F215" s="249">
        <f>IF(COUNTA(F163,F180,F197,F214)=0,"",ROUND(AVERAGE(F163,F180,F197,F214),1))</f>
        <v/>
      </c>
      <c r="G215" s="249">
        <f>IF(COUNTA(G163,G180,G197,G214)=0,"",ROUND(AVERAGE(G163,G180,G197,G214),1))</f>
        <v/>
      </c>
      <c r="H215" s="249">
        <f>IF(COUNTA(H163,H180,H197,H214)=0,"",ROUND(AVERAGE(H163,H180,H197,H214),1))</f>
        <v/>
      </c>
      <c r="I215" s="249">
        <f>IF(COUNTA(I163,I180,I197,I214)=0,"",ROUND(AVERAGE(I163,I180,I197,I214),1))</f>
        <v/>
      </c>
      <c r="J215" s="249">
        <f>IF(COUNTA(J163,J180,J197,J214)=0,"",ROUND(AVERAGE(J163,J180,J197,J214),1))</f>
        <v/>
      </c>
      <c r="K215" s="249">
        <f>IF(COUNTA(K163,K180,K197,K214)=0,"",ROUND(AVERAGE(K163,K180,K197,K214),1))</f>
        <v/>
      </c>
      <c r="L215" s="249">
        <f>IF(COUNTA(L163,L180,L197,L214)=0,"",ROUND(AVERAGE(L163,L180,L197,L214),1))</f>
        <v/>
      </c>
      <c r="M215" s="249">
        <f>IF(COUNTA(M163,M180,M197,M214)=0,"",ROUND(AVERAGE(M163,M180,M197,M214),1))</f>
        <v/>
      </c>
      <c r="N215" s="249">
        <f>IF(COUNTA(N163,N180,N197,N214)=0,"",ROUND(AVERAGE(N163,N180,N197,N214),1))</f>
        <v/>
      </c>
      <c r="O215" s="249">
        <f>IF(COUNTA(O163,O180,O197,O214)=0,"",ROUND(AVERAGE(O163,O180,O197,O214),1))</f>
        <v/>
      </c>
      <c r="P215" s="249">
        <f>IF(COUNTA(P163,P180,P197,P214)=0,"",ROUND(AVERAGE(P163,P180,P197,P214),1))</f>
        <v/>
      </c>
      <c r="Q215" s="270">
        <f>IF(COUNTA(Q163,Q180,Q197,Q214)=0,"",ROUND(AVERAGE(Q163,Q180,Q197,Q214),1))</f>
        <v/>
      </c>
      <c r="S215" s="249">
        <f>IF(COUNTA(S163,S180,S197,S214)=0,"",ROUND(AVERAGE(S163,S180,S197,S214),1))</f>
        <v/>
      </c>
      <c r="T215" s="249">
        <f>IF(COUNTA(T163,T180,T197,T214)=0,"",ROUND(AVERAGE(T163,T180,T197,T214),1))</f>
        <v/>
      </c>
      <c r="U215" s="249">
        <f>IF(COUNTA(U163,U180,U197,U214)=0,"",ROUND(AVERAGE(U163,U180,U197,U214),1))</f>
        <v/>
      </c>
      <c r="V215" s="249">
        <f>IF(COUNTA(V163,V180,V197,V214)=0,"",ROUND(AVERAGE(V163,V180,V197,V214),1))</f>
        <v/>
      </c>
      <c r="W215" s="249">
        <f>IF(COUNTA(W163,W180,W197,W214)=0,"",ROUND(AVERAGE(W163,W180,W197,W214),1))</f>
        <v/>
      </c>
      <c r="X215" s="249">
        <f>IF(COUNTA(X163,X180,X197,X214)=0,"",ROUND(AVERAGE(X163,X180,X197,X214),1))</f>
        <v/>
      </c>
      <c r="Y215" s="249">
        <f>IF(COUNTA(Y163,Y180,Y197,Y214)=0,"",ROUND(AVERAGE(Y163,Y180,Y197,Y214),1))</f>
        <v/>
      </c>
      <c r="Z215" s="249">
        <f>IF(COUNTA(Z163,Z180,Z197,Z214)=0,"",ROUND(AVERAGE(Z163,Z180,Z197,Z214),1))</f>
        <v/>
      </c>
      <c r="AA215" s="249">
        <f>IF(COUNTA(AA163,AA180,AA197,AA214)=0,"",ROUND(AVERAGE(AA163,AA180,AA197,AA214),1))</f>
        <v/>
      </c>
      <c r="AB215" s="249">
        <f>IF(COUNTA(AB163,AB180,AB197,AB214)=0,"",ROUND(AVERAGE(AB163,AB180,AB197,AB214),1))</f>
        <v/>
      </c>
      <c r="AC215" s="249">
        <f>IF(COUNTA(AC163,AC180,AC197,AC214)=0,"",ROUND(AVERAGE(AC163,AC180,AC197,AC214),1))</f>
        <v/>
      </c>
      <c r="AD215" s="249">
        <f>IF(COUNTA(AD163,AD180,AD197,AD214)=0,"",ROUND(AVERAGE(AD163,AD180,AD197,AD214),1))</f>
        <v/>
      </c>
      <c r="AE215" s="249">
        <f>IF(COUNTA(AE163,AE180,AE197,AE214)=0,"",ROUND(AVERAGE(AE163,AE180,AE197,AE214),1))</f>
        <v/>
      </c>
      <c r="AF215" s="270">
        <f>IF(COUNTA(AF163,AF180,AF197,AF214)=0,"",ROUND(AVERAGE(AF163,AF180,AF197,AF214),1))</f>
        <v/>
      </c>
      <c r="AH215" s="249">
        <f>IF(COUNTA(AH163,AH180,AH197,AH214)=0,"",ROUND(AVERAGE(AH163,AH180,AH197,AH214),1))</f>
        <v/>
      </c>
      <c r="AI215" s="249">
        <f>IF(COUNTA(AI163,AI180,AI197,AI214)=0,"",ROUND(AVERAGE(AI163,AI180,AI197,AI214),1))</f>
        <v/>
      </c>
      <c r="AJ215" s="249">
        <f>IF(COUNTA(AJ163,AJ180,AJ197,AJ214)=0,"",ROUND(AVERAGE(AJ163,AJ180,AJ197,AJ214),1))</f>
        <v/>
      </c>
      <c r="AK215" s="249">
        <f>IF(COUNTA(AK163,AK180,AK197,AK214)=0,"",ROUND(AVERAGE(AK163,AK180,AK197,AK214),1))</f>
        <v/>
      </c>
      <c r="AL215" s="249">
        <f>IF(COUNTA(AL163,AL180,AL197,AL214)=0,"",ROUND(AVERAGE(AL163,AL180,AL197,AL214),1))</f>
        <v/>
      </c>
      <c r="AM215" s="249">
        <f>IF(COUNTA(AM163,AM180,AM197,AM214)=0,"",ROUND(AVERAGE(AM163,AM180,AM197,AM214),1))</f>
        <v/>
      </c>
      <c r="AN215" s="249">
        <f>IF(COUNTA(AN163,AN180,AN197,AN214)=0,"",ROUND(AVERAGE(AN163,AN180,AN197,AN214),1))</f>
        <v/>
      </c>
      <c r="AO215" s="249">
        <f>IF(COUNTA(AO163,AO180,AO197,AO214)=0,"",ROUND(AVERAGE(AO163,AO180,AO197,AO214),1))</f>
        <v/>
      </c>
      <c r="AP215" s="249">
        <f>IF(COUNTA(AP163,AP180,AP197,AP214)=0,"",ROUND(AVERAGE(AP163,AP180,AP197,AP214),1))</f>
        <v/>
      </c>
      <c r="AQ215" s="249">
        <f>IF(COUNTA(AQ163,AQ180,AQ197,AQ214)=0,"",ROUND(AVERAGE(AQ163,AQ180,AQ197,AQ214),1))</f>
        <v/>
      </c>
      <c r="AR215" s="249">
        <f>IF(COUNTA(AR163,AR180,AR197,AR214)=0,"",ROUND(AVERAGE(AR163,AR180,AR197,AR214),1))</f>
        <v/>
      </c>
      <c r="AS215" s="249">
        <f>IF(COUNTA(AS163,AS180,AS197,AS214)=0,"",ROUND(AVERAGE(AS163,AS180,AS197,AS214),1))</f>
        <v/>
      </c>
      <c r="AT215" s="249">
        <f>IF(COUNTA(AT163,AT180,AT197,AT214)=0,"",ROUND(AVERAGE(AT163,AT180,AT197,AT214),1))</f>
        <v/>
      </c>
      <c r="AU215" s="271">
        <f>IF(COUNTA(AU163,AU180,AU197,AU214)=0,"",ROUND(AVERAGE(AU163,AU180,AU197,AU214),1))</f>
        <v/>
      </c>
    </row>
    <row r="216" ht="14.4" customHeight="1" s="185">
      <c r="C216" s="235" t="n"/>
      <c r="D216" s="194" t="n"/>
      <c r="E216" s="194" t="n"/>
      <c r="F216" s="194" t="n"/>
      <c r="G216" s="194" t="n"/>
      <c r="H216" s="194" t="n"/>
      <c r="I216" s="194" t="n"/>
      <c r="J216" s="194" t="n"/>
      <c r="K216" s="194" t="n"/>
      <c r="L216" s="194" t="n"/>
      <c r="M216" s="194" t="n"/>
      <c r="N216" s="194" t="n"/>
      <c r="O216" s="194" t="n"/>
      <c r="P216" s="194" t="n"/>
      <c r="Q216" s="235" t="n"/>
      <c r="S216" s="194" t="n"/>
      <c r="T216" s="194" t="n"/>
      <c r="U216" s="194" t="n"/>
      <c r="V216" s="194" t="n"/>
      <c r="W216" s="194" t="n"/>
      <c r="X216" s="194" t="n"/>
      <c r="Y216" s="194" t="n"/>
      <c r="Z216" s="194" t="n"/>
      <c r="AA216" s="194" t="n"/>
      <c r="AB216" s="194" t="n"/>
      <c r="AC216" s="194" t="n"/>
      <c r="AD216" s="194" t="n"/>
      <c r="AE216" s="194" t="n"/>
      <c r="AF216" s="235" t="n"/>
      <c r="AH216" s="194" t="n"/>
      <c r="AI216" s="194" t="n"/>
      <c r="AJ216" s="194" t="n"/>
      <c r="AK216" s="194" t="n"/>
      <c r="AL216" s="194" t="n"/>
      <c r="AM216" s="194" t="n"/>
      <c r="AN216" s="194" t="n"/>
      <c r="AO216" s="194" t="n"/>
      <c r="AP216" s="194" t="n"/>
      <c r="AQ216" s="194" t="n"/>
      <c r="AR216" s="194" t="n"/>
      <c r="AS216" s="194" t="n"/>
      <c r="AT216" s="194" t="n"/>
    </row>
    <row r="217" ht="15.6" customHeight="1" s="185">
      <c r="A217" s="216" t="inlineStr">
        <is>
          <t>📋 T1 — 📆 SEMAINE 4</t>
        </is>
      </c>
      <c r="C217" s="235" t="n"/>
      <c r="D217" s="218" t="inlineStr">
        <is>
          <t>🤝 VIE COLLECT.</t>
        </is>
      </c>
      <c r="H217" s="219" t="inlineStr">
        <is>
          <t>🎯 AUTONOMIE</t>
        </is>
      </c>
      <c r="K217" s="220" t="inlineStr">
        <is>
          <t>🎨 CRÉATIVITÉ</t>
        </is>
      </c>
      <c r="N217" s="221" t="inlineStr">
        <is>
          <t>⚽ MOTRICITÉ</t>
        </is>
      </c>
      <c r="Q217" s="252" t="inlineStr">
        <is>
          <t>MOY</t>
        </is>
      </c>
      <c r="S217" s="218" t="inlineStr">
        <is>
          <t>🤝 VIE COLLECT.</t>
        </is>
      </c>
      <c r="W217" s="219" t="inlineStr">
        <is>
          <t>🎯 AUTONOMIE</t>
        </is>
      </c>
      <c r="Z217" s="220" t="inlineStr">
        <is>
          <t>🎨 CRÉATIVITÉ</t>
        </is>
      </c>
      <c r="AC217" s="221" t="inlineStr">
        <is>
          <t>⚽ MOTRICITÉ</t>
        </is>
      </c>
      <c r="AF217" s="252" t="inlineStr">
        <is>
          <t>MOY</t>
        </is>
      </c>
      <c r="AH217" s="218" t="inlineStr">
        <is>
          <t>🤝 VIE COLLECT.</t>
        </is>
      </c>
      <c r="AL217" s="219" t="inlineStr">
        <is>
          <t>🎯 AUTONOMIE</t>
        </is>
      </c>
      <c r="AO217" s="220" t="inlineStr">
        <is>
          <t>🎨 CRÉATIVITÉ</t>
        </is>
      </c>
      <c r="AR217" s="221" t="inlineStr">
        <is>
          <t>⚽ MOTRICITÉ</t>
        </is>
      </c>
      <c r="AU217" s="269" t="inlineStr">
        <is>
          <t>MOY</t>
        </is>
      </c>
    </row>
    <row r="218" ht="30" customHeight="1" s="185">
      <c r="A218" s="226" t="inlineStr">
        <is>
          <t>N°</t>
        </is>
      </c>
      <c r="B218" s="227" t="inlineStr">
        <is>
          <t>📅 LUNDI</t>
        </is>
      </c>
      <c r="C218" s="228" t="n"/>
      <c r="D218" s="229" t="inlineStr">
        <is>
          <t>Règles</t>
        </is>
      </c>
      <c r="E218" s="229" t="inlineStr">
        <is>
          <t>Coopér.</t>
        </is>
      </c>
      <c r="F218" s="229" t="inlineStr">
        <is>
          <t>Comm.</t>
        </is>
      </c>
      <c r="G218" s="229" t="inlineStr">
        <is>
          <t>Entraide</t>
        </is>
      </c>
      <c r="H218" s="230" t="inlineStr">
        <is>
          <t>Initiat.</t>
        </is>
      </c>
      <c r="I218" s="230" t="inlineStr">
        <is>
          <t>Gest.mat</t>
        </is>
      </c>
      <c r="J218" s="230" t="inlineStr">
        <is>
          <t>Orga.</t>
        </is>
      </c>
      <c r="K218" s="231" t="inlineStr">
        <is>
          <t>Imagin.</t>
        </is>
      </c>
      <c r="L218" s="231" t="inlineStr">
        <is>
          <t>Expr.art</t>
        </is>
      </c>
      <c r="M218" s="231" t="inlineStr">
        <is>
          <t>Expr.corp</t>
        </is>
      </c>
      <c r="N218" s="232" t="inlineStr">
        <is>
          <t>Coord.</t>
        </is>
      </c>
      <c r="O218" s="232" t="inlineStr">
        <is>
          <t>Endur.</t>
        </is>
      </c>
      <c r="P218" s="232" t="inlineStr">
        <is>
          <t>Esp.sport</t>
        </is>
      </c>
      <c r="Q218" s="267" t="inlineStr">
        <is>
          <t>MOY</t>
        </is>
      </c>
      <c r="R218" s="268" t="inlineStr">
        <is>
          <t>▼ Activité</t>
        </is>
      </c>
      <c r="S218" s="229" t="inlineStr">
        <is>
          <t>Règles</t>
        </is>
      </c>
      <c r="T218" s="229" t="inlineStr">
        <is>
          <t>Coopér.</t>
        </is>
      </c>
      <c r="U218" s="229" t="inlineStr">
        <is>
          <t>Comm.</t>
        </is>
      </c>
      <c r="V218" s="229" t="inlineStr">
        <is>
          <t>Entraide</t>
        </is>
      </c>
      <c r="W218" s="230" t="inlineStr">
        <is>
          <t>Initiat.</t>
        </is>
      </c>
      <c r="X218" s="230" t="inlineStr">
        <is>
          <t>Gest.mat</t>
        </is>
      </c>
      <c r="Y218" s="230" t="inlineStr">
        <is>
          <t>Orga.</t>
        </is>
      </c>
      <c r="Z218" s="231" t="inlineStr">
        <is>
          <t>Imagin.</t>
        </is>
      </c>
      <c r="AA218" s="231" t="inlineStr">
        <is>
          <t>Expr.art</t>
        </is>
      </c>
      <c r="AB218" s="231" t="inlineStr">
        <is>
          <t>Expr.corp</t>
        </is>
      </c>
      <c r="AC218" s="232" t="inlineStr">
        <is>
          <t>Coord.</t>
        </is>
      </c>
      <c r="AD218" s="232" t="inlineStr">
        <is>
          <t>Endur.</t>
        </is>
      </c>
      <c r="AE218" s="232" t="inlineStr">
        <is>
          <t>Esp.sport</t>
        </is>
      </c>
      <c r="AF218" s="267" t="inlineStr">
        <is>
          <t>MOY</t>
        </is>
      </c>
      <c r="AH218" s="229" t="inlineStr">
        <is>
          <t>Règles</t>
        </is>
      </c>
      <c r="AI218" s="229" t="inlineStr">
        <is>
          <t>Coopér.</t>
        </is>
      </c>
      <c r="AJ218" s="229" t="inlineStr">
        <is>
          <t>Comm.</t>
        </is>
      </c>
      <c r="AK218" s="229" t="inlineStr">
        <is>
          <t>Entraide</t>
        </is>
      </c>
      <c r="AL218" s="230" t="inlineStr">
        <is>
          <t>Initiat.</t>
        </is>
      </c>
      <c r="AM218" s="230" t="inlineStr">
        <is>
          <t>Gest.mat</t>
        </is>
      </c>
      <c r="AN218" s="230" t="inlineStr">
        <is>
          <t>Orga.</t>
        </is>
      </c>
      <c r="AO218" s="231" t="inlineStr">
        <is>
          <t>Imagin.</t>
        </is>
      </c>
      <c r="AP218" s="231" t="inlineStr">
        <is>
          <t>Expr.art</t>
        </is>
      </c>
      <c r="AQ218" s="231" t="inlineStr">
        <is>
          <t>Expr.corp</t>
        </is>
      </c>
      <c r="AR218" s="232" t="inlineStr">
        <is>
          <t>Coord.</t>
        </is>
      </c>
      <c r="AS218" s="232" t="inlineStr">
        <is>
          <t>Endur.</t>
        </is>
      </c>
      <c r="AT218" s="232" t="inlineStr">
        <is>
          <t>Esp.sport</t>
        </is>
      </c>
      <c r="AU218" s="269" t="inlineStr">
        <is>
          <t>MOY</t>
        </is>
      </c>
    </row>
    <row r="219" ht="14.4" customHeight="1" s="185">
      <c r="A219" s="213" t="n">
        <v>1</v>
      </c>
      <c r="B219" s="234">
        <f t="array" ref="B219:B219">IFERROR(INDEX(Liste_Enfants!B$4:B$53,SMALL(IF(Liste_Enfants!E$4:E$53="C",ROW(Liste_Enfants!E$4:E$53)-3),1))&amp;" "&amp;INDEX(Liste_Enfants!C$4:C$53,SMALL(IF(Liste_Enfants!E$4:E$53="C",ROW(Liste_Enfants!E$4:E$53)-3),1)),"")</f>
        <v/>
      </c>
      <c r="C219" s="235" t="n"/>
      <c r="D219" s="236" t="n"/>
      <c r="E219" s="236" t="n"/>
      <c r="F219" s="236" t="n"/>
      <c r="G219" s="236" t="n"/>
      <c r="H219" s="236" t="n"/>
      <c r="I219" s="236" t="n"/>
      <c r="J219" s="236" t="n"/>
      <c r="K219" s="236" t="n"/>
      <c r="L219" s="236" t="n"/>
      <c r="M219" s="236" t="n"/>
      <c r="N219" s="236" t="n"/>
      <c r="O219" s="236" t="n"/>
      <c r="P219" s="236" t="n"/>
      <c r="Q219" s="264">
        <f>IF(COUNTA(D219:P219)=0,"",ROUND(AVERAGE(D219:P219),1))</f>
        <v/>
      </c>
      <c r="S219" s="236" t="n"/>
      <c r="T219" s="236" t="n"/>
      <c r="U219" s="236" t="n"/>
      <c r="V219" s="236" t="n"/>
      <c r="W219" s="236" t="n"/>
      <c r="X219" s="236" t="n"/>
      <c r="Y219" s="236" t="n"/>
      <c r="Z219" s="236" t="n"/>
      <c r="AA219" s="236" t="n"/>
      <c r="AB219" s="236" t="n"/>
      <c r="AC219" s="236" t="n"/>
      <c r="AD219" s="236" t="n"/>
      <c r="AE219" s="236" t="n"/>
      <c r="AF219" s="264">
        <f>IF(COUNTA(S219:AE219)=0,"",ROUND(AVERAGE(S219:AE219),1))</f>
        <v/>
      </c>
      <c r="AH219" s="236" t="n"/>
      <c r="AI219" s="236" t="n"/>
      <c r="AJ219" s="236" t="n"/>
      <c r="AK219" s="236" t="n"/>
      <c r="AL219" s="236" t="n"/>
      <c r="AM219" s="236" t="n"/>
      <c r="AN219" s="236" t="n"/>
      <c r="AO219" s="236" t="n"/>
      <c r="AP219" s="236" t="n"/>
      <c r="AQ219" s="236" t="n"/>
      <c r="AR219" s="236" t="n"/>
      <c r="AS219" s="236" t="n"/>
      <c r="AT219" s="236" t="n"/>
      <c r="AU219" s="237">
        <f>IF(COUNTA(AH219:AT219)=0,"",ROUND(AVERAGE(AH219:AT219),1))</f>
        <v/>
      </c>
    </row>
    <row r="220" ht="14.4" customHeight="1" s="185">
      <c r="A220" s="238" t="n">
        <v>2</v>
      </c>
      <c r="B220" s="239">
        <f t="array" ref="B220:B220">IFERROR(INDEX(Liste_Enfants!B$4:B$53,SMALL(IF(Liste_Enfants!E$4:E$53="C",ROW(Liste_Enfants!E$4:E$53)-3),2))&amp;" "&amp;INDEX(Liste_Enfants!C$4:C$53,SMALL(IF(Liste_Enfants!E$4:E$53="C",ROW(Liste_Enfants!E$4:E$53)-3),2)),"")</f>
        <v/>
      </c>
      <c r="C220" s="235" t="n"/>
      <c r="D220" s="236" t="n"/>
      <c r="E220" s="236" t="n"/>
      <c r="F220" s="236" t="n"/>
      <c r="G220" s="236" t="n"/>
      <c r="H220" s="236" t="n"/>
      <c r="I220" s="236" t="n"/>
      <c r="J220" s="236" t="n"/>
      <c r="K220" s="236" t="n"/>
      <c r="L220" s="236" t="n"/>
      <c r="M220" s="236" t="n"/>
      <c r="N220" s="236" t="n"/>
      <c r="O220" s="236" t="n"/>
      <c r="P220" s="236" t="n"/>
      <c r="Q220" s="264">
        <f>IF(COUNTA(D220:P220)=0,"",ROUND(AVERAGE(D220:P220),1))</f>
        <v/>
      </c>
      <c r="S220" s="236" t="n"/>
      <c r="T220" s="236" t="n"/>
      <c r="U220" s="236" t="n"/>
      <c r="V220" s="236" t="n"/>
      <c r="W220" s="236" t="n"/>
      <c r="X220" s="236" t="n"/>
      <c r="Y220" s="236" t="n"/>
      <c r="Z220" s="236" t="n"/>
      <c r="AA220" s="236" t="n"/>
      <c r="AB220" s="236" t="n"/>
      <c r="AC220" s="236" t="n"/>
      <c r="AD220" s="236" t="n"/>
      <c r="AE220" s="236" t="n"/>
      <c r="AF220" s="264">
        <f>IF(COUNTA(S220:AE220)=0,"",ROUND(AVERAGE(S220:AE220),1))</f>
        <v/>
      </c>
      <c r="AH220" s="236" t="n"/>
      <c r="AI220" s="236" t="n"/>
      <c r="AJ220" s="236" t="n"/>
      <c r="AK220" s="236" t="n"/>
      <c r="AL220" s="236" t="n"/>
      <c r="AM220" s="236" t="n"/>
      <c r="AN220" s="236" t="n"/>
      <c r="AO220" s="236" t="n"/>
      <c r="AP220" s="236" t="n"/>
      <c r="AQ220" s="236" t="n"/>
      <c r="AR220" s="236" t="n"/>
      <c r="AS220" s="236" t="n"/>
      <c r="AT220" s="236" t="n"/>
      <c r="AU220" s="237">
        <f>IF(COUNTA(AH220:AT220)=0,"",ROUND(AVERAGE(AH220:AT220),1))</f>
        <v/>
      </c>
    </row>
    <row r="221" ht="14.4" customHeight="1" s="185">
      <c r="A221" s="213" t="n">
        <v>3</v>
      </c>
      <c r="B221" s="234">
        <f t="array" ref="B221:B221">IFERROR(INDEX(Liste_Enfants!B$4:B$53,SMALL(IF(Liste_Enfants!E$4:E$53="C",ROW(Liste_Enfants!E$4:E$53)-3),3))&amp;" "&amp;INDEX(Liste_Enfants!C$4:C$53,SMALL(IF(Liste_Enfants!E$4:E$53="C",ROW(Liste_Enfants!E$4:E$53)-3),3)),"")</f>
        <v/>
      </c>
      <c r="C221" s="235" t="n"/>
      <c r="D221" s="236" t="n"/>
      <c r="E221" s="236" t="n"/>
      <c r="F221" s="236" t="n"/>
      <c r="G221" s="236" t="n"/>
      <c r="H221" s="236" t="n"/>
      <c r="I221" s="236" t="n"/>
      <c r="J221" s="236" t="n"/>
      <c r="K221" s="236" t="n"/>
      <c r="L221" s="236" t="n"/>
      <c r="M221" s="236" t="n"/>
      <c r="N221" s="236" t="n"/>
      <c r="O221" s="236" t="n"/>
      <c r="P221" s="236" t="n"/>
      <c r="Q221" s="264">
        <f>IF(COUNTA(D221:P221)=0,"",ROUND(AVERAGE(D221:P221),1))</f>
        <v/>
      </c>
      <c r="S221" s="236" t="n"/>
      <c r="T221" s="236" t="n"/>
      <c r="U221" s="236" t="n"/>
      <c r="V221" s="236" t="n"/>
      <c r="W221" s="236" t="n"/>
      <c r="X221" s="236" t="n"/>
      <c r="Y221" s="236" t="n"/>
      <c r="Z221" s="236" t="n"/>
      <c r="AA221" s="236" t="n"/>
      <c r="AB221" s="236" t="n"/>
      <c r="AC221" s="236" t="n"/>
      <c r="AD221" s="236" t="n"/>
      <c r="AE221" s="236" t="n"/>
      <c r="AF221" s="264">
        <f>IF(COUNTA(S221:AE221)=0,"",ROUND(AVERAGE(S221:AE221),1))</f>
        <v/>
      </c>
      <c r="AH221" s="236" t="n"/>
      <c r="AI221" s="236" t="n"/>
      <c r="AJ221" s="236" t="n"/>
      <c r="AK221" s="236" t="n"/>
      <c r="AL221" s="236" t="n"/>
      <c r="AM221" s="236" t="n"/>
      <c r="AN221" s="236" t="n"/>
      <c r="AO221" s="236" t="n"/>
      <c r="AP221" s="236" t="n"/>
      <c r="AQ221" s="236" t="n"/>
      <c r="AR221" s="236" t="n"/>
      <c r="AS221" s="236" t="n"/>
      <c r="AT221" s="236" t="n"/>
      <c r="AU221" s="237">
        <f>IF(COUNTA(AH221:AT221)=0,"",ROUND(AVERAGE(AH221:AT221),1))</f>
        <v/>
      </c>
    </row>
    <row r="222" ht="14.4" customHeight="1" s="185">
      <c r="A222" s="238" t="n">
        <v>4</v>
      </c>
      <c r="B222" s="239">
        <f t="array" ref="B222:B222">IFERROR(INDEX(Liste_Enfants!B$4:B$53,SMALL(IF(Liste_Enfants!E$4:E$53="C",ROW(Liste_Enfants!E$4:E$53)-3),4))&amp;" "&amp;INDEX(Liste_Enfants!C$4:C$53,SMALL(IF(Liste_Enfants!E$4:E$53="C",ROW(Liste_Enfants!E$4:E$53)-3),4)),"")</f>
        <v/>
      </c>
      <c r="C222" s="235" t="n"/>
      <c r="D222" s="236" t="n"/>
      <c r="E222" s="236" t="n"/>
      <c r="F222" s="236" t="n"/>
      <c r="G222" s="236" t="n"/>
      <c r="H222" s="236" t="n"/>
      <c r="I222" s="236" t="n"/>
      <c r="J222" s="236" t="n"/>
      <c r="K222" s="236" t="n"/>
      <c r="L222" s="236" t="n"/>
      <c r="M222" s="236" t="n"/>
      <c r="N222" s="236" t="n"/>
      <c r="O222" s="236" t="n"/>
      <c r="P222" s="236" t="n"/>
      <c r="Q222" s="264">
        <f>IF(COUNTA(D222:P222)=0,"",ROUND(AVERAGE(D222:P222),1))</f>
        <v/>
      </c>
      <c r="S222" s="236" t="n"/>
      <c r="T222" s="236" t="n"/>
      <c r="U222" s="236" t="n"/>
      <c r="V222" s="236" t="n"/>
      <c r="W222" s="236" t="n"/>
      <c r="X222" s="236" t="n"/>
      <c r="Y222" s="236" t="n"/>
      <c r="Z222" s="236" t="n"/>
      <c r="AA222" s="236" t="n"/>
      <c r="AB222" s="236" t="n"/>
      <c r="AC222" s="236" t="n"/>
      <c r="AD222" s="236" t="n"/>
      <c r="AE222" s="236" t="n"/>
      <c r="AF222" s="264">
        <f>IF(COUNTA(S222:AE222)=0,"",ROUND(AVERAGE(S222:AE222),1))</f>
        <v/>
      </c>
      <c r="AH222" s="236" t="n"/>
      <c r="AI222" s="236" t="n"/>
      <c r="AJ222" s="236" t="n"/>
      <c r="AK222" s="236" t="n"/>
      <c r="AL222" s="236" t="n"/>
      <c r="AM222" s="236" t="n"/>
      <c r="AN222" s="236" t="n"/>
      <c r="AO222" s="236" t="n"/>
      <c r="AP222" s="236" t="n"/>
      <c r="AQ222" s="236" t="n"/>
      <c r="AR222" s="236" t="n"/>
      <c r="AS222" s="236" t="n"/>
      <c r="AT222" s="236" t="n"/>
      <c r="AU222" s="237">
        <f>IF(COUNTA(AH222:AT222)=0,"",ROUND(AVERAGE(AH222:AT222),1))</f>
        <v/>
      </c>
    </row>
    <row r="223" ht="14.4" customHeight="1" s="185">
      <c r="A223" s="213" t="n">
        <v>5</v>
      </c>
      <c r="B223" s="234">
        <f t="array" ref="B223:B223">IFERROR(INDEX(Liste_Enfants!B$4:B$53,SMALL(IF(Liste_Enfants!E$4:E$53="C",ROW(Liste_Enfants!E$4:E$53)-3),5))&amp;" "&amp;INDEX(Liste_Enfants!C$4:C$53,SMALL(IF(Liste_Enfants!E$4:E$53="C",ROW(Liste_Enfants!E$4:E$53)-3),5)),"")</f>
        <v/>
      </c>
      <c r="C223" s="235" t="n"/>
      <c r="D223" s="236" t="n"/>
      <c r="E223" s="236" t="n"/>
      <c r="F223" s="236" t="n"/>
      <c r="G223" s="236" t="n"/>
      <c r="H223" s="236" t="n"/>
      <c r="I223" s="236" t="n"/>
      <c r="J223" s="236" t="n"/>
      <c r="K223" s="236" t="n"/>
      <c r="L223" s="236" t="n"/>
      <c r="M223" s="236" t="n"/>
      <c r="N223" s="236" t="n"/>
      <c r="O223" s="236" t="n"/>
      <c r="P223" s="236" t="n"/>
      <c r="Q223" s="264">
        <f>IF(COUNTA(D223:P223)=0,"",ROUND(AVERAGE(D223:P223),1))</f>
        <v/>
      </c>
      <c r="S223" s="236" t="n"/>
      <c r="T223" s="236" t="n"/>
      <c r="U223" s="236" t="n"/>
      <c r="V223" s="236" t="n"/>
      <c r="W223" s="236" t="n"/>
      <c r="X223" s="236" t="n"/>
      <c r="Y223" s="236" t="n"/>
      <c r="Z223" s="236" t="n"/>
      <c r="AA223" s="236" t="n"/>
      <c r="AB223" s="236" t="n"/>
      <c r="AC223" s="236" t="n"/>
      <c r="AD223" s="236" t="n"/>
      <c r="AE223" s="236" t="n"/>
      <c r="AF223" s="264">
        <f>IF(COUNTA(S223:AE223)=0,"",ROUND(AVERAGE(S223:AE223),1))</f>
        <v/>
      </c>
      <c r="AH223" s="236" t="n"/>
      <c r="AI223" s="236" t="n"/>
      <c r="AJ223" s="236" t="n"/>
      <c r="AK223" s="236" t="n"/>
      <c r="AL223" s="236" t="n"/>
      <c r="AM223" s="236" t="n"/>
      <c r="AN223" s="236" t="n"/>
      <c r="AO223" s="236" t="n"/>
      <c r="AP223" s="236" t="n"/>
      <c r="AQ223" s="236" t="n"/>
      <c r="AR223" s="236" t="n"/>
      <c r="AS223" s="236" t="n"/>
      <c r="AT223" s="236" t="n"/>
      <c r="AU223" s="237">
        <f>IF(COUNTA(AH223:AT223)=0,"",ROUND(AVERAGE(AH223:AT223),1))</f>
        <v/>
      </c>
    </row>
    <row r="224" ht="14.4" customHeight="1" s="185">
      <c r="A224" s="238" t="n">
        <v>6</v>
      </c>
      <c r="B224" s="239">
        <f t="array" ref="B224:B224">IFERROR(INDEX(Liste_Enfants!B$4:B$53,SMALL(IF(Liste_Enfants!E$4:E$53="C",ROW(Liste_Enfants!E$4:E$53)-3),6))&amp;" "&amp;INDEX(Liste_Enfants!C$4:C$53,SMALL(IF(Liste_Enfants!E$4:E$53="C",ROW(Liste_Enfants!E$4:E$53)-3),6)),"")</f>
        <v/>
      </c>
      <c r="C224" s="235" t="n"/>
      <c r="D224" s="236" t="n"/>
      <c r="E224" s="236" t="n"/>
      <c r="F224" s="236" t="n"/>
      <c r="G224" s="236" t="n"/>
      <c r="H224" s="236" t="n"/>
      <c r="I224" s="236" t="n"/>
      <c r="J224" s="236" t="n"/>
      <c r="K224" s="236" t="n"/>
      <c r="L224" s="236" t="n"/>
      <c r="M224" s="236" t="n"/>
      <c r="N224" s="236" t="n"/>
      <c r="O224" s="236" t="n"/>
      <c r="P224" s="236" t="n"/>
      <c r="Q224" s="264">
        <f>IF(COUNTA(D224:P224)=0,"",ROUND(AVERAGE(D224:P224),1))</f>
        <v/>
      </c>
      <c r="S224" s="236" t="n"/>
      <c r="T224" s="236" t="n"/>
      <c r="U224" s="236" t="n"/>
      <c r="V224" s="236" t="n"/>
      <c r="W224" s="236" t="n"/>
      <c r="X224" s="236" t="n"/>
      <c r="Y224" s="236" t="n"/>
      <c r="Z224" s="236" t="n"/>
      <c r="AA224" s="236" t="n"/>
      <c r="AB224" s="236" t="n"/>
      <c r="AC224" s="236" t="n"/>
      <c r="AD224" s="236" t="n"/>
      <c r="AE224" s="236" t="n"/>
      <c r="AF224" s="264">
        <f>IF(COUNTA(S224:AE224)=0,"",ROUND(AVERAGE(S224:AE224),1))</f>
        <v/>
      </c>
      <c r="AH224" s="236" t="n"/>
      <c r="AI224" s="236" t="n"/>
      <c r="AJ224" s="236" t="n"/>
      <c r="AK224" s="236" t="n"/>
      <c r="AL224" s="236" t="n"/>
      <c r="AM224" s="236" t="n"/>
      <c r="AN224" s="236" t="n"/>
      <c r="AO224" s="236" t="n"/>
      <c r="AP224" s="236" t="n"/>
      <c r="AQ224" s="236" t="n"/>
      <c r="AR224" s="236" t="n"/>
      <c r="AS224" s="236" t="n"/>
      <c r="AT224" s="236" t="n"/>
      <c r="AU224" s="237">
        <f>IF(COUNTA(AH224:AT224)=0,"",ROUND(AVERAGE(AH224:AT224),1))</f>
        <v/>
      </c>
    </row>
    <row r="225" ht="14.4" customHeight="1" s="185">
      <c r="A225" s="213" t="n">
        <v>7</v>
      </c>
      <c r="B225" s="234">
        <f t="array" ref="B225:B225">IFERROR(INDEX(Liste_Enfants!B$4:B$53,SMALL(IF(Liste_Enfants!E$4:E$53="C",ROW(Liste_Enfants!E$4:E$53)-3),7))&amp;" "&amp;INDEX(Liste_Enfants!C$4:C$53,SMALL(IF(Liste_Enfants!E$4:E$53="C",ROW(Liste_Enfants!E$4:E$53)-3),7)),"")</f>
        <v/>
      </c>
      <c r="C225" s="235" t="n"/>
      <c r="D225" s="236" t="n"/>
      <c r="E225" s="236" t="n"/>
      <c r="F225" s="236" t="n"/>
      <c r="G225" s="236" t="n"/>
      <c r="H225" s="236" t="n"/>
      <c r="I225" s="236" t="n"/>
      <c r="J225" s="236" t="n"/>
      <c r="K225" s="236" t="n"/>
      <c r="L225" s="236" t="n"/>
      <c r="M225" s="236" t="n"/>
      <c r="N225" s="236" t="n"/>
      <c r="O225" s="236" t="n"/>
      <c r="P225" s="236" t="n"/>
      <c r="Q225" s="264">
        <f>IF(COUNTA(D225:P225)=0,"",ROUND(AVERAGE(D225:P225),1))</f>
        <v/>
      </c>
      <c r="S225" s="236" t="n"/>
      <c r="T225" s="236" t="n"/>
      <c r="U225" s="236" t="n"/>
      <c r="V225" s="236" t="n"/>
      <c r="W225" s="236" t="n"/>
      <c r="X225" s="236" t="n"/>
      <c r="Y225" s="236" t="n"/>
      <c r="Z225" s="236" t="n"/>
      <c r="AA225" s="236" t="n"/>
      <c r="AB225" s="236" t="n"/>
      <c r="AC225" s="236" t="n"/>
      <c r="AD225" s="236" t="n"/>
      <c r="AE225" s="236" t="n"/>
      <c r="AF225" s="264">
        <f>IF(COUNTA(S225:AE225)=0,"",ROUND(AVERAGE(S225:AE225),1))</f>
        <v/>
      </c>
      <c r="AH225" s="236" t="n"/>
      <c r="AI225" s="236" t="n"/>
      <c r="AJ225" s="236" t="n"/>
      <c r="AK225" s="236" t="n"/>
      <c r="AL225" s="236" t="n"/>
      <c r="AM225" s="236" t="n"/>
      <c r="AN225" s="236" t="n"/>
      <c r="AO225" s="236" t="n"/>
      <c r="AP225" s="236" t="n"/>
      <c r="AQ225" s="236" t="n"/>
      <c r="AR225" s="236" t="n"/>
      <c r="AS225" s="236" t="n"/>
      <c r="AT225" s="236" t="n"/>
      <c r="AU225" s="237">
        <f>IF(COUNTA(AH225:AT225)=0,"",ROUND(AVERAGE(AH225:AT225),1))</f>
        <v/>
      </c>
    </row>
    <row r="226" ht="14.4" customHeight="1" s="185">
      <c r="A226" s="238" t="n">
        <v>8</v>
      </c>
      <c r="B226" s="239">
        <f t="array" ref="B226:B226">IFERROR(INDEX(Liste_Enfants!B$4:B$53,SMALL(IF(Liste_Enfants!E$4:E$53="C",ROW(Liste_Enfants!E$4:E$53)-3),8))&amp;" "&amp;INDEX(Liste_Enfants!C$4:C$53,SMALL(IF(Liste_Enfants!E$4:E$53="C",ROW(Liste_Enfants!E$4:E$53)-3),8)),"")</f>
        <v/>
      </c>
      <c r="C226" s="235" t="n"/>
      <c r="D226" s="236" t="n"/>
      <c r="E226" s="236" t="n"/>
      <c r="F226" s="236" t="n"/>
      <c r="G226" s="236" t="n"/>
      <c r="H226" s="236" t="n"/>
      <c r="I226" s="236" t="n"/>
      <c r="J226" s="236" t="n"/>
      <c r="K226" s="236" t="n"/>
      <c r="L226" s="236" t="n"/>
      <c r="M226" s="236" t="n"/>
      <c r="N226" s="236" t="n"/>
      <c r="O226" s="236" t="n"/>
      <c r="P226" s="236" t="n"/>
      <c r="Q226" s="264">
        <f>IF(COUNTA(D226:P226)=0,"",ROUND(AVERAGE(D226:P226),1))</f>
        <v/>
      </c>
      <c r="S226" s="236" t="n"/>
      <c r="T226" s="236" t="n"/>
      <c r="U226" s="236" t="n"/>
      <c r="V226" s="236" t="n"/>
      <c r="W226" s="236" t="n"/>
      <c r="X226" s="236" t="n"/>
      <c r="Y226" s="236" t="n"/>
      <c r="Z226" s="236" t="n"/>
      <c r="AA226" s="236" t="n"/>
      <c r="AB226" s="236" t="n"/>
      <c r="AC226" s="236" t="n"/>
      <c r="AD226" s="236" t="n"/>
      <c r="AE226" s="236" t="n"/>
      <c r="AF226" s="264">
        <f>IF(COUNTA(S226:AE226)=0,"",ROUND(AVERAGE(S226:AE226),1))</f>
        <v/>
      </c>
      <c r="AH226" s="236" t="n"/>
      <c r="AI226" s="236" t="n"/>
      <c r="AJ226" s="236" t="n"/>
      <c r="AK226" s="236" t="n"/>
      <c r="AL226" s="236" t="n"/>
      <c r="AM226" s="236" t="n"/>
      <c r="AN226" s="236" t="n"/>
      <c r="AO226" s="236" t="n"/>
      <c r="AP226" s="236" t="n"/>
      <c r="AQ226" s="236" t="n"/>
      <c r="AR226" s="236" t="n"/>
      <c r="AS226" s="236" t="n"/>
      <c r="AT226" s="236" t="n"/>
      <c r="AU226" s="237">
        <f>IF(COUNTA(AH226:AT226)=0,"",ROUND(AVERAGE(AH226:AT226),1))</f>
        <v/>
      </c>
    </row>
    <row r="227" ht="14.4" customHeight="1" s="185">
      <c r="A227" s="213" t="n">
        <v>9</v>
      </c>
      <c r="B227" s="234">
        <f t="array" ref="B227:B227">IFERROR(INDEX(Liste_Enfants!B$4:B$53,SMALL(IF(Liste_Enfants!E$4:E$53="C",ROW(Liste_Enfants!E$4:E$53)-3),9))&amp;" "&amp;INDEX(Liste_Enfants!C$4:C$53,SMALL(IF(Liste_Enfants!E$4:E$53="C",ROW(Liste_Enfants!E$4:E$53)-3),9)),"")</f>
        <v/>
      </c>
      <c r="C227" s="235" t="n"/>
      <c r="D227" s="236" t="n"/>
      <c r="E227" s="236" t="n"/>
      <c r="F227" s="236" t="n"/>
      <c r="G227" s="236" t="n"/>
      <c r="H227" s="236" t="n"/>
      <c r="I227" s="236" t="n"/>
      <c r="J227" s="236" t="n"/>
      <c r="K227" s="236" t="n"/>
      <c r="L227" s="236" t="n"/>
      <c r="M227" s="236" t="n"/>
      <c r="N227" s="236" t="n"/>
      <c r="O227" s="236" t="n"/>
      <c r="P227" s="236" t="n"/>
      <c r="Q227" s="264">
        <f>IF(COUNTA(D227:P227)=0,"",ROUND(AVERAGE(D227:P227),1))</f>
        <v/>
      </c>
      <c r="S227" s="236" t="n"/>
      <c r="T227" s="236" t="n"/>
      <c r="U227" s="236" t="n"/>
      <c r="V227" s="236" t="n"/>
      <c r="W227" s="236" t="n"/>
      <c r="X227" s="236" t="n"/>
      <c r="Y227" s="236" t="n"/>
      <c r="Z227" s="236" t="n"/>
      <c r="AA227" s="236" t="n"/>
      <c r="AB227" s="236" t="n"/>
      <c r="AC227" s="236" t="n"/>
      <c r="AD227" s="236" t="n"/>
      <c r="AE227" s="236" t="n"/>
      <c r="AF227" s="264">
        <f>IF(COUNTA(S227:AE227)=0,"",ROUND(AVERAGE(S227:AE227),1))</f>
        <v/>
      </c>
      <c r="AH227" s="236" t="n"/>
      <c r="AI227" s="236" t="n"/>
      <c r="AJ227" s="236" t="n"/>
      <c r="AK227" s="236" t="n"/>
      <c r="AL227" s="236" t="n"/>
      <c r="AM227" s="236" t="n"/>
      <c r="AN227" s="236" t="n"/>
      <c r="AO227" s="236" t="n"/>
      <c r="AP227" s="236" t="n"/>
      <c r="AQ227" s="236" t="n"/>
      <c r="AR227" s="236" t="n"/>
      <c r="AS227" s="236" t="n"/>
      <c r="AT227" s="236" t="n"/>
      <c r="AU227" s="237">
        <f>IF(COUNTA(AH227:AT227)=0,"",ROUND(AVERAGE(AH227:AT227),1))</f>
        <v/>
      </c>
    </row>
    <row r="228" ht="14.4" customHeight="1" s="185">
      <c r="A228" s="238" t="n">
        <v>10</v>
      </c>
      <c r="B228" s="239">
        <f t="array" ref="B228:B228">IFERROR(INDEX(Liste_Enfants!B$4:B$53,SMALL(IF(Liste_Enfants!E$4:E$53="C",ROW(Liste_Enfants!E$4:E$53)-3),10))&amp;" "&amp;INDEX(Liste_Enfants!C$4:C$53,SMALL(IF(Liste_Enfants!E$4:E$53="C",ROW(Liste_Enfants!E$4:E$53)-3),10)),"")</f>
        <v/>
      </c>
      <c r="C228" s="235" t="n"/>
      <c r="D228" s="236" t="n"/>
      <c r="E228" s="236" t="n"/>
      <c r="F228" s="236" t="n"/>
      <c r="G228" s="236" t="n"/>
      <c r="H228" s="236" t="n"/>
      <c r="I228" s="236" t="n"/>
      <c r="J228" s="236" t="n"/>
      <c r="K228" s="236" t="n"/>
      <c r="L228" s="236" t="n"/>
      <c r="M228" s="236" t="n"/>
      <c r="N228" s="236" t="n"/>
      <c r="O228" s="236" t="n"/>
      <c r="P228" s="236" t="n"/>
      <c r="Q228" s="264">
        <f>IF(COUNTA(D228:P228)=0,"",ROUND(AVERAGE(D228:P228),1))</f>
        <v/>
      </c>
      <c r="S228" s="236" t="n"/>
      <c r="T228" s="236" t="n"/>
      <c r="U228" s="236" t="n"/>
      <c r="V228" s="236" t="n"/>
      <c r="W228" s="236" t="n"/>
      <c r="X228" s="236" t="n"/>
      <c r="Y228" s="236" t="n"/>
      <c r="Z228" s="236" t="n"/>
      <c r="AA228" s="236" t="n"/>
      <c r="AB228" s="236" t="n"/>
      <c r="AC228" s="236" t="n"/>
      <c r="AD228" s="236" t="n"/>
      <c r="AE228" s="236" t="n"/>
      <c r="AF228" s="264">
        <f>IF(COUNTA(S228:AE228)=0,"",ROUND(AVERAGE(S228:AE228),1))</f>
        <v/>
      </c>
      <c r="AH228" s="236" t="n"/>
      <c r="AI228" s="236" t="n"/>
      <c r="AJ228" s="236" t="n"/>
      <c r="AK228" s="236" t="n"/>
      <c r="AL228" s="236" t="n"/>
      <c r="AM228" s="236" t="n"/>
      <c r="AN228" s="236" t="n"/>
      <c r="AO228" s="236" t="n"/>
      <c r="AP228" s="236" t="n"/>
      <c r="AQ228" s="236" t="n"/>
      <c r="AR228" s="236" t="n"/>
      <c r="AS228" s="236" t="n"/>
      <c r="AT228" s="236" t="n"/>
      <c r="AU228" s="237">
        <f>IF(COUNTA(AH228:AT228)=0,"",ROUND(AVERAGE(AH228:AT228),1))</f>
        <v/>
      </c>
    </row>
    <row r="229" ht="14.4" customHeight="1" s="185">
      <c r="A229" s="213" t="n">
        <v>11</v>
      </c>
      <c r="B229" s="234">
        <f t="array" ref="B229:B229">IFERROR(INDEX(Liste_Enfants!B$4:B$53,SMALL(IF(Liste_Enfants!E$4:E$53="C",ROW(Liste_Enfants!E$4:E$53)-3),11))&amp;" "&amp;INDEX(Liste_Enfants!C$4:C$53,SMALL(IF(Liste_Enfants!E$4:E$53="C",ROW(Liste_Enfants!E$4:E$53)-3),11)),"")</f>
        <v/>
      </c>
      <c r="C229" s="235" t="n"/>
      <c r="D229" s="236" t="n"/>
      <c r="E229" s="236" t="n"/>
      <c r="F229" s="236" t="n"/>
      <c r="G229" s="236" t="n"/>
      <c r="H229" s="236" t="n"/>
      <c r="I229" s="236" t="n"/>
      <c r="J229" s="236" t="n"/>
      <c r="K229" s="236" t="n"/>
      <c r="L229" s="236" t="n"/>
      <c r="M229" s="236" t="n"/>
      <c r="N229" s="236" t="n"/>
      <c r="O229" s="236" t="n"/>
      <c r="P229" s="236" t="n"/>
      <c r="Q229" s="264">
        <f>IF(COUNTA(D229:P229)=0,"",ROUND(AVERAGE(D229:P229),1))</f>
        <v/>
      </c>
      <c r="S229" s="236" t="n"/>
      <c r="T229" s="236" t="n"/>
      <c r="U229" s="236" t="n"/>
      <c r="V229" s="236" t="n"/>
      <c r="W229" s="236" t="n"/>
      <c r="X229" s="236" t="n"/>
      <c r="Y229" s="236" t="n"/>
      <c r="Z229" s="236" t="n"/>
      <c r="AA229" s="236" t="n"/>
      <c r="AB229" s="236" t="n"/>
      <c r="AC229" s="236" t="n"/>
      <c r="AD229" s="236" t="n"/>
      <c r="AE229" s="236" t="n"/>
      <c r="AF229" s="264">
        <f>IF(COUNTA(S229:AE229)=0,"",ROUND(AVERAGE(S229:AE229),1))</f>
        <v/>
      </c>
      <c r="AH229" s="236" t="n"/>
      <c r="AI229" s="236" t="n"/>
      <c r="AJ229" s="236" t="n"/>
      <c r="AK229" s="236" t="n"/>
      <c r="AL229" s="236" t="n"/>
      <c r="AM229" s="236" t="n"/>
      <c r="AN229" s="236" t="n"/>
      <c r="AO229" s="236" t="n"/>
      <c r="AP229" s="236" t="n"/>
      <c r="AQ229" s="236" t="n"/>
      <c r="AR229" s="236" t="n"/>
      <c r="AS229" s="236" t="n"/>
      <c r="AT229" s="236" t="n"/>
      <c r="AU229" s="237">
        <f>IF(COUNTA(AH229:AT229)=0,"",ROUND(AVERAGE(AH229:AT229),1))</f>
        <v/>
      </c>
    </row>
    <row r="230" ht="14.4" customHeight="1" s="185">
      <c r="A230" s="238" t="n">
        <v>12</v>
      </c>
      <c r="B230" s="239">
        <f t="array" ref="B230:B230">IFERROR(INDEX(Liste_Enfants!B$4:B$53,SMALL(IF(Liste_Enfants!E$4:E$53="C",ROW(Liste_Enfants!E$4:E$53)-3),12))&amp;" "&amp;INDEX(Liste_Enfants!C$4:C$53,SMALL(IF(Liste_Enfants!E$4:E$53="C",ROW(Liste_Enfants!E$4:E$53)-3),12)),"")</f>
        <v/>
      </c>
      <c r="C230" s="235" t="n"/>
      <c r="D230" s="236" t="n"/>
      <c r="E230" s="236" t="n"/>
      <c r="F230" s="236" t="n"/>
      <c r="G230" s="236" t="n"/>
      <c r="H230" s="236" t="n"/>
      <c r="I230" s="236" t="n"/>
      <c r="J230" s="236" t="n"/>
      <c r="K230" s="236" t="n"/>
      <c r="L230" s="236" t="n"/>
      <c r="M230" s="236" t="n"/>
      <c r="N230" s="236" t="n"/>
      <c r="O230" s="236" t="n"/>
      <c r="P230" s="236" t="n"/>
      <c r="Q230" s="264">
        <f>IF(COUNTA(D230:P230)=0,"",ROUND(AVERAGE(D230:P230),1))</f>
        <v/>
      </c>
      <c r="S230" s="236" t="n"/>
      <c r="T230" s="236" t="n"/>
      <c r="U230" s="236" t="n"/>
      <c r="V230" s="236" t="n"/>
      <c r="W230" s="236" t="n"/>
      <c r="X230" s="236" t="n"/>
      <c r="Y230" s="236" t="n"/>
      <c r="Z230" s="236" t="n"/>
      <c r="AA230" s="236" t="n"/>
      <c r="AB230" s="236" t="n"/>
      <c r="AC230" s="236" t="n"/>
      <c r="AD230" s="236" t="n"/>
      <c r="AE230" s="236" t="n"/>
      <c r="AF230" s="264">
        <f>IF(COUNTA(S230:AE230)=0,"",ROUND(AVERAGE(S230:AE230),1))</f>
        <v/>
      </c>
      <c r="AH230" s="236" t="n"/>
      <c r="AI230" s="236" t="n"/>
      <c r="AJ230" s="236" t="n"/>
      <c r="AK230" s="236" t="n"/>
      <c r="AL230" s="236" t="n"/>
      <c r="AM230" s="236" t="n"/>
      <c r="AN230" s="236" t="n"/>
      <c r="AO230" s="236" t="n"/>
      <c r="AP230" s="236" t="n"/>
      <c r="AQ230" s="236" t="n"/>
      <c r="AR230" s="236" t="n"/>
      <c r="AS230" s="236" t="n"/>
      <c r="AT230" s="236" t="n"/>
      <c r="AU230" s="237">
        <f>IF(COUNTA(AH230:AT230)=0,"",ROUND(AVERAGE(AH230:AT230),1))</f>
        <v/>
      </c>
    </row>
    <row r="231" ht="14.4" customHeight="1" s="185">
      <c r="A231" s="213" t="n">
        <v>13</v>
      </c>
      <c r="B231" s="234">
        <f t="array" ref="B231:B231">IFERROR(INDEX(Liste_Enfants!B$4:B$53,SMALL(IF(Liste_Enfants!E$4:E$53="C",ROW(Liste_Enfants!E$4:E$53)-3),13))&amp;" "&amp;INDEX(Liste_Enfants!C$4:C$53,SMALL(IF(Liste_Enfants!E$4:E$53="C",ROW(Liste_Enfants!E$4:E$53)-3),13)),"")</f>
        <v/>
      </c>
      <c r="C231" s="235" t="n"/>
      <c r="D231" s="236" t="n"/>
      <c r="E231" s="236" t="n"/>
      <c r="F231" s="236" t="n"/>
      <c r="G231" s="236" t="n"/>
      <c r="H231" s="236" t="n"/>
      <c r="I231" s="236" t="n"/>
      <c r="J231" s="236" t="n"/>
      <c r="K231" s="236" t="n"/>
      <c r="L231" s="236" t="n"/>
      <c r="M231" s="236" t="n"/>
      <c r="N231" s="236" t="n"/>
      <c r="O231" s="236" t="n"/>
      <c r="P231" s="236" t="n"/>
      <c r="Q231" s="264">
        <f>IF(COUNTA(D231:P231)=0,"",ROUND(AVERAGE(D231:P231),1))</f>
        <v/>
      </c>
      <c r="S231" s="236" t="n"/>
      <c r="T231" s="236" t="n"/>
      <c r="U231" s="236" t="n"/>
      <c r="V231" s="236" t="n"/>
      <c r="W231" s="236" t="n"/>
      <c r="X231" s="236" t="n"/>
      <c r="Y231" s="236" t="n"/>
      <c r="Z231" s="236" t="n"/>
      <c r="AA231" s="236" t="n"/>
      <c r="AB231" s="236" t="n"/>
      <c r="AC231" s="236" t="n"/>
      <c r="AD231" s="236" t="n"/>
      <c r="AE231" s="236" t="n"/>
      <c r="AF231" s="264">
        <f>IF(COUNTA(S231:AE231)=0,"",ROUND(AVERAGE(S231:AE231),1))</f>
        <v/>
      </c>
      <c r="AH231" s="236" t="n"/>
      <c r="AI231" s="236" t="n"/>
      <c r="AJ231" s="236" t="n"/>
      <c r="AK231" s="236" t="n"/>
      <c r="AL231" s="236" t="n"/>
      <c r="AM231" s="236" t="n"/>
      <c r="AN231" s="236" t="n"/>
      <c r="AO231" s="236" t="n"/>
      <c r="AP231" s="236" t="n"/>
      <c r="AQ231" s="236" t="n"/>
      <c r="AR231" s="236" t="n"/>
      <c r="AS231" s="236" t="n"/>
      <c r="AT231" s="236" t="n"/>
      <c r="AU231" s="237">
        <f>IF(COUNTA(AH231:AT231)=0,"",ROUND(AVERAGE(AH231:AT231),1))</f>
        <v/>
      </c>
    </row>
    <row r="232" ht="14.4" customHeight="1" s="185">
      <c r="A232" s="238" t="n">
        <v>14</v>
      </c>
      <c r="B232" s="239">
        <f t="array" ref="B232:B232">IFERROR(INDEX(Liste_Enfants!B$4:B$53,SMALL(IF(Liste_Enfants!E$4:E$53="C",ROW(Liste_Enfants!E$4:E$53)-3),14))&amp;" "&amp;INDEX(Liste_Enfants!C$4:C$53,SMALL(IF(Liste_Enfants!E$4:E$53="C",ROW(Liste_Enfants!E$4:E$53)-3),14)),"")</f>
        <v/>
      </c>
      <c r="C232" s="235" t="n"/>
      <c r="D232" s="236" t="n"/>
      <c r="E232" s="236" t="n"/>
      <c r="F232" s="236" t="n"/>
      <c r="G232" s="236" t="n"/>
      <c r="H232" s="236" t="n"/>
      <c r="I232" s="236" t="n"/>
      <c r="J232" s="236" t="n"/>
      <c r="K232" s="236" t="n"/>
      <c r="L232" s="236" t="n"/>
      <c r="M232" s="236" t="n"/>
      <c r="N232" s="236" t="n"/>
      <c r="O232" s="236" t="n"/>
      <c r="P232" s="236" t="n"/>
      <c r="Q232" s="264">
        <f>IF(COUNTA(D232:P232)=0,"",ROUND(AVERAGE(D232:P232),1))</f>
        <v/>
      </c>
      <c r="S232" s="236" t="n"/>
      <c r="T232" s="236" t="n"/>
      <c r="U232" s="236" t="n"/>
      <c r="V232" s="236" t="n"/>
      <c r="W232" s="236" t="n"/>
      <c r="X232" s="236" t="n"/>
      <c r="Y232" s="236" t="n"/>
      <c r="Z232" s="236" t="n"/>
      <c r="AA232" s="236" t="n"/>
      <c r="AB232" s="236" t="n"/>
      <c r="AC232" s="236" t="n"/>
      <c r="AD232" s="236" t="n"/>
      <c r="AE232" s="236" t="n"/>
      <c r="AF232" s="264">
        <f>IF(COUNTA(S232:AE232)=0,"",ROUND(AVERAGE(S232:AE232),1))</f>
        <v/>
      </c>
      <c r="AH232" s="236" t="n"/>
      <c r="AI232" s="236" t="n"/>
      <c r="AJ232" s="236" t="n"/>
      <c r="AK232" s="236" t="n"/>
      <c r="AL232" s="236" t="n"/>
      <c r="AM232" s="236" t="n"/>
      <c r="AN232" s="236" t="n"/>
      <c r="AO232" s="236" t="n"/>
      <c r="AP232" s="236" t="n"/>
      <c r="AQ232" s="236" t="n"/>
      <c r="AR232" s="236" t="n"/>
      <c r="AS232" s="236" t="n"/>
      <c r="AT232" s="236" t="n"/>
      <c r="AU232" s="237">
        <f>IF(COUNTA(AH232:AT232)=0,"",ROUND(AVERAGE(AH232:AT232),1))</f>
        <v/>
      </c>
    </row>
    <row r="233" ht="14.4" customHeight="1" s="185">
      <c r="A233" s="213" t="n">
        <v>15</v>
      </c>
      <c r="B233" s="234">
        <f t="array" ref="B233:B233">IFERROR(INDEX(Liste_Enfants!B$4:B$53,SMALL(IF(Liste_Enfants!E$4:E$53="C",ROW(Liste_Enfants!E$4:E$53)-3),15))&amp;" "&amp;INDEX(Liste_Enfants!C$4:C$53,SMALL(IF(Liste_Enfants!E$4:E$53="C",ROW(Liste_Enfants!E$4:E$53)-3),15)),"")</f>
        <v/>
      </c>
      <c r="C233" s="235" t="n"/>
      <c r="D233" s="236" t="n"/>
      <c r="E233" s="236" t="n"/>
      <c r="F233" s="236" t="n"/>
      <c r="G233" s="236" t="n"/>
      <c r="H233" s="236" t="n"/>
      <c r="I233" s="236" t="n"/>
      <c r="J233" s="236" t="n"/>
      <c r="K233" s="236" t="n"/>
      <c r="L233" s="236" t="n"/>
      <c r="M233" s="236" t="n"/>
      <c r="N233" s="236" t="n"/>
      <c r="O233" s="236" t="n"/>
      <c r="P233" s="236" t="n"/>
      <c r="Q233" s="264">
        <f>IF(COUNTA(D233:P233)=0,"",ROUND(AVERAGE(D233:P233),1))</f>
        <v/>
      </c>
      <c r="S233" s="236" t="n"/>
      <c r="T233" s="236" t="n"/>
      <c r="U233" s="236" t="n"/>
      <c r="V233" s="236" t="n"/>
      <c r="W233" s="236" t="n"/>
      <c r="X233" s="236" t="n"/>
      <c r="Y233" s="236" t="n"/>
      <c r="Z233" s="236" t="n"/>
      <c r="AA233" s="236" t="n"/>
      <c r="AB233" s="236" t="n"/>
      <c r="AC233" s="236" t="n"/>
      <c r="AD233" s="236" t="n"/>
      <c r="AE233" s="236" t="n"/>
      <c r="AF233" s="264">
        <f>IF(COUNTA(S233:AE233)=0,"",ROUND(AVERAGE(S233:AE233),1))</f>
        <v/>
      </c>
      <c r="AH233" s="236" t="n"/>
      <c r="AI233" s="236" t="n"/>
      <c r="AJ233" s="236" t="n"/>
      <c r="AK233" s="236" t="n"/>
      <c r="AL233" s="236" t="n"/>
      <c r="AM233" s="236" t="n"/>
      <c r="AN233" s="236" t="n"/>
      <c r="AO233" s="236" t="n"/>
      <c r="AP233" s="236" t="n"/>
      <c r="AQ233" s="236" t="n"/>
      <c r="AR233" s="236" t="n"/>
      <c r="AS233" s="236" t="n"/>
      <c r="AT233" s="236" t="n"/>
      <c r="AU233" s="237">
        <f>IF(COUNTA(AH233:AT233)=0,"",ROUND(AVERAGE(AH233:AT233),1))</f>
        <v/>
      </c>
    </row>
    <row r="234" ht="14.4" customHeight="1" s="185">
      <c r="A234" s="233" t="inlineStr">
        <is>
          <t>📊 MOY.</t>
        </is>
      </c>
      <c r="C234" s="235" t="n"/>
      <c r="D234" s="241">
        <f>IF(COUNTA(D219:D233)=0,"",ROUND(AVERAGE(D219:D233),1))</f>
        <v/>
      </c>
      <c r="E234" s="241">
        <f>IF(COUNTA(E219:E233)=0,"",ROUND(AVERAGE(E219:E233),1))</f>
        <v/>
      </c>
      <c r="F234" s="241">
        <f>IF(COUNTA(F219:F233)=0,"",ROUND(AVERAGE(F219:F233),1))</f>
        <v/>
      </c>
      <c r="G234" s="241">
        <f>IF(COUNTA(G219:G233)=0,"",ROUND(AVERAGE(G219:G233),1))</f>
        <v/>
      </c>
      <c r="H234" s="241">
        <f>IF(COUNTA(H219:H233)=0,"",ROUND(AVERAGE(H219:H233),1))</f>
        <v/>
      </c>
      <c r="I234" s="241">
        <f>IF(COUNTA(I219:I233)=0,"",ROUND(AVERAGE(I219:I233),1))</f>
        <v/>
      </c>
      <c r="J234" s="241">
        <f>IF(COUNTA(J219:J233)=0,"",ROUND(AVERAGE(J219:J233),1))</f>
        <v/>
      </c>
      <c r="K234" s="241">
        <f>IF(COUNTA(K219:K233)=0,"",ROUND(AVERAGE(K219:K233),1))</f>
        <v/>
      </c>
      <c r="L234" s="241">
        <f>IF(COUNTA(L219:L233)=0,"",ROUND(AVERAGE(L219:L233),1))</f>
        <v/>
      </c>
      <c r="M234" s="241">
        <f>IF(COUNTA(M219:M233)=0,"",ROUND(AVERAGE(M219:M233),1))</f>
        <v/>
      </c>
      <c r="N234" s="241">
        <f>IF(COUNTA(N219:N233)=0,"",ROUND(AVERAGE(N219:N233),1))</f>
        <v/>
      </c>
      <c r="O234" s="241">
        <f>IF(COUNTA(O219:O233)=0,"",ROUND(AVERAGE(O219:O233),1))</f>
        <v/>
      </c>
      <c r="P234" s="241">
        <f>IF(COUNTA(P219:P233)=0,"",ROUND(AVERAGE(P219:P233),1))</f>
        <v/>
      </c>
      <c r="Q234" s="265">
        <f>IF(COUNTA(Q219:Q233)=0,"",ROUND(AVERAGE(Q219:Q233),1))</f>
        <v/>
      </c>
      <c r="S234" s="241">
        <f>IF(COUNTA(S219:S233)=0,"",ROUND(AVERAGE(S219:S233),1))</f>
        <v/>
      </c>
      <c r="T234" s="241">
        <f>IF(COUNTA(T219:T233)=0,"",ROUND(AVERAGE(T219:T233),1))</f>
        <v/>
      </c>
      <c r="U234" s="241">
        <f>IF(COUNTA(U219:U233)=0,"",ROUND(AVERAGE(U219:U233),1))</f>
        <v/>
      </c>
      <c r="V234" s="241">
        <f>IF(COUNTA(V219:V233)=0,"",ROUND(AVERAGE(V219:V233),1))</f>
        <v/>
      </c>
      <c r="W234" s="241">
        <f>IF(COUNTA(W219:W233)=0,"",ROUND(AVERAGE(W219:W233),1))</f>
        <v/>
      </c>
      <c r="X234" s="241">
        <f>IF(COUNTA(X219:X233)=0,"",ROUND(AVERAGE(X219:X233),1))</f>
        <v/>
      </c>
      <c r="Y234" s="241">
        <f>IF(COUNTA(Y219:Y233)=0,"",ROUND(AVERAGE(Y219:Y233),1))</f>
        <v/>
      </c>
      <c r="Z234" s="241">
        <f>IF(COUNTA(Z219:Z233)=0,"",ROUND(AVERAGE(Z219:Z233),1))</f>
        <v/>
      </c>
      <c r="AA234" s="241">
        <f>IF(COUNTA(AA219:AA233)=0,"",ROUND(AVERAGE(AA219:AA233),1))</f>
        <v/>
      </c>
      <c r="AB234" s="241">
        <f>IF(COUNTA(AB219:AB233)=0,"",ROUND(AVERAGE(AB219:AB233),1))</f>
        <v/>
      </c>
      <c r="AC234" s="241">
        <f>IF(COUNTA(AC219:AC233)=0,"",ROUND(AVERAGE(AC219:AC233),1))</f>
        <v/>
      </c>
      <c r="AD234" s="241">
        <f>IF(COUNTA(AD219:AD233)=0,"",ROUND(AVERAGE(AD219:AD233),1))</f>
        <v/>
      </c>
      <c r="AE234" s="241">
        <f>IF(COUNTA(AE219:AE233)=0,"",ROUND(AVERAGE(AE219:AE233),1))</f>
        <v/>
      </c>
      <c r="AF234" s="265">
        <f>IF(COUNTA(AF219:AF233)=0,"",ROUND(AVERAGE(AF219:AF233),1))</f>
        <v/>
      </c>
      <c r="AH234" s="241">
        <f>IF(COUNTA(AH219:AH233)=0,"",ROUND(AVERAGE(AH219:AH233),1))</f>
        <v/>
      </c>
      <c r="AI234" s="241">
        <f>IF(COUNTA(AI219:AI233)=0,"",ROUND(AVERAGE(AI219:AI233),1))</f>
        <v/>
      </c>
      <c r="AJ234" s="241">
        <f>IF(COUNTA(AJ219:AJ233)=0,"",ROUND(AVERAGE(AJ219:AJ233),1))</f>
        <v/>
      </c>
      <c r="AK234" s="241">
        <f>IF(COUNTA(AK219:AK233)=0,"",ROUND(AVERAGE(AK219:AK233),1))</f>
        <v/>
      </c>
      <c r="AL234" s="241">
        <f>IF(COUNTA(AL219:AL233)=0,"",ROUND(AVERAGE(AL219:AL233),1))</f>
        <v/>
      </c>
      <c r="AM234" s="241">
        <f>IF(COUNTA(AM219:AM233)=0,"",ROUND(AVERAGE(AM219:AM233),1))</f>
        <v/>
      </c>
      <c r="AN234" s="241">
        <f>IF(COUNTA(AN219:AN233)=0,"",ROUND(AVERAGE(AN219:AN233),1))</f>
        <v/>
      </c>
      <c r="AO234" s="241">
        <f>IF(COUNTA(AO219:AO233)=0,"",ROUND(AVERAGE(AO219:AO233),1))</f>
        <v/>
      </c>
      <c r="AP234" s="241">
        <f>IF(COUNTA(AP219:AP233)=0,"",ROUND(AVERAGE(AP219:AP233),1))</f>
        <v/>
      </c>
      <c r="AQ234" s="241">
        <f>IF(COUNTA(AQ219:AQ233)=0,"",ROUND(AVERAGE(AQ219:AQ233),1))</f>
        <v/>
      </c>
      <c r="AR234" s="241">
        <f>IF(COUNTA(AR219:AR233)=0,"",ROUND(AVERAGE(AR219:AR233),1))</f>
        <v/>
      </c>
      <c r="AS234" s="241">
        <f>IF(COUNTA(AS219:AS233)=0,"",ROUND(AVERAGE(AS219:AS233),1))</f>
        <v/>
      </c>
      <c r="AT234" s="241">
        <f>IF(COUNTA(AT219:AT233)=0,"",ROUND(AVERAGE(AT219:AT233),1))</f>
        <v/>
      </c>
      <c r="AU234" s="266">
        <f>IF(COUNTA(AU219:AU233)=0,"",ROUND(AVERAGE(AU219:AU233),1))</f>
        <v/>
      </c>
    </row>
    <row r="235" ht="30" customHeight="1" s="185">
      <c r="A235" s="242" t="inlineStr">
        <is>
          <t>N°</t>
        </is>
      </c>
      <c r="B235" s="243" t="inlineStr">
        <is>
          <t>📅 MARDI</t>
        </is>
      </c>
      <c r="C235" s="228" t="n"/>
      <c r="D235" s="229" t="inlineStr">
        <is>
          <t>Règles</t>
        </is>
      </c>
      <c r="E235" s="229" t="inlineStr">
        <is>
          <t>Coopér.</t>
        </is>
      </c>
      <c r="F235" s="229" t="inlineStr">
        <is>
          <t>Comm.</t>
        </is>
      </c>
      <c r="G235" s="229" t="inlineStr">
        <is>
          <t>Entraide</t>
        </is>
      </c>
      <c r="H235" s="230" t="inlineStr">
        <is>
          <t>Initiat.</t>
        </is>
      </c>
      <c r="I235" s="230" t="inlineStr">
        <is>
          <t>Gest.mat</t>
        </is>
      </c>
      <c r="J235" s="230" t="inlineStr">
        <is>
          <t>Orga.</t>
        </is>
      </c>
      <c r="K235" s="231" t="inlineStr">
        <is>
          <t>Imagin.</t>
        </is>
      </c>
      <c r="L235" s="231" t="inlineStr">
        <is>
          <t>Expr.art</t>
        </is>
      </c>
      <c r="M235" s="231" t="inlineStr">
        <is>
          <t>Expr.corp</t>
        </is>
      </c>
      <c r="N235" s="232" t="inlineStr">
        <is>
          <t>Coord.</t>
        </is>
      </c>
      <c r="O235" s="232" t="inlineStr">
        <is>
          <t>Endur.</t>
        </is>
      </c>
      <c r="P235" s="232" t="inlineStr">
        <is>
          <t>Esp.sport</t>
        </is>
      </c>
      <c r="Q235" s="267" t="inlineStr">
        <is>
          <t>MOY</t>
        </is>
      </c>
      <c r="R235" s="268" t="inlineStr">
        <is>
          <t>▼ Activité</t>
        </is>
      </c>
      <c r="S235" s="229" t="inlineStr">
        <is>
          <t>Règles</t>
        </is>
      </c>
      <c r="T235" s="229" t="inlineStr">
        <is>
          <t>Coopér.</t>
        </is>
      </c>
      <c r="U235" s="229" t="inlineStr">
        <is>
          <t>Comm.</t>
        </is>
      </c>
      <c r="V235" s="229" t="inlineStr">
        <is>
          <t>Entraide</t>
        </is>
      </c>
      <c r="W235" s="230" t="inlineStr">
        <is>
          <t>Initiat.</t>
        </is>
      </c>
      <c r="X235" s="230" t="inlineStr">
        <is>
          <t>Gest.mat</t>
        </is>
      </c>
      <c r="Y235" s="230" t="inlineStr">
        <is>
          <t>Orga.</t>
        </is>
      </c>
      <c r="Z235" s="231" t="inlineStr">
        <is>
          <t>Imagin.</t>
        </is>
      </c>
      <c r="AA235" s="231" t="inlineStr">
        <is>
          <t>Expr.art</t>
        </is>
      </c>
      <c r="AB235" s="231" t="inlineStr">
        <is>
          <t>Expr.corp</t>
        </is>
      </c>
      <c r="AC235" s="232" t="inlineStr">
        <is>
          <t>Coord.</t>
        </is>
      </c>
      <c r="AD235" s="232" t="inlineStr">
        <is>
          <t>Endur.</t>
        </is>
      </c>
      <c r="AE235" s="232" t="inlineStr">
        <is>
          <t>Esp.sport</t>
        </is>
      </c>
      <c r="AF235" s="267" t="inlineStr">
        <is>
          <t>MOY</t>
        </is>
      </c>
      <c r="AH235" s="229" t="inlineStr">
        <is>
          <t>Règles</t>
        </is>
      </c>
      <c r="AI235" s="229" t="inlineStr">
        <is>
          <t>Coopér.</t>
        </is>
      </c>
      <c r="AJ235" s="229" t="inlineStr">
        <is>
          <t>Comm.</t>
        </is>
      </c>
      <c r="AK235" s="229" t="inlineStr">
        <is>
          <t>Entraide</t>
        </is>
      </c>
      <c r="AL235" s="230" t="inlineStr">
        <is>
          <t>Initiat.</t>
        </is>
      </c>
      <c r="AM235" s="230" t="inlineStr">
        <is>
          <t>Gest.mat</t>
        </is>
      </c>
      <c r="AN235" s="230" t="inlineStr">
        <is>
          <t>Orga.</t>
        </is>
      </c>
      <c r="AO235" s="231" t="inlineStr">
        <is>
          <t>Imagin.</t>
        </is>
      </c>
      <c r="AP235" s="231" t="inlineStr">
        <is>
          <t>Expr.art</t>
        </is>
      </c>
      <c r="AQ235" s="231" t="inlineStr">
        <is>
          <t>Expr.corp</t>
        </is>
      </c>
      <c r="AR235" s="232" t="inlineStr">
        <is>
          <t>Coord.</t>
        </is>
      </c>
      <c r="AS235" s="232" t="inlineStr">
        <is>
          <t>Endur.</t>
        </is>
      </c>
      <c r="AT235" s="232" t="inlineStr">
        <is>
          <t>Esp.sport</t>
        </is>
      </c>
      <c r="AU235" s="269" t="inlineStr">
        <is>
          <t>MOY</t>
        </is>
      </c>
    </row>
    <row r="236" ht="14.4" customHeight="1" s="185">
      <c r="A236" s="213" t="n">
        <v>1</v>
      </c>
      <c r="B236" s="234">
        <f t="array" ref="B236:B236">IFERROR(INDEX(Liste_Enfants!B$4:B$53,SMALL(IF(Liste_Enfants!E$4:E$53="C",ROW(Liste_Enfants!E$4:E$53)-3),1))&amp;" "&amp;INDEX(Liste_Enfants!C$4:C$53,SMALL(IF(Liste_Enfants!E$4:E$53="C",ROW(Liste_Enfants!E$4:E$53)-3),1)),"")</f>
        <v/>
      </c>
      <c r="C236" s="235" t="n"/>
      <c r="D236" s="236" t="n"/>
      <c r="E236" s="236" t="n"/>
      <c r="F236" s="236" t="n"/>
      <c r="G236" s="236" t="n"/>
      <c r="H236" s="236" t="n"/>
      <c r="I236" s="236" t="n"/>
      <c r="J236" s="236" t="n"/>
      <c r="K236" s="236" t="n"/>
      <c r="L236" s="236" t="n"/>
      <c r="M236" s="236" t="n"/>
      <c r="N236" s="236" t="n"/>
      <c r="O236" s="236" t="n"/>
      <c r="P236" s="236" t="n"/>
      <c r="Q236" s="264">
        <f>IF(COUNTA(D236:P236)=0,"",ROUND(AVERAGE(D236:P236),1))</f>
        <v/>
      </c>
      <c r="S236" s="236" t="n"/>
      <c r="T236" s="236" t="n"/>
      <c r="U236" s="236" t="n"/>
      <c r="V236" s="236" t="n"/>
      <c r="W236" s="236" t="n"/>
      <c r="X236" s="236" t="n"/>
      <c r="Y236" s="236" t="n"/>
      <c r="Z236" s="236" t="n"/>
      <c r="AA236" s="236" t="n"/>
      <c r="AB236" s="236" t="n"/>
      <c r="AC236" s="236" t="n"/>
      <c r="AD236" s="236" t="n"/>
      <c r="AE236" s="236" t="n"/>
      <c r="AF236" s="264">
        <f>IF(COUNTA(S236:AE236)=0,"",ROUND(AVERAGE(S236:AE236),1))</f>
        <v/>
      </c>
      <c r="AH236" s="236" t="n"/>
      <c r="AI236" s="236" t="n"/>
      <c r="AJ236" s="236" t="n"/>
      <c r="AK236" s="236" t="n"/>
      <c r="AL236" s="236" t="n"/>
      <c r="AM236" s="236" t="n"/>
      <c r="AN236" s="236" t="n"/>
      <c r="AO236" s="236" t="n"/>
      <c r="AP236" s="236" t="n"/>
      <c r="AQ236" s="236" t="n"/>
      <c r="AR236" s="236" t="n"/>
      <c r="AS236" s="236" t="n"/>
      <c r="AT236" s="236" t="n"/>
      <c r="AU236" s="237">
        <f>IF(COUNTA(AH236:AT236)=0,"",ROUND(AVERAGE(AH236:AT236),1))</f>
        <v/>
      </c>
    </row>
    <row r="237" ht="14.4" customHeight="1" s="185">
      <c r="A237" s="238" t="n">
        <v>2</v>
      </c>
      <c r="B237" s="239">
        <f t="array" ref="B237:B237">IFERROR(INDEX(Liste_Enfants!B$4:B$53,SMALL(IF(Liste_Enfants!E$4:E$53="C",ROW(Liste_Enfants!E$4:E$53)-3),2))&amp;" "&amp;INDEX(Liste_Enfants!C$4:C$53,SMALL(IF(Liste_Enfants!E$4:E$53="C",ROW(Liste_Enfants!E$4:E$53)-3),2)),"")</f>
        <v/>
      </c>
      <c r="C237" s="235" t="n"/>
      <c r="D237" s="236" t="n"/>
      <c r="E237" s="236" t="n"/>
      <c r="F237" s="236" t="n"/>
      <c r="G237" s="236" t="n"/>
      <c r="H237" s="236" t="n"/>
      <c r="I237" s="236" t="n"/>
      <c r="J237" s="236" t="n"/>
      <c r="K237" s="236" t="n"/>
      <c r="L237" s="236" t="n"/>
      <c r="M237" s="236" t="n"/>
      <c r="N237" s="236" t="n"/>
      <c r="O237" s="236" t="n"/>
      <c r="P237" s="236" t="n"/>
      <c r="Q237" s="264">
        <f>IF(COUNTA(D237:P237)=0,"",ROUND(AVERAGE(D237:P237),1))</f>
        <v/>
      </c>
      <c r="S237" s="236" t="n"/>
      <c r="T237" s="236" t="n"/>
      <c r="U237" s="236" t="n"/>
      <c r="V237" s="236" t="n"/>
      <c r="W237" s="236" t="n"/>
      <c r="X237" s="236" t="n"/>
      <c r="Y237" s="236" t="n"/>
      <c r="Z237" s="236" t="n"/>
      <c r="AA237" s="236" t="n"/>
      <c r="AB237" s="236" t="n"/>
      <c r="AC237" s="236" t="n"/>
      <c r="AD237" s="236" t="n"/>
      <c r="AE237" s="236" t="n"/>
      <c r="AF237" s="264">
        <f>IF(COUNTA(S237:AE237)=0,"",ROUND(AVERAGE(S237:AE237),1))</f>
        <v/>
      </c>
      <c r="AH237" s="236" t="n"/>
      <c r="AI237" s="236" t="n"/>
      <c r="AJ237" s="236" t="n"/>
      <c r="AK237" s="236" t="n"/>
      <c r="AL237" s="236" t="n"/>
      <c r="AM237" s="236" t="n"/>
      <c r="AN237" s="236" t="n"/>
      <c r="AO237" s="236" t="n"/>
      <c r="AP237" s="236" t="n"/>
      <c r="AQ237" s="236" t="n"/>
      <c r="AR237" s="236" t="n"/>
      <c r="AS237" s="236" t="n"/>
      <c r="AT237" s="236" t="n"/>
      <c r="AU237" s="237">
        <f>IF(COUNTA(AH237:AT237)=0,"",ROUND(AVERAGE(AH237:AT237),1))</f>
        <v/>
      </c>
    </row>
    <row r="238" ht="14.4" customHeight="1" s="185">
      <c r="A238" s="213" t="n">
        <v>3</v>
      </c>
      <c r="B238" s="234">
        <f t="array" ref="B238:B238">IFERROR(INDEX(Liste_Enfants!B$4:B$53,SMALL(IF(Liste_Enfants!E$4:E$53="C",ROW(Liste_Enfants!E$4:E$53)-3),3))&amp;" "&amp;INDEX(Liste_Enfants!C$4:C$53,SMALL(IF(Liste_Enfants!E$4:E$53="C",ROW(Liste_Enfants!E$4:E$53)-3),3)),"")</f>
        <v/>
      </c>
      <c r="C238" s="235" t="n"/>
      <c r="D238" s="236" t="n"/>
      <c r="E238" s="236" t="n"/>
      <c r="F238" s="236" t="n"/>
      <c r="G238" s="236" t="n"/>
      <c r="H238" s="236" t="n"/>
      <c r="I238" s="236" t="n"/>
      <c r="J238" s="236" t="n"/>
      <c r="K238" s="236" t="n"/>
      <c r="L238" s="236" t="n"/>
      <c r="M238" s="236" t="n"/>
      <c r="N238" s="236" t="n"/>
      <c r="O238" s="236" t="n"/>
      <c r="P238" s="236" t="n"/>
      <c r="Q238" s="264">
        <f>IF(COUNTA(D238:P238)=0,"",ROUND(AVERAGE(D238:P238),1))</f>
        <v/>
      </c>
      <c r="S238" s="236" t="n"/>
      <c r="T238" s="236" t="n"/>
      <c r="U238" s="236" t="n"/>
      <c r="V238" s="236" t="n"/>
      <c r="W238" s="236" t="n"/>
      <c r="X238" s="236" t="n"/>
      <c r="Y238" s="236" t="n"/>
      <c r="Z238" s="236" t="n"/>
      <c r="AA238" s="236" t="n"/>
      <c r="AB238" s="236" t="n"/>
      <c r="AC238" s="236" t="n"/>
      <c r="AD238" s="236" t="n"/>
      <c r="AE238" s="236" t="n"/>
      <c r="AF238" s="264">
        <f>IF(COUNTA(S238:AE238)=0,"",ROUND(AVERAGE(S238:AE238),1))</f>
        <v/>
      </c>
      <c r="AH238" s="236" t="n"/>
      <c r="AI238" s="236" t="n"/>
      <c r="AJ238" s="236" t="n"/>
      <c r="AK238" s="236" t="n"/>
      <c r="AL238" s="236" t="n"/>
      <c r="AM238" s="236" t="n"/>
      <c r="AN238" s="236" t="n"/>
      <c r="AO238" s="236" t="n"/>
      <c r="AP238" s="236" t="n"/>
      <c r="AQ238" s="236" t="n"/>
      <c r="AR238" s="236" t="n"/>
      <c r="AS238" s="236" t="n"/>
      <c r="AT238" s="236" t="n"/>
      <c r="AU238" s="237">
        <f>IF(COUNTA(AH238:AT238)=0,"",ROUND(AVERAGE(AH238:AT238),1))</f>
        <v/>
      </c>
    </row>
    <row r="239" ht="14.4" customHeight="1" s="185">
      <c r="A239" s="238" t="n">
        <v>4</v>
      </c>
      <c r="B239" s="239">
        <f t="array" ref="B239:B239">IFERROR(INDEX(Liste_Enfants!B$4:B$53,SMALL(IF(Liste_Enfants!E$4:E$53="C",ROW(Liste_Enfants!E$4:E$53)-3),4))&amp;" "&amp;INDEX(Liste_Enfants!C$4:C$53,SMALL(IF(Liste_Enfants!E$4:E$53="C",ROW(Liste_Enfants!E$4:E$53)-3),4)),"")</f>
        <v/>
      </c>
      <c r="C239" s="235" t="n"/>
      <c r="D239" s="236" t="n"/>
      <c r="E239" s="236" t="n"/>
      <c r="F239" s="236" t="n"/>
      <c r="G239" s="236" t="n"/>
      <c r="H239" s="236" t="n"/>
      <c r="I239" s="236" t="n"/>
      <c r="J239" s="236" t="n"/>
      <c r="K239" s="236" t="n"/>
      <c r="L239" s="236" t="n"/>
      <c r="M239" s="236" t="n"/>
      <c r="N239" s="236" t="n"/>
      <c r="O239" s="236" t="n"/>
      <c r="P239" s="236" t="n"/>
      <c r="Q239" s="264">
        <f>IF(COUNTA(D239:P239)=0,"",ROUND(AVERAGE(D239:P239),1))</f>
        <v/>
      </c>
      <c r="S239" s="236" t="n"/>
      <c r="T239" s="236" t="n"/>
      <c r="U239" s="236" t="n"/>
      <c r="V239" s="236" t="n"/>
      <c r="W239" s="236" t="n"/>
      <c r="X239" s="236" t="n"/>
      <c r="Y239" s="236" t="n"/>
      <c r="Z239" s="236" t="n"/>
      <c r="AA239" s="236" t="n"/>
      <c r="AB239" s="236" t="n"/>
      <c r="AC239" s="236" t="n"/>
      <c r="AD239" s="236" t="n"/>
      <c r="AE239" s="236" t="n"/>
      <c r="AF239" s="264">
        <f>IF(COUNTA(S239:AE239)=0,"",ROUND(AVERAGE(S239:AE239),1))</f>
        <v/>
      </c>
      <c r="AH239" s="236" t="n"/>
      <c r="AI239" s="236" t="n"/>
      <c r="AJ239" s="236" t="n"/>
      <c r="AK239" s="236" t="n"/>
      <c r="AL239" s="236" t="n"/>
      <c r="AM239" s="236" t="n"/>
      <c r="AN239" s="236" t="n"/>
      <c r="AO239" s="236" t="n"/>
      <c r="AP239" s="236" t="n"/>
      <c r="AQ239" s="236" t="n"/>
      <c r="AR239" s="236" t="n"/>
      <c r="AS239" s="236" t="n"/>
      <c r="AT239" s="236" t="n"/>
      <c r="AU239" s="237">
        <f>IF(COUNTA(AH239:AT239)=0,"",ROUND(AVERAGE(AH239:AT239),1))</f>
        <v/>
      </c>
    </row>
    <row r="240" ht="14.4" customHeight="1" s="185">
      <c r="A240" s="213" t="n">
        <v>5</v>
      </c>
      <c r="B240" s="234">
        <f t="array" ref="B240:B240">IFERROR(INDEX(Liste_Enfants!B$4:B$53,SMALL(IF(Liste_Enfants!E$4:E$53="C",ROW(Liste_Enfants!E$4:E$53)-3),5))&amp;" "&amp;INDEX(Liste_Enfants!C$4:C$53,SMALL(IF(Liste_Enfants!E$4:E$53="C",ROW(Liste_Enfants!E$4:E$53)-3),5)),"")</f>
        <v/>
      </c>
      <c r="C240" s="235" t="n"/>
      <c r="D240" s="236" t="n"/>
      <c r="E240" s="236" t="n"/>
      <c r="F240" s="236" t="n"/>
      <c r="G240" s="236" t="n"/>
      <c r="H240" s="236" t="n"/>
      <c r="I240" s="236" t="n"/>
      <c r="J240" s="236" t="n"/>
      <c r="K240" s="236" t="n"/>
      <c r="L240" s="236" t="n"/>
      <c r="M240" s="236" t="n"/>
      <c r="N240" s="236" t="n"/>
      <c r="O240" s="236" t="n"/>
      <c r="P240" s="236" t="n"/>
      <c r="Q240" s="264">
        <f>IF(COUNTA(D240:P240)=0,"",ROUND(AVERAGE(D240:P240),1))</f>
        <v/>
      </c>
      <c r="S240" s="236" t="n"/>
      <c r="T240" s="236" t="n"/>
      <c r="U240" s="236" t="n"/>
      <c r="V240" s="236" t="n"/>
      <c r="W240" s="236" t="n"/>
      <c r="X240" s="236" t="n"/>
      <c r="Y240" s="236" t="n"/>
      <c r="Z240" s="236" t="n"/>
      <c r="AA240" s="236" t="n"/>
      <c r="AB240" s="236" t="n"/>
      <c r="AC240" s="236" t="n"/>
      <c r="AD240" s="236" t="n"/>
      <c r="AE240" s="236" t="n"/>
      <c r="AF240" s="264">
        <f>IF(COUNTA(S240:AE240)=0,"",ROUND(AVERAGE(S240:AE240),1))</f>
        <v/>
      </c>
      <c r="AH240" s="236" t="n"/>
      <c r="AI240" s="236" t="n"/>
      <c r="AJ240" s="236" t="n"/>
      <c r="AK240" s="236" t="n"/>
      <c r="AL240" s="236" t="n"/>
      <c r="AM240" s="236" t="n"/>
      <c r="AN240" s="236" t="n"/>
      <c r="AO240" s="236" t="n"/>
      <c r="AP240" s="236" t="n"/>
      <c r="AQ240" s="236" t="n"/>
      <c r="AR240" s="236" t="n"/>
      <c r="AS240" s="236" t="n"/>
      <c r="AT240" s="236" t="n"/>
      <c r="AU240" s="237">
        <f>IF(COUNTA(AH240:AT240)=0,"",ROUND(AVERAGE(AH240:AT240),1))</f>
        <v/>
      </c>
    </row>
    <row r="241" ht="14.4" customHeight="1" s="185">
      <c r="A241" s="238" t="n">
        <v>6</v>
      </c>
      <c r="B241" s="239">
        <f t="array" ref="B241:B241">IFERROR(INDEX(Liste_Enfants!B$4:B$53,SMALL(IF(Liste_Enfants!E$4:E$53="C",ROW(Liste_Enfants!E$4:E$53)-3),6))&amp;" "&amp;INDEX(Liste_Enfants!C$4:C$53,SMALL(IF(Liste_Enfants!E$4:E$53="C",ROW(Liste_Enfants!E$4:E$53)-3),6)),"")</f>
        <v/>
      </c>
      <c r="C241" s="235" t="n"/>
      <c r="D241" s="236" t="n"/>
      <c r="E241" s="236" t="n"/>
      <c r="F241" s="236" t="n"/>
      <c r="G241" s="236" t="n"/>
      <c r="H241" s="236" t="n"/>
      <c r="I241" s="236" t="n"/>
      <c r="J241" s="236" t="n"/>
      <c r="K241" s="236" t="n"/>
      <c r="L241" s="236" t="n"/>
      <c r="M241" s="236" t="n"/>
      <c r="N241" s="236" t="n"/>
      <c r="O241" s="236" t="n"/>
      <c r="P241" s="236" t="n"/>
      <c r="Q241" s="264">
        <f>IF(COUNTA(D241:P241)=0,"",ROUND(AVERAGE(D241:P241),1))</f>
        <v/>
      </c>
      <c r="S241" s="236" t="n"/>
      <c r="T241" s="236" t="n"/>
      <c r="U241" s="236" t="n"/>
      <c r="V241" s="236" t="n"/>
      <c r="W241" s="236" t="n"/>
      <c r="X241" s="236" t="n"/>
      <c r="Y241" s="236" t="n"/>
      <c r="Z241" s="236" t="n"/>
      <c r="AA241" s="236" t="n"/>
      <c r="AB241" s="236" t="n"/>
      <c r="AC241" s="236" t="n"/>
      <c r="AD241" s="236" t="n"/>
      <c r="AE241" s="236" t="n"/>
      <c r="AF241" s="264">
        <f>IF(COUNTA(S241:AE241)=0,"",ROUND(AVERAGE(S241:AE241),1))</f>
        <v/>
      </c>
      <c r="AH241" s="236" t="n"/>
      <c r="AI241" s="236" t="n"/>
      <c r="AJ241" s="236" t="n"/>
      <c r="AK241" s="236" t="n"/>
      <c r="AL241" s="236" t="n"/>
      <c r="AM241" s="236" t="n"/>
      <c r="AN241" s="236" t="n"/>
      <c r="AO241" s="236" t="n"/>
      <c r="AP241" s="236" t="n"/>
      <c r="AQ241" s="236" t="n"/>
      <c r="AR241" s="236" t="n"/>
      <c r="AS241" s="236" t="n"/>
      <c r="AT241" s="236" t="n"/>
      <c r="AU241" s="237">
        <f>IF(COUNTA(AH241:AT241)=0,"",ROUND(AVERAGE(AH241:AT241),1))</f>
        <v/>
      </c>
    </row>
    <row r="242" ht="14.4" customHeight="1" s="185">
      <c r="A242" s="213" t="n">
        <v>7</v>
      </c>
      <c r="B242" s="234">
        <f t="array" ref="B242:B242">IFERROR(INDEX(Liste_Enfants!B$4:B$53,SMALL(IF(Liste_Enfants!E$4:E$53="C",ROW(Liste_Enfants!E$4:E$53)-3),7))&amp;" "&amp;INDEX(Liste_Enfants!C$4:C$53,SMALL(IF(Liste_Enfants!E$4:E$53="C",ROW(Liste_Enfants!E$4:E$53)-3),7)),"")</f>
        <v/>
      </c>
      <c r="C242" s="235" t="n"/>
      <c r="D242" s="236" t="n"/>
      <c r="E242" s="236" t="n"/>
      <c r="F242" s="236" t="n"/>
      <c r="G242" s="236" t="n"/>
      <c r="H242" s="236" t="n"/>
      <c r="I242" s="236" t="n"/>
      <c r="J242" s="236" t="n"/>
      <c r="K242" s="236" t="n"/>
      <c r="L242" s="236" t="n"/>
      <c r="M242" s="236" t="n"/>
      <c r="N242" s="236" t="n"/>
      <c r="O242" s="236" t="n"/>
      <c r="P242" s="236" t="n"/>
      <c r="Q242" s="264">
        <f>IF(COUNTA(D242:P242)=0,"",ROUND(AVERAGE(D242:P242),1))</f>
        <v/>
      </c>
      <c r="S242" s="236" t="n"/>
      <c r="T242" s="236" t="n"/>
      <c r="U242" s="236" t="n"/>
      <c r="V242" s="236" t="n"/>
      <c r="W242" s="236" t="n"/>
      <c r="X242" s="236" t="n"/>
      <c r="Y242" s="236" t="n"/>
      <c r="Z242" s="236" t="n"/>
      <c r="AA242" s="236" t="n"/>
      <c r="AB242" s="236" t="n"/>
      <c r="AC242" s="236" t="n"/>
      <c r="AD242" s="236" t="n"/>
      <c r="AE242" s="236" t="n"/>
      <c r="AF242" s="264">
        <f>IF(COUNTA(S242:AE242)=0,"",ROUND(AVERAGE(S242:AE242),1))</f>
        <v/>
      </c>
      <c r="AH242" s="236" t="n"/>
      <c r="AI242" s="236" t="n"/>
      <c r="AJ242" s="236" t="n"/>
      <c r="AK242" s="236" t="n"/>
      <c r="AL242" s="236" t="n"/>
      <c r="AM242" s="236" t="n"/>
      <c r="AN242" s="236" t="n"/>
      <c r="AO242" s="236" t="n"/>
      <c r="AP242" s="236" t="n"/>
      <c r="AQ242" s="236" t="n"/>
      <c r="AR242" s="236" t="n"/>
      <c r="AS242" s="236" t="n"/>
      <c r="AT242" s="236" t="n"/>
      <c r="AU242" s="237">
        <f>IF(COUNTA(AH242:AT242)=0,"",ROUND(AVERAGE(AH242:AT242),1))</f>
        <v/>
      </c>
    </row>
    <row r="243" ht="14.4" customHeight="1" s="185">
      <c r="A243" s="238" t="n">
        <v>8</v>
      </c>
      <c r="B243" s="239">
        <f t="array" ref="B243:B243">IFERROR(INDEX(Liste_Enfants!B$4:B$53,SMALL(IF(Liste_Enfants!E$4:E$53="C",ROW(Liste_Enfants!E$4:E$53)-3),8))&amp;" "&amp;INDEX(Liste_Enfants!C$4:C$53,SMALL(IF(Liste_Enfants!E$4:E$53="C",ROW(Liste_Enfants!E$4:E$53)-3),8)),"")</f>
        <v/>
      </c>
      <c r="C243" s="235" t="n"/>
      <c r="D243" s="236" t="n"/>
      <c r="E243" s="236" t="n"/>
      <c r="F243" s="236" t="n"/>
      <c r="G243" s="236" t="n"/>
      <c r="H243" s="236" t="n"/>
      <c r="I243" s="236" t="n"/>
      <c r="J243" s="236" t="n"/>
      <c r="K243" s="236" t="n"/>
      <c r="L243" s="236" t="n"/>
      <c r="M243" s="236" t="n"/>
      <c r="N243" s="236" t="n"/>
      <c r="O243" s="236" t="n"/>
      <c r="P243" s="236" t="n"/>
      <c r="Q243" s="264">
        <f>IF(COUNTA(D243:P243)=0,"",ROUND(AVERAGE(D243:P243),1))</f>
        <v/>
      </c>
      <c r="S243" s="236" t="n"/>
      <c r="T243" s="236" t="n"/>
      <c r="U243" s="236" t="n"/>
      <c r="V243" s="236" t="n"/>
      <c r="W243" s="236" t="n"/>
      <c r="X243" s="236" t="n"/>
      <c r="Y243" s="236" t="n"/>
      <c r="Z243" s="236" t="n"/>
      <c r="AA243" s="236" t="n"/>
      <c r="AB243" s="236" t="n"/>
      <c r="AC243" s="236" t="n"/>
      <c r="AD243" s="236" t="n"/>
      <c r="AE243" s="236" t="n"/>
      <c r="AF243" s="264">
        <f>IF(COUNTA(S243:AE243)=0,"",ROUND(AVERAGE(S243:AE243),1))</f>
        <v/>
      </c>
      <c r="AH243" s="236" t="n"/>
      <c r="AI243" s="236" t="n"/>
      <c r="AJ243" s="236" t="n"/>
      <c r="AK243" s="236" t="n"/>
      <c r="AL243" s="236" t="n"/>
      <c r="AM243" s="236" t="n"/>
      <c r="AN243" s="236" t="n"/>
      <c r="AO243" s="236" t="n"/>
      <c r="AP243" s="236" t="n"/>
      <c r="AQ243" s="236" t="n"/>
      <c r="AR243" s="236" t="n"/>
      <c r="AS243" s="236" t="n"/>
      <c r="AT243" s="236" t="n"/>
      <c r="AU243" s="237">
        <f>IF(COUNTA(AH243:AT243)=0,"",ROUND(AVERAGE(AH243:AT243),1))</f>
        <v/>
      </c>
    </row>
    <row r="244" ht="14.4" customHeight="1" s="185">
      <c r="A244" s="213" t="n">
        <v>9</v>
      </c>
      <c r="B244" s="234">
        <f t="array" ref="B244:B244">IFERROR(INDEX(Liste_Enfants!B$4:B$53,SMALL(IF(Liste_Enfants!E$4:E$53="C",ROW(Liste_Enfants!E$4:E$53)-3),9))&amp;" "&amp;INDEX(Liste_Enfants!C$4:C$53,SMALL(IF(Liste_Enfants!E$4:E$53="C",ROW(Liste_Enfants!E$4:E$53)-3),9)),"")</f>
        <v/>
      </c>
      <c r="C244" s="235" t="n"/>
      <c r="D244" s="236" t="n"/>
      <c r="E244" s="236" t="n"/>
      <c r="F244" s="236" t="n"/>
      <c r="G244" s="236" t="n"/>
      <c r="H244" s="236" t="n"/>
      <c r="I244" s="236" t="n"/>
      <c r="J244" s="236" t="n"/>
      <c r="K244" s="236" t="n"/>
      <c r="L244" s="236" t="n"/>
      <c r="M244" s="236" t="n"/>
      <c r="N244" s="236" t="n"/>
      <c r="O244" s="236" t="n"/>
      <c r="P244" s="236" t="n"/>
      <c r="Q244" s="264">
        <f>IF(COUNTA(D244:P244)=0,"",ROUND(AVERAGE(D244:P244),1))</f>
        <v/>
      </c>
      <c r="S244" s="236" t="n"/>
      <c r="T244" s="236" t="n"/>
      <c r="U244" s="236" t="n"/>
      <c r="V244" s="236" t="n"/>
      <c r="W244" s="236" t="n"/>
      <c r="X244" s="236" t="n"/>
      <c r="Y244" s="236" t="n"/>
      <c r="Z244" s="236" t="n"/>
      <c r="AA244" s="236" t="n"/>
      <c r="AB244" s="236" t="n"/>
      <c r="AC244" s="236" t="n"/>
      <c r="AD244" s="236" t="n"/>
      <c r="AE244" s="236" t="n"/>
      <c r="AF244" s="264">
        <f>IF(COUNTA(S244:AE244)=0,"",ROUND(AVERAGE(S244:AE244),1))</f>
        <v/>
      </c>
      <c r="AH244" s="236" t="n"/>
      <c r="AI244" s="236" t="n"/>
      <c r="AJ244" s="236" t="n"/>
      <c r="AK244" s="236" t="n"/>
      <c r="AL244" s="236" t="n"/>
      <c r="AM244" s="236" t="n"/>
      <c r="AN244" s="236" t="n"/>
      <c r="AO244" s="236" t="n"/>
      <c r="AP244" s="236" t="n"/>
      <c r="AQ244" s="236" t="n"/>
      <c r="AR244" s="236" t="n"/>
      <c r="AS244" s="236" t="n"/>
      <c r="AT244" s="236" t="n"/>
      <c r="AU244" s="237">
        <f>IF(COUNTA(AH244:AT244)=0,"",ROUND(AVERAGE(AH244:AT244),1))</f>
        <v/>
      </c>
    </row>
    <row r="245" ht="14.4" customHeight="1" s="185">
      <c r="A245" s="238" t="n">
        <v>10</v>
      </c>
      <c r="B245" s="239">
        <f t="array" ref="B245:B245">IFERROR(INDEX(Liste_Enfants!B$4:B$53,SMALL(IF(Liste_Enfants!E$4:E$53="C",ROW(Liste_Enfants!E$4:E$53)-3),10))&amp;" "&amp;INDEX(Liste_Enfants!C$4:C$53,SMALL(IF(Liste_Enfants!E$4:E$53="C",ROW(Liste_Enfants!E$4:E$53)-3),10)),"")</f>
        <v/>
      </c>
      <c r="C245" s="235" t="n"/>
      <c r="D245" s="236" t="n"/>
      <c r="E245" s="236" t="n"/>
      <c r="F245" s="236" t="n"/>
      <c r="G245" s="236" t="n"/>
      <c r="H245" s="236" t="n"/>
      <c r="I245" s="236" t="n"/>
      <c r="J245" s="236" t="n"/>
      <c r="K245" s="236" t="n"/>
      <c r="L245" s="236" t="n"/>
      <c r="M245" s="236" t="n"/>
      <c r="N245" s="236" t="n"/>
      <c r="O245" s="236" t="n"/>
      <c r="P245" s="236" t="n"/>
      <c r="Q245" s="264">
        <f>IF(COUNTA(D245:P245)=0,"",ROUND(AVERAGE(D245:P245),1))</f>
        <v/>
      </c>
      <c r="S245" s="236" t="n"/>
      <c r="T245" s="236" t="n"/>
      <c r="U245" s="236" t="n"/>
      <c r="V245" s="236" t="n"/>
      <c r="W245" s="236" t="n"/>
      <c r="X245" s="236" t="n"/>
      <c r="Y245" s="236" t="n"/>
      <c r="Z245" s="236" t="n"/>
      <c r="AA245" s="236" t="n"/>
      <c r="AB245" s="236" t="n"/>
      <c r="AC245" s="236" t="n"/>
      <c r="AD245" s="236" t="n"/>
      <c r="AE245" s="236" t="n"/>
      <c r="AF245" s="264">
        <f>IF(COUNTA(S245:AE245)=0,"",ROUND(AVERAGE(S245:AE245),1))</f>
        <v/>
      </c>
      <c r="AH245" s="236" t="n"/>
      <c r="AI245" s="236" t="n"/>
      <c r="AJ245" s="236" t="n"/>
      <c r="AK245" s="236" t="n"/>
      <c r="AL245" s="236" t="n"/>
      <c r="AM245" s="236" t="n"/>
      <c r="AN245" s="236" t="n"/>
      <c r="AO245" s="236" t="n"/>
      <c r="AP245" s="236" t="n"/>
      <c r="AQ245" s="236" t="n"/>
      <c r="AR245" s="236" t="n"/>
      <c r="AS245" s="236" t="n"/>
      <c r="AT245" s="236" t="n"/>
      <c r="AU245" s="237">
        <f>IF(COUNTA(AH245:AT245)=0,"",ROUND(AVERAGE(AH245:AT245),1))</f>
        <v/>
      </c>
    </row>
    <row r="246" ht="14.4" customHeight="1" s="185">
      <c r="A246" s="213" t="n">
        <v>11</v>
      </c>
      <c r="B246" s="234">
        <f t="array" ref="B246:B246">IFERROR(INDEX(Liste_Enfants!B$4:B$53,SMALL(IF(Liste_Enfants!E$4:E$53="C",ROW(Liste_Enfants!E$4:E$53)-3),11))&amp;" "&amp;INDEX(Liste_Enfants!C$4:C$53,SMALL(IF(Liste_Enfants!E$4:E$53="C",ROW(Liste_Enfants!E$4:E$53)-3),11)),"")</f>
        <v/>
      </c>
      <c r="C246" s="235" t="n"/>
      <c r="D246" s="236" t="n"/>
      <c r="E246" s="236" t="n"/>
      <c r="F246" s="236" t="n"/>
      <c r="G246" s="236" t="n"/>
      <c r="H246" s="236" t="n"/>
      <c r="I246" s="236" t="n"/>
      <c r="J246" s="236" t="n"/>
      <c r="K246" s="236" t="n"/>
      <c r="L246" s="236" t="n"/>
      <c r="M246" s="236" t="n"/>
      <c r="N246" s="236" t="n"/>
      <c r="O246" s="236" t="n"/>
      <c r="P246" s="236" t="n"/>
      <c r="Q246" s="264">
        <f>IF(COUNTA(D246:P246)=0,"",ROUND(AVERAGE(D246:P246),1))</f>
        <v/>
      </c>
      <c r="S246" s="236" t="n"/>
      <c r="T246" s="236" t="n"/>
      <c r="U246" s="236" t="n"/>
      <c r="V246" s="236" t="n"/>
      <c r="W246" s="236" t="n"/>
      <c r="X246" s="236" t="n"/>
      <c r="Y246" s="236" t="n"/>
      <c r="Z246" s="236" t="n"/>
      <c r="AA246" s="236" t="n"/>
      <c r="AB246" s="236" t="n"/>
      <c r="AC246" s="236" t="n"/>
      <c r="AD246" s="236" t="n"/>
      <c r="AE246" s="236" t="n"/>
      <c r="AF246" s="264">
        <f>IF(COUNTA(S246:AE246)=0,"",ROUND(AVERAGE(S246:AE246),1))</f>
        <v/>
      </c>
      <c r="AH246" s="236" t="n"/>
      <c r="AI246" s="236" t="n"/>
      <c r="AJ246" s="236" t="n"/>
      <c r="AK246" s="236" t="n"/>
      <c r="AL246" s="236" t="n"/>
      <c r="AM246" s="236" t="n"/>
      <c r="AN246" s="236" t="n"/>
      <c r="AO246" s="236" t="n"/>
      <c r="AP246" s="236" t="n"/>
      <c r="AQ246" s="236" t="n"/>
      <c r="AR246" s="236" t="n"/>
      <c r="AS246" s="236" t="n"/>
      <c r="AT246" s="236" t="n"/>
      <c r="AU246" s="237">
        <f>IF(COUNTA(AH246:AT246)=0,"",ROUND(AVERAGE(AH246:AT246),1))</f>
        <v/>
      </c>
    </row>
    <row r="247" ht="14.4" customHeight="1" s="185">
      <c r="A247" s="238" t="n">
        <v>12</v>
      </c>
      <c r="B247" s="239">
        <f t="array" ref="B247:B247">IFERROR(INDEX(Liste_Enfants!B$4:B$53,SMALL(IF(Liste_Enfants!E$4:E$53="C",ROW(Liste_Enfants!E$4:E$53)-3),12))&amp;" "&amp;INDEX(Liste_Enfants!C$4:C$53,SMALL(IF(Liste_Enfants!E$4:E$53="C",ROW(Liste_Enfants!E$4:E$53)-3),12)),"")</f>
        <v/>
      </c>
      <c r="C247" s="235" t="n"/>
      <c r="D247" s="236" t="n"/>
      <c r="E247" s="236" t="n"/>
      <c r="F247" s="236" t="n"/>
      <c r="G247" s="236" t="n"/>
      <c r="H247" s="236" t="n"/>
      <c r="I247" s="236" t="n"/>
      <c r="J247" s="236" t="n"/>
      <c r="K247" s="236" t="n"/>
      <c r="L247" s="236" t="n"/>
      <c r="M247" s="236" t="n"/>
      <c r="N247" s="236" t="n"/>
      <c r="O247" s="236" t="n"/>
      <c r="P247" s="236" t="n"/>
      <c r="Q247" s="264">
        <f>IF(COUNTA(D247:P247)=0,"",ROUND(AVERAGE(D247:P247),1))</f>
        <v/>
      </c>
      <c r="S247" s="236" t="n"/>
      <c r="T247" s="236" t="n"/>
      <c r="U247" s="236" t="n"/>
      <c r="V247" s="236" t="n"/>
      <c r="W247" s="236" t="n"/>
      <c r="X247" s="236" t="n"/>
      <c r="Y247" s="236" t="n"/>
      <c r="Z247" s="236" t="n"/>
      <c r="AA247" s="236" t="n"/>
      <c r="AB247" s="236" t="n"/>
      <c r="AC247" s="236" t="n"/>
      <c r="AD247" s="236" t="n"/>
      <c r="AE247" s="236" t="n"/>
      <c r="AF247" s="264">
        <f>IF(COUNTA(S247:AE247)=0,"",ROUND(AVERAGE(S247:AE247),1))</f>
        <v/>
      </c>
      <c r="AH247" s="236" t="n"/>
      <c r="AI247" s="236" t="n"/>
      <c r="AJ247" s="236" t="n"/>
      <c r="AK247" s="236" t="n"/>
      <c r="AL247" s="236" t="n"/>
      <c r="AM247" s="236" t="n"/>
      <c r="AN247" s="236" t="n"/>
      <c r="AO247" s="236" t="n"/>
      <c r="AP247" s="236" t="n"/>
      <c r="AQ247" s="236" t="n"/>
      <c r="AR247" s="236" t="n"/>
      <c r="AS247" s="236" t="n"/>
      <c r="AT247" s="236" t="n"/>
      <c r="AU247" s="237">
        <f>IF(COUNTA(AH247:AT247)=0,"",ROUND(AVERAGE(AH247:AT247),1))</f>
        <v/>
      </c>
    </row>
    <row r="248" ht="14.4" customHeight="1" s="185">
      <c r="A248" s="213" t="n">
        <v>13</v>
      </c>
      <c r="B248" s="234">
        <f t="array" ref="B248:B248">IFERROR(INDEX(Liste_Enfants!B$4:B$53,SMALL(IF(Liste_Enfants!E$4:E$53="C",ROW(Liste_Enfants!E$4:E$53)-3),13))&amp;" "&amp;INDEX(Liste_Enfants!C$4:C$53,SMALL(IF(Liste_Enfants!E$4:E$53="C",ROW(Liste_Enfants!E$4:E$53)-3),13)),"")</f>
        <v/>
      </c>
      <c r="C248" s="235" t="n"/>
      <c r="D248" s="236" t="n"/>
      <c r="E248" s="236" t="n"/>
      <c r="F248" s="236" t="n"/>
      <c r="G248" s="236" t="n"/>
      <c r="H248" s="236" t="n"/>
      <c r="I248" s="236" t="n"/>
      <c r="J248" s="236" t="n"/>
      <c r="K248" s="236" t="n"/>
      <c r="L248" s="236" t="n"/>
      <c r="M248" s="236" t="n"/>
      <c r="N248" s="236" t="n"/>
      <c r="O248" s="236" t="n"/>
      <c r="P248" s="236" t="n"/>
      <c r="Q248" s="264">
        <f>IF(COUNTA(D248:P248)=0,"",ROUND(AVERAGE(D248:P248),1))</f>
        <v/>
      </c>
      <c r="S248" s="236" t="n"/>
      <c r="T248" s="236" t="n"/>
      <c r="U248" s="236" t="n"/>
      <c r="V248" s="236" t="n"/>
      <c r="W248" s="236" t="n"/>
      <c r="X248" s="236" t="n"/>
      <c r="Y248" s="236" t="n"/>
      <c r="Z248" s="236" t="n"/>
      <c r="AA248" s="236" t="n"/>
      <c r="AB248" s="236" t="n"/>
      <c r="AC248" s="236" t="n"/>
      <c r="AD248" s="236" t="n"/>
      <c r="AE248" s="236" t="n"/>
      <c r="AF248" s="264">
        <f>IF(COUNTA(S248:AE248)=0,"",ROUND(AVERAGE(S248:AE248),1))</f>
        <v/>
      </c>
      <c r="AH248" s="236" t="n"/>
      <c r="AI248" s="236" t="n"/>
      <c r="AJ248" s="236" t="n"/>
      <c r="AK248" s="236" t="n"/>
      <c r="AL248" s="236" t="n"/>
      <c r="AM248" s="236" t="n"/>
      <c r="AN248" s="236" t="n"/>
      <c r="AO248" s="236" t="n"/>
      <c r="AP248" s="236" t="n"/>
      <c r="AQ248" s="236" t="n"/>
      <c r="AR248" s="236" t="n"/>
      <c r="AS248" s="236" t="n"/>
      <c r="AT248" s="236" t="n"/>
      <c r="AU248" s="237">
        <f>IF(COUNTA(AH248:AT248)=0,"",ROUND(AVERAGE(AH248:AT248),1))</f>
        <v/>
      </c>
    </row>
    <row r="249" ht="14.4" customHeight="1" s="185">
      <c r="A249" s="238" t="n">
        <v>14</v>
      </c>
      <c r="B249" s="239">
        <f t="array" ref="B249:B249">IFERROR(INDEX(Liste_Enfants!B$4:B$53,SMALL(IF(Liste_Enfants!E$4:E$53="C",ROW(Liste_Enfants!E$4:E$53)-3),14))&amp;" "&amp;INDEX(Liste_Enfants!C$4:C$53,SMALL(IF(Liste_Enfants!E$4:E$53="C",ROW(Liste_Enfants!E$4:E$53)-3),14)),"")</f>
        <v/>
      </c>
      <c r="C249" s="235" t="n"/>
      <c r="D249" s="236" t="n"/>
      <c r="E249" s="236" t="n"/>
      <c r="F249" s="236" t="n"/>
      <c r="G249" s="236" t="n"/>
      <c r="H249" s="236" t="n"/>
      <c r="I249" s="236" t="n"/>
      <c r="J249" s="236" t="n"/>
      <c r="K249" s="236" t="n"/>
      <c r="L249" s="236" t="n"/>
      <c r="M249" s="236" t="n"/>
      <c r="N249" s="236" t="n"/>
      <c r="O249" s="236" t="n"/>
      <c r="P249" s="236" t="n"/>
      <c r="Q249" s="264">
        <f>IF(COUNTA(D249:P249)=0,"",ROUND(AVERAGE(D249:P249),1))</f>
        <v/>
      </c>
      <c r="S249" s="236" t="n"/>
      <c r="T249" s="236" t="n"/>
      <c r="U249" s="236" t="n"/>
      <c r="V249" s="236" t="n"/>
      <c r="W249" s="236" t="n"/>
      <c r="X249" s="236" t="n"/>
      <c r="Y249" s="236" t="n"/>
      <c r="Z249" s="236" t="n"/>
      <c r="AA249" s="236" t="n"/>
      <c r="AB249" s="236" t="n"/>
      <c r="AC249" s="236" t="n"/>
      <c r="AD249" s="236" t="n"/>
      <c r="AE249" s="236" t="n"/>
      <c r="AF249" s="264">
        <f>IF(COUNTA(S249:AE249)=0,"",ROUND(AVERAGE(S249:AE249),1))</f>
        <v/>
      </c>
      <c r="AH249" s="236" t="n"/>
      <c r="AI249" s="236" t="n"/>
      <c r="AJ249" s="236" t="n"/>
      <c r="AK249" s="236" t="n"/>
      <c r="AL249" s="236" t="n"/>
      <c r="AM249" s="236" t="n"/>
      <c r="AN249" s="236" t="n"/>
      <c r="AO249" s="236" t="n"/>
      <c r="AP249" s="236" t="n"/>
      <c r="AQ249" s="236" t="n"/>
      <c r="AR249" s="236" t="n"/>
      <c r="AS249" s="236" t="n"/>
      <c r="AT249" s="236" t="n"/>
      <c r="AU249" s="237">
        <f>IF(COUNTA(AH249:AT249)=0,"",ROUND(AVERAGE(AH249:AT249),1))</f>
        <v/>
      </c>
    </row>
    <row r="250" ht="14.4" customHeight="1" s="185">
      <c r="A250" s="213" t="n">
        <v>15</v>
      </c>
      <c r="B250" s="234">
        <f t="array" ref="B250:B250">IFERROR(INDEX(Liste_Enfants!B$4:B$53,SMALL(IF(Liste_Enfants!E$4:E$53="C",ROW(Liste_Enfants!E$4:E$53)-3),15))&amp;" "&amp;INDEX(Liste_Enfants!C$4:C$53,SMALL(IF(Liste_Enfants!E$4:E$53="C",ROW(Liste_Enfants!E$4:E$53)-3),15)),"")</f>
        <v/>
      </c>
      <c r="C250" s="235" t="n"/>
      <c r="D250" s="236" t="n"/>
      <c r="E250" s="236" t="n"/>
      <c r="F250" s="236" t="n"/>
      <c r="G250" s="236" t="n"/>
      <c r="H250" s="236" t="n"/>
      <c r="I250" s="236" t="n"/>
      <c r="J250" s="236" t="n"/>
      <c r="K250" s="236" t="n"/>
      <c r="L250" s="236" t="n"/>
      <c r="M250" s="236" t="n"/>
      <c r="N250" s="236" t="n"/>
      <c r="O250" s="236" t="n"/>
      <c r="P250" s="236" t="n"/>
      <c r="Q250" s="264">
        <f>IF(COUNTA(D250:P250)=0,"",ROUND(AVERAGE(D250:P250),1))</f>
        <v/>
      </c>
      <c r="S250" s="236" t="n"/>
      <c r="T250" s="236" t="n"/>
      <c r="U250" s="236" t="n"/>
      <c r="V250" s="236" t="n"/>
      <c r="W250" s="236" t="n"/>
      <c r="X250" s="236" t="n"/>
      <c r="Y250" s="236" t="n"/>
      <c r="Z250" s="236" t="n"/>
      <c r="AA250" s="236" t="n"/>
      <c r="AB250" s="236" t="n"/>
      <c r="AC250" s="236" t="n"/>
      <c r="AD250" s="236" t="n"/>
      <c r="AE250" s="236" t="n"/>
      <c r="AF250" s="264">
        <f>IF(COUNTA(S250:AE250)=0,"",ROUND(AVERAGE(S250:AE250),1))</f>
        <v/>
      </c>
      <c r="AH250" s="236" t="n"/>
      <c r="AI250" s="236" t="n"/>
      <c r="AJ250" s="236" t="n"/>
      <c r="AK250" s="236" t="n"/>
      <c r="AL250" s="236" t="n"/>
      <c r="AM250" s="236" t="n"/>
      <c r="AN250" s="236" t="n"/>
      <c r="AO250" s="236" t="n"/>
      <c r="AP250" s="236" t="n"/>
      <c r="AQ250" s="236" t="n"/>
      <c r="AR250" s="236" t="n"/>
      <c r="AS250" s="236" t="n"/>
      <c r="AT250" s="236" t="n"/>
      <c r="AU250" s="237">
        <f>IF(COUNTA(AH250:AT250)=0,"",ROUND(AVERAGE(AH250:AT250),1))</f>
        <v/>
      </c>
    </row>
    <row r="251" ht="14.4" customHeight="1" s="185">
      <c r="A251" s="233" t="inlineStr">
        <is>
          <t>📊 MOY.</t>
        </is>
      </c>
      <c r="C251" s="235" t="n"/>
      <c r="D251" s="241">
        <f>IF(COUNTA(D236:D250)=0,"",ROUND(AVERAGE(D236:D250),1))</f>
        <v/>
      </c>
      <c r="E251" s="241">
        <f>IF(COUNTA(E236:E250)=0,"",ROUND(AVERAGE(E236:E250),1))</f>
        <v/>
      </c>
      <c r="F251" s="241">
        <f>IF(COUNTA(F236:F250)=0,"",ROUND(AVERAGE(F236:F250),1))</f>
        <v/>
      </c>
      <c r="G251" s="241">
        <f>IF(COUNTA(G236:G250)=0,"",ROUND(AVERAGE(G236:G250),1))</f>
        <v/>
      </c>
      <c r="H251" s="241">
        <f>IF(COUNTA(H236:H250)=0,"",ROUND(AVERAGE(H236:H250),1))</f>
        <v/>
      </c>
      <c r="I251" s="241">
        <f>IF(COUNTA(I236:I250)=0,"",ROUND(AVERAGE(I236:I250),1))</f>
        <v/>
      </c>
      <c r="J251" s="241">
        <f>IF(COUNTA(J236:J250)=0,"",ROUND(AVERAGE(J236:J250),1))</f>
        <v/>
      </c>
      <c r="K251" s="241">
        <f>IF(COUNTA(K236:K250)=0,"",ROUND(AVERAGE(K236:K250),1))</f>
        <v/>
      </c>
      <c r="L251" s="241">
        <f>IF(COUNTA(L236:L250)=0,"",ROUND(AVERAGE(L236:L250),1))</f>
        <v/>
      </c>
      <c r="M251" s="241">
        <f>IF(COUNTA(M236:M250)=0,"",ROUND(AVERAGE(M236:M250),1))</f>
        <v/>
      </c>
      <c r="N251" s="241">
        <f>IF(COUNTA(N236:N250)=0,"",ROUND(AVERAGE(N236:N250),1))</f>
        <v/>
      </c>
      <c r="O251" s="241">
        <f>IF(COUNTA(O236:O250)=0,"",ROUND(AVERAGE(O236:O250),1))</f>
        <v/>
      </c>
      <c r="P251" s="241">
        <f>IF(COUNTA(P236:P250)=0,"",ROUND(AVERAGE(P236:P250),1))</f>
        <v/>
      </c>
      <c r="Q251" s="265">
        <f>IF(COUNTA(Q236:Q250)=0,"",ROUND(AVERAGE(Q236:Q250),1))</f>
        <v/>
      </c>
      <c r="S251" s="241">
        <f>IF(COUNTA(S236:S250)=0,"",ROUND(AVERAGE(S236:S250),1))</f>
        <v/>
      </c>
      <c r="T251" s="241">
        <f>IF(COUNTA(T236:T250)=0,"",ROUND(AVERAGE(T236:T250),1))</f>
        <v/>
      </c>
      <c r="U251" s="241">
        <f>IF(COUNTA(U236:U250)=0,"",ROUND(AVERAGE(U236:U250),1))</f>
        <v/>
      </c>
      <c r="V251" s="241">
        <f>IF(COUNTA(V236:V250)=0,"",ROUND(AVERAGE(V236:V250),1))</f>
        <v/>
      </c>
      <c r="W251" s="241">
        <f>IF(COUNTA(W236:W250)=0,"",ROUND(AVERAGE(W236:W250),1))</f>
        <v/>
      </c>
      <c r="X251" s="241">
        <f>IF(COUNTA(X236:X250)=0,"",ROUND(AVERAGE(X236:X250),1))</f>
        <v/>
      </c>
      <c r="Y251" s="241">
        <f>IF(COUNTA(Y236:Y250)=0,"",ROUND(AVERAGE(Y236:Y250),1))</f>
        <v/>
      </c>
      <c r="Z251" s="241">
        <f>IF(COUNTA(Z236:Z250)=0,"",ROUND(AVERAGE(Z236:Z250),1))</f>
        <v/>
      </c>
      <c r="AA251" s="241">
        <f>IF(COUNTA(AA236:AA250)=0,"",ROUND(AVERAGE(AA236:AA250),1))</f>
        <v/>
      </c>
      <c r="AB251" s="241">
        <f>IF(COUNTA(AB236:AB250)=0,"",ROUND(AVERAGE(AB236:AB250),1))</f>
        <v/>
      </c>
      <c r="AC251" s="241">
        <f>IF(COUNTA(AC236:AC250)=0,"",ROUND(AVERAGE(AC236:AC250),1))</f>
        <v/>
      </c>
      <c r="AD251" s="241">
        <f>IF(COUNTA(AD236:AD250)=0,"",ROUND(AVERAGE(AD236:AD250),1))</f>
        <v/>
      </c>
      <c r="AE251" s="241">
        <f>IF(COUNTA(AE236:AE250)=0,"",ROUND(AVERAGE(AE236:AE250),1))</f>
        <v/>
      </c>
      <c r="AF251" s="265">
        <f>IF(COUNTA(AF236:AF250)=0,"",ROUND(AVERAGE(AF236:AF250),1))</f>
        <v/>
      </c>
      <c r="AH251" s="241">
        <f>IF(COUNTA(AH236:AH250)=0,"",ROUND(AVERAGE(AH236:AH250),1))</f>
        <v/>
      </c>
      <c r="AI251" s="241">
        <f>IF(COUNTA(AI236:AI250)=0,"",ROUND(AVERAGE(AI236:AI250),1))</f>
        <v/>
      </c>
      <c r="AJ251" s="241">
        <f>IF(COUNTA(AJ236:AJ250)=0,"",ROUND(AVERAGE(AJ236:AJ250),1))</f>
        <v/>
      </c>
      <c r="AK251" s="241">
        <f>IF(COUNTA(AK236:AK250)=0,"",ROUND(AVERAGE(AK236:AK250),1))</f>
        <v/>
      </c>
      <c r="AL251" s="241">
        <f>IF(COUNTA(AL236:AL250)=0,"",ROUND(AVERAGE(AL236:AL250),1))</f>
        <v/>
      </c>
      <c r="AM251" s="241">
        <f>IF(COUNTA(AM236:AM250)=0,"",ROUND(AVERAGE(AM236:AM250),1))</f>
        <v/>
      </c>
      <c r="AN251" s="241">
        <f>IF(COUNTA(AN236:AN250)=0,"",ROUND(AVERAGE(AN236:AN250),1))</f>
        <v/>
      </c>
      <c r="AO251" s="241">
        <f>IF(COUNTA(AO236:AO250)=0,"",ROUND(AVERAGE(AO236:AO250),1))</f>
        <v/>
      </c>
      <c r="AP251" s="241">
        <f>IF(COUNTA(AP236:AP250)=0,"",ROUND(AVERAGE(AP236:AP250),1))</f>
        <v/>
      </c>
      <c r="AQ251" s="241">
        <f>IF(COUNTA(AQ236:AQ250)=0,"",ROUND(AVERAGE(AQ236:AQ250),1))</f>
        <v/>
      </c>
      <c r="AR251" s="241">
        <f>IF(COUNTA(AR236:AR250)=0,"",ROUND(AVERAGE(AR236:AR250),1))</f>
        <v/>
      </c>
      <c r="AS251" s="241">
        <f>IF(COUNTA(AS236:AS250)=0,"",ROUND(AVERAGE(AS236:AS250),1))</f>
        <v/>
      </c>
      <c r="AT251" s="241">
        <f>IF(COUNTA(AT236:AT250)=0,"",ROUND(AVERAGE(AT236:AT250),1))</f>
        <v/>
      </c>
      <c r="AU251" s="266">
        <f>IF(COUNTA(AU236:AU250)=0,"",ROUND(AVERAGE(AU236:AU250),1))</f>
        <v/>
      </c>
    </row>
    <row r="252" ht="30" customHeight="1" s="185">
      <c r="A252" s="244" t="inlineStr">
        <is>
          <t>N°</t>
        </is>
      </c>
      <c r="B252" s="245" t="inlineStr">
        <is>
          <t>📅 MERCREDI</t>
        </is>
      </c>
      <c r="C252" s="228" t="n"/>
      <c r="D252" s="229" t="inlineStr">
        <is>
          <t>Règles</t>
        </is>
      </c>
      <c r="E252" s="229" t="inlineStr">
        <is>
          <t>Coopér.</t>
        </is>
      </c>
      <c r="F252" s="229" t="inlineStr">
        <is>
          <t>Comm.</t>
        </is>
      </c>
      <c r="G252" s="229" t="inlineStr">
        <is>
          <t>Entraide</t>
        </is>
      </c>
      <c r="H252" s="230" t="inlineStr">
        <is>
          <t>Initiat.</t>
        </is>
      </c>
      <c r="I252" s="230" t="inlineStr">
        <is>
          <t>Gest.mat</t>
        </is>
      </c>
      <c r="J252" s="230" t="inlineStr">
        <is>
          <t>Orga.</t>
        </is>
      </c>
      <c r="K252" s="231" t="inlineStr">
        <is>
          <t>Imagin.</t>
        </is>
      </c>
      <c r="L252" s="231" t="inlineStr">
        <is>
          <t>Expr.art</t>
        </is>
      </c>
      <c r="M252" s="231" t="inlineStr">
        <is>
          <t>Expr.corp</t>
        </is>
      </c>
      <c r="N252" s="232" t="inlineStr">
        <is>
          <t>Coord.</t>
        </is>
      </c>
      <c r="O252" s="232" t="inlineStr">
        <is>
          <t>Endur.</t>
        </is>
      </c>
      <c r="P252" s="232" t="inlineStr">
        <is>
          <t>Esp.sport</t>
        </is>
      </c>
      <c r="Q252" s="267" t="inlineStr">
        <is>
          <t>MOY</t>
        </is>
      </c>
      <c r="R252" s="268" t="inlineStr">
        <is>
          <t>▼ Activité</t>
        </is>
      </c>
      <c r="S252" s="229" t="inlineStr">
        <is>
          <t>Règles</t>
        </is>
      </c>
      <c r="T252" s="229" t="inlineStr">
        <is>
          <t>Coopér.</t>
        </is>
      </c>
      <c r="U252" s="229" t="inlineStr">
        <is>
          <t>Comm.</t>
        </is>
      </c>
      <c r="V252" s="229" t="inlineStr">
        <is>
          <t>Entraide</t>
        </is>
      </c>
      <c r="W252" s="230" t="inlineStr">
        <is>
          <t>Initiat.</t>
        </is>
      </c>
      <c r="X252" s="230" t="inlineStr">
        <is>
          <t>Gest.mat</t>
        </is>
      </c>
      <c r="Y252" s="230" t="inlineStr">
        <is>
          <t>Orga.</t>
        </is>
      </c>
      <c r="Z252" s="231" t="inlineStr">
        <is>
          <t>Imagin.</t>
        </is>
      </c>
      <c r="AA252" s="231" t="inlineStr">
        <is>
          <t>Expr.art</t>
        </is>
      </c>
      <c r="AB252" s="231" t="inlineStr">
        <is>
          <t>Expr.corp</t>
        </is>
      </c>
      <c r="AC252" s="232" t="inlineStr">
        <is>
          <t>Coord.</t>
        </is>
      </c>
      <c r="AD252" s="232" t="inlineStr">
        <is>
          <t>Endur.</t>
        </is>
      </c>
      <c r="AE252" s="232" t="inlineStr">
        <is>
          <t>Esp.sport</t>
        </is>
      </c>
      <c r="AF252" s="267" t="inlineStr">
        <is>
          <t>MOY</t>
        </is>
      </c>
      <c r="AH252" s="229" t="inlineStr">
        <is>
          <t>Règles</t>
        </is>
      </c>
      <c r="AI252" s="229" t="inlineStr">
        <is>
          <t>Coopér.</t>
        </is>
      </c>
      <c r="AJ252" s="229" t="inlineStr">
        <is>
          <t>Comm.</t>
        </is>
      </c>
      <c r="AK252" s="229" t="inlineStr">
        <is>
          <t>Entraide</t>
        </is>
      </c>
      <c r="AL252" s="230" t="inlineStr">
        <is>
          <t>Initiat.</t>
        </is>
      </c>
      <c r="AM252" s="230" t="inlineStr">
        <is>
          <t>Gest.mat</t>
        </is>
      </c>
      <c r="AN252" s="230" t="inlineStr">
        <is>
          <t>Orga.</t>
        </is>
      </c>
      <c r="AO252" s="231" t="inlineStr">
        <is>
          <t>Imagin.</t>
        </is>
      </c>
      <c r="AP252" s="231" t="inlineStr">
        <is>
          <t>Expr.art</t>
        </is>
      </c>
      <c r="AQ252" s="231" t="inlineStr">
        <is>
          <t>Expr.corp</t>
        </is>
      </c>
      <c r="AR252" s="232" t="inlineStr">
        <is>
          <t>Coord.</t>
        </is>
      </c>
      <c r="AS252" s="232" t="inlineStr">
        <is>
          <t>Endur.</t>
        </is>
      </c>
      <c r="AT252" s="232" t="inlineStr">
        <is>
          <t>Esp.sport</t>
        </is>
      </c>
      <c r="AU252" s="269" t="inlineStr">
        <is>
          <t>MOY</t>
        </is>
      </c>
    </row>
    <row r="253" ht="14.4" customHeight="1" s="185">
      <c r="A253" s="213" t="n">
        <v>1</v>
      </c>
      <c r="B253" s="234">
        <f t="array" ref="B253:B253">IFERROR(INDEX(Liste_Enfants!B$4:B$53,SMALL(IF(Liste_Enfants!E$4:E$53="C",ROW(Liste_Enfants!E$4:E$53)-3),1))&amp;" "&amp;INDEX(Liste_Enfants!C$4:C$53,SMALL(IF(Liste_Enfants!E$4:E$53="C",ROW(Liste_Enfants!E$4:E$53)-3),1)),"")</f>
        <v/>
      </c>
      <c r="C253" s="235" t="n"/>
      <c r="D253" s="236" t="n"/>
      <c r="E253" s="236" t="n"/>
      <c r="F253" s="236" t="n"/>
      <c r="G253" s="236" t="n"/>
      <c r="H253" s="236" t="n"/>
      <c r="I253" s="236" t="n"/>
      <c r="J253" s="236" t="n"/>
      <c r="K253" s="236" t="n"/>
      <c r="L253" s="236" t="n"/>
      <c r="M253" s="236" t="n"/>
      <c r="N253" s="236" t="n"/>
      <c r="O253" s="236" t="n"/>
      <c r="P253" s="236" t="n"/>
      <c r="Q253" s="264">
        <f>IF(COUNTA(D253:P253)=0,"",ROUND(AVERAGE(D253:P253),1))</f>
        <v/>
      </c>
      <c r="S253" s="236" t="n"/>
      <c r="T253" s="236" t="n"/>
      <c r="U253" s="236" t="n"/>
      <c r="V253" s="236" t="n"/>
      <c r="W253" s="236" t="n"/>
      <c r="X253" s="236" t="n"/>
      <c r="Y253" s="236" t="n"/>
      <c r="Z253" s="236" t="n"/>
      <c r="AA253" s="236" t="n"/>
      <c r="AB253" s="236" t="n"/>
      <c r="AC253" s="236" t="n"/>
      <c r="AD253" s="236" t="n"/>
      <c r="AE253" s="236" t="n"/>
      <c r="AF253" s="264">
        <f>IF(COUNTA(S253:AE253)=0,"",ROUND(AVERAGE(S253:AE253),1))</f>
        <v/>
      </c>
      <c r="AH253" s="236" t="n"/>
      <c r="AI253" s="236" t="n"/>
      <c r="AJ253" s="236" t="n"/>
      <c r="AK253" s="236" t="n"/>
      <c r="AL253" s="236" t="n"/>
      <c r="AM253" s="236" t="n"/>
      <c r="AN253" s="236" t="n"/>
      <c r="AO253" s="236" t="n"/>
      <c r="AP253" s="236" t="n"/>
      <c r="AQ253" s="236" t="n"/>
      <c r="AR253" s="236" t="n"/>
      <c r="AS253" s="236" t="n"/>
      <c r="AT253" s="236" t="n"/>
      <c r="AU253" s="237">
        <f>IF(COUNTA(AH253:AT253)=0,"",ROUND(AVERAGE(AH253:AT253),1))</f>
        <v/>
      </c>
    </row>
    <row r="254" ht="14.4" customHeight="1" s="185">
      <c r="A254" s="238" t="n">
        <v>2</v>
      </c>
      <c r="B254" s="239">
        <f t="array" ref="B254:B254">IFERROR(INDEX(Liste_Enfants!B$4:B$53,SMALL(IF(Liste_Enfants!E$4:E$53="C",ROW(Liste_Enfants!E$4:E$53)-3),2))&amp;" "&amp;INDEX(Liste_Enfants!C$4:C$53,SMALL(IF(Liste_Enfants!E$4:E$53="C",ROW(Liste_Enfants!E$4:E$53)-3),2)),"")</f>
        <v/>
      </c>
      <c r="C254" s="235" t="n"/>
      <c r="D254" s="236" t="n"/>
      <c r="E254" s="236" t="n"/>
      <c r="F254" s="236" t="n"/>
      <c r="G254" s="236" t="n"/>
      <c r="H254" s="236" t="n"/>
      <c r="I254" s="236" t="n"/>
      <c r="J254" s="236" t="n"/>
      <c r="K254" s="236" t="n"/>
      <c r="L254" s="236" t="n"/>
      <c r="M254" s="236" t="n"/>
      <c r="N254" s="236" t="n"/>
      <c r="O254" s="236" t="n"/>
      <c r="P254" s="236" t="n"/>
      <c r="Q254" s="264">
        <f>IF(COUNTA(D254:P254)=0,"",ROUND(AVERAGE(D254:P254),1))</f>
        <v/>
      </c>
      <c r="S254" s="236" t="n"/>
      <c r="T254" s="236" t="n"/>
      <c r="U254" s="236" t="n"/>
      <c r="V254" s="236" t="n"/>
      <c r="W254" s="236" t="n"/>
      <c r="X254" s="236" t="n"/>
      <c r="Y254" s="236" t="n"/>
      <c r="Z254" s="236" t="n"/>
      <c r="AA254" s="236" t="n"/>
      <c r="AB254" s="236" t="n"/>
      <c r="AC254" s="236" t="n"/>
      <c r="AD254" s="236" t="n"/>
      <c r="AE254" s="236" t="n"/>
      <c r="AF254" s="264">
        <f>IF(COUNTA(S254:AE254)=0,"",ROUND(AVERAGE(S254:AE254),1))</f>
        <v/>
      </c>
      <c r="AH254" s="236" t="n"/>
      <c r="AI254" s="236" t="n"/>
      <c r="AJ254" s="236" t="n"/>
      <c r="AK254" s="236" t="n"/>
      <c r="AL254" s="236" t="n"/>
      <c r="AM254" s="236" t="n"/>
      <c r="AN254" s="236" t="n"/>
      <c r="AO254" s="236" t="n"/>
      <c r="AP254" s="236" t="n"/>
      <c r="AQ254" s="236" t="n"/>
      <c r="AR254" s="236" t="n"/>
      <c r="AS254" s="236" t="n"/>
      <c r="AT254" s="236" t="n"/>
      <c r="AU254" s="237">
        <f>IF(COUNTA(AH254:AT254)=0,"",ROUND(AVERAGE(AH254:AT254),1))</f>
        <v/>
      </c>
    </row>
    <row r="255" ht="14.4" customHeight="1" s="185">
      <c r="A255" s="213" t="n">
        <v>3</v>
      </c>
      <c r="B255" s="234">
        <f t="array" ref="B255:B255">IFERROR(INDEX(Liste_Enfants!B$4:B$53,SMALL(IF(Liste_Enfants!E$4:E$53="C",ROW(Liste_Enfants!E$4:E$53)-3),3))&amp;" "&amp;INDEX(Liste_Enfants!C$4:C$53,SMALL(IF(Liste_Enfants!E$4:E$53="C",ROW(Liste_Enfants!E$4:E$53)-3),3)),"")</f>
        <v/>
      </c>
      <c r="C255" s="235" t="n"/>
      <c r="D255" s="236" t="n"/>
      <c r="E255" s="236" t="n"/>
      <c r="F255" s="236" t="n"/>
      <c r="G255" s="236" t="n"/>
      <c r="H255" s="236" t="n"/>
      <c r="I255" s="236" t="n"/>
      <c r="J255" s="236" t="n"/>
      <c r="K255" s="236" t="n"/>
      <c r="L255" s="236" t="n"/>
      <c r="M255" s="236" t="n"/>
      <c r="N255" s="236" t="n"/>
      <c r="O255" s="236" t="n"/>
      <c r="P255" s="236" t="n"/>
      <c r="Q255" s="264">
        <f>IF(COUNTA(D255:P255)=0,"",ROUND(AVERAGE(D255:P255),1))</f>
        <v/>
      </c>
      <c r="S255" s="236" t="n"/>
      <c r="T255" s="236" t="n"/>
      <c r="U255" s="236" t="n"/>
      <c r="V255" s="236" t="n"/>
      <c r="W255" s="236" t="n"/>
      <c r="X255" s="236" t="n"/>
      <c r="Y255" s="236" t="n"/>
      <c r="Z255" s="236" t="n"/>
      <c r="AA255" s="236" t="n"/>
      <c r="AB255" s="236" t="n"/>
      <c r="AC255" s="236" t="n"/>
      <c r="AD255" s="236" t="n"/>
      <c r="AE255" s="236" t="n"/>
      <c r="AF255" s="264">
        <f>IF(COUNTA(S255:AE255)=0,"",ROUND(AVERAGE(S255:AE255),1))</f>
        <v/>
      </c>
      <c r="AH255" s="236" t="n"/>
      <c r="AI255" s="236" t="n"/>
      <c r="AJ255" s="236" t="n"/>
      <c r="AK255" s="236" t="n"/>
      <c r="AL255" s="236" t="n"/>
      <c r="AM255" s="236" t="n"/>
      <c r="AN255" s="236" t="n"/>
      <c r="AO255" s="236" t="n"/>
      <c r="AP255" s="236" t="n"/>
      <c r="AQ255" s="236" t="n"/>
      <c r="AR255" s="236" t="n"/>
      <c r="AS255" s="236" t="n"/>
      <c r="AT255" s="236" t="n"/>
      <c r="AU255" s="237">
        <f>IF(COUNTA(AH255:AT255)=0,"",ROUND(AVERAGE(AH255:AT255),1))</f>
        <v/>
      </c>
    </row>
    <row r="256" ht="14.4" customHeight="1" s="185">
      <c r="A256" s="238" t="n">
        <v>4</v>
      </c>
      <c r="B256" s="239">
        <f t="array" ref="B256:B256">IFERROR(INDEX(Liste_Enfants!B$4:B$53,SMALL(IF(Liste_Enfants!E$4:E$53="C",ROW(Liste_Enfants!E$4:E$53)-3),4))&amp;" "&amp;INDEX(Liste_Enfants!C$4:C$53,SMALL(IF(Liste_Enfants!E$4:E$53="C",ROW(Liste_Enfants!E$4:E$53)-3),4)),"")</f>
        <v/>
      </c>
      <c r="C256" s="235" t="n"/>
      <c r="D256" s="236" t="n"/>
      <c r="E256" s="236" t="n"/>
      <c r="F256" s="236" t="n"/>
      <c r="G256" s="236" t="n"/>
      <c r="H256" s="236" t="n"/>
      <c r="I256" s="236" t="n"/>
      <c r="J256" s="236" t="n"/>
      <c r="K256" s="236" t="n"/>
      <c r="L256" s="236" t="n"/>
      <c r="M256" s="236" t="n"/>
      <c r="N256" s="236" t="n"/>
      <c r="O256" s="236" t="n"/>
      <c r="P256" s="236" t="n"/>
      <c r="Q256" s="264">
        <f>IF(COUNTA(D256:P256)=0,"",ROUND(AVERAGE(D256:P256),1))</f>
        <v/>
      </c>
      <c r="S256" s="236" t="n"/>
      <c r="T256" s="236" t="n"/>
      <c r="U256" s="236" t="n"/>
      <c r="V256" s="236" t="n"/>
      <c r="W256" s="236" t="n"/>
      <c r="X256" s="236" t="n"/>
      <c r="Y256" s="236" t="n"/>
      <c r="Z256" s="236" t="n"/>
      <c r="AA256" s="236" t="n"/>
      <c r="AB256" s="236" t="n"/>
      <c r="AC256" s="236" t="n"/>
      <c r="AD256" s="236" t="n"/>
      <c r="AE256" s="236" t="n"/>
      <c r="AF256" s="264">
        <f>IF(COUNTA(S256:AE256)=0,"",ROUND(AVERAGE(S256:AE256),1))</f>
        <v/>
      </c>
      <c r="AH256" s="236" t="n"/>
      <c r="AI256" s="236" t="n"/>
      <c r="AJ256" s="236" t="n"/>
      <c r="AK256" s="236" t="n"/>
      <c r="AL256" s="236" t="n"/>
      <c r="AM256" s="236" t="n"/>
      <c r="AN256" s="236" t="n"/>
      <c r="AO256" s="236" t="n"/>
      <c r="AP256" s="236" t="n"/>
      <c r="AQ256" s="236" t="n"/>
      <c r="AR256" s="236" t="n"/>
      <c r="AS256" s="236" t="n"/>
      <c r="AT256" s="236" t="n"/>
      <c r="AU256" s="237">
        <f>IF(COUNTA(AH256:AT256)=0,"",ROUND(AVERAGE(AH256:AT256),1))</f>
        <v/>
      </c>
    </row>
    <row r="257" ht="14.4" customHeight="1" s="185">
      <c r="A257" s="213" t="n">
        <v>5</v>
      </c>
      <c r="B257" s="234">
        <f t="array" ref="B257:B257">IFERROR(INDEX(Liste_Enfants!B$4:B$53,SMALL(IF(Liste_Enfants!E$4:E$53="C",ROW(Liste_Enfants!E$4:E$53)-3),5))&amp;" "&amp;INDEX(Liste_Enfants!C$4:C$53,SMALL(IF(Liste_Enfants!E$4:E$53="C",ROW(Liste_Enfants!E$4:E$53)-3),5)),"")</f>
        <v/>
      </c>
      <c r="C257" s="235" t="n"/>
      <c r="D257" s="236" t="n"/>
      <c r="E257" s="236" t="n"/>
      <c r="F257" s="236" t="n"/>
      <c r="G257" s="236" t="n"/>
      <c r="H257" s="236" t="n"/>
      <c r="I257" s="236" t="n"/>
      <c r="J257" s="236" t="n"/>
      <c r="K257" s="236" t="n"/>
      <c r="L257" s="236" t="n"/>
      <c r="M257" s="236" t="n"/>
      <c r="N257" s="236" t="n"/>
      <c r="O257" s="236" t="n"/>
      <c r="P257" s="236" t="n"/>
      <c r="Q257" s="264">
        <f>IF(COUNTA(D257:P257)=0,"",ROUND(AVERAGE(D257:P257),1))</f>
        <v/>
      </c>
      <c r="S257" s="236" t="n"/>
      <c r="T257" s="236" t="n"/>
      <c r="U257" s="236" t="n"/>
      <c r="V257" s="236" t="n"/>
      <c r="W257" s="236" t="n"/>
      <c r="X257" s="236" t="n"/>
      <c r="Y257" s="236" t="n"/>
      <c r="Z257" s="236" t="n"/>
      <c r="AA257" s="236" t="n"/>
      <c r="AB257" s="236" t="n"/>
      <c r="AC257" s="236" t="n"/>
      <c r="AD257" s="236" t="n"/>
      <c r="AE257" s="236" t="n"/>
      <c r="AF257" s="264">
        <f>IF(COUNTA(S257:AE257)=0,"",ROUND(AVERAGE(S257:AE257),1))</f>
        <v/>
      </c>
      <c r="AH257" s="236" t="n"/>
      <c r="AI257" s="236" t="n"/>
      <c r="AJ257" s="236" t="n"/>
      <c r="AK257" s="236" t="n"/>
      <c r="AL257" s="236" t="n"/>
      <c r="AM257" s="236" t="n"/>
      <c r="AN257" s="236" t="n"/>
      <c r="AO257" s="236" t="n"/>
      <c r="AP257" s="236" t="n"/>
      <c r="AQ257" s="236" t="n"/>
      <c r="AR257" s="236" t="n"/>
      <c r="AS257" s="236" t="n"/>
      <c r="AT257" s="236" t="n"/>
      <c r="AU257" s="237">
        <f>IF(COUNTA(AH257:AT257)=0,"",ROUND(AVERAGE(AH257:AT257),1))</f>
        <v/>
      </c>
    </row>
    <row r="258" ht="14.4" customHeight="1" s="185">
      <c r="A258" s="238" t="n">
        <v>6</v>
      </c>
      <c r="B258" s="239">
        <f t="array" ref="B258:B258">IFERROR(INDEX(Liste_Enfants!B$4:B$53,SMALL(IF(Liste_Enfants!E$4:E$53="C",ROW(Liste_Enfants!E$4:E$53)-3),6))&amp;" "&amp;INDEX(Liste_Enfants!C$4:C$53,SMALL(IF(Liste_Enfants!E$4:E$53="C",ROW(Liste_Enfants!E$4:E$53)-3),6)),"")</f>
        <v/>
      </c>
      <c r="C258" s="235" t="n"/>
      <c r="D258" s="236" t="n"/>
      <c r="E258" s="236" t="n"/>
      <c r="F258" s="236" t="n"/>
      <c r="G258" s="236" t="n"/>
      <c r="H258" s="236" t="n"/>
      <c r="I258" s="236" t="n"/>
      <c r="J258" s="236" t="n"/>
      <c r="K258" s="236" t="n"/>
      <c r="L258" s="236" t="n"/>
      <c r="M258" s="236" t="n"/>
      <c r="N258" s="236" t="n"/>
      <c r="O258" s="236" t="n"/>
      <c r="P258" s="236" t="n"/>
      <c r="Q258" s="264">
        <f>IF(COUNTA(D258:P258)=0,"",ROUND(AVERAGE(D258:P258),1))</f>
        <v/>
      </c>
      <c r="S258" s="236" t="n"/>
      <c r="T258" s="236" t="n"/>
      <c r="U258" s="236" t="n"/>
      <c r="V258" s="236" t="n"/>
      <c r="W258" s="236" t="n"/>
      <c r="X258" s="236" t="n"/>
      <c r="Y258" s="236" t="n"/>
      <c r="Z258" s="236" t="n"/>
      <c r="AA258" s="236" t="n"/>
      <c r="AB258" s="236" t="n"/>
      <c r="AC258" s="236" t="n"/>
      <c r="AD258" s="236" t="n"/>
      <c r="AE258" s="236" t="n"/>
      <c r="AF258" s="264">
        <f>IF(COUNTA(S258:AE258)=0,"",ROUND(AVERAGE(S258:AE258),1))</f>
        <v/>
      </c>
      <c r="AH258" s="236" t="n"/>
      <c r="AI258" s="236" t="n"/>
      <c r="AJ258" s="236" t="n"/>
      <c r="AK258" s="236" t="n"/>
      <c r="AL258" s="236" t="n"/>
      <c r="AM258" s="236" t="n"/>
      <c r="AN258" s="236" t="n"/>
      <c r="AO258" s="236" t="n"/>
      <c r="AP258" s="236" t="n"/>
      <c r="AQ258" s="236" t="n"/>
      <c r="AR258" s="236" t="n"/>
      <c r="AS258" s="236" t="n"/>
      <c r="AT258" s="236" t="n"/>
      <c r="AU258" s="237">
        <f>IF(COUNTA(AH258:AT258)=0,"",ROUND(AVERAGE(AH258:AT258),1))</f>
        <v/>
      </c>
    </row>
    <row r="259" ht="14.4" customHeight="1" s="185">
      <c r="A259" s="213" t="n">
        <v>7</v>
      </c>
      <c r="B259" s="234">
        <f t="array" ref="B259:B259">IFERROR(INDEX(Liste_Enfants!B$4:B$53,SMALL(IF(Liste_Enfants!E$4:E$53="C",ROW(Liste_Enfants!E$4:E$53)-3),7))&amp;" "&amp;INDEX(Liste_Enfants!C$4:C$53,SMALL(IF(Liste_Enfants!E$4:E$53="C",ROW(Liste_Enfants!E$4:E$53)-3),7)),"")</f>
        <v/>
      </c>
      <c r="C259" s="235" t="n"/>
      <c r="D259" s="236" t="n"/>
      <c r="E259" s="236" t="n"/>
      <c r="F259" s="236" t="n"/>
      <c r="G259" s="236" t="n"/>
      <c r="H259" s="236" t="n"/>
      <c r="I259" s="236" t="n"/>
      <c r="J259" s="236" t="n"/>
      <c r="K259" s="236" t="n"/>
      <c r="L259" s="236" t="n"/>
      <c r="M259" s="236" t="n"/>
      <c r="N259" s="236" t="n"/>
      <c r="O259" s="236" t="n"/>
      <c r="P259" s="236" t="n"/>
      <c r="Q259" s="264">
        <f>IF(COUNTA(D259:P259)=0,"",ROUND(AVERAGE(D259:P259),1))</f>
        <v/>
      </c>
      <c r="S259" s="236" t="n"/>
      <c r="T259" s="236" t="n"/>
      <c r="U259" s="236" t="n"/>
      <c r="V259" s="236" t="n"/>
      <c r="W259" s="236" t="n"/>
      <c r="X259" s="236" t="n"/>
      <c r="Y259" s="236" t="n"/>
      <c r="Z259" s="236" t="n"/>
      <c r="AA259" s="236" t="n"/>
      <c r="AB259" s="236" t="n"/>
      <c r="AC259" s="236" t="n"/>
      <c r="AD259" s="236" t="n"/>
      <c r="AE259" s="236" t="n"/>
      <c r="AF259" s="264">
        <f>IF(COUNTA(S259:AE259)=0,"",ROUND(AVERAGE(S259:AE259),1))</f>
        <v/>
      </c>
      <c r="AH259" s="236" t="n"/>
      <c r="AI259" s="236" t="n"/>
      <c r="AJ259" s="236" t="n"/>
      <c r="AK259" s="236" t="n"/>
      <c r="AL259" s="236" t="n"/>
      <c r="AM259" s="236" t="n"/>
      <c r="AN259" s="236" t="n"/>
      <c r="AO259" s="236" t="n"/>
      <c r="AP259" s="236" t="n"/>
      <c r="AQ259" s="236" t="n"/>
      <c r="AR259" s="236" t="n"/>
      <c r="AS259" s="236" t="n"/>
      <c r="AT259" s="236" t="n"/>
      <c r="AU259" s="237">
        <f>IF(COUNTA(AH259:AT259)=0,"",ROUND(AVERAGE(AH259:AT259),1))</f>
        <v/>
      </c>
    </row>
    <row r="260" ht="14.4" customHeight="1" s="185">
      <c r="A260" s="238" t="n">
        <v>8</v>
      </c>
      <c r="B260" s="239">
        <f t="array" ref="B260:B260">IFERROR(INDEX(Liste_Enfants!B$4:B$53,SMALL(IF(Liste_Enfants!E$4:E$53="C",ROW(Liste_Enfants!E$4:E$53)-3),8))&amp;" "&amp;INDEX(Liste_Enfants!C$4:C$53,SMALL(IF(Liste_Enfants!E$4:E$53="C",ROW(Liste_Enfants!E$4:E$53)-3),8)),"")</f>
        <v/>
      </c>
      <c r="C260" s="235" t="n"/>
      <c r="D260" s="236" t="n"/>
      <c r="E260" s="236" t="n"/>
      <c r="F260" s="236" t="n"/>
      <c r="G260" s="236" t="n"/>
      <c r="H260" s="236" t="n"/>
      <c r="I260" s="236" t="n"/>
      <c r="J260" s="236" t="n"/>
      <c r="K260" s="236" t="n"/>
      <c r="L260" s="236" t="n"/>
      <c r="M260" s="236" t="n"/>
      <c r="N260" s="236" t="n"/>
      <c r="O260" s="236" t="n"/>
      <c r="P260" s="236" t="n"/>
      <c r="Q260" s="264">
        <f>IF(COUNTA(D260:P260)=0,"",ROUND(AVERAGE(D260:P260),1))</f>
        <v/>
      </c>
      <c r="S260" s="236" t="n"/>
      <c r="T260" s="236" t="n"/>
      <c r="U260" s="236" t="n"/>
      <c r="V260" s="236" t="n"/>
      <c r="W260" s="236" t="n"/>
      <c r="X260" s="236" t="n"/>
      <c r="Y260" s="236" t="n"/>
      <c r="Z260" s="236" t="n"/>
      <c r="AA260" s="236" t="n"/>
      <c r="AB260" s="236" t="n"/>
      <c r="AC260" s="236" t="n"/>
      <c r="AD260" s="236" t="n"/>
      <c r="AE260" s="236" t="n"/>
      <c r="AF260" s="264">
        <f>IF(COUNTA(S260:AE260)=0,"",ROUND(AVERAGE(S260:AE260),1))</f>
        <v/>
      </c>
      <c r="AH260" s="236" t="n"/>
      <c r="AI260" s="236" t="n"/>
      <c r="AJ260" s="236" t="n"/>
      <c r="AK260" s="236" t="n"/>
      <c r="AL260" s="236" t="n"/>
      <c r="AM260" s="236" t="n"/>
      <c r="AN260" s="236" t="n"/>
      <c r="AO260" s="236" t="n"/>
      <c r="AP260" s="236" t="n"/>
      <c r="AQ260" s="236" t="n"/>
      <c r="AR260" s="236" t="n"/>
      <c r="AS260" s="236" t="n"/>
      <c r="AT260" s="236" t="n"/>
      <c r="AU260" s="237">
        <f>IF(COUNTA(AH260:AT260)=0,"",ROUND(AVERAGE(AH260:AT260),1))</f>
        <v/>
      </c>
    </row>
    <row r="261" ht="14.4" customHeight="1" s="185">
      <c r="A261" s="213" t="n">
        <v>9</v>
      </c>
      <c r="B261" s="234">
        <f t="array" ref="B261:B261">IFERROR(INDEX(Liste_Enfants!B$4:B$53,SMALL(IF(Liste_Enfants!E$4:E$53="C",ROW(Liste_Enfants!E$4:E$53)-3),9))&amp;" "&amp;INDEX(Liste_Enfants!C$4:C$53,SMALL(IF(Liste_Enfants!E$4:E$53="C",ROW(Liste_Enfants!E$4:E$53)-3),9)),"")</f>
        <v/>
      </c>
      <c r="C261" s="235" t="n"/>
      <c r="D261" s="236" t="n"/>
      <c r="E261" s="236" t="n"/>
      <c r="F261" s="236" t="n"/>
      <c r="G261" s="236" t="n"/>
      <c r="H261" s="236" t="n"/>
      <c r="I261" s="236" t="n"/>
      <c r="J261" s="236" t="n"/>
      <c r="K261" s="236" t="n"/>
      <c r="L261" s="236" t="n"/>
      <c r="M261" s="236" t="n"/>
      <c r="N261" s="236" t="n"/>
      <c r="O261" s="236" t="n"/>
      <c r="P261" s="236" t="n"/>
      <c r="Q261" s="264">
        <f>IF(COUNTA(D261:P261)=0,"",ROUND(AVERAGE(D261:P261),1))</f>
        <v/>
      </c>
      <c r="S261" s="236" t="n"/>
      <c r="T261" s="236" t="n"/>
      <c r="U261" s="236" t="n"/>
      <c r="V261" s="236" t="n"/>
      <c r="W261" s="236" t="n"/>
      <c r="X261" s="236" t="n"/>
      <c r="Y261" s="236" t="n"/>
      <c r="Z261" s="236" t="n"/>
      <c r="AA261" s="236" t="n"/>
      <c r="AB261" s="236" t="n"/>
      <c r="AC261" s="236" t="n"/>
      <c r="AD261" s="236" t="n"/>
      <c r="AE261" s="236" t="n"/>
      <c r="AF261" s="264">
        <f>IF(COUNTA(S261:AE261)=0,"",ROUND(AVERAGE(S261:AE261),1))</f>
        <v/>
      </c>
      <c r="AH261" s="236" t="n"/>
      <c r="AI261" s="236" t="n"/>
      <c r="AJ261" s="236" t="n"/>
      <c r="AK261" s="236" t="n"/>
      <c r="AL261" s="236" t="n"/>
      <c r="AM261" s="236" t="n"/>
      <c r="AN261" s="236" t="n"/>
      <c r="AO261" s="236" t="n"/>
      <c r="AP261" s="236" t="n"/>
      <c r="AQ261" s="236" t="n"/>
      <c r="AR261" s="236" t="n"/>
      <c r="AS261" s="236" t="n"/>
      <c r="AT261" s="236" t="n"/>
      <c r="AU261" s="237">
        <f>IF(COUNTA(AH261:AT261)=0,"",ROUND(AVERAGE(AH261:AT261),1))</f>
        <v/>
      </c>
    </row>
    <row r="262" ht="14.4" customHeight="1" s="185">
      <c r="A262" s="238" t="n">
        <v>10</v>
      </c>
      <c r="B262" s="239">
        <f t="array" ref="B262:B262">IFERROR(INDEX(Liste_Enfants!B$4:B$53,SMALL(IF(Liste_Enfants!E$4:E$53="C",ROW(Liste_Enfants!E$4:E$53)-3),10))&amp;" "&amp;INDEX(Liste_Enfants!C$4:C$53,SMALL(IF(Liste_Enfants!E$4:E$53="C",ROW(Liste_Enfants!E$4:E$53)-3),10)),"")</f>
        <v/>
      </c>
      <c r="C262" s="235" t="n"/>
      <c r="D262" s="236" t="n"/>
      <c r="E262" s="236" t="n"/>
      <c r="F262" s="236" t="n"/>
      <c r="G262" s="236" t="n"/>
      <c r="H262" s="236" t="n"/>
      <c r="I262" s="236" t="n"/>
      <c r="J262" s="236" t="n"/>
      <c r="K262" s="236" t="n"/>
      <c r="L262" s="236" t="n"/>
      <c r="M262" s="236" t="n"/>
      <c r="N262" s="236" t="n"/>
      <c r="O262" s="236" t="n"/>
      <c r="P262" s="236" t="n"/>
      <c r="Q262" s="264">
        <f>IF(COUNTA(D262:P262)=0,"",ROUND(AVERAGE(D262:P262),1))</f>
        <v/>
      </c>
      <c r="S262" s="236" t="n"/>
      <c r="T262" s="236" t="n"/>
      <c r="U262" s="236" t="n"/>
      <c r="V262" s="236" t="n"/>
      <c r="W262" s="236" t="n"/>
      <c r="X262" s="236" t="n"/>
      <c r="Y262" s="236" t="n"/>
      <c r="Z262" s="236" t="n"/>
      <c r="AA262" s="236" t="n"/>
      <c r="AB262" s="236" t="n"/>
      <c r="AC262" s="236" t="n"/>
      <c r="AD262" s="236" t="n"/>
      <c r="AE262" s="236" t="n"/>
      <c r="AF262" s="264">
        <f>IF(COUNTA(S262:AE262)=0,"",ROUND(AVERAGE(S262:AE262),1))</f>
        <v/>
      </c>
      <c r="AH262" s="236" t="n"/>
      <c r="AI262" s="236" t="n"/>
      <c r="AJ262" s="236" t="n"/>
      <c r="AK262" s="236" t="n"/>
      <c r="AL262" s="236" t="n"/>
      <c r="AM262" s="236" t="n"/>
      <c r="AN262" s="236" t="n"/>
      <c r="AO262" s="236" t="n"/>
      <c r="AP262" s="236" t="n"/>
      <c r="AQ262" s="236" t="n"/>
      <c r="AR262" s="236" t="n"/>
      <c r="AS262" s="236" t="n"/>
      <c r="AT262" s="236" t="n"/>
      <c r="AU262" s="237">
        <f>IF(COUNTA(AH262:AT262)=0,"",ROUND(AVERAGE(AH262:AT262),1))</f>
        <v/>
      </c>
    </row>
    <row r="263" ht="14.4" customHeight="1" s="185">
      <c r="A263" s="213" t="n">
        <v>11</v>
      </c>
      <c r="B263" s="234">
        <f t="array" ref="B263:B263">IFERROR(INDEX(Liste_Enfants!B$4:B$53,SMALL(IF(Liste_Enfants!E$4:E$53="C",ROW(Liste_Enfants!E$4:E$53)-3),11))&amp;" "&amp;INDEX(Liste_Enfants!C$4:C$53,SMALL(IF(Liste_Enfants!E$4:E$53="C",ROW(Liste_Enfants!E$4:E$53)-3),11)),"")</f>
        <v/>
      </c>
      <c r="C263" s="235" t="n"/>
      <c r="D263" s="236" t="n"/>
      <c r="E263" s="236" t="n"/>
      <c r="F263" s="236" t="n"/>
      <c r="G263" s="236" t="n"/>
      <c r="H263" s="236" t="n"/>
      <c r="I263" s="236" t="n"/>
      <c r="J263" s="236" t="n"/>
      <c r="K263" s="236" t="n"/>
      <c r="L263" s="236" t="n"/>
      <c r="M263" s="236" t="n"/>
      <c r="N263" s="236" t="n"/>
      <c r="O263" s="236" t="n"/>
      <c r="P263" s="236" t="n"/>
      <c r="Q263" s="264">
        <f>IF(COUNTA(D263:P263)=0,"",ROUND(AVERAGE(D263:P263),1))</f>
        <v/>
      </c>
      <c r="S263" s="236" t="n"/>
      <c r="T263" s="236" t="n"/>
      <c r="U263" s="236" t="n"/>
      <c r="V263" s="236" t="n"/>
      <c r="W263" s="236" t="n"/>
      <c r="X263" s="236" t="n"/>
      <c r="Y263" s="236" t="n"/>
      <c r="Z263" s="236" t="n"/>
      <c r="AA263" s="236" t="n"/>
      <c r="AB263" s="236" t="n"/>
      <c r="AC263" s="236" t="n"/>
      <c r="AD263" s="236" t="n"/>
      <c r="AE263" s="236" t="n"/>
      <c r="AF263" s="264">
        <f>IF(COUNTA(S263:AE263)=0,"",ROUND(AVERAGE(S263:AE263),1))</f>
        <v/>
      </c>
      <c r="AH263" s="236" t="n"/>
      <c r="AI263" s="236" t="n"/>
      <c r="AJ263" s="236" t="n"/>
      <c r="AK263" s="236" t="n"/>
      <c r="AL263" s="236" t="n"/>
      <c r="AM263" s="236" t="n"/>
      <c r="AN263" s="236" t="n"/>
      <c r="AO263" s="236" t="n"/>
      <c r="AP263" s="236" t="n"/>
      <c r="AQ263" s="236" t="n"/>
      <c r="AR263" s="236" t="n"/>
      <c r="AS263" s="236" t="n"/>
      <c r="AT263" s="236" t="n"/>
      <c r="AU263" s="237">
        <f>IF(COUNTA(AH263:AT263)=0,"",ROUND(AVERAGE(AH263:AT263),1))</f>
        <v/>
      </c>
    </row>
    <row r="264" ht="14.4" customHeight="1" s="185">
      <c r="A264" s="238" t="n">
        <v>12</v>
      </c>
      <c r="B264" s="239">
        <f t="array" ref="B264:B264">IFERROR(INDEX(Liste_Enfants!B$4:B$53,SMALL(IF(Liste_Enfants!E$4:E$53="C",ROW(Liste_Enfants!E$4:E$53)-3),12))&amp;" "&amp;INDEX(Liste_Enfants!C$4:C$53,SMALL(IF(Liste_Enfants!E$4:E$53="C",ROW(Liste_Enfants!E$4:E$53)-3),12)),"")</f>
        <v/>
      </c>
      <c r="C264" s="235" t="n"/>
      <c r="D264" s="236" t="n"/>
      <c r="E264" s="236" t="n"/>
      <c r="F264" s="236" t="n"/>
      <c r="G264" s="236" t="n"/>
      <c r="H264" s="236" t="n"/>
      <c r="I264" s="236" t="n"/>
      <c r="J264" s="236" t="n"/>
      <c r="K264" s="236" t="n"/>
      <c r="L264" s="236" t="n"/>
      <c r="M264" s="236" t="n"/>
      <c r="N264" s="236" t="n"/>
      <c r="O264" s="236" t="n"/>
      <c r="P264" s="236" t="n"/>
      <c r="Q264" s="264">
        <f>IF(COUNTA(D264:P264)=0,"",ROUND(AVERAGE(D264:P264),1))</f>
        <v/>
      </c>
      <c r="S264" s="236" t="n"/>
      <c r="T264" s="236" t="n"/>
      <c r="U264" s="236" t="n"/>
      <c r="V264" s="236" t="n"/>
      <c r="W264" s="236" t="n"/>
      <c r="X264" s="236" t="n"/>
      <c r="Y264" s="236" t="n"/>
      <c r="Z264" s="236" t="n"/>
      <c r="AA264" s="236" t="n"/>
      <c r="AB264" s="236" t="n"/>
      <c r="AC264" s="236" t="n"/>
      <c r="AD264" s="236" t="n"/>
      <c r="AE264" s="236" t="n"/>
      <c r="AF264" s="264">
        <f>IF(COUNTA(S264:AE264)=0,"",ROUND(AVERAGE(S264:AE264),1))</f>
        <v/>
      </c>
      <c r="AH264" s="236" t="n"/>
      <c r="AI264" s="236" t="n"/>
      <c r="AJ264" s="236" t="n"/>
      <c r="AK264" s="236" t="n"/>
      <c r="AL264" s="236" t="n"/>
      <c r="AM264" s="236" t="n"/>
      <c r="AN264" s="236" t="n"/>
      <c r="AO264" s="236" t="n"/>
      <c r="AP264" s="236" t="n"/>
      <c r="AQ264" s="236" t="n"/>
      <c r="AR264" s="236" t="n"/>
      <c r="AS264" s="236" t="n"/>
      <c r="AT264" s="236" t="n"/>
      <c r="AU264" s="237">
        <f>IF(COUNTA(AH264:AT264)=0,"",ROUND(AVERAGE(AH264:AT264),1))</f>
        <v/>
      </c>
    </row>
    <row r="265" ht="14.4" customHeight="1" s="185">
      <c r="A265" s="213" t="n">
        <v>13</v>
      </c>
      <c r="B265" s="234">
        <f t="array" ref="B265:B265">IFERROR(INDEX(Liste_Enfants!B$4:B$53,SMALL(IF(Liste_Enfants!E$4:E$53="C",ROW(Liste_Enfants!E$4:E$53)-3),13))&amp;" "&amp;INDEX(Liste_Enfants!C$4:C$53,SMALL(IF(Liste_Enfants!E$4:E$53="C",ROW(Liste_Enfants!E$4:E$53)-3),13)),"")</f>
        <v/>
      </c>
      <c r="C265" s="235" t="n"/>
      <c r="D265" s="236" t="n"/>
      <c r="E265" s="236" t="n"/>
      <c r="F265" s="236" t="n"/>
      <c r="G265" s="236" t="n"/>
      <c r="H265" s="236" t="n"/>
      <c r="I265" s="236" t="n"/>
      <c r="J265" s="236" t="n"/>
      <c r="K265" s="236" t="n"/>
      <c r="L265" s="236" t="n"/>
      <c r="M265" s="236" t="n"/>
      <c r="N265" s="236" t="n"/>
      <c r="O265" s="236" t="n"/>
      <c r="P265" s="236" t="n"/>
      <c r="Q265" s="264">
        <f>IF(COUNTA(D265:P265)=0,"",ROUND(AVERAGE(D265:P265),1))</f>
        <v/>
      </c>
      <c r="S265" s="236" t="n"/>
      <c r="T265" s="236" t="n"/>
      <c r="U265" s="236" t="n"/>
      <c r="V265" s="236" t="n"/>
      <c r="W265" s="236" t="n"/>
      <c r="X265" s="236" t="n"/>
      <c r="Y265" s="236" t="n"/>
      <c r="Z265" s="236" t="n"/>
      <c r="AA265" s="236" t="n"/>
      <c r="AB265" s="236" t="n"/>
      <c r="AC265" s="236" t="n"/>
      <c r="AD265" s="236" t="n"/>
      <c r="AE265" s="236" t="n"/>
      <c r="AF265" s="264">
        <f>IF(COUNTA(S265:AE265)=0,"",ROUND(AVERAGE(S265:AE265),1))</f>
        <v/>
      </c>
      <c r="AH265" s="236" t="n"/>
      <c r="AI265" s="236" t="n"/>
      <c r="AJ265" s="236" t="n"/>
      <c r="AK265" s="236" t="n"/>
      <c r="AL265" s="236" t="n"/>
      <c r="AM265" s="236" t="n"/>
      <c r="AN265" s="236" t="n"/>
      <c r="AO265" s="236" t="n"/>
      <c r="AP265" s="236" t="n"/>
      <c r="AQ265" s="236" t="n"/>
      <c r="AR265" s="236" t="n"/>
      <c r="AS265" s="236" t="n"/>
      <c r="AT265" s="236" t="n"/>
      <c r="AU265" s="237">
        <f>IF(COUNTA(AH265:AT265)=0,"",ROUND(AVERAGE(AH265:AT265),1))</f>
        <v/>
      </c>
    </row>
    <row r="266" ht="14.4" customHeight="1" s="185">
      <c r="A266" s="238" t="n">
        <v>14</v>
      </c>
      <c r="B266" s="239">
        <f t="array" ref="B266:B266">IFERROR(INDEX(Liste_Enfants!B$4:B$53,SMALL(IF(Liste_Enfants!E$4:E$53="C",ROW(Liste_Enfants!E$4:E$53)-3),14))&amp;" "&amp;INDEX(Liste_Enfants!C$4:C$53,SMALL(IF(Liste_Enfants!E$4:E$53="C",ROW(Liste_Enfants!E$4:E$53)-3),14)),"")</f>
        <v/>
      </c>
      <c r="C266" s="235" t="n"/>
      <c r="D266" s="236" t="n"/>
      <c r="E266" s="236" t="n"/>
      <c r="F266" s="236" t="n"/>
      <c r="G266" s="236" t="n"/>
      <c r="H266" s="236" t="n"/>
      <c r="I266" s="236" t="n"/>
      <c r="J266" s="236" t="n"/>
      <c r="K266" s="236" t="n"/>
      <c r="L266" s="236" t="n"/>
      <c r="M266" s="236" t="n"/>
      <c r="N266" s="236" t="n"/>
      <c r="O266" s="236" t="n"/>
      <c r="P266" s="236" t="n"/>
      <c r="Q266" s="264">
        <f>IF(COUNTA(D266:P266)=0,"",ROUND(AVERAGE(D266:P266),1))</f>
        <v/>
      </c>
      <c r="S266" s="236" t="n"/>
      <c r="T266" s="236" t="n"/>
      <c r="U266" s="236" t="n"/>
      <c r="V266" s="236" t="n"/>
      <c r="W266" s="236" t="n"/>
      <c r="X266" s="236" t="n"/>
      <c r="Y266" s="236" t="n"/>
      <c r="Z266" s="236" t="n"/>
      <c r="AA266" s="236" t="n"/>
      <c r="AB266" s="236" t="n"/>
      <c r="AC266" s="236" t="n"/>
      <c r="AD266" s="236" t="n"/>
      <c r="AE266" s="236" t="n"/>
      <c r="AF266" s="264">
        <f>IF(COUNTA(S266:AE266)=0,"",ROUND(AVERAGE(S266:AE266),1))</f>
        <v/>
      </c>
      <c r="AH266" s="236" t="n"/>
      <c r="AI266" s="236" t="n"/>
      <c r="AJ266" s="236" t="n"/>
      <c r="AK266" s="236" t="n"/>
      <c r="AL266" s="236" t="n"/>
      <c r="AM266" s="236" t="n"/>
      <c r="AN266" s="236" t="n"/>
      <c r="AO266" s="236" t="n"/>
      <c r="AP266" s="236" t="n"/>
      <c r="AQ266" s="236" t="n"/>
      <c r="AR266" s="236" t="n"/>
      <c r="AS266" s="236" t="n"/>
      <c r="AT266" s="236" t="n"/>
      <c r="AU266" s="237">
        <f>IF(COUNTA(AH266:AT266)=0,"",ROUND(AVERAGE(AH266:AT266),1))</f>
        <v/>
      </c>
    </row>
    <row r="267" ht="14.4" customHeight="1" s="185">
      <c r="A267" s="213" t="n">
        <v>15</v>
      </c>
      <c r="B267" s="234">
        <f t="array" ref="B267:B267">IFERROR(INDEX(Liste_Enfants!B$4:B$53,SMALL(IF(Liste_Enfants!E$4:E$53="C",ROW(Liste_Enfants!E$4:E$53)-3),15))&amp;" "&amp;INDEX(Liste_Enfants!C$4:C$53,SMALL(IF(Liste_Enfants!E$4:E$53="C",ROW(Liste_Enfants!E$4:E$53)-3),15)),"")</f>
        <v/>
      </c>
      <c r="C267" s="235" t="n"/>
      <c r="D267" s="236" t="n"/>
      <c r="E267" s="236" t="n"/>
      <c r="F267" s="236" t="n"/>
      <c r="G267" s="236" t="n"/>
      <c r="H267" s="236" t="n"/>
      <c r="I267" s="236" t="n"/>
      <c r="J267" s="236" t="n"/>
      <c r="K267" s="236" t="n"/>
      <c r="L267" s="236" t="n"/>
      <c r="M267" s="236" t="n"/>
      <c r="N267" s="236" t="n"/>
      <c r="O267" s="236" t="n"/>
      <c r="P267" s="236" t="n"/>
      <c r="Q267" s="264">
        <f>IF(COUNTA(D267:P267)=0,"",ROUND(AVERAGE(D267:P267),1))</f>
        <v/>
      </c>
      <c r="S267" s="236" t="n"/>
      <c r="T267" s="236" t="n"/>
      <c r="U267" s="236" t="n"/>
      <c r="V267" s="236" t="n"/>
      <c r="W267" s="236" t="n"/>
      <c r="X267" s="236" t="n"/>
      <c r="Y267" s="236" t="n"/>
      <c r="Z267" s="236" t="n"/>
      <c r="AA267" s="236" t="n"/>
      <c r="AB267" s="236" t="n"/>
      <c r="AC267" s="236" t="n"/>
      <c r="AD267" s="236" t="n"/>
      <c r="AE267" s="236" t="n"/>
      <c r="AF267" s="264">
        <f>IF(COUNTA(S267:AE267)=0,"",ROUND(AVERAGE(S267:AE267),1))</f>
        <v/>
      </c>
      <c r="AH267" s="236" t="n"/>
      <c r="AI267" s="236" t="n"/>
      <c r="AJ267" s="236" t="n"/>
      <c r="AK267" s="236" t="n"/>
      <c r="AL267" s="236" t="n"/>
      <c r="AM267" s="236" t="n"/>
      <c r="AN267" s="236" t="n"/>
      <c r="AO267" s="236" t="n"/>
      <c r="AP267" s="236" t="n"/>
      <c r="AQ267" s="236" t="n"/>
      <c r="AR267" s="236" t="n"/>
      <c r="AS267" s="236" t="n"/>
      <c r="AT267" s="236" t="n"/>
      <c r="AU267" s="237">
        <f>IF(COUNTA(AH267:AT267)=0,"",ROUND(AVERAGE(AH267:AT267),1))</f>
        <v/>
      </c>
    </row>
    <row r="268" ht="14.4" customHeight="1" s="185">
      <c r="A268" s="233" t="inlineStr">
        <is>
          <t>📊 MOY.</t>
        </is>
      </c>
      <c r="C268" s="235" t="n"/>
      <c r="D268" s="241">
        <f>IF(COUNTA(D253:D267)=0,"",ROUND(AVERAGE(D253:D267),1))</f>
        <v/>
      </c>
      <c r="E268" s="241">
        <f>IF(COUNTA(E253:E267)=0,"",ROUND(AVERAGE(E253:E267),1))</f>
        <v/>
      </c>
      <c r="F268" s="241">
        <f>IF(COUNTA(F253:F267)=0,"",ROUND(AVERAGE(F253:F267),1))</f>
        <v/>
      </c>
      <c r="G268" s="241">
        <f>IF(COUNTA(G253:G267)=0,"",ROUND(AVERAGE(G253:G267),1))</f>
        <v/>
      </c>
      <c r="H268" s="241">
        <f>IF(COUNTA(H253:H267)=0,"",ROUND(AVERAGE(H253:H267),1))</f>
        <v/>
      </c>
      <c r="I268" s="241">
        <f>IF(COUNTA(I253:I267)=0,"",ROUND(AVERAGE(I253:I267),1))</f>
        <v/>
      </c>
      <c r="J268" s="241">
        <f>IF(COUNTA(J253:J267)=0,"",ROUND(AVERAGE(J253:J267),1))</f>
        <v/>
      </c>
      <c r="K268" s="241">
        <f>IF(COUNTA(K253:K267)=0,"",ROUND(AVERAGE(K253:K267),1))</f>
        <v/>
      </c>
      <c r="L268" s="241">
        <f>IF(COUNTA(L253:L267)=0,"",ROUND(AVERAGE(L253:L267),1))</f>
        <v/>
      </c>
      <c r="M268" s="241">
        <f>IF(COUNTA(M253:M267)=0,"",ROUND(AVERAGE(M253:M267),1))</f>
        <v/>
      </c>
      <c r="N268" s="241">
        <f>IF(COUNTA(N253:N267)=0,"",ROUND(AVERAGE(N253:N267),1))</f>
        <v/>
      </c>
      <c r="O268" s="241">
        <f>IF(COUNTA(O253:O267)=0,"",ROUND(AVERAGE(O253:O267),1))</f>
        <v/>
      </c>
      <c r="P268" s="241">
        <f>IF(COUNTA(P253:P267)=0,"",ROUND(AVERAGE(P253:P267),1))</f>
        <v/>
      </c>
      <c r="Q268" s="265">
        <f>IF(COUNTA(Q253:Q267)=0,"",ROUND(AVERAGE(Q253:Q267),1))</f>
        <v/>
      </c>
      <c r="S268" s="241">
        <f>IF(COUNTA(S253:S267)=0,"",ROUND(AVERAGE(S253:S267),1))</f>
        <v/>
      </c>
      <c r="T268" s="241">
        <f>IF(COUNTA(T253:T267)=0,"",ROUND(AVERAGE(T253:T267),1))</f>
        <v/>
      </c>
      <c r="U268" s="241">
        <f>IF(COUNTA(U253:U267)=0,"",ROUND(AVERAGE(U253:U267),1))</f>
        <v/>
      </c>
      <c r="V268" s="241">
        <f>IF(COUNTA(V253:V267)=0,"",ROUND(AVERAGE(V253:V267),1))</f>
        <v/>
      </c>
      <c r="W268" s="241">
        <f>IF(COUNTA(W253:W267)=0,"",ROUND(AVERAGE(W253:W267),1))</f>
        <v/>
      </c>
      <c r="X268" s="241">
        <f>IF(COUNTA(X253:X267)=0,"",ROUND(AVERAGE(X253:X267),1))</f>
        <v/>
      </c>
      <c r="Y268" s="241">
        <f>IF(COUNTA(Y253:Y267)=0,"",ROUND(AVERAGE(Y253:Y267),1))</f>
        <v/>
      </c>
      <c r="Z268" s="241">
        <f>IF(COUNTA(Z253:Z267)=0,"",ROUND(AVERAGE(Z253:Z267),1))</f>
        <v/>
      </c>
      <c r="AA268" s="241">
        <f>IF(COUNTA(AA253:AA267)=0,"",ROUND(AVERAGE(AA253:AA267),1))</f>
        <v/>
      </c>
      <c r="AB268" s="241">
        <f>IF(COUNTA(AB253:AB267)=0,"",ROUND(AVERAGE(AB253:AB267),1))</f>
        <v/>
      </c>
      <c r="AC268" s="241">
        <f>IF(COUNTA(AC253:AC267)=0,"",ROUND(AVERAGE(AC253:AC267),1))</f>
        <v/>
      </c>
      <c r="AD268" s="241">
        <f>IF(COUNTA(AD253:AD267)=0,"",ROUND(AVERAGE(AD253:AD267),1))</f>
        <v/>
      </c>
      <c r="AE268" s="241">
        <f>IF(COUNTA(AE253:AE267)=0,"",ROUND(AVERAGE(AE253:AE267),1))</f>
        <v/>
      </c>
      <c r="AF268" s="265">
        <f>IF(COUNTA(AF253:AF267)=0,"",ROUND(AVERAGE(AF253:AF267),1))</f>
        <v/>
      </c>
      <c r="AH268" s="241">
        <f>IF(COUNTA(AH253:AH267)=0,"",ROUND(AVERAGE(AH253:AH267),1))</f>
        <v/>
      </c>
      <c r="AI268" s="241">
        <f>IF(COUNTA(AI253:AI267)=0,"",ROUND(AVERAGE(AI253:AI267),1))</f>
        <v/>
      </c>
      <c r="AJ268" s="241">
        <f>IF(COUNTA(AJ253:AJ267)=0,"",ROUND(AVERAGE(AJ253:AJ267),1))</f>
        <v/>
      </c>
      <c r="AK268" s="241">
        <f>IF(COUNTA(AK253:AK267)=0,"",ROUND(AVERAGE(AK253:AK267),1))</f>
        <v/>
      </c>
      <c r="AL268" s="241">
        <f>IF(COUNTA(AL253:AL267)=0,"",ROUND(AVERAGE(AL253:AL267),1))</f>
        <v/>
      </c>
      <c r="AM268" s="241">
        <f>IF(COUNTA(AM253:AM267)=0,"",ROUND(AVERAGE(AM253:AM267),1))</f>
        <v/>
      </c>
      <c r="AN268" s="241">
        <f>IF(COUNTA(AN253:AN267)=0,"",ROUND(AVERAGE(AN253:AN267),1))</f>
        <v/>
      </c>
      <c r="AO268" s="241">
        <f>IF(COUNTA(AO253:AO267)=0,"",ROUND(AVERAGE(AO253:AO267),1))</f>
        <v/>
      </c>
      <c r="AP268" s="241">
        <f>IF(COUNTA(AP253:AP267)=0,"",ROUND(AVERAGE(AP253:AP267),1))</f>
        <v/>
      </c>
      <c r="AQ268" s="241">
        <f>IF(COUNTA(AQ253:AQ267)=0,"",ROUND(AVERAGE(AQ253:AQ267),1))</f>
        <v/>
      </c>
      <c r="AR268" s="241">
        <f>IF(COUNTA(AR253:AR267)=0,"",ROUND(AVERAGE(AR253:AR267),1))</f>
        <v/>
      </c>
      <c r="AS268" s="241">
        <f>IF(COUNTA(AS253:AS267)=0,"",ROUND(AVERAGE(AS253:AS267),1))</f>
        <v/>
      </c>
      <c r="AT268" s="241">
        <f>IF(COUNTA(AT253:AT267)=0,"",ROUND(AVERAGE(AT253:AT267),1))</f>
        <v/>
      </c>
      <c r="AU268" s="266">
        <f>IF(COUNTA(AU253:AU267)=0,"",ROUND(AVERAGE(AU253:AU267),1))</f>
        <v/>
      </c>
    </row>
    <row r="269" ht="30" customHeight="1" s="185">
      <c r="A269" s="246" t="inlineStr">
        <is>
          <t>N°</t>
        </is>
      </c>
      <c r="B269" s="247" t="inlineStr">
        <is>
          <t>📅 JEUDI</t>
        </is>
      </c>
      <c r="C269" s="228" t="n"/>
      <c r="D269" s="229" t="inlineStr">
        <is>
          <t>Règles</t>
        </is>
      </c>
      <c r="E269" s="229" t="inlineStr">
        <is>
          <t>Coopér.</t>
        </is>
      </c>
      <c r="F269" s="229" t="inlineStr">
        <is>
          <t>Comm.</t>
        </is>
      </c>
      <c r="G269" s="229" t="inlineStr">
        <is>
          <t>Entraide</t>
        </is>
      </c>
      <c r="H269" s="230" t="inlineStr">
        <is>
          <t>Initiat.</t>
        </is>
      </c>
      <c r="I269" s="230" t="inlineStr">
        <is>
          <t>Gest.mat</t>
        </is>
      </c>
      <c r="J269" s="230" t="inlineStr">
        <is>
          <t>Orga.</t>
        </is>
      </c>
      <c r="K269" s="231" t="inlineStr">
        <is>
          <t>Imagin.</t>
        </is>
      </c>
      <c r="L269" s="231" t="inlineStr">
        <is>
          <t>Expr.art</t>
        </is>
      </c>
      <c r="M269" s="231" t="inlineStr">
        <is>
          <t>Expr.corp</t>
        </is>
      </c>
      <c r="N269" s="232" t="inlineStr">
        <is>
          <t>Coord.</t>
        </is>
      </c>
      <c r="O269" s="232" t="inlineStr">
        <is>
          <t>Endur.</t>
        </is>
      </c>
      <c r="P269" s="232" t="inlineStr">
        <is>
          <t>Esp.sport</t>
        </is>
      </c>
      <c r="Q269" s="267" t="inlineStr">
        <is>
          <t>MOY</t>
        </is>
      </c>
      <c r="R269" s="268" t="inlineStr">
        <is>
          <t>▼ Activité</t>
        </is>
      </c>
      <c r="S269" s="229" t="inlineStr">
        <is>
          <t>Règles</t>
        </is>
      </c>
      <c r="T269" s="229" t="inlineStr">
        <is>
          <t>Coopér.</t>
        </is>
      </c>
      <c r="U269" s="229" t="inlineStr">
        <is>
          <t>Comm.</t>
        </is>
      </c>
      <c r="V269" s="229" t="inlineStr">
        <is>
          <t>Entraide</t>
        </is>
      </c>
      <c r="W269" s="230" t="inlineStr">
        <is>
          <t>Initiat.</t>
        </is>
      </c>
      <c r="X269" s="230" t="inlineStr">
        <is>
          <t>Gest.mat</t>
        </is>
      </c>
      <c r="Y269" s="230" t="inlineStr">
        <is>
          <t>Orga.</t>
        </is>
      </c>
      <c r="Z269" s="231" t="inlineStr">
        <is>
          <t>Imagin.</t>
        </is>
      </c>
      <c r="AA269" s="231" t="inlineStr">
        <is>
          <t>Expr.art</t>
        </is>
      </c>
      <c r="AB269" s="231" t="inlineStr">
        <is>
          <t>Expr.corp</t>
        </is>
      </c>
      <c r="AC269" s="232" t="inlineStr">
        <is>
          <t>Coord.</t>
        </is>
      </c>
      <c r="AD269" s="232" t="inlineStr">
        <is>
          <t>Endur.</t>
        </is>
      </c>
      <c r="AE269" s="232" t="inlineStr">
        <is>
          <t>Esp.sport</t>
        </is>
      </c>
      <c r="AF269" s="267" t="inlineStr">
        <is>
          <t>MOY</t>
        </is>
      </c>
      <c r="AH269" s="229" t="inlineStr">
        <is>
          <t>Règles</t>
        </is>
      </c>
      <c r="AI269" s="229" t="inlineStr">
        <is>
          <t>Coopér.</t>
        </is>
      </c>
      <c r="AJ269" s="229" t="inlineStr">
        <is>
          <t>Comm.</t>
        </is>
      </c>
      <c r="AK269" s="229" t="inlineStr">
        <is>
          <t>Entraide</t>
        </is>
      </c>
      <c r="AL269" s="230" t="inlineStr">
        <is>
          <t>Initiat.</t>
        </is>
      </c>
      <c r="AM269" s="230" t="inlineStr">
        <is>
          <t>Gest.mat</t>
        </is>
      </c>
      <c r="AN269" s="230" t="inlineStr">
        <is>
          <t>Orga.</t>
        </is>
      </c>
      <c r="AO269" s="231" t="inlineStr">
        <is>
          <t>Imagin.</t>
        </is>
      </c>
      <c r="AP269" s="231" t="inlineStr">
        <is>
          <t>Expr.art</t>
        </is>
      </c>
      <c r="AQ269" s="231" t="inlineStr">
        <is>
          <t>Expr.corp</t>
        </is>
      </c>
      <c r="AR269" s="232" t="inlineStr">
        <is>
          <t>Coord.</t>
        </is>
      </c>
      <c r="AS269" s="232" t="inlineStr">
        <is>
          <t>Endur.</t>
        </is>
      </c>
      <c r="AT269" s="232" t="inlineStr">
        <is>
          <t>Esp.sport</t>
        </is>
      </c>
      <c r="AU269" s="269" t="inlineStr">
        <is>
          <t>MOY</t>
        </is>
      </c>
    </row>
    <row r="270" ht="14.4" customHeight="1" s="185">
      <c r="A270" s="213" t="n">
        <v>1</v>
      </c>
      <c r="B270" s="234">
        <f t="array" ref="B270:B270">IFERROR(INDEX(Liste_Enfants!B$4:B$53,SMALL(IF(Liste_Enfants!E$4:E$53="C",ROW(Liste_Enfants!E$4:E$53)-3),1))&amp;" "&amp;INDEX(Liste_Enfants!C$4:C$53,SMALL(IF(Liste_Enfants!E$4:E$53="C",ROW(Liste_Enfants!E$4:E$53)-3),1)),"")</f>
        <v/>
      </c>
      <c r="C270" s="235" t="n"/>
      <c r="D270" s="236" t="n"/>
      <c r="E270" s="236" t="n"/>
      <c r="F270" s="236" t="n"/>
      <c r="G270" s="236" t="n"/>
      <c r="H270" s="236" t="n"/>
      <c r="I270" s="236" t="n"/>
      <c r="J270" s="236" t="n"/>
      <c r="K270" s="236" t="n"/>
      <c r="L270" s="236" t="n"/>
      <c r="M270" s="236" t="n"/>
      <c r="N270" s="236" t="n"/>
      <c r="O270" s="236" t="n"/>
      <c r="P270" s="236" t="n"/>
      <c r="Q270" s="264">
        <f>IF(COUNTA(D270:P270)=0,"",ROUND(AVERAGE(D270:P270),1))</f>
        <v/>
      </c>
      <c r="S270" s="236" t="n"/>
      <c r="T270" s="236" t="n"/>
      <c r="U270" s="236" t="n"/>
      <c r="V270" s="236" t="n"/>
      <c r="W270" s="236" t="n"/>
      <c r="X270" s="236" t="n"/>
      <c r="Y270" s="236" t="n"/>
      <c r="Z270" s="236" t="n"/>
      <c r="AA270" s="236" t="n"/>
      <c r="AB270" s="236" t="n"/>
      <c r="AC270" s="236" t="n"/>
      <c r="AD270" s="236" t="n"/>
      <c r="AE270" s="236" t="n"/>
      <c r="AF270" s="264">
        <f>IF(COUNTA(S270:AE270)=0,"",ROUND(AVERAGE(S270:AE270),1))</f>
        <v/>
      </c>
      <c r="AH270" s="236" t="n"/>
      <c r="AI270" s="236" t="n"/>
      <c r="AJ270" s="236" t="n"/>
      <c r="AK270" s="236" t="n"/>
      <c r="AL270" s="236" t="n"/>
      <c r="AM270" s="236" t="n"/>
      <c r="AN270" s="236" t="n"/>
      <c r="AO270" s="236" t="n"/>
      <c r="AP270" s="236" t="n"/>
      <c r="AQ270" s="236" t="n"/>
      <c r="AR270" s="236" t="n"/>
      <c r="AS270" s="236" t="n"/>
      <c r="AT270" s="236" t="n"/>
      <c r="AU270" s="237">
        <f>IF(COUNTA(AH270:AT270)=0,"",ROUND(AVERAGE(AH270:AT270),1))</f>
        <v/>
      </c>
    </row>
    <row r="271" ht="14.4" customHeight="1" s="185">
      <c r="A271" s="238" t="n">
        <v>2</v>
      </c>
      <c r="B271" s="239">
        <f t="array" ref="B271:B271">IFERROR(INDEX(Liste_Enfants!B$4:B$53,SMALL(IF(Liste_Enfants!E$4:E$53="C",ROW(Liste_Enfants!E$4:E$53)-3),2))&amp;" "&amp;INDEX(Liste_Enfants!C$4:C$53,SMALL(IF(Liste_Enfants!E$4:E$53="C",ROW(Liste_Enfants!E$4:E$53)-3),2)),"")</f>
        <v/>
      </c>
      <c r="C271" s="235" t="n"/>
      <c r="D271" s="236" t="n"/>
      <c r="E271" s="236" t="n"/>
      <c r="F271" s="236" t="n"/>
      <c r="G271" s="236" t="n"/>
      <c r="H271" s="236" t="n"/>
      <c r="I271" s="236" t="n"/>
      <c r="J271" s="236" t="n"/>
      <c r="K271" s="236" t="n"/>
      <c r="L271" s="236" t="n"/>
      <c r="M271" s="236" t="n"/>
      <c r="N271" s="236" t="n"/>
      <c r="O271" s="236" t="n"/>
      <c r="P271" s="236" t="n"/>
      <c r="Q271" s="264">
        <f>IF(COUNTA(D271:P271)=0,"",ROUND(AVERAGE(D271:P271),1))</f>
        <v/>
      </c>
      <c r="S271" s="236" t="n"/>
      <c r="T271" s="236" t="n"/>
      <c r="U271" s="236" t="n"/>
      <c r="V271" s="236" t="n"/>
      <c r="W271" s="236" t="n"/>
      <c r="X271" s="236" t="n"/>
      <c r="Y271" s="236" t="n"/>
      <c r="Z271" s="236" t="n"/>
      <c r="AA271" s="236" t="n"/>
      <c r="AB271" s="236" t="n"/>
      <c r="AC271" s="236" t="n"/>
      <c r="AD271" s="236" t="n"/>
      <c r="AE271" s="236" t="n"/>
      <c r="AF271" s="264">
        <f>IF(COUNTA(S271:AE271)=0,"",ROUND(AVERAGE(S271:AE271),1))</f>
        <v/>
      </c>
      <c r="AH271" s="236" t="n"/>
      <c r="AI271" s="236" t="n"/>
      <c r="AJ271" s="236" t="n"/>
      <c r="AK271" s="236" t="n"/>
      <c r="AL271" s="236" t="n"/>
      <c r="AM271" s="236" t="n"/>
      <c r="AN271" s="236" t="n"/>
      <c r="AO271" s="236" t="n"/>
      <c r="AP271" s="236" t="n"/>
      <c r="AQ271" s="236" t="n"/>
      <c r="AR271" s="236" t="n"/>
      <c r="AS271" s="236" t="n"/>
      <c r="AT271" s="236" t="n"/>
      <c r="AU271" s="237">
        <f>IF(COUNTA(AH271:AT271)=0,"",ROUND(AVERAGE(AH271:AT271),1))</f>
        <v/>
      </c>
    </row>
    <row r="272" ht="14.4" customHeight="1" s="185">
      <c r="A272" s="213" t="n">
        <v>3</v>
      </c>
      <c r="B272" s="234">
        <f t="array" ref="B272:B272">IFERROR(INDEX(Liste_Enfants!B$4:B$53,SMALL(IF(Liste_Enfants!E$4:E$53="C",ROW(Liste_Enfants!E$4:E$53)-3),3))&amp;" "&amp;INDEX(Liste_Enfants!C$4:C$53,SMALL(IF(Liste_Enfants!E$4:E$53="C",ROW(Liste_Enfants!E$4:E$53)-3),3)),"")</f>
        <v/>
      </c>
      <c r="C272" s="235" t="n"/>
      <c r="D272" s="236" t="n"/>
      <c r="E272" s="236" t="n"/>
      <c r="F272" s="236" t="n"/>
      <c r="G272" s="236" t="n"/>
      <c r="H272" s="236" t="n"/>
      <c r="I272" s="236" t="n"/>
      <c r="J272" s="236" t="n"/>
      <c r="K272" s="236" t="n"/>
      <c r="L272" s="236" t="n"/>
      <c r="M272" s="236" t="n"/>
      <c r="N272" s="236" t="n"/>
      <c r="O272" s="236" t="n"/>
      <c r="P272" s="236" t="n"/>
      <c r="Q272" s="264">
        <f>IF(COUNTA(D272:P272)=0,"",ROUND(AVERAGE(D272:P272),1))</f>
        <v/>
      </c>
      <c r="S272" s="236" t="n"/>
      <c r="T272" s="236" t="n"/>
      <c r="U272" s="236" t="n"/>
      <c r="V272" s="236" t="n"/>
      <c r="W272" s="236" t="n"/>
      <c r="X272" s="236" t="n"/>
      <c r="Y272" s="236" t="n"/>
      <c r="Z272" s="236" t="n"/>
      <c r="AA272" s="236" t="n"/>
      <c r="AB272" s="236" t="n"/>
      <c r="AC272" s="236" t="n"/>
      <c r="AD272" s="236" t="n"/>
      <c r="AE272" s="236" t="n"/>
      <c r="AF272" s="264">
        <f>IF(COUNTA(S272:AE272)=0,"",ROUND(AVERAGE(S272:AE272),1))</f>
        <v/>
      </c>
      <c r="AH272" s="236" t="n"/>
      <c r="AI272" s="236" t="n"/>
      <c r="AJ272" s="236" t="n"/>
      <c r="AK272" s="236" t="n"/>
      <c r="AL272" s="236" t="n"/>
      <c r="AM272" s="236" t="n"/>
      <c r="AN272" s="236" t="n"/>
      <c r="AO272" s="236" t="n"/>
      <c r="AP272" s="236" t="n"/>
      <c r="AQ272" s="236" t="n"/>
      <c r="AR272" s="236" t="n"/>
      <c r="AS272" s="236" t="n"/>
      <c r="AT272" s="236" t="n"/>
      <c r="AU272" s="237">
        <f>IF(COUNTA(AH272:AT272)=0,"",ROUND(AVERAGE(AH272:AT272),1))</f>
        <v/>
      </c>
    </row>
    <row r="273" ht="14.4" customHeight="1" s="185">
      <c r="A273" s="238" t="n">
        <v>4</v>
      </c>
      <c r="B273" s="239">
        <f t="array" ref="B273:B273">IFERROR(INDEX(Liste_Enfants!B$4:B$53,SMALL(IF(Liste_Enfants!E$4:E$53="C",ROW(Liste_Enfants!E$4:E$53)-3),4))&amp;" "&amp;INDEX(Liste_Enfants!C$4:C$53,SMALL(IF(Liste_Enfants!E$4:E$53="C",ROW(Liste_Enfants!E$4:E$53)-3),4)),"")</f>
        <v/>
      </c>
      <c r="C273" s="235" t="n"/>
      <c r="D273" s="236" t="n"/>
      <c r="E273" s="236" t="n"/>
      <c r="F273" s="236" t="n"/>
      <c r="G273" s="236" t="n"/>
      <c r="H273" s="236" t="n"/>
      <c r="I273" s="236" t="n"/>
      <c r="J273" s="236" t="n"/>
      <c r="K273" s="236" t="n"/>
      <c r="L273" s="236" t="n"/>
      <c r="M273" s="236" t="n"/>
      <c r="N273" s="236" t="n"/>
      <c r="O273" s="236" t="n"/>
      <c r="P273" s="236" t="n"/>
      <c r="Q273" s="264">
        <f>IF(COUNTA(D273:P273)=0,"",ROUND(AVERAGE(D273:P273),1))</f>
        <v/>
      </c>
      <c r="S273" s="236" t="n"/>
      <c r="T273" s="236" t="n"/>
      <c r="U273" s="236" t="n"/>
      <c r="V273" s="236" t="n"/>
      <c r="W273" s="236" t="n"/>
      <c r="X273" s="236" t="n"/>
      <c r="Y273" s="236" t="n"/>
      <c r="Z273" s="236" t="n"/>
      <c r="AA273" s="236" t="n"/>
      <c r="AB273" s="236" t="n"/>
      <c r="AC273" s="236" t="n"/>
      <c r="AD273" s="236" t="n"/>
      <c r="AE273" s="236" t="n"/>
      <c r="AF273" s="264">
        <f>IF(COUNTA(S273:AE273)=0,"",ROUND(AVERAGE(S273:AE273),1))</f>
        <v/>
      </c>
      <c r="AH273" s="236" t="n"/>
      <c r="AI273" s="236" t="n"/>
      <c r="AJ273" s="236" t="n"/>
      <c r="AK273" s="236" t="n"/>
      <c r="AL273" s="236" t="n"/>
      <c r="AM273" s="236" t="n"/>
      <c r="AN273" s="236" t="n"/>
      <c r="AO273" s="236" t="n"/>
      <c r="AP273" s="236" t="n"/>
      <c r="AQ273" s="236" t="n"/>
      <c r="AR273" s="236" t="n"/>
      <c r="AS273" s="236" t="n"/>
      <c r="AT273" s="236" t="n"/>
      <c r="AU273" s="237">
        <f>IF(COUNTA(AH273:AT273)=0,"",ROUND(AVERAGE(AH273:AT273),1))</f>
        <v/>
      </c>
    </row>
    <row r="274" ht="14.4" customHeight="1" s="185">
      <c r="A274" s="213" t="n">
        <v>5</v>
      </c>
      <c r="B274" s="234">
        <f t="array" ref="B274:B274">IFERROR(INDEX(Liste_Enfants!B$4:B$53,SMALL(IF(Liste_Enfants!E$4:E$53="C",ROW(Liste_Enfants!E$4:E$53)-3),5))&amp;" "&amp;INDEX(Liste_Enfants!C$4:C$53,SMALL(IF(Liste_Enfants!E$4:E$53="C",ROW(Liste_Enfants!E$4:E$53)-3),5)),"")</f>
        <v/>
      </c>
      <c r="C274" s="235" t="n"/>
      <c r="D274" s="236" t="n"/>
      <c r="E274" s="236" t="n"/>
      <c r="F274" s="236" t="n"/>
      <c r="G274" s="236" t="n"/>
      <c r="H274" s="236" t="n"/>
      <c r="I274" s="236" t="n"/>
      <c r="J274" s="236" t="n"/>
      <c r="K274" s="236" t="n"/>
      <c r="L274" s="236" t="n"/>
      <c r="M274" s="236" t="n"/>
      <c r="N274" s="236" t="n"/>
      <c r="O274" s="236" t="n"/>
      <c r="P274" s="236" t="n"/>
      <c r="Q274" s="264">
        <f>IF(COUNTA(D274:P274)=0,"",ROUND(AVERAGE(D274:P274),1))</f>
        <v/>
      </c>
      <c r="S274" s="236" t="n"/>
      <c r="T274" s="236" t="n"/>
      <c r="U274" s="236" t="n"/>
      <c r="V274" s="236" t="n"/>
      <c r="W274" s="236" t="n"/>
      <c r="X274" s="236" t="n"/>
      <c r="Y274" s="236" t="n"/>
      <c r="Z274" s="236" t="n"/>
      <c r="AA274" s="236" t="n"/>
      <c r="AB274" s="236" t="n"/>
      <c r="AC274" s="236" t="n"/>
      <c r="AD274" s="236" t="n"/>
      <c r="AE274" s="236" t="n"/>
      <c r="AF274" s="264">
        <f>IF(COUNTA(S274:AE274)=0,"",ROUND(AVERAGE(S274:AE274),1))</f>
        <v/>
      </c>
      <c r="AH274" s="236" t="n"/>
      <c r="AI274" s="236" t="n"/>
      <c r="AJ274" s="236" t="n"/>
      <c r="AK274" s="236" t="n"/>
      <c r="AL274" s="236" t="n"/>
      <c r="AM274" s="236" t="n"/>
      <c r="AN274" s="236" t="n"/>
      <c r="AO274" s="236" t="n"/>
      <c r="AP274" s="236" t="n"/>
      <c r="AQ274" s="236" t="n"/>
      <c r="AR274" s="236" t="n"/>
      <c r="AS274" s="236" t="n"/>
      <c r="AT274" s="236" t="n"/>
      <c r="AU274" s="237">
        <f>IF(COUNTA(AH274:AT274)=0,"",ROUND(AVERAGE(AH274:AT274),1))</f>
        <v/>
      </c>
    </row>
    <row r="275" ht="14.4" customHeight="1" s="185">
      <c r="A275" s="238" t="n">
        <v>6</v>
      </c>
      <c r="B275" s="239">
        <f t="array" ref="B275:B275">IFERROR(INDEX(Liste_Enfants!B$4:B$53,SMALL(IF(Liste_Enfants!E$4:E$53="C",ROW(Liste_Enfants!E$4:E$53)-3),6))&amp;" "&amp;INDEX(Liste_Enfants!C$4:C$53,SMALL(IF(Liste_Enfants!E$4:E$53="C",ROW(Liste_Enfants!E$4:E$53)-3),6)),"")</f>
        <v/>
      </c>
      <c r="C275" s="235" t="n"/>
      <c r="D275" s="236" t="n"/>
      <c r="E275" s="236" t="n"/>
      <c r="F275" s="236" t="n"/>
      <c r="G275" s="236" t="n"/>
      <c r="H275" s="236" t="n"/>
      <c r="I275" s="236" t="n"/>
      <c r="J275" s="236" t="n"/>
      <c r="K275" s="236" t="n"/>
      <c r="L275" s="236" t="n"/>
      <c r="M275" s="236" t="n"/>
      <c r="N275" s="236" t="n"/>
      <c r="O275" s="236" t="n"/>
      <c r="P275" s="236" t="n"/>
      <c r="Q275" s="264">
        <f>IF(COUNTA(D275:P275)=0,"",ROUND(AVERAGE(D275:P275),1))</f>
        <v/>
      </c>
      <c r="S275" s="236" t="n"/>
      <c r="T275" s="236" t="n"/>
      <c r="U275" s="236" t="n"/>
      <c r="V275" s="236" t="n"/>
      <c r="W275" s="236" t="n"/>
      <c r="X275" s="236" t="n"/>
      <c r="Y275" s="236" t="n"/>
      <c r="Z275" s="236" t="n"/>
      <c r="AA275" s="236" t="n"/>
      <c r="AB275" s="236" t="n"/>
      <c r="AC275" s="236" t="n"/>
      <c r="AD275" s="236" t="n"/>
      <c r="AE275" s="236" t="n"/>
      <c r="AF275" s="264">
        <f>IF(COUNTA(S275:AE275)=0,"",ROUND(AVERAGE(S275:AE275),1))</f>
        <v/>
      </c>
      <c r="AH275" s="236" t="n"/>
      <c r="AI275" s="236" t="n"/>
      <c r="AJ275" s="236" t="n"/>
      <c r="AK275" s="236" t="n"/>
      <c r="AL275" s="236" t="n"/>
      <c r="AM275" s="236" t="n"/>
      <c r="AN275" s="236" t="n"/>
      <c r="AO275" s="236" t="n"/>
      <c r="AP275" s="236" t="n"/>
      <c r="AQ275" s="236" t="n"/>
      <c r="AR275" s="236" t="n"/>
      <c r="AS275" s="236" t="n"/>
      <c r="AT275" s="236" t="n"/>
      <c r="AU275" s="237">
        <f>IF(COUNTA(AH275:AT275)=0,"",ROUND(AVERAGE(AH275:AT275),1))</f>
        <v/>
      </c>
    </row>
    <row r="276" ht="14.4" customHeight="1" s="185">
      <c r="A276" s="213" t="n">
        <v>7</v>
      </c>
      <c r="B276" s="234">
        <f t="array" ref="B276:B276">IFERROR(INDEX(Liste_Enfants!B$4:B$53,SMALL(IF(Liste_Enfants!E$4:E$53="C",ROW(Liste_Enfants!E$4:E$53)-3),7))&amp;" "&amp;INDEX(Liste_Enfants!C$4:C$53,SMALL(IF(Liste_Enfants!E$4:E$53="C",ROW(Liste_Enfants!E$4:E$53)-3),7)),"")</f>
        <v/>
      </c>
      <c r="C276" s="235" t="n"/>
      <c r="D276" s="236" t="n"/>
      <c r="E276" s="236" t="n"/>
      <c r="F276" s="236" t="n"/>
      <c r="G276" s="236" t="n"/>
      <c r="H276" s="236" t="n"/>
      <c r="I276" s="236" t="n"/>
      <c r="J276" s="236" t="n"/>
      <c r="K276" s="236" t="n"/>
      <c r="L276" s="236" t="n"/>
      <c r="M276" s="236" t="n"/>
      <c r="N276" s="236" t="n"/>
      <c r="O276" s="236" t="n"/>
      <c r="P276" s="236" t="n"/>
      <c r="Q276" s="264">
        <f>IF(COUNTA(D276:P276)=0,"",ROUND(AVERAGE(D276:P276),1))</f>
        <v/>
      </c>
      <c r="S276" s="236" t="n"/>
      <c r="T276" s="236" t="n"/>
      <c r="U276" s="236" t="n"/>
      <c r="V276" s="236" t="n"/>
      <c r="W276" s="236" t="n"/>
      <c r="X276" s="236" t="n"/>
      <c r="Y276" s="236" t="n"/>
      <c r="Z276" s="236" t="n"/>
      <c r="AA276" s="236" t="n"/>
      <c r="AB276" s="236" t="n"/>
      <c r="AC276" s="236" t="n"/>
      <c r="AD276" s="236" t="n"/>
      <c r="AE276" s="236" t="n"/>
      <c r="AF276" s="264">
        <f>IF(COUNTA(S276:AE276)=0,"",ROUND(AVERAGE(S276:AE276),1))</f>
        <v/>
      </c>
      <c r="AH276" s="236" t="n"/>
      <c r="AI276" s="236" t="n"/>
      <c r="AJ276" s="236" t="n"/>
      <c r="AK276" s="236" t="n"/>
      <c r="AL276" s="236" t="n"/>
      <c r="AM276" s="236" t="n"/>
      <c r="AN276" s="236" t="n"/>
      <c r="AO276" s="236" t="n"/>
      <c r="AP276" s="236" t="n"/>
      <c r="AQ276" s="236" t="n"/>
      <c r="AR276" s="236" t="n"/>
      <c r="AS276" s="236" t="n"/>
      <c r="AT276" s="236" t="n"/>
      <c r="AU276" s="237">
        <f>IF(COUNTA(AH276:AT276)=0,"",ROUND(AVERAGE(AH276:AT276),1))</f>
        <v/>
      </c>
    </row>
    <row r="277" ht="14.4" customHeight="1" s="185">
      <c r="A277" s="238" t="n">
        <v>8</v>
      </c>
      <c r="B277" s="239">
        <f t="array" ref="B277:B277">IFERROR(INDEX(Liste_Enfants!B$4:B$53,SMALL(IF(Liste_Enfants!E$4:E$53="C",ROW(Liste_Enfants!E$4:E$53)-3),8))&amp;" "&amp;INDEX(Liste_Enfants!C$4:C$53,SMALL(IF(Liste_Enfants!E$4:E$53="C",ROW(Liste_Enfants!E$4:E$53)-3),8)),"")</f>
        <v/>
      </c>
      <c r="C277" s="235" t="n"/>
      <c r="D277" s="236" t="n"/>
      <c r="E277" s="236" t="n"/>
      <c r="F277" s="236" t="n"/>
      <c r="G277" s="236" t="n"/>
      <c r="H277" s="236" t="n"/>
      <c r="I277" s="236" t="n"/>
      <c r="J277" s="236" t="n"/>
      <c r="K277" s="236" t="n"/>
      <c r="L277" s="236" t="n"/>
      <c r="M277" s="236" t="n"/>
      <c r="N277" s="236" t="n"/>
      <c r="O277" s="236" t="n"/>
      <c r="P277" s="236" t="n"/>
      <c r="Q277" s="264">
        <f>IF(COUNTA(D277:P277)=0,"",ROUND(AVERAGE(D277:P277),1))</f>
        <v/>
      </c>
      <c r="S277" s="236" t="n"/>
      <c r="T277" s="236" t="n"/>
      <c r="U277" s="236" t="n"/>
      <c r="V277" s="236" t="n"/>
      <c r="W277" s="236" t="n"/>
      <c r="X277" s="236" t="n"/>
      <c r="Y277" s="236" t="n"/>
      <c r="Z277" s="236" t="n"/>
      <c r="AA277" s="236" t="n"/>
      <c r="AB277" s="236" t="n"/>
      <c r="AC277" s="236" t="n"/>
      <c r="AD277" s="236" t="n"/>
      <c r="AE277" s="236" t="n"/>
      <c r="AF277" s="264">
        <f>IF(COUNTA(S277:AE277)=0,"",ROUND(AVERAGE(S277:AE277),1))</f>
        <v/>
      </c>
      <c r="AH277" s="236" t="n"/>
      <c r="AI277" s="236" t="n"/>
      <c r="AJ277" s="236" t="n"/>
      <c r="AK277" s="236" t="n"/>
      <c r="AL277" s="236" t="n"/>
      <c r="AM277" s="236" t="n"/>
      <c r="AN277" s="236" t="n"/>
      <c r="AO277" s="236" t="n"/>
      <c r="AP277" s="236" t="n"/>
      <c r="AQ277" s="236" t="n"/>
      <c r="AR277" s="236" t="n"/>
      <c r="AS277" s="236" t="n"/>
      <c r="AT277" s="236" t="n"/>
      <c r="AU277" s="237">
        <f>IF(COUNTA(AH277:AT277)=0,"",ROUND(AVERAGE(AH277:AT277),1))</f>
        <v/>
      </c>
    </row>
    <row r="278" ht="14.4" customHeight="1" s="185">
      <c r="A278" s="213" t="n">
        <v>9</v>
      </c>
      <c r="B278" s="234">
        <f t="array" ref="B278:B278">IFERROR(INDEX(Liste_Enfants!B$4:B$53,SMALL(IF(Liste_Enfants!E$4:E$53="C",ROW(Liste_Enfants!E$4:E$53)-3),9))&amp;" "&amp;INDEX(Liste_Enfants!C$4:C$53,SMALL(IF(Liste_Enfants!E$4:E$53="C",ROW(Liste_Enfants!E$4:E$53)-3),9)),"")</f>
        <v/>
      </c>
      <c r="C278" s="235" t="n"/>
      <c r="D278" s="236" t="n"/>
      <c r="E278" s="236" t="n"/>
      <c r="F278" s="236" t="n"/>
      <c r="G278" s="236" t="n"/>
      <c r="H278" s="236" t="n"/>
      <c r="I278" s="236" t="n"/>
      <c r="J278" s="236" t="n"/>
      <c r="K278" s="236" t="n"/>
      <c r="L278" s="236" t="n"/>
      <c r="M278" s="236" t="n"/>
      <c r="N278" s="236" t="n"/>
      <c r="O278" s="236" t="n"/>
      <c r="P278" s="236" t="n"/>
      <c r="Q278" s="264">
        <f>IF(COUNTA(D278:P278)=0,"",ROUND(AVERAGE(D278:P278),1))</f>
        <v/>
      </c>
      <c r="S278" s="236" t="n"/>
      <c r="T278" s="236" t="n"/>
      <c r="U278" s="236" t="n"/>
      <c r="V278" s="236" t="n"/>
      <c r="W278" s="236" t="n"/>
      <c r="X278" s="236" t="n"/>
      <c r="Y278" s="236" t="n"/>
      <c r="Z278" s="236" t="n"/>
      <c r="AA278" s="236" t="n"/>
      <c r="AB278" s="236" t="n"/>
      <c r="AC278" s="236" t="n"/>
      <c r="AD278" s="236" t="n"/>
      <c r="AE278" s="236" t="n"/>
      <c r="AF278" s="264">
        <f>IF(COUNTA(S278:AE278)=0,"",ROUND(AVERAGE(S278:AE278),1))</f>
        <v/>
      </c>
      <c r="AH278" s="236" t="n"/>
      <c r="AI278" s="236" t="n"/>
      <c r="AJ278" s="236" t="n"/>
      <c r="AK278" s="236" t="n"/>
      <c r="AL278" s="236" t="n"/>
      <c r="AM278" s="236" t="n"/>
      <c r="AN278" s="236" t="n"/>
      <c r="AO278" s="236" t="n"/>
      <c r="AP278" s="236" t="n"/>
      <c r="AQ278" s="236" t="n"/>
      <c r="AR278" s="236" t="n"/>
      <c r="AS278" s="236" t="n"/>
      <c r="AT278" s="236" t="n"/>
      <c r="AU278" s="237">
        <f>IF(COUNTA(AH278:AT278)=0,"",ROUND(AVERAGE(AH278:AT278),1))</f>
        <v/>
      </c>
    </row>
    <row r="279" ht="14.4" customHeight="1" s="185">
      <c r="A279" s="238" t="n">
        <v>10</v>
      </c>
      <c r="B279" s="239">
        <f t="array" ref="B279:B279">IFERROR(INDEX(Liste_Enfants!B$4:B$53,SMALL(IF(Liste_Enfants!E$4:E$53="C",ROW(Liste_Enfants!E$4:E$53)-3),10))&amp;" "&amp;INDEX(Liste_Enfants!C$4:C$53,SMALL(IF(Liste_Enfants!E$4:E$53="C",ROW(Liste_Enfants!E$4:E$53)-3),10)),"")</f>
        <v/>
      </c>
      <c r="C279" s="235" t="n"/>
      <c r="D279" s="236" t="n"/>
      <c r="E279" s="236" t="n"/>
      <c r="F279" s="236" t="n"/>
      <c r="G279" s="236" t="n"/>
      <c r="H279" s="236" t="n"/>
      <c r="I279" s="236" t="n"/>
      <c r="J279" s="236" t="n"/>
      <c r="K279" s="236" t="n"/>
      <c r="L279" s="236" t="n"/>
      <c r="M279" s="236" t="n"/>
      <c r="N279" s="236" t="n"/>
      <c r="O279" s="236" t="n"/>
      <c r="P279" s="236" t="n"/>
      <c r="Q279" s="264">
        <f>IF(COUNTA(D279:P279)=0,"",ROUND(AVERAGE(D279:P279),1))</f>
        <v/>
      </c>
      <c r="S279" s="236" t="n"/>
      <c r="T279" s="236" t="n"/>
      <c r="U279" s="236" t="n"/>
      <c r="V279" s="236" t="n"/>
      <c r="W279" s="236" t="n"/>
      <c r="X279" s="236" t="n"/>
      <c r="Y279" s="236" t="n"/>
      <c r="Z279" s="236" t="n"/>
      <c r="AA279" s="236" t="n"/>
      <c r="AB279" s="236" t="n"/>
      <c r="AC279" s="236" t="n"/>
      <c r="AD279" s="236" t="n"/>
      <c r="AE279" s="236" t="n"/>
      <c r="AF279" s="264">
        <f>IF(COUNTA(S279:AE279)=0,"",ROUND(AVERAGE(S279:AE279),1))</f>
        <v/>
      </c>
      <c r="AH279" s="236" t="n"/>
      <c r="AI279" s="236" t="n"/>
      <c r="AJ279" s="236" t="n"/>
      <c r="AK279" s="236" t="n"/>
      <c r="AL279" s="236" t="n"/>
      <c r="AM279" s="236" t="n"/>
      <c r="AN279" s="236" t="n"/>
      <c r="AO279" s="236" t="n"/>
      <c r="AP279" s="236" t="n"/>
      <c r="AQ279" s="236" t="n"/>
      <c r="AR279" s="236" t="n"/>
      <c r="AS279" s="236" t="n"/>
      <c r="AT279" s="236" t="n"/>
      <c r="AU279" s="237">
        <f>IF(COUNTA(AH279:AT279)=0,"",ROUND(AVERAGE(AH279:AT279),1))</f>
        <v/>
      </c>
    </row>
    <row r="280" ht="14.4" customHeight="1" s="185">
      <c r="A280" s="213" t="n">
        <v>11</v>
      </c>
      <c r="B280" s="234">
        <f t="array" ref="B280:B280">IFERROR(INDEX(Liste_Enfants!B$4:B$53,SMALL(IF(Liste_Enfants!E$4:E$53="C",ROW(Liste_Enfants!E$4:E$53)-3),11))&amp;" "&amp;INDEX(Liste_Enfants!C$4:C$53,SMALL(IF(Liste_Enfants!E$4:E$53="C",ROW(Liste_Enfants!E$4:E$53)-3),11)),"")</f>
        <v/>
      </c>
      <c r="C280" s="235" t="n"/>
      <c r="D280" s="236" t="n"/>
      <c r="E280" s="236" t="n"/>
      <c r="F280" s="236" t="n"/>
      <c r="G280" s="236" t="n"/>
      <c r="H280" s="236" t="n"/>
      <c r="I280" s="236" t="n"/>
      <c r="J280" s="236" t="n"/>
      <c r="K280" s="236" t="n"/>
      <c r="L280" s="236" t="n"/>
      <c r="M280" s="236" t="n"/>
      <c r="N280" s="236" t="n"/>
      <c r="O280" s="236" t="n"/>
      <c r="P280" s="236" t="n"/>
      <c r="Q280" s="264">
        <f>IF(COUNTA(D280:P280)=0,"",ROUND(AVERAGE(D280:P280),1))</f>
        <v/>
      </c>
      <c r="S280" s="236" t="n"/>
      <c r="T280" s="236" t="n"/>
      <c r="U280" s="236" t="n"/>
      <c r="V280" s="236" t="n"/>
      <c r="W280" s="236" t="n"/>
      <c r="X280" s="236" t="n"/>
      <c r="Y280" s="236" t="n"/>
      <c r="Z280" s="236" t="n"/>
      <c r="AA280" s="236" t="n"/>
      <c r="AB280" s="236" t="n"/>
      <c r="AC280" s="236" t="n"/>
      <c r="AD280" s="236" t="n"/>
      <c r="AE280" s="236" t="n"/>
      <c r="AF280" s="264">
        <f>IF(COUNTA(S280:AE280)=0,"",ROUND(AVERAGE(S280:AE280),1))</f>
        <v/>
      </c>
      <c r="AH280" s="236" t="n"/>
      <c r="AI280" s="236" t="n"/>
      <c r="AJ280" s="236" t="n"/>
      <c r="AK280" s="236" t="n"/>
      <c r="AL280" s="236" t="n"/>
      <c r="AM280" s="236" t="n"/>
      <c r="AN280" s="236" t="n"/>
      <c r="AO280" s="236" t="n"/>
      <c r="AP280" s="236" t="n"/>
      <c r="AQ280" s="236" t="n"/>
      <c r="AR280" s="236" t="n"/>
      <c r="AS280" s="236" t="n"/>
      <c r="AT280" s="236" t="n"/>
      <c r="AU280" s="237">
        <f>IF(COUNTA(AH280:AT280)=0,"",ROUND(AVERAGE(AH280:AT280),1))</f>
        <v/>
      </c>
    </row>
    <row r="281" ht="14.4" customHeight="1" s="185">
      <c r="A281" s="238" t="n">
        <v>12</v>
      </c>
      <c r="B281" s="239">
        <f t="array" ref="B281:B281">IFERROR(INDEX(Liste_Enfants!B$4:B$53,SMALL(IF(Liste_Enfants!E$4:E$53="C",ROW(Liste_Enfants!E$4:E$53)-3),12))&amp;" "&amp;INDEX(Liste_Enfants!C$4:C$53,SMALL(IF(Liste_Enfants!E$4:E$53="C",ROW(Liste_Enfants!E$4:E$53)-3),12)),"")</f>
        <v/>
      </c>
      <c r="C281" s="235" t="n"/>
      <c r="D281" s="236" t="n"/>
      <c r="E281" s="236" t="n"/>
      <c r="F281" s="236" t="n"/>
      <c r="G281" s="236" t="n"/>
      <c r="H281" s="236" t="n"/>
      <c r="I281" s="236" t="n"/>
      <c r="J281" s="236" t="n"/>
      <c r="K281" s="236" t="n"/>
      <c r="L281" s="236" t="n"/>
      <c r="M281" s="236" t="n"/>
      <c r="N281" s="236" t="n"/>
      <c r="O281" s="236" t="n"/>
      <c r="P281" s="236" t="n"/>
      <c r="Q281" s="264">
        <f>IF(COUNTA(D281:P281)=0,"",ROUND(AVERAGE(D281:P281),1))</f>
        <v/>
      </c>
      <c r="S281" s="236" t="n"/>
      <c r="T281" s="236" t="n"/>
      <c r="U281" s="236" t="n"/>
      <c r="V281" s="236" t="n"/>
      <c r="W281" s="236" t="n"/>
      <c r="X281" s="236" t="n"/>
      <c r="Y281" s="236" t="n"/>
      <c r="Z281" s="236" t="n"/>
      <c r="AA281" s="236" t="n"/>
      <c r="AB281" s="236" t="n"/>
      <c r="AC281" s="236" t="n"/>
      <c r="AD281" s="236" t="n"/>
      <c r="AE281" s="236" t="n"/>
      <c r="AF281" s="264">
        <f>IF(COUNTA(S281:AE281)=0,"",ROUND(AVERAGE(S281:AE281),1))</f>
        <v/>
      </c>
      <c r="AH281" s="236" t="n"/>
      <c r="AI281" s="236" t="n"/>
      <c r="AJ281" s="236" t="n"/>
      <c r="AK281" s="236" t="n"/>
      <c r="AL281" s="236" t="n"/>
      <c r="AM281" s="236" t="n"/>
      <c r="AN281" s="236" t="n"/>
      <c r="AO281" s="236" t="n"/>
      <c r="AP281" s="236" t="n"/>
      <c r="AQ281" s="236" t="n"/>
      <c r="AR281" s="236" t="n"/>
      <c r="AS281" s="236" t="n"/>
      <c r="AT281" s="236" t="n"/>
      <c r="AU281" s="237">
        <f>IF(COUNTA(AH281:AT281)=0,"",ROUND(AVERAGE(AH281:AT281),1))</f>
        <v/>
      </c>
    </row>
    <row r="282" ht="14.4" customHeight="1" s="185">
      <c r="A282" s="213" t="n">
        <v>13</v>
      </c>
      <c r="B282" s="234">
        <f t="array" ref="B282:B282">IFERROR(INDEX(Liste_Enfants!B$4:B$53,SMALL(IF(Liste_Enfants!E$4:E$53="C",ROW(Liste_Enfants!E$4:E$53)-3),13))&amp;" "&amp;INDEX(Liste_Enfants!C$4:C$53,SMALL(IF(Liste_Enfants!E$4:E$53="C",ROW(Liste_Enfants!E$4:E$53)-3),13)),"")</f>
        <v/>
      </c>
      <c r="C282" s="235" t="n"/>
      <c r="D282" s="236" t="n"/>
      <c r="E282" s="236" t="n"/>
      <c r="F282" s="236" t="n"/>
      <c r="G282" s="236" t="n"/>
      <c r="H282" s="236" t="n"/>
      <c r="I282" s="236" t="n"/>
      <c r="J282" s="236" t="n"/>
      <c r="K282" s="236" t="n"/>
      <c r="L282" s="236" t="n"/>
      <c r="M282" s="236" t="n"/>
      <c r="N282" s="236" t="n"/>
      <c r="O282" s="236" t="n"/>
      <c r="P282" s="236" t="n"/>
      <c r="Q282" s="264">
        <f>IF(COUNTA(D282:P282)=0,"",ROUND(AVERAGE(D282:P282),1))</f>
        <v/>
      </c>
      <c r="S282" s="236" t="n"/>
      <c r="T282" s="236" t="n"/>
      <c r="U282" s="236" t="n"/>
      <c r="V282" s="236" t="n"/>
      <c r="W282" s="236" t="n"/>
      <c r="X282" s="236" t="n"/>
      <c r="Y282" s="236" t="n"/>
      <c r="Z282" s="236" t="n"/>
      <c r="AA282" s="236" t="n"/>
      <c r="AB282" s="236" t="n"/>
      <c r="AC282" s="236" t="n"/>
      <c r="AD282" s="236" t="n"/>
      <c r="AE282" s="236" t="n"/>
      <c r="AF282" s="264">
        <f>IF(COUNTA(S282:AE282)=0,"",ROUND(AVERAGE(S282:AE282),1))</f>
        <v/>
      </c>
      <c r="AH282" s="236" t="n"/>
      <c r="AI282" s="236" t="n"/>
      <c r="AJ282" s="236" t="n"/>
      <c r="AK282" s="236" t="n"/>
      <c r="AL282" s="236" t="n"/>
      <c r="AM282" s="236" t="n"/>
      <c r="AN282" s="236" t="n"/>
      <c r="AO282" s="236" t="n"/>
      <c r="AP282" s="236" t="n"/>
      <c r="AQ282" s="236" t="n"/>
      <c r="AR282" s="236" t="n"/>
      <c r="AS282" s="236" t="n"/>
      <c r="AT282" s="236" t="n"/>
      <c r="AU282" s="237">
        <f>IF(COUNTA(AH282:AT282)=0,"",ROUND(AVERAGE(AH282:AT282),1))</f>
        <v/>
      </c>
    </row>
    <row r="283" ht="14.4" customHeight="1" s="185">
      <c r="A283" s="238" t="n">
        <v>14</v>
      </c>
      <c r="B283" s="239">
        <f t="array" ref="B283:B283">IFERROR(INDEX(Liste_Enfants!B$4:B$53,SMALL(IF(Liste_Enfants!E$4:E$53="C",ROW(Liste_Enfants!E$4:E$53)-3),14))&amp;" "&amp;INDEX(Liste_Enfants!C$4:C$53,SMALL(IF(Liste_Enfants!E$4:E$53="C",ROW(Liste_Enfants!E$4:E$53)-3),14)),"")</f>
        <v/>
      </c>
      <c r="C283" s="235" t="n"/>
      <c r="D283" s="236" t="n"/>
      <c r="E283" s="236" t="n"/>
      <c r="F283" s="236" t="n"/>
      <c r="G283" s="236" t="n"/>
      <c r="H283" s="236" t="n"/>
      <c r="I283" s="236" t="n"/>
      <c r="J283" s="236" t="n"/>
      <c r="K283" s="236" t="n"/>
      <c r="L283" s="236" t="n"/>
      <c r="M283" s="236" t="n"/>
      <c r="N283" s="236" t="n"/>
      <c r="O283" s="236" t="n"/>
      <c r="P283" s="236" t="n"/>
      <c r="Q283" s="264">
        <f>IF(COUNTA(D283:P283)=0,"",ROUND(AVERAGE(D283:P283),1))</f>
        <v/>
      </c>
      <c r="S283" s="236" t="n"/>
      <c r="T283" s="236" t="n"/>
      <c r="U283" s="236" t="n"/>
      <c r="V283" s="236" t="n"/>
      <c r="W283" s="236" t="n"/>
      <c r="X283" s="236" t="n"/>
      <c r="Y283" s="236" t="n"/>
      <c r="Z283" s="236" t="n"/>
      <c r="AA283" s="236" t="n"/>
      <c r="AB283" s="236" t="n"/>
      <c r="AC283" s="236" t="n"/>
      <c r="AD283" s="236" t="n"/>
      <c r="AE283" s="236" t="n"/>
      <c r="AF283" s="264">
        <f>IF(COUNTA(S283:AE283)=0,"",ROUND(AVERAGE(S283:AE283),1))</f>
        <v/>
      </c>
      <c r="AH283" s="236" t="n"/>
      <c r="AI283" s="236" t="n"/>
      <c r="AJ283" s="236" t="n"/>
      <c r="AK283" s="236" t="n"/>
      <c r="AL283" s="236" t="n"/>
      <c r="AM283" s="236" t="n"/>
      <c r="AN283" s="236" t="n"/>
      <c r="AO283" s="236" t="n"/>
      <c r="AP283" s="236" t="n"/>
      <c r="AQ283" s="236" t="n"/>
      <c r="AR283" s="236" t="n"/>
      <c r="AS283" s="236" t="n"/>
      <c r="AT283" s="236" t="n"/>
      <c r="AU283" s="237">
        <f>IF(COUNTA(AH283:AT283)=0,"",ROUND(AVERAGE(AH283:AT283),1))</f>
        <v/>
      </c>
    </row>
    <row r="284" ht="14.4" customHeight="1" s="185">
      <c r="A284" s="213" t="n">
        <v>15</v>
      </c>
      <c r="B284" s="234">
        <f t="array" ref="B284:B284">IFERROR(INDEX(Liste_Enfants!B$4:B$53,SMALL(IF(Liste_Enfants!E$4:E$53="C",ROW(Liste_Enfants!E$4:E$53)-3),15))&amp;" "&amp;INDEX(Liste_Enfants!C$4:C$53,SMALL(IF(Liste_Enfants!E$4:E$53="C",ROW(Liste_Enfants!E$4:E$53)-3),15)),"")</f>
        <v/>
      </c>
      <c r="C284" s="235" t="n"/>
      <c r="D284" s="236" t="n"/>
      <c r="E284" s="236" t="n"/>
      <c r="F284" s="236" t="n"/>
      <c r="G284" s="236" t="n"/>
      <c r="H284" s="236" t="n"/>
      <c r="I284" s="236" t="n"/>
      <c r="J284" s="236" t="n"/>
      <c r="K284" s="236" t="n"/>
      <c r="L284" s="236" t="n"/>
      <c r="M284" s="236" t="n"/>
      <c r="N284" s="236" t="n"/>
      <c r="O284" s="236" t="n"/>
      <c r="P284" s="236" t="n"/>
      <c r="Q284" s="264">
        <f>IF(COUNTA(D284:P284)=0,"",ROUND(AVERAGE(D284:P284),1))</f>
        <v/>
      </c>
      <c r="S284" s="236" t="n"/>
      <c r="T284" s="236" t="n"/>
      <c r="U284" s="236" t="n"/>
      <c r="V284" s="236" t="n"/>
      <c r="W284" s="236" t="n"/>
      <c r="X284" s="236" t="n"/>
      <c r="Y284" s="236" t="n"/>
      <c r="Z284" s="236" t="n"/>
      <c r="AA284" s="236" t="n"/>
      <c r="AB284" s="236" t="n"/>
      <c r="AC284" s="236" t="n"/>
      <c r="AD284" s="236" t="n"/>
      <c r="AE284" s="236" t="n"/>
      <c r="AF284" s="264">
        <f>IF(COUNTA(S284:AE284)=0,"",ROUND(AVERAGE(S284:AE284),1))</f>
        <v/>
      </c>
      <c r="AH284" s="236" t="n"/>
      <c r="AI284" s="236" t="n"/>
      <c r="AJ284" s="236" t="n"/>
      <c r="AK284" s="236" t="n"/>
      <c r="AL284" s="236" t="n"/>
      <c r="AM284" s="236" t="n"/>
      <c r="AN284" s="236" t="n"/>
      <c r="AO284" s="236" t="n"/>
      <c r="AP284" s="236" t="n"/>
      <c r="AQ284" s="236" t="n"/>
      <c r="AR284" s="236" t="n"/>
      <c r="AS284" s="236" t="n"/>
      <c r="AT284" s="236" t="n"/>
      <c r="AU284" s="237">
        <f>IF(COUNTA(AH284:AT284)=0,"",ROUND(AVERAGE(AH284:AT284),1))</f>
        <v/>
      </c>
    </row>
    <row r="285" ht="14.4" customHeight="1" s="185">
      <c r="A285" s="233" t="inlineStr">
        <is>
          <t>📊 MOY.</t>
        </is>
      </c>
      <c r="C285" s="235" t="n"/>
      <c r="D285" s="241">
        <f>IF(COUNTA(D270:D284)=0,"",ROUND(AVERAGE(D270:D284),1))</f>
        <v/>
      </c>
      <c r="E285" s="241">
        <f>IF(COUNTA(E270:E284)=0,"",ROUND(AVERAGE(E270:E284),1))</f>
        <v/>
      </c>
      <c r="F285" s="241">
        <f>IF(COUNTA(F270:F284)=0,"",ROUND(AVERAGE(F270:F284),1))</f>
        <v/>
      </c>
      <c r="G285" s="241">
        <f>IF(COUNTA(G270:G284)=0,"",ROUND(AVERAGE(G270:G284),1))</f>
        <v/>
      </c>
      <c r="H285" s="241">
        <f>IF(COUNTA(H270:H284)=0,"",ROUND(AVERAGE(H270:H284),1))</f>
        <v/>
      </c>
      <c r="I285" s="241">
        <f>IF(COUNTA(I270:I284)=0,"",ROUND(AVERAGE(I270:I284),1))</f>
        <v/>
      </c>
      <c r="J285" s="241">
        <f>IF(COUNTA(J270:J284)=0,"",ROUND(AVERAGE(J270:J284),1))</f>
        <v/>
      </c>
      <c r="K285" s="241">
        <f>IF(COUNTA(K270:K284)=0,"",ROUND(AVERAGE(K270:K284),1))</f>
        <v/>
      </c>
      <c r="L285" s="241">
        <f>IF(COUNTA(L270:L284)=0,"",ROUND(AVERAGE(L270:L284),1))</f>
        <v/>
      </c>
      <c r="M285" s="241">
        <f>IF(COUNTA(M270:M284)=0,"",ROUND(AVERAGE(M270:M284),1))</f>
        <v/>
      </c>
      <c r="N285" s="241">
        <f>IF(COUNTA(N270:N284)=0,"",ROUND(AVERAGE(N270:N284),1))</f>
        <v/>
      </c>
      <c r="O285" s="241">
        <f>IF(COUNTA(O270:O284)=0,"",ROUND(AVERAGE(O270:O284),1))</f>
        <v/>
      </c>
      <c r="P285" s="241">
        <f>IF(COUNTA(P270:P284)=0,"",ROUND(AVERAGE(P270:P284),1))</f>
        <v/>
      </c>
      <c r="Q285" s="265">
        <f>IF(COUNTA(Q270:Q284)=0,"",ROUND(AVERAGE(Q270:Q284),1))</f>
        <v/>
      </c>
      <c r="S285" s="241">
        <f>IF(COUNTA(S270:S284)=0,"",ROUND(AVERAGE(S270:S284),1))</f>
        <v/>
      </c>
      <c r="T285" s="241">
        <f>IF(COUNTA(T270:T284)=0,"",ROUND(AVERAGE(T270:T284),1))</f>
        <v/>
      </c>
      <c r="U285" s="241">
        <f>IF(COUNTA(U270:U284)=0,"",ROUND(AVERAGE(U270:U284),1))</f>
        <v/>
      </c>
      <c r="V285" s="241">
        <f>IF(COUNTA(V270:V284)=0,"",ROUND(AVERAGE(V270:V284),1))</f>
        <v/>
      </c>
      <c r="W285" s="241">
        <f>IF(COUNTA(W270:W284)=0,"",ROUND(AVERAGE(W270:W284),1))</f>
        <v/>
      </c>
      <c r="X285" s="241">
        <f>IF(COUNTA(X270:X284)=0,"",ROUND(AVERAGE(X270:X284),1))</f>
        <v/>
      </c>
      <c r="Y285" s="241">
        <f>IF(COUNTA(Y270:Y284)=0,"",ROUND(AVERAGE(Y270:Y284),1))</f>
        <v/>
      </c>
      <c r="Z285" s="241">
        <f>IF(COUNTA(Z270:Z284)=0,"",ROUND(AVERAGE(Z270:Z284),1))</f>
        <v/>
      </c>
      <c r="AA285" s="241">
        <f>IF(COUNTA(AA270:AA284)=0,"",ROUND(AVERAGE(AA270:AA284),1))</f>
        <v/>
      </c>
      <c r="AB285" s="241">
        <f>IF(COUNTA(AB270:AB284)=0,"",ROUND(AVERAGE(AB270:AB284),1))</f>
        <v/>
      </c>
      <c r="AC285" s="241">
        <f>IF(COUNTA(AC270:AC284)=0,"",ROUND(AVERAGE(AC270:AC284),1))</f>
        <v/>
      </c>
      <c r="AD285" s="241">
        <f>IF(COUNTA(AD270:AD284)=0,"",ROUND(AVERAGE(AD270:AD284),1))</f>
        <v/>
      </c>
      <c r="AE285" s="241">
        <f>IF(COUNTA(AE270:AE284)=0,"",ROUND(AVERAGE(AE270:AE284),1))</f>
        <v/>
      </c>
      <c r="AF285" s="265">
        <f>IF(COUNTA(AF270:AF284)=0,"",ROUND(AVERAGE(AF270:AF284),1))</f>
        <v/>
      </c>
      <c r="AH285" s="241">
        <f>IF(COUNTA(AH270:AH284)=0,"",ROUND(AVERAGE(AH270:AH284),1))</f>
        <v/>
      </c>
      <c r="AI285" s="241">
        <f>IF(COUNTA(AI270:AI284)=0,"",ROUND(AVERAGE(AI270:AI284),1))</f>
        <v/>
      </c>
      <c r="AJ285" s="241">
        <f>IF(COUNTA(AJ270:AJ284)=0,"",ROUND(AVERAGE(AJ270:AJ284),1))</f>
        <v/>
      </c>
      <c r="AK285" s="241">
        <f>IF(COUNTA(AK270:AK284)=0,"",ROUND(AVERAGE(AK270:AK284),1))</f>
        <v/>
      </c>
      <c r="AL285" s="241">
        <f>IF(COUNTA(AL270:AL284)=0,"",ROUND(AVERAGE(AL270:AL284),1))</f>
        <v/>
      </c>
      <c r="AM285" s="241">
        <f>IF(COUNTA(AM270:AM284)=0,"",ROUND(AVERAGE(AM270:AM284),1))</f>
        <v/>
      </c>
      <c r="AN285" s="241">
        <f>IF(COUNTA(AN270:AN284)=0,"",ROUND(AVERAGE(AN270:AN284),1))</f>
        <v/>
      </c>
      <c r="AO285" s="241">
        <f>IF(COUNTA(AO270:AO284)=0,"",ROUND(AVERAGE(AO270:AO284),1))</f>
        <v/>
      </c>
      <c r="AP285" s="241">
        <f>IF(COUNTA(AP270:AP284)=0,"",ROUND(AVERAGE(AP270:AP284),1))</f>
        <v/>
      </c>
      <c r="AQ285" s="241">
        <f>IF(COUNTA(AQ270:AQ284)=0,"",ROUND(AVERAGE(AQ270:AQ284),1))</f>
        <v/>
      </c>
      <c r="AR285" s="241">
        <f>IF(COUNTA(AR270:AR284)=0,"",ROUND(AVERAGE(AR270:AR284),1))</f>
        <v/>
      </c>
      <c r="AS285" s="241">
        <f>IF(COUNTA(AS270:AS284)=0,"",ROUND(AVERAGE(AS270:AS284),1))</f>
        <v/>
      </c>
      <c r="AT285" s="241">
        <f>IF(COUNTA(AT270:AT284)=0,"",ROUND(AVERAGE(AT270:AT284),1))</f>
        <v/>
      </c>
      <c r="AU285" s="266">
        <f>IF(COUNTA(AU270:AU284)=0,"",ROUND(AVERAGE(AU270:AU284),1))</f>
        <v/>
      </c>
    </row>
    <row r="286" ht="14.4" customHeight="1" s="185">
      <c r="A286" s="248" t="inlineStr">
        <is>
          <t>⭐ MOY. S4</t>
        </is>
      </c>
      <c r="C286" s="235" t="n"/>
      <c r="D286" s="249">
        <f>IF(COUNTA(D234,D251,D268,D285)=0,"",ROUND(AVERAGE(D234,D251,D268,D285),1))</f>
        <v/>
      </c>
      <c r="E286" s="249">
        <f>IF(COUNTA(E234,E251,E268,E285)=0,"",ROUND(AVERAGE(E234,E251,E268,E285),1))</f>
        <v/>
      </c>
      <c r="F286" s="249">
        <f>IF(COUNTA(F234,F251,F268,F285)=0,"",ROUND(AVERAGE(F234,F251,F268,F285),1))</f>
        <v/>
      </c>
      <c r="G286" s="249">
        <f>IF(COUNTA(G234,G251,G268,G285)=0,"",ROUND(AVERAGE(G234,G251,G268,G285),1))</f>
        <v/>
      </c>
      <c r="H286" s="249">
        <f>IF(COUNTA(H234,H251,H268,H285)=0,"",ROUND(AVERAGE(H234,H251,H268,H285),1))</f>
        <v/>
      </c>
      <c r="I286" s="249">
        <f>IF(COUNTA(I234,I251,I268,I285)=0,"",ROUND(AVERAGE(I234,I251,I268,I285),1))</f>
        <v/>
      </c>
      <c r="J286" s="249">
        <f>IF(COUNTA(J234,J251,J268,J285)=0,"",ROUND(AVERAGE(J234,J251,J268,J285),1))</f>
        <v/>
      </c>
      <c r="K286" s="249">
        <f>IF(COUNTA(K234,K251,K268,K285)=0,"",ROUND(AVERAGE(K234,K251,K268,K285),1))</f>
        <v/>
      </c>
      <c r="L286" s="249">
        <f>IF(COUNTA(L234,L251,L268,L285)=0,"",ROUND(AVERAGE(L234,L251,L268,L285),1))</f>
        <v/>
      </c>
      <c r="M286" s="249">
        <f>IF(COUNTA(M234,M251,M268,M285)=0,"",ROUND(AVERAGE(M234,M251,M268,M285),1))</f>
        <v/>
      </c>
      <c r="N286" s="249">
        <f>IF(COUNTA(N234,N251,N268,N285)=0,"",ROUND(AVERAGE(N234,N251,N268,N285),1))</f>
        <v/>
      </c>
      <c r="O286" s="249">
        <f>IF(COUNTA(O234,O251,O268,O285)=0,"",ROUND(AVERAGE(O234,O251,O268,O285),1))</f>
        <v/>
      </c>
      <c r="P286" s="249">
        <f>IF(COUNTA(P234,P251,P268,P285)=0,"",ROUND(AVERAGE(P234,P251,P268,P285),1))</f>
        <v/>
      </c>
      <c r="Q286" s="270">
        <f>IF(COUNTA(Q234,Q251,Q268,Q285)=0,"",ROUND(AVERAGE(Q234,Q251,Q268,Q285),1))</f>
        <v/>
      </c>
      <c r="S286" s="249">
        <f>IF(COUNTA(S234,S251,S268,S285)=0,"",ROUND(AVERAGE(S234,S251,S268,S285),1))</f>
        <v/>
      </c>
      <c r="T286" s="249">
        <f>IF(COUNTA(T234,T251,T268,T285)=0,"",ROUND(AVERAGE(T234,T251,T268,T285),1))</f>
        <v/>
      </c>
      <c r="U286" s="249">
        <f>IF(COUNTA(U234,U251,U268,U285)=0,"",ROUND(AVERAGE(U234,U251,U268,U285),1))</f>
        <v/>
      </c>
      <c r="V286" s="249">
        <f>IF(COUNTA(V234,V251,V268,V285)=0,"",ROUND(AVERAGE(V234,V251,V268,V285),1))</f>
        <v/>
      </c>
      <c r="W286" s="249">
        <f>IF(COUNTA(W234,W251,W268,W285)=0,"",ROUND(AVERAGE(W234,W251,W268,W285),1))</f>
        <v/>
      </c>
      <c r="X286" s="249">
        <f>IF(COUNTA(X234,X251,X268,X285)=0,"",ROUND(AVERAGE(X234,X251,X268,X285),1))</f>
        <v/>
      </c>
      <c r="Y286" s="249">
        <f>IF(COUNTA(Y234,Y251,Y268,Y285)=0,"",ROUND(AVERAGE(Y234,Y251,Y268,Y285),1))</f>
        <v/>
      </c>
      <c r="Z286" s="249">
        <f>IF(COUNTA(Z234,Z251,Z268,Z285)=0,"",ROUND(AVERAGE(Z234,Z251,Z268,Z285),1))</f>
        <v/>
      </c>
      <c r="AA286" s="249">
        <f>IF(COUNTA(AA234,AA251,AA268,AA285)=0,"",ROUND(AVERAGE(AA234,AA251,AA268,AA285),1))</f>
        <v/>
      </c>
      <c r="AB286" s="249">
        <f>IF(COUNTA(AB234,AB251,AB268,AB285)=0,"",ROUND(AVERAGE(AB234,AB251,AB268,AB285),1))</f>
        <v/>
      </c>
      <c r="AC286" s="249">
        <f>IF(COUNTA(AC234,AC251,AC268,AC285)=0,"",ROUND(AVERAGE(AC234,AC251,AC268,AC285),1))</f>
        <v/>
      </c>
      <c r="AD286" s="249">
        <f>IF(COUNTA(AD234,AD251,AD268,AD285)=0,"",ROUND(AVERAGE(AD234,AD251,AD268,AD285),1))</f>
        <v/>
      </c>
      <c r="AE286" s="249">
        <f>IF(COUNTA(AE234,AE251,AE268,AE285)=0,"",ROUND(AVERAGE(AE234,AE251,AE268,AE285),1))</f>
        <v/>
      </c>
      <c r="AF286" s="270">
        <f>IF(COUNTA(AF234,AF251,AF268,AF285)=0,"",ROUND(AVERAGE(AF234,AF251,AF268,AF285),1))</f>
        <v/>
      </c>
      <c r="AH286" s="249">
        <f>IF(COUNTA(AH234,AH251,AH268,AH285)=0,"",ROUND(AVERAGE(AH234,AH251,AH268,AH285),1))</f>
        <v/>
      </c>
      <c r="AI286" s="249">
        <f>IF(COUNTA(AI234,AI251,AI268,AI285)=0,"",ROUND(AVERAGE(AI234,AI251,AI268,AI285),1))</f>
        <v/>
      </c>
      <c r="AJ286" s="249">
        <f>IF(COUNTA(AJ234,AJ251,AJ268,AJ285)=0,"",ROUND(AVERAGE(AJ234,AJ251,AJ268,AJ285),1))</f>
        <v/>
      </c>
      <c r="AK286" s="249">
        <f>IF(COUNTA(AK234,AK251,AK268,AK285)=0,"",ROUND(AVERAGE(AK234,AK251,AK268,AK285),1))</f>
        <v/>
      </c>
      <c r="AL286" s="249">
        <f>IF(COUNTA(AL234,AL251,AL268,AL285)=0,"",ROUND(AVERAGE(AL234,AL251,AL268,AL285),1))</f>
        <v/>
      </c>
      <c r="AM286" s="249">
        <f>IF(COUNTA(AM234,AM251,AM268,AM285)=0,"",ROUND(AVERAGE(AM234,AM251,AM268,AM285),1))</f>
        <v/>
      </c>
      <c r="AN286" s="249">
        <f>IF(COUNTA(AN234,AN251,AN268,AN285)=0,"",ROUND(AVERAGE(AN234,AN251,AN268,AN285),1))</f>
        <v/>
      </c>
      <c r="AO286" s="249">
        <f>IF(COUNTA(AO234,AO251,AO268,AO285)=0,"",ROUND(AVERAGE(AO234,AO251,AO268,AO285),1))</f>
        <v/>
      </c>
      <c r="AP286" s="249">
        <f>IF(COUNTA(AP234,AP251,AP268,AP285)=0,"",ROUND(AVERAGE(AP234,AP251,AP268,AP285),1))</f>
        <v/>
      </c>
      <c r="AQ286" s="249">
        <f>IF(COUNTA(AQ234,AQ251,AQ268,AQ285)=0,"",ROUND(AVERAGE(AQ234,AQ251,AQ268,AQ285),1))</f>
        <v/>
      </c>
      <c r="AR286" s="249">
        <f>IF(COUNTA(AR234,AR251,AR268,AR285)=0,"",ROUND(AVERAGE(AR234,AR251,AR268,AR285),1))</f>
        <v/>
      </c>
      <c r="AS286" s="249">
        <f>IF(COUNTA(AS234,AS251,AS268,AS285)=0,"",ROUND(AVERAGE(AS234,AS251,AS268,AS285),1))</f>
        <v/>
      </c>
      <c r="AT286" s="249">
        <f>IF(COUNTA(AT234,AT251,AT268,AT285)=0,"",ROUND(AVERAGE(AT234,AT251,AT268,AT285),1))</f>
        <v/>
      </c>
      <c r="AU286" s="271">
        <f>IF(COUNTA(AU234,AU251,AU268,AU285)=0,"",ROUND(AVERAGE(AU234,AU251,AU268,AU285),1))</f>
        <v/>
      </c>
    </row>
    <row r="287" ht="14.4" customHeight="1" s="185">
      <c r="C287" s="235" t="n"/>
      <c r="D287" s="194" t="n"/>
      <c r="E287" s="194" t="n"/>
      <c r="F287" s="194" t="n"/>
      <c r="G287" s="194" t="n"/>
      <c r="H287" s="194" t="n"/>
      <c r="I287" s="194" t="n"/>
      <c r="J287" s="194" t="n"/>
      <c r="K287" s="194" t="n"/>
      <c r="L287" s="194" t="n"/>
      <c r="M287" s="194" t="n"/>
      <c r="N287" s="194" t="n"/>
      <c r="O287" s="194" t="n"/>
      <c r="P287" s="194" t="n"/>
      <c r="Q287" s="235" t="n"/>
      <c r="S287" s="194" t="n"/>
      <c r="T287" s="194" t="n"/>
      <c r="U287" s="194" t="n"/>
      <c r="V287" s="194" t="n"/>
      <c r="W287" s="194" t="n"/>
      <c r="X287" s="194" t="n"/>
      <c r="Y287" s="194" t="n"/>
      <c r="Z287" s="194" t="n"/>
      <c r="AA287" s="194" t="n"/>
      <c r="AB287" s="194" t="n"/>
      <c r="AC287" s="194" t="n"/>
      <c r="AD287" s="194" t="n"/>
      <c r="AE287" s="194" t="n"/>
      <c r="AF287" s="235" t="n"/>
      <c r="AH287" s="194" t="n"/>
      <c r="AI287" s="194" t="n"/>
      <c r="AJ287" s="194" t="n"/>
      <c r="AK287" s="194" t="n"/>
      <c r="AL287" s="194" t="n"/>
      <c r="AM287" s="194" t="n"/>
      <c r="AN287" s="194" t="n"/>
      <c r="AO287" s="194" t="n"/>
      <c r="AP287" s="194" t="n"/>
      <c r="AQ287" s="194" t="n"/>
      <c r="AR287" s="194" t="n"/>
      <c r="AS287" s="194" t="n"/>
      <c r="AT287" s="194" t="n"/>
    </row>
    <row r="288" ht="15.6" customHeight="1" s="185">
      <c r="A288" s="216" t="inlineStr">
        <is>
          <t>📋 T1 — 📆 SEMAINE 5</t>
        </is>
      </c>
      <c r="C288" s="235" t="n"/>
      <c r="D288" s="218" t="inlineStr">
        <is>
          <t>🤝 VIE COLLECT.</t>
        </is>
      </c>
      <c r="H288" s="219" t="inlineStr">
        <is>
          <t>🎯 AUTONOMIE</t>
        </is>
      </c>
      <c r="K288" s="220" t="inlineStr">
        <is>
          <t>🎨 CRÉATIVITÉ</t>
        </is>
      </c>
      <c r="N288" s="221" t="inlineStr">
        <is>
          <t>⚽ MOTRICITÉ</t>
        </is>
      </c>
      <c r="Q288" s="252" t="inlineStr">
        <is>
          <t>MOY</t>
        </is>
      </c>
      <c r="S288" s="218" t="inlineStr">
        <is>
          <t>🤝 VIE COLLECT.</t>
        </is>
      </c>
      <c r="W288" s="219" t="inlineStr">
        <is>
          <t>🎯 AUTONOMIE</t>
        </is>
      </c>
      <c r="Z288" s="220" t="inlineStr">
        <is>
          <t>🎨 CRÉATIVITÉ</t>
        </is>
      </c>
      <c r="AC288" s="221" t="inlineStr">
        <is>
          <t>⚽ MOTRICITÉ</t>
        </is>
      </c>
      <c r="AF288" s="252" t="inlineStr">
        <is>
          <t>MOY</t>
        </is>
      </c>
      <c r="AH288" s="218" t="inlineStr">
        <is>
          <t>🤝 VIE COLLECT.</t>
        </is>
      </c>
      <c r="AL288" s="219" t="inlineStr">
        <is>
          <t>🎯 AUTONOMIE</t>
        </is>
      </c>
      <c r="AO288" s="220" t="inlineStr">
        <is>
          <t>🎨 CRÉATIVITÉ</t>
        </is>
      </c>
      <c r="AR288" s="221" t="inlineStr">
        <is>
          <t>⚽ MOTRICITÉ</t>
        </is>
      </c>
      <c r="AU288" s="269" t="inlineStr">
        <is>
          <t>MOY</t>
        </is>
      </c>
    </row>
    <row r="289" ht="30" customHeight="1" s="185">
      <c r="A289" s="226" t="inlineStr">
        <is>
          <t>N°</t>
        </is>
      </c>
      <c r="B289" s="227" t="inlineStr">
        <is>
          <t>📅 LUNDI</t>
        </is>
      </c>
      <c r="C289" s="228" t="n"/>
      <c r="D289" s="229" t="inlineStr">
        <is>
          <t>Règles</t>
        </is>
      </c>
      <c r="E289" s="229" t="inlineStr">
        <is>
          <t>Coopér.</t>
        </is>
      </c>
      <c r="F289" s="229" t="inlineStr">
        <is>
          <t>Comm.</t>
        </is>
      </c>
      <c r="G289" s="229" t="inlineStr">
        <is>
          <t>Entraide</t>
        </is>
      </c>
      <c r="H289" s="230" t="inlineStr">
        <is>
          <t>Initiat.</t>
        </is>
      </c>
      <c r="I289" s="230" t="inlineStr">
        <is>
          <t>Gest.mat</t>
        </is>
      </c>
      <c r="J289" s="230" t="inlineStr">
        <is>
          <t>Orga.</t>
        </is>
      </c>
      <c r="K289" s="231" t="inlineStr">
        <is>
          <t>Imagin.</t>
        </is>
      </c>
      <c r="L289" s="231" t="inlineStr">
        <is>
          <t>Expr.art</t>
        </is>
      </c>
      <c r="M289" s="231" t="inlineStr">
        <is>
          <t>Expr.corp</t>
        </is>
      </c>
      <c r="N289" s="232" t="inlineStr">
        <is>
          <t>Coord.</t>
        </is>
      </c>
      <c r="O289" s="232" t="inlineStr">
        <is>
          <t>Endur.</t>
        </is>
      </c>
      <c r="P289" s="232" t="inlineStr">
        <is>
          <t>Esp.sport</t>
        </is>
      </c>
      <c r="Q289" s="267" t="inlineStr">
        <is>
          <t>MOY</t>
        </is>
      </c>
      <c r="R289" s="268" t="inlineStr">
        <is>
          <t>▼ Activité</t>
        </is>
      </c>
      <c r="S289" s="229" t="inlineStr">
        <is>
          <t>Règles</t>
        </is>
      </c>
      <c r="T289" s="229" t="inlineStr">
        <is>
          <t>Coopér.</t>
        </is>
      </c>
      <c r="U289" s="229" t="inlineStr">
        <is>
          <t>Comm.</t>
        </is>
      </c>
      <c r="V289" s="229" t="inlineStr">
        <is>
          <t>Entraide</t>
        </is>
      </c>
      <c r="W289" s="230" t="inlineStr">
        <is>
          <t>Initiat.</t>
        </is>
      </c>
      <c r="X289" s="230" t="inlineStr">
        <is>
          <t>Gest.mat</t>
        </is>
      </c>
      <c r="Y289" s="230" t="inlineStr">
        <is>
          <t>Orga.</t>
        </is>
      </c>
      <c r="Z289" s="231" t="inlineStr">
        <is>
          <t>Imagin.</t>
        </is>
      </c>
      <c r="AA289" s="231" t="inlineStr">
        <is>
          <t>Expr.art</t>
        </is>
      </c>
      <c r="AB289" s="231" t="inlineStr">
        <is>
          <t>Expr.corp</t>
        </is>
      </c>
      <c r="AC289" s="232" t="inlineStr">
        <is>
          <t>Coord.</t>
        </is>
      </c>
      <c r="AD289" s="232" t="inlineStr">
        <is>
          <t>Endur.</t>
        </is>
      </c>
      <c r="AE289" s="232" t="inlineStr">
        <is>
          <t>Esp.sport</t>
        </is>
      </c>
      <c r="AF289" s="267" t="inlineStr">
        <is>
          <t>MOY</t>
        </is>
      </c>
      <c r="AH289" s="229" t="inlineStr">
        <is>
          <t>Règles</t>
        </is>
      </c>
      <c r="AI289" s="229" t="inlineStr">
        <is>
          <t>Coopér.</t>
        </is>
      </c>
      <c r="AJ289" s="229" t="inlineStr">
        <is>
          <t>Comm.</t>
        </is>
      </c>
      <c r="AK289" s="229" t="inlineStr">
        <is>
          <t>Entraide</t>
        </is>
      </c>
      <c r="AL289" s="230" t="inlineStr">
        <is>
          <t>Initiat.</t>
        </is>
      </c>
      <c r="AM289" s="230" t="inlineStr">
        <is>
          <t>Gest.mat</t>
        </is>
      </c>
      <c r="AN289" s="230" t="inlineStr">
        <is>
          <t>Orga.</t>
        </is>
      </c>
      <c r="AO289" s="231" t="inlineStr">
        <is>
          <t>Imagin.</t>
        </is>
      </c>
      <c r="AP289" s="231" t="inlineStr">
        <is>
          <t>Expr.art</t>
        </is>
      </c>
      <c r="AQ289" s="231" t="inlineStr">
        <is>
          <t>Expr.corp</t>
        </is>
      </c>
      <c r="AR289" s="232" t="inlineStr">
        <is>
          <t>Coord.</t>
        </is>
      </c>
      <c r="AS289" s="232" t="inlineStr">
        <is>
          <t>Endur.</t>
        </is>
      </c>
      <c r="AT289" s="232" t="inlineStr">
        <is>
          <t>Esp.sport</t>
        </is>
      </c>
      <c r="AU289" s="269" t="inlineStr">
        <is>
          <t>MOY</t>
        </is>
      </c>
    </row>
    <row r="290" ht="14.4" customHeight="1" s="185">
      <c r="A290" s="213" t="n">
        <v>1</v>
      </c>
      <c r="B290" s="234">
        <f t="array" ref="B290:B290">IFERROR(INDEX(Liste_Enfants!B$4:B$53,SMALL(IF(Liste_Enfants!E$4:E$53="C",ROW(Liste_Enfants!E$4:E$53)-3),1))&amp;" "&amp;INDEX(Liste_Enfants!C$4:C$53,SMALL(IF(Liste_Enfants!E$4:E$53="C",ROW(Liste_Enfants!E$4:E$53)-3),1)),"")</f>
        <v/>
      </c>
      <c r="C290" s="235" t="n"/>
      <c r="D290" s="236" t="n"/>
      <c r="E290" s="236" t="n"/>
      <c r="F290" s="236" t="n"/>
      <c r="G290" s="236" t="n"/>
      <c r="H290" s="236" t="n"/>
      <c r="I290" s="236" t="n"/>
      <c r="J290" s="236" t="n"/>
      <c r="K290" s="236" t="n"/>
      <c r="L290" s="236" t="n"/>
      <c r="M290" s="236" t="n"/>
      <c r="N290" s="236" t="n"/>
      <c r="O290" s="236" t="n"/>
      <c r="P290" s="236" t="n"/>
      <c r="Q290" s="264">
        <f>IF(COUNTA(D290:P290)=0,"",ROUND(AVERAGE(D290:P290),1))</f>
        <v/>
      </c>
      <c r="S290" s="236" t="n"/>
      <c r="T290" s="236" t="n"/>
      <c r="U290" s="236" t="n"/>
      <c r="V290" s="236" t="n"/>
      <c r="W290" s="236" t="n"/>
      <c r="X290" s="236" t="n"/>
      <c r="Y290" s="236" t="n"/>
      <c r="Z290" s="236" t="n"/>
      <c r="AA290" s="236" t="n"/>
      <c r="AB290" s="236" t="n"/>
      <c r="AC290" s="236" t="n"/>
      <c r="AD290" s="236" t="n"/>
      <c r="AE290" s="236" t="n"/>
      <c r="AF290" s="264">
        <f>IF(COUNTA(S290:AE290)=0,"",ROUND(AVERAGE(S290:AE290),1))</f>
        <v/>
      </c>
      <c r="AH290" s="236" t="n"/>
      <c r="AI290" s="236" t="n"/>
      <c r="AJ290" s="236" t="n"/>
      <c r="AK290" s="236" t="n"/>
      <c r="AL290" s="236" t="n"/>
      <c r="AM290" s="236" t="n"/>
      <c r="AN290" s="236" t="n"/>
      <c r="AO290" s="236" t="n"/>
      <c r="AP290" s="236" t="n"/>
      <c r="AQ290" s="236" t="n"/>
      <c r="AR290" s="236" t="n"/>
      <c r="AS290" s="236" t="n"/>
      <c r="AT290" s="236" t="n"/>
      <c r="AU290" s="237">
        <f>IF(COUNTA(AH290:AT290)=0,"",ROUND(AVERAGE(AH290:AT290),1))</f>
        <v/>
      </c>
    </row>
    <row r="291" ht="14.4" customHeight="1" s="185">
      <c r="A291" s="238" t="n">
        <v>2</v>
      </c>
      <c r="B291" s="239">
        <f t="array" ref="B291:B291">IFERROR(INDEX(Liste_Enfants!B$4:B$53,SMALL(IF(Liste_Enfants!E$4:E$53="C",ROW(Liste_Enfants!E$4:E$53)-3),2))&amp;" "&amp;INDEX(Liste_Enfants!C$4:C$53,SMALL(IF(Liste_Enfants!E$4:E$53="C",ROW(Liste_Enfants!E$4:E$53)-3),2)),"")</f>
        <v/>
      </c>
      <c r="C291" s="235" t="n"/>
      <c r="D291" s="236" t="n"/>
      <c r="E291" s="236" t="n"/>
      <c r="F291" s="236" t="n"/>
      <c r="G291" s="236" t="n"/>
      <c r="H291" s="236" t="n"/>
      <c r="I291" s="236" t="n"/>
      <c r="J291" s="236" t="n"/>
      <c r="K291" s="236" t="n"/>
      <c r="L291" s="236" t="n"/>
      <c r="M291" s="236" t="n"/>
      <c r="N291" s="236" t="n"/>
      <c r="O291" s="236" t="n"/>
      <c r="P291" s="236" t="n"/>
      <c r="Q291" s="264">
        <f>IF(COUNTA(D291:P291)=0,"",ROUND(AVERAGE(D291:P291),1))</f>
        <v/>
      </c>
      <c r="S291" s="236" t="n"/>
      <c r="T291" s="236" t="n"/>
      <c r="U291" s="236" t="n"/>
      <c r="V291" s="236" t="n"/>
      <c r="W291" s="236" t="n"/>
      <c r="X291" s="236" t="n"/>
      <c r="Y291" s="236" t="n"/>
      <c r="Z291" s="236" t="n"/>
      <c r="AA291" s="236" t="n"/>
      <c r="AB291" s="236" t="n"/>
      <c r="AC291" s="236" t="n"/>
      <c r="AD291" s="236" t="n"/>
      <c r="AE291" s="236" t="n"/>
      <c r="AF291" s="264">
        <f>IF(COUNTA(S291:AE291)=0,"",ROUND(AVERAGE(S291:AE291),1))</f>
        <v/>
      </c>
      <c r="AH291" s="236" t="n"/>
      <c r="AI291" s="236" t="n"/>
      <c r="AJ291" s="236" t="n"/>
      <c r="AK291" s="236" t="n"/>
      <c r="AL291" s="236" t="n"/>
      <c r="AM291" s="236" t="n"/>
      <c r="AN291" s="236" t="n"/>
      <c r="AO291" s="236" t="n"/>
      <c r="AP291" s="236" t="n"/>
      <c r="AQ291" s="236" t="n"/>
      <c r="AR291" s="236" t="n"/>
      <c r="AS291" s="236" t="n"/>
      <c r="AT291" s="236" t="n"/>
      <c r="AU291" s="237">
        <f>IF(COUNTA(AH291:AT291)=0,"",ROUND(AVERAGE(AH291:AT291),1))</f>
        <v/>
      </c>
    </row>
    <row r="292" ht="14.4" customHeight="1" s="185">
      <c r="A292" s="213" t="n">
        <v>3</v>
      </c>
      <c r="B292" s="234">
        <f t="array" ref="B292:B292">IFERROR(INDEX(Liste_Enfants!B$4:B$53,SMALL(IF(Liste_Enfants!E$4:E$53="C",ROW(Liste_Enfants!E$4:E$53)-3),3))&amp;" "&amp;INDEX(Liste_Enfants!C$4:C$53,SMALL(IF(Liste_Enfants!E$4:E$53="C",ROW(Liste_Enfants!E$4:E$53)-3),3)),"")</f>
        <v/>
      </c>
      <c r="C292" s="235" t="n"/>
      <c r="D292" s="236" t="n"/>
      <c r="E292" s="236" t="n"/>
      <c r="F292" s="236" t="n"/>
      <c r="G292" s="236" t="n"/>
      <c r="H292" s="236" t="n"/>
      <c r="I292" s="236" t="n"/>
      <c r="J292" s="236" t="n"/>
      <c r="K292" s="236" t="n"/>
      <c r="L292" s="236" t="n"/>
      <c r="M292" s="236" t="n"/>
      <c r="N292" s="236" t="n"/>
      <c r="O292" s="236" t="n"/>
      <c r="P292" s="236" t="n"/>
      <c r="Q292" s="264">
        <f>IF(COUNTA(D292:P292)=0,"",ROUND(AVERAGE(D292:P292),1))</f>
        <v/>
      </c>
      <c r="S292" s="236" t="n"/>
      <c r="T292" s="236" t="n"/>
      <c r="U292" s="236" t="n"/>
      <c r="V292" s="236" t="n"/>
      <c r="W292" s="236" t="n"/>
      <c r="X292" s="236" t="n"/>
      <c r="Y292" s="236" t="n"/>
      <c r="Z292" s="236" t="n"/>
      <c r="AA292" s="236" t="n"/>
      <c r="AB292" s="236" t="n"/>
      <c r="AC292" s="236" t="n"/>
      <c r="AD292" s="236" t="n"/>
      <c r="AE292" s="236" t="n"/>
      <c r="AF292" s="264">
        <f>IF(COUNTA(S292:AE292)=0,"",ROUND(AVERAGE(S292:AE292),1))</f>
        <v/>
      </c>
      <c r="AH292" s="236" t="n"/>
      <c r="AI292" s="236" t="n"/>
      <c r="AJ292" s="236" t="n"/>
      <c r="AK292" s="236" t="n"/>
      <c r="AL292" s="236" t="n"/>
      <c r="AM292" s="236" t="n"/>
      <c r="AN292" s="236" t="n"/>
      <c r="AO292" s="236" t="n"/>
      <c r="AP292" s="236" t="n"/>
      <c r="AQ292" s="236" t="n"/>
      <c r="AR292" s="236" t="n"/>
      <c r="AS292" s="236" t="n"/>
      <c r="AT292" s="236" t="n"/>
      <c r="AU292" s="237">
        <f>IF(COUNTA(AH292:AT292)=0,"",ROUND(AVERAGE(AH292:AT292),1))</f>
        <v/>
      </c>
    </row>
    <row r="293" ht="14.4" customHeight="1" s="185">
      <c r="A293" s="238" t="n">
        <v>4</v>
      </c>
      <c r="B293" s="239">
        <f t="array" ref="B293:B293">IFERROR(INDEX(Liste_Enfants!B$4:B$53,SMALL(IF(Liste_Enfants!E$4:E$53="C",ROW(Liste_Enfants!E$4:E$53)-3),4))&amp;" "&amp;INDEX(Liste_Enfants!C$4:C$53,SMALL(IF(Liste_Enfants!E$4:E$53="C",ROW(Liste_Enfants!E$4:E$53)-3),4)),"")</f>
        <v/>
      </c>
      <c r="C293" s="235" t="n"/>
      <c r="D293" s="236" t="n"/>
      <c r="E293" s="236" t="n"/>
      <c r="F293" s="236" t="n"/>
      <c r="G293" s="236" t="n"/>
      <c r="H293" s="236" t="n"/>
      <c r="I293" s="236" t="n"/>
      <c r="J293" s="236" t="n"/>
      <c r="K293" s="236" t="n"/>
      <c r="L293" s="236" t="n"/>
      <c r="M293" s="236" t="n"/>
      <c r="N293" s="236" t="n"/>
      <c r="O293" s="236" t="n"/>
      <c r="P293" s="236" t="n"/>
      <c r="Q293" s="264">
        <f>IF(COUNTA(D293:P293)=0,"",ROUND(AVERAGE(D293:P293),1))</f>
        <v/>
      </c>
      <c r="S293" s="236" t="n"/>
      <c r="T293" s="236" t="n"/>
      <c r="U293" s="236" t="n"/>
      <c r="V293" s="236" t="n"/>
      <c r="W293" s="236" t="n"/>
      <c r="X293" s="236" t="n"/>
      <c r="Y293" s="236" t="n"/>
      <c r="Z293" s="236" t="n"/>
      <c r="AA293" s="236" t="n"/>
      <c r="AB293" s="236" t="n"/>
      <c r="AC293" s="236" t="n"/>
      <c r="AD293" s="236" t="n"/>
      <c r="AE293" s="236" t="n"/>
      <c r="AF293" s="264">
        <f>IF(COUNTA(S293:AE293)=0,"",ROUND(AVERAGE(S293:AE293),1))</f>
        <v/>
      </c>
      <c r="AH293" s="236" t="n"/>
      <c r="AI293" s="236" t="n"/>
      <c r="AJ293" s="236" t="n"/>
      <c r="AK293" s="236" t="n"/>
      <c r="AL293" s="236" t="n"/>
      <c r="AM293" s="236" t="n"/>
      <c r="AN293" s="236" t="n"/>
      <c r="AO293" s="236" t="n"/>
      <c r="AP293" s="236" t="n"/>
      <c r="AQ293" s="236" t="n"/>
      <c r="AR293" s="236" t="n"/>
      <c r="AS293" s="236" t="n"/>
      <c r="AT293" s="236" t="n"/>
      <c r="AU293" s="237">
        <f>IF(COUNTA(AH293:AT293)=0,"",ROUND(AVERAGE(AH293:AT293),1))</f>
        <v/>
      </c>
    </row>
    <row r="294" ht="14.4" customHeight="1" s="185">
      <c r="A294" s="213" t="n">
        <v>5</v>
      </c>
      <c r="B294" s="234">
        <f t="array" ref="B294:B294">IFERROR(INDEX(Liste_Enfants!B$4:B$53,SMALL(IF(Liste_Enfants!E$4:E$53="C",ROW(Liste_Enfants!E$4:E$53)-3),5))&amp;" "&amp;INDEX(Liste_Enfants!C$4:C$53,SMALL(IF(Liste_Enfants!E$4:E$53="C",ROW(Liste_Enfants!E$4:E$53)-3),5)),"")</f>
        <v/>
      </c>
      <c r="C294" s="235" t="n"/>
      <c r="D294" s="236" t="n"/>
      <c r="E294" s="236" t="n"/>
      <c r="F294" s="236" t="n"/>
      <c r="G294" s="236" t="n"/>
      <c r="H294" s="236" t="n"/>
      <c r="I294" s="236" t="n"/>
      <c r="J294" s="236" t="n"/>
      <c r="K294" s="236" t="n"/>
      <c r="L294" s="236" t="n"/>
      <c r="M294" s="236" t="n"/>
      <c r="N294" s="236" t="n"/>
      <c r="O294" s="236" t="n"/>
      <c r="P294" s="236" t="n"/>
      <c r="Q294" s="264">
        <f>IF(COUNTA(D294:P294)=0,"",ROUND(AVERAGE(D294:P294),1))</f>
        <v/>
      </c>
      <c r="S294" s="236" t="n"/>
      <c r="T294" s="236" t="n"/>
      <c r="U294" s="236" t="n"/>
      <c r="V294" s="236" t="n"/>
      <c r="W294" s="236" t="n"/>
      <c r="X294" s="236" t="n"/>
      <c r="Y294" s="236" t="n"/>
      <c r="Z294" s="236" t="n"/>
      <c r="AA294" s="236" t="n"/>
      <c r="AB294" s="236" t="n"/>
      <c r="AC294" s="236" t="n"/>
      <c r="AD294" s="236" t="n"/>
      <c r="AE294" s="236" t="n"/>
      <c r="AF294" s="264">
        <f>IF(COUNTA(S294:AE294)=0,"",ROUND(AVERAGE(S294:AE294),1))</f>
        <v/>
      </c>
      <c r="AH294" s="236" t="n"/>
      <c r="AI294" s="236" t="n"/>
      <c r="AJ294" s="236" t="n"/>
      <c r="AK294" s="236" t="n"/>
      <c r="AL294" s="236" t="n"/>
      <c r="AM294" s="236" t="n"/>
      <c r="AN294" s="236" t="n"/>
      <c r="AO294" s="236" t="n"/>
      <c r="AP294" s="236" t="n"/>
      <c r="AQ294" s="236" t="n"/>
      <c r="AR294" s="236" t="n"/>
      <c r="AS294" s="236" t="n"/>
      <c r="AT294" s="236" t="n"/>
      <c r="AU294" s="237">
        <f>IF(COUNTA(AH294:AT294)=0,"",ROUND(AVERAGE(AH294:AT294),1))</f>
        <v/>
      </c>
    </row>
    <row r="295" ht="14.4" customHeight="1" s="185">
      <c r="A295" s="238" t="n">
        <v>6</v>
      </c>
      <c r="B295" s="239">
        <f t="array" ref="B295:B295">IFERROR(INDEX(Liste_Enfants!B$4:B$53,SMALL(IF(Liste_Enfants!E$4:E$53="C",ROW(Liste_Enfants!E$4:E$53)-3),6))&amp;" "&amp;INDEX(Liste_Enfants!C$4:C$53,SMALL(IF(Liste_Enfants!E$4:E$53="C",ROW(Liste_Enfants!E$4:E$53)-3),6)),"")</f>
        <v/>
      </c>
      <c r="C295" s="235" t="n"/>
      <c r="D295" s="236" t="n"/>
      <c r="E295" s="236" t="n"/>
      <c r="F295" s="236" t="n"/>
      <c r="G295" s="236" t="n"/>
      <c r="H295" s="236" t="n"/>
      <c r="I295" s="236" t="n"/>
      <c r="J295" s="236" t="n"/>
      <c r="K295" s="236" t="n"/>
      <c r="L295" s="236" t="n"/>
      <c r="M295" s="236" t="n"/>
      <c r="N295" s="236" t="n"/>
      <c r="O295" s="236" t="n"/>
      <c r="P295" s="236" t="n"/>
      <c r="Q295" s="264">
        <f>IF(COUNTA(D295:P295)=0,"",ROUND(AVERAGE(D295:P295),1))</f>
        <v/>
      </c>
      <c r="S295" s="236" t="n"/>
      <c r="T295" s="236" t="n"/>
      <c r="U295" s="236" t="n"/>
      <c r="V295" s="236" t="n"/>
      <c r="W295" s="236" t="n"/>
      <c r="X295" s="236" t="n"/>
      <c r="Y295" s="236" t="n"/>
      <c r="Z295" s="236" t="n"/>
      <c r="AA295" s="236" t="n"/>
      <c r="AB295" s="236" t="n"/>
      <c r="AC295" s="236" t="n"/>
      <c r="AD295" s="236" t="n"/>
      <c r="AE295" s="236" t="n"/>
      <c r="AF295" s="264">
        <f>IF(COUNTA(S295:AE295)=0,"",ROUND(AVERAGE(S295:AE295),1))</f>
        <v/>
      </c>
      <c r="AH295" s="236" t="n"/>
      <c r="AI295" s="236" t="n"/>
      <c r="AJ295" s="236" t="n"/>
      <c r="AK295" s="236" t="n"/>
      <c r="AL295" s="236" t="n"/>
      <c r="AM295" s="236" t="n"/>
      <c r="AN295" s="236" t="n"/>
      <c r="AO295" s="236" t="n"/>
      <c r="AP295" s="236" t="n"/>
      <c r="AQ295" s="236" t="n"/>
      <c r="AR295" s="236" t="n"/>
      <c r="AS295" s="236" t="n"/>
      <c r="AT295" s="236" t="n"/>
      <c r="AU295" s="237">
        <f>IF(COUNTA(AH295:AT295)=0,"",ROUND(AVERAGE(AH295:AT295),1))</f>
        <v/>
      </c>
    </row>
    <row r="296" ht="14.4" customHeight="1" s="185">
      <c r="A296" s="213" t="n">
        <v>7</v>
      </c>
      <c r="B296" s="234">
        <f t="array" ref="B296:B296">IFERROR(INDEX(Liste_Enfants!B$4:B$53,SMALL(IF(Liste_Enfants!E$4:E$53="C",ROW(Liste_Enfants!E$4:E$53)-3),7))&amp;" "&amp;INDEX(Liste_Enfants!C$4:C$53,SMALL(IF(Liste_Enfants!E$4:E$53="C",ROW(Liste_Enfants!E$4:E$53)-3),7)),"")</f>
        <v/>
      </c>
      <c r="C296" s="235" t="n"/>
      <c r="D296" s="236" t="n"/>
      <c r="E296" s="236" t="n"/>
      <c r="F296" s="236" t="n"/>
      <c r="G296" s="236" t="n"/>
      <c r="H296" s="236" t="n"/>
      <c r="I296" s="236" t="n"/>
      <c r="J296" s="236" t="n"/>
      <c r="K296" s="236" t="n"/>
      <c r="L296" s="236" t="n"/>
      <c r="M296" s="236" t="n"/>
      <c r="N296" s="236" t="n"/>
      <c r="O296" s="236" t="n"/>
      <c r="P296" s="236" t="n"/>
      <c r="Q296" s="264">
        <f>IF(COUNTA(D296:P296)=0,"",ROUND(AVERAGE(D296:P296),1))</f>
        <v/>
      </c>
      <c r="S296" s="236" t="n"/>
      <c r="T296" s="236" t="n"/>
      <c r="U296" s="236" t="n"/>
      <c r="V296" s="236" t="n"/>
      <c r="W296" s="236" t="n"/>
      <c r="X296" s="236" t="n"/>
      <c r="Y296" s="236" t="n"/>
      <c r="Z296" s="236" t="n"/>
      <c r="AA296" s="236" t="n"/>
      <c r="AB296" s="236" t="n"/>
      <c r="AC296" s="236" t="n"/>
      <c r="AD296" s="236" t="n"/>
      <c r="AE296" s="236" t="n"/>
      <c r="AF296" s="264">
        <f>IF(COUNTA(S296:AE296)=0,"",ROUND(AVERAGE(S296:AE296),1))</f>
        <v/>
      </c>
      <c r="AH296" s="236" t="n"/>
      <c r="AI296" s="236" t="n"/>
      <c r="AJ296" s="236" t="n"/>
      <c r="AK296" s="236" t="n"/>
      <c r="AL296" s="236" t="n"/>
      <c r="AM296" s="236" t="n"/>
      <c r="AN296" s="236" t="n"/>
      <c r="AO296" s="236" t="n"/>
      <c r="AP296" s="236" t="n"/>
      <c r="AQ296" s="236" t="n"/>
      <c r="AR296" s="236" t="n"/>
      <c r="AS296" s="236" t="n"/>
      <c r="AT296" s="236" t="n"/>
      <c r="AU296" s="237">
        <f>IF(COUNTA(AH296:AT296)=0,"",ROUND(AVERAGE(AH296:AT296),1))</f>
        <v/>
      </c>
    </row>
    <row r="297" ht="14.4" customHeight="1" s="185">
      <c r="A297" s="238" t="n">
        <v>8</v>
      </c>
      <c r="B297" s="239">
        <f t="array" ref="B297:B297">IFERROR(INDEX(Liste_Enfants!B$4:B$53,SMALL(IF(Liste_Enfants!E$4:E$53="C",ROW(Liste_Enfants!E$4:E$53)-3),8))&amp;" "&amp;INDEX(Liste_Enfants!C$4:C$53,SMALL(IF(Liste_Enfants!E$4:E$53="C",ROW(Liste_Enfants!E$4:E$53)-3),8)),"")</f>
        <v/>
      </c>
      <c r="C297" s="235" t="n"/>
      <c r="D297" s="236" t="n"/>
      <c r="E297" s="236" t="n"/>
      <c r="F297" s="236" t="n"/>
      <c r="G297" s="236" t="n"/>
      <c r="H297" s="236" t="n"/>
      <c r="I297" s="236" t="n"/>
      <c r="J297" s="236" t="n"/>
      <c r="K297" s="236" t="n"/>
      <c r="L297" s="236" t="n"/>
      <c r="M297" s="236" t="n"/>
      <c r="N297" s="236" t="n"/>
      <c r="O297" s="236" t="n"/>
      <c r="P297" s="236" t="n"/>
      <c r="Q297" s="264">
        <f>IF(COUNTA(D297:P297)=0,"",ROUND(AVERAGE(D297:P297),1))</f>
        <v/>
      </c>
      <c r="S297" s="236" t="n"/>
      <c r="T297" s="236" t="n"/>
      <c r="U297" s="236" t="n"/>
      <c r="V297" s="236" t="n"/>
      <c r="W297" s="236" t="n"/>
      <c r="X297" s="236" t="n"/>
      <c r="Y297" s="236" t="n"/>
      <c r="Z297" s="236" t="n"/>
      <c r="AA297" s="236" t="n"/>
      <c r="AB297" s="236" t="n"/>
      <c r="AC297" s="236" t="n"/>
      <c r="AD297" s="236" t="n"/>
      <c r="AE297" s="236" t="n"/>
      <c r="AF297" s="264">
        <f>IF(COUNTA(S297:AE297)=0,"",ROUND(AVERAGE(S297:AE297),1))</f>
        <v/>
      </c>
      <c r="AH297" s="236" t="n"/>
      <c r="AI297" s="236" t="n"/>
      <c r="AJ297" s="236" t="n"/>
      <c r="AK297" s="236" t="n"/>
      <c r="AL297" s="236" t="n"/>
      <c r="AM297" s="236" t="n"/>
      <c r="AN297" s="236" t="n"/>
      <c r="AO297" s="236" t="n"/>
      <c r="AP297" s="236" t="n"/>
      <c r="AQ297" s="236" t="n"/>
      <c r="AR297" s="236" t="n"/>
      <c r="AS297" s="236" t="n"/>
      <c r="AT297" s="236" t="n"/>
      <c r="AU297" s="237">
        <f>IF(COUNTA(AH297:AT297)=0,"",ROUND(AVERAGE(AH297:AT297),1))</f>
        <v/>
      </c>
    </row>
    <row r="298" ht="14.4" customHeight="1" s="185">
      <c r="A298" s="213" t="n">
        <v>9</v>
      </c>
      <c r="B298" s="234">
        <f t="array" ref="B298:B298">IFERROR(INDEX(Liste_Enfants!B$4:B$53,SMALL(IF(Liste_Enfants!E$4:E$53="C",ROW(Liste_Enfants!E$4:E$53)-3),9))&amp;" "&amp;INDEX(Liste_Enfants!C$4:C$53,SMALL(IF(Liste_Enfants!E$4:E$53="C",ROW(Liste_Enfants!E$4:E$53)-3),9)),"")</f>
        <v/>
      </c>
      <c r="C298" s="235" t="n"/>
      <c r="D298" s="236" t="n"/>
      <c r="E298" s="236" t="n"/>
      <c r="F298" s="236" t="n"/>
      <c r="G298" s="236" t="n"/>
      <c r="H298" s="236" t="n"/>
      <c r="I298" s="236" t="n"/>
      <c r="J298" s="236" t="n"/>
      <c r="K298" s="236" t="n"/>
      <c r="L298" s="236" t="n"/>
      <c r="M298" s="236" t="n"/>
      <c r="N298" s="236" t="n"/>
      <c r="O298" s="236" t="n"/>
      <c r="P298" s="236" t="n"/>
      <c r="Q298" s="264">
        <f>IF(COUNTA(D298:P298)=0,"",ROUND(AVERAGE(D298:P298),1))</f>
        <v/>
      </c>
      <c r="S298" s="236" t="n"/>
      <c r="T298" s="236" t="n"/>
      <c r="U298" s="236" t="n"/>
      <c r="V298" s="236" t="n"/>
      <c r="W298" s="236" t="n"/>
      <c r="X298" s="236" t="n"/>
      <c r="Y298" s="236" t="n"/>
      <c r="Z298" s="236" t="n"/>
      <c r="AA298" s="236" t="n"/>
      <c r="AB298" s="236" t="n"/>
      <c r="AC298" s="236" t="n"/>
      <c r="AD298" s="236" t="n"/>
      <c r="AE298" s="236" t="n"/>
      <c r="AF298" s="264">
        <f>IF(COUNTA(S298:AE298)=0,"",ROUND(AVERAGE(S298:AE298),1))</f>
        <v/>
      </c>
      <c r="AH298" s="236" t="n"/>
      <c r="AI298" s="236" t="n"/>
      <c r="AJ298" s="236" t="n"/>
      <c r="AK298" s="236" t="n"/>
      <c r="AL298" s="236" t="n"/>
      <c r="AM298" s="236" t="n"/>
      <c r="AN298" s="236" t="n"/>
      <c r="AO298" s="236" t="n"/>
      <c r="AP298" s="236" t="n"/>
      <c r="AQ298" s="236" t="n"/>
      <c r="AR298" s="236" t="n"/>
      <c r="AS298" s="236" t="n"/>
      <c r="AT298" s="236" t="n"/>
      <c r="AU298" s="237">
        <f>IF(COUNTA(AH298:AT298)=0,"",ROUND(AVERAGE(AH298:AT298),1))</f>
        <v/>
      </c>
    </row>
    <row r="299" ht="14.4" customHeight="1" s="185">
      <c r="A299" s="238" t="n">
        <v>10</v>
      </c>
      <c r="B299" s="239">
        <f t="array" ref="B299:B299">IFERROR(INDEX(Liste_Enfants!B$4:B$53,SMALL(IF(Liste_Enfants!E$4:E$53="C",ROW(Liste_Enfants!E$4:E$53)-3),10))&amp;" "&amp;INDEX(Liste_Enfants!C$4:C$53,SMALL(IF(Liste_Enfants!E$4:E$53="C",ROW(Liste_Enfants!E$4:E$53)-3),10)),"")</f>
        <v/>
      </c>
      <c r="C299" s="235" t="n"/>
      <c r="D299" s="236" t="n"/>
      <c r="E299" s="236" t="n"/>
      <c r="F299" s="236" t="n"/>
      <c r="G299" s="236" t="n"/>
      <c r="H299" s="236" t="n"/>
      <c r="I299" s="236" t="n"/>
      <c r="J299" s="236" t="n"/>
      <c r="K299" s="236" t="n"/>
      <c r="L299" s="236" t="n"/>
      <c r="M299" s="236" t="n"/>
      <c r="N299" s="236" t="n"/>
      <c r="O299" s="236" t="n"/>
      <c r="P299" s="236" t="n"/>
      <c r="Q299" s="264">
        <f>IF(COUNTA(D299:P299)=0,"",ROUND(AVERAGE(D299:P299),1))</f>
        <v/>
      </c>
      <c r="S299" s="236" t="n"/>
      <c r="T299" s="236" t="n"/>
      <c r="U299" s="236" t="n"/>
      <c r="V299" s="236" t="n"/>
      <c r="W299" s="236" t="n"/>
      <c r="X299" s="236" t="n"/>
      <c r="Y299" s="236" t="n"/>
      <c r="Z299" s="236" t="n"/>
      <c r="AA299" s="236" t="n"/>
      <c r="AB299" s="236" t="n"/>
      <c r="AC299" s="236" t="n"/>
      <c r="AD299" s="236" t="n"/>
      <c r="AE299" s="236" t="n"/>
      <c r="AF299" s="264">
        <f>IF(COUNTA(S299:AE299)=0,"",ROUND(AVERAGE(S299:AE299),1))</f>
        <v/>
      </c>
      <c r="AH299" s="236" t="n"/>
      <c r="AI299" s="236" t="n"/>
      <c r="AJ299" s="236" t="n"/>
      <c r="AK299" s="236" t="n"/>
      <c r="AL299" s="236" t="n"/>
      <c r="AM299" s="236" t="n"/>
      <c r="AN299" s="236" t="n"/>
      <c r="AO299" s="236" t="n"/>
      <c r="AP299" s="236" t="n"/>
      <c r="AQ299" s="236" t="n"/>
      <c r="AR299" s="236" t="n"/>
      <c r="AS299" s="236" t="n"/>
      <c r="AT299" s="236" t="n"/>
      <c r="AU299" s="237">
        <f>IF(COUNTA(AH299:AT299)=0,"",ROUND(AVERAGE(AH299:AT299),1))</f>
        <v/>
      </c>
    </row>
    <row r="300" ht="14.4" customHeight="1" s="185">
      <c r="A300" s="213" t="n">
        <v>11</v>
      </c>
      <c r="B300" s="234">
        <f t="array" ref="B300:B300">IFERROR(INDEX(Liste_Enfants!B$4:B$53,SMALL(IF(Liste_Enfants!E$4:E$53="C",ROW(Liste_Enfants!E$4:E$53)-3),11))&amp;" "&amp;INDEX(Liste_Enfants!C$4:C$53,SMALL(IF(Liste_Enfants!E$4:E$53="C",ROW(Liste_Enfants!E$4:E$53)-3),11)),"")</f>
        <v/>
      </c>
      <c r="C300" s="235" t="n"/>
      <c r="D300" s="236" t="n"/>
      <c r="E300" s="236" t="n"/>
      <c r="F300" s="236" t="n"/>
      <c r="G300" s="236" t="n"/>
      <c r="H300" s="236" t="n"/>
      <c r="I300" s="236" t="n"/>
      <c r="J300" s="236" t="n"/>
      <c r="K300" s="236" t="n"/>
      <c r="L300" s="236" t="n"/>
      <c r="M300" s="236" t="n"/>
      <c r="N300" s="236" t="n"/>
      <c r="O300" s="236" t="n"/>
      <c r="P300" s="236" t="n"/>
      <c r="Q300" s="264">
        <f>IF(COUNTA(D300:P300)=0,"",ROUND(AVERAGE(D300:P300),1))</f>
        <v/>
      </c>
      <c r="S300" s="236" t="n"/>
      <c r="T300" s="236" t="n"/>
      <c r="U300" s="236" t="n"/>
      <c r="V300" s="236" t="n"/>
      <c r="W300" s="236" t="n"/>
      <c r="X300" s="236" t="n"/>
      <c r="Y300" s="236" t="n"/>
      <c r="Z300" s="236" t="n"/>
      <c r="AA300" s="236" t="n"/>
      <c r="AB300" s="236" t="n"/>
      <c r="AC300" s="236" t="n"/>
      <c r="AD300" s="236" t="n"/>
      <c r="AE300" s="236" t="n"/>
      <c r="AF300" s="264">
        <f>IF(COUNTA(S300:AE300)=0,"",ROUND(AVERAGE(S300:AE300),1))</f>
        <v/>
      </c>
      <c r="AH300" s="236" t="n"/>
      <c r="AI300" s="236" t="n"/>
      <c r="AJ300" s="236" t="n"/>
      <c r="AK300" s="236" t="n"/>
      <c r="AL300" s="236" t="n"/>
      <c r="AM300" s="236" t="n"/>
      <c r="AN300" s="236" t="n"/>
      <c r="AO300" s="236" t="n"/>
      <c r="AP300" s="236" t="n"/>
      <c r="AQ300" s="236" t="n"/>
      <c r="AR300" s="236" t="n"/>
      <c r="AS300" s="236" t="n"/>
      <c r="AT300" s="236" t="n"/>
      <c r="AU300" s="237">
        <f>IF(COUNTA(AH300:AT300)=0,"",ROUND(AVERAGE(AH300:AT300),1))</f>
        <v/>
      </c>
    </row>
    <row r="301" ht="14.4" customHeight="1" s="185">
      <c r="A301" s="238" t="n">
        <v>12</v>
      </c>
      <c r="B301" s="239">
        <f t="array" ref="B301:B301">IFERROR(INDEX(Liste_Enfants!B$4:B$53,SMALL(IF(Liste_Enfants!E$4:E$53="C",ROW(Liste_Enfants!E$4:E$53)-3),12))&amp;" "&amp;INDEX(Liste_Enfants!C$4:C$53,SMALL(IF(Liste_Enfants!E$4:E$53="C",ROW(Liste_Enfants!E$4:E$53)-3),12)),"")</f>
        <v/>
      </c>
      <c r="C301" s="235" t="n"/>
      <c r="D301" s="236" t="n"/>
      <c r="E301" s="236" t="n"/>
      <c r="F301" s="236" t="n"/>
      <c r="G301" s="236" t="n"/>
      <c r="H301" s="236" t="n"/>
      <c r="I301" s="236" t="n"/>
      <c r="J301" s="236" t="n"/>
      <c r="K301" s="236" t="n"/>
      <c r="L301" s="236" t="n"/>
      <c r="M301" s="236" t="n"/>
      <c r="N301" s="236" t="n"/>
      <c r="O301" s="236" t="n"/>
      <c r="P301" s="236" t="n"/>
      <c r="Q301" s="264">
        <f>IF(COUNTA(D301:P301)=0,"",ROUND(AVERAGE(D301:P301),1))</f>
        <v/>
      </c>
      <c r="S301" s="236" t="n"/>
      <c r="T301" s="236" t="n"/>
      <c r="U301" s="236" t="n"/>
      <c r="V301" s="236" t="n"/>
      <c r="W301" s="236" t="n"/>
      <c r="X301" s="236" t="n"/>
      <c r="Y301" s="236" t="n"/>
      <c r="Z301" s="236" t="n"/>
      <c r="AA301" s="236" t="n"/>
      <c r="AB301" s="236" t="n"/>
      <c r="AC301" s="236" t="n"/>
      <c r="AD301" s="236" t="n"/>
      <c r="AE301" s="236" t="n"/>
      <c r="AF301" s="264">
        <f>IF(COUNTA(S301:AE301)=0,"",ROUND(AVERAGE(S301:AE301),1))</f>
        <v/>
      </c>
      <c r="AH301" s="236" t="n"/>
      <c r="AI301" s="236" t="n"/>
      <c r="AJ301" s="236" t="n"/>
      <c r="AK301" s="236" t="n"/>
      <c r="AL301" s="236" t="n"/>
      <c r="AM301" s="236" t="n"/>
      <c r="AN301" s="236" t="n"/>
      <c r="AO301" s="236" t="n"/>
      <c r="AP301" s="236" t="n"/>
      <c r="AQ301" s="236" t="n"/>
      <c r="AR301" s="236" t="n"/>
      <c r="AS301" s="236" t="n"/>
      <c r="AT301" s="236" t="n"/>
      <c r="AU301" s="237">
        <f>IF(COUNTA(AH301:AT301)=0,"",ROUND(AVERAGE(AH301:AT301),1))</f>
        <v/>
      </c>
    </row>
    <row r="302" ht="14.4" customHeight="1" s="185">
      <c r="A302" s="213" t="n">
        <v>13</v>
      </c>
      <c r="B302" s="234">
        <f t="array" ref="B302:B302">IFERROR(INDEX(Liste_Enfants!B$4:B$53,SMALL(IF(Liste_Enfants!E$4:E$53="C",ROW(Liste_Enfants!E$4:E$53)-3),13))&amp;" "&amp;INDEX(Liste_Enfants!C$4:C$53,SMALL(IF(Liste_Enfants!E$4:E$53="C",ROW(Liste_Enfants!E$4:E$53)-3),13)),"")</f>
        <v/>
      </c>
      <c r="C302" s="235" t="n"/>
      <c r="D302" s="236" t="n"/>
      <c r="E302" s="236" t="n"/>
      <c r="F302" s="236" t="n"/>
      <c r="G302" s="236" t="n"/>
      <c r="H302" s="236" t="n"/>
      <c r="I302" s="236" t="n"/>
      <c r="J302" s="236" t="n"/>
      <c r="K302" s="236" t="n"/>
      <c r="L302" s="236" t="n"/>
      <c r="M302" s="236" t="n"/>
      <c r="N302" s="236" t="n"/>
      <c r="O302" s="236" t="n"/>
      <c r="P302" s="236" t="n"/>
      <c r="Q302" s="264">
        <f>IF(COUNTA(D302:P302)=0,"",ROUND(AVERAGE(D302:P302),1))</f>
        <v/>
      </c>
      <c r="S302" s="236" t="n"/>
      <c r="T302" s="236" t="n"/>
      <c r="U302" s="236" t="n"/>
      <c r="V302" s="236" t="n"/>
      <c r="W302" s="236" t="n"/>
      <c r="X302" s="236" t="n"/>
      <c r="Y302" s="236" t="n"/>
      <c r="Z302" s="236" t="n"/>
      <c r="AA302" s="236" t="n"/>
      <c r="AB302" s="236" t="n"/>
      <c r="AC302" s="236" t="n"/>
      <c r="AD302" s="236" t="n"/>
      <c r="AE302" s="236" t="n"/>
      <c r="AF302" s="264">
        <f>IF(COUNTA(S302:AE302)=0,"",ROUND(AVERAGE(S302:AE302),1))</f>
        <v/>
      </c>
      <c r="AH302" s="236" t="n"/>
      <c r="AI302" s="236" t="n"/>
      <c r="AJ302" s="236" t="n"/>
      <c r="AK302" s="236" t="n"/>
      <c r="AL302" s="236" t="n"/>
      <c r="AM302" s="236" t="n"/>
      <c r="AN302" s="236" t="n"/>
      <c r="AO302" s="236" t="n"/>
      <c r="AP302" s="236" t="n"/>
      <c r="AQ302" s="236" t="n"/>
      <c r="AR302" s="236" t="n"/>
      <c r="AS302" s="236" t="n"/>
      <c r="AT302" s="236" t="n"/>
      <c r="AU302" s="237">
        <f>IF(COUNTA(AH302:AT302)=0,"",ROUND(AVERAGE(AH302:AT302),1))</f>
        <v/>
      </c>
    </row>
    <row r="303" ht="14.4" customHeight="1" s="185">
      <c r="A303" s="238" t="n">
        <v>14</v>
      </c>
      <c r="B303" s="239">
        <f t="array" ref="B303:B303">IFERROR(INDEX(Liste_Enfants!B$4:B$53,SMALL(IF(Liste_Enfants!E$4:E$53="C",ROW(Liste_Enfants!E$4:E$53)-3),14))&amp;" "&amp;INDEX(Liste_Enfants!C$4:C$53,SMALL(IF(Liste_Enfants!E$4:E$53="C",ROW(Liste_Enfants!E$4:E$53)-3),14)),"")</f>
        <v/>
      </c>
      <c r="C303" s="235" t="n"/>
      <c r="D303" s="236" t="n"/>
      <c r="E303" s="236" t="n"/>
      <c r="F303" s="236" t="n"/>
      <c r="G303" s="236" t="n"/>
      <c r="H303" s="236" t="n"/>
      <c r="I303" s="236" t="n"/>
      <c r="J303" s="236" t="n"/>
      <c r="K303" s="236" t="n"/>
      <c r="L303" s="236" t="n"/>
      <c r="M303" s="236" t="n"/>
      <c r="N303" s="236" t="n"/>
      <c r="O303" s="236" t="n"/>
      <c r="P303" s="236" t="n"/>
      <c r="Q303" s="264">
        <f>IF(COUNTA(D303:P303)=0,"",ROUND(AVERAGE(D303:P303),1))</f>
        <v/>
      </c>
      <c r="S303" s="236" t="n"/>
      <c r="T303" s="236" t="n"/>
      <c r="U303" s="236" t="n"/>
      <c r="V303" s="236" t="n"/>
      <c r="W303" s="236" t="n"/>
      <c r="X303" s="236" t="n"/>
      <c r="Y303" s="236" t="n"/>
      <c r="Z303" s="236" t="n"/>
      <c r="AA303" s="236" t="n"/>
      <c r="AB303" s="236" t="n"/>
      <c r="AC303" s="236" t="n"/>
      <c r="AD303" s="236" t="n"/>
      <c r="AE303" s="236" t="n"/>
      <c r="AF303" s="264">
        <f>IF(COUNTA(S303:AE303)=0,"",ROUND(AVERAGE(S303:AE303),1))</f>
        <v/>
      </c>
      <c r="AH303" s="236" t="n"/>
      <c r="AI303" s="236" t="n"/>
      <c r="AJ303" s="236" t="n"/>
      <c r="AK303" s="236" t="n"/>
      <c r="AL303" s="236" t="n"/>
      <c r="AM303" s="236" t="n"/>
      <c r="AN303" s="236" t="n"/>
      <c r="AO303" s="236" t="n"/>
      <c r="AP303" s="236" t="n"/>
      <c r="AQ303" s="236" t="n"/>
      <c r="AR303" s="236" t="n"/>
      <c r="AS303" s="236" t="n"/>
      <c r="AT303" s="236" t="n"/>
      <c r="AU303" s="237">
        <f>IF(COUNTA(AH303:AT303)=0,"",ROUND(AVERAGE(AH303:AT303),1))</f>
        <v/>
      </c>
    </row>
    <row r="304" ht="14.4" customHeight="1" s="185">
      <c r="A304" s="213" t="n">
        <v>15</v>
      </c>
      <c r="B304" s="234">
        <f t="array" ref="B304:B304">IFERROR(INDEX(Liste_Enfants!B$4:B$53,SMALL(IF(Liste_Enfants!E$4:E$53="C",ROW(Liste_Enfants!E$4:E$53)-3),15))&amp;" "&amp;INDEX(Liste_Enfants!C$4:C$53,SMALL(IF(Liste_Enfants!E$4:E$53="C",ROW(Liste_Enfants!E$4:E$53)-3),15)),"")</f>
        <v/>
      </c>
      <c r="C304" s="235" t="n"/>
      <c r="D304" s="236" t="n"/>
      <c r="E304" s="236" t="n"/>
      <c r="F304" s="236" t="n"/>
      <c r="G304" s="236" t="n"/>
      <c r="H304" s="236" t="n"/>
      <c r="I304" s="236" t="n"/>
      <c r="J304" s="236" t="n"/>
      <c r="K304" s="236" t="n"/>
      <c r="L304" s="236" t="n"/>
      <c r="M304" s="236" t="n"/>
      <c r="N304" s="236" t="n"/>
      <c r="O304" s="236" t="n"/>
      <c r="P304" s="236" t="n"/>
      <c r="Q304" s="264">
        <f>IF(COUNTA(D304:P304)=0,"",ROUND(AVERAGE(D304:P304),1))</f>
        <v/>
      </c>
      <c r="S304" s="236" t="n"/>
      <c r="T304" s="236" t="n"/>
      <c r="U304" s="236" t="n"/>
      <c r="V304" s="236" t="n"/>
      <c r="W304" s="236" t="n"/>
      <c r="X304" s="236" t="n"/>
      <c r="Y304" s="236" t="n"/>
      <c r="Z304" s="236" t="n"/>
      <c r="AA304" s="236" t="n"/>
      <c r="AB304" s="236" t="n"/>
      <c r="AC304" s="236" t="n"/>
      <c r="AD304" s="236" t="n"/>
      <c r="AE304" s="236" t="n"/>
      <c r="AF304" s="264">
        <f>IF(COUNTA(S304:AE304)=0,"",ROUND(AVERAGE(S304:AE304),1))</f>
        <v/>
      </c>
      <c r="AH304" s="236" t="n"/>
      <c r="AI304" s="236" t="n"/>
      <c r="AJ304" s="236" t="n"/>
      <c r="AK304" s="236" t="n"/>
      <c r="AL304" s="236" t="n"/>
      <c r="AM304" s="236" t="n"/>
      <c r="AN304" s="236" t="n"/>
      <c r="AO304" s="236" t="n"/>
      <c r="AP304" s="236" t="n"/>
      <c r="AQ304" s="236" t="n"/>
      <c r="AR304" s="236" t="n"/>
      <c r="AS304" s="236" t="n"/>
      <c r="AT304" s="236" t="n"/>
      <c r="AU304" s="237">
        <f>IF(COUNTA(AH304:AT304)=0,"",ROUND(AVERAGE(AH304:AT304),1))</f>
        <v/>
      </c>
    </row>
    <row r="305" ht="14.4" customHeight="1" s="185">
      <c r="A305" s="233" t="inlineStr">
        <is>
          <t>📊 MOY.</t>
        </is>
      </c>
      <c r="C305" s="235" t="n"/>
      <c r="D305" s="241">
        <f>IF(COUNTA(D290:D304)=0,"",ROUND(AVERAGE(D290:D304),1))</f>
        <v/>
      </c>
      <c r="E305" s="241">
        <f>IF(COUNTA(E290:E304)=0,"",ROUND(AVERAGE(E290:E304),1))</f>
        <v/>
      </c>
      <c r="F305" s="241">
        <f>IF(COUNTA(F290:F304)=0,"",ROUND(AVERAGE(F290:F304),1))</f>
        <v/>
      </c>
      <c r="G305" s="241">
        <f>IF(COUNTA(G290:G304)=0,"",ROUND(AVERAGE(G290:G304),1))</f>
        <v/>
      </c>
      <c r="H305" s="241">
        <f>IF(COUNTA(H290:H304)=0,"",ROUND(AVERAGE(H290:H304),1))</f>
        <v/>
      </c>
      <c r="I305" s="241">
        <f>IF(COUNTA(I290:I304)=0,"",ROUND(AVERAGE(I290:I304),1))</f>
        <v/>
      </c>
      <c r="J305" s="241">
        <f>IF(COUNTA(J290:J304)=0,"",ROUND(AVERAGE(J290:J304),1))</f>
        <v/>
      </c>
      <c r="K305" s="241">
        <f>IF(COUNTA(K290:K304)=0,"",ROUND(AVERAGE(K290:K304),1))</f>
        <v/>
      </c>
      <c r="L305" s="241">
        <f>IF(COUNTA(L290:L304)=0,"",ROUND(AVERAGE(L290:L304),1))</f>
        <v/>
      </c>
      <c r="M305" s="241">
        <f>IF(COUNTA(M290:M304)=0,"",ROUND(AVERAGE(M290:M304),1))</f>
        <v/>
      </c>
      <c r="N305" s="241">
        <f>IF(COUNTA(N290:N304)=0,"",ROUND(AVERAGE(N290:N304),1))</f>
        <v/>
      </c>
      <c r="O305" s="241">
        <f>IF(COUNTA(O290:O304)=0,"",ROUND(AVERAGE(O290:O304),1))</f>
        <v/>
      </c>
      <c r="P305" s="241">
        <f>IF(COUNTA(P290:P304)=0,"",ROUND(AVERAGE(P290:P304),1))</f>
        <v/>
      </c>
      <c r="Q305" s="265">
        <f>IF(COUNTA(Q290:Q304)=0,"",ROUND(AVERAGE(Q290:Q304),1))</f>
        <v/>
      </c>
      <c r="S305" s="241">
        <f>IF(COUNTA(S290:S304)=0,"",ROUND(AVERAGE(S290:S304),1))</f>
        <v/>
      </c>
      <c r="T305" s="241">
        <f>IF(COUNTA(T290:T304)=0,"",ROUND(AVERAGE(T290:T304),1))</f>
        <v/>
      </c>
      <c r="U305" s="241">
        <f>IF(COUNTA(U290:U304)=0,"",ROUND(AVERAGE(U290:U304),1))</f>
        <v/>
      </c>
      <c r="V305" s="241">
        <f>IF(COUNTA(V290:V304)=0,"",ROUND(AVERAGE(V290:V304),1))</f>
        <v/>
      </c>
      <c r="W305" s="241">
        <f>IF(COUNTA(W290:W304)=0,"",ROUND(AVERAGE(W290:W304),1))</f>
        <v/>
      </c>
      <c r="X305" s="241">
        <f>IF(COUNTA(X290:X304)=0,"",ROUND(AVERAGE(X290:X304),1))</f>
        <v/>
      </c>
      <c r="Y305" s="241">
        <f>IF(COUNTA(Y290:Y304)=0,"",ROUND(AVERAGE(Y290:Y304),1))</f>
        <v/>
      </c>
      <c r="Z305" s="241">
        <f>IF(COUNTA(Z290:Z304)=0,"",ROUND(AVERAGE(Z290:Z304),1))</f>
        <v/>
      </c>
      <c r="AA305" s="241">
        <f>IF(COUNTA(AA290:AA304)=0,"",ROUND(AVERAGE(AA290:AA304),1))</f>
        <v/>
      </c>
      <c r="AB305" s="241">
        <f>IF(COUNTA(AB290:AB304)=0,"",ROUND(AVERAGE(AB290:AB304),1))</f>
        <v/>
      </c>
      <c r="AC305" s="241">
        <f>IF(COUNTA(AC290:AC304)=0,"",ROUND(AVERAGE(AC290:AC304),1))</f>
        <v/>
      </c>
      <c r="AD305" s="241">
        <f>IF(COUNTA(AD290:AD304)=0,"",ROUND(AVERAGE(AD290:AD304),1))</f>
        <v/>
      </c>
      <c r="AE305" s="241">
        <f>IF(COUNTA(AE290:AE304)=0,"",ROUND(AVERAGE(AE290:AE304),1))</f>
        <v/>
      </c>
      <c r="AF305" s="265">
        <f>IF(COUNTA(AF290:AF304)=0,"",ROUND(AVERAGE(AF290:AF304),1))</f>
        <v/>
      </c>
      <c r="AH305" s="241">
        <f>IF(COUNTA(AH290:AH304)=0,"",ROUND(AVERAGE(AH290:AH304),1))</f>
        <v/>
      </c>
      <c r="AI305" s="241">
        <f>IF(COUNTA(AI290:AI304)=0,"",ROUND(AVERAGE(AI290:AI304),1))</f>
        <v/>
      </c>
      <c r="AJ305" s="241">
        <f>IF(COUNTA(AJ290:AJ304)=0,"",ROUND(AVERAGE(AJ290:AJ304),1))</f>
        <v/>
      </c>
      <c r="AK305" s="241">
        <f>IF(COUNTA(AK290:AK304)=0,"",ROUND(AVERAGE(AK290:AK304),1))</f>
        <v/>
      </c>
      <c r="AL305" s="241">
        <f>IF(COUNTA(AL290:AL304)=0,"",ROUND(AVERAGE(AL290:AL304),1))</f>
        <v/>
      </c>
      <c r="AM305" s="241">
        <f>IF(COUNTA(AM290:AM304)=0,"",ROUND(AVERAGE(AM290:AM304),1))</f>
        <v/>
      </c>
      <c r="AN305" s="241">
        <f>IF(COUNTA(AN290:AN304)=0,"",ROUND(AVERAGE(AN290:AN304),1))</f>
        <v/>
      </c>
      <c r="AO305" s="241">
        <f>IF(COUNTA(AO290:AO304)=0,"",ROUND(AVERAGE(AO290:AO304),1))</f>
        <v/>
      </c>
      <c r="AP305" s="241">
        <f>IF(COUNTA(AP290:AP304)=0,"",ROUND(AVERAGE(AP290:AP304),1))</f>
        <v/>
      </c>
      <c r="AQ305" s="241">
        <f>IF(COUNTA(AQ290:AQ304)=0,"",ROUND(AVERAGE(AQ290:AQ304),1))</f>
        <v/>
      </c>
      <c r="AR305" s="241">
        <f>IF(COUNTA(AR290:AR304)=0,"",ROUND(AVERAGE(AR290:AR304),1))</f>
        <v/>
      </c>
      <c r="AS305" s="241">
        <f>IF(COUNTA(AS290:AS304)=0,"",ROUND(AVERAGE(AS290:AS304),1))</f>
        <v/>
      </c>
      <c r="AT305" s="241">
        <f>IF(COUNTA(AT290:AT304)=0,"",ROUND(AVERAGE(AT290:AT304),1))</f>
        <v/>
      </c>
      <c r="AU305" s="266">
        <f>IF(COUNTA(AU290:AU304)=0,"",ROUND(AVERAGE(AU290:AU304),1))</f>
        <v/>
      </c>
    </row>
    <row r="306" ht="30" customHeight="1" s="185">
      <c r="A306" s="242" t="inlineStr">
        <is>
          <t>N°</t>
        </is>
      </c>
      <c r="B306" s="243" t="inlineStr">
        <is>
          <t>📅 MARDI</t>
        </is>
      </c>
      <c r="C306" s="228" t="n"/>
      <c r="D306" s="229" t="inlineStr">
        <is>
          <t>Règles</t>
        </is>
      </c>
      <c r="E306" s="229" t="inlineStr">
        <is>
          <t>Coopér.</t>
        </is>
      </c>
      <c r="F306" s="229" t="inlineStr">
        <is>
          <t>Comm.</t>
        </is>
      </c>
      <c r="G306" s="229" t="inlineStr">
        <is>
          <t>Entraide</t>
        </is>
      </c>
      <c r="H306" s="230" t="inlineStr">
        <is>
          <t>Initiat.</t>
        </is>
      </c>
      <c r="I306" s="230" t="inlineStr">
        <is>
          <t>Gest.mat</t>
        </is>
      </c>
      <c r="J306" s="230" t="inlineStr">
        <is>
          <t>Orga.</t>
        </is>
      </c>
      <c r="K306" s="231" t="inlineStr">
        <is>
          <t>Imagin.</t>
        </is>
      </c>
      <c r="L306" s="231" t="inlineStr">
        <is>
          <t>Expr.art</t>
        </is>
      </c>
      <c r="M306" s="231" t="inlineStr">
        <is>
          <t>Expr.corp</t>
        </is>
      </c>
      <c r="N306" s="232" t="inlineStr">
        <is>
          <t>Coord.</t>
        </is>
      </c>
      <c r="O306" s="232" t="inlineStr">
        <is>
          <t>Endur.</t>
        </is>
      </c>
      <c r="P306" s="232" t="inlineStr">
        <is>
          <t>Esp.sport</t>
        </is>
      </c>
      <c r="Q306" s="267" t="inlineStr">
        <is>
          <t>MOY</t>
        </is>
      </c>
      <c r="R306" s="268" t="inlineStr">
        <is>
          <t>▼ Activité</t>
        </is>
      </c>
      <c r="S306" s="229" t="inlineStr">
        <is>
          <t>Règles</t>
        </is>
      </c>
      <c r="T306" s="229" t="inlineStr">
        <is>
          <t>Coopér.</t>
        </is>
      </c>
      <c r="U306" s="229" t="inlineStr">
        <is>
          <t>Comm.</t>
        </is>
      </c>
      <c r="V306" s="229" t="inlineStr">
        <is>
          <t>Entraide</t>
        </is>
      </c>
      <c r="W306" s="230" t="inlineStr">
        <is>
          <t>Initiat.</t>
        </is>
      </c>
      <c r="X306" s="230" t="inlineStr">
        <is>
          <t>Gest.mat</t>
        </is>
      </c>
      <c r="Y306" s="230" t="inlineStr">
        <is>
          <t>Orga.</t>
        </is>
      </c>
      <c r="Z306" s="231" t="inlineStr">
        <is>
          <t>Imagin.</t>
        </is>
      </c>
      <c r="AA306" s="231" t="inlineStr">
        <is>
          <t>Expr.art</t>
        </is>
      </c>
      <c r="AB306" s="231" t="inlineStr">
        <is>
          <t>Expr.corp</t>
        </is>
      </c>
      <c r="AC306" s="232" t="inlineStr">
        <is>
          <t>Coord.</t>
        </is>
      </c>
      <c r="AD306" s="232" t="inlineStr">
        <is>
          <t>Endur.</t>
        </is>
      </c>
      <c r="AE306" s="232" t="inlineStr">
        <is>
          <t>Esp.sport</t>
        </is>
      </c>
      <c r="AF306" s="267" t="inlineStr">
        <is>
          <t>MOY</t>
        </is>
      </c>
      <c r="AH306" s="229" t="inlineStr">
        <is>
          <t>Règles</t>
        </is>
      </c>
      <c r="AI306" s="229" t="inlineStr">
        <is>
          <t>Coopér.</t>
        </is>
      </c>
      <c r="AJ306" s="229" t="inlineStr">
        <is>
          <t>Comm.</t>
        </is>
      </c>
      <c r="AK306" s="229" t="inlineStr">
        <is>
          <t>Entraide</t>
        </is>
      </c>
      <c r="AL306" s="230" t="inlineStr">
        <is>
          <t>Initiat.</t>
        </is>
      </c>
      <c r="AM306" s="230" t="inlineStr">
        <is>
          <t>Gest.mat</t>
        </is>
      </c>
      <c r="AN306" s="230" t="inlineStr">
        <is>
          <t>Orga.</t>
        </is>
      </c>
      <c r="AO306" s="231" t="inlineStr">
        <is>
          <t>Imagin.</t>
        </is>
      </c>
      <c r="AP306" s="231" t="inlineStr">
        <is>
          <t>Expr.art</t>
        </is>
      </c>
      <c r="AQ306" s="231" t="inlineStr">
        <is>
          <t>Expr.corp</t>
        </is>
      </c>
      <c r="AR306" s="232" t="inlineStr">
        <is>
          <t>Coord.</t>
        </is>
      </c>
      <c r="AS306" s="232" t="inlineStr">
        <is>
          <t>Endur.</t>
        </is>
      </c>
      <c r="AT306" s="232" t="inlineStr">
        <is>
          <t>Esp.sport</t>
        </is>
      </c>
      <c r="AU306" s="269" t="inlineStr">
        <is>
          <t>MOY</t>
        </is>
      </c>
    </row>
    <row r="307" ht="14.4" customHeight="1" s="185">
      <c r="A307" s="213" t="n">
        <v>1</v>
      </c>
      <c r="B307" s="234">
        <f t="array" ref="B307:B307">IFERROR(INDEX(Liste_Enfants!B$4:B$53,SMALL(IF(Liste_Enfants!E$4:E$53="C",ROW(Liste_Enfants!E$4:E$53)-3),1))&amp;" "&amp;INDEX(Liste_Enfants!C$4:C$53,SMALL(IF(Liste_Enfants!E$4:E$53="C",ROW(Liste_Enfants!E$4:E$53)-3),1)),"")</f>
        <v/>
      </c>
      <c r="C307" s="235" t="n"/>
      <c r="D307" s="236" t="n"/>
      <c r="E307" s="236" t="n"/>
      <c r="F307" s="236" t="n"/>
      <c r="G307" s="236" t="n"/>
      <c r="H307" s="236" t="n"/>
      <c r="I307" s="236" t="n"/>
      <c r="J307" s="236" t="n"/>
      <c r="K307" s="236" t="n"/>
      <c r="L307" s="236" t="n"/>
      <c r="M307" s="236" t="n"/>
      <c r="N307" s="236" t="n"/>
      <c r="O307" s="236" t="n"/>
      <c r="P307" s="236" t="n"/>
      <c r="Q307" s="264">
        <f>IF(COUNTA(D307:P307)=0,"",ROUND(AVERAGE(D307:P307),1))</f>
        <v/>
      </c>
      <c r="S307" s="236" t="n"/>
      <c r="T307" s="236" t="n"/>
      <c r="U307" s="236" t="n"/>
      <c r="V307" s="236" t="n"/>
      <c r="W307" s="236" t="n"/>
      <c r="X307" s="236" t="n"/>
      <c r="Y307" s="236" t="n"/>
      <c r="Z307" s="236" t="n"/>
      <c r="AA307" s="236" t="n"/>
      <c r="AB307" s="236" t="n"/>
      <c r="AC307" s="236" t="n"/>
      <c r="AD307" s="236" t="n"/>
      <c r="AE307" s="236" t="n"/>
      <c r="AF307" s="264">
        <f>IF(COUNTA(S307:AE307)=0,"",ROUND(AVERAGE(S307:AE307),1))</f>
        <v/>
      </c>
      <c r="AH307" s="236" t="n"/>
      <c r="AI307" s="236" t="n"/>
      <c r="AJ307" s="236" t="n"/>
      <c r="AK307" s="236" t="n"/>
      <c r="AL307" s="236" t="n"/>
      <c r="AM307" s="236" t="n"/>
      <c r="AN307" s="236" t="n"/>
      <c r="AO307" s="236" t="n"/>
      <c r="AP307" s="236" t="n"/>
      <c r="AQ307" s="236" t="n"/>
      <c r="AR307" s="236" t="n"/>
      <c r="AS307" s="236" t="n"/>
      <c r="AT307" s="236" t="n"/>
      <c r="AU307" s="237">
        <f>IF(COUNTA(AH307:AT307)=0,"",ROUND(AVERAGE(AH307:AT307),1))</f>
        <v/>
      </c>
    </row>
    <row r="308" ht="14.4" customHeight="1" s="185">
      <c r="A308" s="238" t="n">
        <v>2</v>
      </c>
      <c r="B308" s="239">
        <f t="array" ref="B308:B308">IFERROR(INDEX(Liste_Enfants!B$4:B$53,SMALL(IF(Liste_Enfants!E$4:E$53="C",ROW(Liste_Enfants!E$4:E$53)-3),2))&amp;" "&amp;INDEX(Liste_Enfants!C$4:C$53,SMALL(IF(Liste_Enfants!E$4:E$53="C",ROW(Liste_Enfants!E$4:E$53)-3),2)),"")</f>
        <v/>
      </c>
      <c r="C308" s="235" t="n"/>
      <c r="D308" s="236" t="n"/>
      <c r="E308" s="236" t="n"/>
      <c r="F308" s="236" t="n"/>
      <c r="G308" s="236" t="n"/>
      <c r="H308" s="236" t="n"/>
      <c r="I308" s="236" t="n"/>
      <c r="J308" s="236" t="n"/>
      <c r="K308" s="236" t="n"/>
      <c r="L308" s="236" t="n"/>
      <c r="M308" s="236" t="n"/>
      <c r="N308" s="236" t="n"/>
      <c r="O308" s="236" t="n"/>
      <c r="P308" s="236" t="n"/>
      <c r="Q308" s="264">
        <f>IF(COUNTA(D308:P308)=0,"",ROUND(AVERAGE(D308:P308),1))</f>
        <v/>
      </c>
      <c r="S308" s="236" t="n"/>
      <c r="T308" s="236" t="n"/>
      <c r="U308" s="236" t="n"/>
      <c r="V308" s="236" t="n"/>
      <c r="W308" s="236" t="n"/>
      <c r="X308" s="236" t="n"/>
      <c r="Y308" s="236" t="n"/>
      <c r="Z308" s="236" t="n"/>
      <c r="AA308" s="236" t="n"/>
      <c r="AB308" s="236" t="n"/>
      <c r="AC308" s="236" t="n"/>
      <c r="AD308" s="236" t="n"/>
      <c r="AE308" s="236" t="n"/>
      <c r="AF308" s="264">
        <f>IF(COUNTA(S308:AE308)=0,"",ROUND(AVERAGE(S308:AE308),1))</f>
        <v/>
      </c>
      <c r="AH308" s="236" t="n"/>
      <c r="AI308" s="236" t="n"/>
      <c r="AJ308" s="236" t="n"/>
      <c r="AK308" s="236" t="n"/>
      <c r="AL308" s="236" t="n"/>
      <c r="AM308" s="236" t="n"/>
      <c r="AN308" s="236" t="n"/>
      <c r="AO308" s="236" t="n"/>
      <c r="AP308" s="236" t="n"/>
      <c r="AQ308" s="236" t="n"/>
      <c r="AR308" s="236" t="n"/>
      <c r="AS308" s="236" t="n"/>
      <c r="AT308" s="236" t="n"/>
      <c r="AU308" s="237">
        <f>IF(COUNTA(AH308:AT308)=0,"",ROUND(AVERAGE(AH308:AT308),1))</f>
        <v/>
      </c>
    </row>
    <row r="309" ht="14.4" customHeight="1" s="185">
      <c r="A309" s="213" t="n">
        <v>3</v>
      </c>
      <c r="B309" s="234">
        <f t="array" ref="B309:B309">IFERROR(INDEX(Liste_Enfants!B$4:B$53,SMALL(IF(Liste_Enfants!E$4:E$53="C",ROW(Liste_Enfants!E$4:E$53)-3),3))&amp;" "&amp;INDEX(Liste_Enfants!C$4:C$53,SMALL(IF(Liste_Enfants!E$4:E$53="C",ROW(Liste_Enfants!E$4:E$53)-3),3)),"")</f>
        <v/>
      </c>
      <c r="C309" s="235" t="n"/>
      <c r="D309" s="236" t="n"/>
      <c r="E309" s="236" t="n"/>
      <c r="F309" s="236" t="n"/>
      <c r="G309" s="236" t="n"/>
      <c r="H309" s="236" t="n"/>
      <c r="I309" s="236" t="n"/>
      <c r="J309" s="236" t="n"/>
      <c r="K309" s="236" t="n"/>
      <c r="L309" s="236" t="n"/>
      <c r="M309" s="236" t="n"/>
      <c r="N309" s="236" t="n"/>
      <c r="O309" s="236" t="n"/>
      <c r="P309" s="236" t="n"/>
      <c r="Q309" s="264">
        <f>IF(COUNTA(D309:P309)=0,"",ROUND(AVERAGE(D309:P309),1))</f>
        <v/>
      </c>
      <c r="S309" s="236" t="n"/>
      <c r="T309" s="236" t="n"/>
      <c r="U309" s="236" t="n"/>
      <c r="V309" s="236" t="n"/>
      <c r="W309" s="236" t="n"/>
      <c r="X309" s="236" t="n"/>
      <c r="Y309" s="236" t="n"/>
      <c r="Z309" s="236" t="n"/>
      <c r="AA309" s="236" t="n"/>
      <c r="AB309" s="236" t="n"/>
      <c r="AC309" s="236" t="n"/>
      <c r="AD309" s="236" t="n"/>
      <c r="AE309" s="236" t="n"/>
      <c r="AF309" s="264">
        <f>IF(COUNTA(S309:AE309)=0,"",ROUND(AVERAGE(S309:AE309),1))</f>
        <v/>
      </c>
      <c r="AH309" s="236" t="n"/>
      <c r="AI309" s="236" t="n"/>
      <c r="AJ309" s="236" t="n"/>
      <c r="AK309" s="236" t="n"/>
      <c r="AL309" s="236" t="n"/>
      <c r="AM309" s="236" t="n"/>
      <c r="AN309" s="236" t="n"/>
      <c r="AO309" s="236" t="n"/>
      <c r="AP309" s="236" t="n"/>
      <c r="AQ309" s="236" t="n"/>
      <c r="AR309" s="236" t="n"/>
      <c r="AS309" s="236" t="n"/>
      <c r="AT309" s="236" t="n"/>
      <c r="AU309" s="237">
        <f>IF(COUNTA(AH309:AT309)=0,"",ROUND(AVERAGE(AH309:AT309),1))</f>
        <v/>
      </c>
    </row>
    <row r="310" ht="14.4" customHeight="1" s="185">
      <c r="A310" s="238" t="n">
        <v>4</v>
      </c>
      <c r="B310" s="239">
        <f t="array" ref="B310:B310">IFERROR(INDEX(Liste_Enfants!B$4:B$53,SMALL(IF(Liste_Enfants!E$4:E$53="C",ROW(Liste_Enfants!E$4:E$53)-3),4))&amp;" "&amp;INDEX(Liste_Enfants!C$4:C$53,SMALL(IF(Liste_Enfants!E$4:E$53="C",ROW(Liste_Enfants!E$4:E$53)-3),4)),"")</f>
        <v/>
      </c>
      <c r="C310" s="235" t="n"/>
      <c r="D310" s="236" t="n"/>
      <c r="E310" s="236" t="n"/>
      <c r="F310" s="236" t="n"/>
      <c r="G310" s="236" t="n"/>
      <c r="H310" s="236" t="n"/>
      <c r="I310" s="236" t="n"/>
      <c r="J310" s="236" t="n"/>
      <c r="K310" s="236" t="n"/>
      <c r="L310" s="236" t="n"/>
      <c r="M310" s="236" t="n"/>
      <c r="N310" s="236" t="n"/>
      <c r="O310" s="236" t="n"/>
      <c r="P310" s="236" t="n"/>
      <c r="Q310" s="264">
        <f>IF(COUNTA(D310:P310)=0,"",ROUND(AVERAGE(D310:P310),1))</f>
        <v/>
      </c>
      <c r="S310" s="236" t="n"/>
      <c r="T310" s="236" t="n"/>
      <c r="U310" s="236" t="n"/>
      <c r="V310" s="236" t="n"/>
      <c r="W310" s="236" t="n"/>
      <c r="X310" s="236" t="n"/>
      <c r="Y310" s="236" t="n"/>
      <c r="Z310" s="236" t="n"/>
      <c r="AA310" s="236" t="n"/>
      <c r="AB310" s="236" t="n"/>
      <c r="AC310" s="236" t="n"/>
      <c r="AD310" s="236" t="n"/>
      <c r="AE310" s="236" t="n"/>
      <c r="AF310" s="264">
        <f>IF(COUNTA(S310:AE310)=0,"",ROUND(AVERAGE(S310:AE310),1))</f>
        <v/>
      </c>
      <c r="AH310" s="236" t="n"/>
      <c r="AI310" s="236" t="n"/>
      <c r="AJ310" s="236" t="n"/>
      <c r="AK310" s="236" t="n"/>
      <c r="AL310" s="236" t="n"/>
      <c r="AM310" s="236" t="n"/>
      <c r="AN310" s="236" t="n"/>
      <c r="AO310" s="236" t="n"/>
      <c r="AP310" s="236" t="n"/>
      <c r="AQ310" s="236" t="n"/>
      <c r="AR310" s="236" t="n"/>
      <c r="AS310" s="236" t="n"/>
      <c r="AT310" s="236" t="n"/>
      <c r="AU310" s="237">
        <f>IF(COUNTA(AH310:AT310)=0,"",ROUND(AVERAGE(AH310:AT310),1))</f>
        <v/>
      </c>
    </row>
    <row r="311" ht="14.4" customHeight="1" s="185">
      <c r="A311" s="213" t="n">
        <v>5</v>
      </c>
      <c r="B311" s="234">
        <f t="array" ref="B311:B311">IFERROR(INDEX(Liste_Enfants!B$4:B$53,SMALL(IF(Liste_Enfants!E$4:E$53="C",ROW(Liste_Enfants!E$4:E$53)-3),5))&amp;" "&amp;INDEX(Liste_Enfants!C$4:C$53,SMALL(IF(Liste_Enfants!E$4:E$53="C",ROW(Liste_Enfants!E$4:E$53)-3),5)),"")</f>
        <v/>
      </c>
      <c r="C311" s="235" t="n"/>
      <c r="D311" s="236" t="n"/>
      <c r="E311" s="236" t="n"/>
      <c r="F311" s="236" t="n"/>
      <c r="G311" s="236" t="n"/>
      <c r="H311" s="236" t="n"/>
      <c r="I311" s="236" t="n"/>
      <c r="J311" s="236" t="n"/>
      <c r="K311" s="236" t="n"/>
      <c r="L311" s="236" t="n"/>
      <c r="M311" s="236" t="n"/>
      <c r="N311" s="236" t="n"/>
      <c r="O311" s="236" t="n"/>
      <c r="P311" s="236" t="n"/>
      <c r="Q311" s="264">
        <f>IF(COUNTA(D311:P311)=0,"",ROUND(AVERAGE(D311:P311),1))</f>
        <v/>
      </c>
      <c r="S311" s="236" t="n"/>
      <c r="T311" s="236" t="n"/>
      <c r="U311" s="236" t="n"/>
      <c r="V311" s="236" t="n"/>
      <c r="W311" s="236" t="n"/>
      <c r="X311" s="236" t="n"/>
      <c r="Y311" s="236" t="n"/>
      <c r="Z311" s="236" t="n"/>
      <c r="AA311" s="236" t="n"/>
      <c r="AB311" s="236" t="n"/>
      <c r="AC311" s="236" t="n"/>
      <c r="AD311" s="236" t="n"/>
      <c r="AE311" s="236" t="n"/>
      <c r="AF311" s="264">
        <f>IF(COUNTA(S311:AE311)=0,"",ROUND(AVERAGE(S311:AE311),1))</f>
        <v/>
      </c>
      <c r="AH311" s="236" t="n"/>
      <c r="AI311" s="236" t="n"/>
      <c r="AJ311" s="236" t="n"/>
      <c r="AK311" s="236" t="n"/>
      <c r="AL311" s="236" t="n"/>
      <c r="AM311" s="236" t="n"/>
      <c r="AN311" s="236" t="n"/>
      <c r="AO311" s="236" t="n"/>
      <c r="AP311" s="236" t="n"/>
      <c r="AQ311" s="236" t="n"/>
      <c r="AR311" s="236" t="n"/>
      <c r="AS311" s="236" t="n"/>
      <c r="AT311" s="236" t="n"/>
      <c r="AU311" s="237">
        <f>IF(COUNTA(AH311:AT311)=0,"",ROUND(AVERAGE(AH311:AT311),1))</f>
        <v/>
      </c>
    </row>
    <row r="312" ht="14.4" customHeight="1" s="185">
      <c r="A312" s="238" t="n">
        <v>6</v>
      </c>
      <c r="B312" s="239">
        <f t="array" ref="B312:B312">IFERROR(INDEX(Liste_Enfants!B$4:B$53,SMALL(IF(Liste_Enfants!E$4:E$53="C",ROW(Liste_Enfants!E$4:E$53)-3),6))&amp;" "&amp;INDEX(Liste_Enfants!C$4:C$53,SMALL(IF(Liste_Enfants!E$4:E$53="C",ROW(Liste_Enfants!E$4:E$53)-3),6)),"")</f>
        <v/>
      </c>
      <c r="C312" s="235" t="n"/>
      <c r="D312" s="236" t="n"/>
      <c r="E312" s="236" t="n"/>
      <c r="F312" s="236" t="n"/>
      <c r="G312" s="236" t="n"/>
      <c r="H312" s="236" t="n"/>
      <c r="I312" s="236" t="n"/>
      <c r="J312" s="236" t="n"/>
      <c r="K312" s="236" t="n"/>
      <c r="L312" s="236" t="n"/>
      <c r="M312" s="236" t="n"/>
      <c r="N312" s="236" t="n"/>
      <c r="O312" s="236" t="n"/>
      <c r="P312" s="236" t="n"/>
      <c r="Q312" s="264">
        <f>IF(COUNTA(D312:P312)=0,"",ROUND(AVERAGE(D312:P312),1))</f>
        <v/>
      </c>
      <c r="S312" s="236" t="n"/>
      <c r="T312" s="236" t="n"/>
      <c r="U312" s="236" t="n"/>
      <c r="V312" s="236" t="n"/>
      <c r="W312" s="236" t="n"/>
      <c r="X312" s="236" t="n"/>
      <c r="Y312" s="236" t="n"/>
      <c r="Z312" s="236" t="n"/>
      <c r="AA312" s="236" t="n"/>
      <c r="AB312" s="236" t="n"/>
      <c r="AC312" s="236" t="n"/>
      <c r="AD312" s="236" t="n"/>
      <c r="AE312" s="236" t="n"/>
      <c r="AF312" s="264">
        <f>IF(COUNTA(S312:AE312)=0,"",ROUND(AVERAGE(S312:AE312),1))</f>
        <v/>
      </c>
      <c r="AH312" s="236" t="n"/>
      <c r="AI312" s="236" t="n"/>
      <c r="AJ312" s="236" t="n"/>
      <c r="AK312" s="236" t="n"/>
      <c r="AL312" s="236" t="n"/>
      <c r="AM312" s="236" t="n"/>
      <c r="AN312" s="236" t="n"/>
      <c r="AO312" s="236" t="n"/>
      <c r="AP312" s="236" t="n"/>
      <c r="AQ312" s="236" t="n"/>
      <c r="AR312" s="236" t="n"/>
      <c r="AS312" s="236" t="n"/>
      <c r="AT312" s="236" t="n"/>
      <c r="AU312" s="237">
        <f>IF(COUNTA(AH312:AT312)=0,"",ROUND(AVERAGE(AH312:AT312),1))</f>
        <v/>
      </c>
    </row>
    <row r="313" ht="14.4" customHeight="1" s="185">
      <c r="A313" s="213" t="n">
        <v>7</v>
      </c>
      <c r="B313" s="234">
        <f t="array" ref="B313:B313">IFERROR(INDEX(Liste_Enfants!B$4:B$53,SMALL(IF(Liste_Enfants!E$4:E$53="C",ROW(Liste_Enfants!E$4:E$53)-3),7))&amp;" "&amp;INDEX(Liste_Enfants!C$4:C$53,SMALL(IF(Liste_Enfants!E$4:E$53="C",ROW(Liste_Enfants!E$4:E$53)-3),7)),"")</f>
        <v/>
      </c>
      <c r="C313" s="235" t="n"/>
      <c r="D313" s="236" t="n"/>
      <c r="E313" s="236" t="n"/>
      <c r="F313" s="236" t="n"/>
      <c r="G313" s="236" t="n"/>
      <c r="H313" s="236" t="n"/>
      <c r="I313" s="236" t="n"/>
      <c r="J313" s="236" t="n"/>
      <c r="K313" s="236" t="n"/>
      <c r="L313" s="236" t="n"/>
      <c r="M313" s="236" t="n"/>
      <c r="N313" s="236" t="n"/>
      <c r="O313" s="236" t="n"/>
      <c r="P313" s="236" t="n"/>
      <c r="Q313" s="264">
        <f>IF(COUNTA(D313:P313)=0,"",ROUND(AVERAGE(D313:P313),1))</f>
        <v/>
      </c>
      <c r="S313" s="236" t="n"/>
      <c r="T313" s="236" t="n"/>
      <c r="U313" s="236" t="n"/>
      <c r="V313" s="236" t="n"/>
      <c r="W313" s="236" t="n"/>
      <c r="X313" s="236" t="n"/>
      <c r="Y313" s="236" t="n"/>
      <c r="Z313" s="236" t="n"/>
      <c r="AA313" s="236" t="n"/>
      <c r="AB313" s="236" t="n"/>
      <c r="AC313" s="236" t="n"/>
      <c r="AD313" s="236" t="n"/>
      <c r="AE313" s="236" t="n"/>
      <c r="AF313" s="264">
        <f>IF(COUNTA(S313:AE313)=0,"",ROUND(AVERAGE(S313:AE313),1))</f>
        <v/>
      </c>
      <c r="AH313" s="236" t="n"/>
      <c r="AI313" s="236" t="n"/>
      <c r="AJ313" s="236" t="n"/>
      <c r="AK313" s="236" t="n"/>
      <c r="AL313" s="236" t="n"/>
      <c r="AM313" s="236" t="n"/>
      <c r="AN313" s="236" t="n"/>
      <c r="AO313" s="236" t="n"/>
      <c r="AP313" s="236" t="n"/>
      <c r="AQ313" s="236" t="n"/>
      <c r="AR313" s="236" t="n"/>
      <c r="AS313" s="236" t="n"/>
      <c r="AT313" s="236" t="n"/>
      <c r="AU313" s="237">
        <f>IF(COUNTA(AH313:AT313)=0,"",ROUND(AVERAGE(AH313:AT313),1))</f>
        <v/>
      </c>
    </row>
    <row r="314" ht="14.4" customHeight="1" s="185">
      <c r="A314" s="238" t="n">
        <v>8</v>
      </c>
      <c r="B314" s="239">
        <f t="array" ref="B314:B314">IFERROR(INDEX(Liste_Enfants!B$4:B$53,SMALL(IF(Liste_Enfants!E$4:E$53="C",ROW(Liste_Enfants!E$4:E$53)-3),8))&amp;" "&amp;INDEX(Liste_Enfants!C$4:C$53,SMALL(IF(Liste_Enfants!E$4:E$53="C",ROW(Liste_Enfants!E$4:E$53)-3),8)),"")</f>
        <v/>
      </c>
      <c r="C314" s="235" t="n"/>
      <c r="D314" s="236" t="n"/>
      <c r="E314" s="236" t="n"/>
      <c r="F314" s="236" t="n"/>
      <c r="G314" s="236" t="n"/>
      <c r="H314" s="236" t="n"/>
      <c r="I314" s="236" t="n"/>
      <c r="J314" s="236" t="n"/>
      <c r="K314" s="236" t="n"/>
      <c r="L314" s="236" t="n"/>
      <c r="M314" s="236" t="n"/>
      <c r="N314" s="236" t="n"/>
      <c r="O314" s="236" t="n"/>
      <c r="P314" s="236" t="n"/>
      <c r="Q314" s="264">
        <f>IF(COUNTA(D314:P314)=0,"",ROUND(AVERAGE(D314:P314),1))</f>
        <v/>
      </c>
      <c r="S314" s="236" t="n"/>
      <c r="T314" s="236" t="n"/>
      <c r="U314" s="236" t="n"/>
      <c r="V314" s="236" t="n"/>
      <c r="W314" s="236" t="n"/>
      <c r="X314" s="236" t="n"/>
      <c r="Y314" s="236" t="n"/>
      <c r="Z314" s="236" t="n"/>
      <c r="AA314" s="236" t="n"/>
      <c r="AB314" s="236" t="n"/>
      <c r="AC314" s="236" t="n"/>
      <c r="AD314" s="236" t="n"/>
      <c r="AE314" s="236" t="n"/>
      <c r="AF314" s="264">
        <f>IF(COUNTA(S314:AE314)=0,"",ROUND(AVERAGE(S314:AE314),1))</f>
        <v/>
      </c>
      <c r="AH314" s="236" t="n"/>
      <c r="AI314" s="236" t="n"/>
      <c r="AJ314" s="236" t="n"/>
      <c r="AK314" s="236" t="n"/>
      <c r="AL314" s="236" t="n"/>
      <c r="AM314" s="236" t="n"/>
      <c r="AN314" s="236" t="n"/>
      <c r="AO314" s="236" t="n"/>
      <c r="AP314" s="236" t="n"/>
      <c r="AQ314" s="236" t="n"/>
      <c r="AR314" s="236" t="n"/>
      <c r="AS314" s="236" t="n"/>
      <c r="AT314" s="236" t="n"/>
      <c r="AU314" s="237">
        <f>IF(COUNTA(AH314:AT314)=0,"",ROUND(AVERAGE(AH314:AT314),1))</f>
        <v/>
      </c>
    </row>
    <row r="315" ht="14.4" customHeight="1" s="185">
      <c r="A315" s="213" t="n">
        <v>9</v>
      </c>
      <c r="B315" s="234">
        <f t="array" ref="B315:B315">IFERROR(INDEX(Liste_Enfants!B$4:B$53,SMALL(IF(Liste_Enfants!E$4:E$53="C",ROW(Liste_Enfants!E$4:E$53)-3),9))&amp;" "&amp;INDEX(Liste_Enfants!C$4:C$53,SMALL(IF(Liste_Enfants!E$4:E$53="C",ROW(Liste_Enfants!E$4:E$53)-3),9)),"")</f>
        <v/>
      </c>
      <c r="C315" s="235" t="n"/>
      <c r="D315" s="236" t="n"/>
      <c r="E315" s="236" t="n"/>
      <c r="F315" s="236" t="n"/>
      <c r="G315" s="236" t="n"/>
      <c r="H315" s="236" t="n"/>
      <c r="I315" s="236" t="n"/>
      <c r="J315" s="236" t="n"/>
      <c r="K315" s="236" t="n"/>
      <c r="L315" s="236" t="n"/>
      <c r="M315" s="236" t="n"/>
      <c r="N315" s="236" t="n"/>
      <c r="O315" s="236" t="n"/>
      <c r="P315" s="236" t="n"/>
      <c r="Q315" s="264">
        <f>IF(COUNTA(D315:P315)=0,"",ROUND(AVERAGE(D315:P315),1))</f>
        <v/>
      </c>
      <c r="S315" s="236" t="n"/>
      <c r="T315" s="236" t="n"/>
      <c r="U315" s="236" t="n"/>
      <c r="V315" s="236" t="n"/>
      <c r="W315" s="236" t="n"/>
      <c r="X315" s="236" t="n"/>
      <c r="Y315" s="236" t="n"/>
      <c r="Z315" s="236" t="n"/>
      <c r="AA315" s="236" t="n"/>
      <c r="AB315" s="236" t="n"/>
      <c r="AC315" s="236" t="n"/>
      <c r="AD315" s="236" t="n"/>
      <c r="AE315" s="236" t="n"/>
      <c r="AF315" s="264">
        <f>IF(COUNTA(S315:AE315)=0,"",ROUND(AVERAGE(S315:AE315),1))</f>
        <v/>
      </c>
      <c r="AH315" s="236" t="n"/>
      <c r="AI315" s="236" t="n"/>
      <c r="AJ315" s="236" t="n"/>
      <c r="AK315" s="236" t="n"/>
      <c r="AL315" s="236" t="n"/>
      <c r="AM315" s="236" t="n"/>
      <c r="AN315" s="236" t="n"/>
      <c r="AO315" s="236" t="n"/>
      <c r="AP315" s="236" t="n"/>
      <c r="AQ315" s="236" t="n"/>
      <c r="AR315" s="236" t="n"/>
      <c r="AS315" s="236" t="n"/>
      <c r="AT315" s="236" t="n"/>
      <c r="AU315" s="237">
        <f>IF(COUNTA(AH315:AT315)=0,"",ROUND(AVERAGE(AH315:AT315),1))</f>
        <v/>
      </c>
    </row>
    <row r="316" ht="14.4" customHeight="1" s="185">
      <c r="A316" s="238" t="n">
        <v>10</v>
      </c>
      <c r="B316" s="239">
        <f t="array" ref="B316:B316">IFERROR(INDEX(Liste_Enfants!B$4:B$53,SMALL(IF(Liste_Enfants!E$4:E$53="C",ROW(Liste_Enfants!E$4:E$53)-3),10))&amp;" "&amp;INDEX(Liste_Enfants!C$4:C$53,SMALL(IF(Liste_Enfants!E$4:E$53="C",ROW(Liste_Enfants!E$4:E$53)-3),10)),"")</f>
        <v/>
      </c>
      <c r="C316" s="235" t="n"/>
      <c r="D316" s="236" t="n"/>
      <c r="E316" s="236" t="n"/>
      <c r="F316" s="236" t="n"/>
      <c r="G316" s="236" t="n"/>
      <c r="H316" s="236" t="n"/>
      <c r="I316" s="236" t="n"/>
      <c r="J316" s="236" t="n"/>
      <c r="K316" s="236" t="n"/>
      <c r="L316" s="236" t="n"/>
      <c r="M316" s="236" t="n"/>
      <c r="N316" s="236" t="n"/>
      <c r="O316" s="236" t="n"/>
      <c r="P316" s="236" t="n"/>
      <c r="Q316" s="264">
        <f>IF(COUNTA(D316:P316)=0,"",ROUND(AVERAGE(D316:P316),1))</f>
        <v/>
      </c>
      <c r="S316" s="236" t="n"/>
      <c r="T316" s="236" t="n"/>
      <c r="U316" s="236" t="n"/>
      <c r="V316" s="236" t="n"/>
      <c r="W316" s="236" t="n"/>
      <c r="X316" s="236" t="n"/>
      <c r="Y316" s="236" t="n"/>
      <c r="Z316" s="236" t="n"/>
      <c r="AA316" s="236" t="n"/>
      <c r="AB316" s="236" t="n"/>
      <c r="AC316" s="236" t="n"/>
      <c r="AD316" s="236" t="n"/>
      <c r="AE316" s="236" t="n"/>
      <c r="AF316" s="264">
        <f>IF(COUNTA(S316:AE316)=0,"",ROUND(AVERAGE(S316:AE316),1))</f>
        <v/>
      </c>
      <c r="AH316" s="236" t="n"/>
      <c r="AI316" s="236" t="n"/>
      <c r="AJ316" s="236" t="n"/>
      <c r="AK316" s="236" t="n"/>
      <c r="AL316" s="236" t="n"/>
      <c r="AM316" s="236" t="n"/>
      <c r="AN316" s="236" t="n"/>
      <c r="AO316" s="236" t="n"/>
      <c r="AP316" s="236" t="n"/>
      <c r="AQ316" s="236" t="n"/>
      <c r="AR316" s="236" t="n"/>
      <c r="AS316" s="236" t="n"/>
      <c r="AT316" s="236" t="n"/>
      <c r="AU316" s="237">
        <f>IF(COUNTA(AH316:AT316)=0,"",ROUND(AVERAGE(AH316:AT316),1))</f>
        <v/>
      </c>
    </row>
    <row r="317" ht="14.4" customHeight="1" s="185">
      <c r="A317" s="213" t="n">
        <v>11</v>
      </c>
      <c r="B317" s="234">
        <f t="array" ref="B317:B317">IFERROR(INDEX(Liste_Enfants!B$4:B$53,SMALL(IF(Liste_Enfants!E$4:E$53="C",ROW(Liste_Enfants!E$4:E$53)-3),11))&amp;" "&amp;INDEX(Liste_Enfants!C$4:C$53,SMALL(IF(Liste_Enfants!E$4:E$53="C",ROW(Liste_Enfants!E$4:E$53)-3),11)),"")</f>
        <v/>
      </c>
      <c r="C317" s="235" t="n"/>
      <c r="D317" s="236" t="n"/>
      <c r="E317" s="236" t="n"/>
      <c r="F317" s="236" t="n"/>
      <c r="G317" s="236" t="n"/>
      <c r="H317" s="236" t="n"/>
      <c r="I317" s="236" t="n"/>
      <c r="J317" s="236" t="n"/>
      <c r="K317" s="236" t="n"/>
      <c r="L317" s="236" t="n"/>
      <c r="M317" s="236" t="n"/>
      <c r="N317" s="236" t="n"/>
      <c r="O317" s="236" t="n"/>
      <c r="P317" s="236" t="n"/>
      <c r="Q317" s="264">
        <f>IF(COUNTA(D317:P317)=0,"",ROUND(AVERAGE(D317:P317),1))</f>
        <v/>
      </c>
      <c r="S317" s="236" t="n"/>
      <c r="T317" s="236" t="n"/>
      <c r="U317" s="236" t="n"/>
      <c r="V317" s="236" t="n"/>
      <c r="W317" s="236" t="n"/>
      <c r="X317" s="236" t="n"/>
      <c r="Y317" s="236" t="n"/>
      <c r="Z317" s="236" t="n"/>
      <c r="AA317" s="236" t="n"/>
      <c r="AB317" s="236" t="n"/>
      <c r="AC317" s="236" t="n"/>
      <c r="AD317" s="236" t="n"/>
      <c r="AE317" s="236" t="n"/>
      <c r="AF317" s="264">
        <f>IF(COUNTA(S317:AE317)=0,"",ROUND(AVERAGE(S317:AE317),1))</f>
        <v/>
      </c>
      <c r="AH317" s="236" t="n"/>
      <c r="AI317" s="236" t="n"/>
      <c r="AJ317" s="236" t="n"/>
      <c r="AK317" s="236" t="n"/>
      <c r="AL317" s="236" t="n"/>
      <c r="AM317" s="236" t="n"/>
      <c r="AN317" s="236" t="n"/>
      <c r="AO317" s="236" t="n"/>
      <c r="AP317" s="236" t="n"/>
      <c r="AQ317" s="236" t="n"/>
      <c r="AR317" s="236" t="n"/>
      <c r="AS317" s="236" t="n"/>
      <c r="AT317" s="236" t="n"/>
      <c r="AU317" s="237">
        <f>IF(COUNTA(AH317:AT317)=0,"",ROUND(AVERAGE(AH317:AT317),1))</f>
        <v/>
      </c>
    </row>
    <row r="318" ht="14.4" customHeight="1" s="185">
      <c r="A318" s="238" t="n">
        <v>12</v>
      </c>
      <c r="B318" s="239">
        <f t="array" ref="B318:B318">IFERROR(INDEX(Liste_Enfants!B$4:B$53,SMALL(IF(Liste_Enfants!E$4:E$53="C",ROW(Liste_Enfants!E$4:E$53)-3),12))&amp;" "&amp;INDEX(Liste_Enfants!C$4:C$53,SMALL(IF(Liste_Enfants!E$4:E$53="C",ROW(Liste_Enfants!E$4:E$53)-3),12)),"")</f>
        <v/>
      </c>
      <c r="C318" s="235" t="n"/>
      <c r="D318" s="236" t="n"/>
      <c r="E318" s="236" t="n"/>
      <c r="F318" s="236" t="n"/>
      <c r="G318" s="236" t="n"/>
      <c r="H318" s="236" t="n"/>
      <c r="I318" s="236" t="n"/>
      <c r="J318" s="236" t="n"/>
      <c r="K318" s="236" t="n"/>
      <c r="L318" s="236" t="n"/>
      <c r="M318" s="236" t="n"/>
      <c r="N318" s="236" t="n"/>
      <c r="O318" s="236" t="n"/>
      <c r="P318" s="236" t="n"/>
      <c r="Q318" s="264">
        <f>IF(COUNTA(D318:P318)=0,"",ROUND(AVERAGE(D318:P318),1))</f>
        <v/>
      </c>
      <c r="S318" s="236" t="n"/>
      <c r="T318" s="236" t="n"/>
      <c r="U318" s="236" t="n"/>
      <c r="V318" s="236" t="n"/>
      <c r="W318" s="236" t="n"/>
      <c r="X318" s="236" t="n"/>
      <c r="Y318" s="236" t="n"/>
      <c r="Z318" s="236" t="n"/>
      <c r="AA318" s="236" t="n"/>
      <c r="AB318" s="236" t="n"/>
      <c r="AC318" s="236" t="n"/>
      <c r="AD318" s="236" t="n"/>
      <c r="AE318" s="236" t="n"/>
      <c r="AF318" s="264">
        <f>IF(COUNTA(S318:AE318)=0,"",ROUND(AVERAGE(S318:AE318),1))</f>
        <v/>
      </c>
      <c r="AH318" s="236" t="n"/>
      <c r="AI318" s="236" t="n"/>
      <c r="AJ318" s="236" t="n"/>
      <c r="AK318" s="236" t="n"/>
      <c r="AL318" s="236" t="n"/>
      <c r="AM318" s="236" t="n"/>
      <c r="AN318" s="236" t="n"/>
      <c r="AO318" s="236" t="n"/>
      <c r="AP318" s="236" t="n"/>
      <c r="AQ318" s="236" t="n"/>
      <c r="AR318" s="236" t="n"/>
      <c r="AS318" s="236" t="n"/>
      <c r="AT318" s="236" t="n"/>
      <c r="AU318" s="237">
        <f>IF(COUNTA(AH318:AT318)=0,"",ROUND(AVERAGE(AH318:AT318),1))</f>
        <v/>
      </c>
    </row>
    <row r="319" ht="14.4" customHeight="1" s="185">
      <c r="A319" s="213" t="n">
        <v>13</v>
      </c>
      <c r="B319" s="234">
        <f t="array" ref="B319:B319">IFERROR(INDEX(Liste_Enfants!B$4:B$53,SMALL(IF(Liste_Enfants!E$4:E$53="C",ROW(Liste_Enfants!E$4:E$53)-3),13))&amp;" "&amp;INDEX(Liste_Enfants!C$4:C$53,SMALL(IF(Liste_Enfants!E$4:E$53="C",ROW(Liste_Enfants!E$4:E$53)-3),13)),"")</f>
        <v/>
      </c>
      <c r="C319" s="235" t="n"/>
      <c r="D319" s="236" t="n"/>
      <c r="E319" s="236" t="n"/>
      <c r="F319" s="236" t="n"/>
      <c r="G319" s="236" t="n"/>
      <c r="H319" s="236" t="n"/>
      <c r="I319" s="236" t="n"/>
      <c r="J319" s="236" t="n"/>
      <c r="K319" s="236" t="n"/>
      <c r="L319" s="236" t="n"/>
      <c r="M319" s="236" t="n"/>
      <c r="N319" s="236" t="n"/>
      <c r="O319" s="236" t="n"/>
      <c r="P319" s="236" t="n"/>
      <c r="Q319" s="264">
        <f>IF(COUNTA(D319:P319)=0,"",ROUND(AVERAGE(D319:P319),1))</f>
        <v/>
      </c>
      <c r="S319" s="236" t="n"/>
      <c r="T319" s="236" t="n"/>
      <c r="U319" s="236" t="n"/>
      <c r="V319" s="236" t="n"/>
      <c r="W319" s="236" t="n"/>
      <c r="X319" s="236" t="n"/>
      <c r="Y319" s="236" t="n"/>
      <c r="Z319" s="236" t="n"/>
      <c r="AA319" s="236" t="n"/>
      <c r="AB319" s="236" t="n"/>
      <c r="AC319" s="236" t="n"/>
      <c r="AD319" s="236" t="n"/>
      <c r="AE319" s="236" t="n"/>
      <c r="AF319" s="264">
        <f>IF(COUNTA(S319:AE319)=0,"",ROUND(AVERAGE(S319:AE319),1))</f>
        <v/>
      </c>
      <c r="AH319" s="236" t="n"/>
      <c r="AI319" s="236" t="n"/>
      <c r="AJ319" s="236" t="n"/>
      <c r="AK319" s="236" t="n"/>
      <c r="AL319" s="236" t="n"/>
      <c r="AM319" s="236" t="n"/>
      <c r="AN319" s="236" t="n"/>
      <c r="AO319" s="236" t="n"/>
      <c r="AP319" s="236" t="n"/>
      <c r="AQ319" s="236" t="n"/>
      <c r="AR319" s="236" t="n"/>
      <c r="AS319" s="236" t="n"/>
      <c r="AT319" s="236" t="n"/>
      <c r="AU319" s="237">
        <f>IF(COUNTA(AH319:AT319)=0,"",ROUND(AVERAGE(AH319:AT319),1))</f>
        <v/>
      </c>
    </row>
    <row r="320" ht="14.4" customHeight="1" s="185">
      <c r="A320" s="238" t="n">
        <v>14</v>
      </c>
      <c r="B320" s="239">
        <f t="array" ref="B320:B320">IFERROR(INDEX(Liste_Enfants!B$4:B$53,SMALL(IF(Liste_Enfants!E$4:E$53="C",ROW(Liste_Enfants!E$4:E$53)-3),14))&amp;" "&amp;INDEX(Liste_Enfants!C$4:C$53,SMALL(IF(Liste_Enfants!E$4:E$53="C",ROW(Liste_Enfants!E$4:E$53)-3),14)),"")</f>
        <v/>
      </c>
      <c r="C320" s="235" t="n"/>
      <c r="D320" s="236" t="n"/>
      <c r="E320" s="236" t="n"/>
      <c r="F320" s="236" t="n"/>
      <c r="G320" s="236" t="n"/>
      <c r="H320" s="236" t="n"/>
      <c r="I320" s="236" t="n"/>
      <c r="J320" s="236" t="n"/>
      <c r="K320" s="236" t="n"/>
      <c r="L320" s="236" t="n"/>
      <c r="M320" s="236" t="n"/>
      <c r="N320" s="236" t="n"/>
      <c r="O320" s="236" t="n"/>
      <c r="P320" s="236" t="n"/>
      <c r="Q320" s="264">
        <f>IF(COUNTA(D320:P320)=0,"",ROUND(AVERAGE(D320:P320),1))</f>
        <v/>
      </c>
      <c r="S320" s="236" t="n"/>
      <c r="T320" s="236" t="n"/>
      <c r="U320" s="236" t="n"/>
      <c r="V320" s="236" t="n"/>
      <c r="W320" s="236" t="n"/>
      <c r="X320" s="236" t="n"/>
      <c r="Y320" s="236" t="n"/>
      <c r="Z320" s="236" t="n"/>
      <c r="AA320" s="236" t="n"/>
      <c r="AB320" s="236" t="n"/>
      <c r="AC320" s="236" t="n"/>
      <c r="AD320" s="236" t="n"/>
      <c r="AE320" s="236" t="n"/>
      <c r="AF320" s="264">
        <f>IF(COUNTA(S320:AE320)=0,"",ROUND(AVERAGE(S320:AE320),1))</f>
        <v/>
      </c>
      <c r="AH320" s="236" t="n"/>
      <c r="AI320" s="236" t="n"/>
      <c r="AJ320" s="236" t="n"/>
      <c r="AK320" s="236" t="n"/>
      <c r="AL320" s="236" t="n"/>
      <c r="AM320" s="236" t="n"/>
      <c r="AN320" s="236" t="n"/>
      <c r="AO320" s="236" t="n"/>
      <c r="AP320" s="236" t="n"/>
      <c r="AQ320" s="236" t="n"/>
      <c r="AR320" s="236" t="n"/>
      <c r="AS320" s="236" t="n"/>
      <c r="AT320" s="236" t="n"/>
      <c r="AU320" s="237">
        <f>IF(COUNTA(AH320:AT320)=0,"",ROUND(AVERAGE(AH320:AT320),1))</f>
        <v/>
      </c>
    </row>
    <row r="321" ht="14.4" customHeight="1" s="185">
      <c r="A321" s="213" t="n">
        <v>15</v>
      </c>
      <c r="B321" s="234">
        <f t="array" ref="B321:B321">IFERROR(INDEX(Liste_Enfants!B$4:B$53,SMALL(IF(Liste_Enfants!E$4:E$53="C",ROW(Liste_Enfants!E$4:E$53)-3),15))&amp;" "&amp;INDEX(Liste_Enfants!C$4:C$53,SMALL(IF(Liste_Enfants!E$4:E$53="C",ROW(Liste_Enfants!E$4:E$53)-3),15)),"")</f>
        <v/>
      </c>
      <c r="C321" s="235" t="n"/>
      <c r="D321" s="236" t="n"/>
      <c r="E321" s="236" t="n"/>
      <c r="F321" s="236" t="n"/>
      <c r="G321" s="236" t="n"/>
      <c r="H321" s="236" t="n"/>
      <c r="I321" s="236" t="n"/>
      <c r="J321" s="236" t="n"/>
      <c r="K321" s="236" t="n"/>
      <c r="L321" s="236" t="n"/>
      <c r="M321" s="236" t="n"/>
      <c r="N321" s="236" t="n"/>
      <c r="O321" s="236" t="n"/>
      <c r="P321" s="236" t="n"/>
      <c r="Q321" s="264">
        <f>IF(COUNTA(D321:P321)=0,"",ROUND(AVERAGE(D321:P321),1))</f>
        <v/>
      </c>
      <c r="S321" s="236" t="n"/>
      <c r="T321" s="236" t="n"/>
      <c r="U321" s="236" t="n"/>
      <c r="V321" s="236" t="n"/>
      <c r="W321" s="236" t="n"/>
      <c r="X321" s="236" t="n"/>
      <c r="Y321" s="236" t="n"/>
      <c r="Z321" s="236" t="n"/>
      <c r="AA321" s="236" t="n"/>
      <c r="AB321" s="236" t="n"/>
      <c r="AC321" s="236" t="n"/>
      <c r="AD321" s="236" t="n"/>
      <c r="AE321" s="236" t="n"/>
      <c r="AF321" s="264">
        <f>IF(COUNTA(S321:AE321)=0,"",ROUND(AVERAGE(S321:AE321),1))</f>
        <v/>
      </c>
      <c r="AH321" s="236" t="n"/>
      <c r="AI321" s="236" t="n"/>
      <c r="AJ321" s="236" t="n"/>
      <c r="AK321" s="236" t="n"/>
      <c r="AL321" s="236" t="n"/>
      <c r="AM321" s="236" t="n"/>
      <c r="AN321" s="236" t="n"/>
      <c r="AO321" s="236" t="n"/>
      <c r="AP321" s="236" t="n"/>
      <c r="AQ321" s="236" t="n"/>
      <c r="AR321" s="236" t="n"/>
      <c r="AS321" s="236" t="n"/>
      <c r="AT321" s="236" t="n"/>
      <c r="AU321" s="237">
        <f>IF(COUNTA(AH321:AT321)=0,"",ROUND(AVERAGE(AH321:AT321),1))</f>
        <v/>
      </c>
    </row>
    <row r="322" ht="14.4" customHeight="1" s="185">
      <c r="A322" s="233" t="inlineStr">
        <is>
          <t>📊 MOY.</t>
        </is>
      </c>
      <c r="C322" s="252" t="n"/>
      <c r="D322" s="241">
        <f>IF(COUNTA(D307:D321)=0,"",ROUND(AVERAGE(D307:D321),1))</f>
        <v/>
      </c>
      <c r="E322" s="241">
        <f>IF(COUNTA(E307:E321)=0,"",ROUND(AVERAGE(E307:E321),1))</f>
        <v/>
      </c>
      <c r="F322" s="241">
        <f>IF(COUNTA(F307:F321)=0,"",ROUND(AVERAGE(F307:F321),1))</f>
        <v/>
      </c>
      <c r="G322" s="241">
        <f>IF(COUNTA(G307:G321)=0,"",ROUND(AVERAGE(G307:G321),1))</f>
        <v/>
      </c>
      <c r="H322" s="241">
        <f>IF(COUNTA(H307:H321)=0,"",ROUND(AVERAGE(H307:H321),1))</f>
        <v/>
      </c>
      <c r="I322" s="241">
        <f>IF(COUNTA(I307:I321)=0,"",ROUND(AVERAGE(I307:I321),1))</f>
        <v/>
      </c>
      <c r="J322" s="241">
        <f>IF(COUNTA(J307:J321)=0,"",ROUND(AVERAGE(J307:J321),1))</f>
        <v/>
      </c>
      <c r="K322" s="241">
        <f>IF(COUNTA(K307:K321)=0,"",ROUND(AVERAGE(K307:K321),1))</f>
        <v/>
      </c>
      <c r="L322" s="241">
        <f>IF(COUNTA(L307:L321)=0,"",ROUND(AVERAGE(L307:L321),1))</f>
        <v/>
      </c>
      <c r="M322" s="241">
        <f>IF(COUNTA(M307:M321)=0,"",ROUND(AVERAGE(M307:M321),1))</f>
        <v/>
      </c>
      <c r="N322" s="241">
        <f>IF(COUNTA(N307:N321)=0,"",ROUND(AVERAGE(N307:N321),1))</f>
        <v/>
      </c>
      <c r="O322" s="241">
        <f>IF(COUNTA(O307:O321)=0,"",ROUND(AVERAGE(O307:O321),1))</f>
        <v/>
      </c>
      <c r="P322" s="241">
        <f>IF(COUNTA(P307:P321)=0,"",ROUND(AVERAGE(P307:P321),1))</f>
        <v/>
      </c>
      <c r="Q322" s="265">
        <f>IF(COUNTA(Q307:Q321)=0,"",ROUND(AVERAGE(Q307:Q321),1))</f>
        <v/>
      </c>
      <c r="S322" s="241">
        <f>IF(COUNTA(S307:S321)=0,"",ROUND(AVERAGE(S307:S321),1))</f>
        <v/>
      </c>
      <c r="T322" s="241">
        <f>IF(COUNTA(T307:T321)=0,"",ROUND(AVERAGE(T307:T321),1))</f>
        <v/>
      </c>
      <c r="U322" s="241">
        <f>IF(COUNTA(U307:U321)=0,"",ROUND(AVERAGE(U307:U321),1))</f>
        <v/>
      </c>
      <c r="V322" s="241">
        <f>IF(COUNTA(V307:V321)=0,"",ROUND(AVERAGE(V307:V321),1))</f>
        <v/>
      </c>
      <c r="W322" s="241">
        <f>IF(COUNTA(W307:W321)=0,"",ROUND(AVERAGE(W307:W321),1))</f>
        <v/>
      </c>
      <c r="X322" s="241">
        <f>IF(COUNTA(X307:X321)=0,"",ROUND(AVERAGE(X307:X321),1))</f>
        <v/>
      </c>
      <c r="Y322" s="241">
        <f>IF(COUNTA(Y307:Y321)=0,"",ROUND(AVERAGE(Y307:Y321),1))</f>
        <v/>
      </c>
      <c r="Z322" s="241">
        <f>IF(COUNTA(Z307:Z321)=0,"",ROUND(AVERAGE(Z307:Z321),1))</f>
        <v/>
      </c>
      <c r="AA322" s="241">
        <f>IF(COUNTA(AA307:AA321)=0,"",ROUND(AVERAGE(AA307:AA321),1))</f>
        <v/>
      </c>
      <c r="AB322" s="241">
        <f>IF(COUNTA(AB307:AB321)=0,"",ROUND(AVERAGE(AB307:AB321),1))</f>
        <v/>
      </c>
      <c r="AC322" s="241">
        <f>IF(COUNTA(AC307:AC321)=0,"",ROUND(AVERAGE(AC307:AC321),1))</f>
        <v/>
      </c>
      <c r="AD322" s="241">
        <f>IF(COUNTA(AD307:AD321)=0,"",ROUND(AVERAGE(AD307:AD321),1))</f>
        <v/>
      </c>
      <c r="AE322" s="241">
        <f>IF(COUNTA(AE307:AE321)=0,"",ROUND(AVERAGE(AE307:AE321),1))</f>
        <v/>
      </c>
      <c r="AF322" s="265">
        <f>IF(COUNTA(AF307:AF321)=0,"",ROUND(AVERAGE(AF307:AF321),1))</f>
        <v/>
      </c>
      <c r="AH322" s="241">
        <f>IF(COUNTA(AH307:AH321)=0,"",ROUND(AVERAGE(AH307:AH321),1))</f>
        <v/>
      </c>
      <c r="AI322" s="241">
        <f>IF(COUNTA(AI307:AI321)=0,"",ROUND(AVERAGE(AI307:AI321),1))</f>
        <v/>
      </c>
      <c r="AJ322" s="241">
        <f>IF(COUNTA(AJ307:AJ321)=0,"",ROUND(AVERAGE(AJ307:AJ321),1))</f>
        <v/>
      </c>
      <c r="AK322" s="241">
        <f>IF(COUNTA(AK307:AK321)=0,"",ROUND(AVERAGE(AK307:AK321),1))</f>
        <v/>
      </c>
      <c r="AL322" s="241">
        <f>IF(COUNTA(AL307:AL321)=0,"",ROUND(AVERAGE(AL307:AL321),1))</f>
        <v/>
      </c>
      <c r="AM322" s="241">
        <f>IF(COUNTA(AM307:AM321)=0,"",ROUND(AVERAGE(AM307:AM321),1))</f>
        <v/>
      </c>
      <c r="AN322" s="241">
        <f>IF(COUNTA(AN307:AN321)=0,"",ROUND(AVERAGE(AN307:AN321),1))</f>
        <v/>
      </c>
      <c r="AO322" s="241">
        <f>IF(COUNTA(AO307:AO321)=0,"",ROUND(AVERAGE(AO307:AO321),1))</f>
        <v/>
      </c>
      <c r="AP322" s="241">
        <f>IF(COUNTA(AP307:AP321)=0,"",ROUND(AVERAGE(AP307:AP321),1))</f>
        <v/>
      </c>
      <c r="AQ322" s="241">
        <f>IF(COUNTA(AQ307:AQ321)=0,"",ROUND(AVERAGE(AQ307:AQ321),1))</f>
        <v/>
      </c>
      <c r="AR322" s="241">
        <f>IF(COUNTA(AR307:AR321)=0,"",ROUND(AVERAGE(AR307:AR321),1))</f>
        <v/>
      </c>
      <c r="AS322" s="241">
        <f>IF(COUNTA(AS307:AS321)=0,"",ROUND(AVERAGE(AS307:AS321),1))</f>
        <v/>
      </c>
      <c r="AT322" s="241">
        <f>IF(COUNTA(AT307:AT321)=0,"",ROUND(AVERAGE(AT307:AT321),1))</f>
        <v/>
      </c>
      <c r="AU322" s="266">
        <f>IF(COUNTA(AU307:AU321)=0,"",ROUND(AVERAGE(AU307:AU321),1))</f>
        <v/>
      </c>
    </row>
    <row r="323" ht="30" customHeight="1" s="185">
      <c r="A323" s="244" t="inlineStr">
        <is>
          <t>N°</t>
        </is>
      </c>
      <c r="B323" s="245" t="inlineStr">
        <is>
          <t>📅 MERCREDI</t>
        </is>
      </c>
      <c r="C323" s="228" t="n"/>
      <c r="D323" s="229" t="inlineStr">
        <is>
          <t>Règles</t>
        </is>
      </c>
      <c r="E323" s="229" t="inlineStr">
        <is>
          <t>Coopér.</t>
        </is>
      </c>
      <c r="F323" s="229" t="inlineStr">
        <is>
          <t>Comm.</t>
        </is>
      </c>
      <c r="G323" s="229" t="inlineStr">
        <is>
          <t>Entraide</t>
        </is>
      </c>
      <c r="H323" s="230" t="inlineStr">
        <is>
          <t>Initiat.</t>
        </is>
      </c>
      <c r="I323" s="230" t="inlineStr">
        <is>
          <t>Gest.mat</t>
        </is>
      </c>
      <c r="J323" s="230" t="inlineStr">
        <is>
          <t>Orga.</t>
        </is>
      </c>
      <c r="K323" s="231" t="inlineStr">
        <is>
          <t>Imagin.</t>
        </is>
      </c>
      <c r="L323" s="231" t="inlineStr">
        <is>
          <t>Expr.art</t>
        </is>
      </c>
      <c r="M323" s="231" t="inlineStr">
        <is>
          <t>Expr.corp</t>
        </is>
      </c>
      <c r="N323" s="232" t="inlineStr">
        <is>
          <t>Coord.</t>
        </is>
      </c>
      <c r="O323" s="232" t="inlineStr">
        <is>
          <t>Endur.</t>
        </is>
      </c>
      <c r="P323" s="232" t="inlineStr">
        <is>
          <t>Esp.sport</t>
        </is>
      </c>
      <c r="Q323" s="267" t="inlineStr">
        <is>
          <t>MOY</t>
        </is>
      </c>
      <c r="R323" s="268" t="inlineStr">
        <is>
          <t>▼ Activité</t>
        </is>
      </c>
      <c r="S323" s="229" t="inlineStr">
        <is>
          <t>Règles</t>
        </is>
      </c>
      <c r="T323" s="229" t="inlineStr">
        <is>
          <t>Coopér.</t>
        </is>
      </c>
      <c r="U323" s="229" t="inlineStr">
        <is>
          <t>Comm.</t>
        </is>
      </c>
      <c r="V323" s="229" t="inlineStr">
        <is>
          <t>Entraide</t>
        </is>
      </c>
      <c r="W323" s="230" t="inlineStr">
        <is>
          <t>Initiat.</t>
        </is>
      </c>
      <c r="X323" s="230" t="inlineStr">
        <is>
          <t>Gest.mat</t>
        </is>
      </c>
      <c r="Y323" s="230" t="inlineStr">
        <is>
          <t>Orga.</t>
        </is>
      </c>
      <c r="Z323" s="231" t="inlineStr">
        <is>
          <t>Imagin.</t>
        </is>
      </c>
      <c r="AA323" s="231" t="inlineStr">
        <is>
          <t>Expr.art</t>
        </is>
      </c>
      <c r="AB323" s="231" t="inlineStr">
        <is>
          <t>Expr.corp</t>
        </is>
      </c>
      <c r="AC323" s="232" t="inlineStr">
        <is>
          <t>Coord.</t>
        </is>
      </c>
      <c r="AD323" s="232" t="inlineStr">
        <is>
          <t>Endur.</t>
        </is>
      </c>
      <c r="AE323" s="232" t="inlineStr">
        <is>
          <t>Esp.sport</t>
        </is>
      </c>
      <c r="AF323" s="267" t="inlineStr">
        <is>
          <t>MOY</t>
        </is>
      </c>
      <c r="AH323" s="229" t="inlineStr">
        <is>
          <t>Règles</t>
        </is>
      </c>
      <c r="AI323" s="229" t="inlineStr">
        <is>
          <t>Coopér.</t>
        </is>
      </c>
      <c r="AJ323" s="229" t="inlineStr">
        <is>
          <t>Comm.</t>
        </is>
      </c>
      <c r="AK323" s="229" t="inlineStr">
        <is>
          <t>Entraide</t>
        </is>
      </c>
      <c r="AL323" s="230" t="inlineStr">
        <is>
          <t>Initiat.</t>
        </is>
      </c>
      <c r="AM323" s="230" t="inlineStr">
        <is>
          <t>Gest.mat</t>
        </is>
      </c>
      <c r="AN323" s="230" t="inlineStr">
        <is>
          <t>Orga.</t>
        </is>
      </c>
      <c r="AO323" s="231" t="inlineStr">
        <is>
          <t>Imagin.</t>
        </is>
      </c>
      <c r="AP323" s="231" t="inlineStr">
        <is>
          <t>Expr.art</t>
        </is>
      </c>
      <c r="AQ323" s="231" t="inlineStr">
        <is>
          <t>Expr.corp</t>
        </is>
      </c>
      <c r="AR323" s="232" t="inlineStr">
        <is>
          <t>Coord.</t>
        </is>
      </c>
      <c r="AS323" s="232" t="inlineStr">
        <is>
          <t>Endur.</t>
        </is>
      </c>
      <c r="AT323" s="232" t="inlineStr">
        <is>
          <t>Esp.sport</t>
        </is>
      </c>
      <c r="AU323" s="269" t="inlineStr">
        <is>
          <t>MOY</t>
        </is>
      </c>
    </row>
    <row r="324" ht="14.4" customHeight="1" s="185">
      <c r="A324" s="213" t="n">
        <v>1</v>
      </c>
      <c r="B324" s="234">
        <f t="array" ref="B324:B324">IFERROR(INDEX(Liste_Enfants!B$4:B$53,SMALL(IF(Liste_Enfants!E$4:E$53="C",ROW(Liste_Enfants!E$4:E$53)-3),1))&amp;" "&amp;INDEX(Liste_Enfants!C$4:C$53,SMALL(IF(Liste_Enfants!E$4:E$53="C",ROW(Liste_Enfants!E$4:E$53)-3),1)),"")</f>
        <v/>
      </c>
      <c r="C324" s="235" t="n"/>
      <c r="D324" s="236" t="n"/>
      <c r="E324" s="236" t="n"/>
      <c r="F324" s="236" t="n"/>
      <c r="G324" s="236" t="n"/>
      <c r="H324" s="236" t="n"/>
      <c r="I324" s="236" t="n"/>
      <c r="J324" s="236" t="n"/>
      <c r="K324" s="236" t="n"/>
      <c r="L324" s="236" t="n"/>
      <c r="M324" s="236" t="n"/>
      <c r="N324" s="236" t="n"/>
      <c r="O324" s="236" t="n"/>
      <c r="P324" s="236" t="n"/>
      <c r="Q324" s="264">
        <f>IF(COUNTA(D324:P324)=0,"",ROUND(AVERAGE(D324:P324),1))</f>
        <v/>
      </c>
      <c r="S324" s="236" t="n"/>
      <c r="T324" s="236" t="n"/>
      <c r="U324" s="236" t="n"/>
      <c r="V324" s="236" t="n"/>
      <c r="W324" s="236" t="n"/>
      <c r="X324" s="236" t="n"/>
      <c r="Y324" s="236" t="n"/>
      <c r="Z324" s="236" t="n"/>
      <c r="AA324" s="236" t="n"/>
      <c r="AB324" s="236" t="n"/>
      <c r="AC324" s="236" t="n"/>
      <c r="AD324" s="236" t="n"/>
      <c r="AE324" s="236" t="n"/>
      <c r="AF324" s="264">
        <f>IF(COUNTA(S324:AE324)=0,"",ROUND(AVERAGE(S324:AE324),1))</f>
        <v/>
      </c>
      <c r="AH324" s="236" t="n"/>
      <c r="AI324" s="236" t="n"/>
      <c r="AJ324" s="236" t="n"/>
      <c r="AK324" s="236" t="n"/>
      <c r="AL324" s="236" t="n"/>
      <c r="AM324" s="236" t="n"/>
      <c r="AN324" s="236" t="n"/>
      <c r="AO324" s="236" t="n"/>
      <c r="AP324" s="236" t="n"/>
      <c r="AQ324" s="236" t="n"/>
      <c r="AR324" s="236" t="n"/>
      <c r="AS324" s="236" t="n"/>
      <c r="AT324" s="236" t="n"/>
      <c r="AU324" s="237">
        <f>IF(COUNTA(AH324:AT324)=0,"",ROUND(AVERAGE(AH324:AT324),1))</f>
        <v/>
      </c>
    </row>
    <row r="325" ht="14.4" customHeight="1" s="185">
      <c r="A325" s="238" t="n">
        <v>2</v>
      </c>
      <c r="B325" s="239">
        <f t="array" ref="B325:B325">IFERROR(INDEX(Liste_Enfants!B$4:B$53,SMALL(IF(Liste_Enfants!E$4:E$53="C",ROW(Liste_Enfants!E$4:E$53)-3),2))&amp;" "&amp;INDEX(Liste_Enfants!C$4:C$53,SMALL(IF(Liste_Enfants!E$4:E$53="C",ROW(Liste_Enfants!E$4:E$53)-3),2)),"")</f>
        <v/>
      </c>
      <c r="C325" s="235" t="n"/>
      <c r="D325" s="236" t="n"/>
      <c r="E325" s="236" t="n"/>
      <c r="F325" s="236" t="n"/>
      <c r="G325" s="236" t="n"/>
      <c r="H325" s="236" t="n"/>
      <c r="I325" s="236" t="n"/>
      <c r="J325" s="236" t="n"/>
      <c r="K325" s="236" t="n"/>
      <c r="L325" s="236" t="n"/>
      <c r="M325" s="236" t="n"/>
      <c r="N325" s="236" t="n"/>
      <c r="O325" s="236" t="n"/>
      <c r="P325" s="236" t="n"/>
      <c r="Q325" s="264">
        <f>IF(COUNTA(D325:P325)=0,"",ROUND(AVERAGE(D325:P325),1))</f>
        <v/>
      </c>
      <c r="S325" s="236" t="n"/>
      <c r="T325" s="236" t="n"/>
      <c r="U325" s="236" t="n"/>
      <c r="V325" s="236" t="n"/>
      <c r="W325" s="236" t="n"/>
      <c r="X325" s="236" t="n"/>
      <c r="Y325" s="236" t="n"/>
      <c r="Z325" s="236" t="n"/>
      <c r="AA325" s="236" t="n"/>
      <c r="AB325" s="236" t="n"/>
      <c r="AC325" s="236" t="n"/>
      <c r="AD325" s="236" t="n"/>
      <c r="AE325" s="236" t="n"/>
      <c r="AF325" s="264">
        <f>IF(COUNTA(S325:AE325)=0,"",ROUND(AVERAGE(S325:AE325),1))</f>
        <v/>
      </c>
      <c r="AH325" s="236" t="n"/>
      <c r="AI325" s="236" t="n"/>
      <c r="AJ325" s="236" t="n"/>
      <c r="AK325" s="236" t="n"/>
      <c r="AL325" s="236" t="n"/>
      <c r="AM325" s="236" t="n"/>
      <c r="AN325" s="236" t="n"/>
      <c r="AO325" s="236" t="n"/>
      <c r="AP325" s="236" t="n"/>
      <c r="AQ325" s="236" t="n"/>
      <c r="AR325" s="236" t="n"/>
      <c r="AS325" s="236" t="n"/>
      <c r="AT325" s="236" t="n"/>
      <c r="AU325" s="237">
        <f>IF(COUNTA(AH325:AT325)=0,"",ROUND(AVERAGE(AH325:AT325),1))</f>
        <v/>
      </c>
    </row>
    <row r="326" ht="14.4" customHeight="1" s="185">
      <c r="A326" s="213" t="n">
        <v>3</v>
      </c>
      <c r="B326" s="234">
        <f t="array" ref="B326:B326">IFERROR(INDEX(Liste_Enfants!B$4:B$53,SMALL(IF(Liste_Enfants!E$4:E$53="C",ROW(Liste_Enfants!E$4:E$53)-3),3))&amp;" "&amp;INDEX(Liste_Enfants!C$4:C$53,SMALL(IF(Liste_Enfants!E$4:E$53="C",ROW(Liste_Enfants!E$4:E$53)-3),3)),"")</f>
        <v/>
      </c>
      <c r="C326" s="235" t="n"/>
      <c r="D326" s="236" t="n"/>
      <c r="E326" s="236" t="n"/>
      <c r="F326" s="236" t="n"/>
      <c r="G326" s="236" t="n"/>
      <c r="H326" s="236" t="n"/>
      <c r="I326" s="236" t="n"/>
      <c r="J326" s="236" t="n"/>
      <c r="K326" s="236" t="n"/>
      <c r="L326" s="236" t="n"/>
      <c r="M326" s="236" t="n"/>
      <c r="N326" s="236" t="n"/>
      <c r="O326" s="236" t="n"/>
      <c r="P326" s="236" t="n"/>
      <c r="Q326" s="264">
        <f>IF(COUNTA(D326:P326)=0,"",ROUND(AVERAGE(D326:P326),1))</f>
        <v/>
      </c>
      <c r="S326" s="236" t="n"/>
      <c r="T326" s="236" t="n"/>
      <c r="U326" s="236" t="n"/>
      <c r="V326" s="236" t="n"/>
      <c r="W326" s="236" t="n"/>
      <c r="X326" s="236" t="n"/>
      <c r="Y326" s="236" t="n"/>
      <c r="Z326" s="236" t="n"/>
      <c r="AA326" s="236" t="n"/>
      <c r="AB326" s="236" t="n"/>
      <c r="AC326" s="236" t="n"/>
      <c r="AD326" s="236" t="n"/>
      <c r="AE326" s="236" t="n"/>
      <c r="AF326" s="264">
        <f>IF(COUNTA(S326:AE326)=0,"",ROUND(AVERAGE(S326:AE326),1))</f>
        <v/>
      </c>
      <c r="AH326" s="236" t="n"/>
      <c r="AI326" s="236" t="n"/>
      <c r="AJ326" s="236" t="n"/>
      <c r="AK326" s="236" t="n"/>
      <c r="AL326" s="236" t="n"/>
      <c r="AM326" s="236" t="n"/>
      <c r="AN326" s="236" t="n"/>
      <c r="AO326" s="236" t="n"/>
      <c r="AP326" s="236" t="n"/>
      <c r="AQ326" s="236" t="n"/>
      <c r="AR326" s="236" t="n"/>
      <c r="AS326" s="236" t="n"/>
      <c r="AT326" s="236" t="n"/>
      <c r="AU326" s="237">
        <f>IF(COUNTA(AH326:AT326)=0,"",ROUND(AVERAGE(AH326:AT326),1))</f>
        <v/>
      </c>
    </row>
    <row r="327" ht="14.4" customHeight="1" s="185">
      <c r="A327" s="238" t="n">
        <v>4</v>
      </c>
      <c r="B327" s="239">
        <f t="array" ref="B327:B327">IFERROR(INDEX(Liste_Enfants!B$4:B$53,SMALL(IF(Liste_Enfants!E$4:E$53="C",ROW(Liste_Enfants!E$4:E$53)-3),4))&amp;" "&amp;INDEX(Liste_Enfants!C$4:C$53,SMALL(IF(Liste_Enfants!E$4:E$53="C",ROW(Liste_Enfants!E$4:E$53)-3),4)),"")</f>
        <v/>
      </c>
      <c r="C327" s="235" t="n"/>
      <c r="D327" s="236" t="n"/>
      <c r="E327" s="236" t="n"/>
      <c r="F327" s="236" t="n"/>
      <c r="G327" s="236" t="n"/>
      <c r="H327" s="236" t="n"/>
      <c r="I327" s="236" t="n"/>
      <c r="J327" s="236" t="n"/>
      <c r="K327" s="236" t="n"/>
      <c r="L327" s="236" t="n"/>
      <c r="M327" s="236" t="n"/>
      <c r="N327" s="236" t="n"/>
      <c r="O327" s="236" t="n"/>
      <c r="P327" s="236" t="n"/>
      <c r="Q327" s="264">
        <f>IF(COUNTA(D327:P327)=0,"",ROUND(AVERAGE(D327:P327),1))</f>
        <v/>
      </c>
      <c r="S327" s="236" t="n"/>
      <c r="T327" s="236" t="n"/>
      <c r="U327" s="236" t="n"/>
      <c r="V327" s="236" t="n"/>
      <c r="W327" s="236" t="n"/>
      <c r="X327" s="236" t="n"/>
      <c r="Y327" s="236" t="n"/>
      <c r="Z327" s="236" t="n"/>
      <c r="AA327" s="236" t="n"/>
      <c r="AB327" s="236" t="n"/>
      <c r="AC327" s="236" t="n"/>
      <c r="AD327" s="236" t="n"/>
      <c r="AE327" s="236" t="n"/>
      <c r="AF327" s="264">
        <f>IF(COUNTA(S327:AE327)=0,"",ROUND(AVERAGE(S327:AE327),1))</f>
        <v/>
      </c>
      <c r="AH327" s="236" t="n"/>
      <c r="AI327" s="236" t="n"/>
      <c r="AJ327" s="236" t="n"/>
      <c r="AK327" s="236" t="n"/>
      <c r="AL327" s="236" t="n"/>
      <c r="AM327" s="236" t="n"/>
      <c r="AN327" s="236" t="n"/>
      <c r="AO327" s="236" t="n"/>
      <c r="AP327" s="236" t="n"/>
      <c r="AQ327" s="236" t="n"/>
      <c r="AR327" s="236" t="n"/>
      <c r="AS327" s="236" t="n"/>
      <c r="AT327" s="236" t="n"/>
      <c r="AU327" s="237">
        <f>IF(COUNTA(AH327:AT327)=0,"",ROUND(AVERAGE(AH327:AT327),1))</f>
        <v/>
      </c>
    </row>
    <row r="328" ht="14.4" customHeight="1" s="185">
      <c r="A328" s="213" t="n">
        <v>5</v>
      </c>
      <c r="B328" s="234">
        <f t="array" ref="B328:B328">IFERROR(INDEX(Liste_Enfants!B$4:B$53,SMALL(IF(Liste_Enfants!E$4:E$53="C",ROW(Liste_Enfants!E$4:E$53)-3),5))&amp;" "&amp;INDEX(Liste_Enfants!C$4:C$53,SMALL(IF(Liste_Enfants!E$4:E$53="C",ROW(Liste_Enfants!E$4:E$53)-3),5)),"")</f>
        <v/>
      </c>
      <c r="C328" s="235" t="n"/>
      <c r="D328" s="236" t="n"/>
      <c r="E328" s="236" t="n"/>
      <c r="F328" s="236" t="n"/>
      <c r="G328" s="236" t="n"/>
      <c r="H328" s="236" t="n"/>
      <c r="I328" s="236" t="n"/>
      <c r="J328" s="236" t="n"/>
      <c r="K328" s="236" t="n"/>
      <c r="L328" s="236" t="n"/>
      <c r="M328" s="236" t="n"/>
      <c r="N328" s="236" t="n"/>
      <c r="O328" s="236" t="n"/>
      <c r="P328" s="236" t="n"/>
      <c r="Q328" s="264">
        <f>IF(COUNTA(D328:P328)=0,"",ROUND(AVERAGE(D328:P328),1))</f>
        <v/>
      </c>
      <c r="S328" s="236" t="n"/>
      <c r="T328" s="236" t="n"/>
      <c r="U328" s="236" t="n"/>
      <c r="V328" s="236" t="n"/>
      <c r="W328" s="236" t="n"/>
      <c r="X328" s="236" t="n"/>
      <c r="Y328" s="236" t="n"/>
      <c r="Z328" s="236" t="n"/>
      <c r="AA328" s="236" t="n"/>
      <c r="AB328" s="236" t="n"/>
      <c r="AC328" s="236" t="n"/>
      <c r="AD328" s="236" t="n"/>
      <c r="AE328" s="236" t="n"/>
      <c r="AF328" s="264">
        <f>IF(COUNTA(S328:AE328)=0,"",ROUND(AVERAGE(S328:AE328),1))</f>
        <v/>
      </c>
      <c r="AH328" s="236" t="n"/>
      <c r="AI328" s="236" t="n"/>
      <c r="AJ328" s="236" t="n"/>
      <c r="AK328" s="236" t="n"/>
      <c r="AL328" s="236" t="n"/>
      <c r="AM328" s="236" t="n"/>
      <c r="AN328" s="236" t="n"/>
      <c r="AO328" s="236" t="n"/>
      <c r="AP328" s="236" t="n"/>
      <c r="AQ328" s="236" t="n"/>
      <c r="AR328" s="236" t="n"/>
      <c r="AS328" s="236" t="n"/>
      <c r="AT328" s="236" t="n"/>
      <c r="AU328" s="237">
        <f>IF(COUNTA(AH328:AT328)=0,"",ROUND(AVERAGE(AH328:AT328),1))</f>
        <v/>
      </c>
    </row>
    <row r="329" ht="14.4" customHeight="1" s="185">
      <c r="A329" s="238" t="n">
        <v>6</v>
      </c>
      <c r="B329" s="239">
        <f t="array" ref="B329:B329">IFERROR(INDEX(Liste_Enfants!B$4:B$53,SMALL(IF(Liste_Enfants!E$4:E$53="C",ROW(Liste_Enfants!E$4:E$53)-3),6))&amp;" "&amp;INDEX(Liste_Enfants!C$4:C$53,SMALL(IF(Liste_Enfants!E$4:E$53="C",ROW(Liste_Enfants!E$4:E$53)-3),6)),"")</f>
        <v/>
      </c>
      <c r="C329" s="235" t="n"/>
      <c r="D329" s="236" t="n"/>
      <c r="E329" s="236" t="n"/>
      <c r="F329" s="236" t="n"/>
      <c r="G329" s="236" t="n"/>
      <c r="H329" s="236" t="n"/>
      <c r="I329" s="236" t="n"/>
      <c r="J329" s="236" t="n"/>
      <c r="K329" s="236" t="n"/>
      <c r="L329" s="236" t="n"/>
      <c r="M329" s="236" t="n"/>
      <c r="N329" s="236" t="n"/>
      <c r="O329" s="236" t="n"/>
      <c r="P329" s="236" t="n"/>
      <c r="Q329" s="264">
        <f>IF(COUNTA(D329:P329)=0,"",ROUND(AVERAGE(D329:P329),1))</f>
        <v/>
      </c>
      <c r="S329" s="236" t="n"/>
      <c r="T329" s="236" t="n"/>
      <c r="U329" s="236" t="n"/>
      <c r="V329" s="236" t="n"/>
      <c r="W329" s="236" t="n"/>
      <c r="X329" s="236" t="n"/>
      <c r="Y329" s="236" t="n"/>
      <c r="Z329" s="236" t="n"/>
      <c r="AA329" s="236" t="n"/>
      <c r="AB329" s="236" t="n"/>
      <c r="AC329" s="236" t="n"/>
      <c r="AD329" s="236" t="n"/>
      <c r="AE329" s="236" t="n"/>
      <c r="AF329" s="264">
        <f>IF(COUNTA(S329:AE329)=0,"",ROUND(AVERAGE(S329:AE329),1))</f>
        <v/>
      </c>
      <c r="AH329" s="236" t="n"/>
      <c r="AI329" s="236" t="n"/>
      <c r="AJ329" s="236" t="n"/>
      <c r="AK329" s="236" t="n"/>
      <c r="AL329" s="236" t="n"/>
      <c r="AM329" s="236" t="n"/>
      <c r="AN329" s="236" t="n"/>
      <c r="AO329" s="236" t="n"/>
      <c r="AP329" s="236" t="n"/>
      <c r="AQ329" s="236" t="n"/>
      <c r="AR329" s="236" t="n"/>
      <c r="AS329" s="236" t="n"/>
      <c r="AT329" s="236" t="n"/>
      <c r="AU329" s="237">
        <f>IF(COUNTA(AH329:AT329)=0,"",ROUND(AVERAGE(AH329:AT329),1))</f>
        <v/>
      </c>
    </row>
    <row r="330" ht="14.4" customHeight="1" s="185">
      <c r="A330" s="213" t="n">
        <v>7</v>
      </c>
      <c r="B330" s="234">
        <f t="array" ref="B330:B330">IFERROR(INDEX(Liste_Enfants!B$4:B$53,SMALL(IF(Liste_Enfants!E$4:E$53="C",ROW(Liste_Enfants!E$4:E$53)-3),7))&amp;" "&amp;INDEX(Liste_Enfants!C$4:C$53,SMALL(IF(Liste_Enfants!E$4:E$53="C",ROW(Liste_Enfants!E$4:E$53)-3),7)),"")</f>
        <v/>
      </c>
      <c r="C330" s="235" t="n"/>
      <c r="D330" s="236" t="n"/>
      <c r="E330" s="236" t="n"/>
      <c r="F330" s="236" t="n"/>
      <c r="G330" s="236" t="n"/>
      <c r="H330" s="236" t="n"/>
      <c r="I330" s="236" t="n"/>
      <c r="J330" s="236" t="n"/>
      <c r="K330" s="236" t="n"/>
      <c r="L330" s="236" t="n"/>
      <c r="M330" s="236" t="n"/>
      <c r="N330" s="236" t="n"/>
      <c r="O330" s="236" t="n"/>
      <c r="P330" s="236" t="n"/>
      <c r="Q330" s="264">
        <f>IF(COUNTA(D330:P330)=0,"",ROUND(AVERAGE(D330:P330),1))</f>
        <v/>
      </c>
      <c r="S330" s="236" t="n"/>
      <c r="T330" s="236" t="n"/>
      <c r="U330" s="236" t="n"/>
      <c r="V330" s="236" t="n"/>
      <c r="W330" s="236" t="n"/>
      <c r="X330" s="236" t="n"/>
      <c r="Y330" s="236" t="n"/>
      <c r="Z330" s="236" t="n"/>
      <c r="AA330" s="236" t="n"/>
      <c r="AB330" s="236" t="n"/>
      <c r="AC330" s="236" t="n"/>
      <c r="AD330" s="236" t="n"/>
      <c r="AE330" s="236" t="n"/>
      <c r="AF330" s="264">
        <f>IF(COUNTA(S330:AE330)=0,"",ROUND(AVERAGE(S330:AE330),1))</f>
        <v/>
      </c>
      <c r="AH330" s="236" t="n"/>
      <c r="AI330" s="236" t="n"/>
      <c r="AJ330" s="236" t="n"/>
      <c r="AK330" s="236" t="n"/>
      <c r="AL330" s="236" t="n"/>
      <c r="AM330" s="236" t="n"/>
      <c r="AN330" s="236" t="n"/>
      <c r="AO330" s="236" t="n"/>
      <c r="AP330" s="236" t="n"/>
      <c r="AQ330" s="236" t="n"/>
      <c r="AR330" s="236" t="n"/>
      <c r="AS330" s="236" t="n"/>
      <c r="AT330" s="236" t="n"/>
      <c r="AU330" s="237">
        <f>IF(COUNTA(AH330:AT330)=0,"",ROUND(AVERAGE(AH330:AT330),1))</f>
        <v/>
      </c>
    </row>
    <row r="331" ht="14.4" customHeight="1" s="185">
      <c r="A331" s="238" t="n">
        <v>8</v>
      </c>
      <c r="B331" s="239">
        <f t="array" ref="B331:B331">IFERROR(INDEX(Liste_Enfants!B$4:B$53,SMALL(IF(Liste_Enfants!E$4:E$53="C",ROW(Liste_Enfants!E$4:E$53)-3),8))&amp;" "&amp;INDEX(Liste_Enfants!C$4:C$53,SMALL(IF(Liste_Enfants!E$4:E$53="C",ROW(Liste_Enfants!E$4:E$53)-3),8)),"")</f>
        <v/>
      </c>
      <c r="C331" s="235" t="n"/>
      <c r="D331" s="236" t="n"/>
      <c r="E331" s="236" t="n"/>
      <c r="F331" s="236" t="n"/>
      <c r="G331" s="236" t="n"/>
      <c r="H331" s="236" t="n"/>
      <c r="I331" s="236" t="n"/>
      <c r="J331" s="236" t="n"/>
      <c r="K331" s="236" t="n"/>
      <c r="L331" s="236" t="n"/>
      <c r="M331" s="236" t="n"/>
      <c r="N331" s="236" t="n"/>
      <c r="O331" s="236" t="n"/>
      <c r="P331" s="236" t="n"/>
      <c r="Q331" s="264">
        <f>IF(COUNTA(D331:P331)=0,"",ROUND(AVERAGE(D331:P331),1))</f>
        <v/>
      </c>
      <c r="S331" s="236" t="n"/>
      <c r="T331" s="236" t="n"/>
      <c r="U331" s="236" t="n"/>
      <c r="V331" s="236" t="n"/>
      <c r="W331" s="236" t="n"/>
      <c r="X331" s="236" t="n"/>
      <c r="Y331" s="236" t="n"/>
      <c r="Z331" s="236" t="n"/>
      <c r="AA331" s="236" t="n"/>
      <c r="AB331" s="236" t="n"/>
      <c r="AC331" s="236" t="n"/>
      <c r="AD331" s="236" t="n"/>
      <c r="AE331" s="236" t="n"/>
      <c r="AF331" s="264">
        <f>IF(COUNTA(S331:AE331)=0,"",ROUND(AVERAGE(S331:AE331),1))</f>
        <v/>
      </c>
      <c r="AH331" s="236" t="n"/>
      <c r="AI331" s="236" t="n"/>
      <c r="AJ331" s="236" t="n"/>
      <c r="AK331" s="236" t="n"/>
      <c r="AL331" s="236" t="n"/>
      <c r="AM331" s="236" t="n"/>
      <c r="AN331" s="236" t="n"/>
      <c r="AO331" s="236" t="n"/>
      <c r="AP331" s="236" t="n"/>
      <c r="AQ331" s="236" t="n"/>
      <c r="AR331" s="236" t="n"/>
      <c r="AS331" s="236" t="n"/>
      <c r="AT331" s="236" t="n"/>
      <c r="AU331" s="237">
        <f>IF(COUNTA(AH331:AT331)=0,"",ROUND(AVERAGE(AH331:AT331),1))</f>
        <v/>
      </c>
    </row>
    <row r="332" ht="14.4" customHeight="1" s="185">
      <c r="A332" s="213" t="n">
        <v>9</v>
      </c>
      <c r="B332" s="234">
        <f t="array" ref="B332:B332">IFERROR(INDEX(Liste_Enfants!B$4:B$53,SMALL(IF(Liste_Enfants!E$4:E$53="C",ROW(Liste_Enfants!E$4:E$53)-3),9))&amp;" "&amp;INDEX(Liste_Enfants!C$4:C$53,SMALL(IF(Liste_Enfants!E$4:E$53="C",ROW(Liste_Enfants!E$4:E$53)-3),9)),"")</f>
        <v/>
      </c>
      <c r="C332" s="235" t="n"/>
      <c r="D332" s="236" t="n"/>
      <c r="E332" s="236" t="n"/>
      <c r="F332" s="236" t="n"/>
      <c r="G332" s="236" t="n"/>
      <c r="H332" s="236" t="n"/>
      <c r="I332" s="236" t="n"/>
      <c r="J332" s="236" t="n"/>
      <c r="K332" s="236" t="n"/>
      <c r="L332" s="236" t="n"/>
      <c r="M332" s="236" t="n"/>
      <c r="N332" s="236" t="n"/>
      <c r="O332" s="236" t="n"/>
      <c r="P332" s="236" t="n"/>
      <c r="Q332" s="264">
        <f>IF(COUNTA(D332:P332)=0,"",ROUND(AVERAGE(D332:P332),1))</f>
        <v/>
      </c>
      <c r="S332" s="236" t="n"/>
      <c r="T332" s="236" t="n"/>
      <c r="U332" s="236" t="n"/>
      <c r="V332" s="236" t="n"/>
      <c r="W332" s="236" t="n"/>
      <c r="X332" s="236" t="n"/>
      <c r="Y332" s="236" t="n"/>
      <c r="Z332" s="236" t="n"/>
      <c r="AA332" s="236" t="n"/>
      <c r="AB332" s="236" t="n"/>
      <c r="AC332" s="236" t="n"/>
      <c r="AD332" s="236" t="n"/>
      <c r="AE332" s="236" t="n"/>
      <c r="AF332" s="264">
        <f>IF(COUNTA(S332:AE332)=0,"",ROUND(AVERAGE(S332:AE332),1))</f>
        <v/>
      </c>
      <c r="AH332" s="236" t="n"/>
      <c r="AI332" s="236" t="n"/>
      <c r="AJ332" s="236" t="n"/>
      <c r="AK332" s="236" t="n"/>
      <c r="AL332" s="236" t="n"/>
      <c r="AM332" s="236" t="n"/>
      <c r="AN332" s="236" t="n"/>
      <c r="AO332" s="236" t="n"/>
      <c r="AP332" s="236" t="n"/>
      <c r="AQ332" s="236" t="n"/>
      <c r="AR332" s="236" t="n"/>
      <c r="AS332" s="236" t="n"/>
      <c r="AT332" s="236" t="n"/>
      <c r="AU332" s="237">
        <f>IF(COUNTA(AH332:AT332)=0,"",ROUND(AVERAGE(AH332:AT332),1))</f>
        <v/>
      </c>
    </row>
    <row r="333" ht="14.4" customHeight="1" s="185">
      <c r="A333" s="238" t="n">
        <v>10</v>
      </c>
      <c r="B333" s="239">
        <f t="array" ref="B333:B333">IFERROR(INDEX(Liste_Enfants!B$4:B$53,SMALL(IF(Liste_Enfants!E$4:E$53="C",ROW(Liste_Enfants!E$4:E$53)-3),10))&amp;" "&amp;INDEX(Liste_Enfants!C$4:C$53,SMALL(IF(Liste_Enfants!E$4:E$53="C",ROW(Liste_Enfants!E$4:E$53)-3),10)),"")</f>
        <v/>
      </c>
      <c r="C333" s="235" t="n"/>
      <c r="D333" s="236" t="n"/>
      <c r="E333" s="236" t="n"/>
      <c r="F333" s="236" t="n"/>
      <c r="G333" s="236" t="n"/>
      <c r="H333" s="236" t="n"/>
      <c r="I333" s="236" t="n"/>
      <c r="J333" s="236" t="n"/>
      <c r="K333" s="236" t="n"/>
      <c r="L333" s="236" t="n"/>
      <c r="M333" s="236" t="n"/>
      <c r="N333" s="236" t="n"/>
      <c r="O333" s="236" t="n"/>
      <c r="P333" s="236" t="n"/>
      <c r="Q333" s="264">
        <f>IF(COUNTA(D333:P333)=0,"",ROUND(AVERAGE(D333:P333),1))</f>
        <v/>
      </c>
      <c r="S333" s="236" t="n"/>
      <c r="T333" s="236" t="n"/>
      <c r="U333" s="236" t="n"/>
      <c r="V333" s="236" t="n"/>
      <c r="W333" s="236" t="n"/>
      <c r="X333" s="236" t="n"/>
      <c r="Y333" s="236" t="n"/>
      <c r="Z333" s="236" t="n"/>
      <c r="AA333" s="236" t="n"/>
      <c r="AB333" s="236" t="n"/>
      <c r="AC333" s="236" t="n"/>
      <c r="AD333" s="236" t="n"/>
      <c r="AE333" s="236" t="n"/>
      <c r="AF333" s="264">
        <f>IF(COUNTA(S333:AE333)=0,"",ROUND(AVERAGE(S333:AE333),1))</f>
        <v/>
      </c>
      <c r="AH333" s="236" t="n"/>
      <c r="AI333" s="236" t="n"/>
      <c r="AJ333" s="236" t="n"/>
      <c r="AK333" s="236" t="n"/>
      <c r="AL333" s="236" t="n"/>
      <c r="AM333" s="236" t="n"/>
      <c r="AN333" s="236" t="n"/>
      <c r="AO333" s="236" t="n"/>
      <c r="AP333" s="236" t="n"/>
      <c r="AQ333" s="236" t="n"/>
      <c r="AR333" s="236" t="n"/>
      <c r="AS333" s="236" t="n"/>
      <c r="AT333" s="236" t="n"/>
      <c r="AU333" s="237">
        <f>IF(COUNTA(AH333:AT333)=0,"",ROUND(AVERAGE(AH333:AT333),1))</f>
        <v/>
      </c>
    </row>
    <row r="334" ht="14.4" customHeight="1" s="185">
      <c r="A334" s="213" t="n">
        <v>11</v>
      </c>
      <c r="B334" s="234">
        <f t="array" ref="B334:B334">IFERROR(INDEX(Liste_Enfants!B$4:B$53,SMALL(IF(Liste_Enfants!E$4:E$53="C",ROW(Liste_Enfants!E$4:E$53)-3),11))&amp;" "&amp;INDEX(Liste_Enfants!C$4:C$53,SMALL(IF(Liste_Enfants!E$4:E$53="C",ROW(Liste_Enfants!E$4:E$53)-3),11)),"")</f>
        <v/>
      </c>
      <c r="C334" s="235" t="n"/>
      <c r="D334" s="236" t="n"/>
      <c r="E334" s="236" t="n"/>
      <c r="F334" s="236" t="n"/>
      <c r="G334" s="236" t="n"/>
      <c r="H334" s="236" t="n"/>
      <c r="I334" s="236" t="n"/>
      <c r="J334" s="236" t="n"/>
      <c r="K334" s="236" t="n"/>
      <c r="L334" s="236" t="n"/>
      <c r="M334" s="236" t="n"/>
      <c r="N334" s="236" t="n"/>
      <c r="O334" s="236" t="n"/>
      <c r="P334" s="236" t="n"/>
      <c r="Q334" s="264">
        <f>IF(COUNTA(D334:P334)=0,"",ROUND(AVERAGE(D334:P334),1))</f>
        <v/>
      </c>
      <c r="S334" s="236" t="n"/>
      <c r="T334" s="236" t="n"/>
      <c r="U334" s="236" t="n"/>
      <c r="V334" s="236" t="n"/>
      <c r="W334" s="236" t="n"/>
      <c r="X334" s="236" t="n"/>
      <c r="Y334" s="236" t="n"/>
      <c r="Z334" s="236" t="n"/>
      <c r="AA334" s="236" t="n"/>
      <c r="AB334" s="236" t="n"/>
      <c r="AC334" s="236" t="n"/>
      <c r="AD334" s="236" t="n"/>
      <c r="AE334" s="236" t="n"/>
      <c r="AF334" s="264">
        <f>IF(COUNTA(S334:AE334)=0,"",ROUND(AVERAGE(S334:AE334),1))</f>
        <v/>
      </c>
      <c r="AH334" s="236" t="n"/>
      <c r="AI334" s="236" t="n"/>
      <c r="AJ334" s="236" t="n"/>
      <c r="AK334" s="236" t="n"/>
      <c r="AL334" s="236" t="n"/>
      <c r="AM334" s="236" t="n"/>
      <c r="AN334" s="236" t="n"/>
      <c r="AO334" s="236" t="n"/>
      <c r="AP334" s="236" t="n"/>
      <c r="AQ334" s="236" t="n"/>
      <c r="AR334" s="236" t="n"/>
      <c r="AS334" s="236" t="n"/>
      <c r="AT334" s="236" t="n"/>
      <c r="AU334" s="237">
        <f>IF(COUNTA(AH334:AT334)=0,"",ROUND(AVERAGE(AH334:AT334),1))</f>
        <v/>
      </c>
    </row>
    <row r="335" ht="14.4" customHeight="1" s="185">
      <c r="A335" s="238" t="n">
        <v>12</v>
      </c>
      <c r="B335" s="239">
        <f t="array" ref="B335:B335">IFERROR(INDEX(Liste_Enfants!B$4:B$53,SMALL(IF(Liste_Enfants!E$4:E$53="C",ROW(Liste_Enfants!E$4:E$53)-3),12))&amp;" "&amp;INDEX(Liste_Enfants!C$4:C$53,SMALL(IF(Liste_Enfants!E$4:E$53="C",ROW(Liste_Enfants!E$4:E$53)-3),12)),"")</f>
        <v/>
      </c>
      <c r="C335" s="235" t="n"/>
      <c r="D335" s="236" t="n"/>
      <c r="E335" s="236" t="n"/>
      <c r="F335" s="236" t="n"/>
      <c r="G335" s="236" t="n"/>
      <c r="H335" s="236" t="n"/>
      <c r="I335" s="236" t="n"/>
      <c r="J335" s="236" t="n"/>
      <c r="K335" s="236" t="n"/>
      <c r="L335" s="236" t="n"/>
      <c r="M335" s="236" t="n"/>
      <c r="N335" s="236" t="n"/>
      <c r="O335" s="236" t="n"/>
      <c r="P335" s="236" t="n"/>
      <c r="Q335" s="264">
        <f>IF(COUNTA(D335:P335)=0,"",ROUND(AVERAGE(D335:P335),1))</f>
        <v/>
      </c>
      <c r="S335" s="236" t="n"/>
      <c r="T335" s="236" t="n"/>
      <c r="U335" s="236" t="n"/>
      <c r="V335" s="236" t="n"/>
      <c r="W335" s="236" t="n"/>
      <c r="X335" s="236" t="n"/>
      <c r="Y335" s="236" t="n"/>
      <c r="Z335" s="236" t="n"/>
      <c r="AA335" s="236" t="n"/>
      <c r="AB335" s="236" t="n"/>
      <c r="AC335" s="236" t="n"/>
      <c r="AD335" s="236" t="n"/>
      <c r="AE335" s="236" t="n"/>
      <c r="AF335" s="264">
        <f>IF(COUNTA(S335:AE335)=0,"",ROUND(AVERAGE(S335:AE335),1))</f>
        <v/>
      </c>
      <c r="AH335" s="236" t="n"/>
      <c r="AI335" s="236" t="n"/>
      <c r="AJ335" s="236" t="n"/>
      <c r="AK335" s="236" t="n"/>
      <c r="AL335" s="236" t="n"/>
      <c r="AM335" s="236" t="n"/>
      <c r="AN335" s="236" t="n"/>
      <c r="AO335" s="236" t="n"/>
      <c r="AP335" s="236" t="n"/>
      <c r="AQ335" s="236" t="n"/>
      <c r="AR335" s="236" t="n"/>
      <c r="AS335" s="236" t="n"/>
      <c r="AT335" s="236" t="n"/>
      <c r="AU335" s="237">
        <f>IF(COUNTA(AH335:AT335)=0,"",ROUND(AVERAGE(AH335:AT335),1))</f>
        <v/>
      </c>
    </row>
    <row r="336" ht="14.4" customHeight="1" s="185">
      <c r="A336" s="213" t="n">
        <v>13</v>
      </c>
      <c r="B336" s="234">
        <f t="array" ref="B336:B336">IFERROR(INDEX(Liste_Enfants!B$4:B$53,SMALL(IF(Liste_Enfants!E$4:E$53="C",ROW(Liste_Enfants!E$4:E$53)-3),13))&amp;" "&amp;INDEX(Liste_Enfants!C$4:C$53,SMALL(IF(Liste_Enfants!E$4:E$53="C",ROW(Liste_Enfants!E$4:E$53)-3),13)),"")</f>
        <v/>
      </c>
      <c r="C336" s="235" t="n"/>
      <c r="D336" s="236" t="n"/>
      <c r="E336" s="236" t="n"/>
      <c r="F336" s="236" t="n"/>
      <c r="G336" s="236" t="n"/>
      <c r="H336" s="236" t="n"/>
      <c r="I336" s="236" t="n"/>
      <c r="J336" s="236" t="n"/>
      <c r="K336" s="236" t="n"/>
      <c r="L336" s="236" t="n"/>
      <c r="M336" s="236" t="n"/>
      <c r="N336" s="236" t="n"/>
      <c r="O336" s="236" t="n"/>
      <c r="P336" s="236" t="n"/>
      <c r="Q336" s="264">
        <f>IF(COUNTA(D336:P336)=0,"",ROUND(AVERAGE(D336:P336),1))</f>
        <v/>
      </c>
      <c r="S336" s="236" t="n"/>
      <c r="T336" s="236" t="n"/>
      <c r="U336" s="236" t="n"/>
      <c r="V336" s="236" t="n"/>
      <c r="W336" s="236" t="n"/>
      <c r="X336" s="236" t="n"/>
      <c r="Y336" s="236" t="n"/>
      <c r="Z336" s="236" t="n"/>
      <c r="AA336" s="236" t="n"/>
      <c r="AB336" s="236" t="n"/>
      <c r="AC336" s="236" t="n"/>
      <c r="AD336" s="236" t="n"/>
      <c r="AE336" s="236" t="n"/>
      <c r="AF336" s="264">
        <f>IF(COUNTA(S336:AE336)=0,"",ROUND(AVERAGE(S336:AE336),1))</f>
        <v/>
      </c>
      <c r="AH336" s="236" t="n"/>
      <c r="AI336" s="236" t="n"/>
      <c r="AJ336" s="236" t="n"/>
      <c r="AK336" s="236" t="n"/>
      <c r="AL336" s="236" t="n"/>
      <c r="AM336" s="236" t="n"/>
      <c r="AN336" s="236" t="n"/>
      <c r="AO336" s="236" t="n"/>
      <c r="AP336" s="236" t="n"/>
      <c r="AQ336" s="236" t="n"/>
      <c r="AR336" s="236" t="n"/>
      <c r="AS336" s="236" t="n"/>
      <c r="AT336" s="236" t="n"/>
      <c r="AU336" s="237">
        <f>IF(COUNTA(AH336:AT336)=0,"",ROUND(AVERAGE(AH336:AT336),1))</f>
        <v/>
      </c>
    </row>
    <row r="337" ht="14.4" customHeight="1" s="185">
      <c r="A337" s="238" t="n">
        <v>14</v>
      </c>
      <c r="B337" s="239">
        <f t="array" ref="B337:B337">IFERROR(INDEX(Liste_Enfants!B$4:B$53,SMALL(IF(Liste_Enfants!E$4:E$53="C",ROW(Liste_Enfants!E$4:E$53)-3),14))&amp;" "&amp;INDEX(Liste_Enfants!C$4:C$53,SMALL(IF(Liste_Enfants!E$4:E$53="C",ROW(Liste_Enfants!E$4:E$53)-3),14)),"")</f>
        <v/>
      </c>
      <c r="C337" s="235" t="n"/>
      <c r="D337" s="236" t="n"/>
      <c r="E337" s="236" t="n"/>
      <c r="F337" s="236" t="n"/>
      <c r="G337" s="236" t="n"/>
      <c r="H337" s="236" t="n"/>
      <c r="I337" s="236" t="n"/>
      <c r="J337" s="236" t="n"/>
      <c r="K337" s="236" t="n"/>
      <c r="L337" s="236" t="n"/>
      <c r="M337" s="236" t="n"/>
      <c r="N337" s="236" t="n"/>
      <c r="O337" s="236" t="n"/>
      <c r="P337" s="236" t="n"/>
      <c r="Q337" s="264">
        <f>IF(COUNTA(D337:P337)=0,"",ROUND(AVERAGE(D337:P337),1))</f>
        <v/>
      </c>
      <c r="S337" s="236" t="n"/>
      <c r="T337" s="236" t="n"/>
      <c r="U337" s="236" t="n"/>
      <c r="V337" s="236" t="n"/>
      <c r="W337" s="236" t="n"/>
      <c r="X337" s="236" t="n"/>
      <c r="Y337" s="236" t="n"/>
      <c r="Z337" s="236" t="n"/>
      <c r="AA337" s="236" t="n"/>
      <c r="AB337" s="236" t="n"/>
      <c r="AC337" s="236" t="n"/>
      <c r="AD337" s="236" t="n"/>
      <c r="AE337" s="236" t="n"/>
      <c r="AF337" s="264">
        <f>IF(COUNTA(S337:AE337)=0,"",ROUND(AVERAGE(S337:AE337),1))</f>
        <v/>
      </c>
      <c r="AH337" s="236" t="n"/>
      <c r="AI337" s="236" t="n"/>
      <c r="AJ337" s="236" t="n"/>
      <c r="AK337" s="236" t="n"/>
      <c r="AL337" s="236" t="n"/>
      <c r="AM337" s="236" t="n"/>
      <c r="AN337" s="236" t="n"/>
      <c r="AO337" s="236" t="n"/>
      <c r="AP337" s="236" t="n"/>
      <c r="AQ337" s="236" t="n"/>
      <c r="AR337" s="236" t="n"/>
      <c r="AS337" s="236" t="n"/>
      <c r="AT337" s="236" t="n"/>
      <c r="AU337" s="237">
        <f>IF(COUNTA(AH337:AT337)=0,"",ROUND(AVERAGE(AH337:AT337),1))</f>
        <v/>
      </c>
    </row>
    <row r="338" ht="14.4" customHeight="1" s="185">
      <c r="A338" s="213" t="n">
        <v>15</v>
      </c>
      <c r="B338" s="234">
        <f t="array" ref="B338:B338">IFERROR(INDEX(Liste_Enfants!B$4:B$53,SMALL(IF(Liste_Enfants!E$4:E$53="C",ROW(Liste_Enfants!E$4:E$53)-3),15))&amp;" "&amp;INDEX(Liste_Enfants!C$4:C$53,SMALL(IF(Liste_Enfants!E$4:E$53="C",ROW(Liste_Enfants!E$4:E$53)-3),15)),"")</f>
        <v/>
      </c>
      <c r="C338" s="235" t="n"/>
      <c r="D338" s="236" t="n"/>
      <c r="E338" s="236" t="n"/>
      <c r="F338" s="236" t="n"/>
      <c r="G338" s="236" t="n"/>
      <c r="H338" s="236" t="n"/>
      <c r="I338" s="236" t="n"/>
      <c r="J338" s="236" t="n"/>
      <c r="K338" s="236" t="n"/>
      <c r="L338" s="236" t="n"/>
      <c r="M338" s="236" t="n"/>
      <c r="N338" s="236" t="n"/>
      <c r="O338" s="236" t="n"/>
      <c r="P338" s="236" t="n"/>
      <c r="Q338" s="264">
        <f>IF(COUNTA(D338:P338)=0,"",ROUND(AVERAGE(D338:P338),1))</f>
        <v/>
      </c>
      <c r="S338" s="236" t="n"/>
      <c r="T338" s="236" t="n"/>
      <c r="U338" s="236" t="n"/>
      <c r="V338" s="236" t="n"/>
      <c r="W338" s="236" t="n"/>
      <c r="X338" s="236" t="n"/>
      <c r="Y338" s="236" t="n"/>
      <c r="Z338" s="236" t="n"/>
      <c r="AA338" s="236" t="n"/>
      <c r="AB338" s="236" t="n"/>
      <c r="AC338" s="236" t="n"/>
      <c r="AD338" s="236" t="n"/>
      <c r="AE338" s="236" t="n"/>
      <c r="AF338" s="264">
        <f>IF(COUNTA(S338:AE338)=0,"",ROUND(AVERAGE(S338:AE338),1))</f>
        <v/>
      </c>
      <c r="AH338" s="236" t="n"/>
      <c r="AI338" s="236" t="n"/>
      <c r="AJ338" s="236" t="n"/>
      <c r="AK338" s="236" t="n"/>
      <c r="AL338" s="236" t="n"/>
      <c r="AM338" s="236" t="n"/>
      <c r="AN338" s="236" t="n"/>
      <c r="AO338" s="236" t="n"/>
      <c r="AP338" s="236" t="n"/>
      <c r="AQ338" s="236" t="n"/>
      <c r="AR338" s="236" t="n"/>
      <c r="AS338" s="236" t="n"/>
      <c r="AT338" s="236" t="n"/>
      <c r="AU338" s="237">
        <f>IF(COUNTA(AH338:AT338)=0,"",ROUND(AVERAGE(AH338:AT338),1))</f>
        <v/>
      </c>
    </row>
    <row r="339" ht="14.4" customHeight="1" s="185">
      <c r="A339" s="233" t="inlineStr">
        <is>
          <t>📊 MOY.</t>
        </is>
      </c>
      <c r="C339" s="252" t="n"/>
      <c r="D339" s="241">
        <f>IF(COUNTA(D324:D338)=0,"",ROUND(AVERAGE(D324:D338),1))</f>
        <v/>
      </c>
      <c r="E339" s="241">
        <f>IF(COUNTA(E324:E338)=0,"",ROUND(AVERAGE(E324:E338),1))</f>
        <v/>
      </c>
      <c r="F339" s="241">
        <f>IF(COUNTA(F324:F338)=0,"",ROUND(AVERAGE(F324:F338),1))</f>
        <v/>
      </c>
      <c r="G339" s="241">
        <f>IF(COUNTA(G324:G338)=0,"",ROUND(AVERAGE(G324:G338),1))</f>
        <v/>
      </c>
      <c r="H339" s="241">
        <f>IF(COUNTA(H324:H338)=0,"",ROUND(AVERAGE(H324:H338),1))</f>
        <v/>
      </c>
      <c r="I339" s="241">
        <f>IF(COUNTA(I324:I338)=0,"",ROUND(AVERAGE(I324:I338),1))</f>
        <v/>
      </c>
      <c r="J339" s="241">
        <f>IF(COUNTA(J324:J338)=0,"",ROUND(AVERAGE(J324:J338),1))</f>
        <v/>
      </c>
      <c r="K339" s="241">
        <f>IF(COUNTA(K324:K338)=0,"",ROUND(AVERAGE(K324:K338),1))</f>
        <v/>
      </c>
      <c r="L339" s="241">
        <f>IF(COUNTA(L324:L338)=0,"",ROUND(AVERAGE(L324:L338),1))</f>
        <v/>
      </c>
      <c r="M339" s="241">
        <f>IF(COUNTA(M324:M338)=0,"",ROUND(AVERAGE(M324:M338),1))</f>
        <v/>
      </c>
      <c r="N339" s="241">
        <f>IF(COUNTA(N324:N338)=0,"",ROUND(AVERAGE(N324:N338),1))</f>
        <v/>
      </c>
      <c r="O339" s="241">
        <f>IF(COUNTA(O324:O338)=0,"",ROUND(AVERAGE(O324:O338),1))</f>
        <v/>
      </c>
      <c r="P339" s="241">
        <f>IF(COUNTA(P324:P338)=0,"",ROUND(AVERAGE(P324:P338),1))</f>
        <v/>
      </c>
      <c r="Q339" s="265">
        <f>IF(COUNTA(Q324:Q338)=0,"",ROUND(AVERAGE(Q324:Q338),1))</f>
        <v/>
      </c>
      <c r="S339" s="241">
        <f>IF(COUNTA(S324:S338)=0,"",ROUND(AVERAGE(S324:S338),1))</f>
        <v/>
      </c>
      <c r="T339" s="241">
        <f>IF(COUNTA(T324:T338)=0,"",ROUND(AVERAGE(T324:T338),1))</f>
        <v/>
      </c>
      <c r="U339" s="241">
        <f>IF(COUNTA(U324:U338)=0,"",ROUND(AVERAGE(U324:U338),1))</f>
        <v/>
      </c>
      <c r="V339" s="241">
        <f>IF(COUNTA(V324:V338)=0,"",ROUND(AVERAGE(V324:V338),1))</f>
        <v/>
      </c>
      <c r="W339" s="241">
        <f>IF(COUNTA(W324:W338)=0,"",ROUND(AVERAGE(W324:W338),1))</f>
        <v/>
      </c>
      <c r="X339" s="241">
        <f>IF(COUNTA(X324:X338)=0,"",ROUND(AVERAGE(X324:X338),1))</f>
        <v/>
      </c>
      <c r="Y339" s="241">
        <f>IF(COUNTA(Y324:Y338)=0,"",ROUND(AVERAGE(Y324:Y338),1))</f>
        <v/>
      </c>
      <c r="Z339" s="241">
        <f>IF(COUNTA(Z324:Z338)=0,"",ROUND(AVERAGE(Z324:Z338),1))</f>
        <v/>
      </c>
      <c r="AA339" s="241">
        <f>IF(COUNTA(AA324:AA338)=0,"",ROUND(AVERAGE(AA324:AA338),1))</f>
        <v/>
      </c>
      <c r="AB339" s="241">
        <f>IF(COUNTA(AB324:AB338)=0,"",ROUND(AVERAGE(AB324:AB338),1))</f>
        <v/>
      </c>
      <c r="AC339" s="241">
        <f>IF(COUNTA(AC324:AC338)=0,"",ROUND(AVERAGE(AC324:AC338),1))</f>
        <v/>
      </c>
      <c r="AD339" s="241">
        <f>IF(COUNTA(AD324:AD338)=0,"",ROUND(AVERAGE(AD324:AD338),1))</f>
        <v/>
      </c>
      <c r="AE339" s="241">
        <f>IF(COUNTA(AE324:AE338)=0,"",ROUND(AVERAGE(AE324:AE338),1))</f>
        <v/>
      </c>
      <c r="AF339" s="265">
        <f>IF(COUNTA(AF324:AF338)=0,"",ROUND(AVERAGE(AF324:AF338),1))</f>
        <v/>
      </c>
      <c r="AH339" s="241">
        <f>IF(COUNTA(AH324:AH338)=0,"",ROUND(AVERAGE(AH324:AH338),1))</f>
        <v/>
      </c>
      <c r="AI339" s="241">
        <f>IF(COUNTA(AI324:AI338)=0,"",ROUND(AVERAGE(AI324:AI338),1))</f>
        <v/>
      </c>
      <c r="AJ339" s="241">
        <f>IF(COUNTA(AJ324:AJ338)=0,"",ROUND(AVERAGE(AJ324:AJ338),1))</f>
        <v/>
      </c>
      <c r="AK339" s="241">
        <f>IF(COUNTA(AK324:AK338)=0,"",ROUND(AVERAGE(AK324:AK338),1))</f>
        <v/>
      </c>
      <c r="AL339" s="241">
        <f>IF(COUNTA(AL324:AL338)=0,"",ROUND(AVERAGE(AL324:AL338),1))</f>
        <v/>
      </c>
      <c r="AM339" s="241">
        <f>IF(COUNTA(AM324:AM338)=0,"",ROUND(AVERAGE(AM324:AM338),1))</f>
        <v/>
      </c>
      <c r="AN339" s="241">
        <f>IF(COUNTA(AN324:AN338)=0,"",ROUND(AVERAGE(AN324:AN338),1))</f>
        <v/>
      </c>
      <c r="AO339" s="241">
        <f>IF(COUNTA(AO324:AO338)=0,"",ROUND(AVERAGE(AO324:AO338),1))</f>
        <v/>
      </c>
      <c r="AP339" s="241">
        <f>IF(COUNTA(AP324:AP338)=0,"",ROUND(AVERAGE(AP324:AP338),1))</f>
        <v/>
      </c>
      <c r="AQ339" s="241">
        <f>IF(COUNTA(AQ324:AQ338)=0,"",ROUND(AVERAGE(AQ324:AQ338),1))</f>
        <v/>
      </c>
      <c r="AR339" s="241">
        <f>IF(COUNTA(AR324:AR338)=0,"",ROUND(AVERAGE(AR324:AR338),1))</f>
        <v/>
      </c>
      <c r="AS339" s="241">
        <f>IF(COUNTA(AS324:AS338)=0,"",ROUND(AVERAGE(AS324:AS338),1))</f>
        <v/>
      </c>
      <c r="AT339" s="241">
        <f>IF(COUNTA(AT324:AT338)=0,"",ROUND(AVERAGE(AT324:AT338),1))</f>
        <v/>
      </c>
      <c r="AU339" s="266">
        <f>IF(COUNTA(AU324:AU338)=0,"",ROUND(AVERAGE(AU324:AU338),1))</f>
        <v/>
      </c>
    </row>
    <row r="340" ht="30" customHeight="1" s="185">
      <c r="A340" s="246" t="inlineStr">
        <is>
          <t>N°</t>
        </is>
      </c>
      <c r="B340" s="247" t="inlineStr">
        <is>
          <t>📅 JEUDI</t>
        </is>
      </c>
      <c r="C340" s="228" t="n"/>
      <c r="D340" s="229" t="inlineStr">
        <is>
          <t>Règles</t>
        </is>
      </c>
      <c r="E340" s="229" t="inlineStr">
        <is>
          <t>Coopér.</t>
        </is>
      </c>
      <c r="F340" s="229" t="inlineStr">
        <is>
          <t>Comm.</t>
        </is>
      </c>
      <c r="G340" s="229" t="inlineStr">
        <is>
          <t>Entraide</t>
        </is>
      </c>
      <c r="H340" s="230" t="inlineStr">
        <is>
          <t>Initiat.</t>
        </is>
      </c>
      <c r="I340" s="230" t="inlineStr">
        <is>
          <t>Gest.mat</t>
        </is>
      </c>
      <c r="J340" s="230" t="inlineStr">
        <is>
          <t>Orga.</t>
        </is>
      </c>
      <c r="K340" s="231" t="inlineStr">
        <is>
          <t>Imagin.</t>
        </is>
      </c>
      <c r="L340" s="231" t="inlineStr">
        <is>
          <t>Expr.art</t>
        </is>
      </c>
      <c r="M340" s="231" t="inlineStr">
        <is>
          <t>Expr.corp</t>
        </is>
      </c>
      <c r="N340" s="232" t="inlineStr">
        <is>
          <t>Coord.</t>
        </is>
      </c>
      <c r="O340" s="232" t="inlineStr">
        <is>
          <t>Endur.</t>
        </is>
      </c>
      <c r="P340" s="232" t="inlineStr">
        <is>
          <t>Esp.sport</t>
        </is>
      </c>
      <c r="Q340" s="267" t="inlineStr">
        <is>
          <t>MOY</t>
        </is>
      </c>
      <c r="R340" s="268" t="inlineStr">
        <is>
          <t>▼ Activité</t>
        </is>
      </c>
      <c r="S340" s="229" t="inlineStr">
        <is>
          <t>Règles</t>
        </is>
      </c>
      <c r="T340" s="229" t="inlineStr">
        <is>
          <t>Coopér.</t>
        </is>
      </c>
      <c r="U340" s="229" t="inlineStr">
        <is>
          <t>Comm.</t>
        </is>
      </c>
      <c r="V340" s="229" t="inlineStr">
        <is>
          <t>Entraide</t>
        </is>
      </c>
      <c r="W340" s="230" t="inlineStr">
        <is>
          <t>Initiat.</t>
        </is>
      </c>
      <c r="X340" s="230" t="inlineStr">
        <is>
          <t>Gest.mat</t>
        </is>
      </c>
      <c r="Y340" s="230" t="inlineStr">
        <is>
          <t>Orga.</t>
        </is>
      </c>
      <c r="Z340" s="231" t="inlineStr">
        <is>
          <t>Imagin.</t>
        </is>
      </c>
      <c r="AA340" s="231" t="inlineStr">
        <is>
          <t>Expr.art</t>
        </is>
      </c>
      <c r="AB340" s="231" t="inlineStr">
        <is>
          <t>Expr.corp</t>
        </is>
      </c>
      <c r="AC340" s="232" t="inlineStr">
        <is>
          <t>Coord.</t>
        </is>
      </c>
      <c r="AD340" s="232" t="inlineStr">
        <is>
          <t>Endur.</t>
        </is>
      </c>
      <c r="AE340" s="232" t="inlineStr">
        <is>
          <t>Esp.sport</t>
        </is>
      </c>
      <c r="AF340" s="267" t="inlineStr">
        <is>
          <t>MOY</t>
        </is>
      </c>
      <c r="AH340" s="229" t="inlineStr">
        <is>
          <t>Règles</t>
        </is>
      </c>
      <c r="AI340" s="229" t="inlineStr">
        <is>
          <t>Coopér.</t>
        </is>
      </c>
      <c r="AJ340" s="229" t="inlineStr">
        <is>
          <t>Comm.</t>
        </is>
      </c>
      <c r="AK340" s="229" t="inlineStr">
        <is>
          <t>Entraide</t>
        </is>
      </c>
      <c r="AL340" s="230" t="inlineStr">
        <is>
          <t>Initiat.</t>
        </is>
      </c>
      <c r="AM340" s="230" t="inlineStr">
        <is>
          <t>Gest.mat</t>
        </is>
      </c>
      <c r="AN340" s="230" t="inlineStr">
        <is>
          <t>Orga.</t>
        </is>
      </c>
      <c r="AO340" s="231" t="inlineStr">
        <is>
          <t>Imagin.</t>
        </is>
      </c>
      <c r="AP340" s="231" t="inlineStr">
        <is>
          <t>Expr.art</t>
        </is>
      </c>
      <c r="AQ340" s="231" t="inlineStr">
        <is>
          <t>Expr.corp</t>
        </is>
      </c>
      <c r="AR340" s="232" t="inlineStr">
        <is>
          <t>Coord.</t>
        </is>
      </c>
      <c r="AS340" s="232" t="inlineStr">
        <is>
          <t>Endur.</t>
        </is>
      </c>
      <c r="AT340" s="232" t="inlineStr">
        <is>
          <t>Esp.sport</t>
        </is>
      </c>
      <c r="AU340" s="269" t="inlineStr">
        <is>
          <t>MOY</t>
        </is>
      </c>
    </row>
    <row r="341" ht="14.4" customHeight="1" s="185">
      <c r="A341" s="213" t="n">
        <v>1</v>
      </c>
      <c r="B341" s="234">
        <f t="array" ref="B341:B341">IFERROR(INDEX(Liste_Enfants!B$4:B$53,SMALL(IF(Liste_Enfants!E$4:E$53="C",ROW(Liste_Enfants!E$4:E$53)-3),1))&amp;" "&amp;INDEX(Liste_Enfants!C$4:C$53,SMALL(IF(Liste_Enfants!E$4:E$53="C",ROW(Liste_Enfants!E$4:E$53)-3),1)),"")</f>
        <v/>
      </c>
      <c r="C341" s="235" t="n"/>
      <c r="D341" s="236" t="n"/>
      <c r="E341" s="236" t="n"/>
      <c r="F341" s="236" t="n"/>
      <c r="G341" s="236" t="n"/>
      <c r="H341" s="236" t="n"/>
      <c r="I341" s="236" t="n"/>
      <c r="J341" s="236" t="n"/>
      <c r="K341" s="236" t="n"/>
      <c r="L341" s="236" t="n"/>
      <c r="M341" s="236" t="n"/>
      <c r="N341" s="236" t="n"/>
      <c r="O341" s="236" t="n"/>
      <c r="P341" s="236" t="n"/>
      <c r="Q341" s="264">
        <f>IF(COUNTA(D341:P341)=0,"",ROUND(AVERAGE(D341:P341),1))</f>
        <v/>
      </c>
      <c r="S341" s="236" t="n"/>
      <c r="T341" s="236" t="n"/>
      <c r="U341" s="236" t="n"/>
      <c r="V341" s="236" t="n"/>
      <c r="W341" s="236" t="n"/>
      <c r="X341" s="236" t="n"/>
      <c r="Y341" s="236" t="n"/>
      <c r="Z341" s="236" t="n"/>
      <c r="AA341" s="236" t="n"/>
      <c r="AB341" s="236" t="n"/>
      <c r="AC341" s="236" t="n"/>
      <c r="AD341" s="236" t="n"/>
      <c r="AE341" s="236" t="n"/>
      <c r="AF341" s="264">
        <f>IF(COUNTA(S341:AE341)=0,"",ROUND(AVERAGE(S341:AE341),1))</f>
        <v/>
      </c>
      <c r="AH341" s="236" t="n"/>
      <c r="AI341" s="236" t="n"/>
      <c r="AJ341" s="236" t="n"/>
      <c r="AK341" s="236" t="n"/>
      <c r="AL341" s="236" t="n"/>
      <c r="AM341" s="236" t="n"/>
      <c r="AN341" s="236" t="n"/>
      <c r="AO341" s="236" t="n"/>
      <c r="AP341" s="236" t="n"/>
      <c r="AQ341" s="236" t="n"/>
      <c r="AR341" s="236" t="n"/>
      <c r="AS341" s="236" t="n"/>
      <c r="AT341" s="236" t="n"/>
      <c r="AU341" s="237">
        <f>IF(COUNTA(AH341:AT341)=0,"",ROUND(AVERAGE(AH341:AT341),1))</f>
        <v/>
      </c>
    </row>
    <row r="342" ht="14.4" customHeight="1" s="185">
      <c r="A342" s="238" t="n">
        <v>2</v>
      </c>
      <c r="B342" s="239">
        <f t="array" ref="B342:B342">IFERROR(INDEX(Liste_Enfants!B$4:B$53,SMALL(IF(Liste_Enfants!E$4:E$53="C",ROW(Liste_Enfants!E$4:E$53)-3),2))&amp;" "&amp;INDEX(Liste_Enfants!C$4:C$53,SMALL(IF(Liste_Enfants!E$4:E$53="C",ROW(Liste_Enfants!E$4:E$53)-3),2)),"")</f>
        <v/>
      </c>
      <c r="C342" s="235" t="n"/>
      <c r="D342" s="236" t="n"/>
      <c r="E342" s="236" t="n"/>
      <c r="F342" s="236" t="n"/>
      <c r="G342" s="236" t="n"/>
      <c r="H342" s="236" t="n"/>
      <c r="I342" s="236" t="n"/>
      <c r="J342" s="236" t="n"/>
      <c r="K342" s="236" t="n"/>
      <c r="L342" s="236" t="n"/>
      <c r="M342" s="236" t="n"/>
      <c r="N342" s="236" t="n"/>
      <c r="O342" s="236" t="n"/>
      <c r="P342" s="236" t="n"/>
      <c r="Q342" s="264">
        <f>IF(COUNTA(D342:P342)=0,"",ROUND(AVERAGE(D342:P342),1))</f>
        <v/>
      </c>
      <c r="S342" s="236" t="n"/>
      <c r="T342" s="236" t="n"/>
      <c r="U342" s="236" t="n"/>
      <c r="V342" s="236" t="n"/>
      <c r="W342" s="236" t="n"/>
      <c r="X342" s="236" t="n"/>
      <c r="Y342" s="236" t="n"/>
      <c r="Z342" s="236" t="n"/>
      <c r="AA342" s="236" t="n"/>
      <c r="AB342" s="236" t="n"/>
      <c r="AC342" s="236" t="n"/>
      <c r="AD342" s="236" t="n"/>
      <c r="AE342" s="236" t="n"/>
      <c r="AF342" s="264">
        <f>IF(COUNTA(S342:AE342)=0,"",ROUND(AVERAGE(S342:AE342),1))</f>
        <v/>
      </c>
      <c r="AH342" s="236" t="n"/>
      <c r="AI342" s="236" t="n"/>
      <c r="AJ342" s="236" t="n"/>
      <c r="AK342" s="236" t="n"/>
      <c r="AL342" s="236" t="n"/>
      <c r="AM342" s="236" t="n"/>
      <c r="AN342" s="236" t="n"/>
      <c r="AO342" s="236" t="n"/>
      <c r="AP342" s="236" t="n"/>
      <c r="AQ342" s="236" t="n"/>
      <c r="AR342" s="236" t="n"/>
      <c r="AS342" s="236" t="n"/>
      <c r="AT342" s="236" t="n"/>
      <c r="AU342" s="237">
        <f>IF(COUNTA(AH342:AT342)=0,"",ROUND(AVERAGE(AH342:AT342),1))</f>
        <v/>
      </c>
    </row>
    <row r="343" ht="14.4" customHeight="1" s="185">
      <c r="A343" s="213" t="n">
        <v>3</v>
      </c>
      <c r="B343" s="234">
        <f t="array" ref="B343:B343">IFERROR(INDEX(Liste_Enfants!B$4:B$53,SMALL(IF(Liste_Enfants!E$4:E$53="C",ROW(Liste_Enfants!E$4:E$53)-3),3))&amp;" "&amp;INDEX(Liste_Enfants!C$4:C$53,SMALL(IF(Liste_Enfants!E$4:E$53="C",ROW(Liste_Enfants!E$4:E$53)-3),3)),"")</f>
        <v/>
      </c>
      <c r="C343" s="235" t="n"/>
      <c r="D343" s="236" t="n"/>
      <c r="E343" s="236" t="n"/>
      <c r="F343" s="236" t="n"/>
      <c r="G343" s="236" t="n"/>
      <c r="H343" s="236" t="n"/>
      <c r="I343" s="236" t="n"/>
      <c r="J343" s="236" t="n"/>
      <c r="K343" s="236" t="n"/>
      <c r="L343" s="236" t="n"/>
      <c r="M343" s="236" t="n"/>
      <c r="N343" s="236" t="n"/>
      <c r="O343" s="236" t="n"/>
      <c r="P343" s="236" t="n"/>
      <c r="Q343" s="264">
        <f>IF(COUNTA(D343:P343)=0,"",ROUND(AVERAGE(D343:P343),1))</f>
        <v/>
      </c>
      <c r="S343" s="236" t="n"/>
      <c r="T343" s="236" t="n"/>
      <c r="U343" s="236" t="n"/>
      <c r="V343" s="236" t="n"/>
      <c r="W343" s="236" t="n"/>
      <c r="X343" s="236" t="n"/>
      <c r="Y343" s="236" t="n"/>
      <c r="Z343" s="236" t="n"/>
      <c r="AA343" s="236" t="n"/>
      <c r="AB343" s="236" t="n"/>
      <c r="AC343" s="236" t="n"/>
      <c r="AD343" s="236" t="n"/>
      <c r="AE343" s="236" t="n"/>
      <c r="AF343" s="264">
        <f>IF(COUNTA(S343:AE343)=0,"",ROUND(AVERAGE(S343:AE343),1))</f>
        <v/>
      </c>
      <c r="AH343" s="236" t="n"/>
      <c r="AI343" s="236" t="n"/>
      <c r="AJ343" s="236" t="n"/>
      <c r="AK343" s="236" t="n"/>
      <c r="AL343" s="236" t="n"/>
      <c r="AM343" s="236" t="n"/>
      <c r="AN343" s="236" t="n"/>
      <c r="AO343" s="236" t="n"/>
      <c r="AP343" s="236" t="n"/>
      <c r="AQ343" s="236" t="n"/>
      <c r="AR343" s="236" t="n"/>
      <c r="AS343" s="236" t="n"/>
      <c r="AT343" s="236" t="n"/>
      <c r="AU343" s="237">
        <f>IF(COUNTA(AH343:AT343)=0,"",ROUND(AVERAGE(AH343:AT343),1))</f>
        <v/>
      </c>
    </row>
    <row r="344" ht="14.4" customHeight="1" s="185">
      <c r="A344" s="238" t="n">
        <v>4</v>
      </c>
      <c r="B344" s="239">
        <f t="array" ref="B344:B344">IFERROR(INDEX(Liste_Enfants!B$4:B$53,SMALL(IF(Liste_Enfants!E$4:E$53="C",ROW(Liste_Enfants!E$4:E$53)-3),4))&amp;" "&amp;INDEX(Liste_Enfants!C$4:C$53,SMALL(IF(Liste_Enfants!E$4:E$53="C",ROW(Liste_Enfants!E$4:E$53)-3),4)),"")</f>
        <v/>
      </c>
      <c r="C344" s="235" t="n"/>
      <c r="D344" s="236" t="n"/>
      <c r="E344" s="236" t="n"/>
      <c r="F344" s="236" t="n"/>
      <c r="G344" s="236" t="n"/>
      <c r="H344" s="236" t="n"/>
      <c r="I344" s="236" t="n"/>
      <c r="J344" s="236" t="n"/>
      <c r="K344" s="236" t="n"/>
      <c r="L344" s="236" t="n"/>
      <c r="M344" s="236" t="n"/>
      <c r="N344" s="236" t="n"/>
      <c r="O344" s="236" t="n"/>
      <c r="P344" s="236" t="n"/>
      <c r="Q344" s="264">
        <f>IF(COUNTA(D344:P344)=0,"",ROUND(AVERAGE(D344:P344),1))</f>
        <v/>
      </c>
      <c r="S344" s="236" t="n"/>
      <c r="T344" s="236" t="n"/>
      <c r="U344" s="236" t="n"/>
      <c r="V344" s="236" t="n"/>
      <c r="W344" s="236" t="n"/>
      <c r="X344" s="236" t="n"/>
      <c r="Y344" s="236" t="n"/>
      <c r="Z344" s="236" t="n"/>
      <c r="AA344" s="236" t="n"/>
      <c r="AB344" s="236" t="n"/>
      <c r="AC344" s="236" t="n"/>
      <c r="AD344" s="236" t="n"/>
      <c r="AE344" s="236" t="n"/>
      <c r="AF344" s="264">
        <f>IF(COUNTA(S344:AE344)=0,"",ROUND(AVERAGE(S344:AE344),1))</f>
        <v/>
      </c>
      <c r="AH344" s="236" t="n"/>
      <c r="AI344" s="236" t="n"/>
      <c r="AJ344" s="236" t="n"/>
      <c r="AK344" s="236" t="n"/>
      <c r="AL344" s="236" t="n"/>
      <c r="AM344" s="236" t="n"/>
      <c r="AN344" s="236" t="n"/>
      <c r="AO344" s="236" t="n"/>
      <c r="AP344" s="236" t="n"/>
      <c r="AQ344" s="236" t="n"/>
      <c r="AR344" s="236" t="n"/>
      <c r="AS344" s="236" t="n"/>
      <c r="AT344" s="236" t="n"/>
      <c r="AU344" s="237">
        <f>IF(COUNTA(AH344:AT344)=0,"",ROUND(AVERAGE(AH344:AT344),1))</f>
        <v/>
      </c>
    </row>
    <row r="345" ht="14.4" customHeight="1" s="185">
      <c r="A345" s="213" t="n">
        <v>5</v>
      </c>
      <c r="B345" s="234">
        <f t="array" ref="B345:B345">IFERROR(INDEX(Liste_Enfants!B$4:B$53,SMALL(IF(Liste_Enfants!E$4:E$53="C",ROW(Liste_Enfants!E$4:E$53)-3),5))&amp;" "&amp;INDEX(Liste_Enfants!C$4:C$53,SMALL(IF(Liste_Enfants!E$4:E$53="C",ROW(Liste_Enfants!E$4:E$53)-3),5)),"")</f>
        <v/>
      </c>
      <c r="C345" s="235" t="n"/>
      <c r="D345" s="236" t="n"/>
      <c r="E345" s="236" t="n"/>
      <c r="F345" s="236" t="n"/>
      <c r="G345" s="236" t="n"/>
      <c r="H345" s="236" t="n"/>
      <c r="I345" s="236" t="n"/>
      <c r="J345" s="236" t="n"/>
      <c r="K345" s="236" t="n"/>
      <c r="L345" s="236" t="n"/>
      <c r="M345" s="236" t="n"/>
      <c r="N345" s="236" t="n"/>
      <c r="O345" s="236" t="n"/>
      <c r="P345" s="236" t="n"/>
      <c r="Q345" s="264">
        <f>IF(COUNTA(D345:P345)=0,"",ROUND(AVERAGE(D345:P345),1))</f>
        <v/>
      </c>
      <c r="S345" s="236" t="n"/>
      <c r="T345" s="236" t="n"/>
      <c r="U345" s="236" t="n"/>
      <c r="V345" s="236" t="n"/>
      <c r="W345" s="236" t="n"/>
      <c r="X345" s="236" t="n"/>
      <c r="Y345" s="236" t="n"/>
      <c r="Z345" s="236" t="n"/>
      <c r="AA345" s="236" t="n"/>
      <c r="AB345" s="236" t="n"/>
      <c r="AC345" s="236" t="n"/>
      <c r="AD345" s="236" t="n"/>
      <c r="AE345" s="236" t="n"/>
      <c r="AF345" s="264">
        <f>IF(COUNTA(S345:AE345)=0,"",ROUND(AVERAGE(S345:AE345),1))</f>
        <v/>
      </c>
      <c r="AH345" s="236" t="n"/>
      <c r="AI345" s="236" t="n"/>
      <c r="AJ345" s="236" t="n"/>
      <c r="AK345" s="236" t="n"/>
      <c r="AL345" s="236" t="n"/>
      <c r="AM345" s="236" t="n"/>
      <c r="AN345" s="236" t="n"/>
      <c r="AO345" s="236" t="n"/>
      <c r="AP345" s="236" t="n"/>
      <c r="AQ345" s="236" t="n"/>
      <c r="AR345" s="236" t="n"/>
      <c r="AS345" s="236" t="n"/>
      <c r="AT345" s="236" t="n"/>
      <c r="AU345" s="237">
        <f>IF(COUNTA(AH345:AT345)=0,"",ROUND(AVERAGE(AH345:AT345),1))</f>
        <v/>
      </c>
    </row>
    <row r="346" ht="14.4" customHeight="1" s="185">
      <c r="A346" s="238" t="n">
        <v>6</v>
      </c>
      <c r="B346" s="239">
        <f t="array" ref="B346:B346">IFERROR(INDEX(Liste_Enfants!B$4:B$53,SMALL(IF(Liste_Enfants!E$4:E$53="C",ROW(Liste_Enfants!E$4:E$53)-3),6))&amp;" "&amp;INDEX(Liste_Enfants!C$4:C$53,SMALL(IF(Liste_Enfants!E$4:E$53="C",ROW(Liste_Enfants!E$4:E$53)-3),6)),"")</f>
        <v/>
      </c>
      <c r="C346" s="235" t="n"/>
      <c r="D346" s="236" t="n"/>
      <c r="E346" s="236" t="n"/>
      <c r="F346" s="236" t="n"/>
      <c r="G346" s="236" t="n"/>
      <c r="H346" s="236" t="n"/>
      <c r="I346" s="236" t="n"/>
      <c r="J346" s="236" t="n"/>
      <c r="K346" s="236" t="n"/>
      <c r="L346" s="236" t="n"/>
      <c r="M346" s="236" t="n"/>
      <c r="N346" s="236" t="n"/>
      <c r="O346" s="236" t="n"/>
      <c r="P346" s="236" t="n"/>
      <c r="Q346" s="264">
        <f>IF(COUNTA(D346:P346)=0,"",ROUND(AVERAGE(D346:P346),1))</f>
        <v/>
      </c>
      <c r="S346" s="236" t="n"/>
      <c r="T346" s="236" t="n"/>
      <c r="U346" s="236" t="n"/>
      <c r="V346" s="236" t="n"/>
      <c r="W346" s="236" t="n"/>
      <c r="X346" s="236" t="n"/>
      <c r="Y346" s="236" t="n"/>
      <c r="Z346" s="236" t="n"/>
      <c r="AA346" s="236" t="n"/>
      <c r="AB346" s="236" t="n"/>
      <c r="AC346" s="236" t="n"/>
      <c r="AD346" s="236" t="n"/>
      <c r="AE346" s="236" t="n"/>
      <c r="AF346" s="264">
        <f>IF(COUNTA(S346:AE346)=0,"",ROUND(AVERAGE(S346:AE346),1))</f>
        <v/>
      </c>
      <c r="AH346" s="236" t="n"/>
      <c r="AI346" s="236" t="n"/>
      <c r="AJ346" s="236" t="n"/>
      <c r="AK346" s="236" t="n"/>
      <c r="AL346" s="236" t="n"/>
      <c r="AM346" s="236" t="n"/>
      <c r="AN346" s="236" t="n"/>
      <c r="AO346" s="236" t="n"/>
      <c r="AP346" s="236" t="n"/>
      <c r="AQ346" s="236" t="n"/>
      <c r="AR346" s="236" t="n"/>
      <c r="AS346" s="236" t="n"/>
      <c r="AT346" s="236" t="n"/>
      <c r="AU346" s="237">
        <f>IF(COUNTA(AH346:AT346)=0,"",ROUND(AVERAGE(AH346:AT346),1))</f>
        <v/>
      </c>
    </row>
    <row r="347" ht="14.4" customHeight="1" s="185">
      <c r="A347" s="213" t="n">
        <v>7</v>
      </c>
      <c r="B347" s="234">
        <f t="array" ref="B347:B347">IFERROR(INDEX(Liste_Enfants!B$4:B$53,SMALL(IF(Liste_Enfants!E$4:E$53="C",ROW(Liste_Enfants!E$4:E$53)-3),7))&amp;" "&amp;INDEX(Liste_Enfants!C$4:C$53,SMALL(IF(Liste_Enfants!E$4:E$53="C",ROW(Liste_Enfants!E$4:E$53)-3),7)),"")</f>
        <v/>
      </c>
      <c r="C347" s="235" t="n"/>
      <c r="D347" s="236" t="n"/>
      <c r="E347" s="236" t="n"/>
      <c r="F347" s="236" t="n"/>
      <c r="G347" s="236" t="n"/>
      <c r="H347" s="236" t="n"/>
      <c r="I347" s="236" t="n"/>
      <c r="J347" s="236" t="n"/>
      <c r="K347" s="236" t="n"/>
      <c r="L347" s="236" t="n"/>
      <c r="M347" s="236" t="n"/>
      <c r="N347" s="236" t="n"/>
      <c r="O347" s="236" t="n"/>
      <c r="P347" s="236" t="n"/>
      <c r="Q347" s="264">
        <f>IF(COUNTA(D347:P347)=0,"",ROUND(AVERAGE(D347:P347),1))</f>
        <v/>
      </c>
      <c r="S347" s="236" t="n"/>
      <c r="T347" s="236" t="n"/>
      <c r="U347" s="236" t="n"/>
      <c r="V347" s="236" t="n"/>
      <c r="W347" s="236" t="n"/>
      <c r="X347" s="236" t="n"/>
      <c r="Y347" s="236" t="n"/>
      <c r="Z347" s="236" t="n"/>
      <c r="AA347" s="236" t="n"/>
      <c r="AB347" s="236" t="n"/>
      <c r="AC347" s="236" t="n"/>
      <c r="AD347" s="236" t="n"/>
      <c r="AE347" s="236" t="n"/>
      <c r="AF347" s="264">
        <f>IF(COUNTA(S347:AE347)=0,"",ROUND(AVERAGE(S347:AE347),1))</f>
        <v/>
      </c>
      <c r="AH347" s="236" t="n"/>
      <c r="AI347" s="236" t="n"/>
      <c r="AJ347" s="236" t="n"/>
      <c r="AK347" s="236" t="n"/>
      <c r="AL347" s="236" t="n"/>
      <c r="AM347" s="236" t="n"/>
      <c r="AN347" s="236" t="n"/>
      <c r="AO347" s="236" t="n"/>
      <c r="AP347" s="236" t="n"/>
      <c r="AQ347" s="236" t="n"/>
      <c r="AR347" s="236" t="n"/>
      <c r="AS347" s="236" t="n"/>
      <c r="AT347" s="236" t="n"/>
      <c r="AU347" s="237">
        <f>IF(COUNTA(AH347:AT347)=0,"",ROUND(AVERAGE(AH347:AT347),1))</f>
        <v/>
      </c>
    </row>
    <row r="348" ht="14.4" customHeight="1" s="185">
      <c r="A348" s="238" t="n">
        <v>8</v>
      </c>
      <c r="B348" s="239">
        <f t="array" ref="B348:B348">IFERROR(INDEX(Liste_Enfants!B$4:B$53,SMALL(IF(Liste_Enfants!E$4:E$53="C",ROW(Liste_Enfants!E$4:E$53)-3),8))&amp;" "&amp;INDEX(Liste_Enfants!C$4:C$53,SMALL(IF(Liste_Enfants!E$4:E$53="C",ROW(Liste_Enfants!E$4:E$53)-3),8)),"")</f>
        <v/>
      </c>
      <c r="C348" s="235" t="n"/>
      <c r="D348" s="236" t="n"/>
      <c r="E348" s="236" t="n"/>
      <c r="F348" s="236" t="n"/>
      <c r="G348" s="236" t="n"/>
      <c r="H348" s="236" t="n"/>
      <c r="I348" s="236" t="n"/>
      <c r="J348" s="236" t="n"/>
      <c r="K348" s="236" t="n"/>
      <c r="L348" s="236" t="n"/>
      <c r="M348" s="236" t="n"/>
      <c r="N348" s="236" t="n"/>
      <c r="O348" s="236" t="n"/>
      <c r="P348" s="236" t="n"/>
      <c r="Q348" s="264">
        <f>IF(COUNTA(D348:P348)=0,"",ROUND(AVERAGE(D348:P348),1))</f>
        <v/>
      </c>
      <c r="S348" s="236" t="n"/>
      <c r="T348" s="236" t="n"/>
      <c r="U348" s="236" t="n"/>
      <c r="V348" s="236" t="n"/>
      <c r="W348" s="236" t="n"/>
      <c r="X348" s="236" t="n"/>
      <c r="Y348" s="236" t="n"/>
      <c r="Z348" s="236" t="n"/>
      <c r="AA348" s="236" t="n"/>
      <c r="AB348" s="236" t="n"/>
      <c r="AC348" s="236" t="n"/>
      <c r="AD348" s="236" t="n"/>
      <c r="AE348" s="236" t="n"/>
      <c r="AF348" s="264">
        <f>IF(COUNTA(S348:AE348)=0,"",ROUND(AVERAGE(S348:AE348),1))</f>
        <v/>
      </c>
      <c r="AH348" s="236" t="n"/>
      <c r="AI348" s="236" t="n"/>
      <c r="AJ348" s="236" t="n"/>
      <c r="AK348" s="236" t="n"/>
      <c r="AL348" s="236" t="n"/>
      <c r="AM348" s="236" t="n"/>
      <c r="AN348" s="236" t="n"/>
      <c r="AO348" s="236" t="n"/>
      <c r="AP348" s="236" t="n"/>
      <c r="AQ348" s="236" t="n"/>
      <c r="AR348" s="236" t="n"/>
      <c r="AS348" s="236" t="n"/>
      <c r="AT348" s="236" t="n"/>
      <c r="AU348" s="237">
        <f>IF(COUNTA(AH348:AT348)=0,"",ROUND(AVERAGE(AH348:AT348),1))</f>
        <v/>
      </c>
    </row>
    <row r="349" ht="14.4" customHeight="1" s="185">
      <c r="A349" s="213" t="n">
        <v>9</v>
      </c>
      <c r="B349" s="234">
        <f t="array" ref="B349:B349">IFERROR(INDEX(Liste_Enfants!B$4:B$53,SMALL(IF(Liste_Enfants!E$4:E$53="C",ROW(Liste_Enfants!E$4:E$53)-3),9))&amp;" "&amp;INDEX(Liste_Enfants!C$4:C$53,SMALL(IF(Liste_Enfants!E$4:E$53="C",ROW(Liste_Enfants!E$4:E$53)-3),9)),"")</f>
        <v/>
      </c>
      <c r="C349" s="235" t="n"/>
      <c r="D349" s="236" t="n"/>
      <c r="E349" s="236" t="n"/>
      <c r="F349" s="236" t="n"/>
      <c r="G349" s="236" t="n"/>
      <c r="H349" s="236" t="n"/>
      <c r="I349" s="236" t="n"/>
      <c r="J349" s="236" t="n"/>
      <c r="K349" s="236" t="n"/>
      <c r="L349" s="236" t="n"/>
      <c r="M349" s="236" t="n"/>
      <c r="N349" s="236" t="n"/>
      <c r="O349" s="236" t="n"/>
      <c r="P349" s="236" t="n"/>
      <c r="Q349" s="264">
        <f>IF(COUNTA(D349:P349)=0,"",ROUND(AVERAGE(D349:P349),1))</f>
        <v/>
      </c>
      <c r="S349" s="236" t="n"/>
      <c r="T349" s="236" t="n"/>
      <c r="U349" s="236" t="n"/>
      <c r="V349" s="236" t="n"/>
      <c r="W349" s="236" t="n"/>
      <c r="X349" s="236" t="n"/>
      <c r="Y349" s="236" t="n"/>
      <c r="Z349" s="236" t="n"/>
      <c r="AA349" s="236" t="n"/>
      <c r="AB349" s="236" t="n"/>
      <c r="AC349" s="236" t="n"/>
      <c r="AD349" s="236" t="n"/>
      <c r="AE349" s="236" t="n"/>
      <c r="AF349" s="264">
        <f>IF(COUNTA(S349:AE349)=0,"",ROUND(AVERAGE(S349:AE349),1))</f>
        <v/>
      </c>
      <c r="AH349" s="236" t="n"/>
      <c r="AI349" s="236" t="n"/>
      <c r="AJ349" s="236" t="n"/>
      <c r="AK349" s="236" t="n"/>
      <c r="AL349" s="236" t="n"/>
      <c r="AM349" s="236" t="n"/>
      <c r="AN349" s="236" t="n"/>
      <c r="AO349" s="236" t="n"/>
      <c r="AP349" s="236" t="n"/>
      <c r="AQ349" s="236" t="n"/>
      <c r="AR349" s="236" t="n"/>
      <c r="AS349" s="236" t="n"/>
      <c r="AT349" s="236" t="n"/>
      <c r="AU349" s="237">
        <f>IF(COUNTA(AH349:AT349)=0,"",ROUND(AVERAGE(AH349:AT349),1))</f>
        <v/>
      </c>
    </row>
    <row r="350" ht="14.4" customHeight="1" s="185">
      <c r="A350" s="238" t="n">
        <v>10</v>
      </c>
      <c r="B350" s="239">
        <f t="array" ref="B350:B350">IFERROR(INDEX(Liste_Enfants!B$4:B$53,SMALL(IF(Liste_Enfants!E$4:E$53="C",ROW(Liste_Enfants!E$4:E$53)-3),10))&amp;" "&amp;INDEX(Liste_Enfants!C$4:C$53,SMALL(IF(Liste_Enfants!E$4:E$53="C",ROW(Liste_Enfants!E$4:E$53)-3),10)),"")</f>
        <v/>
      </c>
      <c r="C350" s="235" t="n"/>
      <c r="D350" s="236" t="n"/>
      <c r="E350" s="236" t="n"/>
      <c r="F350" s="236" t="n"/>
      <c r="G350" s="236" t="n"/>
      <c r="H350" s="236" t="n"/>
      <c r="I350" s="236" t="n"/>
      <c r="J350" s="236" t="n"/>
      <c r="K350" s="236" t="n"/>
      <c r="L350" s="236" t="n"/>
      <c r="M350" s="236" t="n"/>
      <c r="N350" s="236" t="n"/>
      <c r="O350" s="236" t="n"/>
      <c r="P350" s="236" t="n"/>
      <c r="Q350" s="264">
        <f>IF(COUNTA(D350:P350)=0,"",ROUND(AVERAGE(D350:P350),1))</f>
        <v/>
      </c>
      <c r="S350" s="236" t="n"/>
      <c r="T350" s="236" t="n"/>
      <c r="U350" s="236" t="n"/>
      <c r="V350" s="236" t="n"/>
      <c r="W350" s="236" t="n"/>
      <c r="X350" s="236" t="n"/>
      <c r="Y350" s="236" t="n"/>
      <c r="Z350" s="236" t="n"/>
      <c r="AA350" s="236" t="n"/>
      <c r="AB350" s="236" t="n"/>
      <c r="AC350" s="236" t="n"/>
      <c r="AD350" s="236" t="n"/>
      <c r="AE350" s="236" t="n"/>
      <c r="AF350" s="264">
        <f>IF(COUNTA(S350:AE350)=0,"",ROUND(AVERAGE(S350:AE350),1))</f>
        <v/>
      </c>
      <c r="AH350" s="236" t="n"/>
      <c r="AI350" s="236" t="n"/>
      <c r="AJ350" s="236" t="n"/>
      <c r="AK350" s="236" t="n"/>
      <c r="AL350" s="236" t="n"/>
      <c r="AM350" s="236" t="n"/>
      <c r="AN350" s="236" t="n"/>
      <c r="AO350" s="236" t="n"/>
      <c r="AP350" s="236" t="n"/>
      <c r="AQ350" s="236" t="n"/>
      <c r="AR350" s="236" t="n"/>
      <c r="AS350" s="236" t="n"/>
      <c r="AT350" s="236" t="n"/>
      <c r="AU350" s="237">
        <f>IF(COUNTA(AH350:AT350)=0,"",ROUND(AVERAGE(AH350:AT350),1))</f>
        <v/>
      </c>
    </row>
    <row r="351" ht="14.4" customHeight="1" s="185">
      <c r="A351" s="213" t="n">
        <v>11</v>
      </c>
      <c r="B351" s="234">
        <f t="array" ref="B351:B351">IFERROR(INDEX(Liste_Enfants!B$4:B$53,SMALL(IF(Liste_Enfants!E$4:E$53="C",ROW(Liste_Enfants!E$4:E$53)-3),11))&amp;" "&amp;INDEX(Liste_Enfants!C$4:C$53,SMALL(IF(Liste_Enfants!E$4:E$53="C",ROW(Liste_Enfants!E$4:E$53)-3),11)),"")</f>
        <v/>
      </c>
      <c r="C351" s="235" t="n"/>
      <c r="D351" s="236" t="n"/>
      <c r="E351" s="236" t="n"/>
      <c r="F351" s="236" t="n"/>
      <c r="G351" s="236" t="n"/>
      <c r="H351" s="236" t="n"/>
      <c r="I351" s="236" t="n"/>
      <c r="J351" s="236" t="n"/>
      <c r="K351" s="236" t="n"/>
      <c r="L351" s="236" t="n"/>
      <c r="M351" s="236" t="n"/>
      <c r="N351" s="236" t="n"/>
      <c r="O351" s="236" t="n"/>
      <c r="P351" s="236" t="n"/>
      <c r="Q351" s="264">
        <f>IF(COUNTA(D351:P351)=0,"",ROUND(AVERAGE(D351:P351),1))</f>
        <v/>
      </c>
      <c r="S351" s="236" t="n"/>
      <c r="T351" s="236" t="n"/>
      <c r="U351" s="236" t="n"/>
      <c r="V351" s="236" t="n"/>
      <c r="W351" s="236" t="n"/>
      <c r="X351" s="236" t="n"/>
      <c r="Y351" s="236" t="n"/>
      <c r="Z351" s="236" t="n"/>
      <c r="AA351" s="236" t="n"/>
      <c r="AB351" s="236" t="n"/>
      <c r="AC351" s="236" t="n"/>
      <c r="AD351" s="236" t="n"/>
      <c r="AE351" s="236" t="n"/>
      <c r="AF351" s="264">
        <f>IF(COUNTA(S351:AE351)=0,"",ROUND(AVERAGE(S351:AE351),1))</f>
        <v/>
      </c>
      <c r="AH351" s="236" t="n"/>
      <c r="AI351" s="236" t="n"/>
      <c r="AJ351" s="236" t="n"/>
      <c r="AK351" s="236" t="n"/>
      <c r="AL351" s="236" t="n"/>
      <c r="AM351" s="236" t="n"/>
      <c r="AN351" s="236" t="n"/>
      <c r="AO351" s="236" t="n"/>
      <c r="AP351" s="236" t="n"/>
      <c r="AQ351" s="236" t="n"/>
      <c r="AR351" s="236" t="n"/>
      <c r="AS351" s="236" t="n"/>
      <c r="AT351" s="236" t="n"/>
      <c r="AU351" s="237">
        <f>IF(COUNTA(AH351:AT351)=0,"",ROUND(AVERAGE(AH351:AT351),1))</f>
        <v/>
      </c>
    </row>
    <row r="352" ht="14.4" customHeight="1" s="185">
      <c r="A352" s="238" t="n">
        <v>12</v>
      </c>
      <c r="B352" s="239">
        <f t="array" ref="B352:B352">IFERROR(INDEX(Liste_Enfants!B$4:B$53,SMALL(IF(Liste_Enfants!E$4:E$53="C",ROW(Liste_Enfants!E$4:E$53)-3),12))&amp;" "&amp;INDEX(Liste_Enfants!C$4:C$53,SMALL(IF(Liste_Enfants!E$4:E$53="C",ROW(Liste_Enfants!E$4:E$53)-3),12)),"")</f>
        <v/>
      </c>
      <c r="C352" s="235" t="n"/>
      <c r="D352" s="236" t="n"/>
      <c r="E352" s="236" t="n"/>
      <c r="F352" s="236" t="n"/>
      <c r="G352" s="236" t="n"/>
      <c r="H352" s="236" t="n"/>
      <c r="I352" s="236" t="n"/>
      <c r="J352" s="236" t="n"/>
      <c r="K352" s="236" t="n"/>
      <c r="L352" s="236" t="n"/>
      <c r="M352" s="236" t="n"/>
      <c r="N352" s="236" t="n"/>
      <c r="O352" s="236" t="n"/>
      <c r="P352" s="236" t="n"/>
      <c r="Q352" s="264">
        <f>IF(COUNTA(D352:P352)=0,"",ROUND(AVERAGE(D352:P352),1))</f>
        <v/>
      </c>
      <c r="S352" s="236" t="n"/>
      <c r="T352" s="236" t="n"/>
      <c r="U352" s="236" t="n"/>
      <c r="V352" s="236" t="n"/>
      <c r="W352" s="236" t="n"/>
      <c r="X352" s="236" t="n"/>
      <c r="Y352" s="236" t="n"/>
      <c r="Z352" s="236" t="n"/>
      <c r="AA352" s="236" t="n"/>
      <c r="AB352" s="236" t="n"/>
      <c r="AC352" s="236" t="n"/>
      <c r="AD352" s="236" t="n"/>
      <c r="AE352" s="236" t="n"/>
      <c r="AF352" s="264">
        <f>IF(COUNTA(S352:AE352)=0,"",ROUND(AVERAGE(S352:AE352),1))</f>
        <v/>
      </c>
      <c r="AH352" s="236" t="n"/>
      <c r="AI352" s="236" t="n"/>
      <c r="AJ352" s="236" t="n"/>
      <c r="AK352" s="236" t="n"/>
      <c r="AL352" s="236" t="n"/>
      <c r="AM352" s="236" t="n"/>
      <c r="AN352" s="236" t="n"/>
      <c r="AO352" s="236" t="n"/>
      <c r="AP352" s="236" t="n"/>
      <c r="AQ352" s="236" t="n"/>
      <c r="AR352" s="236" t="n"/>
      <c r="AS352" s="236" t="n"/>
      <c r="AT352" s="236" t="n"/>
      <c r="AU352" s="237">
        <f>IF(COUNTA(AH352:AT352)=0,"",ROUND(AVERAGE(AH352:AT352),1))</f>
        <v/>
      </c>
    </row>
    <row r="353" ht="14.4" customHeight="1" s="185">
      <c r="A353" s="213" t="n">
        <v>13</v>
      </c>
      <c r="B353" s="234">
        <f t="array" ref="B353:B353">IFERROR(INDEX(Liste_Enfants!B$4:B$53,SMALL(IF(Liste_Enfants!E$4:E$53="C",ROW(Liste_Enfants!E$4:E$53)-3),13))&amp;" "&amp;INDEX(Liste_Enfants!C$4:C$53,SMALL(IF(Liste_Enfants!E$4:E$53="C",ROW(Liste_Enfants!E$4:E$53)-3),13)),"")</f>
        <v/>
      </c>
      <c r="C353" s="235" t="n"/>
      <c r="D353" s="236" t="n"/>
      <c r="E353" s="236" t="n"/>
      <c r="F353" s="236" t="n"/>
      <c r="G353" s="236" t="n"/>
      <c r="H353" s="236" t="n"/>
      <c r="I353" s="236" t="n"/>
      <c r="J353" s="236" t="n"/>
      <c r="K353" s="236" t="n"/>
      <c r="L353" s="236" t="n"/>
      <c r="M353" s="236" t="n"/>
      <c r="N353" s="236" t="n"/>
      <c r="O353" s="236" t="n"/>
      <c r="P353" s="236" t="n"/>
      <c r="Q353" s="264">
        <f>IF(COUNTA(D353:P353)=0,"",ROUND(AVERAGE(D353:P353),1))</f>
        <v/>
      </c>
      <c r="S353" s="236" t="n"/>
      <c r="T353" s="236" t="n"/>
      <c r="U353" s="236" t="n"/>
      <c r="V353" s="236" t="n"/>
      <c r="W353" s="236" t="n"/>
      <c r="X353" s="236" t="n"/>
      <c r="Y353" s="236" t="n"/>
      <c r="Z353" s="236" t="n"/>
      <c r="AA353" s="236" t="n"/>
      <c r="AB353" s="236" t="n"/>
      <c r="AC353" s="236" t="n"/>
      <c r="AD353" s="236" t="n"/>
      <c r="AE353" s="236" t="n"/>
      <c r="AF353" s="264">
        <f>IF(COUNTA(S353:AE353)=0,"",ROUND(AVERAGE(S353:AE353),1))</f>
        <v/>
      </c>
      <c r="AH353" s="236" t="n"/>
      <c r="AI353" s="236" t="n"/>
      <c r="AJ353" s="236" t="n"/>
      <c r="AK353" s="236" t="n"/>
      <c r="AL353" s="236" t="n"/>
      <c r="AM353" s="236" t="n"/>
      <c r="AN353" s="236" t="n"/>
      <c r="AO353" s="236" t="n"/>
      <c r="AP353" s="236" t="n"/>
      <c r="AQ353" s="236" t="n"/>
      <c r="AR353" s="236" t="n"/>
      <c r="AS353" s="236" t="n"/>
      <c r="AT353" s="236" t="n"/>
      <c r="AU353" s="237">
        <f>IF(COUNTA(AH353:AT353)=0,"",ROUND(AVERAGE(AH353:AT353),1))</f>
        <v/>
      </c>
    </row>
    <row r="354" ht="14.4" customHeight="1" s="185">
      <c r="A354" s="238" t="n">
        <v>14</v>
      </c>
      <c r="B354" s="239">
        <f t="array" ref="B354:B354">IFERROR(INDEX(Liste_Enfants!B$4:B$53,SMALL(IF(Liste_Enfants!E$4:E$53="C",ROW(Liste_Enfants!E$4:E$53)-3),14))&amp;" "&amp;INDEX(Liste_Enfants!C$4:C$53,SMALL(IF(Liste_Enfants!E$4:E$53="C",ROW(Liste_Enfants!E$4:E$53)-3),14)),"")</f>
        <v/>
      </c>
      <c r="C354" s="235" t="n"/>
      <c r="D354" s="236" t="n"/>
      <c r="E354" s="236" t="n"/>
      <c r="F354" s="236" t="n"/>
      <c r="G354" s="236" t="n"/>
      <c r="H354" s="236" t="n"/>
      <c r="I354" s="236" t="n"/>
      <c r="J354" s="236" t="n"/>
      <c r="K354" s="236" t="n"/>
      <c r="L354" s="236" t="n"/>
      <c r="M354" s="236" t="n"/>
      <c r="N354" s="236" t="n"/>
      <c r="O354" s="236" t="n"/>
      <c r="P354" s="236" t="n"/>
      <c r="Q354" s="264">
        <f>IF(COUNTA(D354:P354)=0,"",ROUND(AVERAGE(D354:P354),1))</f>
        <v/>
      </c>
      <c r="S354" s="236" t="n"/>
      <c r="T354" s="236" t="n"/>
      <c r="U354" s="236" t="n"/>
      <c r="V354" s="236" t="n"/>
      <c r="W354" s="236" t="n"/>
      <c r="X354" s="236" t="n"/>
      <c r="Y354" s="236" t="n"/>
      <c r="Z354" s="236" t="n"/>
      <c r="AA354" s="236" t="n"/>
      <c r="AB354" s="236" t="n"/>
      <c r="AC354" s="236" t="n"/>
      <c r="AD354" s="236" t="n"/>
      <c r="AE354" s="236" t="n"/>
      <c r="AF354" s="264">
        <f>IF(COUNTA(S354:AE354)=0,"",ROUND(AVERAGE(S354:AE354),1))</f>
        <v/>
      </c>
      <c r="AH354" s="236" t="n"/>
      <c r="AI354" s="236" t="n"/>
      <c r="AJ354" s="236" t="n"/>
      <c r="AK354" s="236" t="n"/>
      <c r="AL354" s="236" t="n"/>
      <c r="AM354" s="236" t="n"/>
      <c r="AN354" s="236" t="n"/>
      <c r="AO354" s="236" t="n"/>
      <c r="AP354" s="236" t="n"/>
      <c r="AQ354" s="236" t="n"/>
      <c r="AR354" s="236" t="n"/>
      <c r="AS354" s="236" t="n"/>
      <c r="AT354" s="236" t="n"/>
      <c r="AU354" s="237">
        <f>IF(COUNTA(AH354:AT354)=0,"",ROUND(AVERAGE(AH354:AT354),1))</f>
        <v/>
      </c>
    </row>
    <row r="355" ht="14.4" customHeight="1" s="185">
      <c r="A355" s="213" t="n">
        <v>15</v>
      </c>
      <c r="B355" s="234">
        <f t="array" ref="B355:B355">IFERROR(INDEX(Liste_Enfants!B$4:B$53,SMALL(IF(Liste_Enfants!E$4:E$53="C",ROW(Liste_Enfants!E$4:E$53)-3),15))&amp;" "&amp;INDEX(Liste_Enfants!C$4:C$53,SMALL(IF(Liste_Enfants!E$4:E$53="C",ROW(Liste_Enfants!E$4:E$53)-3),15)),"")</f>
        <v/>
      </c>
      <c r="C355" s="235" t="n"/>
      <c r="D355" s="236" t="n"/>
      <c r="E355" s="236" t="n"/>
      <c r="F355" s="236" t="n"/>
      <c r="G355" s="236" t="n"/>
      <c r="H355" s="236" t="n"/>
      <c r="I355" s="236" t="n"/>
      <c r="J355" s="236" t="n"/>
      <c r="K355" s="236" t="n"/>
      <c r="L355" s="236" t="n"/>
      <c r="M355" s="236" t="n"/>
      <c r="N355" s="236" t="n"/>
      <c r="O355" s="236" t="n"/>
      <c r="P355" s="236" t="n"/>
      <c r="Q355" s="264">
        <f>IF(COUNTA(D355:P355)=0,"",ROUND(AVERAGE(D355:P355),1))</f>
        <v/>
      </c>
      <c r="S355" s="236" t="n"/>
      <c r="T355" s="236" t="n"/>
      <c r="U355" s="236" t="n"/>
      <c r="V355" s="236" t="n"/>
      <c r="W355" s="236" t="n"/>
      <c r="X355" s="236" t="n"/>
      <c r="Y355" s="236" t="n"/>
      <c r="Z355" s="236" t="n"/>
      <c r="AA355" s="236" t="n"/>
      <c r="AB355" s="236" t="n"/>
      <c r="AC355" s="236" t="n"/>
      <c r="AD355" s="236" t="n"/>
      <c r="AE355" s="236" t="n"/>
      <c r="AF355" s="264">
        <f>IF(COUNTA(S355:AE355)=0,"",ROUND(AVERAGE(S355:AE355),1))</f>
        <v/>
      </c>
      <c r="AH355" s="236" t="n"/>
      <c r="AI355" s="236" t="n"/>
      <c r="AJ355" s="236" t="n"/>
      <c r="AK355" s="236" t="n"/>
      <c r="AL355" s="236" t="n"/>
      <c r="AM355" s="236" t="n"/>
      <c r="AN355" s="236" t="n"/>
      <c r="AO355" s="236" t="n"/>
      <c r="AP355" s="236" t="n"/>
      <c r="AQ355" s="236" t="n"/>
      <c r="AR355" s="236" t="n"/>
      <c r="AS355" s="236" t="n"/>
      <c r="AT355" s="236" t="n"/>
      <c r="AU355" s="237">
        <f>IF(COUNTA(AH355:AT355)=0,"",ROUND(AVERAGE(AH355:AT355),1))</f>
        <v/>
      </c>
    </row>
    <row r="356" ht="14.4" customHeight="1" s="185">
      <c r="A356" s="233" t="inlineStr">
        <is>
          <t>📊 MOY.</t>
        </is>
      </c>
      <c r="C356" s="252" t="n"/>
      <c r="D356" s="241">
        <f>IF(COUNTA(D341:D355)=0,"",ROUND(AVERAGE(D341:D355),1))</f>
        <v/>
      </c>
      <c r="E356" s="241">
        <f>IF(COUNTA(E341:E355)=0,"",ROUND(AVERAGE(E341:E355),1))</f>
        <v/>
      </c>
      <c r="F356" s="241">
        <f>IF(COUNTA(F341:F355)=0,"",ROUND(AVERAGE(F341:F355),1))</f>
        <v/>
      </c>
      <c r="G356" s="241">
        <f>IF(COUNTA(G341:G355)=0,"",ROUND(AVERAGE(G341:G355),1))</f>
        <v/>
      </c>
      <c r="H356" s="241">
        <f>IF(COUNTA(H341:H355)=0,"",ROUND(AVERAGE(H341:H355),1))</f>
        <v/>
      </c>
      <c r="I356" s="241">
        <f>IF(COUNTA(I341:I355)=0,"",ROUND(AVERAGE(I341:I355),1))</f>
        <v/>
      </c>
      <c r="J356" s="241">
        <f>IF(COUNTA(J341:J355)=0,"",ROUND(AVERAGE(J341:J355),1))</f>
        <v/>
      </c>
      <c r="K356" s="241">
        <f>IF(COUNTA(K341:K355)=0,"",ROUND(AVERAGE(K341:K355),1))</f>
        <v/>
      </c>
      <c r="L356" s="241">
        <f>IF(COUNTA(L341:L355)=0,"",ROUND(AVERAGE(L341:L355),1))</f>
        <v/>
      </c>
      <c r="M356" s="241">
        <f>IF(COUNTA(M341:M355)=0,"",ROUND(AVERAGE(M341:M355),1))</f>
        <v/>
      </c>
      <c r="N356" s="241">
        <f>IF(COUNTA(N341:N355)=0,"",ROUND(AVERAGE(N341:N355),1))</f>
        <v/>
      </c>
      <c r="O356" s="241">
        <f>IF(COUNTA(O341:O355)=0,"",ROUND(AVERAGE(O341:O355),1))</f>
        <v/>
      </c>
      <c r="P356" s="241">
        <f>IF(COUNTA(P341:P355)=0,"",ROUND(AVERAGE(P341:P355),1))</f>
        <v/>
      </c>
      <c r="Q356" s="265">
        <f>IF(COUNTA(Q341:Q355)=0,"",ROUND(AVERAGE(Q341:Q355),1))</f>
        <v/>
      </c>
      <c r="S356" s="241">
        <f>IF(COUNTA(S341:S355)=0,"",ROUND(AVERAGE(S341:S355),1))</f>
        <v/>
      </c>
      <c r="T356" s="241">
        <f>IF(COUNTA(T341:T355)=0,"",ROUND(AVERAGE(T341:T355),1))</f>
        <v/>
      </c>
      <c r="U356" s="241">
        <f>IF(COUNTA(U341:U355)=0,"",ROUND(AVERAGE(U341:U355),1))</f>
        <v/>
      </c>
      <c r="V356" s="241">
        <f>IF(COUNTA(V341:V355)=0,"",ROUND(AVERAGE(V341:V355),1))</f>
        <v/>
      </c>
      <c r="W356" s="241">
        <f>IF(COUNTA(W341:W355)=0,"",ROUND(AVERAGE(W341:W355),1))</f>
        <v/>
      </c>
      <c r="X356" s="241">
        <f>IF(COUNTA(X341:X355)=0,"",ROUND(AVERAGE(X341:X355),1))</f>
        <v/>
      </c>
      <c r="Y356" s="241">
        <f>IF(COUNTA(Y341:Y355)=0,"",ROUND(AVERAGE(Y341:Y355),1))</f>
        <v/>
      </c>
      <c r="Z356" s="241">
        <f>IF(COUNTA(Z341:Z355)=0,"",ROUND(AVERAGE(Z341:Z355),1))</f>
        <v/>
      </c>
      <c r="AA356" s="241">
        <f>IF(COUNTA(AA341:AA355)=0,"",ROUND(AVERAGE(AA341:AA355),1))</f>
        <v/>
      </c>
      <c r="AB356" s="241">
        <f>IF(COUNTA(AB341:AB355)=0,"",ROUND(AVERAGE(AB341:AB355),1))</f>
        <v/>
      </c>
      <c r="AC356" s="241">
        <f>IF(COUNTA(AC341:AC355)=0,"",ROUND(AVERAGE(AC341:AC355),1))</f>
        <v/>
      </c>
      <c r="AD356" s="241">
        <f>IF(COUNTA(AD341:AD355)=0,"",ROUND(AVERAGE(AD341:AD355),1))</f>
        <v/>
      </c>
      <c r="AE356" s="241">
        <f>IF(COUNTA(AE341:AE355)=0,"",ROUND(AVERAGE(AE341:AE355),1))</f>
        <v/>
      </c>
      <c r="AF356" s="265">
        <f>IF(COUNTA(AF341:AF355)=0,"",ROUND(AVERAGE(AF341:AF355),1))</f>
        <v/>
      </c>
      <c r="AH356" s="241">
        <f>IF(COUNTA(AH341:AH355)=0,"",ROUND(AVERAGE(AH341:AH355),1))</f>
        <v/>
      </c>
      <c r="AI356" s="241">
        <f>IF(COUNTA(AI341:AI355)=0,"",ROUND(AVERAGE(AI341:AI355),1))</f>
        <v/>
      </c>
      <c r="AJ356" s="241">
        <f>IF(COUNTA(AJ341:AJ355)=0,"",ROUND(AVERAGE(AJ341:AJ355),1))</f>
        <v/>
      </c>
      <c r="AK356" s="241">
        <f>IF(COUNTA(AK341:AK355)=0,"",ROUND(AVERAGE(AK341:AK355),1))</f>
        <v/>
      </c>
      <c r="AL356" s="241">
        <f>IF(COUNTA(AL341:AL355)=0,"",ROUND(AVERAGE(AL341:AL355),1))</f>
        <v/>
      </c>
      <c r="AM356" s="241">
        <f>IF(COUNTA(AM341:AM355)=0,"",ROUND(AVERAGE(AM341:AM355),1))</f>
        <v/>
      </c>
      <c r="AN356" s="241">
        <f>IF(COUNTA(AN341:AN355)=0,"",ROUND(AVERAGE(AN341:AN355),1))</f>
        <v/>
      </c>
      <c r="AO356" s="241">
        <f>IF(COUNTA(AO341:AO355)=0,"",ROUND(AVERAGE(AO341:AO355),1))</f>
        <v/>
      </c>
      <c r="AP356" s="241">
        <f>IF(COUNTA(AP341:AP355)=0,"",ROUND(AVERAGE(AP341:AP355),1))</f>
        <v/>
      </c>
      <c r="AQ356" s="241">
        <f>IF(COUNTA(AQ341:AQ355)=0,"",ROUND(AVERAGE(AQ341:AQ355),1))</f>
        <v/>
      </c>
      <c r="AR356" s="241">
        <f>IF(COUNTA(AR341:AR355)=0,"",ROUND(AVERAGE(AR341:AR355),1))</f>
        <v/>
      </c>
      <c r="AS356" s="241">
        <f>IF(COUNTA(AS341:AS355)=0,"",ROUND(AVERAGE(AS341:AS355),1))</f>
        <v/>
      </c>
      <c r="AT356" s="241">
        <f>IF(COUNTA(AT341:AT355)=0,"",ROUND(AVERAGE(AT341:AT355),1))</f>
        <v/>
      </c>
      <c r="AU356" s="266">
        <f>IF(COUNTA(AU341:AU355)=0,"",ROUND(AVERAGE(AU341:AU355),1))</f>
        <v/>
      </c>
    </row>
    <row r="357" ht="14.4" customHeight="1" s="185">
      <c r="A357" s="248" t="inlineStr">
        <is>
          <t>⭐ MOY. S5</t>
        </is>
      </c>
      <c r="C357" s="253" t="n"/>
      <c r="D357" s="249">
        <f>IF(COUNTA(D305,D322,D339,D356)=0,"",ROUND(AVERAGE(D305,D322,D339,D356),1))</f>
        <v/>
      </c>
      <c r="E357" s="249">
        <f>IF(COUNTA(E305,E322,E339,E356)=0,"",ROUND(AVERAGE(E305,E322,E339,E356),1))</f>
        <v/>
      </c>
      <c r="F357" s="249">
        <f>IF(COUNTA(F305,F322,F339,F356)=0,"",ROUND(AVERAGE(F305,F322,F339,F356),1))</f>
        <v/>
      </c>
      <c r="G357" s="249">
        <f>IF(COUNTA(G305,G322,G339,G356)=0,"",ROUND(AVERAGE(G305,G322,G339,G356),1))</f>
        <v/>
      </c>
      <c r="H357" s="249">
        <f>IF(COUNTA(H305,H322,H339,H356)=0,"",ROUND(AVERAGE(H305,H322,H339,H356),1))</f>
        <v/>
      </c>
      <c r="I357" s="249">
        <f>IF(COUNTA(I305,I322,I339,I356)=0,"",ROUND(AVERAGE(I305,I322,I339,I356),1))</f>
        <v/>
      </c>
      <c r="J357" s="249">
        <f>IF(COUNTA(J305,J322,J339,J356)=0,"",ROUND(AVERAGE(J305,J322,J339,J356),1))</f>
        <v/>
      </c>
      <c r="K357" s="249">
        <f>IF(COUNTA(K305,K322,K339,K356)=0,"",ROUND(AVERAGE(K305,K322,K339,K356),1))</f>
        <v/>
      </c>
      <c r="L357" s="249">
        <f>IF(COUNTA(L305,L322,L339,L356)=0,"",ROUND(AVERAGE(L305,L322,L339,L356),1))</f>
        <v/>
      </c>
      <c r="M357" s="249">
        <f>IF(COUNTA(M305,M322,M339,M356)=0,"",ROUND(AVERAGE(M305,M322,M339,M356),1))</f>
        <v/>
      </c>
      <c r="N357" s="249">
        <f>IF(COUNTA(N305,N322,N339,N356)=0,"",ROUND(AVERAGE(N305,N322,N339,N356),1))</f>
        <v/>
      </c>
      <c r="O357" s="249">
        <f>IF(COUNTA(O305,O322,O339,O356)=0,"",ROUND(AVERAGE(O305,O322,O339,O356),1))</f>
        <v/>
      </c>
      <c r="P357" s="249">
        <f>IF(COUNTA(P305,P322,P339,P356)=0,"",ROUND(AVERAGE(P305,P322,P339,P356),1))</f>
        <v/>
      </c>
      <c r="Q357" s="270">
        <f>IF(COUNTA(Q305,Q322,Q339,Q356)=0,"",ROUND(AVERAGE(Q305,Q322,Q339,Q356),1))</f>
        <v/>
      </c>
      <c r="S357" s="249">
        <f>IF(COUNTA(S305,S322,S339,S356)=0,"",ROUND(AVERAGE(S305,S322,S339,S356),1))</f>
        <v/>
      </c>
      <c r="T357" s="249">
        <f>IF(COUNTA(T305,T322,T339,T356)=0,"",ROUND(AVERAGE(T305,T322,T339,T356),1))</f>
        <v/>
      </c>
      <c r="U357" s="249">
        <f>IF(COUNTA(U305,U322,U339,U356)=0,"",ROUND(AVERAGE(U305,U322,U339,U356),1))</f>
        <v/>
      </c>
      <c r="V357" s="249">
        <f>IF(COUNTA(V305,V322,V339,V356)=0,"",ROUND(AVERAGE(V305,V322,V339,V356),1))</f>
        <v/>
      </c>
      <c r="W357" s="249">
        <f>IF(COUNTA(W305,W322,W339,W356)=0,"",ROUND(AVERAGE(W305,W322,W339,W356),1))</f>
        <v/>
      </c>
      <c r="X357" s="249">
        <f>IF(COUNTA(X305,X322,X339,X356)=0,"",ROUND(AVERAGE(X305,X322,X339,X356),1))</f>
        <v/>
      </c>
      <c r="Y357" s="249">
        <f>IF(COUNTA(Y305,Y322,Y339,Y356)=0,"",ROUND(AVERAGE(Y305,Y322,Y339,Y356),1))</f>
        <v/>
      </c>
      <c r="Z357" s="249">
        <f>IF(COUNTA(Z305,Z322,Z339,Z356)=0,"",ROUND(AVERAGE(Z305,Z322,Z339,Z356),1))</f>
        <v/>
      </c>
      <c r="AA357" s="249">
        <f>IF(COUNTA(AA305,AA322,AA339,AA356)=0,"",ROUND(AVERAGE(AA305,AA322,AA339,AA356),1))</f>
        <v/>
      </c>
      <c r="AB357" s="249">
        <f>IF(COUNTA(AB305,AB322,AB339,AB356)=0,"",ROUND(AVERAGE(AB305,AB322,AB339,AB356),1))</f>
        <v/>
      </c>
      <c r="AC357" s="249">
        <f>IF(COUNTA(AC305,AC322,AC339,AC356)=0,"",ROUND(AVERAGE(AC305,AC322,AC339,AC356),1))</f>
        <v/>
      </c>
      <c r="AD357" s="249">
        <f>IF(COUNTA(AD305,AD322,AD339,AD356)=0,"",ROUND(AVERAGE(AD305,AD322,AD339,AD356),1))</f>
        <v/>
      </c>
      <c r="AE357" s="249">
        <f>IF(COUNTA(AE305,AE322,AE339,AE356)=0,"",ROUND(AVERAGE(AE305,AE322,AE339,AE356),1))</f>
        <v/>
      </c>
      <c r="AF357" s="270">
        <f>IF(COUNTA(AF305,AF322,AF339,AF356)=0,"",ROUND(AVERAGE(AF305,AF322,AF339,AF356),1))</f>
        <v/>
      </c>
      <c r="AH357" s="249">
        <f>IF(COUNTA(AH305,AH322,AH339,AH356)=0,"",ROUND(AVERAGE(AH305,AH322,AH339,AH356),1))</f>
        <v/>
      </c>
      <c r="AI357" s="249">
        <f>IF(COUNTA(AI305,AI322,AI339,AI356)=0,"",ROUND(AVERAGE(AI305,AI322,AI339,AI356),1))</f>
        <v/>
      </c>
      <c r="AJ357" s="249">
        <f>IF(COUNTA(AJ305,AJ322,AJ339,AJ356)=0,"",ROUND(AVERAGE(AJ305,AJ322,AJ339,AJ356),1))</f>
        <v/>
      </c>
      <c r="AK357" s="249">
        <f>IF(COUNTA(AK305,AK322,AK339,AK356)=0,"",ROUND(AVERAGE(AK305,AK322,AK339,AK356),1))</f>
        <v/>
      </c>
      <c r="AL357" s="249">
        <f>IF(COUNTA(AL305,AL322,AL339,AL356)=0,"",ROUND(AVERAGE(AL305,AL322,AL339,AL356),1))</f>
        <v/>
      </c>
      <c r="AM357" s="249">
        <f>IF(COUNTA(AM305,AM322,AM339,AM356)=0,"",ROUND(AVERAGE(AM305,AM322,AM339,AM356),1))</f>
        <v/>
      </c>
      <c r="AN357" s="249">
        <f>IF(COUNTA(AN305,AN322,AN339,AN356)=0,"",ROUND(AVERAGE(AN305,AN322,AN339,AN356),1))</f>
        <v/>
      </c>
      <c r="AO357" s="249">
        <f>IF(COUNTA(AO305,AO322,AO339,AO356)=0,"",ROUND(AVERAGE(AO305,AO322,AO339,AO356),1))</f>
        <v/>
      </c>
      <c r="AP357" s="249">
        <f>IF(COUNTA(AP305,AP322,AP339,AP356)=0,"",ROUND(AVERAGE(AP305,AP322,AP339,AP356),1))</f>
        <v/>
      </c>
      <c r="AQ357" s="249">
        <f>IF(COUNTA(AQ305,AQ322,AQ339,AQ356)=0,"",ROUND(AVERAGE(AQ305,AQ322,AQ339,AQ356),1))</f>
        <v/>
      </c>
      <c r="AR357" s="249">
        <f>IF(COUNTA(AR305,AR322,AR339,AR356)=0,"",ROUND(AVERAGE(AR305,AR322,AR339,AR356),1))</f>
        <v/>
      </c>
      <c r="AS357" s="249">
        <f>IF(COUNTA(AS305,AS322,AS339,AS356)=0,"",ROUND(AVERAGE(AS305,AS322,AS339,AS356),1))</f>
        <v/>
      </c>
      <c r="AT357" s="249">
        <f>IF(COUNTA(AT305,AT322,AT339,AT356)=0,"",ROUND(AVERAGE(AT305,AT322,AT339,AT356),1))</f>
        <v/>
      </c>
      <c r="AU357" s="271">
        <f>IF(COUNTA(AU305,AU322,AU339,AU356)=0,"",ROUND(AVERAGE(AU305,AU322,AU339,AU356),1))</f>
        <v/>
      </c>
    </row>
    <row r="358" ht="14.4" customHeight="1" s="185">
      <c r="C358" s="235" t="n"/>
      <c r="D358" s="194" t="n"/>
      <c r="E358" s="194" t="n"/>
      <c r="F358" s="194" t="n"/>
      <c r="G358" s="194" t="n"/>
      <c r="H358" s="194" t="n"/>
      <c r="I358" s="194" t="n"/>
      <c r="J358" s="194" t="n"/>
      <c r="K358" s="194" t="n"/>
      <c r="L358" s="194" t="n"/>
      <c r="M358" s="194" t="n"/>
      <c r="N358" s="194" t="n"/>
      <c r="O358" s="194" t="n"/>
      <c r="P358" s="194" t="n"/>
      <c r="Q358" s="235" t="n"/>
      <c r="S358" s="194" t="n"/>
      <c r="T358" s="194" t="n"/>
      <c r="U358" s="194" t="n"/>
      <c r="V358" s="194" t="n"/>
      <c r="W358" s="194" t="n"/>
      <c r="X358" s="194" t="n"/>
      <c r="Y358" s="194" t="n"/>
      <c r="Z358" s="194" t="n"/>
      <c r="AA358" s="194" t="n"/>
      <c r="AB358" s="194" t="n"/>
      <c r="AC358" s="194" t="n"/>
      <c r="AD358" s="194" t="n"/>
      <c r="AE358" s="194" t="n"/>
      <c r="AF358" s="235" t="n"/>
      <c r="AH358" s="194" t="n"/>
      <c r="AI358" s="194" t="n"/>
      <c r="AJ358" s="194" t="n"/>
      <c r="AK358" s="194" t="n"/>
      <c r="AL358" s="194" t="n"/>
      <c r="AM358" s="194" t="n"/>
      <c r="AN358" s="194" t="n"/>
      <c r="AO358" s="194" t="n"/>
      <c r="AP358" s="194" t="n"/>
      <c r="AQ358" s="194" t="n"/>
      <c r="AR358" s="194" t="n"/>
      <c r="AS358" s="194" t="n"/>
      <c r="AT358" s="194" t="n"/>
    </row>
    <row r="359" ht="15.6" customHeight="1" s="185">
      <c r="A359" s="216" t="inlineStr">
        <is>
          <t>📋 T1 — 📆 SEMAINE 6</t>
        </is>
      </c>
      <c r="C359" s="252" t="n"/>
      <c r="D359" s="218" t="inlineStr">
        <is>
          <t>🤝 VIE COLLECT.</t>
        </is>
      </c>
      <c r="H359" s="219" t="inlineStr">
        <is>
          <t>🎯 AUTONOMIE</t>
        </is>
      </c>
      <c r="K359" s="220" t="inlineStr">
        <is>
          <t>🎨 CRÉATIVITÉ</t>
        </is>
      </c>
      <c r="N359" s="221" t="inlineStr">
        <is>
          <t>⚽ MOTRICITÉ</t>
        </is>
      </c>
      <c r="Q359" s="252" t="inlineStr">
        <is>
          <t>MOY</t>
        </is>
      </c>
      <c r="S359" s="218" t="inlineStr">
        <is>
          <t>🤝 VIE COLLECT.</t>
        </is>
      </c>
      <c r="W359" s="219" t="inlineStr">
        <is>
          <t>🎯 AUTONOMIE</t>
        </is>
      </c>
      <c r="Z359" s="220" t="inlineStr">
        <is>
          <t>🎨 CRÉATIVITÉ</t>
        </is>
      </c>
      <c r="AC359" s="221" t="inlineStr">
        <is>
          <t>⚽ MOTRICITÉ</t>
        </is>
      </c>
      <c r="AF359" s="252" t="inlineStr">
        <is>
          <t>MOY</t>
        </is>
      </c>
      <c r="AH359" s="218" t="inlineStr">
        <is>
          <t>🤝 VIE COLLECT.</t>
        </is>
      </c>
      <c r="AL359" s="219" t="inlineStr">
        <is>
          <t>🎯 AUTONOMIE</t>
        </is>
      </c>
      <c r="AO359" s="220" t="inlineStr">
        <is>
          <t>🎨 CRÉATIVITÉ</t>
        </is>
      </c>
      <c r="AR359" s="221" t="inlineStr">
        <is>
          <t>⚽ MOTRICITÉ</t>
        </is>
      </c>
      <c r="AU359" s="269" t="inlineStr">
        <is>
          <t>MOY</t>
        </is>
      </c>
    </row>
    <row r="360" ht="30" customHeight="1" s="185">
      <c r="A360" s="226" t="inlineStr">
        <is>
          <t>N°</t>
        </is>
      </c>
      <c r="B360" s="227" t="inlineStr">
        <is>
          <t>📅 LUNDI</t>
        </is>
      </c>
      <c r="C360" s="228" t="n"/>
      <c r="D360" s="229" t="inlineStr">
        <is>
          <t>Règles</t>
        </is>
      </c>
      <c r="E360" s="229" t="inlineStr">
        <is>
          <t>Coopér.</t>
        </is>
      </c>
      <c r="F360" s="229" t="inlineStr">
        <is>
          <t>Comm.</t>
        </is>
      </c>
      <c r="G360" s="229" t="inlineStr">
        <is>
          <t>Entraide</t>
        </is>
      </c>
      <c r="H360" s="230" t="inlineStr">
        <is>
          <t>Initiat.</t>
        </is>
      </c>
      <c r="I360" s="230" t="inlineStr">
        <is>
          <t>Gest.mat</t>
        </is>
      </c>
      <c r="J360" s="230" t="inlineStr">
        <is>
          <t>Orga.</t>
        </is>
      </c>
      <c r="K360" s="231" t="inlineStr">
        <is>
          <t>Imagin.</t>
        </is>
      </c>
      <c r="L360" s="231" t="inlineStr">
        <is>
          <t>Expr.art</t>
        </is>
      </c>
      <c r="M360" s="231" t="inlineStr">
        <is>
          <t>Expr.corp</t>
        </is>
      </c>
      <c r="N360" s="232" t="inlineStr">
        <is>
          <t>Coord.</t>
        </is>
      </c>
      <c r="O360" s="232" t="inlineStr">
        <is>
          <t>Endur.</t>
        </is>
      </c>
      <c r="P360" s="232" t="inlineStr">
        <is>
          <t>Esp.sport</t>
        </is>
      </c>
      <c r="Q360" s="267" t="inlineStr">
        <is>
          <t>MOY</t>
        </is>
      </c>
      <c r="R360" s="268" t="inlineStr">
        <is>
          <t>▼ Activité</t>
        </is>
      </c>
      <c r="S360" s="229" t="inlineStr">
        <is>
          <t>Règles</t>
        </is>
      </c>
      <c r="T360" s="229" t="inlineStr">
        <is>
          <t>Coopér.</t>
        </is>
      </c>
      <c r="U360" s="229" t="inlineStr">
        <is>
          <t>Comm.</t>
        </is>
      </c>
      <c r="V360" s="229" t="inlineStr">
        <is>
          <t>Entraide</t>
        </is>
      </c>
      <c r="W360" s="230" t="inlineStr">
        <is>
          <t>Initiat.</t>
        </is>
      </c>
      <c r="X360" s="230" t="inlineStr">
        <is>
          <t>Gest.mat</t>
        </is>
      </c>
      <c r="Y360" s="230" t="inlineStr">
        <is>
          <t>Orga.</t>
        </is>
      </c>
      <c r="Z360" s="231" t="inlineStr">
        <is>
          <t>Imagin.</t>
        </is>
      </c>
      <c r="AA360" s="231" t="inlineStr">
        <is>
          <t>Expr.art</t>
        </is>
      </c>
      <c r="AB360" s="231" t="inlineStr">
        <is>
          <t>Expr.corp</t>
        </is>
      </c>
      <c r="AC360" s="232" t="inlineStr">
        <is>
          <t>Coord.</t>
        </is>
      </c>
      <c r="AD360" s="232" t="inlineStr">
        <is>
          <t>Endur.</t>
        </is>
      </c>
      <c r="AE360" s="232" t="inlineStr">
        <is>
          <t>Esp.sport</t>
        </is>
      </c>
      <c r="AF360" s="267" t="inlineStr">
        <is>
          <t>MOY</t>
        </is>
      </c>
      <c r="AH360" s="229" t="inlineStr">
        <is>
          <t>Règles</t>
        </is>
      </c>
      <c r="AI360" s="229" t="inlineStr">
        <is>
          <t>Coopér.</t>
        </is>
      </c>
      <c r="AJ360" s="229" t="inlineStr">
        <is>
          <t>Comm.</t>
        </is>
      </c>
      <c r="AK360" s="229" t="inlineStr">
        <is>
          <t>Entraide</t>
        </is>
      </c>
      <c r="AL360" s="230" t="inlineStr">
        <is>
          <t>Initiat.</t>
        </is>
      </c>
      <c r="AM360" s="230" t="inlineStr">
        <is>
          <t>Gest.mat</t>
        </is>
      </c>
      <c r="AN360" s="230" t="inlineStr">
        <is>
          <t>Orga.</t>
        </is>
      </c>
      <c r="AO360" s="231" t="inlineStr">
        <is>
          <t>Imagin.</t>
        </is>
      </c>
      <c r="AP360" s="231" t="inlineStr">
        <is>
          <t>Expr.art</t>
        </is>
      </c>
      <c r="AQ360" s="231" t="inlineStr">
        <is>
          <t>Expr.corp</t>
        </is>
      </c>
      <c r="AR360" s="232" t="inlineStr">
        <is>
          <t>Coord.</t>
        </is>
      </c>
      <c r="AS360" s="232" t="inlineStr">
        <is>
          <t>Endur.</t>
        </is>
      </c>
      <c r="AT360" s="232" t="inlineStr">
        <is>
          <t>Esp.sport</t>
        </is>
      </c>
      <c r="AU360" s="269" t="inlineStr">
        <is>
          <t>MOY</t>
        </is>
      </c>
    </row>
    <row r="361" ht="14.4" customHeight="1" s="185">
      <c r="A361" s="213" t="n">
        <v>1</v>
      </c>
      <c r="B361" s="234">
        <f t="array" ref="B361:B361">IFERROR(INDEX(Liste_Enfants!B$4:B$53,SMALL(IF(Liste_Enfants!E$4:E$53="C",ROW(Liste_Enfants!E$4:E$53)-3),1))&amp;" "&amp;INDEX(Liste_Enfants!C$4:C$53,SMALL(IF(Liste_Enfants!E$4:E$53="C",ROW(Liste_Enfants!E$4:E$53)-3),1)),"")</f>
        <v/>
      </c>
      <c r="C361" s="235" t="n"/>
      <c r="D361" s="236" t="n"/>
      <c r="E361" s="236" t="n"/>
      <c r="F361" s="236" t="n"/>
      <c r="G361" s="236" t="n"/>
      <c r="H361" s="236" t="n"/>
      <c r="I361" s="236" t="n"/>
      <c r="J361" s="236" t="n"/>
      <c r="K361" s="236" t="n"/>
      <c r="L361" s="236" t="n"/>
      <c r="M361" s="236" t="n"/>
      <c r="N361" s="236" t="n"/>
      <c r="O361" s="236" t="n"/>
      <c r="P361" s="236" t="n"/>
      <c r="Q361" s="264">
        <f>IF(COUNTA(D361:P361)=0,"",ROUND(AVERAGE(D361:P361),1))</f>
        <v/>
      </c>
      <c r="S361" s="236" t="n"/>
      <c r="T361" s="236" t="n"/>
      <c r="U361" s="236" t="n"/>
      <c r="V361" s="236" t="n"/>
      <c r="W361" s="236" t="n"/>
      <c r="X361" s="236" t="n"/>
      <c r="Y361" s="236" t="n"/>
      <c r="Z361" s="236" t="n"/>
      <c r="AA361" s="236" t="n"/>
      <c r="AB361" s="236" t="n"/>
      <c r="AC361" s="236" t="n"/>
      <c r="AD361" s="236" t="n"/>
      <c r="AE361" s="236" t="n"/>
      <c r="AF361" s="264">
        <f>IF(COUNTA(S361:AE361)=0,"",ROUND(AVERAGE(S361:AE361),1))</f>
        <v/>
      </c>
      <c r="AH361" s="236" t="n"/>
      <c r="AI361" s="236" t="n"/>
      <c r="AJ361" s="236" t="n"/>
      <c r="AK361" s="236" t="n"/>
      <c r="AL361" s="236" t="n"/>
      <c r="AM361" s="236" t="n"/>
      <c r="AN361" s="236" t="n"/>
      <c r="AO361" s="236" t="n"/>
      <c r="AP361" s="236" t="n"/>
      <c r="AQ361" s="236" t="n"/>
      <c r="AR361" s="236" t="n"/>
      <c r="AS361" s="236" t="n"/>
      <c r="AT361" s="236" t="n"/>
      <c r="AU361" s="237">
        <f>IF(COUNTA(AH361:AT361)=0,"",ROUND(AVERAGE(AH361:AT361),1))</f>
        <v/>
      </c>
    </row>
    <row r="362" ht="14.4" customHeight="1" s="185">
      <c r="A362" s="238" t="n">
        <v>2</v>
      </c>
      <c r="B362" s="239">
        <f t="array" ref="B362:B362">IFERROR(INDEX(Liste_Enfants!B$4:B$53,SMALL(IF(Liste_Enfants!E$4:E$53="C",ROW(Liste_Enfants!E$4:E$53)-3),2))&amp;" "&amp;INDEX(Liste_Enfants!C$4:C$53,SMALL(IF(Liste_Enfants!E$4:E$53="C",ROW(Liste_Enfants!E$4:E$53)-3),2)),"")</f>
        <v/>
      </c>
      <c r="C362" s="235" t="n"/>
      <c r="D362" s="236" t="n"/>
      <c r="E362" s="236" t="n"/>
      <c r="F362" s="236" t="n"/>
      <c r="G362" s="236" t="n"/>
      <c r="H362" s="236" t="n"/>
      <c r="I362" s="236" t="n"/>
      <c r="J362" s="236" t="n"/>
      <c r="K362" s="236" t="n"/>
      <c r="L362" s="236" t="n"/>
      <c r="M362" s="236" t="n"/>
      <c r="N362" s="236" t="n"/>
      <c r="O362" s="236" t="n"/>
      <c r="P362" s="236" t="n"/>
      <c r="Q362" s="264">
        <f>IF(COUNTA(D362:P362)=0,"",ROUND(AVERAGE(D362:P362),1))</f>
        <v/>
      </c>
      <c r="S362" s="236" t="n"/>
      <c r="T362" s="236" t="n"/>
      <c r="U362" s="236" t="n"/>
      <c r="V362" s="236" t="n"/>
      <c r="W362" s="236" t="n"/>
      <c r="X362" s="236" t="n"/>
      <c r="Y362" s="236" t="n"/>
      <c r="Z362" s="236" t="n"/>
      <c r="AA362" s="236" t="n"/>
      <c r="AB362" s="236" t="n"/>
      <c r="AC362" s="236" t="n"/>
      <c r="AD362" s="236" t="n"/>
      <c r="AE362" s="236" t="n"/>
      <c r="AF362" s="264">
        <f>IF(COUNTA(S362:AE362)=0,"",ROUND(AVERAGE(S362:AE362),1))</f>
        <v/>
      </c>
      <c r="AH362" s="236" t="n"/>
      <c r="AI362" s="236" t="n"/>
      <c r="AJ362" s="236" t="n"/>
      <c r="AK362" s="236" t="n"/>
      <c r="AL362" s="236" t="n"/>
      <c r="AM362" s="236" t="n"/>
      <c r="AN362" s="236" t="n"/>
      <c r="AO362" s="236" t="n"/>
      <c r="AP362" s="236" t="n"/>
      <c r="AQ362" s="236" t="n"/>
      <c r="AR362" s="236" t="n"/>
      <c r="AS362" s="236" t="n"/>
      <c r="AT362" s="236" t="n"/>
      <c r="AU362" s="237">
        <f>IF(COUNTA(AH362:AT362)=0,"",ROUND(AVERAGE(AH362:AT362),1))</f>
        <v/>
      </c>
    </row>
    <row r="363" ht="14.4" customHeight="1" s="185">
      <c r="A363" s="213" t="n">
        <v>3</v>
      </c>
      <c r="B363" s="234">
        <f t="array" ref="B363:B363">IFERROR(INDEX(Liste_Enfants!B$4:B$53,SMALL(IF(Liste_Enfants!E$4:E$53="C",ROW(Liste_Enfants!E$4:E$53)-3),3))&amp;" "&amp;INDEX(Liste_Enfants!C$4:C$53,SMALL(IF(Liste_Enfants!E$4:E$53="C",ROW(Liste_Enfants!E$4:E$53)-3),3)),"")</f>
        <v/>
      </c>
      <c r="C363" s="235" t="n"/>
      <c r="D363" s="236" t="n"/>
      <c r="E363" s="236" t="n"/>
      <c r="F363" s="236" t="n"/>
      <c r="G363" s="236" t="n"/>
      <c r="H363" s="236" t="n"/>
      <c r="I363" s="236" t="n"/>
      <c r="J363" s="236" t="n"/>
      <c r="K363" s="236" t="n"/>
      <c r="L363" s="236" t="n"/>
      <c r="M363" s="236" t="n"/>
      <c r="N363" s="236" t="n"/>
      <c r="O363" s="236" t="n"/>
      <c r="P363" s="236" t="n"/>
      <c r="Q363" s="264">
        <f>IF(COUNTA(D363:P363)=0,"",ROUND(AVERAGE(D363:P363),1))</f>
        <v/>
      </c>
      <c r="S363" s="236" t="n"/>
      <c r="T363" s="236" t="n"/>
      <c r="U363" s="236" t="n"/>
      <c r="V363" s="236" t="n"/>
      <c r="W363" s="236" t="n"/>
      <c r="X363" s="236" t="n"/>
      <c r="Y363" s="236" t="n"/>
      <c r="Z363" s="236" t="n"/>
      <c r="AA363" s="236" t="n"/>
      <c r="AB363" s="236" t="n"/>
      <c r="AC363" s="236" t="n"/>
      <c r="AD363" s="236" t="n"/>
      <c r="AE363" s="236" t="n"/>
      <c r="AF363" s="264">
        <f>IF(COUNTA(S363:AE363)=0,"",ROUND(AVERAGE(S363:AE363),1))</f>
        <v/>
      </c>
      <c r="AH363" s="236" t="n"/>
      <c r="AI363" s="236" t="n"/>
      <c r="AJ363" s="236" t="n"/>
      <c r="AK363" s="236" t="n"/>
      <c r="AL363" s="236" t="n"/>
      <c r="AM363" s="236" t="n"/>
      <c r="AN363" s="236" t="n"/>
      <c r="AO363" s="236" t="n"/>
      <c r="AP363" s="236" t="n"/>
      <c r="AQ363" s="236" t="n"/>
      <c r="AR363" s="236" t="n"/>
      <c r="AS363" s="236" t="n"/>
      <c r="AT363" s="236" t="n"/>
      <c r="AU363" s="237">
        <f>IF(COUNTA(AH363:AT363)=0,"",ROUND(AVERAGE(AH363:AT363),1))</f>
        <v/>
      </c>
    </row>
    <row r="364" ht="14.4" customHeight="1" s="185">
      <c r="A364" s="238" t="n">
        <v>4</v>
      </c>
      <c r="B364" s="239">
        <f t="array" ref="B364:B364">IFERROR(INDEX(Liste_Enfants!B$4:B$53,SMALL(IF(Liste_Enfants!E$4:E$53="C",ROW(Liste_Enfants!E$4:E$53)-3),4))&amp;" "&amp;INDEX(Liste_Enfants!C$4:C$53,SMALL(IF(Liste_Enfants!E$4:E$53="C",ROW(Liste_Enfants!E$4:E$53)-3),4)),"")</f>
        <v/>
      </c>
      <c r="C364" s="235" t="n"/>
      <c r="D364" s="236" t="n"/>
      <c r="E364" s="236" t="n"/>
      <c r="F364" s="236" t="n"/>
      <c r="G364" s="236" t="n"/>
      <c r="H364" s="236" t="n"/>
      <c r="I364" s="236" t="n"/>
      <c r="J364" s="236" t="n"/>
      <c r="K364" s="236" t="n"/>
      <c r="L364" s="236" t="n"/>
      <c r="M364" s="236" t="n"/>
      <c r="N364" s="236" t="n"/>
      <c r="O364" s="236" t="n"/>
      <c r="P364" s="236" t="n"/>
      <c r="Q364" s="264">
        <f>IF(COUNTA(D364:P364)=0,"",ROUND(AVERAGE(D364:P364),1))</f>
        <v/>
      </c>
      <c r="S364" s="236" t="n"/>
      <c r="T364" s="236" t="n"/>
      <c r="U364" s="236" t="n"/>
      <c r="V364" s="236" t="n"/>
      <c r="W364" s="236" t="n"/>
      <c r="X364" s="236" t="n"/>
      <c r="Y364" s="236" t="n"/>
      <c r="Z364" s="236" t="n"/>
      <c r="AA364" s="236" t="n"/>
      <c r="AB364" s="236" t="n"/>
      <c r="AC364" s="236" t="n"/>
      <c r="AD364" s="236" t="n"/>
      <c r="AE364" s="236" t="n"/>
      <c r="AF364" s="264">
        <f>IF(COUNTA(S364:AE364)=0,"",ROUND(AVERAGE(S364:AE364),1))</f>
        <v/>
      </c>
      <c r="AH364" s="236" t="n"/>
      <c r="AI364" s="236" t="n"/>
      <c r="AJ364" s="236" t="n"/>
      <c r="AK364" s="236" t="n"/>
      <c r="AL364" s="236" t="n"/>
      <c r="AM364" s="236" t="n"/>
      <c r="AN364" s="236" t="n"/>
      <c r="AO364" s="236" t="n"/>
      <c r="AP364" s="236" t="n"/>
      <c r="AQ364" s="236" t="n"/>
      <c r="AR364" s="236" t="n"/>
      <c r="AS364" s="236" t="n"/>
      <c r="AT364" s="236" t="n"/>
      <c r="AU364" s="237">
        <f>IF(COUNTA(AH364:AT364)=0,"",ROUND(AVERAGE(AH364:AT364),1))</f>
        <v/>
      </c>
    </row>
    <row r="365" ht="14.4" customHeight="1" s="185">
      <c r="A365" s="213" t="n">
        <v>5</v>
      </c>
      <c r="B365" s="234">
        <f t="array" ref="B365:B365">IFERROR(INDEX(Liste_Enfants!B$4:B$53,SMALL(IF(Liste_Enfants!E$4:E$53="C",ROW(Liste_Enfants!E$4:E$53)-3),5))&amp;" "&amp;INDEX(Liste_Enfants!C$4:C$53,SMALL(IF(Liste_Enfants!E$4:E$53="C",ROW(Liste_Enfants!E$4:E$53)-3),5)),"")</f>
        <v/>
      </c>
      <c r="C365" s="235" t="n"/>
      <c r="D365" s="236" t="n"/>
      <c r="E365" s="236" t="n"/>
      <c r="F365" s="236" t="n"/>
      <c r="G365" s="236" t="n"/>
      <c r="H365" s="236" t="n"/>
      <c r="I365" s="236" t="n"/>
      <c r="J365" s="236" t="n"/>
      <c r="K365" s="236" t="n"/>
      <c r="L365" s="236" t="n"/>
      <c r="M365" s="236" t="n"/>
      <c r="N365" s="236" t="n"/>
      <c r="O365" s="236" t="n"/>
      <c r="P365" s="236" t="n"/>
      <c r="Q365" s="264">
        <f>IF(COUNTA(D365:P365)=0,"",ROUND(AVERAGE(D365:P365),1))</f>
        <v/>
      </c>
      <c r="S365" s="236" t="n"/>
      <c r="T365" s="236" t="n"/>
      <c r="U365" s="236" t="n"/>
      <c r="V365" s="236" t="n"/>
      <c r="W365" s="236" t="n"/>
      <c r="X365" s="236" t="n"/>
      <c r="Y365" s="236" t="n"/>
      <c r="Z365" s="236" t="n"/>
      <c r="AA365" s="236" t="n"/>
      <c r="AB365" s="236" t="n"/>
      <c r="AC365" s="236" t="n"/>
      <c r="AD365" s="236" t="n"/>
      <c r="AE365" s="236" t="n"/>
      <c r="AF365" s="264">
        <f>IF(COUNTA(S365:AE365)=0,"",ROUND(AVERAGE(S365:AE365),1))</f>
        <v/>
      </c>
      <c r="AH365" s="236" t="n"/>
      <c r="AI365" s="236" t="n"/>
      <c r="AJ365" s="236" t="n"/>
      <c r="AK365" s="236" t="n"/>
      <c r="AL365" s="236" t="n"/>
      <c r="AM365" s="236" t="n"/>
      <c r="AN365" s="236" t="n"/>
      <c r="AO365" s="236" t="n"/>
      <c r="AP365" s="236" t="n"/>
      <c r="AQ365" s="236" t="n"/>
      <c r="AR365" s="236" t="n"/>
      <c r="AS365" s="236" t="n"/>
      <c r="AT365" s="236" t="n"/>
      <c r="AU365" s="237">
        <f>IF(COUNTA(AH365:AT365)=0,"",ROUND(AVERAGE(AH365:AT365),1))</f>
        <v/>
      </c>
    </row>
    <row r="366" ht="14.4" customHeight="1" s="185">
      <c r="A366" s="238" t="n">
        <v>6</v>
      </c>
      <c r="B366" s="239">
        <f t="array" ref="B366:B366">IFERROR(INDEX(Liste_Enfants!B$4:B$53,SMALL(IF(Liste_Enfants!E$4:E$53="C",ROW(Liste_Enfants!E$4:E$53)-3),6))&amp;" "&amp;INDEX(Liste_Enfants!C$4:C$53,SMALL(IF(Liste_Enfants!E$4:E$53="C",ROW(Liste_Enfants!E$4:E$53)-3),6)),"")</f>
        <v/>
      </c>
      <c r="C366" s="235" t="n"/>
      <c r="D366" s="236" t="n"/>
      <c r="E366" s="236" t="n"/>
      <c r="F366" s="236" t="n"/>
      <c r="G366" s="236" t="n"/>
      <c r="H366" s="236" t="n"/>
      <c r="I366" s="236" t="n"/>
      <c r="J366" s="236" t="n"/>
      <c r="K366" s="236" t="n"/>
      <c r="L366" s="236" t="n"/>
      <c r="M366" s="236" t="n"/>
      <c r="N366" s="236" t="n"/>
      <c r="O366" s="236" t="n"/>
      <c r="P366" s="236" t="n"/>
      <c r="Q366" s="264">
        <f>IF(COUNTA(D366:P366)=0,"",ROUND(AVERAGE(D366:P366),1))</f>
        <v/>
      </c>
      <c r="S366" s="236" t="n"/>
      <c r="T366" s="236" t="n"/>
      <c r="U366" s="236" t="n"/>
      <c r="V366" s="236" t="n"/>
      <c r="W366" s="236" t="n"/>
      <c r="X366" s="236" t="n"/>
      <c r="Y366" s="236" t="n"/>
      <c r="Z366" s="236" t="n"/>
      <c r="AA366" s="236" t="n"/>
      <c r="AB366" s="236" t="n"/>
      <c r="AC366" s="236" t="n"/>
      <c r="AD366" s="236" t="n"/>
      <c r="AE366" s="236" t="n"/>
      <c r="AF366" s="264">
        <f>IF(COUNTA(S366:AE366)=0,"",ROUND(AVERAGE(S366:AE366),1))</f>
        <v/>
      </c>
      <c r="AH366" s="236" t="n"/>
      <c r="AI366" s="236" t="n"/>
      <c r="AJ366" s="236" t="n"/>
      <c r="AK366" s="236" t="n"/>
      <c r="AL366" s="236" t="n"/>
      <c r="AM366" s="236" t="n"/>
      <c r="AN366" s="236" t="n"/>
      <c r="AO366" s="236" t="n"/>
      <c r="AP366" s="236" t="n"/>
      <c r="AQ366" s="236" t="n"/>
      <c r="AR366" s="236" t="n"/>
      <c r="AS366" s="236" t="n"/>
      <c r="AT366" s="236" t="n"/>
      <c r="AU366" s="237">
        <f>IF(COUNTA(AH366:AT366)=0,"",ROUND(AVERAGE(AH366:AT366),1))</f>
        <v/>
      </c>
    </row>
    <row r="367" ht="14.4" customHeight="1" s="185">
      <c r="A367" s="213" t="n">
        <v>7</v>
      </c>
      <c r="B367" s="234">
        <f t="array" ref="B367:B367">IFERROR(INDEX(Liste_Enfants!B$4:B$53,SMALL(IF(Liste_Enfants!E$4:E$53="C",ROW(Liste_Enfants!E$4:E$53)-3),7))&amp;" "&amp;INDEX(Liste_Enfants!C$4:C$53,SMALL(IF(Liste_Enfants!E$4:E$53="C",ROW(Liste_Enfants!E$4:E$53)-3),7)),"")</f>
        <v/>
      </c>
      <c r="C367" s="235" t="n"/>
      <c r="D367" s="236" t="n"/>
      <c r="E367" s="236" t="n"/>
      <c r="F367" s="236" t="n"/>
      <c r="G367" s="236" t="n"/>
      <c r="H367" s="236" t="n"/>
      <c r="I367" s="236" t="n"/>
      <c r="J367" s="236" t="n"/>
      <c r="K367" s="236" t="n"/>
      <c r="L367" s="236" t="n"/>
      <c r="M367" s="236" t="n"/>
      <c r="N367" s="236" t="n"/>
      <c r="O367" s="236" t="n"/>
      <c r="P367" s="236" t="n"/>
      <c r="Q367" s="264">
        <f>IF(COUNTA(D367:P367)=0,"",ROUND(AVERAGE(D367:P367),1))</f>
        <v/>
      </c>
      <c r="S367" s="236" t="n"/>
      <c r="T367" s="236" t="n"/>
      <c r="U367" s="236" t="n"/>
      <c r="V367" s="236" t="n"/>
      <c r="W367" s="236" t="n"/>
      <c r="X367" s="236" t="n"/>
      <c r="Y367" s="236" t="n"/>
      <c r="Z367" s="236" t="n"/>
      <c r="AA367" s="236" t="n"/>
      <c r="AB367" s="236" t="n"/>
      <c r="AC367" s="236" t="n"/>
      <c r="AD367" s="236" t="n"/>
      <c r="AE367" s="236" t="n"/>
      <c r="AF367" s="264">
        <f>IF(COUNTA(S367:AE367)=0,"",ROUND(AVERAGE(S367:AE367),1))</f>
        <v/>
      </c>
      <c r="AH367" s="236" t="n"/>
      <c r="AI367" s="236" t="n"/>
      <c r="AJ367" s="236" t="n"/>
      <c r="AK367" s="236" t="n"/>
      <c r="AL367" s="236" t="n"/>
      <c r="AM367" s="236" t="n"/>
      <c r="AN367" s="236" t="n"/>
      <c r="AO367" s="236" t="n"/>
      <c r="AP367" s="236" t="n"/>
      <c r="AQ367" s="236" t="n"/>
      <c r="AR367" s="236" t="n"/>
      <c r="AS367" s="236" t="n"/>
      <c r="AT367" s="236" t="n"/>
      <c r="AU367" s="237">
        <f>IF(COUNTA(AH367:AT367)=0,"",ROUND(AVERAGE(AH367:AT367),1))</f>
        <v/>
      </c>
    </row>
    <row r="368" ht="14.4" customHeight="1" s="185">
      <c r="A368" s="238" t="n">
        <v>8</v>
      </c>
      <c r="B368" s="239">
        <f t="array" ref="B368:B368">IFERROR(INDEX(Liste_Enfants!B$4:B$53,SMALL(IF(Liste_Enfants!E$4:E$53="C",ROW(Liste_Enfants!E$4:E$53)-3),8))&amp;" "&amp;INDEX(Liste_Enfants!C$4:C$53,SMALL(IF(Liste_Enfants!E$4:E$53="C",ROW(Liste_Enfants!E$4:E$53)-3),8)),"")</f>
        <v/>
      </c>
      <c r="C368" s="235" t="n"/>
      <c r="D368" s="236" t="n"/>
      <c r="E368" s="236" t="n"/>
      <c r="F368" s="236" t="n"/>
      <c r="G368" s="236" t="n"/>
      <c r="H368" s="236" t="n"/>
      <c r="I368" s="236" t="n"/>
      <c r="J368" s="236" t="n"/>
      <c r="K368" s="236" t="n"/>
      <c r="L368" s="236" t="n"/>
      <c r="M368" s="236" t="n"/>
      <c r="N368" s="236" t="n"/>
      <c r="O368" s="236" t="n"/>
      <c r="P368" s="236" t="n"/>
      <c r="Q368" s="264">
        <f>IF(COUNTA(D368:P368)=0,"",ROUND(AVERAGE(D368:P368),1))</f>
        <v/>
      </c>
      <c r="S368" s="236" t="n"/>
      <c r="T368" s="236" t="n"/>
      <c r="U368" s="236" t="n"/>
      <c r="V368" s="236" t="n"/>
      <c r="W368" s="236" t="n"/>
      <c r="X368" s="236" t="n"/>
      <c r="Y368" s="236" t="n"/>
      <c r="Z368" s="236" t="n"/>
      <c r="AA368" s="236" t="n"/>
      <c r="AB368" s="236" t="n"/>
      <c r="AC368" s="236" t="n"/>
      <c r="AD368" s="236" t="n"/>
      <c r="AE368" s="236" t="n"/>
      <c r="AF368" s="264">
        <f>IF(COUNTA(S368:AE368)=0,"",ROUND(AVERAGE(S368:AE368),1))</f>
        <v/>
      </c>
      <c r="AH368" s="236" t="n"/>
      <c r="AI368" s="236" t="n"/>
      <c r="AJ368" s="236" t="n"/>
      <c r="AK368" s="236" t="n"/>
      <c r="AL368" s="236" t="n"/>
      <c r="AM368" s="236" t="n"/>
      <c r="AN368" s="236" t="n"/>
      <c r="AO368" s="236" t="n"/>
      <c r="AP368" s="236" t="n"/>
      <c r="AQ368" s="236" t="n"/>
      <c r="AR368" s="236" t="n"/>
      <c r="AS368" s="236" t="n"/>
      <c r="AT368" s="236" t="n"/>
      <c r="AU368" s="237">
        <f>IF(COUNTA(AH368:AT368)=0,"",ROUND(AVERAGE(AH368:AT368),1))</f>
        <v/>
      </c>
    </row>
    <row r="369" ht="14.4" customHeight="1" s="185">
      <c r="A369" s="213" t="n">
        <v>9</v>
      </c>
      <c r="B369" s="234">
        <f t="array" ref="B369:B369">IFERROR(INDEX(Liste_Enfants!B$4:B$53,SMALL(IF(Liste_Enfants!E$4:E$53="C",ROW(Liste_Enfants!E$4:E$53)-3),9))&amp;" "&amp;INDEX(Liste_Enfants!C$4:C$53,SMALL(IF(Liste_Enfants!E$4:E$53="C",ROW(Liste_Enfants!E$4:E$53)-3),9)),"")</f>
        <v/>
      </c>
      <c r="C369" s="235" t="n"/>
      <c r="D369" s="236" t="n"/>
      <c r="E369" s="236" t="n"/>
      <c r="F369" s="236" t="n"/>
      <c r="G369" s="236" t="n"/>
      <c r="H369" s="236" t="n"/>
      <c r="I369" s="236" t="n"/>
      <c r="J369" s="236" t="n"/>
      <c r="K369" s="236" t="n"/>
      <c r="L369" s="236" t="n"/>
      <c r="M369" s="236" t="n"/>
      <c r="N369" s="236" t="n"/>
      <c r="O369" s="236" t="n"/>
      <c r="P369" s="236" t="n"/>
      <c r="Q369" s="264">
        <f>IF(COUNTA(D369:P369)=0,"",ROUND(AVERAGE(D369:P369),1))</f>
        <v/>
      </c>
      <c r="S369" s="236" t="n"/>
      <c r="T369" s="236" t="n"/>
      <c r="U369" s="236" t="n"/>
      <c r="V369" s="236" t="n"/>
      <c r="W369" s="236" t="n"/>
      <c r="X369" s="236" t="n"/>
      <c r="Y369" s="236" t="n"/>
      <c r="Z369" s="236" t="n"/>
      <c r="AA369" s="236" t="n"/>
      <c r="AB369" s="236" t="n"/>
      <c r="AC369" s="236" t="n"/>
      <c r="AD369" s="236" t="n"/>
      <c r="AE369" s="236" t="n"/>
      <c r="AF369" s="264">
        <f>IF(COUNTA(S369:AE369)=0,"",ROUND(AVERAGE(S369:AE369),1))</f>
        <v/>
      </c>
      <c r="AH369" s="236" t="n"/>
      <c r="AI369" s="236" t="n"/>
      <c r="AJ369" s="236" t="n"/>
      <c r="AK369" s="236" t="n"/>
      <c r="AL369" s="236" t="n"/>
      <c r="AM369" s="236" t="n"/>
      <c r="AN369" s="236" t="n"/>
      <c r="AO369" s="236" t="n"/>
      <c r="AP369" s="236" t="n"/>
      <c r="AQ369" s="236" t="n"/>
      <c r="AR369" s="236" t="n"/>
      <c r="AS369" s="236" t="n"/>
      <c r="AT369" s="236" t="n"/>
      <c r="AU369" s="237">
        <f>IF(COUNTA(AH369:AT369)=0,"",ROUND(AVERAGE(AH369:AT369),1))</f>
        <v/>
      </c>
    </row>
    <row r="370" ht="14.4" customHeight="1" s="185">
      <c r="A370" s="238" t="n">
        <v>10</v>
      </c>
      <c r="B370" s="239">
        <f t="array" ref="B370:B370">IFERROR(INDEX(Liste_Enfants!B$4:B$53,SMALL(IF(Liste_Enfants!E$4:E$53="C",ROW(Liste_Enfants!E$4:E$53)-3),10))&amp;" "&amp;INDEX(Liste_Enfants!C$4:C$53,SMALL(IF(Liste_Enfants!E$4:E$53="C",ROW(Liste_Enfants!E$4:E$53)-3),10)),"")</f>
        <v/>
      </c>
      <c r="C370" s="235" t="n"/>
      <c r="D370" s="236" t="n"/>
      <c r="E370" s="236" t="n"/>
      <c r="F370" s="236" t="n"/>
      <c r="G370" s="236" t="n"/>
      <c r="H370" s="236" t="n"/>
      <c r="I370" s="236" t="n"/>
      <c r="J370" s="236" t="n"/>
      <c r="K370" s="236" t="n"/>
      <c r="L370" s="236" t="n"/>
      <c r="M370" s="236" t="n"/>
      <c r="N370" s="236" t="n"/>
      <c r="O370" s="236" t="n"/>
      <c r="P370" s="236" t="n"/>
      <c r="Q370" s="264">
        <f>IF(COUNTA(D370:P370)=0,"",ROUND(AVERAGE(D370:P370),1))</f>
        <v/>
      </c>
      <c r="S370" s="236" t="n"/>
      <c r="T370" s="236" t="n"/>
      <c r="U370" s="236" t="n"/>
      <c r="V370" s="236" t="n"/>
      <c r="W370" s="236" t="n"/>
      <c r="X370" s="236" t="n"/>
      <c r="Y370" s="236" t="n"/>
      <c r="Z370" s="236" t="n"/>
      <c r="AA370" s="236" t="n"/>
      <c r="AB370" s="236" t="n"/>
      <c r="AC370" s="236" t="n"/>
      <c r="AD370" s="236" t="n"/>
      <c r="AE370" s="236" t="n"/>
      <c r="AF370" s="264">
        <f>IF(COUNTA(S370:AE370)=0,"",ROUND(AVERAGE(S370:AE370),1))</f>
        <v/>
      </c>
      <c r="AH370" s="236" t="n"/>
      <c r="AI370" s="236" t="n"/>
      <c r="AJ370" s="236" t="n"/>
      <c r="AK370" s="236" t="n"/>
      <c r="AL370" s="236" t="n"/>
      <c r="AM370" s="236" t="n"/>
      <c r="AN370" s="236" t="n"/>
      <c r="AO370" s="236" t="n"/>
      <c r="AP370" s="236" t="n"/>
      <c r="AQ370" s="236" t="n"/>
      <c r="AR370" s="236" t="n"/>
      <c r="AS370" s="236" t="n"/>
      <c r="AT370" s="236" t="n"/>
      <c r="AU370" s="237">
        <f>IF(COUNTA(AH370:AT370)=0,"",ROUND(AVERAGE(AH370:AT370),1))</f>
        <v/>
      </c>
    </row>
    <row r="371" ht="14.4" customHeight="1" s="185">
      <c r="A371" s="213" t="n">
        <v>11</v>
      </c>
      <c r="B371" s="234">
        <f t="array" ref="B371:B371">IFERROR(INDEX(Liste_Enfants!B$4:B$53,SMALL(IF(Liste_Enfants!E$4:E$53="C",ROW(Liste_Enfants!E$4:E$53)-3),11))&amp;" "&amp;INDEX(Liste_Enfants!C$4:C$53,SMALL(IF(Liste_Enfants!E$4:E$53="C",ROW(Liste_Enfants!E$4:E$53)-3),11)),"")</f>
        <v/>
      </c>
      <c r="C371" s="235" t="n"/>
      <c r="D371" s="236" t="n"/>
      <c r="E371" s="236" t="n"/>
      <c r="F371" s="236" t="n"/>
      <c r="G371" s="236" t="n"/>
      <c r="H371" s="236" t="n"/>
      <c r="I371" s="236" t="n"/>
      <c r="J371" s="236" t="n"/>
      <c r="K371" s="236" t="n"/>
      <c r="L371" s="236" t="n"/>
      <c r="M371" s="236" t="n"/>
      <c r="N371" s="236" t="n"/>
      <c r="O371" s="236" t="n"/>
      <c r="P371" s="236" t="n"/>
      <c r="Q371" s="264">
        <f>IF(COUNTA(D371:P371)=0,"",ROUND(AVERAGE(D371:P371),1))</f>
        <v/>
      </c>
      <c r="S371" s="236" t="n"/>
      <c r="T371" s="236" t="n"/>
      <c r="U371" s="236" t="n"/>
      <c r="V371" s="236" t="n"/>
      <c r="W371" s="236" t="n"/>
      <c r="X371" s="236" t="n"/>
      <c r="Y371" s="236" t="n"/>
      <c r="Z371" s="236" t="n"/>
      <c r="AA371" s="236" t="n"/>
      <c r="AB371" s="236" t="n"/>
      <c r="AC371" s="236" t="n"/>
      <c r="AD371" s="236" t="n"/>
      <c r="AE371" s="236" t="n"/>
      <c r="AF371" s="264">
        <f>IF(COUNTA(S371:AE371)=0,"",ROUND(AVERAGE(S371:AE371),1))</f>
        <v/>
      </c>
      <c r="AH371" s="236" t="n"/>
      <c r="AI371" s="236" t="n"/>
      <c r="AJ371" s="236" t="n"/>
      <c r="AK371" s="236" t="n"/>
      <c r="AL371" s="236" t="n"/>
      <c r="AM371" s="236" t="n"/>
      <c r="AN371" s="236" t="n"/>
      <c r="AO371" s="236" t="n"/>
      <c r="AP371" s="236" t="n"/>
      <c r="AQ371" s="236" t="n"/>
      <c r="AR371" s="236" t="n"/>
      <c r="AS371" s="236" t="n"/>
      <c r="AT371" s="236" t="n"/>
      <c r="AU371" s="237">
        <f>IF(COUNTA(AH371:AT371)=0,"",ROUND(AVERAGE(AH371:AT371),1))</f>
        <v/>
      </c>
    </row>
    <row r="372" ht="14.4" customHeight="1" s="185">
      <c r="A372" s="238" t="n">
        <v>12</v>
      </c>
      <c r="B372" s="239">
        <f t="array" ref="B372:B372">IFERROR(INDEX(Liste_Enfants!B$4:B$53,SMALL(IF(Liste_Enfants!E$4:E$53="C",ROW(Liste_Enfants!E$4:E$53)-3),12))&amp;" "&amp;INDEX(Liste_Enfants!C$4:C$53,SMALL(IF(Liste_Enfants!E$4:E$53="C",ROW(Liste_Enfants!E$4:E$53)-3),12)),"")</f>
        <v/>
      </c>
      <c r="C372" s="235" t="n"/>
      <c r="D372" s="236" t="n"/>
      <c r="E372" s="236" t="n"/>
      <c r="F372" s="236" t="n"/>
      <c r="G372" s="236" t="n"/>
      <c r="H372" s="236" t="n"/>
      <c r="I372" s="236" t="n"/>
      <c r="J372" s="236" t="n"/>
      <c r="K372" s="236" t="n"/>
      <c r="L372" s="236" t="n"/>
      <c r="M372" s="236" t="n"/>
      <c r="N372" s="236" t="n"/>
      <c r="O372" s="236" t="n"/>
      <c r="P372" s="236" t="n"/>
      <c r="Q372" s="264">
        <f>IF(COUNTA(D372:P372)=0,"",ROUND(AVERAGE(D372:P372),1))</f>
        <v/>
      </c>
      <c r="S372" s="236" t="n"/>
      <c r="T372" s="236" t="n"/>
      <c r="U372" s="236" t="n"/>
      <c r="V372" s="236" t="n"/>
      <c r="W372" s="236" t="n"/>
      <c r="X372" s="236" t="n"/>
      <c r="Y372" s="236" t="n"/>
      <c r="Z372" s="236" t="n"/>
      <c r="AA372" s="236" t="n"/>
      <c r="AB372" s="236" t="n"/>
      <c r="AC372" s="236" t="n"/>
      <c r="AD372" s="236" t="n"/>
      <c r="AE372" s="236" t="n"/>
      <c r="AF372" s="264">
        <f>IF(COUNTA(S372:AE372)=0,"",ROUND(AVERAGE(S372:AE372),1))</f>
        <v/>
      </c>
      <c r="AH372" s="236" t="n"/>
      <c r="AI372" s="236" t="n"/>
      <c r="AJ372" s="236" t="n"/>
      <c r="AK372" s="236" t="n"/>
      <c r="AL372" s="236" t="n"/>
      <c r="AM372" s="236" t="n"/>
      <c r="AN372" s="236" t="n"/>
      <c r="AO372" s="236" t="n"/>
      <c r="AP372" s="236" t="n"/>
      <c r="AQ372" s="236" t="n"/>
      <c r="AR372" s="236" t="n"/>
      <c r="AS372" s="236" t="n"/>
      <c r="AT372" s="236" t="n"/>
      <c r="AU372" s="237">
        <f>IF(COUNTA(AH372:AT372)=0,"",ROUND(AVERAGE(AH372:AT372),1))</f>
        <v/>
      </c>
    </row>
    <row r="373" ht="14.4" customHeight="1" s="185">
      <c r="A373" s="213" t="n">
        <v>13</v>
      </c>
      <c r="B373" s="234">
        <f t="array" ref="B373:B373">IFERROR(INDEX(Liste_Enfants!B$4:B$53,SMALL(IF(Liste_Enfants!E$4:E$53="C",ROW(Liste_Enfants!E$4:E$53)-3),13))&amp;" "&amp;INDEX(Liste_Enfants!C$4:C$53,SMALL(IF(Liste_Enfants!E$4:E$53="C",ROW(Liste_Enfants!E$4:E$53)-3),13)),"")</f>
        <v/>
      </c>
      <c r="C373" s="235" t="n"/>
      <c r="D373" s="236" t="n"/>
      <c r="E373" s="236" t="n"/>
      <c r="F373" s="236" t="n"/>
      <c r="G373" s="236" t="n"/>
      <c r="H373" s="236" t="n"/>
      <c r="I373" s="236" t="n"/>
      <c r="J373" s="236" t="n"/>
      <c r="K373" s="236" t="n"/>
      <c r="L373" s="236" t="n"/>
      <c r="M373" s="236" t="n"/>
      <c r="N373" s="236" t="n"/>
      <c r="O373" s="236" t="n"/>
      <c r="P373" s="236" t="n"/>
      <c r="Q373" s="264">
        <f>IF(COUNTA(D373:P373)=0,"",ROUND(AVERAGE(D373:P373),1))</f>
        <v/>
      </c>
      <c r="S373" s="236" t="n"/>
      <c r="T373" s="236" t="n"/>
      <c r="U373" s="236" t="n"/>
      <c r="V373" s="236" t="n"/>
      <c r="W373" s="236" t="n"/>
      <c r="X373" s="236" t="n"/>
      <c r="Y373" s="236" t="n"/>
      <c r="Z373" s="236" t="n"/>
      <c r="AA373" s="236" t="n"/>
      <c r="AB373" s="236" t="n"/>
      <c r="AC373" s="236" t="n"/>
      <c r="AD373" s="236" t="n"/>
      <c r="AE373" s="236" t="n"/>
      <c r="AF373" s="264">
        <f>IF(COUNTA(S373:AE373)=0,"",ROUND(AVERAGE(S373:AE373),1))</f>
        <v/>
      </c>
      <c r="AH373" s="236" t="n"/>
      <c r="AI373" s="236" t="n"/>
      <c r="AJ373" s="236" t="n"/>
      <c r="AK373" s="236" t="n"/>
      <c r="AL373" s="236" t="n"/>
      <c r="AM373" s="236" t="n"/>
      <c r="AN373" s="236" t="n"/>
      <c r="AO373" s="236" t="n"/>
      <c r="AP373" s="236" t="n"/>
      <c r="AQ373" s="236" t="n"/>
      <c r="AR373" s="236" t="n"/>
      <c r="AS373" s="236" t="n"/>
      <c r="AT373" s="236" t="n"/>
      <c r="AU373" s="237">
        <f>IF(COUNTA(AH373:AT373)=0,"",ROUND(AVERAGE(AH373:AT373),1))</f>
        <v/>
      </c>
    </row>
    <row r="374" ht="14.4" customHeight="1" s="185">
      <c r="A374" s="238" t="n">
        <v>14</v>
      </c>
      <c r="B374" s="239">
        <f t="array" ref="B374:B374">IFERROR(INDEX(Liste_Enfants!B$4:B$53,SMALL(IF(Liste_Enfants!E$4:E$53="C",ROW(Liste_Enfants!E$4:E$53)-3),14))&amp;" "&amp;INDEX(Liste_Enfants!C$4:C$53,SMALL(IF(Liste_Enfants!E$4:E$53="C",ROW(Liste_Enfants!E$4:E$53)-3),14)),"")</f>
        <v/>
      </c>
      <c r="C374" s="235" t="n"/>
      <c r="D374" s="236" t="n"/>
      <c r="E374" s="236" t="n"/>
      <c r="F374" s="236" t="n"/>
      <c r="G374" s="236" t="n"/>
      <c r="H374" s="236" t="n"/>
      <c r="I374" s="236" t="n"/>
      <c r="J374" s="236" t="n"/>
      <c r="K374" s="236" t="n"/>
      <c r="L374" s="236" t="n"/>
      <c r="M374" s="236" t="n"/>
      <c r="N374" s="236" t="n"/>
      <c r="O374" s="236" t="n"/>
      <c r="P374" s="236" t="n"/>
      <c r="Q374" s="264">
        <f>IF(COUNTA(D374:P374)=0,"",ROUND(AVERAGE(D374:P374),1))</f>
        <v/>
      </c>
      <c r="S374" s="236" t="n"/>
      <c r="T374" s="236" t="n"/>
      <c r="U374" s="236" t="n"/>
      <c r="V374" s="236" t="n"/>
      <c r="W374" s="236" t="n"/>
      <c r="X374" s="236" t="n"/>
      <c r="Y374" s="236" t="n"/>
      <c r="Z374" s="236" t="n"/>
      <c r="AA374" s="236" t="n"/>
      <c r="AB374" s="236" t="n"/>
      <c r="AC374" s="236" t="n"/>
      <c r="AD374" s="236" t="n"/>
      <c r="AE374" s="236" t="n"/>
      <c r="AF374" s="264">
        <f>IF(COUNTA(S374:AE374)=0,"",ROUND(AVERAGE(S374:AE374),1))</f>
        <v/>
      </c>
      <c r="AH374" s="236" t="n"/>
      <c r="AI374" s="236" t="n"/>
      <c r="AJ374" s="236" t="n"/>
      <c r="AK374" s="236" t="n"/>
      <c r="AL374" s="236" t="n"/>
      <c r="AM374" s="236" t="n"/>
      <c r="AN374" s="236" t="n"/>
      <c r="AO374" s="236" t="n"/>
      <c r="AP374" s="236" t="n"/>
      <c r="AQ374" s="236" t="n"/>
      <c r="AR374" s="236" t="n"/>
      <c r="AS374" s="236" t="n"/>
      <c r="AT374" s="236" t="n"/>
      <c r="AU374" s="237">
        <f>IF(COUNTA(AH374:AT374)=0,"",ROUND(AVERAGE(AH374:AT374),1))</f>
        <v/>
      </c>
    </row>
    <row r="375" ht="14.4" customHeight="1" s="185">
      <c r="A375" s="213" t="n">
        <v>15</v>
      </c>
      <c r="B375" s="234">
        <f t="array" ref="B375:B375">IFERROR(INDEX(Liste_Enfants!B$4:B$53,SMALL(IF(Liste_Enfants!E$4:E$53="C",ROW(Liste_Enfants!E$4:E$53)-3),15))&amp;" "&amp;INDEX(Liste_Enfants!C$4:C$53,SMALL(IF(Liste_Enfants!E$4:E$53="C",ROW(Liste_Enfants!E$4:E$53)-3),15)),"")</f>
        <v/>
      </c>
      <c r="C375" s="235" t="n"/>
      <c r="D375" s="236" t="n"/>
      <c r="E375" s="236" t="n"/>
      <c r="F375" s="236" t="n"/>
      <c r="G375" s="236" t="n"/>
      <c r="H375" s="236" t="n"/>
      <c r="I375" s="236" t="n"/>
      <c r="J375" s="236" t="n"/>
      <c r="K375" s="236" t="n"/>
      <c r="L375" s="236" t="n"/>
      <c r="M375" s="236" t="n"/>
      <c r="N375" s="236" t="n"/>
      <c r="O375" s="236" t="n"/>
      <c r="P375" s="236" t="n"/>
      <c r="Q375" s="264">
        <f>IF(COUNTA(D375:P375)=0,"",ROUND(AVERAGE(D375:P375),1))</f>
        <v/>
      </c>
      <c r="S375" s="236" t="n"/>
      <c r="T375" s="236" t="n"/>
      <c r="U375" s="236" t="n"/>
      <c r="V375" s="236" t="n"/>
      <c r="W375" s="236" t="n"/>
      <c r="X375" s="236" t="n"/>
      <c r="Y375" s="236" t="n"/>
      <c r="Z375" s="236" t="n"/>
      <c r="AA375" s="236" t="n"/>
      <c r="AB375" s="236" t="n"/>
      <c r="AC375" s="236" t="n"/>
      <c r="AD375" s="236" t="n"/>
      <c r="AE375" s="236" t="n"/>
      <c r="AF375" s="264">
        <f>IF(COUNTA(S375:AE375)=0,"",ROUND(AVERAGE(S375:AE375),1))</f>
        <v/>
      </c>
      <c r="AH375" s="236" t="n"/>
      <c r="AI375" s="236" t="n"/>
      <c r="AJ375" s="236" t="n"/>
      <c r="AK375" s="236" t="n"/>
      <c r="AL375" s="236" t="n"/>
      <c r="AM375" s="236" t="n"/>
      <c r="AN375" s="236" t="n"/>
      <c r="AO375" s="236" t="n"/>
      <c r="AP375" s="236" t="n"/>
      <c r="AQ375" s="236" t="n"/>
      <c r="AR375" s="236" t="n"/>
      <c r="AS375" s="236" t="n"/>
      <c r="AT375" s="236" t="n"/>
      <c r="AU375" s="237">
        <f>IF(COUNTA(AH375:AT375)=0,"",ROUND(AVERAGE(AH375:AT375),1))</f>
        <v/>
      </c>
    </row>
    <row r="376" ht="14.4" customHeight="1" s="185">
      <c r="A376" s="233" t="inlineStr">
        <is>
          <t>📊 MOY.</t>
        </is>
      </c>
      <c r="C376" s="252" t="n"/>
      <c r="D376" s="241">
        <f>IF(COUNTA(D361:D375)=0,"",ROUND(AVERAGE(D361:D375),1))</f>
        <v/>
      </c>
      <c r="E376" s="241">
        <f>IF(COUNTA(E361:E375)=0,"",ROUND(AVERAGE(E361:E375),1))</f>
        <v/>
      </c>
      <c r="F376" s="241">
        <f>IF(COUNTA(F361:F375)=0,"",ROUND(AVERAGE(F361:F375),1))</f>
        <v/>
      </c>
      <c r="G376" s="241">
        <f>IF(COUNTA(G361:G375)=0,"",ROUND(AVERAGE(G361:G375),1))</f>
        <v/>
      </c>
      <c r="H376" s="241">
        <f>IF(COUNTA(H361:H375)=0,"",ROUND(AVERAGE(H361:H375),1))</f>
        <v/>
      </c>
      <c r="I376" s="241">
        <f>IF(COUNTA(I361:I375)=0,"",ROUND(AVERAGE(I361:I375),1))</f>
        <v/>
      </c>
      <c r="J376" s="241">
        <f>IF(COUNTA(J361:J375)=0,"",ROUND(AVERAGE(J361:J375),1))</f>
        <v/>
      </c>
      <c r="K376" s="241">
        <f>IF(COUNTA(K361:K375)=0,"",ROUND(AVERAGE(K361:K375),1))</f>
        <v/>
      </c>
      <c r="L376" s="241">
        <f>IF(COUNTA(L361:L375)=0,"",ROUND(AVERAGE(L361:L375),1))</f>
        <v/>
      </c>
      <c r="M376" s="241">
        <f>IF(COUNTA(M361:M375)=0,"",ROUND(AVERAGE(M361:M375),1))</f>
        <v/>
      </c>
      <c r="N376" s="241">
        <f>IF(COUNTA(N361:N375)=0,"",ROUND(AVERAGE(N361:N375),1))</f>
        <v/>
      </c>
      <c r="O376" s="241">
        <f>IF(COUNTA(O361:O375)=0,"",ROUND(AVERAGE(O361:O375),1))</f>
        <v/>
      </c>
      <c r="P376" s="241">
        <f>IF(COUNTA(P361:P375)=0,"",ROUND(AVERAGE(P361:P375),1))</f>
        <v/>
      </c>
      <c r="Q376" s="265">
        <f>IF(COUNTA(Q361:Q375)=0,"",ROUND(AVERAGE(Q361:Q375),1))</f>
        <v/>
      </c>
      <c r="S376" s="241">
        <f>IF(COUNTA(S361:S375)=0,"",ROUND(AVERAGE(S361:S375),1))</f>
        <v/>
      </c>
      <c r="T376" s="241">
        <f>IF(COUNTA(T361:T375)=0,"",ROUND(AVERAGE(T361:T375),1))</f>
        <v/>
      </c>
      <c r="U376" s="241">
        <f>IF(COUNTA(U361:U375)=0,"",ROUND(AVERAGE(U361:U375),1))</f>
        <v/>
      </c>
      <c r="V376" s="241">
        <f>IF(COUNTA(V361:V375)=0,"",ROUND(AVERAGE(V361:V375),1))</f>
        <v/>
      </c>
      <c r="W376" s="241">
        <f>IF(COUNTA(W361:W375)=0,"",ROUND(AVERAGE(W361:W375),1))</f>
        <v/>
      </c>
      <c r="X376" s="241">
        <f>IF(COUNTA(X361:X375)=0,"",ROUND(AVERAGE(X361:X375),1))</f>
        <v/>
      </c>
      <c r="Y376" s="241">
        <f>IF(COUNTA(Y361:Y375)=0,"",ROUND(AVERAGE(Y361:Y375),1))</f>
        <v/>
      </c>
      <c r="Z376" s="241">
        <f>IF(COUNTA(Z361:Z375)=0,"",ROUND(AVERAGE(Z361:Z375),1))</f>
        <v/>
      </c>
      <c r="AA376" s="241">
        <f>IF(COUNTA(AA361:AA375)=0,"",ROUND(AVERAGE(AA361:AA375),1))</f>
        <v/>
      </c>
      <c r="AB376" s="241">
        <f>IF(COUNTA(AB361:AB375)=0,"",ROUND(AVERAGE(AB361:AB375),1))</f>
        <v/>
      </c>
      <c r="AC376" s="241">
        <f>IF(COUNTA(AC361:AC375)=0,"",ROUND(AVERAGE(AC361:AC375),1))</f>
        <v/>
      </c>
      <c r="AD376" s="241">
        <f>IF(COUNTA(AD361:AD375)=0,"",ROUND(AVERAGE(AD361:AD375),1))</f>
        <v/>
      </c>
      <c r="AE376" s="241">
        <f>IF(COUNTA(AE361:AE375)=0,"",ROUND(AVERAGE(AE361:AE375),1))</f>
        <v/>
      </c>
      <c r="AF376" s="265">
        <f>IF(COUNTA(AF361:AF375)=0,"",ROUND(AVERAGE(AF361:AF375),1))</f>
        <v/>
      </c>
      <c r="AH376" s="241">
        <f>IF(COUNTA(AH361:AH375)=0,"",ROUND(AVERAGE(AH361:AH375),1))</f>
        <v/>
      </c>
      <c r="AI376" s="241">
        <f>IF(COUNTA(AI361:AI375)=0,"",ROUND(AVERAGE(AI361:AI375),1))</f>
        <v/>
      </c>
      <c r="AJ376" s="241">
        <f>IF(COUNTA(AJ361:AJ375)=0,"",ROUND(AVERAGE(AJ361:AJ375),1))</f>
        <v/>
      </c>
      <c r="AK376" s="241">
        <f>IF(COUNTA(AK361:AK375)=0,"",ROUND(AVERAGE(AK361:AK375),1))</f>
        <v/>
      </c>
      <c r="AL376" s="241">
        <f>IF(COUNTA(AL361:AL375)=0,"",ROUND(AVERAGE(AL361:AL375),1))</f>
        <v/>
      </c>
      <c r="AM376" s="241">
        <f>IF(COUNTA(AM361:AM375)=0,"",ROUND(AVERAGE(AM361:AM375),1))</f>
        <v/>
      </c>
      <c r="AN376" s="241">
        <f>IF(COUNTA(AN361:AN375)=0,"",ROUND(AVERAGE(AN361:AN375),1))</f>
        <v/>
      </c>
      <c r="AO376" s="241">
        <f>IF(COUNTA(AO361:AO375)=0,"",ROUND(AVERAGE(AO361:AO375),1))</f>
        <v/>
      </c>
      <c r="AP376" s="241">
        <f>IF(COUNTA(AP361:AP375)=0,"",ROUND(AVERAGE(AP361:AP375),1))</f>
        <v/>
      </c>
      <c r="AQ376" s="241">
        <f>IF(COUNTA(AQ361:AQ375)=0,"",ROUND(AVERAGE(AQ361:AQ375),1))</f>
        <v/>
      </c>
      <c r="AR376" s="241">
        <f>IF(COUNTA(AR361:AR375)=0,"",ROUND(AVERAGE(AR361:AR375),1))</f>
        <v/>
      </c>
      <c r="AS376" s="241">
        <f>IF(COUNTA(AS361:AS375)=0,"",ROUND(AVERAGE(AS361:AS375),1))</f>
        <v/>
      </c>
      <c r="AT376" s="241">
        <f>IF(COUNTA(AT361:AT375)=0,"",ROUND(AVERAGE(AT361:AT375),1))</f>
        <v/>
      </c>
      <c r="AU376" s="266">
        <f>IF(COUNTA(AU361:AU375)=0,"",ROUND(AVERAGE(AU361:AU375),1))</f>
        <v/>
      </c>
    </row>
    <row r="377" ht="30" customHeight="1" s="185">
      <c r="A377" s="242" t="inlineStr">
        <is>
          <t>N°</t>
        </is>
      </c>
      <c r="B377" s="243" t="inlineStr">
        <is>
          <t>📅 MARDI</t>
        </is>
      </c>
      <c r="C377" s="228" t="n"/>
      <c r="D377" s="229" t="inlineStr">
        <is>
          <t>Règles</t>
        </is>
      </c>
      <c r="E377" s="229" t="inlineStr">
        <is>
          <t>Coopér.</t>
        </is>
      </c>
      <c r="F377" s="229" t="inlineStr">
        <is>
          <t>Comm.</t>
        </is>
      </c>
      <c r="G377" s="229" t="inlineStr">
        <is>
          <t>Entraide</t>
        </is>
      </c>
      <c r="H377" s="230" t="inlineStr">
        <is>
          <t>Initiat.</t>
        </is>
      </c>
      <c r="I377" s="230" t="inlineStr">
        <is>
          <t>Gest.mat</t>
        </is>
      </c>
      <c r="J377" s="230" t="inlineStr">
        <is>
          <t>Orga.</t>
        </is>
      </c>
      <c r="K377" s="231" t="inlineStr">
        <is>
          <t>Imagin.</t>
        </is>
      </c>
      <c r="L377" s="231" t="inlineStr">
        <is>
          <t>Expr.art</t>
        </is>
      </c>
      <c r="M377" s="231" t="inlineStr">
        <is>
          <t>Expr.corp</t>
        </is>
      </c>
      <c r="N377" s="232" t="inlineStr">
        <is>
          <t>Coord.</t>
        </is>
      </c>
      <c r="O377" s="232" t="inlineStr">
        <is>
          <t>Endur.</t>
        </is>
      </c>
      <c r="P377" s="232" t="inlineStr">
        <is>
          <t>Esp.sport</t>
        </is>
      </c>
      <c r="Q377" s="267" t="inlineStr">
        <is>
          <t>MOY</t>
        </is>
      </c>
      <c r="R377" s="268" t="inlineStr">
        <is>
          <t>▼ Activité</t>
        </is>
      </c>
      <c r="S377" s="229" t="inlineStr">
        <is>
          <t>Règles</t>
        </is>
      </c>
      <c r="T377" s="229" t="inlineStr">
        <is>
          <t>Coopér.</t>
        </is>
      </c>
      <c r="U377" s="229" t="inlineStr">
        <is>
          <t>Comm.</t>
        </is>
      </c>
      <c r="V377" s="229" t="inlineStr">
        <is>
          <t>Entraide</t>
        </is>
      </c>
      <c r="W377" s="230" t="inlineStr">
        <is>
          <t>Initiat.</t>
        </is>
      </c>
      <c r="X377" s="230" t="inlineStr">
        <is>
          <t>Gest.mat</t>
        </is>
      </c>
      <c r="Y377" s="230" t="inlineStr">
        <is>
          <t>Orga.</t>
        </is>
      </c>
      <c r="Z377" s="231" t="inlineStr">
        <is>
          <t>Imagin.</t>
        </is>
      </c>
      <c r="AA377" s="231" t="inlineStr">
        <is>
          <t>Expr.art</t>
        </is>
      </c>
      <c r="AB377" s="231" t="inlineStr">
        <is>
          <t>Expr.corp</t>
        </is>
      </c>
      <c r="AC377" s="232" t="inlineStr">
        <is>
          <t>Coord.</t>
        </is>
      </c>
      <c r="AD377" s="232" t="inlineStr">
        <is>
          <t>Endur.</t>
        </is>
      </c>
      <c r="AE377" s="232" t="inlineStr">
        <is>
          <t>Esp.sport</t>
        </is>
      </c>
      <c r="AF377" s="267" t="inlineStr">
        <is>
          <t>MOY</t>
        </is>
      </c>
      <c r="AH377" s="229" t="inlineStr">
        <is>
          <t>Règles</t>
        </is>
      </c>
      <c r="AI377" s="229" t="inlineStr">
        <is>
          <t>Coopér.</t>
        </is>
      </c>
      <c r="AJ377" s="229" t="inlineStr">
        <is>
          <t>Comm.</t>
        </is>
      </c>
      <c r="AK377" s="229" t="inlineStr">
        <is>
          <t>Entraide</t>
        </is>
      </c>
      <c r="AL377" s="230" t="inlineStr">
        <is>
          <t>Initiat.</t>
        </is>
      </c>
      <c r="AM377" s="230" t="inlineStr">
        <is>
          <t>Gest.mat</t>
        </is>
      </c>
      <c r="AN377" s="230" t="inlineStr">
        <is>
          <t>Orga.</t>
        </is>
      </c>
      <c r="AO377" s="231" t="inlineStr">
        <is>
          <t>Imagin.</t>
        </is>
      </c>
      <c r="AP377" s="231" t="inlineStr">
        <is>
          <t>Expr.art</t>
        </is>
      </c>
      <c r="AQ377" s="231" t="inlineStr">
        <is>
          <t>Expr.corp</t>
        </is>
      </c>
      <c r="AR377" s="232" t="inlineStr">
        <is>
          <t>Coord.</t>
        </is>
      </c>
      <c r="AS377" s="232" t="inlineStr">
        <is>
          <t>Endur.</t>
        </is>
      </c>
      <c r="AT377" s="232" t="inlineStr">
        <is>
          <t>Esp.sport</t>
        </is>
      </c>
      <c r="AU377" s="269" t="inlineStr">
        <is>
          <t>MOY</t>
        </is>
      </c>
    </row>
    <row r="378" ht="14.4" customHeight="1" s="185">
      <c r="A378" s="213" t="n">
        <v>1</v>
      </c>
      <c r="B378" s="234">
        <f t="array" ref="B378:B378">IFERROR(INDEX(Liste_Enfants!B$4:B$53,SMALL(IF(Liste_Enfants!E$4:E$53="C",ROW(Liste_Enfants!E$4:E$53)-3),1))&amp;" "&amp;INDEX(Liste_Enfants!C$4:C$53,SMALL(IF(Liste_Enfants!E$4:E$53="C",ROW(Liste_Enfants!E$4:E$53)-3),1)),"")</f>
        <v/>
      </c>
      <c r="C378" s="235" t="n"/>
      <c r="D378" s="236" t="n"/>
      <c r="E378" s="236" t="n"/>
      <c r="F378" s="236" t="n"/>
      <c r="G378" s="236" t="n"/>
      <c r="H378" s="236" t="n"/>
      <c r="I378" s="236" t="n"/>
      <c r="J378" s="236" t="n"/>
      <c r="K378" s="236" t="n"/>
      <c r="L378" s="236" t="n"/>
      <c r="M378" s="236" t="n"/>
      <c r="N378" s="236" t="n"/>
      <c r="O378" s="236" t="n"/>
      <c r="P378" s="236" t="n"/>
      <c r="Q378" s="264">
        <f>IF(COUNTA(D378:P378)=0,"",ROUND(AVERAGE(D378:P378),1))</f>
        <v/>
      </c>
      <c r="S378" s="236" t="n"/>
      <c r="T378" s="236" t="n"/>
      <c r="U378" s="236" t="n"/>
      <c r="V378" s="236" t="n"/>
      <c r="W378" s="236" t="n"/>
      <c r="X378" s="236" t="n"/>
      <c r="Y378" s="236" t="n"/>
      <c r="Z378" s="236" t="n"/>
      <c r="AA378" s="236" t="n"/>
      <c r="AB378" s="236" t="n"/>
      <c r="AC378" s="236" t="n"/>
      <c r="AD378" s="236" t="n"/>
      <c r="AE378" s="236" t="n"/>
      <c r="AF378" s="264">
        <f>IF(COUNTA(S378:AE378)=0,"",ROUND(AVERAGE(S378:AE378),1))</f>
        <v/>
      </c>
      <c r="AH378" s="236" t="n"/>
      <c r="AI378" s="236" t="n"/>
      <c r="AJ378" s="236" t="n"/>
      <c r="AK378" s="236" t="n"/>
      <c r="AL378" s="236" t="n"/>
      <c r="AM378" s="236" t="n"/>
      <c r="AN378" s="236" t="n"/>
      <c r="AO378" s="236" t="n"/>
      <c r="AP378" s="236" t="n"/>
      <c r="AQ378" s="236" t="n"/>
      <c r="AR378" s="236" t="n"/>
      <c r="AS378" s="236" t="n"/>
      <c r="AT378" s="236" t="n"/>
      <c r="AU378" s="237">
        <f>IF(COUNTA(AH378:AT378)=0,"",ROUND(AVERAGE(AH378:AT378),1))</f>
        <v/>
      </c>
    </row>
    <row r="379" ht="14.4" customHeight="1" s="185">
      <c r="A379" s="238" t="n">
        <v>2</v>
      </c>
      <c r="B379" s="239">
        <f t="array" ref="B379:B379">IFERROR(INDEX(Liste_Enfants!B$4:B$53,SMALL(IF(Liste_Enfants!E$4:E$53="C",ROW(Liste_Enfants!E$4:E$53)-3),2))&amp;" "&amp;INDEX(Liste_Enfants!C$4:C$53,SMALL(IF(Liste_Enfants!E$4:E$53="C",ROW(Liste_Enfants!E$4:E$53)-3),2)),"")</f>
        <v/>
      </c>
      <c r="C379" s="235" t="n"/>
      <c r="D379" s="236" t="n"/>
      <c r="E379" s="236" t="n"/>
      <c r="F379" s="236" t="n"/>
      <c r="G379" s="236" t="n"/>
      <c r="H379" s="236" t="n"/>
      <c r="I379" s="236" t="n"/>
      <c r="J379" s="236" t="n"/>
      <c r="K379" s="236" t="n"/>
      <c r="L379" s="236" t="n"/>
      <c r="M379" s="236" t="n"/>
      <c r="N379" s="236" t="n"/>
      <c r="O379" s="236" t="n"/>
      <c r="P379" s="236" t="n"/>
      <c r="Q379" s="264">
        <f>IF(COUNTA(D379:P379)=0,"",ROUND(AVERAGE(D379:P379),1))</f>
        <v/>
      </c>
      <c r="S379" s="236" t="n"/>
      <c r="T379" s="236" t="n"/>
      <c r="U379" s="236" t="n"/>
      <c r="V379" s="236" t="n"/>
      <c r="W379" s="236" t="n"/>
      <c r="X379" s="236" t="n"/>
      <c r="Y379" s="236" t="n"/>
      <c r="Z379" s="236" t="n"/>
      <c r="AA379" s="236" t="n"/>
      <c r="AB379" s="236" t="n"/>
      <c r="AC379" s="236" t="n"/>
      <c r="AD379" s="236" t="n"/>
      <c r="AE379" s="236" t="n"/>
      <c r="AF379" s="264">
        <f>IF(COUNTA(S379:AE379)=0,"",ROUND(AVERAGE(S379:AE379),1))</f>
        <v/>
      </c>
      <c r="AH379" s="236" t="n"/>
      <c r="AI379" s="236" t="n"/>
      <c r="AJ379" s="236" t="n"/>
      <c r="AK379" s="236" t="n"/>
      <c r="AL379" s="236" t="n"/>
      <c r="AM379" s="236" t="n"/>
      <c r="AN379" s="236" t="n"/>
      <c r="AO379" s="236" t="n"/>
      <c r="AP379" s="236" t="n"/>
      <c r="AQ379" s="236" t="n"/>
      <c r="AR379" s="236" t="n"/>
      <c r="AS379" s="236" t="n"/>
      <c r="AT379" s="236" t="n"/>
      <c r="AU379" s="237">
        <f>IF(COUNTA(AH379:AT379)=0,"",ROUND(AVERAGE(AH379:AT379),1))</f>
        <v/>
      </c>
    </row>
    <row r="380" ht="14.4" customHeight="1" s="185">
      <c r="A380" s="213" t="n">
        <v>3</v>
      </c>
      <c r="B380" s="234">
        <f t="array" ref="B380:B380">IFERROR(INDEX(Liste_Enfants!B$4:B$53,SMALL(IF(Liste_Enfants!E$4:E$53="C",ROW(Liste_Enfants!E$4:E$53)-3),3))&amp;" "&amp;INDEX(Liste_Enfants!C$4:C$53,SMALL(IF(Liste_Enfants!E$4:E$53="C",ROW(Liste_Enfants!E$4:E$53)-3),3)),"")</f>
        <v/>
      </c>
      <c r="C380" s="235" t="n"/>
      <c r="D380" s="236" t="n"/>
      <c r="E380" s="236" t="n"/>
      <c r="F380" s="236" t="n"/>
      <c r="G380" s="236" t="n"/>
      <c r="H380" s="236" t="n"/>
      <c r="I380" s="236" t="n"/>
      <c r="J380" s="236" t="n"/>
      <c r="K380" s="236" t="n"/>
      <c r="L380" s="236" t="n"/>
      <c r="M380" s="236" t="n"/>
      <c r="N380" s="236" t="n"/>
      <c r="O380" s="236" t="n"/>
      <c r="P380" s="236" t="n"/>
      <c r="Q380" s="264">
        <f>IF(COUNTA(D380:P380)=0,"",ROUND(AVERAGE(D380:P380),1))</f>
        <v/>
      </c>
      <c r="S380" s="236" t="n"/>
      <c r="T380" s="236" t="n"/>
      <c r="U380" s="236" t="n"/>
      <c r="V380" s="236" t="n"/>
      <c r="W380" s="236" t="n"/>
      <c r="X380" s="236" t="n"/>
      <c r="Y380" s="236" t="n"/>
      <c r="Z380" s="236" t="n"/>
      <c r="AA380" s="236" t="n"/>
      <c r="AB380" s="236" t="n"/>
      <c r="AC380" s="236" t="n"/>
      <c r="AD380" s="236" t="n"/>
      <c r="AE380" s="236" t="n"/>
      <c r="AF380" s="264">
        <f>IF(COUNTA(S380:AE380)=0,"",ROUND(AVERAGE(S380:AE380),1))</f>
        <v/>
      </c>
      <c r="AH380" s="236" t="n"/>
      <c r="AI380" s="236" t="n"/>
      <c r="AJ380" s="236" t="n"/>
      <c r="AK380" s="236" t="n"/>
      <c r="AL380" s="236" t="n"/>
      <c r="AM380" s="236" t="n"/>
      <c r="AN380" s="236" t="n"/>
      <c r="AO380" s="236" t="n"/>
      <c r="AP380" s="236" t="n"/>
      <c r="AQ380" s="236" t="n"/>
      <c r="AR380" s="236" t="n"/>
      <c r="AS380" s="236" t="n"/>
      <c r="AT380" s="236" t="n"/>
      <c r="AU380" s="237">
        <f>IF(COUNTA(AH380:AT380)=0,"",ROUND(AVERAGE(AH380:AT380),1))</f>
        <v/>
      </c>
    </row>
    <row r="381" ht="14.4" customHeight="1" s="185">
      <c r="A381" s="238" t="n">
        <v>4</v>
      </c>
      <c r="B381" s="239">
        <f t="array" ref="B381:B381">IFERROR(INDEX(Liste_Enfants!B$4:B$53,SMALL(IF(Liste_Enfants!E$4:E$53="C",ROW(Liste_Enfants!E$4:E$53)-3),4))&amp;" "&amp;INDEX(Liste_Enfants!C$4:C$53,SMALL(IF(Liste_Enfants!E$4:E$53="C",ROW(Liste_Enfants!E$4:E$53)-3),4)),"")</f>
        <v/>
      </c>
      <c r="C381" s="235" t="n"/>
      <c r="D381" s="236" t="n"/>
      <c r="E381" s="236" t="n"/>
      <c r="F381" s="236" t="n"/>
      <c r="G381" s="236" t="n"/>
      <c r="H381" s="236" t="n"/>
      <c r="I381" s="236" t="n"/>
      <c r="J381" s="236" t="n"/>
      <c r="K381" s="236" t="n"/>
      <c r="L381" s="236" t="n"/>
      <c r="M381" s="236" t="n"/>
      <c r="N381" s="236" t="n"/>
      <c r="O381" s="236" t="n"/>
      <c r="P381" s="236" t="n"/>
      <c r="Q381" s="264">
        <f>IF(COUNTA(D381:P381)=0,"",ROUND(AVERAGE(D381:P381),1))</f>
        <v/>
      </c>
      <c r="S381" s="236" t="n"/>
      <c r="T381" s="236" t="n"/>
      <c r="U381" s="236" t="n"/>
      <c r="V381" s="236" t="n"/>
      <c r="W381" s="236" t="n"/>
      <c r="X381" s="236" t="n"/>
      <c r="Y381" s="236" t="n"/>
      <c r="Z381" s="236" t="n"/>
      <c r="AA381" s="236" t="n"/>
      <c r="AB381" s="236" t="n"/>
      <c r="AC381" s="236" t="n"/>
      <c r="AD381" s="236" t="n"/>
      <c r="AE381" s="236" t="n"/>
      <c r="AF381" s="264">
        <f>IF(COUNTA(S381:AE381)=0,"",ROUND(AVERAGE(S381:AE381),1))</f>
        <v/>
      </c>
      <c r="AH381" s="236" t="n"/>
      <c r="AI381" s="236" t="n"/>
      <c r="AJ381" s="236" t="n"/>
      <c r="AK381" s="236" t="n"/>
      <c r="AL381" s="236" t="n"/>
      <c r="AM381" s="236" t="n"/>
      <c r="AN381" s="236" t="n"/>
      <c r="AO381" s="236" t="n"/>
      <c r="AP381" s="236" t="n"/>
      <c r="AQ381" s="236" t="n"/>
      <c r="AR381" s="236" t="n"/>
      <c r="AS381" s="236" t="n"/>
      <c r="AT381" s="236" t="n"/>
      <c r="AU381" s="237">
        <f>IF(COUNTA(AH381:AT381)=0,"",ROUND(AVERAGE(AH381:AT381),1))</f>
        <v/>
      </c>
    </row>
    <row r="382" ht="14.4" customHeight="1" s="185">
      <c r="A382" s="213" t="n">
        <v>5</v>
      </c>
      <c r="B382" s="234">
        <f t="array" ref="B382:B382">IFERROR(INDEX(Liste_Enfants!B$4:B$53,SMALL(IF(Liste_Enfants!E$4:E$53="C",ROW(Liste_Enfants!E$4:E$53)-3),5))&amp;" "&amp;INDEX(Liste_Enfants!C$4:C$53,SMALL(IF(Liste_Enfants!E$4:E$53="C",ROW(Liste_Enfants!E$4:E$53)-3),5)),"")</f>
        <v/>
      </c>
      <c r="C382" s="235" t="n"/>
      <c r="D382" s="236" t="n"/>
      <c r="E382" s="236" t="n"/>
      <c r="F382" s="236" t="n"/>
      <c r="G382" s="236" t="n"/>
      <c r="H382" s="236" t="n"/>
      <c r="I382" s="236" t="n"/>
      <c r="J382" s="236" t="n"/>
      <c r="K382" s="236" t="n"/>
      <c r="L382" s="236" t="n"/>
      <c r="M382" s="236" t="n"/>
      <c r="N382" s="236" t="n"/>
      <c r="O382" s="236" t="n"/>
      <c r="P382" s="236" t="n"/>
      <c r="Q382" s="264">
        <f>IF(COUNTA(D382:P382)=0,"",ROUND(AVERAGE(D382:P382),1))</f>
        <v/>
      </c>
      <c r="S382" s="236" t="n"/>
      <c r="T382" s="236" t="n"/>
      <c r="U382" s="236" t="n"/>
      <c r="V382" s="236" t="n"/>
      <c r="W382" s="236" t="n"/>
      <c r="X382" s="236" t="n"/>
      <c r="Y382" s="236" t="n"/>
      <c r="Z382" s="236" t="n"/>
      <c r="AA382" s="236" t="n"/>
      <c r="AB382" s="236" t="n"/>
      <c r="AC382" s="236" t="n"/>
      <c r="AD382" s="236" t="n"/>
      <c r="AE382" s="236" t="n"/>
      <c r="AF382" s="264">
        <f>IF(COUNTA(S382:AE382)=0,"",ROUND(AVERAGE(S382:AE382),1))</f>
        <v/>
      </c>
      <c r="AH382" s="236" t="n"/>
      <c r="AI382" s="236" t="n"/>
      <c r="AJ382" s="236" t="n"/>
      <c r="AK382" s="236" t="n"/>
      <c r="AL382" s="236" t="n"/>
      <c r="AM382" s="236" t="n"/>
      <c r="AN382" s="236" t="n"/>
      <c r="AO382" s="236" t="n"/>
      <c r="AP382" s="236" t="n"/>
      <c r="AQ382" s="236" t="n"/>
      <c r="AR382" s="236" t="n"/>
      <c r="AS382" s="236" t="n"/>
      <c r="AT382" s="236" t="n"/>
      <c r="AU382" s="237">
        <f>IF(COUNTA(AH382:AT382)=0,"",ROUND(AVERAGE(AH382:AT382),1))</f>
        <v/>
      </c>
    </row>
    <row r="383" ht="14.4" customHeight="1" s="185">
      <c r="A383" s="238" t="n">
        <v>6</v>
      </c>
      <c r="B383" s="239">
        <f t="array" ref="B383:B383">IFERROR(INDEX(Liste_Enfants!B$4:B$53,SMALL(IF(Liste_Enfants!E$4:E$53="C",ROW(Liste_Enfants!E$4:E$53)-3),6))&amp;" "&amp;INDEX(Liste_Enfants!C$4:C$53,SMALL(IF(Liste_Enfants!E$4:E$53="C",ROW(Liste_Enfants!E$4:E$53)-3),6)),"")</f>
        <v/>
      </c>
      <c r="C383" s="235" t="n"/>
      <c r="D383" s="236" t="n"/>
      <c r="E383" s="236" t="n"/>
      <c r="F383" s="236" t="n"/>
      <c r="G383" s="236" t="n"/>
      <c r="H383" s="236" t="n"/>
      <c r="I383" s="236" t="n"/>
      <c r="J383" s="236" t="n"/>
      <c r="K383" s="236" t="n"/>
      <c r="L383" s="236" t="n"/>
      <c r="M383" s="236" t="n"/>
      <c r="N383" s="236" t="n"/>
      <c r="O383" s="236" t="n"/>
      <c r="P383" s="236" t="n"/>
      <c r="Q383" s="264">
        <f>IF(COUNTA(D383:P383)=0,"",ROUND(AVERAGE(D383:P383),1))</f>
        <v/>
      </c>
      <c r="S383" s="236" t="n"/>
      <c r="T383" s="236" t="n"/>
      <c r="U383" s="236" t="n"/>
      <c r="V383" s="236" t="n"/>
      <c r="W383" s="236" t="n"/>
      <c r="X383" s="236" t="n"/>
      <c r="Y383" s="236" t="n"/>
      <c r="Z383" s="236" t="n"/>
      <c r="AA383" s="236" t="n"/>
      <c r="AB383" s="236" t="n"/>
      <c r="AC383" s="236" t="n"/>
      <c r="AD383" s="236" t="n"/>
      <c r="AE383" s="236" t="n"/>
      <c r="AF383" s="264">
        <f>IF(COUNTA(S383:AE383)=0,"",ROUND(AVERAGE(S383:AE383),1))</f>
        <v/>
      </c>
      <c r="AH383" s="236" t="n"/>
      <c r="AI383" s="236" t="n"/>
      <c r="AJ383" s="236" t="n"/>
      <c r="AK383" s="236" t="n"/>
      <c r="AL383" s="236" t="n"/>
      <c r="AM383" s="236" t="n"/>
      <c r="AN383" s="236" t="n"/>
      <c r="AO383" s="236" t="n"/>
      <c r="AP383" s="236" t="n"/>
      <c r="AQ383" s="236" t="n"/>
      <c r="AR383" s="236" t="n"/>
      <c r="AS383" s="236" t="n"/>
      <c r="AT383" s="236" t="n"/>
      <c r="AU383" s="237">
        <f>IF(COUNTA(AH383:AT383)=0,"",ROUND(AVERAGE(AH383:AT383),1))</f>
        <v/>
      </c>
    </row>
    <row r="384" ht="14.4" customHeight="1" s="185">
      <c r="A384" s="213" t="n">
        <v>7</v>
      </c>
      <c r="B384" s="234">
        <f t="array" ref="B384:B384">IFERROR(INDEX(Liste_Enfants!B$4:B$53,SMALL(IF(Liste_Enfants!E$4:E$53="C",ROW(Liste_Enfants!E$4:E$53)-3),7))&amp;" "&amp;INDEX(Liste_Enfants!C$4:C$53,SMALL(IF(Liste_Enfants!E$4:E$53="C",ROW(Liste_Enfants!E$4:E$53)-3),7)),"")</f>
        <v/>
      </c>
      <c r="C384" s="235" t="n"/>
      <c r="D384" s="236" t="n"/>
      <c r="E384" s="236" t="n"/>
      <c r="F384" s="236" t="n"/>
      <c r="G384" s="236" t="n"/>
      <c r="H384" s="236" t="n"/>
      <c r="I384" s="236" t="n"/>
      <c r="J384" s="236" t="n"/>
      <c r="K384" s="236" t="n"/>
      <c r="L384" s="236" t="n"/>
      <c r="M384" s="236" t="n"/>
      <c r="N384" s="236" t="n"/>
      <c r="O384" s="236" t="n"/>
      <c r="P384" s="236" t="n"/>
      <c r="Q384" s="264">
        <f>IF(COUNTA(D384:P384)=0,"",ROUND(AVERAGE(D384:P384),1))</f>
        <v/>
      </c>
      <c r="S384" s="236" t="n"/>
      <c r="T384" s="236" t="n"/>
      <c r="U384" s="236" t="n"/>
      <c r="V384" s="236" t="n"/>
      <c r="W384" s="236" t="n"/>
      <c r="X384" s="236" t="n"/>
      <c r="Y384" s="236" t="n"/>
      <c r="Z384" s="236" t="n"/>
      <c r="AA384" s="236" t="n"/>
      <c r="AB384" s="236" t="n"/>
      <c r="AC384" s="236" t="n"/>
      <c r="AD384" s="236" t="n"/>
      <c r="AE384" s="236" t="n"/>
      <c r="AF384" s="264">
        <f>IF(COUNTA(S384:AE384)=0,"",ROUND(AVERAGE(S384:AE384),1))</f>
        <v/>
      </c>
      <c r="AH384" s="236" t="n"/>
      <c r="AI384" s="236" t="n"/>
      <c r="AJ384" s="236" t="n"/>
      <c r="AK384" s="236" t="n"/>
      <c r="AL384" s="236" t="n"/>
      <c r="AM384" s="236" t="n"/>
      <c r="AN384" s="236" t="n"/>
      <c r="AO384" s="236" t="n"/>
      <c r="AP384" s="236" t="n"/>
      <c r="AQ384" s="236" t="n"/>
      <c r="AR384" s="236" t="n"/>
      <c r="AS384" s="236" t="n"/>
      <c r="AT384" s="236" t="n"/>
      <c r="AU384" s="237">
        <f>IF(COUNTA(AH384:AT384)=0,"",ROUND(AVERAGE(AH384:AT384),1))</f>
        <v/>
      </c>
    </row>
    <row r="385" ht="14.4" customHeight="1" s="185">
      <c r="A385" s="238" t="n">
        <v>8</v>
      </c>
      <c r="B385" s="239">
        <f t="array" ref="B385:B385">IFERROR(INDEX(Liste_Enfants!B$4:B$53,SMALL(IF(Liste_Enfants!E$4:E$53="C",ROW(Liste_Enfants!E$4:E$53)-3),8))&amp;" "&amp;INDEX(Liste_Enfants!C$4:C$53,SMALL(IF(Liste_Enfants!E$4:E$53="C",ROW(Liste_Enfants!E$4:E$53)-3),8)),"")</f>
        <v/>
      </c>
      <c r="C385" s="235" t="n"/>
      <c r="D385" s="236" t="n"/>
      <c r="E385" s="236" t="n"/>
      <c r="F385" s="236" t="n"/>
      <c r="G385" s="236" t="n"/>
      <c r="H385" s="236" t="n"/>
      <c r="I385" s="236" t="n"/>
      <c r="J385" s="236" t="n"/>
      <c r="K385" s="236" t="n"/>
      <c r="L385" s="236" t="n"/>
      <c r="M385" s="236" t="n"/>
      <c r="N385" s="236" t="n"/>
      <c r="O385" s="236" t="n"/>
      <c r="P385" s="236" t="n"/>
      <c r="Q385" s="264">
        <f>IF(COUNTA(D385:P385)=0,"",ROUND(AVERAGE(D385:P385),1))</f>
        <v/>
      </c>
      <c r="S385" s="236" t="n"/>
      <c r="T385" s="236" t="n"/>
      <c r="U385" s="236" t="n"/>
      <c r="V385" s="236" t="n"/>
      <c r="W385" s="236" t="n"/>
      <c r="X385" s="236" t="n"/>
      <c r="Y385" s="236" t="n"/>
      <c r="Z385" s="236" t="n"/>
      <c r="AA385" s="236" t="n"/>
      <c r="AB385" s="236" t="n"/>
      <c r="AC385" s="236" t="n"/>
      <c r="AD385" s="236" t="n"/>
      <c r="AE385" s="236" t="n"/>
      <c r="AF385" s="264">
        <f>IF(COUNTA(S385:AE385)=0,"",ROUND(AVERAGE(S385:AE385),1))</f>
        <v/>
      </c>
      <c r="AH385" s="236" t="n"/>
      <c r="AI385" s="236" t="n"/>
      <c r="AJ385" s="236" t="n"/>
      <c r="AK385" s="236" t="n"/>
      <c r="AL385" s="236" t="n"/>
      <c r="AM385" s="236" t="n"/>
      <c r="AN385" s="236" t="n"/>
      <c r="AO385" s="236" t="n"/>
      <c r="AP385" s="236" t="n"/>
      <c r="AQ385" s="236" t="n"/>
      <c r="AR385" s="236" t="n"/>
      <c r="AS385" s="236" t="n"/>
      <c r="AT385" s="236" t="n"/>
      <c r="AU385" s="237">
        <f>IF(COUNTA(AH385:AT385)=0,"",ROUND(AVERAGE(AH385:AT385),1))</f>
        <v/>
      </c>
    </row>
    <row r="386" ht="14.4" customHeight="1" s="185">
      <c r="A386" s="213" t="n">
        <v>9</v>
      </c>
      <c r="B386" s="234">
        <f t="array" ref="B386:B386">IFERROR(INDEX(Liste_Enfants!B$4:B$53,SMALL(IF(Liste_Enfants!E$4:E$53="C",ROW(Liste_Enfants!E$4:E$53)-3),9))&amp;" "&amp;INDEX(Liste_Enfants!C$4:C$53,SMALL(IF(Liste_Enfants!E$4:E$53="C",ROW(Liste_Enfants!E$4:E$53)-3),9)),"")</f>
        <v/>
      </c>
      <c r="C386" s="235" t="n"/>
      <c r="D386" s="236" t="n"/>
      <c r="E386" s="236" t="n"/>
      <c r="F386" s="236" t="n"/>
      <c r="G386" s="236" t="n"/>
      <c r="H386" s="236" t="n"/>
      <c r="I386" s="236" t="n"/>
      <c r="J386" s="236" t="n"/>
      <c r="K386" s="236" t="n"/>
      <c r="L386" s="236" t="n"/>
      <c r="M386" s="236" t="n"/>
      <c r="N386" s="236" t="n"/>
      <c r="O386" s="236" t="n"/>
      <c r="P386" s="236" t="n"/>
      <c r="Q386" s="264">
        <f>IF(COUNTA(D386:P386)=0,"",ROUND(AVERAGE(D386:P386),1))</f>
        <v/>
      </c>
      <c r="S386" s="236" t="n"/>
      <c r="T386" s="236" t="n"/>
      <c r="U386" s="236" t="n"/>
      <c r="V386" s="236" t="n"/>
      <c r="W386" s="236" t="n"/>
      <c r="X386" s="236" t="n"/>
      <c r="Y386" s="236" t="n"/>
      <c r="Z386" s="236" t="n"/>
      <c r="AA386" s="236" t="n"/>
      <c r="AB386" s="236" t="n"/>
      <c r="AC386" s="236" t="n"/>
      <c r="AD386" s="236" t="n"/>
      <c r="AE386" s="236" t="n"/>
      <c r="AF386" s="264">
        <f>IF(COUNTA(S386:AE386)=0,"",ROUND(AVERAGE(S386:AE386),1))</f>
        <v/>
      </c>
      <c r="AH386" s="236" t="n"/>
      <c r="AI386" s="236" t="n"/>
      <c r="AJ386" s="236" t="n"/>
      <c r="AK386" s="236" t="n"/>
      <c r="AL386" s="236" t="n"/>
      <c r="AM386" s="236" t="n"/>
      <c r="AN386" s="236" t="n"/>
      <c r="AO386" s="236" t="n"/>
      <c r="AP386" s="236" t="n"/>
      <c r="AQ386" s="236" t="n"/>
      <c r="AR386" s="236" t="n"/>
      <c r="AS386" s="236" t="n"/>
      <c r="AT386" s="236" t="n"/>
      <c r="AU386" s="237">
        <f>IF(COUNTA(AH386:AT386)=0,"",ROUND(AVERAGE(AH386:AT386),1))</f>
        <v/>
      </c>
    </row>
    <row r="387" ht="14.4" customHeight="1" s="185">
      <c r="A387" s="238" t="n">
        <v>10</v>
      </c>
      <c r="B387" s="239">
        <f t="array" ref="B387:B387">IFERROR(INDEX(Liste_Enfants!B$4:B$53,SMALL(IF(Liste_Enfants!E$4:E$53="C",ROW(Liste_Enfants!E$4:E$53)-3),10))&amp;" "&amp;INDEX(Liste_Enfants!C$4:C$53,SMALL(IF(Liste_Enfants!E$4:E$53="C",ROW(Liste_Enfants!E$4:E$53)-3),10)),"")</f>
        <v/>
      </c>
      <c r="C387" s="235" t="n"/>
      <c r="D387" s="236" t="n"/>
      <c r="E387" s="236" t="n"/>
      <c r="F387" s="236" t="n"/>
      <c r="G387" s="236" t="n"/>
      <c r="H387" s="236" t="n"/>
      <c r="I387" s="236" t="n"/>
      <c r="J387" s="236" t="n"/>
      <c r="K387" s="236" t="n"/>
      <c r="L387" s="236" t="n"/>
      <c r="M387" s="236" t="n"/>
      <c r="N387" s="236" t="n"/>
      <c r="O387" s="236" t="n"/>
      <c r="P387" s="236" t="n"/>
      <c r="Q387" s="264">
        <f>IF(COUNTA(D387:P387)=0,"",ROUND(AVERAGE(D387:P387),1))</f>
        <v/>
      </c>
      <c r="S387" s="236" t="n"/>
      <c r="T387" s="236" t="n"/>
      <c r="U387" s="236" t="n"/>
      <c r="V387" s="236" t="n"/>
      <c r="W387" s="236" t="n"/>
      <c r="X387" s="236" t="n"/>
      <c r="Y387" s="236" t="n"/>
      <c r="Z387" s="236" t="n"/>
      <c r="AA387" s="236" t="n"/>
      <c r="AB387" s="236" t="n"/>
      <c r="AC387" s="236" t="n"/>
      <c r="AD387" s="236" t="n"/>
      <c r="AE387" s="236" t="n"/>
      <c r="AF387" s="264">
        <f>IF(COUNTA(S387:AE387)=0,"",ROUND(AVERAGE(S387:AE387),1))</f>
        <v/>
      </c>
      <c r="AH387" s="236" t="n"/>
      <c r="AI387" s="236" t="n"/>
      <c r="AJ387" s="236" t="n"/>
      <c r="AK387" s="236" t="n"/>
      <c r="AL387" s="236" t="n"/>
      <c r="AM387" s="236" t="n"/>
      <c r="AN387" s="236" t="n"/>
      <c r="AO387" s="236" t="n"/>
      <c r="AP387" s="236" t="n"/>
      <c r="AQ387" s="236" t="n"/>
      <c r="AR387" s="236" t="n"/>
      <c r="AS387" s="236" t="n"/>
      <c r="AT387" s="236" t="n"/>
      <c r="AU387" s="237">
        <f>IF(COUNTA(AH387:AT387)=0,"",ROUND(AVERAGE(AH387:AT387),1))</f>
        <v/>
      </c>
    </row>
    <row r="388" ht="14.4" customHeight="1" s="185">
      <c r="A388" s="213" t="n">
        <v>11</v>
      </c>
      <c r="B388" s="234">
        <f t="array" ref="B388:B388">IFERROR(INDEX(Liste_Enfants!B$4:B$53,SMALL(IF(Liste_Enfants!E$4:E$53="C",ROW(Liste_Enfants!E$4:E$53)-3),11))&amp;" "&amp;INDEX(Liste_Enfants!C$4:C$53,SMALL(IF(Liste_Enfants!E$4:E$53="C",ROW(Liste_Enfants!E$4:E$53)-3),11)),"")</f>
        <v/>
      </c>
      <c r="C388" s="235" t="n"/>
      <c r="D388" s="236" t="n"/>
      <c r="E388" s="236" t="n"/>
      <c r="F388" s="236" t="n"/>
      <c r="G388" s="236" t="n"/>
      <c r="H388" s="236" t="n"/>
      <c r="I388" s="236" t="n"/>
      <c r="J388" s="236" t="n"/>
      <c r="K388" s="236" t="n"/>
      <c r="L388" s="236" t="n"/>
      <c r="M388" s="236" t="n"/>
      <c r="N388" s="236" t="n"/>
      <c r="O388" s="236" t="n"/>
      <c r="P388" s="236" t="n"/>
      <c r="Q388" s="264">
        <f>IF(COUNTA(D388:P388)=0,"",ROUND(AVERAGE(D388:P388),1))</f>
        <v/>
      </c>
      <c r="S388" s="236" t="n"/>
      <c r="T388" s="236" t="n"/>
      <c r="U388" s="236" t="n"/>
      <c r="V388" s="236" t="n"/>
      <c r="W388" s="236" t="n"/>
      <c r="X388" s="236" t="n"/>
      <c r="Y388" s="236" t="n"/>
      <c r="Z388" s="236" t="n"/>
      <c r="AA388" s="236" t="n"/>
      <c r="AB388" s="236" t="n"/>
      <c r="AC388" s="236" t="n"/>
      <c r="AD388" s="236" t="n"/>
      <c r="AE388" s="236" t="n"/>
      <c r="AF388" s="264">
        <f>IF(COUNTA(S388:AE388)=0,"",ROUND(AVERAGE(S388:AE388),1))</f>
        <v/>
      </c>
      <c r="AH388" s="236" t="n"/>
      <c r="AI388" s="236" t="n"/>
      <c r="AJ388" s="236" t="n"/>
      <c r="AK388" s="236" t="n"/>
      <c r="AL388" s="236" t="n"/>
      <c r="AM388" s="236" t="n"/>
      <c r="AN388" s="236" t="n"/>
      <c r="AO388" s="236" t="n"/>
      <c r="AP388" s="236" t="n"/>
      <c r="AQ388" s="236" t="n"/>
      <c r="AR388" s="236" t="n"/>
      <c r="AS388" s="236" t="n"/>
      <c r="AT388" s="236" t="n"/>
      <c r="AU388" s="237">
        <f>IF(COUNTA(AH388:AT388)=0,"",ROUND(AVERAGE(AH388:AT388),1))</f>
        <v/>
      </c>
    </row>
    <row r="389" ht="14.4" customHeight="1" s="185">
      <c r="A389" s="238" t="n">
        <v>12</v>
      </c>
      <c r="B389" s="239">
        <f t="array" ref="B389:B389">IFERROR(INDEX(Liste_Enfants!B$4:B$53,SMALL(IF(Liste_Enfants!E$4:E$53="C",ROW(Liste_Enfants!E$4:E$53)-3),12))&amp;" "&amp;INDEX(Liste_Enfants!C$4:C$53,SMALL(IF(Liste_Enfants!E$4:E$53="C",ROW(Liste_Enfants!E$4:E$53)-3),12)),"")</f>
        <v/>
      </c>
      <c r="C389" s="235" t="n"/>
      <c r="D389" s="236" t="n"/>
      <c r="E389" s="236" t="n"/>
      <c r="F389" s="236" t="n"/>
      <c r="G389" s="236" t="n"/>
      <c r="H389" s="236" t="n"/>
      <c r="I389" s="236" t="n"/>
      <c r="J389" s="236" t="n"/>
      <c r="K389" s="236" t="n"/>
      <c r="L389" s="236" t="n"/>
      <c r="M389" s="236" t="n"/>
      <c r="N389" s="236" t="n"/>
      <c r="O389" s="236" t="n"/>
      <c r="P389" s="236" t="n"/>
      <c r="Q389" s="264">
        <f>IF(COUNTA(D389:P389)=0,"",ROUND(AVERAGE(D389:P389),1))</f>
        <v/>
      </c>
      <c r="S389" s="236" t="n"/>
      <c r="T389" s="236" t="n"/>
      <c r="U389" s="236" t="n"/>
      <c r="V389" s="236" t="n"/>
      <c r="W389" s="236" t="n"/>
      <c r="X389" s="236" t="n"/>
      <c r="Y389" s="236" t="n"/>
      <c r="Z389" s="236" t="n"/>
      <c r="AA389" s="236" t="n"/>
      <c r="AB389" s="236" t="n"/>
      <c r="AC389" s="236" t="n"/>
      <c r="AD389" s="236" t="n"/>
      <c r="AE389" s="236" t="n"/>
      <c r="AF389" s="264">
        <f>IF(COUNTA(S389:AE389)=0,"",ROUND(AVERAGE(S389:AE389),1))</f>
        <v/>
      </c>
      <c r="AH389" s="236" t="n"/>
      <c r="AI389" s="236" t="n"/>
      <c r="AJ389" s="236" t="n"/>
      <c r="AK389" s="236" t="n"/>
      <c r="AL389" s="236" t="n"/>
      <c r="AM389" s="236" t="n"/>
      <c r="AN389" s="236" t="n"/>
      <c r="AO389" s="236" t="n"/>
      <c r="AP389" s="236" t="n"/>
      <c r="AQ389" s="236" t="n"/>
      <c r="AR389" s="236" t="n"/>
      <c r="AS389" s="236" t="n"/>
      <c r="AT389" s="236" t="n"/>
      <c r="AU389" s="237">
        <f>IF(COUNTA(AH389:AT389)=0,"",ROUND(AVERAGE(AH389:AT389),1))</f>
        <v/>
      </c>
    </row>
    <row r="390" ht="14.4" customHeight="1" s="185">
      <c r="A390" s="213" t="n">
        <v>13</v>
      </c>
      <c r="B390" s="234">
        <f t="array" ref="B390:B390">IFERROR(INDEX(Liste_Enfants!B$4:B$53,SMALL(IF(Liste_Enfants!E$4:E$53="C",ROW(Liste_Enfants!E$4:E$53)-3),13))&amp;" "&amp;INDEX(Liste_Enfants!C$4:C$53,SMALL(IF(Liste_Enfants!E$4:E$53="C",ROW(Liste_Enfants!E$4:E$53)-3),13)),"")</f>
        <v/>
      </c>
      <c r="C390" s="235" t="n"/>
      <c r="D390" s="236" t="n"/>
      <c r="E390" s="236" t="n"/>
      <c r="F390" s="236" t="n"/>
      <c r="G390" s="236" t="n"/>
      <c r="H390" s="236" t="n"/>
      <c r="I390" s="236" t="n"/>
      <c r="J390" s="236" t="n"/>
      <c r="K390" s="236" t="n"/>
      <c r="L390" s="236" t="n"/>
      <c r="M390" s="236" t="n"/>
      <c r="N390" s="236" t="n"/>
      <c r="O390" s="236" t="n"/>
      <c r="P390" s="236" t="n"/>
      <c r="Q390" s="264">
        <f>IF(COUNTA(D390:P390)=0,"",ROUND(AVERAGE(D390:P390),1))</f>
        <v/>
      </c>
      <c r="S390" s="236" t="n"/>
      <c r="T390" s="236" t="n"/>
      <c r="U390" s="236" t="n"/>
      <c r="V390" s="236" t="n"/>
      <c r="W390" s="236" t="n"/>
      <c r="X390" s="236" t="n"/>
      <c r="Y390" s="236" t="n"/>
      <c r="Z390" s="236" t="n"/>
      <c r="AA390" s="236" t="n"/>
      <c r="AB390" s="236" t="n"/>
      <c r="AC390" s="236" t="n"/>
      <c r="AD390" s="236" t="n"/>
      <c r="AE390" s="236" t="n"/>
      <c r="AF390" s="264">
        <f>IF(COUNTA(S390:AE390)=0,"",ROUND(AVERAGE(S390:AE390),1))</f>
        <v/>
      </c>
      <c r="AH390" s="236" t="n"/>
      <c r="AI390" s="236" t="n"/>
      <c r="AJ390" s="236" t="n"/>
      <c r="AK390" s="236" t="n"/>
      <c r="AL390" s="236" t="n"/>
      <c r="AM390" s="236" t="n"/>
      <c r="AN390" s="236" t="n"/>
      <c r="AO390" s="236" t="n"/>
      <c r="AP390" s="236" t="n"/>
      <c r="AQ390" s="236" t="n"/>
      <c r="AR390" s="236" t="n"/>
      <c r="AS390" s="236" t="n"/>
      <c r="AT390" s="236" t="n"/>
      <c r="AU390" s="237">
        <f>IF(COUNTA(AH390:AT390)=0,"",ROUND(AVERAGE(AH390:AT390),1))</f>
        <v/>
      </c>
    </row>
    <row r="391" ht="14.4" customHeight="1" s="185">
      <c r="A391" s="238" t="n">
        <v>14</v>
      </c>
      <c r="B391" s="239">
        <f t="array" ref="B391:B391">IFERROR(INDEX(Liste_Enfants!B$4:B$53,SMALL(IF(Liste_Enfants!E$4:E$53="C",ROW(Liste_Enfants!E$4:E$53)-3),14))&amp;" "&amp;INDEX(Liste_Enfants!C$4:C$53,SMALL(IF(Liste_Enfants!E$4:E$53="C",ROW(Liste_Enfants!E$4:E$53)-3),14)),"")</f>
        <v/>
      </c>
      <c r="C391" s="235" t="n"/>
      <c r="D391" s="236" t="n"/>
      <c r="E391" s="236" t="n"/>
      <c r="F391" s="236" t="n"/>
      <c r="G391" s="236" t="n"/>
      <c r="H391" s="236" t="n"/>
      <c r="I391" s="236" t="n"/>
      <c r="J391" s="236" t="n"/>
      <c r="K391" s="236" t="n"/>
      <c r="L391" s="236" t="n"/>
      <c r="M391" s="236" t="n"/>
      <c r="N391" s="236" t="n"/>
      <c r="O391" s="236" t="n"/>
      <c r="P391" s="236" t="n"/>
      <c r="Q391" s="264">
        <f>IF(COUNTA(D391:P391)=0,"",ROUND(AVERAGE(D391:P391),1))</f>
        <v/>
      </c>
      <c r="S391" s="236" t="n"/>
      <c r="T391" s="236" t="n"/>
      <c r="U391" s="236" t="n"/>
      <c r="V391" s="236" t="n"/>
      <c r="W391" s="236" t="n"/>
      <c r="X391" s="236" t="n"/>
      <c r="Y391" s="236" t="n"/>
      <c r="Z391" s="236" t="n"/>
      <c r="AA391" s="236" t="n"/>
      <c r="AB391" s="236" t="n"/>
      <c r="AC391" s="236" t="n"/>
      <c r="AD391" s="236" t="n"/>
      <c r="AE391" s="236" t="n"/>
      <c r="AF391" s="264">
        <f>IF(COUNTA(S391:AE391)=0,"",ROUND(AVERAGE(S391:AE391),1))</f>
        <v/>
      </c>
      <c r="AH391" s="236" t="n"/>
      <c r="AI391" s="236" t="n"/>
      <c r="AJ391" s="236" t="n"/>
      <c r="AK391" s="236" t="n"/>
      <c r="AL391" s="236" t="n"/>
      <c r="AM391" s="236" t="n"/>
      <c r="AN391" s="236" t="n"/>
      <c r="AO391" s="236" t="n"/>
      <c r="AP391" s="236" t="n"/>
      <c r="AQ391" s="236" t="n"/>
      <c r="AR391" s="236" t="n"/>
      <c r="AS391" s="236" t="n"/>
      <c r="AT391" s="236" t="n"/>
      <c r="AU391" s="237">
        <f>IF(COUNTA(AH391:AT391)=0,"",ROUND(AVERAGE(AH391:AT391),1))</f>
        <v/>
      </c>
    </row>
    <row r="392" ht="14.4" customHeight="1" s="185">
      <c r="A392" s="213" t="n">
        <v>15</v>
      </c>
      <c r="B392" s="234">
        <f t="array" ref="B392:B392">IFERROR(INDEX(Liste_Enfants!B$4:B$53,SMALL(IF(Liste_Enfants!E$4:E$53="C",ROW(Liste_Enfants!E$4:E$53)-3),15))&amp;" "&amp;INDEX(Liste_Enfants!C$4:C$53,SMALL(IF(Liste_Enfants!E$4:E$53="C",ROW(Liste_Enfants!E$4:E$53)-3),15)),"")</f>
        <v/>
      </c>
      <c r="C392" s="235" t="n"/>
      <c r="D392" s="236" t="n"/>
      <c r="E392" s="236" t="n"/>
      <c r="F392" s="236" t="n"/>
      <c r="G392" s="236" t="n"/>
      <c r="H392" s="236" t="n"/>
      <c r="I392" s="236" t="n"/>
      <c r="J392" s="236" t="n"/>
      <c r="K392" s="236" t="n"/>
      <c r="L392" s="236" t="n"/>
      <c r="M392" s="236" t="n"/>
      <c r="N392" s="236" t="n"/>
      <c r="O392" s="236" t="n"/>
      <c r="P392" s="236" t="n"/>
      <c r="Q392" s="264">
        <f>IF(COUNTA(D392:P392)=0,"",ROUND(AVERAGE(D392:P392),1))</f>
        <v/>
      </c>
      <c r="S392" s="236" t="n"/>
      <c r="T392" s="236" t="n"/>
      <c r="U392" s="236" t="n"/>
      <c r="V392" s="236" t="n"/>
      <c r="W392" s="236" t="n"/>
      <c r="X392" s="236" t="n"/>
      <c r="Y392" s="236" t="n"/>
      <c r="Z392" s="236" t="n"/>
      <c r="AA392" s="236" t="n"/>
      <c r="AB392" s="236" t="n"/>
      <c r="AC392" s="236" t="n"/>
      <c r="AD392" s="236" t="n"/>
      <c r="AE392" s="236" t="n"/>
      <c r="AF392" s="264">
        <f>IF(COUNTA(S392:AE392)=0,"",ROUND(AVERAGE(S392:AE392),1))</f>
        <v/>
      </c>
      <c r="AH392" s="236" t="n"/>
      <c r="AI392" s="236" t="n"/>
      <c r="AJ392" s="236" t="n"/>
      <c r="AK392" s="236" t="n"/>
      <c r="AL392" s="236" t="n"/>
      <c r="AM392" s="236" t="n"/>
      <c r="AN392" s="236" t="n"/>
      <c r="AO392" s="236" t="n"/>
      <c r="AP392" s="236" t="n"/>
      <c r="AQ392" s="236" t="n"/>
      <c r="AR392" s="236" t="n"/>
      <c r="AS392" s="236" t="n"/>
      <c r="AT392" s="236" t="n"/>
      <c r="AU392" s="237">
        <f>IF(COUNTA(AH392:AT392)=0,"",ROUND(AVERAGE(AH392:AT392),1))</f>
        <v/>
      </c>
    </row>
    <row r="393" ht="14.4" customHeight="1" s="185">
      <c r="A393" s="233" t="inlineStr">
        <is>
          <t>📊 MOY.</t>
        </is>
      </c>
      <c r="C393" s="252" t="n"/>
      <c r="D393" s="241">
        <f>IF(COUNTA(D378:D392)=0,"",ROUND(AVERAGE(D378:D392),1))</f>
        <v/>
      </c>
      <c r="E393" s="241">
        <f>IF(COUNTA(E378:E392)=0,"",ROUND(AVERAGE(E378:E392),1))</f>
        <v/>
      </c>
      <c r="F393" s="241">
        <f>IF(COUNTA(F378:F392)=0,"",ROUND(AVERAGE(F378:F392),1))</f>
        <v/>
      </c>
      <c r="G393" s="241">
        <f>IF(COUNTA(G378:G392)=0,"",ROUND(AVERAGE(G378:G392),1))</f>
        <v/>
      </c>
      <c r="H393" s="241">
        <f>IF(COUNTA(H378:H392)=0,"",ROUND(AVERAGE(H378:H392),1))</f>
        <v/>
      </c>
      <c r="I393" s="241">
        <f>IF(COUNTA(I378:I392)=0,"",ROUND(AVERAGE(I378:I392),1))</f>
        <v/>
      </c>
      <c r="J393" s="241">
        <f>IF(COUNTA(J378:J392)=0,"",ROUND(AVERAGE(J378:J392),1))</f>
        <v/>
      </c>
      <c r="K393" s="241">
        <f>IF(COUNTA(K378:K392)=0,"",ROUND(AVERAGE(K378:K392),1))</f>
        <v/>
      </c>
      <c r="L393" s="241">
        <f>IF(COUNTA(L378:L392)=0,"",ROUND(AVERAGE(L378:L392),1))</f>
        <v/>
      </c>
      <c r="M393" s="241">
        <f>IF(COUNTA(M378:M392)=0,"",ROUND(AVERAGE(M378:M392),1))</f>
        <v/>
      </c>
      <c r="N393" s="241">
        <f>IF(COUNTA(N378:N392)=0,"",ROUND(AVERAGE(N378:N392),1))</f>
        <v/>
      </c>
      <c r="O393" s="241">
        <f>IF(COUNTA(O378:O392)=0,"",ROUND(AVERAGE(O378:O392),1))</f>
        <v/>
      </c>
      <c r="P393" s="241">
        <f>IF(COUNTA(P378:P392)=0,"",ROUND(AVERAGE(P378:P392),1))</f>
        <v/>
      </c>
      <c r="Q393" s="265">
        <f>IF(COUNTA(Q378:Q392)=0,"",ROUND(AVERAGE(Q378:Q392),1))</f>
        <v/>
      </c>
      <c r="S393" s="241">
        <f>IF(COUNTA(S378:S392)=0,"",ROUND(AVERAGE(S378:S392),1))</f>
        <v/>
      </c>
      <c r="T393" s="241">
        <f>IF(COUNTA(T378:T392)=0,"",ROUND(AVERAGE(T378:T392),1))</f>
        <v/>
      </c>
      <c r="U393" s="241">
        <f>IF(COUNTA(U378:U392)=0,"",ROUND(AVERAGE(U378:U392),1))</f>
        <v/>
      </c>
      <c r="V393" s="241">
        <f>IF(COUNTA(V378:V392)=0,"",ROUND(AVERAGE(V378:V392),1))</f>
        <v/>
      </c>
      <c r="W393" s="241">
        <f>IF(COUNTA(W378:W392)=0,"",ROUND(AVERAGE(W378:W392),1))</f>
        <v/>
      </c>
      <c r="X393" s="241">
        <f>IF(COUNTA(X378:X392)=0,"",ROUND(AVERAGE(X378:X392),1))</f>
        <v/>
      </c>
      <c r="Y393" s="241">
        <f>IF(COUNTA(Y378:Y392)=0,"",ROUND(AVERAGE(Y378:Y392),1))</f>
        <v/>
      </c>
      <c r="Z393" s="241">
        <f>IF(COUNTA(Z378:Z392)=0,"",ROUND(AVERAGE(Z378:Z392),1))</f>
        <v/>
      </c>
      <c r="AA393" s="241">
        <f>IF(COUNTA(AA378:AA392)=0,"",ROUND(AVERAGE(AA378:AA392),1))</f>
        <v/>
      </c>
      <c r="AB393" s="241">
        <f>IF(COUNTA(AB378:AB392)=0,"",ROUND(AVERAGE(AB378:AB392),1))</f>
        <v/>
      </c>
      <c r="AC393" s="241">
        <f>IF(COUNTA(AC378:AC392)=0,"",ROUND(AVERAGE(AC378:AC392),1))</f>
        <v/>
      </c>
      <c r="AD393" s="241">
        <f>IF(COUNTA(AD378:AD392)=0,"",ROUND(AVERAGE(AD378:AD392),1))</f>
        <v/>
      </c>
      <c r="AE393" s="241">
        <f>IF(COUNTA(AE378:AE392)=0,"",ROUND(AVERAGE(AE378:AE392),1))</f>
        <v/>
      </c>
      <c r="AF393" s="265">
        <f>IF(COUNTA(AF378:AF392)=0,"",ROUND(AVERAGE(AF378:AF392),1))</f>
        <v/>
      </c>
      <c r="AH393" s="241">
        <f>IF(COUNTA(AH378:AH392)=0,"",ROUND(AVERAGE(AH378:AH392),1))</f>
        <v/>
      </c>
      <c r="AI393" s="241">
        <f>IF(COUNTA(AI378:AI392)=0,"",ROUND(AVERAGE(AI378:AI392),1))</f>
        <v/>
      </c>
      <c r="AJ393" s="241">
        <f>IF(COUNTA(AJ378:AJ392)=0,"",ROUND(AVERAGE(AJ378:AJ392),1))</f>
        <v/>
      </c>
      <c r="AK393" s="241">
        <f>IF(COUNTA(AK378:AK392)=0,"",ROUND(AVERAGE(AK378:AK392),1))</f>
        <v/>
      </c>
      <c r="AL393" s="241">
        <f>IF(COUNTA(AL378:AL392)=0,"",ROUND(AVERAGE(AL378:AL392),1))</f>
        <v/>
      </c>
      <c r="AM393" s="241">
        <f>IF(COUNTA(AM378:AM392)=0,"",ROUND(AVERAGE(AM378:AM392),1))</f>
        <v/>
      </c>
      <c r="AN393" s="241">
        <f>IF(COUNTA(AN378:AN392)=0,"",ROUND(AVERAGE(AN378:AN392),1))</f>
        <v/>
      </c>
      <c r="AO393" s="241">
        <f>IF(COUNTA(AO378:AO392)=0,"",ROUND(AVERAGE(AO378:AO392),1))</f>
        <v/>
      </c>
      <c r="AP393" s="241">
        <f>IF(COUNTA(AP378:AP392)=0,"",ROUND(AVERAGE(AP378:AP392),1))</f>
        <v/>
      </c>
      <c r="AQ393" s="241">
        <f>IF(COUNTA(AQ378:AQ392)=0,"",ROUND(AVERAGE(AQ378:AQ392),1))</f>
        <v/>
      </c>
      <c r="AR393" s="241">
        <f>IF(COUNTA(AR378:AR392)=0,"",ROUND(AVERAGE(AR378:AR392),1))</f>
        <v/>
      </c>
      <c r="AS393" s="241">
        <f>IF(COUNTA(AS378:AS392)=0,"",ROUND(AVERAGE(AS378:AS392),1))</f>
        <v/>
      </c>
      <c r="AT393" s="241">
        <f>IF(COUNTA(AT378:AT392)=0,"",ROUND(AVERAGE(AT378:AT392),1))</f>
        <v/>
      </c>
      <c r="AU393" s="266">
        <f>IF(COUNTA(AU378:AU392)=0,"",ROUND(AVERAGE(AU378:AU392),1))</f>
        <v/>
      </c>
    </row>
    <row r="394" ht="30" customHeight="1" s="185">
      <c r="A394" s="244" t="inlineStr">
        <is>
          <t>N°</t>
        </is>
      </c>
      <c r="B394" s="245" t="inlineStr">
        <is>
          <t>📅 MERCREDI</t>
        </is>
      </c>
      <c r="C394" s="228" t="n"/>
      <c r="D394" s="229" t="inlineStr">
        <is>
          <t>Règles</t>
        </is>
      </c>
      <c r="E394" s="229" t="inlineStr">
        <is>
          <t>Coopér.</t>
        </is>
      </c>
      <c r="F394" s="229" t="inlineStr">
        <is>
          <t>Comm.</t>
        </is>
      </c>
      <c r="G394" s="229" t="inlineStr">
        <is>
          <t>Entraide</t>
        </is>
      </c>
      <c r="H394" s="230" t="inlineStr">
        <is>
          <t>Initiat.</t>
        </is>
      </c>
      <c r="I394" s="230" t="inlineStr">
        <is>
          <t>Gest.mat</t>
        </is>
      </c>
      <c r="J394" s="230" t="inlineStr">
        <is>
          <t>Orga.</t>
        </is>
      </c>
      <c r="K394" s="231" t="inlineStr">
        <is>
          <t>Imagin.</t>
        </is>
      </c>
      <c r="L394" s="231" t="inlineStr">
        <is>
          <t>Expr.art</t>
        </is>
      </c>
      <c r="M394" s="231" t="inlineStr">
        <is>
          <t>Expr.corp</t>
        </is>
      </c>
      <c r="N394" s="232" t="inlineStr">
        <is>
          <t>Coord.</t>
        </is>
      </c>
      <c r="O394" s="232" t="inlineStr">
        <is>
          <t>Endur.</t>
        </is>
      </c>
      <c r="P394" s="232" t="inlineStr">
        <is>
          <t>Esp.sport</t>
        </is>
      </c>
      <c r="Q394" s="267" t="inlineStr">
        <is>
          <t>MOY</t>
        </is>
      </c>
      <c r="R394" s="268" t="inlineStr">
        <is>
          <t>▼ Activité</t>
        </is>
      </c>
      <c r="S394" s="229" t="inlineStr">
        <is>
          <t>Règles</t>
        </is>
      </c>
      <c r="T394" s="229" t="inlineStr">
        <is>
          <t>Coopér.</t>
        </is>
      </c>
      <c r="U394" s="229" t="inlineStr">
        <is>
          <t>Comm.</t>
        </is>
      </c>
      <c r="V394" s="229" t="inlineStr">
        <is>
          <t>Entraide</t>
        </is>
      </c>
      <c r="W394" s="230" t="inlineStr">
        <is>
          <t>Initiat.</t>
        </is>
      </c>
      <c r="X394" s="230" t="inlineStr">
        <is>
          <t>Gest.mat</t>
        </is>
      </c>
      <c r="Y394" s="230" t="inlineStr">
        <is>
          <t>Orga.</t>
        </is>
      </c>
      <c r="Z394" s="231" t="inlineStr">
        <is>
          <t>Imagin.</t>
        </is>
      </c>
      <c r="AA394" s="231" t="inlineStr">
        <is>
          <t>Expr.art</t>
        </is>
      </c>
      <c r="AB394" s="231" t="inlineStr">
        <is>
          <t>Expr.corp</t>
        </is>
      </c>
      <c r="AC394" s="232" t="inlineStr">
        <is>
          <t>Coord.</t>
        </is>
      </c>
      <c r="AD394" s="232" t="inlineStr">
        <is>
          <t>Endur.</t>
        </is>
      </c>
      <c r="AE394" s="232" t="inlineStr">
        <is>
          <t>Esp.sport</t>
        </is>
      </c>
      <c r="AF394" s="267" t="inlineStr">
        <is>
          <t>MOY</t>
        </is>
      </c>
      <c r="AH394" s="229" t="inlineStr">
        <is>
          <t>Règles</t>
        </is>
      </c>
      <c r="AI394" s="229" t="inlineStr">
        <is>
          <t>Coopér.</t>
        </is>
      </c>
      <c r="AJ394" s="229" t="inlineStr">
        <is>
          <t>Comm.</t>
        </is>
      </c>
      <c r="AK394" s="229" t="inlineStr">
        <is>
          <t>Entraide</t>
        </is>
      </c>
      <c r="AL394" s="230" t="inlineStr">
        <is>
          <t>Initiat.</t>
        </is>
      </c>
      <c r="AM394" s="230" t="inlineStr">
        <is>
          <t>Gest.mat</t>
        </is>
      </c>
      <c r="AN394" s="230" t="inlineStr">
        <is>
          <t>Orga.</t>
        </is>
      </c>
      <c r="AO394" s="231" t="inlineStr">
        <is>
          <t>Imagin.</t>
        </is>
      </c>
      <c r="AP394" s="231" t="inlineStr">
        <is>
          <t>Expr.art</t>
        </is>
      </c>
      <c r="AQ394" s="231" t="inlineStr">
        <is>
          <t>Expr.corp</t>
        </is>
      </c>
      <c r="AR394" s="232" t="inlineStr">
        <is>
          <t>Coord.</t>
        </is>
      </c>
      <c r="AS394" s="232" t="inlineStr">
        <is>
          <t>Endur.</t>
        </is>
      </c>
      <c r="AT394" s="232" t="inlineStr">
        <is>
          <t>Esp.sport</t>
        </is>
      </c>
      <c r="AU394" s="269" t="inlineStr">
        <is>
          <t>MOY</t>
        </is>
      </c>
    </row>
    <row r="395" ht="14.4" customHeight="1" s="185">
      <c r="A395" s="213" t="n">
        <v>1</v>
      </c>
      <c r="B395" s="234">
        <f t="array" ref="B395:B395">IFERROR(INDEX(Liste_Enfants!B$4:B$53,SMALL(IF(Liste_Enfants!E$4:E$53="C",ROW(Liste_Enfants!E$4:E$53)-3),1))&amp;" "&amp;INDEX(Liste_Enfants!C$4:C$53,SMALL(IF(Liste_Enfants!E$4:E$53="C",ROW(Liste_Enfants!E$4:E$53)-3),1)),"")</f>
        <v/>
      </c>
      <c r="C395" s="235" t="n"/>
      <c r="D395" s="236" t="n"/>
      <c r="E395" s="236" t="n"/>
      <c r="F395" s="236" t="n"/>
      <c r="G395" s="236" t="n"/>
      <c r="H395" s="236" t="n"/>
      <c r="I395" s="236" t="n"/>
      <c r="J395" s="236" t="n"/>
      <c r="K395" s="236" t="n"/>
      <c r="L395" s="236" t="n"/>
      <c r="M395" s="236" t="n"/>
      <c r="N395" s="236" t="n"/>
      <c r="O395" s="236" t="n"/>
      <c r="P395" s="236" t="n"/>
      <c r="Q395" s="264">
        <f>IF(COUNTA(D395:P395)=0,"",ROUND(AVERAGE(D395:P395),1))</f>
        <v/>
      </c>
      <c r="S395" s="236" t="n"/>
      <c r="T395" s="236" t="n"/>
      <c r="U395" s="236" t="n"/>
      <c r="V395" s="236" t="n"/>
      <c r="W395" s="236" t="n"/>
      <c r="X395" s="236" t="n"/>
      <c r="Y395" s="236" t="n"/>
      <c r="Z395" s="236" t="n"/>
      <c r="AA395" s="236" t="n"/>
      <c r="AB395" s="236" t="n"/>
      <c r="AC395" s="236" t="n"/>
      <c r="AD395" s="236" t="n"/>
      <c r="AE395" s="236" t="n"/>
      <c r="AF395" s="264">
        <f>IF(COUNTA(S395:AE395)=0,"",ROUND(AVERAGE(S395:AE395),1))</f>
        <v/>
      </c>
      <c r="AH395" s="236" t="n"/>
      <c r="AI395" s="236" t="n"/>
      <c r="AJ395" s="236" t="n"/>
      <c r="AK395" s="236" t="n"/>
      <c r="AL395" s="236" t="n"/>
      <c r="AM395" s="236" t="n"/>
      <c r="AN395" s="236" t="n"/>
      <c r="AO395" s="236" t="n"/>
      <c r="AP395" s="236" t="n"/>
      <c r="AQ395" s="236" t="n"/>
      <c r="AR395" s="236" t="n"/>
      <c r="AS395" s="236" t="n"/>
      <c r="AT395" s="236" t="n"/>
      <c r="AU395" s="237">
        <f>IF(COUNTA(AH395:AT395)=0,"",ROUND(AVERAGE(AH395:AT395),1))</f>
        <v/>
      </c>
    </row>
    <row r="396" ht="14.4" customHeight="1" s="185">
      <c r="A396" s="238" t="n">
        <v>2</v>
      </c>
      <c r="B396" s="239">
        <f t="array" ref="B396:B396">IFERROR(INDEX(Liste_Enfants!B$4:B$53,SMALL(IF(Liste_Enfants!E$4:E$53="C",ROW(Liste_Enfants!E$4:E$53)-3),2))&amp;" "&amp;INDEX(Liste_Enfants!C$4:C$53,SMALL(IF(Liste_Enfants!E$4:E$53="C",ROW(Liste_Enfants!E$4:E$53)-3),2)),"")</f>
        <v/>
      </c>
      <c r="C396" s="235" t="n"/>
      <c r="D396" s="236" t="n"/>
      <c r="E396" s="236" t="n"/>
      <c r="F396" s="236" t="n"/>
      <c r="G396" s="236" t="n"/>
      <c r="H396" s="236" t="n"/>
      <c r="I396" s="236" t="n"/>
      <c r="J396" s="236" t="n"/>
      <c r="K396" s="236" t="n"/>
      <c r="L396" s="236" t="n"/>
      <c r="M396" s="236" t="n"/>
      <c r="N396" s="236" t="n"/>
      <c r="O396" s="236" t="n"/>
      <c r="P396" s="236" t="n"/>
      <c r="Q396" s="264">
        <f>IF(COUNTA(D396:P396)=0,"",ROUND(AVERAGE(D396:P396),1))</f>
        <v/>
      </c>
      <c r="S396" s="236" t="n"/>
      <c r="T396" s="236" t="n"/>
      <c r="U396" s="236" t="n"/>
      <c r="V396" s="236" t="n"/>
      <c r="W396" s="236" t="n"/>
      <c r="X396" s="236" t="n"/>
      <c r="Y396" s="236" t="n"/>
      <c r="Z396" s="236" t="n"/>
      <c r="AA396" s="236" t="n"/>
      <c r="AB396" s="236" t="n"/>
      <c r="AC396" s="236" t="n"/>
      <c r="AD396" s="236" t="n"/>
      <c r="AE396" s="236" t="n"/>
      <c r="AF396" s="264">
        <f>IF(COUNTA(S396:AE396)=0,"",ROUND(AVERAGE(S396:AE396),1))</f>
        <v/>
      </c>
      <c r="AH396" s="236" t="n"/>
      <c r="AI396" s="236" t="n"/>
      <c r="AJ396" s="236" t="n"/>
      <c r="AK396" s="236" t="n"/>
      <c r="AL396" s="236" t="n"/>
      <c r="AM396" s="236" t="n"/>
      <c r="AN396" s="236" t="n"/>
      <c r="AO396" s="236" t="n"/>
      <c r="AP396" s="236" t="n"/>
      <c r="AQ396" s="236" t="n"/>
      <c r="AR396" s="236" t="n"/>
      <c r="AS396" s="236" t="n"/>
      <c r="AT396" s="236" t="n"/>
      <c r="AU396" s="237">
        <f>IF(COUNTA(AH396:AT396)=0,"",ROUND(AVERAGE(AH396:AT396),1))</f>
        <v/>
      </c>
    </row>
    <row r="397" ht="14.4" customHeight="1" s="185">
      <c r="A397" s="213" t="n">
        <v>3</v>
      </c>
      <c r="B397" s="234">
        <f t="array" ref="B397:B397">IFERROR(INDEX(Liste_Enfants!B$4:B$53,SMALL(IF(Liste_Enfants!E$4:E$53="C",ROW(Liste_Enfants!E$4:E$53)-3),3))&amp;" "&amp;INDEX(Liste_Enfants!C$4:C$53,SMALL(IF(Liste_Enfants!E$4:E$53="C",ROW(Liste_Enfants!E$4:E$53)-3),3)),"")</f>
        <v/>
      </c>
      <c r="C397" s="235" t="n"/>
      <c r="D397" s="236" t="n"/>
      <c r="E397" s="236" t="n"/>
      <c r="F397" s="236" t="n"/>
      <c r="G397" s="236" t="n"/>
      <c r="H397" s="236" t="n"/>
      <c r="I397" s="236" t="n"/>
      <c r="J397" s="236" t="n"/>
      <c r="K397" s="236" t="n"/>
      <c r="L397" s="236" t="n"/>
      <c r="M397" s="236" t="n"/>
      <c r="N397" s="236" t="n"/>
      <c r="O397" s="236" t="n"/>
      <c r="P397" s="236" t="n"/>
      <c r="Q397" s="264">
        <f>IF(COUNTA(D397:P397)=0,"",ROUND(AVERAGE(D397:P397),1))</f>
        <v/>
      </c>
      <c r="S397" s="236" t="n"/>
      <c r="T397" s="236" t="n"/>
      <c r="U397" s="236" t="n"/>
      <c r="V397" s="236" t="n"/>
      <c r="W397" s="236" t="n"/>
      <c r="X397" s="236" t="n"/>
      <c r="Y397" s="236" t="n"/>
      <c r="Z397" s="236" t="n"/>
      <c r="AA397" s="236" t="n"/>
      <c r="AB397" s="236" t="n"/>
      <c r="AC397" s="236" t="n"/>
      <c r="AD397" s="236" t="n"/>
      <c r="AE397" s="236" t="n"/>
      <c r="AF397" s="264">
        <f>IF(COUNTA(S397:AE397)=0,"",ROUND(AVERAGE(S397:AE397),1))</f>
        <v/>
      </c>
      <c r="AH397" s="236" t="n"/>
      <c r="AI397" s="236" t="n"/>
      <c r="AJ397" s="236" t="n"/>
      <c r="AK397" s="236" t="n"/>
      <c r="AL397" s="236" t="n"/>
      <c r="AM397" s="236" t="n"/>
      <c r="AN397" s="236" t="n"/>
      <c r="AO397" s="236" t="n"/>
      <c r="AP397" s="236" t="n"/>
      <c r="AQ397" s="236" t="n"/>
      <c r="AR397" s="236" t="n"/>
      <c r="AS397" s="236" t="n"/>
      <c r="AT397" s="236" t="n"/>
      <c r="AU397" s="237">
        <f>IF(COUNTA(AH397:AT397)=0,"",ROUND(AVERAGE(AH397:AT397),1))</f>
        <v/>
      </c>
    </row>
    <row r="398" ht="14.4" customHeight="1" s="185">
      <c r="A398" s="238" t="n">
        <v>4</v>
      </c>
      <c r="B398" s="239">
        <f t="array" ref="B398:B398">IFERROR(INDEX(Liste_Enfants!B$4:B$53,SMALL(IF(Liste_Enfants!E$4:E$53="C",ROW(Liste_Enfants!E$4:E$53)-3),4))&amp;" "&amp;INDEX(Liste_Enfants!C$4:C$53,SMALL(IF(Liste_Enfants!E$4:E$53="C",ROW(Liste_Enfants!E$4:E$53)-3),4)),"")</f>
        <v/>
      </c>
      <c r="C398" s="235" t="n"/>
      <c r="D398" s="236" t="n"/>
      <c r="E398" s="236" t="n"/>
      <c r="F398" s="236" t="n"/>
      <c r="G398" s="236" t="n"/>
      <c r="H398" s="236" t="n"/>
      <c r="I398" s="236" t="n"/>
      <c r="J398" s="236" t="n"/>
      <c r="K398" s="236" t="n"/>
      <c r="L398" s="236" t="n"/>
      <c r="M398" s="236" t="n"/>
      <c r="N398" s="236" t="n"/>
      <c r="O398" s="236" t="n"/>
      <c r="P398" s="236" t="n"/>
      <c r="Q398" s="264">
        <f>IF(COUNTA(D398:P398)=0,"",ROUND(AVERAGE(D398:P398),1))</f>
        <v/>
      </c>
      <c r="S398" s="236" t="n"/>
      <c r="T398" s="236" t="n"/>
      <c r="U398" s="236" t="n"/>
      <c r="V398" s="236" t="n"/>
      <c r="W398" s="236" t="n"/>
      <c r="X398" s="236" t="n"/>
      <c r="Y398" s="236" t="n"/>
      <c r="Z398" s="236" t="n"/>
      <c r="AA398" s="236" t="n"/>
      <c r="AB398" s="236" t="n"/>
      <c r="AC398" s="236" t="n"/>
      <c r="AD398" s="236" t="n"/>
      <c r="AE398" s="236" t="n"/>
      <c r="AF398" s="264">
        <f>IF(COUNTA(S398:AE398)=0,"",ROUND(AVERAGE(S398:AE398),1))</f>
        <v/>
      </c>
      <c r="AH398" s="236" t="n"/>
      <c r="AI398" s="236" t="n"/>
      <c r="AJ398" s="236" t="n"/>
      <c r="AK398" s="236" t="n"/>
      <c r="AL398" s="236" t="n"/>
      <c r="AM398" s="236" t="n"/>
      <c r="AN398" s="236" t="n"/>
      <c r="AO398" s="236" t="n"/>
      <c r="AP398" s="236" t="n"/>
      <c r="AQ398" s="236" t="n"/>
      <c r="AR398" s="236" t="n"/>
      <c r="AS398" s="236" t="n"/>
      <c r="AT398" s="236" t="n"/>
      <c r="AU398" s="237">
        <f>IF(COUNTA(AH398:AT398)=0,"",ROUND(AVERAGE(AH398:AT398),1))</f>
        <v/>
      </c>
    </row>
    <row r="399" ht="14.4" customHeight="1" s="185">
      <c r="A399" s="213" t="n">
        <v>5</v>
      </c>
      <c r="B399" s="234">
        <f t="array" ref="B399:B399">IFERROR(INDEX(Liste_Enfants!B$4:B$53,SMALL(IF(Liste_Enfants!E$4:E$53="C",ROW(Liste_Enfants!E$4:E$53)-3),5))&amp;" "&amp;INDEX(Liste_Enfants!C$4:C$53,SMALL(IF(Liste_Enfants!E$4:E$53="C",ROW(Liste_Enfants!E$4:E$53)-3),5)),"")</f>
        <v/>
      </c>
      <c r="C399" s="235" t="n"/>
      <c r="D399" s="236" t="n"/>
      <c r="E399" s="236" t="n"/>
      <c r="F399" s="236" t="n"/>
      <c r="G399" s="236" t="n"/>
      <c r="H399" s="236" t="n"/>
      <c r="I399" s="236" t="n"/>
      <c r="J399" s="236" t="n"/>
      <c r="K399" s="236" t="n"/>
      <c r="L399" s="236" t="n"/>
      <c r="M399" s="236" t="n"/>
      <c r="N399" s="236" t="n"/>
      <c r="O399" s="236" t="n"/>
      <c r="P399" s="236" t="n"/>
      <c r="Q399" s="264">
        <f>IF(COUNTA(D399:P399)=0,"",ROUND(AVERAGE(D399:P399),1))</f>
        <v/>
      </c>
      <c r="S399" s="236" t="n"/>
      <c r="T399" s="236" t="n"/>
      <c r="U399" s="236" t="n"/>
      <c r="V399" s="236" t="n"/>
      <c r="W399" s="236" t="n"/>
      <c r="X399" s="236" t="n"/>
      <c r="Y399" s="236" t="n"/>
      <c r="Z399" s="236" t="n"/>
      <c r="AA399" s="236" t="n"/>
      <c r="AB399" s="236" t="n"/>
      <c r="AC399" s="236" t="n"/>
      <c r="AD399" s="236" t="n"/>
      <c r="AE399" s="236" t="n"/>
      <c r="AF399" s="264">
        <f>IF(COUNTA(S399:AE399)=0,"",ROUND(AVERAGE(S399:AE399),1))</f>
        <v/>
      </c>
      <c r="AH399" s="236" t="n"/>
      <c r="AI399" s="236" t="n"/>
      <c r="AJ399" s="236" t="n"/>
      <c r="AK399" s="236" t="n"/>
      <c r="AL399" s="236" t="n"/>
      <c r="AM399" s="236" t="n"/>
      <c r="AN399" s="236" t="n"/>
      <c r="AO399" s="236" t="n"/>
      <c r="AP399" s="236" t="n"/>
      <c r="AQ399" s="236" t="n"/>
      <c r="AR399" s="236" t="n"/>
      <c r="AS399" s="236" t="n"/>
      <c r="AT399" s="236" t="n"/>
      <c r="AU399" s="237">
        <f>IF(COUNTA(AH399:AT399)=0,"",ROUND(AVERAGE(AH399:AT399),1))</f>
        <v/>
      </c>
    </row>
    <row r="400" ht="14.4" customHeight="1" s="185">
      <c r="A400" s="238" t="n">
        <v>6</v>
      </c>
      <c r="B400" s="239">
        <f t="array" ref="B400:B400">IFERROR(INDEX(Liste_Enfants!B$4:B$53,SMALL(IF(Liste_Enfants!E$4:E$53="C",ROW(Liste_Enfants!E$4:E$53)-3),6))&amp;" "&amp;INDEX(Liste_Enfants!C$4:C$53,SMALL(IF(Liste_Enfants!E$4:E$53="C",ROW(Liste_Enfants!E$4:E$53)-3),6)),"")</f>
        <v/>
      </c>
      <c r="C400" s="235" t="n"/>
      <c r="D400" s="236" t="n"/>
      <c r="E400" s="236" t="n"/>
      <c r="F400" s="236" t="n"/>
      <c r="G400" s="236" t="n"/>
      <c r="H400" s="236" t="n"/>
      <c r="I400" s="236" t="n"/>
      <c r="J400" s="236" t="n"/>
      <c r="K400" s="236" t="n"/>
      <c r="L400" s="236" t="n"/>
      <c r="M400" s="236" t="n"/>
      <c r="N400" s="236" t="n"/>
      <c r="O400" s="236" t="n"/>
      <c r="P400" s="236" t="n"/>
      <c r="Q400" s="264">
        <f>IF(COUNTA(D400:P400)=0,"",ROUND(AVERAGE(D400:P400),1))</f>
        <v/>
      </c>
      <c r="S400" s="236" t="n"/>
      <c r="T400" s="236" t="n"/>
      <c r="U400" s="236" t="n"/>
      <c r="V400" s="236" t="n"/>
      <c r="W400" s="236" t="n"/>
      <c r="X400" s="236" t="n"/>
      <c r="Y400" s="236" t="n"/>
      <c r="Z400" s="236" t="n"/>
      <c r="AA400" s="236" t="n"/>
      <c r="AB400" s="236" t="n"/>
      <c r="AC400" s="236" t="n"/>
      <c r="AD400" s="236" t="n"/>
      <c r="AE400" s="236" t="n"/>
      <c r="AF400" s="264">
        <f>IF(COUNTA(S400:AE400)=0,"",ROUND(AVERAGE(S400:AE400),1))</f>
        <v/>
      </c>
      <c r="AH400" s="236" t="n"/>
      <c r="AI400" s="236" t="n"/>
      <c r="AJ400" s="236" t="n"/>
      <c r="AK400" s="236" t="n"/>
      <c r="AL400" s="236" t="n"/>
      <c r="AM400" s="236" t="n"/>
      <c r="AN400" s="236" t="n"/>
      <c r="AO400" s="236" t="n"/>
      <c r="AP400" s="236" t="n"/>
      <c r="AQ400" s="236" t="n"/>
      <c r="AR400" s="236" t="n"/>
      <c r="AS400" s="236" t="n"/>
      <c r="AT400" s="236" t="n"/>
      <c r="AU400" s="237">
        <f>IF(COUNTA(AH400:AT400)=0,"",ROUND(AVERAGE(AH400:AT400),1))</f>
        <v/>
      </c>
    </row>
    <row r="401" ht="14.4" customHeight="1" s="185">
      <c r="A401" s="213" t="n">
        <v>7</v>
      </c>
      <c r="B401" s="234">
        <f t="array" ref="B401:B401">IFERROR(INDEX(Liste_Enfants!B$4:B$53,SMALL(IF(Liste_Enfants!E$4:E$53="C",ROW(Liste_Enfants!E$4:E$53)-3),7))&amp;" "&amp;INDEX(Liste_Enfants!C$4:C$53,SMALL(IF(Liste_Enfants!E$4:E$53="C",ROW(Liste_Enfants!E$4:E$53)-3),7)),"")</f>
        <v/>
      </c>
      <c r="C401" s="235" t="n"/>
      <c r="D401" s="236" t="n"/>
      <c r="E401" s="236" t="n"/>
      <c r="F401" s="236" t="n"/>
      <c r="G401" s="236" t="n"/>
      <c r="H401" s="236" t="n"/>
      <c r="I401" s="236" t="n"/>
      <c r="J401" s="236" t="n"/>
      <c r="K401" s="236" t="n"/>
      <c r="L401" s="236" t="n"/>
      <c r="M401" s="236" t="n"/>
      <c r="N401" s="236" t="n"/>
      <c r="O401" s="236" t="n"/>
      <c r="P401" s="236" t="n"/>
      <c r="Q401" s="264">
        <f>IF(COUNTA(D401:P401)=0,"",ROUND(AVERAGE(D401:P401),1))</f>
        <v/>
      </c>
      <c r="S401" s="236" t="n"/>
      <c r="T401" s="236" t="n"/>
      <c r="U401" s="236" t="n"/>
      <c r="V401" s="236" t="n"/>
      <c r="W401" s="236" t="n"/>
      <c r="X401" s="236" t="n"/>
      <c r="Y401" s="236" t="n"/>
      <c r="Z401" s="236" t="n"/>
      <c r="AA401" s="236" t="n"/>
      <c r="AB401" s="236" t="n"/>
      <c r="AC401" s="236" t="n"/>
      <c r="AD401" s="236" t="n"/>
      <c r="AE401" s="236" t="n"/>
      <c r="AF401" s="264">
        <f>IF(COUNTA(S401:AE401)=0,"",ROUND(AVERAGE(S401:AE401),1))</f>
        <v/>
      </c>
      <c r="AH401" s="236" t="n"/>
      <c r="AI401" s="236" t="n"/>
      <c r="AJ401" s="236" t="n"/>
      <c r="AK401" s="236" t="n"/>
      <c r="AL401" s="236" t="n"/>
      <c r="AM401" s="236" t="n"/>
      <c r="AN401" s="236" t="n"/>
      <c r="AO401" s="236" t="n"/>
      <c r="AP401" s="236" t="n"/>
      <c r="AQ401" s="236" t="n"/>
      <c r="AR401" s="236" t="n"/>
      <c r="AS401" s="236" t="n"/>
      <c r="AT401" s="236" t="n"/>
      <c r="AU401" s="237">
        <f>IF(COUNTA(AH401:AT401)=0,"",ROUND(AVERAGE(AH401:AT401),1))</f>
        <v/>
      </c>
    </row>
    <row r="402" ht="14.4" customHeight="1" s="185">
      <c r="A402" s="238" t="n">
        <v>8</v>
      </c>
      <c r="B402" s="239">
        <f t="array" ref="B402:B402">IFERROR(INDEX(Liste_Enfants!B$4:B$53,SMALL(IF(Liste_Enfants!E$4:E$53="C",ROW(Liste_Enfants!E$4:E$53)-3),8))&amp;" "&amp;INDEX(Liste_Enfants!C$4:C$53,SMALL(IF(Liste_Enfants!E$4:E$53="C",ROW(Liste_Enfants!E$4:E$53)-3),8)),"")</f>
        <v/>
      </c>
      <c r="C402" s="235" t="n"/>
      <c r="D402" s="236" t="n"/>
      <c r="E402" s="236" t="n"/>
      <c r="F402" s="236" t="n"/>
      <c r="G402" s="236" t="n"/>
      <c r="H402" s="236" t="n"/>
      <c r="I402" s="236" t="n"/>
      <c r="J402" s="236" t="n"/>
      <c r="K402" s="236" t="n"/>
      <c r="L402" s="236" t="n"/>
      <c r="M402" s="236" t="n"/>
      <c r="N402" s="236" t="n"/>
      <c r="O402" s="236" t="n"/>
      <c r="P402" s="236" t="n"/>
      <c r="Q402" s="264">
        <f>IF(COUNTA(D402:P402)=0,"",ROUND(AVERAGE(D402:P402),1))</f>
        <v/>
      </c>
      <c r="S402" s="236" t="n"/>
      <c r="T402" s="236" t="n"/>
      <c r="U402" s="236" t="n"/>
      <c r="V402" s="236" t="n"/>
      <c r="W402" s="236" t="n"/>
      <c r="X402" s="236" t="n"/>
      <c r="Y402" s="236" t="n"/>
      <c r="Z402" s="236" t="n"/>
      <c r="AA402" s="236" t="n"/>
      <c r="AB402" s="236" t="n"/>
      <c r="AC402" s="236" t="n"/>
      <c r="AD402" s="236" t="n"/>
      <c r="AE402" s="236" t="n"/>
      <c r="AF402" s="264">
        <f>IF(COUNTA(S402:AE402)=0,"",ROUND(AVERAGE(S402:AE402),1))</f>
        <v/>
      </c>
      <c r="AH402" s="236" t="n"/>
      <c r="AI402" s="236" t="n"/>
      <c r="AJ402" s="236" t="n"/>
      <c r="AK402" s="236" t="n"/>
      <c r="AL402" s="236" t="n"/>
      <c r="AM402" s="236" t="n"/>
      <c r="AN402" s="236" t="n"/>
      <c r="AO402" s="236" t="n"/>
      <c r="AP402" s="236" t="n"/>
      <c r="AQ402" s="236" t="n"/>
      <c r="AR402" s="236" t="n"/>
      <c r="AS402" s="236" t="n"/>
      <c r="AT402" s="236" t="n"/>
      <c r="AU402" s="237">
        <f>IF(COUNTA(AH402:AT402)=0,"",ROUND(AVERAGE(AH402:AT402),1))</f>
        <v/>
      </c>
    </row>
    <row r="403" ht="14.4" customHeight="1" s="185">
      <c r="A403" s="213" t="n">
        <v>9</v>
      </c>
      <c r="B403" s="234">
        <f t="array" ref="B403:B403">IFERROR(INDEX(Liste_Enfants!B$4:B$53,SMALL(IF(Liste_Enfants!E$4:E$53="C",ROW(Liste_Enfants!E$4:E$53)-3),9))&amp;" "&amp;INDEX(Liste_Enfants!C$4:C$53,SMALL(IF(Liste_Enfants!E$4:E$53="C",ROW(Liste_Enfants!E$4:E$53)-3),9)),"")</f>
        <v/>
      </c>
      <c r="C403" s="235" t="n"/>
      <c r="D403" s="236" t="n"/>
      <c r="E403" s="236" t="n"/>
      <c r="F403" s="236" t="n"/>
      <c r="G403" s="236" t="n"/>
      <c r="H403" s="236" t="n"/>
      <c r="I403" s="236" t="n"/>
      <c r="J403" s="236" t="n"/>
      <c r="K403" s="236" t="n"/>
      <c r="L403" s="236" t="n"/>
      <c r="M403" s="236" t="n"/>
      <c r="N403" s="236" t="n"/>
      <c r="O403" s="236" t="n"/>
      <c r="P403" s="236" t="n"/>
      <c r="Q403" s="264">
        <f>IF(COUNTA(D403:P403)=0,"",ROUND(AVERAGE(D403:P403),1))</f>
        <v/>
      </c>
      <c r="S403" s="236" t="n"/>
      <c r="T403" s="236" t="n"/>
      <c r="U403" s="236" t="n"/>
      <c r="V403" s="236" t="n"/>
      <c r="W403" s="236" t="n"/>
      <c r="X403" s="236" t="n"/>
      <c r="Y403" s="236" t="n"/>
      <c r="Z403" s="236" t="n"/>
      <c r="AA403" s="236" t="n"/>
      <c r="AB403" s="236" t="n"/>
      <c r="AC403" s="236" t="n"/>
      <c r="AD403" s="236" t="n"/>
      <c r="AE403" s="236" t="n"/>
      <c r="AF403" s="264">
        <f>IF(COUNTA(S403:AE403)=0,"",ROUND(AVERAGE(S403:AE403),1))</f>
        <v/>
      </c>
      <c r="AH403" s="236" t="n"/>
      <c r="AI403" s="236" t="n"/>
      <c r="AJ403" s="236" t="n"/>
      <c r="AK403" s="236" t="n"/>
      <c r="AL403" s="236" t="n"/>
      <c r="AM403" s="236" t="n"/>
      <c r="AN403" s="236" t="n"/>
      <c r="AO403" s="236" t="n"/>
      <c r="AP403" s="236" t="n"/>
      <c r="AQ403" s="236" t="n"/>
      <c r="AR403" s="236" t="n"/>
      <c r="AS403" s="236" t="n"/>
      <c r="AT403" s="236" t="n"/>
      <c r="AU403" s="237">
        <f>IF(COUNTA(AH403:AT403)=0,"",ROUND(AVERAGE(AH403:AT403),1))</f>
        <v/>
      </c>
    </row>
    <row r="404" ht="14.4" customHeight="1" s="185">
      <c r="A404" s="238" t="n">
        <v>10</v>
      </c>
      <c r="B404" s="239">
        <f t="array" ref="B404:B404">IFERROR(INDEX(Liste_Enfants!B$4:B$53,SMALL(IF(Liste_Enfants!E$4:E$53="C",ROW(Liste_Enfants!E$4:E$53)-3),10))&amp;" "&amp;INDEX(Liste_Enfants!C$4:C$53,SMALL(IF(Liste_Enfants!E$4:E$53="C",ROW(Liste_Enfants!E$4:E$53)-3),10)),"")</f>
        <v/>
      </c>
      <c r="C404" s="235" t="n"/>
      <c r="D404" s="236" t="n"/>
      <c r="E404" s="236" t="n"/>
      <c r="F404" s="236" t="n"/>
      <c r="G404" s="236" t="n"/>
      <c r="H404" s="236" t="n"/>
      <c r="I404" s="236" t="n"/>
      <c r="J404" s="236" t="n"/>
      <c r="K404" s="236" t="n"/>
      <c r="L404" s="236" t="n"/>
      <c r="M404" s="236" t="n"/>
      <c r="N404" s="236" t="n"/>
      <c r="O404" s="236" t="n"/>
      <c r="P404" s="236" t="n"/>
      <c r="Q404" s="264">
        <f>IF(COUNTA(D404:P404)=0,"",ROUND(AVERAGE(D404:P404),1))</f>
        <v/>
      </c>
      <c r="S404" s="236" t="n"/>
      <c r="T404" s="236" t="n"/>
      <c r="U404" s="236" t="n"/>
      <c r="V404" s="236" t="n"/>
      <c r="W404" s="236" t="n"/>
      <c r="X404" s="236" t="n"/>
      <c r="Y404" s="236" t="n"/>
      <c r="Z404" s="236" t="n"/>
      <c r="AA404" s="236" t="n"/>
      <c r="AB404" s="236" t="n"/>
      <c r="AC404" s="236" t="n"/>
      <c r="AD404" s="236" t="n"/>
      <c r="AE404" s="236" t="n"/>
      <c r="AF404" s="264">
        <f>IF(COUNTA(S404:AE404)=0,"",ROUND(AVERAGE(S404:AE404),1))</f>
        <v/>
      </c>
      <c r="AH404" s="236" t="n"/>
      <c r="AI404" s="236" t="n"/>
      <c r="AJ404" s="236" t="n"/>
      <c r="AK404" s="236" t="n"/>
      <c r="AL404" s="236" t="n"/>
      <c r="AM404" s="236" t="n"/>
      <c r="AN404" s="236" t="n"/>
      <c r="AO404" s="236" t="n"/>
      <c r="AP404" s="236" t="n"/>
      <c r="AQ404" s="236" t="n"/>
      <c r="AR404" s="236" t="n"/>
      <c r="AS404" s="236" t="n"/>
      <c r="AT404" s="236" t="n"/>
      <c r="AU404" s="237">
        <f>IF(COUNTA(AH404:AT404)=0,"",ROUND(AVERAGE(AH404:AT404),1))</f>
        <v/>
      </c>
    </row>
    <row r="405" ht="14.4" customHeight="1" s="185">
      <c r="A405" s="213" t="n">
        <v>11</v>
      </c>
      <c r="B405" s="234">
        <f t="array" ref="B405:B405">IFERROR(INDEX(Liste_Enfants!B$4:B$53,SMALL(IF(Liste_Enfants!E$4:E$53="C",ROW(Liste_Enfants!E$4:E$53)-3),11))&amp;" "&amp;INDEX(Liste_Enfants!C$4:C$53,SMALL(IF(Liste_Enfants!E$4:E$53="C",ROW(Liste_Enfants!E$4:E$53)-3),11)),"")</f>
        <v/>
      </c>
      <c r="C405" s="235" t="n"/>
      <c r="D405" s="236" t="n"/>
      <c r="E405" s="236" t="n"/>
      <c r="F405" s="236" t="n"/>
      <c r="G405" s="236" t="n"/>
      <c r="H405" s="236" t="n"/>
      <c r="I405" s="236" t="n"/>
      <c r="J405" s="236" t="n"/>
      <c r="K405" s="236" t="n"/>
      <c r="L405" s="236" t="n"/>
      <c r="M405" s="236" t="n"/>
      <c r="N405" s="236" t="n"/>
      <c r="O405" s="236" t="n"/>
      <c r="P405" s="236" t="n"/>
      <c r="Q405" s="264">
        <f>IF(COUNTA(D405:P405)=0,"",ROUND(AVERAGE(D405:P405),1))</f>
        <v/>
      </c>
      <c r="S405" s="236" t="n"/>
      <c r="T405" s="236" t="n"/>
      <c r="U405" s="236" t="n"/>
      <c r="V405" s="236" t="n"/>
      <c r="W405" s="236" t="n"/>
      <c r="X405" s="236" t="n"/>
      <c r="Y405" s="236" t="n"/>
      <c r="Z405" s="236" t="n"/>
      <c r="AA405" s="236" t="n"/>
      <c r="AB405" s="236" t="n"/>
      <c r="AC405" s="236" t="n"/>
      <c r="AD405" s="236" t="n"/>
      <c r="AE405" s="236" t="n"/>
      <c r="AF405" s="264">
        <f>IF(COUNTA(S405:AE405)=0,"",ROUND(AVERAGE(S405:AE405),1))</f>
        <v/>
      </c>
      <c r="AH405" s="236" t="n"/>
      <c r="AI405" s="236" t="n"/>
      <c r="AJ405" s="236" t="n"/>
      <c r="AK405" s="236" t="n"/>
      <c r="AL405" s="236" t="n"/>
      <c r="AM405" s="236" t="n"/>
      <c r="AN405" s="236" t="n"/>
      <c r="AO405" s="236" t="n"/>
      <c r="AP405" s="236" t="n"/>
      <c r="AQ405" s="236" t="n"/>
      <c r="AR405" s="236" t="n"/>
      <c r="AS405" s="236" t="n"/>
      <c r="AT405" s="236" t="n"/>
      <c r="AU405" s="237">
        <f>IF(COUNTA(AH405:AT405)=0,"",ROUND(AVERAGE(AH405:AT405),1))</f>
        <v/>
      </c>
    </row>
    <row r="406" ht="14.4" customHeight="1" s="185">
      <c r="A406" s="238" t="n">
        <v>12</v>
      </c>
      <c r="B406" s="239">
        <f t="array" ref="B406:B406">IFERROR(INDEX(Liste_Enfants!B$4:B$53,SMALL(IF(Liste_Enfants!E$4:E$53="C",ROW(Liste_Enfants!E$4:E$53)-3),12))&amp;" "&amp;INDEX(Liste_Enfants!C$4:C$53,SMALL(IF(Liste_Enfants!E$4:E$53="C",ROW(Liste_Enfants!E$4:E$53)-3),12)),"")</f>
        <v/>
      </c>
      <c r="C406" s="235" t="n"/>
      <c r="D406" s="236" t="n"/>
      <c r="E406" s="236" t="n"/>
      <c r="F406" s="236" t="n"/>
      <c r="G406" s="236" t="n"/>
      <c r="H406" s="236" t="n"/>
      <c r="I406" s="236" t="n"/>
      <c r="J406" s="236" t="n"/>
      <c r="K406" s="236" t="n"/>
      <c r="L406" s="236" t="n"/>
      <c r="M406" s="236" t="n"/>
      <c r="N406" s="236" t="n"/>
      <c r="O406" s="236" t="n"/>
      <c r="P406" s="236" t="n"/>
      <c r="Q406" s="264">
        <f>IF(COUNTA(D406:P406)=0,"",ROUND(AVERAGE(D406:P406),1))</f>
        <v/>
      </c>
      <c r="S406" s="236" t="n"/>
      <c r="T406" s="236" t="n"/>
      <c r="U406" s="236" t="n"/>
      <c r="V406" s="236" t="n"/>
      <c r="W406" s="236" t="n"/>
      <c r="X406" s="236" t="n"/>
      <c r="Y406" s="236" t="n"/>
      <c r="Z406" s="236" t="n"/>
      <c r="AA406" s="236" t="n"/>
      <c r="AB406" s="236" t="n"/>
      <c r="AC406" s="236" t="n"/>
      <c r="AD406" s="236" t="n"/>
      <c r="AE406" s="236" t="n"/>
      <c r="AF406" s="264">
        <f>IF(COUNTA(S406:AE406)=0,"",ROUND(AVERAGE(S406:AE406),1))</f>
        <v/>
      </c>
      <c r="AH406" s="236" t="n"/>
      <c r="AI406" s="236" t="n"/>
      <c r="AJ406" s="236" t="n"/>
      <c r="AK406" s="236" t="n"/>
      <c r="AL406" s="236" t="n"/>
      <c r="AM406" s="236" t="n"/>
      <c r="AN406" s="236" t="n"/>
      <c r="AO406" s="236" t="n"/>
      <c r="AP406" s="236" t="n"/>
      <c r="AQ406" s="236" t="n"/>
      <c r="AR406" s="236" t="n"/>
      <c r="AS406" s="236" t="n"/>
      <c r="AT406" s="236" t="n"/>
      <c r="AU406" s="237">
        <f>IF(COUNTA(AH406:AT406)=0,"",ROUND(AVERAGE(AH406:AT406),1))</f>
        <v/>
      </c>
    </row>
    <row r="407" ht="14.4" customHeight="1" s="185">
      <c r="A407" s="213" t="n">
        <v>13</v>
      </c>
      <c r="B407" s="234">
        <f t="array" ref="B407:B407">IFERROR(INDEX(Liste_Enfants!B$4:B$53,SMALL(IF(Liste_Enfants!E$4:E$53="C",ROW(Liste_Enfants!E$4:E$53)-3),13))&amp;" "&amp;INDEX(Liste_Enfants!C$4:C$53,SMALL(IF(Liste_Enfants!E$4:E$53="C",ROW(Liste_Enfants!E$4:E$53)-3),13)),"")</f>
        <v/>
      </c>
      <c r="C407" s="235" t="n"/>
      <c r="D407" s="236" t="n"/>
      <c r="E407" s="236" t="n"/>
      <c r="F407" s="236" t="n"/>
      <c r="G407" s="236" t="n"/>
      <c r="H407" s="236" t="n"/>
      <c r="I407" s="236" t="n"/>
      <c r="J407" s="236" t="n"/>
      <c r="K407" s="236" t="n"/>
      <c r="L407" s="236" t="n"/>
      <c r="M407" s="236" t="n"/>
      <c r="N407" s="236" t="n"/>
      <c r="O407" s="236" t="n"/>
      <c r="P407" s="236" t="n"/>
      <c r="Q407" s="264">
        <f>IF(COUNTA(D407:P407)=0,"",ROUND(AVERAGE(D407:P407),1))</f>
        <v/>
      </c>
      <c r="S407" s="236" t="n"/>
      <c r="T407" s="236" t="n"/>
      <c r="U407" s="236" t="n"/>
      <c r="V407" s="236" t="n"/>
      <c r="W407" s="236" t="n"/>
      <c r="X407" s="236" t="n"/>
      <c r="Y407" s="236" t="n"/>
      <c r="Z407" s="236" t="n"/>
      <c r="AA407" s="236" t="n"/>
      <c r="AB407" s="236" t="n"/>
      <c r="AC407" s="236" t="n"/>
      <c r="AD407" s="236" t="n"/>
      <c r="AE407" s="236" t="n"/>
      <c r="AF407" s="264">
        <f>IF(COUNTA(S407:AE407)=0,"",ROUND(AVERAGE(S407:AE407),1))</f>
        <v/>
      </c>
      <c r="AH407" s="236" t="n"/>
      <c r="AI407" s="236" t="n"/>
      <c r="AJ407" s="236" t="n"/>
      <c r="AK407" s="236" t="n"/>
      <c r="AL407" s="236" t="n"/>
      <c r="AM407" s="236" t="n"/>
      <c r="AN407" s="236" t="n"/>
      <c r="AO407" s="236" t="n"/>
      <c r="AP407" s="236" t="n"/>
      <c r="AQ407" s="236" t="n"/>
      <c r="AR407" s="236" t="n"/>
      <c r="AS407" s="236" t="n"/>
      <c r="AT407" s="236" t="n"/>
      <c r="AU407" s="237">
        <f>IF(COUNTA(AH407:AT407)=0,"",ROUND(AVERAGE(AH407:AT407),1))</f>
        <v/>
      </c>
    </row>
    <row r="408" ht="14.4" customHeight="1" s="185">
      <c r="A408" s="238" t="n">
        <v>14</v>
      </c>
      <c r="B408" s="239">
        <f t="array" ref="B408:B408">IFERROR(INDEX(Liste_Enfants!B$4:B$53,SMALL(IF(Liste_Enfants!E$4:E$53="C",ROW(Liste_Enfants!E$4:E$53)-3),14))&amp;" "&amp;INDEX(Liste_Enfants!C$4:C$53,SMALL(IF(Liste_Enfants!E$4:E$53="C",ROW(Liste_Enfants!E$4:E$53)-3),14)),"")</f>
        <v/>
      </c>
      <c r="C408" s="235" t="n"/>
      <c r="D408" s="236" t="n"/>
      <c r="E408" s="236" t="n"/>
      <c r="F408" s="236" t="n"/>
      <c r="G408" s="236" t="n"/>
      <c r="H408" s="236" t="n"/>
      <c r="I408" s="236" t="n"/>
      <c r="J408" s="236" t="n"/>
      <c r="K408" s="236" t="n"/>
      <c r="L408" s="236" t="n"/>
      <c r="M408" s="236" t="n"/>
      <c r="N408" s="236" t="n"/>
      <c r="O408" s="236" t="n"/>
      <c r="P408" s="236" t="n"/>
      <c r="Q408" s="264">
        <f>IF(COUNTA(D408:P408)=0,"",ROUND(AVERAGE(D408:P408),1))</f>
        <v/>
      </c>
      <c r="S408" s="236" t="n"/>
      <c r="T408" s="236" t="n"/>
      <c r="U408" s="236" t="n"/>
      <c r="V408" s="236" t="n"/>
      <c r="W408" s="236" t="n"/>
      <c r="X408" s="236" t="n"/>
      <c r="Y408" s="236" t="n"/>
      <c r="Z408" s="236" t="n"/>
      <c r="AA408" s="236" t="n"/>
      <c r="AB408" s="236" t="n"/>
      <c r="AC408" s="236" t="n"/>
      <c r="AD408" s="236" t="n"/>
      <c r="AE408" s="236" t="n"/>
      <c r="AF408" s="264">
        <f>IF(COUNTA(S408:AE408)=0,"",ROUND(AVERAGE(S408:AE408),1))</f>
        <v/>
      </c>
      <c r="AH408" s="236" t="n"/>
      <c r="AI408" s="236" t="n"/>
      <c r="AJ408" s="236" t="n"/>
      <c r="AK408" s="236" t="n"/>
      <c r="AL408" s="236" t="n"/>
      <c r="AM408" s="236" t="n"/>
      <c r="AN408" s="236" t="n"/>
      <c r="AO408" s="236" t="n"/>
      <c r="AP408" s="236" t="n"/>
      <c r="AQ408" s="236" t="n"/>
      <c r="AR408" s="236" t="n"/>
      <c r="AS408" s="236" t="n"/>
      <c r="AT408" s="236" t="n"/>
      <c r="AU408" s="237">
        <f>IF(COUNTA(AH408:AT408)=0,"",ROUND(AVERAGE(AH408:AT408),1))</f>
        <v/>
      </c>
    </row>
    <row r="409" ht="14.4" customHeight="1" s="185">
      <c r="A409" s="213" t="n">
        <v>15</v>
      </c>
      <c r="B409" s="234">
        <f t="array" ref="B409:B409">IFERROR(INDEX(Liste_Enfants!B$4:B$53,SMALL(IF(Liste_Enfants!E$4:E$53="C",ROW(Liste_Enfants!E$4:E$53)-3),15))&amp;" "&amp;INDEX(Liste_Enfants!C$4:C$53,SMALL(IF(Liste_Enfants!E$4:E$53="C",ROW(Liste_Enfants!E$4:E$53)-3),15)),"")</f>
        <v/>
      </c>
      <c r="C409" s="235" t="n"/>
      <c r="D409" s="236" t="n"/>
      <c r="E409" s="236" t="n"/>
      <c r="F409" s="236" t="n"/>
      <c r="G409" s="236" t="n"/>
      <c r="H409" s="236" t="n"/>
      <c r="I409" s="236" t="n"/>
      <c r="J409" s="236" t="n"/>
      <c r="K409" s="236" t="n"/>
      <c r="L409" s="236" t="n"/>
      <c r="M409" s="236" t="n"/>
      <c r="N409" s="236" t="n"/>
      <c r="O409" s="236" t="n"/>
      <c r="P409" s="236" t="n"/>
      <c r="Q409" s="264">
        <f>IF(COUNTA(D409:P409)=0,"",ROUND(AVERAGE(D409:P409),1))</f>
        <v/>
      </c>
      <c r="S409" s="236" t="n"/>
      <c r="T409" s="236" t="n"/>
      <c r="U409" s="236" t="n"/>
      <c r="V409" s="236" t="n"/>
      <c r="W409" s="236" t="n"/>
      <c r="X409" s="236" t="n"/>
      <c r="Y409" s="236" t="n"/>
      <c r="Z409" s="236" t="n"/>
      <c r="AA409" s="236" t="n"/>
      <c r="AB409" s="236" t="n"/>
      <c r="AC409" s="236" t="n"/>
      <c r="AD409" s="236" t="n"/>
      <c r="AE409" s="236" t="n"/>
      <c r="AF409" s="264">
        <f>IF(COUNTA(S409:AE409)=0,"",ROUND(AVERAGE(S409:AE409),1))</f>
        <v/>
      </c>
      <c r="AH409" s="236" t="n"/>
      <c r="AI409" s="236" t="n"/>
      <c r="AJ409" s="236" t="n"/>
      <c r="AK409" s="236" t="n"/>
      <c r="AL409" s="236" t="n"/>
      <c r="AM409" s="236" t="n"/>
      <c r="AN409" s="236" t="n"/>
      <c r="AO409" s="236" t="n"/>
      <c r="AP409" s="236" t="n"/>
      <c r="AQ409" s="236" t="n"/>
      <c r="AR409" s="236" t="n"/>
      <c r="AS409" s="236" t="n"/>
      <c r="AT409" s="236" t="n"/>
      <c r="AU409" s="237">
        <f>IF(COUNTA(AH409:AT409)=0,"",ROUND(AVERAGE(AH409:AT409),1))</f>
        <v/>
      </c>
    </row>
    <row r="410" ht="14.4" customHeight="1" s="185">
      <c r="A410" s="233" t="inlineStr">
        <is>
          <t>📊 MOY.</t>
        </is>
      </c>
      <c r="C410" s="252" t="n"/>
      <c r="D410" s="241">
        <f>IF(COUNTA(D395:D409)=0,"",ROUND(AVERAGE(D395:D409),1))</f>
        <v/>
      </c>
      <c r="E410" s="241">
        <f>IF(COUNTA(E395:E409)=0,"",ROUND(AVERAGE(E395:E409),1))</f>
        <v/>
      </c>
      <c r="F410" s="241">
        <f>IF(COUNTA(F395:F409)=0,"",ROUND(AVERAGE(F395:F409),1))</f>
        <v/>
      </c>
      <c r="G410" s="241">
        <f>IF(COUNTA(G395:G409)=0,"",ROUND(AVERAGE(G395:G409),1))</f>
        <v/>
      </c>
      <c r="H410" s="241">
        <f>IF(COUNTA(H395:H409)=0,"",ROUND(AVERAGE(H395:H409),1))</f>
        <v/>
      </c>
      <c r="I410" s="241">
        <f>IF(COUNTA(I395:I409)=0,"",ROUND(AVERAGE(I395:I409),1))</f>
        <v/>
      </c>
      <c r="J410" s="241">
        <f>IF(COUNTA(J395:J409)=0,"",ROUND(AVERAGE(J395:J409),1))</f>
        <v/>
      </c>
      <c r="K410" s="241">
        <f>IF(COUNTA(K395:K409)=0,"",ROUND(AVERAGE(K395:K409),1))</f>
        <v/>
      </c>
      <c r="L410" s="241">
        <f>IF(COUNTA(L395:L409)=0,"",ROUND(AVERAGE(L395:L409),1))</f>
        <v/>
      </c>
      <c r="M410" s="241">
        <f>IF(COUNTA(M395:M409)=0,"",ROUND(AVERAGE(M395:M409),1))</f>
        <v/>
      </c>
      <c r="N410" s="241">
        <f>IF(COUNTA(N395:N409)=0,"",ROUND(AVERAGE(N395:N409),1))</f>
        <v/>
      </c>
      <c r="O410" s="241">
        <f>IF(COUNTA(O395:O409)=0,"",ROUND(AVERAGE(O395:O409),1))</f>
        <v/>
      </c>
      <c r="P410" s="241">
        <f>IF(COUNTA(P395:P409)=0,"",ROUND(AVERAGE(P395:P409),1))</f>
        <v/>
      </c>
      <c r="Q410" s="265">
        <f>IF(COUNTA(Q395:Q409)=0,"",ROUND(AVERAGE(Q395:Q409),1))</f>
        <v/>
      </c>
      <c r="S410" s="241">
        <f>IF(COUNTA(S395:S409)=0,"",ROUND(AVERAGE(S395:S409),1))</f>
        <v/>
      </c>
      <c r="T410" s="241">
        <f>IF(COUNTA(T395:T409)=0,"",ROUND(AVERAGE(T395:T409),1))</f>
        <v/>
      </c>
      <c r="U410" s="241">
        <f>IF(COUNTA(U395:U409)=0,"",ROUND(AVERAGE(U395:U409),1))</f>
        <v/>
      </c>
      <c r="V410" s="241">
        <f>IF(COUNTA(V395:V409)=0,"",ROUND(AVERAGE(V395:V409),1))</f>
        <v/>
      </c>
      <c r="W410" s="241">
        <f>IF(COUNTA(W395:W409)=0,"",ROUND(AVERAGE(W395:W409),1))</f>
        <v/>
      </c>
      <c r="X410" s="241">
        <f>IF(COUNTA(X395:X409)=0,"",ROUND(AVERAGE(X395:X409),1))</f>
        <v/>
      </c>
      <c r="Y410" s="241">
        <f>IF(COUNTA(Y395:Y409)=0,"",ROUND(AVERAGE(Y395:Y409),1))</f>
        <v/>
      </c>
      <c r="Z410" s="241">
        <f>IF(COUNTA(Z395:Z409)=0,"",ROUND(AVERAGE(Z395:Z409),1))</f>
        <v/>
      </c>
      <c r="AA410" s="241">
        <f>IF(COUNTA(AA395:AA409)=0,"",ROUND(AVERAGE(AA395:AA409),1))</f>
        <v/>
      </c>
      <c r="AB410" s="241">
        <f>IF(COUNTA(AB395:AB409)=0,"",ROUND(AVERAGE(AB395:AB409),1))</f>
        <v/>
      </c>
      <c r="AC410" s="241">
        <f>IF(COUNTA(AC395:AC409)=0,"",ROUND(AVERAGE(AC395:AC409),1))</f>
        <v/>
      </c>
      <c r="AD410" s="241">
        <f>IF(COUNTA(AD395:AD409)=0,"",ROUND(AVERAGE(AD395:AD409),1))</f>
        <v/>
      </c>
      <c r="AE410" s="241">
        <f>IF(COUNTA(AE395:AE409)=0,"",ROUND(AVERAGE(AE395:AE409),1))</f>
        <v/>
      </c>
      <c r="AF410" s="265">
        <f>IF(COUNTA(AF395:AF409)=0,"",ROUND(AVERAGE(AF395:AF409),1))</f>
        <v/>
      </c>
      <c r="AH410" s="241">
        <f>IF(COUNTA(AH395:AH409)=0,"",ROUND(AVERAGE(AH395:AH409),1))</f>
        <v/>
      </c>
      <c r="AI410" s="241">
        <f>IF(COUNTA(AI395:AI409)=0,"",ROUND(AVERAGE(AI395:AI409),1))</f>
        <v/>
      </c>
      <c r="AJ410" s="241">
        <f>IF(COUNTA(AJ395:AJ409)=0,"",ROUND(AVERAGE(AJ395:AJ409),1))</f>
        <v/>
      </c>
      <c r="AK410" s="241">
        <f>IF(COUNTA(AK395:AK409)=0,"",ROUND(AVERAGE(AK395:AK409),1))</f>
        <v/>
      </c>
      <c r="AL410" s="241">
        <f>IF(COUNTA(AL395:AL409)=0,"",ROUND(AVERAGE(AL395:AL409),1))</f>
        <v/>
      </c>
      <c r="AM410" s="241">
        <f>IF(COUNTA(AM395:AM409)=0,"",ROUND(AVERAGE(AM395:AM409),1))</f>
        <v/>
      </c>
      <c r="AN410" s="241">
        <f>IF(COUNTA(AN395:AN409)=0,"",ROUND(AVERAGE(AN395:AN409),1))</f>
        <v/>
      </c>
      <c r="AO410" s="241">
        <f>IF(COUNTA(AO395:AO409)=0,"",ROUND(AVERAGE(AO395:AO409),1))</f>
        <v/>
      </c>
      <c r="AP410" s="241">
        <f>IF(COUNTA(AP395:AP409)=0,"",ROUND(AVERAGE(AP395:AP409),1))</f>
        <v/>
      </c>
      <c r="AQ410" s="241">
        <f>IF(COUNTA(AQ395:AQ409)=0,"",ROUND(AVERAGE(AQ395:AQ409),1))</f>
        <v/>
      </c>
      <c r="AR410" s="241">
        <f>IF(COUNTA(AR395:AR409)=0,"",ROUND(AVERAGE(AR395:AR409),1))</f>
        <v/>
      </c>
      <c r="AS410" s="241">
        <f>IF(COUNTA(AS395:AS409)=0,"",ROUND(AVERAGE(AS395:AS409),1))</f>
        <v/>
      </c>
      <c r="AT410" s="241">
        <f>IF(COUNTA(AT395:AT409)=0,"",ROUND(AVERAGE(AT395:AT409),1))</f>
        <v/>
      </c>
      <c r="AU410" s="266">
        <f>IF(COUNTA(AU395:AU409)=0,"",ROUND(AVERAGE(AU395:AU409),1))</f>
        <v/>
      </c>
    </row>
    <row r="411" ht="30" customHeight="1" s="185">
      <c r="A411" s="246" t="inlineStr">
        <is>
          <t>N°</t>
        </is>
      </c>
      <c r="B411" s="247" t="inlineStr">
        <is>
          <t>📅 JEUDI</t>
        </is>
      </c>
      <c r="C411" s="228" t="n"/>
      <c r="D411" s="229" t="inlineStr">
        <is>
          <t>Règles</t>
        </is>
      </c>
      <c r="E411" s="229" t="inlineStr">
        <is>
          <t>Coopér.</t>
        </is>
      </c>
      <c r="F411" s="229" t="inlineStr">
        <is>
          <t>Comm.</t>
        </is>
      </c>
      <c r="G411" s="229" t="inlineStr">
        <is>
          <t>Entraide</t>
        </is>
      </c>
      <c r="H411" s="230" t="inlineStr">
        <is>
          <t>Initiat.</t>
        </is>
      </c>
      <c r="I411" s="230" t="inlineStr">
        <is>
          <t>Gest.mat</t>
        </is>
      </c>
      <c r="J411" s="230" t="inlineStr">
        <is>
          <t>Orga.</t>
        </is>
      </c>
      <c r="K411" s="231" t="inlineStr">
        <is>
          <t>Imagin.</t>
        </is>
      </c>
      <c r="L411" s="231" t="inlineStr">
        <is>
          <t>Expr.art</t>
        </is>
      </c>
      <c r="M411" s="231" t="inlineStr">
        <is>
          <t>Expr.corp</t>
        </is>
      </c>
      <c r="N411" s="232" t="inlineStr">
        <is>
          <t>Coord.</t>
        </is>
      </c>
      <c r="O411" s="232" t="inlineStr">
        <is>
          <t>Endur.</t>
        </is>
      </c>
      <c r="P411" s="232" t="inlineStr">
        <is>
          <t>Esp.sport</t>
        </is>
      </c>
      <c r="Q411" s="267" t="inlineStr">
        <is>
          <t>MOY</t>
        </is>
      </c>
      <c r="R411" s="268" t="inlineStr">
        <is>
          <t>▼ Activité</t>
        </is>
      </c>
      <c r="S411" s="229" t="inlineStr">
        <is>
          <t>Règles</t>
        </is>
      </c>
      <c r="T411" s="229" t="inlineStr">
        <is>
          <t>Coopér.</t>
        </is>
      </c>
      <c r="U411" s="229" t="inlineStr">
        <is>
          <t>Comm.</t>
        </is>
      </c>
      <c r="V411" s="229" t="inlineStr">
        <is>
          <t>Entraide</t>
        </is>
      </c>
      <c r="W411" s="230" t="inlineStr">
        <is>
          <t>Initiat.</t>
        </is>
      </c>
      <c r="X411" s="230" t="inlineStr">
        <is>
          <t>Gest.mat</t>
        </is>
      </c>
      <c r="Y411" s="230" t="inlineStr">
        <is>
          <t>Orga.</t>
        </is>
      </c>
      <c r="Z411" s="231" t="inlineStr">
        <is>
          <t>Imagin.</t>
        </is>
      </c>
      <c r="AA411" s="231" t="inlineStr">
        <is>
          <t>Expr.art</t>
        </is>
      </c>
      <c r="AB411" s="231" t="inlineStr">
        <is>
          <t>Expr.corp</t>
        </is>
      </c>
      <c r="AC411" s="232" t="inlineStr">
        <is>
          <t>Coord.</t>
        </is>
      </c>
      <c r="AD411" s="232" t="inlineStr">
        <is>
          <t>Endur.</t>
        </is>
      </c>
      <c r="AE411" s="232" t="inlineStr">
        <is>
          <t>Esp.sport</t>
        </is>
      </c>
      <c r="AF411" s="267" t="inlineStr">
        <is>
          <t>MOY</t>
        </is>
      </c>
      <c r="AH411" s="229" t="inlineStr">
        <is>
          <t>Règles</t>
        </is>
      </c>
      <c r="AI411" s="229" t="inlineStr">
        <is>
          <t>Coopér.</t>
        </is>
      </c>
      <c r="AJ411" s="229" t="inlineStr">
        <is>
          <t>Comm.</t>
        </is>
      </c>
      <c r="AK411" s="229" t="inlineStr">
        <is>
          <t>Entraide</t>
        </is>
      </c>
      <c r="AL411" s="230" t="inlineStr">
        <is>
          <t>Initiat.</t>
        </is>
      </c>
      <c r="AM411" s="230" t="inlineStr">
        <is>
          <t>Gest.mat</t>
        </is>
      </c>
      <c r="AN411" s="230" t="inlineStr">
        <is>
          <t>Orga.</t>
        </is>
      </c>
      <c r="AO411" s="231" t="inlineStr">
        <is>
          <t>Imagin.</t>
        </is>
      </c>
      <c r="AP411" s="231" t="inlineStr">
        <is>
          <t>Expr.art</t>
        </is>
      </c>
      <c r="AQ411" s="231" t="inlineStr">
        <is>
          <t>Expr.corp</t>
        </is>
      </c>
      <c r="AR411" s="232" t="inlineStr">
        <is>
          <t>Coord.</t>
        </is>
      </c>
      <c r="AS411" s="232" t="inlineStr">
        <is>
          <t>Endur.</t>
        </is>
      </c>
      <c r="AT411" s="232" t="inlineStr">
        <is>
          <t>Esp.sport</t>
        </is>
      </c>
      <c r="AU411" s="269" t="inlineStr">
        <is>
          <t>MOY</t>
        </is>
      </c>
    </row>
    <row r="412" ht="14.4" customHeight="1" s="185">
      <c r="A412" s="213" t="n">
        <v>1</v>
      </c>
      <c r="B412" s="234">
        <f t="array" ref="B412:B412">IFERROR(INDEX(Liste_Enfants!B$4:B$53,SMALL(IF(Liste_Enfants!E$4:E$53="C",ROW(Liste_Enfants!E$4:E$53)-3),1))&amp;" "&amp;INDEX(Liste_Enfants!C$4:C$53,SMALL(IF(Liste_Enfants!E$4:E$53="C",ROW(Liste_Enfants!E$4:E$53)-3),1)),"")</f>
        <v/>
      </c>
      <c r="C412" s="235" t="n"/>
      <c r="D412" s="236" t="n"/>
      <c r="E412" s="236" t="n"/>
      <c r="F412" s="236" t="n"/>
      <c r="G412" s="236" t="n"/>
      <c r="H412" s="236" t="n"/>
      <c r="I412" s="236" t="n"/>
      <c r="J412" s="236" t="n"/>
      <c r="K412" s="236" t="n"/>
      <c r="L412" s="236" t="n"/>
      <c r="M412" s="236" t="n"/>
      <c r="N412" s="236" t="n"/>
      <c r="O412" s="236" t="n"/>
      <c r="P412" s="236" t="n"/>
      <c r="Q412" s="264">
        <f>IF(COUNTA(D412:P412)=0,"",ROUND(AVERAGE(D412:P412),1))</f>
        <v/>
      </c>
      <c r="S412" s="236" t="n"/>
      <c r="T412" s="236" t="n"/>
      <c r="U412" s="236" t="n"/>
      <c r="V412" s="236" t="n"/>
      <c r="W412" s="236" t="n"/>
      <c r="X412" s="236" t="n"/>
      <c r="Y412" s="236" t="n"/>
      <c r="Z412" s="236" t="n"/>
      <c r="AA412" s="236" t="n"/>
      <c r="AB412" s="236" t="n"/>
      <c r="AC412" s="236" t="n"/>
      <c r="AD412" s="236" t="n"/>
      <c r="AE412" s="236" t="n"/>
      <c r="AF412" s="264">
        <f>IF(COUNTA(S412:AE412)=0,"",ROUND(AVERAGE(S412:AE412),1))</f>
        <v/>
      </c>
      <c r="AH412" s="236" t="n"/>
      <c r="AI412" s="236" t="n"/>
      <c r="AJ412" s="236" t="n"/>
      <c r="AK412" s="236" t="n"/>
      <c r="AL412" s="236" t="n"/>
      <c r="AM412" s="236" t="n"/>
      <c r="AN412" s="236" t="n"/>
      <c r="AO412" s="236" t="n"/>
      <c r="AP412" s="236" t="n"/>
      <c r="AQ412" s="236" t="n"/>
      <c r="AR412" s="236" t="n"/>
      <c r="AS412" s="236" t="n"/>
      <c r="AT412" s="236" t="n"/>
      <c r="AU412" s="237">
        <f>IF(COUNTA(AH412:AT412)=0,"",ROUND(AVERAGE(AH412:AT412),1))</f>
        <v/>
      </c>
    </row>
    <row r="413" ht="14.4" customHeight="1" s="185">
      <c r="A413" s="238" t="n">
        <v>2</v>
      </c>
      <c r="B413" s="239">
        <f t="array" ref="B413:B413">IFERROR(INDEX(Liste_Enfants!B$4:B$53,SMALL(IF(Liste_Enfants!E$4:E$53="C",ROW(Liste_Enfants!E$4:E$53)-3),2))&amp;" "&amp;INDEX(Liste_Enfants!C$4:C$53,SMALL(IF(Liste_Enfants!E$4:E$53="C",ROW(Liste_Enfants!E$4:E$53)-3),2)),"")</f>
        <v/>
      </c>
      <c r="C413" s="235" t="n"/>
      <c r="D413" s="236" t="n"/>
      <c r="E413" s="236" t="n"/>
      <c r="F413" s="236" t="n"/>
      <c r="G413" s="236" t="n"/>
      <c r="H413" s="236" t="n"/>
      <c r="I413" s="236" t="n"/>
      <c r="J413" s="236" t="n"/>
      <c r="K413" s="236" t="n"/>
      <c r="L413" s="236" t="n"/>
      <c r="M413" s="236" t="n"/>
      <c r="N413" s="236" t="n"/>
      <c r="O413" s="236" t="n"/>
      <c r="P413" s="236" t="n"/>
      <c r="Q413" s="264">
        <f>IF(COUNTA(D413:P413)=0,"",ROUND(AVERAGE(D413:P413),1))</f>
        <v/>
      </c>
      <c r="S413" s="236" t="n"/>
      <c r="T413" s="236" t="n"/>
      <c r="U413" s="236" t="n"/>
      <c r="V413" s="236" t="n"/>
      <c r="W413" s="236" t="n"/>
      <c r="X413" s="236" t="n"/>
      <c r="Y413" s="236" t="n"/>
      <c r="Z413" s="236" t="n"/>
      <c r="AA413" s="236" t="n"/>
      <c r="AB413" s="236" t="n"/>
      <c r="AC413" s="236" t="n"/>
      <c r="AD413" s="236" t="n"/>
      <c r="AE413" s="236" t="n"/>
      <c r="AF413" s="264">
        <f>IF(COUNTA(S413:AE413)=0,"",ROUND(AVERAGE(S413:AE413),1))</f>
        <v/>
      </c>
      <c r="AH413" s="236" t="n"/>
      <c r="AI413" s="236" t="n"/>
      <c r="AJ413" s="236" t="n"/>
      <c r="AK413" s="236" t="n"/>
      <c r="AL413" s="236" t="n"/>
      <c r="AM413" s="236" t="n"/>
      <c r="AN413" s="236" t="n"/>
      <c r="AO413" s="236" t="n"/>
      <c r="AP413" s="236" t="n"/>
      <c r="AQ413" s="236" t="n"/>
      <c r="AR413" s="236" t="n"/>
      <c r="AS413" s="236" t="n"/>
      <c r="AT413" s="236" t="n"/>
      <c r="AU413" s="237">
        <f>IF(COUNTA(AH413:AT413)=0,"",ROUND(AVERAGE(AH413:AT413),1))</f>
        <v/>
      </c>
    </row>
    <row r="414" ht="14.4" customHeight="1" s="185">
      <c r="A414" s="213" t="n">
        <v>3</v>
      </c>
      <c r="B414" s="234">
        <f t="array" ref="B414:B414">IFERROR(INDEX(Liste_Enfants!B$4:B$53,SMALL(IF(Liste_Enfants!E$4:E$53="C",ROW(Liste_Enfants!E$4:E$53)-3),3))&amp;" "&amp;INDEX(Liste_Enfants!C$4:C$53,SMALL(IF(Liste_Enfants!E$4:E$53="C",ROW(Liste_Enfants!E$4:E$53)-3),3)),"")</f>
        <v/>
      </c>
      <c r="C414" s="235" t="n"/>
      <c r="D414" s="236" t="n"/>
      <c r="E414" s="236" t="n"/>
      <c r="F414" s="236" t="n"/>
      <c r="G414" s="236" t="n"/>
      <c r="H414" s="236" t="n"/>
      <c r="I414" s="236" t="n"/>
      <c r="J414" s="236" t="n"/>
      <c r="K414" s="236" t="n"/>
      <c r="L414" s="236" t="n"/>
      <c r="M414" s="236" t="n"/>
      <c r="N414" s="236" t="n"/>
      <c r="O414" s="236" t="n"/>
      <c r="P414" s="236" t="n"/>
      <c r="Q414" s="264">
        <f>IF(COUNTA(D414:P414)=0,"",ROUND(AVERAGE(D414:P414),1))</f>
        <v/>
      </c>
      <c r="S414" s="236" t="n"/>
      <c r="T414" s="236" t="n"/>
      <c r="U414" s="236" t="n"/>
      <c r="V414" s="236" t="n"/>
      <c r="W414" s="236" t="n"/>
      <c r="X414" s="236" t="n"/>
      <c r="Y414" s="236" t="n"/>
      <c r="Z414" s="236" t="n"/>
      <c r="AA414" s="236" t="n"/>
      <c r="AB414" s="236" t="n"/>
      <c r="AC414" s="236" t="n"/>
      <c r="AD414" s="236" t="n"/>
      <c r="AE414" s="236" t="n"/>
      <c r="AF414" s="264">
        <f>IF(COUNTA(S414:AE414)=0,"",ROUND(AVERAGE(S414:AE414),1))</f>
        <v/>
      </c>
      <c r="AH414" s="236" t="n"/>
      <c r="AI414" s="236" t="n"/>
      <c r="AJ414" s="236" t="n"/>
      <c r="AK414" s="236" t="n"/>
      <c r="AL414" s="236" t="n"/>
      <c r="AM414" s="236" t="n"/>
      <c r="AN414" s="236" t="n"/>
      <c r="AO414" s="236" t="n"/>
      <c r="AP414" s="236" t="n"/>
      <c r="AQ414" s="236" t="n"/>
      <c r="AR414" s="236" t="n"/>
      <c r="AS414" s="236" t="n"/>
      <c r="AT414" s="236" t="n"/>
      <c r="AU414" s="237">
        <f>IF(COUNTA(AH414:AT414)=0,"",ROUND(AVERAGE(AH414:AT414),1))</f>
        <v/>
      </c>
    </row>
    <row r="415" ht="14.4" customHeight="1" s="185">
      <c r="A415" s="238" t="n">
        <v>4</v>
      </c>
      <c r="B415" s="239">
        <f t="array" ref="B415:B415">IFERROR(INDEX(Liste_Enfants!B$4:B$53,SMALL(IF(Liste_Enfants!E$4:E$53="C",ROW(Liste_Enfants!E$4:E$53)-3),4))&amp;" "&amp;INDEX(Liste_Enfants!C$4:C$53,SMALL(IF(Liste_Enfants!E$4:E$53="C",ROW(Liste_Enfants!E$4:E$53)-3),4)),"")</f>
        <v/>
      </c>
      <c r="C415" s="235" t="n"/>
      <c r="D415" s="236" t="n"/>
      <c r="E415" s="236" t="n"/>
      <c r="F415" s="236" t="n"/>
      <c r="G415" s="236" t="n"/>
      <c r="H415" s="236" t="n"/>
      <c r="I415" s="236" t="n"/>
      <c r="J415" s="236" t="n"/>
      <c r="K415" s="236" t="n"/>
      <c r="L415" s="236" t="n"/>
      <c r="M415" s="236" t="n"/>
      <c r="N415" s="236" t="n"/>
      <c r="O415" s="236" t="n"/>
      <c r="P415" s="236" t="n"/>
      <c r="Q415" s="264">
        <f>IF(COUNTA(D415:P415)=0,"",ROUND(AVERAGE(D415:P415),1))</f>
        <v/>
      </c>
      <c r="S415" s="236" t="n"/>
      <c r="T415" s="236" t="n"/>
      <c r="U415" s="236" t="n"/>
      <c r="V415" s="236" t="n"/>
      <c r="W415" s="236" t="n"/>
      <c r="X415" s="236" t="n"/>
      <c r="Y415" s="236" t="n"/>
      <c r="Z415" s="236" t="n"/>
      <c r="AA415" s="236" t="n"/>
      <c r="AB415" s="236" t="n"/>
      <c r="AC415" s="236" t="n"/>
      <c r="AD415" s="236" t="n"/>
      <c r="AE415" s="236" t="n"/>
      <c r="AF415" s="264">
        <f>IF(COUNTA(S415:AE415)=0,"",ROUND(AVERAGE(S415:AE415),1))</f>
        <v/>
      </c>
      <c r="AH415" s="236" t="n"/>
      <c r="AI415" s="236" t="n"/>
      <c r="AJ415" s="236" t="n"/>
      <c r="AK415" s="236" t="n"/>
      <c r="AL415" s="236" t="n"/>
      <c r="AM415" s="236" t="n"/>
      <c r="AN415" s="236" t="n"/>
      <c r="AO415" s="236" t="n"/>
      <c r="AP415" s="236" t="n"/>
      <c r="AQ415" s="236" t="n"/>
      <c r="AR415" s="236" t="n"/>
      <c r="AS415" s="236" t="n"/>
      <c r="AT415" s="236" t="n"/>
      <c r="AU415" s="237">
        <f>IF(COUNTA(AH415:AT415)=0,"",ROUND(AVERAGE(AH415:AT415),1))</f>
        <v/>
      </c>
    </row>
    <row r="416" ht="14.4" customHeight="1" s="185">
      <c r="A416" s="213" t="n">
        <v>5</v>
      </c>
      <c r="B416" s="234">
        <f t="array" ref="B416:B416">IFERROR(INDEX(Liste_Enfants!B$4:B$53,SMALL(IF(Liste_Enfants!E$4:E$53="C",ROW(Liste_Enfants!E$4:E$53)-3),5))&amp;" "&amp;INDEX(Liste_Enfants!C$4:C$53,SMALL(IF(Liste_Enfants!E$4:E$53="C",ROW(Liste_Enfants!E$4:E$53)-3),5)),"")</f>
        <v/>
      </c>
      <c r="C416" s="235" t="n"/>
      <c r="D416" s="236" t="n"/>
      <c r="E416" s="236" t="n"/>
      <c r="F416" s="236" t="n"/>
      <c r="G416" s="236" t="n"/>
      <c r="H416" s="236" t="n"/>
      <c r="I416" s="236" t="n"/>
      <c r="J416" s="236" t="n"/>
      <c r="K416" s="236" t="n"/>
      <c r="L416" s="236" t="n"/>
      <c r="M416" s="236" t="n"/>
      <c r="N416" s="236" t="n"/>
      <c r="O416" s="236" t="n"/>
      <c r="P416" s="236" t="n"/>
      <c r="Q416" s="264">
        <f>IF(COUNTA(D416:P416)=0,"",ROUND(AVERAGE(D416:P416),1))</f>
        <v/>
      </c>
      <c r="S416" s="236" t="n"/>
      <c r="T416" s="236" t="n"/>
      <c r="U416" s="236" t="n"/>
      <c r="V416" s="236" t="n"/>
      <c r="W416" s="236" t="n"/>
      <c r="X416" s="236" t="n"/>
      <c r="Y416" s="236" t="n"/>
      <c r="Z416" s="236" t="n"/>
      <c r="AA416" s="236" t="n"/>
      <c r="AB416" s="236" t="n"/>
      <c r="AC416" s="236" t="n"/>
      <c r="AD416" s="236" t="n"/>
      <c r="AE416" s="236" t="n"/>
      <c r="AF416" s="264">
        <f>IF(COUNTA(S416:AE416)=0,"",ROUND(AVERAGE(S416:AE416),1))</f>
        <v/>
      </c>
      <c r="AH416" s="236" t="n"/>
      <c r="AI416" s="236" t="n"/>
      <c r="AJ416" s="236" t="n"/>
      <c r="AK416" s="236" t="n"/>
      <c r="AL416" s="236" t="n"/>
      <c r="AM416" s="236" t="n"/>
      <c r="AN416" s="236" t="n"/>
      <c r="AO416" s="236" t="n"/>
      <c r="AP416" s="236" t="n"/>
      <c r="AQ416" s="236" t="n"/>
      <c r="AR416" s="236" t="n"/>
      <c r="AS416" s="236" t="n"/>
      <c r="AT416" s="236" t="n"/>
      <c r="AU416" s="237">
        <f>IF(COUNTA(AH416:AT416)=0,"",ROUND(AVERAGE(AH416:AT416),1))</f>
        <v/>
      </c>
    </row>
    <row r="417" ht="14.4" customHeight="1" s="185">
      <c r="A417" s="238" t="n">
        <v>6</v>
      </c>
      <c r="B417" s="239">
        <f t="array" ref="B417:B417">IFERROR(INDEX(Liste_Enfants!B$4:B$53,SMALL(IF(Liste_Enfants!E$4:E$53="C",ROW(Liste_Enfants!E$4:E$53)-3),6))&amp;" "&amp;INDEX(Liste_Enfants!C$4:C$53,SMALL(IF(Liste_Enfants!E$4:E$53="C",ROW(Liste_Enfants!E$4:E$53)-3),6)),"")</f>
        <v/>
      </c>
      <c r="C417" s="235" t="n"/>
      <c r="D417" s="236" t="n"/>
      <c r="E417" s="236" t="n"/>
      <c r="F417" s="236" t="n"/>
      <c r="G417" s="236" t="n"/>
      <c r="H417" s="236" t="n"/>
      <c r="I417" s="236" t="n"/>
      <c r="J417" s="236" t="n"/>
      <c r="K417" s="236" t="n"/>
      <c r="L417" s="236" t="n"/>
      <c r="M417" s="236" t="n"/>
      <c r="N417" s="236" t="n"/>
      <c r="O417" s="236" t="n"/>
      <c r="P417" s="236" t="n"/>
      <c r="Q417" s="264">
        <f>IF(COUNTA(D417:P417)=0,"",ROUND(AVERAGE(D417:P417),1))</f>
        <v/>
      </c>
      <c r="S417" s="236" t="n"/>
      <c r="T417" s="236" t="n"/>
      <c r="U417" s="236" t="n"/>
      <c r="V417" s="236" t="n"/>
      <c r="W417" s="236" t="n"/>
      <c r="X417" s="236" t="n"/>
      <c r="Y417" s="236" t="n"/>
      <c r="Z417" s="236" t="n"/>
      <c r="AA417" s="236" t="n"/>
      <c r="AB417" s="236" t="n"/>
      <c r="AC417" s="236" t="n"/>
      <c r="AD417" s="236" t="n"/>
      <c r="AE417" s="236" t="n"/>
      <c r="AF417" s="264">
        <f>IF(COUNTA(S417:AE417)=0,"",ROUND(AVERAGE(S417:AE417),1))</f>
        <v/>
      </c>
      <c r="AH417" s="236" t="n"/>
      <c r="AI417" s="236" t="n"/>
      <c r="AJ417" s="236" t="n"/>
      <c r="AK417" s="236" t="n"/>
      <c r="AL417" s="236" t="n"/>
      <c r="AM417" s="236" t="n"/>
      <c r="AN417" s="236" t="n"/>
      <c r="AO417" s="236" t="n"/>
      <c r="AP417" s="236" t="n"/>
      <c r="AQ417" s="236" t="n"/>
      <c r="AR417" s="236" t="n"/>
      <c r="AS417" s="236" t="n"/>
      <c r="AT417" s="236" t="n"/>
      <c r="AU417" s="237">
        <f>IF(COUNTA(AH417:AT417)=0,"",ROUND(AVERAGE(AH417:AT417),1))</f>
        <v/>
      </c>
    </row>
    <row r="418" ht="14.4" customHeight="1" s="185">
      <c r="A418" s="213" t="n">
        <v>7</v>
      </c>
      <c r="B418" s="234">
        <f t="array" ref="B418:B418">IFERROR(INDEX(Liste_Enfants!B$4:B$53,SMALL(IF(Liste_Enfants!E$4:E$53="C",ROW(Liste_Enfants!E$4:E$53)-3),7))&amp;" "&amp;INDEX(Liste_Enfants!C$4:C$53,SMALL(IF(Liste_Enfants!E$4:E$53="C",ROW(Liste_Enfants!E$4:E$53)-3),7)),"")</f>
        <v/>
      </c>
      <c r="C418" s="235" t="n"/>
      <c r="D418" s="236" t="n"/>
      <c r="E418" s="236" t="n"/>
      <c r="F418" s="236" t="n"/>
      <c r="G418" s="236" t="n"/>
      <c r="H418" s="236" t="n"/>
      <c r="I418" s="236" t="n"/>
      <c r="J418" s="236" t="n"/>
      <c r="K418" s="236" t="n"/>
      <c r="L418" s="236" t="n"/>
      <c r="M418" s="236" t="n"/>
      <c r="N418" s="236" t="n"/>
      <c r="O418" s="236" t="n"/>
      <c r="P418" s="236" t="n"/>
      <c r="Q418" s="264">
        <f>IF(COUNTA(D418:P418)=0,"",ROUND(AVERAGE(D418:P418),1))</f>
        <v/>
      </c>
      <c r="S418" s="236" t="n"/>
      <c r="T418" s="236" t="n"/>
      <c r="U418" s="236" t="n"/>
      <c r="V418" s="236" t="n"/>
      <c r="W418" s="236" t="n"/>
      <c r="X418" s="236" t="n"/>
      <c r="Y418" s="236" t="n"/>
      <c r="Z418" s="236" t="n"/>
      <c r="AA418" s="236" t="n"/>
      <c r="AB418" s="236" t="n"/>
      <c r="AC418" s="236" t="n"/>
      <c r="AD418" s="236" t="n"/>
      <c r="AE418" s="236" t="n"/>
      <c r="AF418" s="264">
        <f>IF(COUNTA(S418:AE418)=0,"",ROUND(AVERAGE(S418:AE418),1))</f>
        <v/>
      </c>
      <c r="AH418" s="236" t="n"/>
      <c r="AI418" s="236" t="n"/>
      <c r="AJ418" s="236" t="n"/>
      <c r="AK418" s="236" t="n"/>
      <c r="AL418" s="236" t="n"/>
      <c r="AM418" s="236" t="n"/>
      <c r="AN418" s="236" t="n"/>
      <c r="AO418" s="236" t="n"/>
      <c r="AP418" s="236" t="n"/>
      <c r="AQ418" s="236" t="n"/>
      <c r="AR418" s="236" t="n"/>
      <c r="AS418" s="236" t="n"/>
      <c r="AT418" s="236" t="n"/>
      <c r="AU418" s="237">
        <f>IF(COUNTA(AH418:AT418)=0,"",ROUND(AVERAGE(AH418:AT418),1))</f>
        <v/>
      </c>
    </row>
    <row r="419" ht="14.4" customHeight="1" s="185">
      <c r="A419" s="238" t="n">
        <v>8</v>
      </c>
      <c r="B419" s="239">
        <f t="array" ref="B419:B419">IFERROR(INDEX(Liste_Enfants!B$4:B$53,SMALL(IF(Liste_Enfants!E$4:E$53="C",ROW(Liste_Enfants!E$4:E$53)-3),8))&amp;" "&amp;INDEX(Liste_Enfants!C$4:C$53,SMALL(IF(Liste_Enfants!E$4:E$53="C",ROW(Liste_Enfants!E$4:E$53)-3),8)),"")</f>
        <v/>
      </c>
      <c r="C419" s="235" t="n"/>
      <c r="D419" s="236" t="n"/>
      <c r="E419" s="236" t="n"/>
      <c r="F419" s="236" t="n"/>
      <c r="G419" s="236" t="n"/>
      <c r="H419" s="236" t="n"/>
      <c r="I419" s="236" t="n"/>
      <c r="J419" s="236" t="n"/>
      <c r="K419" s="236" t="n"/>
      <c r="L419" s="236" t="n"/>
      <c r="M419" s="236" t="n"/>
      <c r="N419" s="236" t="n"/>
      <c r="O419" s="236" t="n"/>
      <c r="P419" s="236" t="n"/>
      <c r="Q419" s="264">
        <f>IF(COUNTA(D419:P419)=0,"",ROUND(AVERAGE(D419:P419),1))</f>
        <v/>
      </c>
      <c r="S419" s="236" t="n"/>
      <c r="T419" s="236" t="n"/>
      <c r="U419" s="236" t="n"/>
      <c r="V419" s="236" t="n"/>
      <c r="W419" s="236" t="n"/>
      <c r="X419" s="236" t="n"/>
      <c r="Y419" s="236" t="n"/>
      <c r="Z419" s="236" t="n"/>
      <c r="AA419" s="236" t="n"/>
      <c r="AB419" s="236" t="n"/>
      <c r="AC419" s="236" t="n"/>
      <c r="AD419" s="236" t="n"/>
      <c r="AE419" s="236" t="n"/>
      <c r="AF419" s="264">
        <f>IF(COUNTA(S419:AE419)=0,"",ROUND(AVERAGE(S419:AE419),1))</f>
        <v/>
      </c>
      <c r="AH419" s="236" t="n"/>
      <c r="AI419" s="236" t="n"/>
      <c r="AJ419" s="236" t="n"/>
      <c r="AK419" s="236" t="n"/>
      <c r="AL419" s="236" t="n"/>
      <c r="AM419" s="236" t="n"/>
      <c r="AN419" s="236" t="n"/>
      <c r="AO419" s="236" t="n"/>
      <c r="AP419" s="236" t="n"/>
      <c r="AQ419" s="236" t="n"/>
      <c r="AR419" s="236" t="n"/>
      <c r="AS419" s="236" t="n"/>
      <c r="AT419" s="236" t="n"/>
      <c r="AU419" s="237">
        <f>IF(COUNTA(AH419:AT419)=0,"",ROUND(AVERAGE(AH419:AT419),1))</f>
        <v/>
      </c>
    </row>
    <row r="420" ht="14.4" customHeight="1" s="185">
      <c r="A420" s="213" t="n">
        <v>9</v>
      </c>
      <c r="B420" s="234">
        <f t="array" ref="B420:B420">IFERROR(INDEX(Liste_Enfants!B$4:B$53,SMALL(IF(Liste_Enfants!E$4:E$53="C",ROW(Liste_Enfants!E$4:E$53)-3),9))&amp;" "&amp;INDEX(Liste_Enfants!C$4:C$53,SMALL(IF(Liste_Enfants!E$4:E$53="C",ROW(Liste_Enfants!E$4:E$53)-3),9)),"")</f>
        <v/>
      </c>
      <c r="C420" s="235" t="n"/>
      <c r="D420" s="236" t="n"/>
      <c r="E420" s="236" t="n"/>
      <c r="F420" s="236" t="n"/>
      <c r="G420" s="236" t="n"/>
      <c r="H420" s="236" t="n"/>
      <c r="I420" s="236" t="n"/>
      <c r="J420" s="236" t="n"/>
      <c r="K420" s="236" t="n"/>
      <c r="L420" s="236" t="n"/>
      <c r="M420" s="236" t="n"/>
      <c r="N420" s="236" t="n"/>
      <c r="O420" s="236" t="n"/>
      <c r="P420" s="236" t="n"/>
      <c r="Q420" s="264">
        <f>IF(COUNTA(D420:P420)=0,"",ROUND(AVERAGE(D420:P420),1))</f>
        <v/>
      </c>
      <c r="S420" s="236" t="n"/>
      <c r="T420" s="236" t="n"/>
      <c r="U420" s="236" t="n"/>
      <c r="V420" s="236" t="n"/>
      <c r="W420" s="236" t="n"/>
      <c r="X420" s="236" t="n"/>
      <c r="Y420" s="236" t="n"/>
      <c r="Z420" s="236" t="n"/>
      <c r="AA420" s="236" t="n"/>
      <c r="AB420" s="236" t="n"/>
      <c r="AC420" s="236" t="n"/>
      <c r="AD420" s="236" t="n"/>
      <c r="AE420" s="236" t="n"/>
      <c r="AF420" s="264">
        <f>IF(COUNTA(S420:AE420)=0,"",ROUND(AVERAGE(S420:AE420),1))</f>
        <v/>
      </c>
      <c r="AH420" s="236" t="n"/>
      <c r="AI420" s="236" t="n"/>
      <c r="AJ420" s="236" t="n"/>
      <c r="AK420" s="236" t="n"/>
      <c r="AL420" s="236" t="n"/>
      <c r="AM420" s="236" t="n"/>
      <c r="AN420" s="236" t="n"/>
      <c r="AO420" s="236" t="n"/>
      <c r="AP420" s="236" t="n"/>
      <c r="AQ420" s="236" t="n"/>
      <c r="AR420" s="236" t="n"/>
      <c r="AS420" s="236" t="n"/>
      <c r="AT420" s="236" t="n"/>
      <c r="AU420" s="237">
        <f>IF(COUNTA(AH420:AT420)=0,"",ROUND(AVERAGE(AH420:AT420),1))</f>
        <v/>
      </c>
    </row>
    <row r="421" ht="14.4" customHeight="1" s="185">
      <c r="A421" s="238" t="n">
        <v>10</v>
      </c>
      <c r="B421" s="239">
        <f t="array" ref="B421:B421">IFERROR(INDEX(Liste_Enfants!B$4:B$53,SMALL(IF(Liste_Enfants!E$4:E$53="C",ROW(Liste_Enfants!E$4:E$53)-3),10))&amp;" "&amp;INDEX(Liste_Enfants!C$4:C$53,SMALL(IF(Liste_Enfants!E$4:E$53="C",ROW(Liste_Enfants!E$4:E$53)-3),10)),"")</f>
        <v/>
      </c>
      <c r="C421" s="235" t="n"/>
      <c r="D421" s="236" t="n"/>
      <c r="E421" s="236" t="n"/>
      <c r="F421" s="236" t="n"/>
      <c r="G421" s="236" t="n"/>
      <c r="H421" s="236" t="n"/>
      <c r="I421" s="236" t="n"/>
      <c r="J421" s="236" t="n"/>
      <c r="K421" s="236" t="n"/>
      <c r="L421" s="236" t="n"/>
      <c r="M421" s="236" t="n"/>
      <c r="N421" s="236" t="n"/>
      <c r="O421" s="236" t="n"/>
      <c r="P421" s="236" t="n"/>
      <c r="Q421" s="264">
        <f>IF(COUNTA(D421:P421)=0,"",ROUND(AVERAGE(D421:P421),1))</f>
        <v/>
      </c>
      <c r="S421" s="236" t="n"/>
      <c r="T421" s="236" t="n"/>
      <c r="U421" s="236" t="n"/>
      <c r="V421" s="236" t="n"/>
      <c r="W421" s="236" t="n"/>
      <c r="X421" s="236" t="n"/>
      <c r="Y421" s="236" t="n"/>
      <c r="Z421" s="236" t="n"/>
      <c r="AA421" s="236" t="n"/>
      <c r="AB421" s="236" t="n"/>
      <c r="AC421" s="236" t="n"/>
      <c r="AD421" s="236" t="n"/>
      <c r="AE421" s="236" t="n"/>
      <c r="AF421" s="264">
        <f>IF(COUNTA(S421:AE421)=0,"",ROUND(AVERAGE(S421:AE421),1))</f>
        <v/>
      </c>
      <c r="AH421" s="236" t="n"/>
      <c r="AI421" s="236" t="n"/>
      <c r="AJ421" s="236" t="n"/>
      <c r="AK421" s="236" t="n"/>
      <c r="AL421" s="236" t="n"/>
      <c r="AM421" s="236" t="n"/>
      <c r="AN421" s="236" t="n"/>
      <c r="AO421" s="236" t="n"/>
      <c r="AP421" s="236" t="n"/>
      <c r="AQ421" s="236" t="n"/>
      <c r="AR421" s="236" t="n"/>
      <c r="AS421" s="236" t="n"/>
      <c r="AT421" s="236" t="n"/>
      <c r="AU421" s="237">
        <f>IF(COUNTA(AH421:AT421)=0,"",ROUND(AVERAGE(AH421:AT421),1))</f>
        <v/>
      </c>
    </row>
    <row r="422" ht="14.4" customHeight="1" s="185">
      <c r="A422" s="213" t="n">
        <v>11</v>
      </c>
      <c r="B422" s="234">
        <f t="array" ref="B422:B422">IFERROR(INDEX(Liste_Enfants!B$4:B$53,SMALL(IF(Liste_Enfants!E$4:E$53="C",ROW(Liste_Enfants!E$4:E$53)-3),11))&amp;" "&amp;INDEX(Liste_Enfants!C$4:C$53,SMALL(IF(Liste_Enfants!E$4:E$53="C",ROW(Liste_Enfants!E$4:E$53)-3),11)),"")</f>
        <v/>
      </c>
      <c r="C422" s="235" t="n"/>
      <c r="D422" s="236" t="n"/>
      <c r="E422" s="236" t="n"/>
      <c r="F422" s="236" t="n"/>
      <c r="G422" s="236" t="n"/>
      <c r="H422" s="236" t="n"/>
      <c r="I422" s="236" t="n"/>
      <c r="J422" s="236" t="n"/>
      <c r="K422" s="236" t="n"/>
      <c r="L422" s="236" t="n"/>
      <c r="M422" s="236" t="n"/>
      <c r="N422" s="236" t="n"/>
      <c r="O422" s="236" t="n"/>
      <c r="P422" s="236" t="n"/>
      <c r="Q422" s="264">
        <f>IF(COUNTA(D422:P422)=0,"",ROUND(AVERAGE(D422:P422),1))</f>
        <v/>
      </c>
      <c r="S422" s="236" t="n"/>
      <c r="T422" s="236" t="n"/>
      <c r="U422" s="236" t="n"/>
      <c r="V422" s="236" t="n"/>
      <c r="W422" s="236" t="n"/>
      <c r="X422" s="236" t="n"/>
      <c r="Y422" s="236" t="n"/>
      <c r="Z422" s="236" t="n"/>
      <c r="AA422" s="236" t="n"/>
      <c r="AB422" s="236" t="n"/>
      <c r="AC422" s="236" t="n"/>
      <c r="AD422" s="236" t="n"/>
      <c r="AE422" s="236" t="n"/>
      <c r="AF422" s="264">
        <f>IF(COUNTA(S422:AE422)=0,"",ROUND(AVERAGE(S422:AE422),1))</f>
        <v/>
      </c>
      <c r="AH422" s="236" t="n"/>
      <c r="AI422" s="236" t="n"/>
      <c r="AJ422" s="236" t="n"/>
      <c r="AK422" s="236" t="n"/>
      <c r="AL422" s="236" t="n"/>
      <c r="AM422" s="236" t="n"/>
      <c r="AN422" s="236" t="n"/>
      <c r="AO422" s="236" t="n"/>
      <c r="AP422" s="236" t="n"/>
      <c r="AQ422" s="236" t="n"/>
      <c r="AR422" s="236" t="n"/>
      <c r="AS422" s="236" t="n"/>
      <c r="AT422" s="236" t="n"/>
      <c r="AU422" s="237">
        <f>IF(COUNTA(AH422:AT422)=0,"",ROUND(AVERAGE(AH422:AT422),1))</f>
        <v/>
      </c>
    </row>
    <row r="423" ht="14.4" customHeight="1" s="185">
      <c r="A423" s="238" t="n">
        <v>12</v>
      </c>
      <c r="B423" s="239">
        <f t="array" ref="B423:B423">IFERROR(INDEX(Liste_Enfants!B$4:B$53,SMALL(IF(Liste_Enfants!E$4:E$53="C",ROW(Liste_Enfants!E$4:E$53)-3),12))&amp;" "&amp;INDEX(Liste_Enfants!C$4:C$53,SMALL(IF(Liste_Enfants!E$4:E$53="C",ROW(Liste_Enfants!E$4:E$53)-3),12)),"")</f>
        <v/>
      </c>
      <c r="C423" s="235" t="n"/>
      <c r="D423" s="236" t="n"/>
      <c r="E423" s="236" t="n"/>
      <c r="F423" s="236" t="n"/>
      <c r="G423" s="236" t="n"/>
      <c r="H423" s="236" t="n"/>
      <c r="I423" s="236" t="n"/>
      <c r="J423" s="236" t="n"/>
      <c r="K423" s="236" t="n"/>
      <c r="L423" s="236" t="n"/>
      <c r="M423" s="236" t="n"/>
      <c r="N423" s="236" t="n"/>
      <c r="O423" s="236" t="n"/>
      <c r="P423" s="236" t="n"/>
      <c r="Q423" s="264">
        <f>IF(COUNTA(D423:P423)=0,"",ROUND(AVERAGE(D423:P423),1))</f>
        <v/>
      </c>
      <c r="S423" s="236" t="n"/>
      <c r="T423" s="236" t="n"/>
      <c r="U423" s="236" t="n"/>
      <c r="V423" s="236" t="n"/>
      <c r="W423" s="236" t="n"/>
      <c r="X423" s="236" t="n"/>
      <c r="Y423" s="236" t="n"/>
      <c r="Z423" s="236" t="n"/>
      <c r="AA423" s="236" t="n"/>
      <c r="AB423" s="236" t="n"/>
      <c r="AC423" s="236" t="n"/>
      <c r="AD423" s="236" t="n"/>
      <c r="AE423" s="236" t="n"/>
      <c r="AF423" s="264">
        <f>IF(COUNTA(S423:AE423)=0,"",ROUND(AVERAGE(S423:AE423),1))</f>
        <v/>
      </c>
      <c r="AH423" s="236" t="n"/>
      <c r="AI423" s="236" t="n"/>
      <c r="AJ423" s="236" t="n"/>
      <c r="AK423" s="236" t="n"/>
      <c r="AL423" s="236" t="n"/>
      <c r="AM423" s="236" t="n"/>
      <c r="AN423" s="236" t="n"/>
      <c r="AO423" s="236" t="n"/>
      <c r="AP423" s="236" t="n"/>
      <c r="AQ423" s="236" t="n"/>
      <c r="AR423" s="236" t="n"/>
      <c r="AS423" s="236" t="n"/>
      <c r="AT423" s="236" t="n"/>
      <c r="AU423" s="237">
        <f>IF(COUNTA(AH423:AT423)=0,"",ROUND(AVERAGE(AH423:AT423),1))</f>
        <v/>
      </c>
    </row>
    <row r="424" ht="14.4" customHeight="1" s="185">
      <c r="A424" s="213" t="n">
        <v>13</v>
      </c>
      <c r="B424" s="234">
        <f t="array" ref="B424:B424">IFERROR(INDEX(Liste_Enfants!B$4:B$53,SMALL(IF(Liste_Enfants!E$4:E$53="C",ROW(Liste_Enfants!E$4:E$53)-3),13))&amp;" "&amp;INDEX(Liste_Enfants!C$4:C$53,SMALL(IF(Liste_Enfants!E$4:E$53="C",ROW(Liste_Enfants!E$4:E$53)-3),13)),"")</f>
        <v/>
      </c>
      <c r="C424" s="235" t="n"/>
      <c r="D424" s="236" t="n"/>
      <c r="E424" s="236" t="n"/>
      <c r="F424" s="236" t="n"/>
      <c r="G424" s="236" t="n"/>
      <c r="H424" s="236" t="n"/>
      <c r="I424" s="236" t="n"/>
      <c r="J424" s="236" t="n"/>
      <c r="K424" s="236" t="n"/>
      <c r="L424" s="236" t="n"/>
      <c r="M424" s="236" t="n"/>
      <c r="N424" s="236" t="n"/>
      <c r="O424" s="236" t="n"/>
      <c r="P424" s="236" t="n"/>
      <c r="Q424" s="264">
        <f>IF(COUNTA(D424:P424)=0,"",ROUND(AVERAGE(D424:P424),1))</f>
        <v/>
      </c>
      <c r="S424" s="236" t="n"/>
      <c r="T424" s="236" t="n"/>
      <c r="U424" s="236" t="n"/>
      <c r="V424" s="236" t="n"/>
      <c r="W424" s="236" t="n"/>
      <c r="X424" s="236" t="n"/>
      <c r="Y424" s="236" t="n"/>
      <c r="Z424" s="236" t="n"/>
      <c r="AA424" s="236" t="n"/>
      <c r="AB424" s="236" t="n"/>
      <c r="AC424" s="236" t="n"/>
      <c r="AD424" s="236" t="n"/>
      <c r="AE424" s="236" t="n"/>
      <c r="AF424" s="264">
        <f>IF(COUNTA(S424:AE424)=0,"",ROUND(AVERAGE(S424:AE424),1))</f>
        <v/>
      </c>
      <c r="AH424" s="236" t="n"/>
      <c r="AI424" s="236" t="n"/>
      <c r="AJ424" s="236" t="n"/>
      <c r="AK424" s="236" t="n"/>
      <c r="AL424" s="236" t="n"/>
      <c r="AM424" s="236" t="n"/>
      <c r="AN424" s="236" t="n"/>
      <c r="AO424" s="236" t="n"/>
      <c r="AP424" s="236" t="n"/>
      <c r="AQ424" s="236" t="n"/>
      <c r="AR424" s="236" t="n"/>
      <c r="AS424" s="236" t="n"/>
      <c r="AT424" s="236" t="n"/>
      <c r="AU424" s="237">
        <f>IF(COUNTA(AH424:AT424)=0,"",ROUND(AVERAGE(AH424:AT424),1))</f>
        <v/>
      </c>
    </row>
    <row r="425" ht="14.4" customHeight="1" s="185">
      <c r="A425" s="238" t="n">
        <v>14</v>
      </c>
      <c r="B425" s="239">
        <f t="array" ref="B425:B425">IFERROR(INDEX(Liste_Enfants!B$4:B$53,SMALL(IF(Liste_Enfants!E$4:E$53="C",ROW(Liste_Enfants!E$4:E$53)-3),14))&amp;" "&amp;INDEX(Liste_Enfants!C$4:C$53,SMALL(IF(Liste_Enfants!E$4:E$53="C",ROW(Liste_Enfants!E$4:E$53)-3),14)),"")</f>
        <v/>
      </c>
      <c r="C425" s="235" t="n"/>
      <c r="D425" s="236" t="n"/>
      <c r="E425" s="236" t="n"/>
      <c r="F425" s="236" t="n"/>
      <c r="G425" s="236" t="n"/>
      <c r="H425" s="236" t="n"/>
      <c r="I425" s="236" t="n"/>
      <c r="J425" s="236" t="n"/>
      <c r="K425" s="236" t="n"/>
      <c r="L425" s="236" t="n"/>
      <c r="M425" s="236" t="n"/>
      <c r="N425" s="236" t="n"/>
      <c r="O425" s="236" t="n"/>
      <c r="P425" s="236" t="n"/>
      <c r="Q425" s="264">
        <f>IF(COUNTA(D425:P425)=0,"",ROUND(AVERAGE(D425:P425),1))</f>
        <v/>
      </c>
      <c r="S425" s="236" t="n"/>
      <c r="T425" s="236" t="n"/>
      <c r="U425" s="236" t="n"/>
      <c r="V425" s="236" t="n"/>
      <c r="W425" s="236" t="n"/>
      <c r="X425" s="236" t="n"/>
      <c r="Y425" s="236" t="n"/>
      <c r="Z425" s="236" t="n"/>
      <c r="AA425" s="236" t="n"/>
      <c r="AB425" s="236" t="n"/>
      <c r="AC425" s="236" t="n"/>
      <c r="AD425" s="236" t="n"/>
      <c r="AE425" s="236" t="n"/>
      <c r="AF425" s="264">
        <f>IF(COUNTA(S425:AE425)=0,"",ROUND(AVERAGE(S425:AE425),1))</f>
        <v/>
      </c>
      <c r="AH425" s="236" t="n"/>
      <c r="AI425" s="236" t="n"/>
      <c r="AJ425" s="236" t="n"/>
      <c r="AK425" s="236" t="n"/>
      <c r="AL425" s="236" t="n"/>
      <c r="AM425" s="236" t="n"/>
      <c r="AN425" s="236" t="n"/>
      <c r="AO425" s="236" t="n"/>
      <c r="AP425" s="236" t="n"/>
      <c r="AQ425" s="236" t="n"/>
      <c r="AR425" s="236" t="n"/>
      <c r="AS425" s="236" t="n"/>
      <c r="AT425" s="236" t="n"/>
      <c r="AU425" s="237">
        <f>IF(COUNTA(AH425:AT425)=0,"",ROUND(AVERAGE(AH425:AT425),1))</f>
        <v/>
      </c>
    </row>
    <row r="426" ht="14.4" customHeight="1" s="185">
      <c r="A426" s="213" t="n">
        <v>15</v>
      </c>
      <c r="B426" s="234">
        <f t="array" ref="B426:B426">IFERROR(INDEX(Liste_Enfants!B$4:B$53,SMALL(IF(Liste_Enfants!E$4:E$53="C",ROW(Liste_Enfants!E$4:E$53)-3),15))&amp;" "&amp;INDEX(Liste_Enfants!C$4:C$53,SMALL(IF(Liste_Enfants!E$4:E$53="C",ROW(Liste_Enfants!E$4:E$53)-3),15)),"")</f>
        <v/>
      </c>
      <c r="C426" s="235" t="n"/>
      <c r="D426" s="236" t="n"/>
      <c r="E426" s="236" t="n"/>
      <c r="F426" s="236" t="n"/>
      <c r="G426" s="236" t="n"/>
      <c r="H426" s="236" t="n"/>
      <c r="I426" s="236" t="n"/>
      <c r="J426" s="236" t="n"/>
      <c r="K426" s="236" t="n"/>
      <c r="L426" s="236" t="n"/>
      <c r="M426" s="236" t="n"/>
      <c r="N426" s="236" t="n"/>
      <c r="O426" s="236" t="n"/>
      <c r="P426" s="236" t="n"/>
      <c r="Q426" s="264">
        <f>IF(COUNTA(D426:P426)=0,"",ROUND(AVERAGE(D426:P426),1))</f>
        <v/>
      </c>
      <c r="S426" s="236" t="n"/>
      <c r="T426" s="236" t="n"/>
      <c r="U426" s="236" t="n"/>
      <c r="V426" s="236" t="n"/>
      <c r="W426" s="236" t="n"/>
      <c r="X426" s="236" t="n"/>
      <c r="Y426" s="236" t="n"/>
      <c r="Z426" s="236" t="n"/>
      <c r="AA426" s="236" t="n"/>
      <c r="AB426" s="236" t="n"/>
      <c r="AC426" s="236" t="n"/>
      <c r="AD426" s="236" t="n"/>
      <c r="AE426" s="236" t="n"/>
      <c r="AF426" s="264">
        <f>IF(COUNTA(S426:AE426)=0,"",ROUND(AVERAGE(S426:AE426),1))</f>
        <v/>
      </c>
      <c r="AH426" s="236" t="n"/>
      <c r="AI426" s="236" t="n"/>
      <c r="AJ426" s="236" t="n"/>
      <c r="AK426" s="236" t="n"/>
      <c r="AL426" s="236" t="n"/>
      <c r="AM426" s="236" t="n"/>
      <c r="AN426" s="236" t="n"/>
      <c r="AO426" s="236" t="n"/>
      <c r="AP426" s="236" t="n"/>
      <c r="AQ426" s="236" t="n"/>
      <c r="AR426" s="236" t="n"/>
      <c r="AS426" s="236" t="n"/>
      <c r="AT426" s="236" t="n"/>
      <c r="AU426" s="237">
        <f>IF(COUNTA(AH426:AT426)=0,"",ROUND(AVERAGE(AH426:AT426),1))</f>
        <v/>
      </c>
    </row>
    <row r="427" ht="14.4" customHeight="1" s="185">
      <c r="A427" s="233" t="inlineStr">
        <is>
          <t>📊 MOY.</t>
        </is>
      </c>
      <c r="C427" s="252" t="n"/>
      <c r="D427" s="241">
        <f>IF(COUNTA(D412:D426)=0,"",ROUND(AVERAGE(D412:D426),1))</f>
        <v/>
      </c>
      <c r="E427" s="241">
        <f>IF(COUNTA(E412:E426)=0,"",ROUND(AVERAGE(E412:E426),1))</f>
        <v/>
      </c>
      <c r="F427" s="241">
        <f>IF(COUNTA(F412:F426)=0,"",ROUND(AVERAGE(F412:F426),1))</f>
        <v/>
      </c>
      <c r="G427" s="241">
        <f>IF(COUNTA(G412:G426)=0,"",ROUND(AVERAGE(G412:G426),1))</f>
        <v/>
      </c>
      <c r="H427" s="241">
        <f>IF(COUNTA(H412:H426)=0,"",ROUND(AVERAGE(H412:H426),1))</f>
        <v/>
      </c>
      <c r="I427" s="241">
        <f>IF(COUNTA(I412:I426)=0,"",ROUND(AVERAGE(I412:I426),1))</f>
        <v/>
      </c>
      <c r="J427" s="241">
        <f>IF(COUNTA(J412:J426)=0,"",ROUND(AVERAGE(J412:J426),1))</f>
        <v/>
      </c>
      <c r="K427" s="241">
        <f>IF(COUNTA(K412:K426)=0,"",ROUND(AVERAGE(K412:K426),1))</f>
        <v/>
      </c>
      <c r="L427" s="241">
        <f>IF(COUNTA(L412:L426)=0,"",ROUND(AVERAGE(L412:L426),1))</f>
        <v/>
      </c>
      <c r="M427" s="241">
        <f>IF(COUNTA(M412:M426)=0,"",ROUND(AVERAGE(M412:M426),1))</f>
        <v/>
      </c>
      <c r="N427" s="241">
        <f>IF(COUNTA(N412:N426)=0,"",ROUND(AVERAGE(N412:N426),1))</f>
        <v/>
      </c>
      <c r="O427" s="241">
        <f>IF(COUNTA(O412:O426)=0,"",ROUND(AVERAGE(O412:O426),1))</f>
        <v/>
      </c>
      <c r="P427" s="241">
        <f>IF(COUNTA(P412:P426)=0,"",ROUND(AVERAGE(P412:P426),1))</f>
        <v/>
      </c>
      <c r="Q427" s="265">
        <f>IF(COUNTA(Q412:Q426)=0,"",ROUND(AVERAGE(Q412:Q426),1))</f>
        <v/>
      </c>
      <c r="S427" s="241">
        <f>IF(COUNTA(S412:S426)=0,"",ROUND(AVERAGE(S412:S426),1))</f>
        <v/>
      </c>
      <c r="T427" s="241">
        <f>IF(COUNTA(T412:T426)=0,"",ROUND(AVERAGE(T412:T426),1))</f>
        <v/>
      </c>
      <c r="U427" s="241">
        <f>IF(COUNTA(U412:U426)=0,"",ROUND(AVERAGE(U412:U426),1))</f>
        <v/>
      </c>
      <c r="V427" s="241">
        <f>IF(COUNTA(V412:V426)=0,"",ROUND(AVERAGE(V412:V426),1))</f>
        <v/>
      </c>
      <c r="W427" s="241">
        <f>IF(COUNTA(W412:W426)=0,"",ROUND(AVERAGE(W412:W426),1))</f>
        <v/>
      </c>
      <c r="X427" s="241">
        <f>IF(COUNTA(X412:X426)=0,"",ROUND(AVERAGE(X412:X426),1))</f>
        <v/>
      </c>
      <c r="Y427" s="241">
        <f>IF(COUNTA(Y412:Y426)=0,"",ROUND(AVERAGE(Y412:Y426),1))</f>
        <v/>
      </c>
      <c r="Z427" s="241">
        <f>IF(COUNTA(Z412:Z426)=0,"",ROUND(AVERAGE(Z412:Z426),1))</f>
        <v/>
      </c>
      <c r="AA427" s="241">
        <f>IF(COUNTA(AA412:AA426)=0,"",ROUND(AVERAGE(AA412:AA426),1))</f>
        <v/>
      </c>
      <c r="AB427" s="241">
        <f>IF(COUNTA(AB412:AB426)=0,"",ROUND(AVERAGE(AB412:AB426),1))</f>
        <v/>
      </c>
      <c r="AC427" s="241">
        <f>IF(COUNTA(AC412:AC426)=0,"",ROUND(AVERAGE(AC412:AC426),1))</f>
        <v/>
      </c>
      <c r="AD427" s="241">
        <f>IF(COUNTA(AD412:AD426)=0,"",ROUND(AVERAGE(AD412:AD426),1))</f>
        <v/>
      </c>
      <c r="AE427" s="241">
        <f>IF(COUNTA(AE412:AE426)=0,"",ROUND(AVERAGE(AE412:AE426),1))</f>
        <v/>
      </c>
      <c r="AF427" s="265">
        <f>IF(COUNTA(AF412:AF426)=0,"",ROUND(AVERAGE(AF412:AF426),1))</f>
        <v/>
      </c>
      <c r="AH427" s="241">
        <f>IF(COUNTA(AH412:AH426)=0,"",ROUND(AVERAGE(AH412:AH426),1))</f>
        <v/>
      </c>
      <c r="AI427" s="241">
        <f>IF(COUNTA(AI412:AI426)=0,"",ROUND(AVERAGE(AI412:AI426),1))</f>
        <v/>
      </c>
      <c r="AJ427" s="241">
        <f>IF(COUNTA(AJ412:AJ426)=0,"",ROUND(AVERAGE(AJ412:AJ426),1))</f>
        <v/>
      </c>
      <c r="AK427" s="241">
        <f>IF(COUNTA(AK412:AK426)=0,"",ROUND(AVERAGE(AK412:AK426),1))</f>
        <v/>
      </c>
      <c r="AL427" s="241">
        <f>IF(COUNTA(AL412:AL426)=0,"",ROUND(AVERAGE(AL412:AL426),1))</f>
        <v/>
      </c>
      <c r="AM427" s="241">
        <f>IF(COUNTA(AM412:AM426)=0,"",ROUND(AVERAGE(AM412:AM426),1))</f>
        <v/>
      </c>
      <c r="AN427" s="241">
        <f>IF(COUNTA(AN412:AN426)=0,"",ROUND(AVERAGE(AN412:AN426),1))</f>
        <v/>
      </c>
      <c r="AO427" s="241">
        <f>IF(COUNTA(AO412:AO426)=0,"",ROUND(AVERAGE(AO412:AO426),1))</f>
        <v/>
      </c>
      <c r="AP427" s="241">
        <f>IF(COUNTA(AP412:AP426)=0,"",ROUND(AVERAGE(AP412:AP426),1))</f>
        <v/>
      </c>
      <c r="AQ427" s="241">
        <f>IF(COUNTA(AQ412:AQ426)=0,"",ROUND(AVERAGE(AQ412:AQ426),1))</f>
        <v/>
      </c>
      <c r="AR427" s="241">
        <f>IF(COUNTA(AR412:AR426)=0,"",ROUND(AVERAGE(AR412:AR426),1))</f>
        <v/>
      </c>
      <c r="AS427" s="241">
        <f>IF(COUNTA(AS412:AS426)=0,"",ROUND(AVERAGE(AS412:AS426),1))</f>
        <v/>
      </c>
      <c r="AT427" s="241">
        <f>IF(COUNTA(AT412:AT426)=0,"",ROUND(AVERAGE(AT412:AT426),1))</f>
        <v/>
      </c>
      <c r="AU427" s="266">
        <f>IF(COUNTA(AU412:AU426)=0,"",ROUND(AVERAGE(AU412:AU426),1))</f>
        <v/>
      </c>
    </row>
    <row r="428" ht="14.4" customHeight="1" s="185">
      <c r="A428" s="248" t="inlineStr">
        <is>
          <t>⭐ MOY. S6</t>
        </is>
      </c>
      <c r="C428" s="253" t="n"/>
      <c r="D428" s="249">
        <f>IF(COUNTA(D376,D393,D410,D427)=0,"",ROUND(AVERAGE(D376,D393,D410,D427),1))</f>
        <v/>
      </c>
      <c r="E428" s="249">
        <f>IF(COUNTA(E376,E393,E410,E427)=0,"",ROUND(AVERAGE(E376,E393,E410,E427),1))</f>
        <v/>
      </c>
      <c r="F428" s="249">
        <f>IF(COUNTA(F376,F393,F410,F427)=0,"",ROUND(AVERAGE(F376,F393,F410,F427),1))</f>
        <v/>
      </c>
      <c r="G428" s="249">
        <f>IF(COUNTA(G376,G393,G410,G427)=0,"",ROUND(AVERAGE(G376,G393,G410,G427),1))</f>
        <v/>
      </c>
      <c r="H428" s="249">
        <f>IF(COUNTA(H376,H393,H410,H427)=0,"",ROUND(AVERAGE(H376,H393,H410,H427),1))</f>
        <v/>
      </c>
      <c r="I428" s="249">
        <f>IF(COUNTA(I376,I393,I410,I427)=0,"",ROUND(AVERAGE(I376,I393,I410,I427),1))</f>
        <v/>
      </c>
      <c r="J428" s="249">
        <f>IF(COUNTA(J376,J393,J410,J427)=0,"",ROUND(AVERAGE(J376,J393,J410,J427),1))</f>
        <v/>
      </c>
      <c r="K428" s="249">
        <f>IF(COUNTA(K376,K393,K410,K427)=0,"",ROUND(AVERAGE(K376,K393,K410,K427),1))</f>
        <v/>
      </c>
      <c r="L428" s="249">
        <f>IF(COUNTA(L376,L393,L410,L427)=0,"",ROUND(AVERAGE(L376,L393,L410,L427),1))</f>
        <v/>
      </c>
      <c r="M428" s="249">
        <f>IF(COUNTA(M376,M393,M410,M427)=0,"",ROUND(AVERAGE(M376,M393,M410,M427),1))</f>
        <v/>
      </c>
      <c r="N428" s="249">
        <f>IF(COUNTA(N376,N393,N410,N427)=0,"",ROUND(AVERAGE(N376,N393,N410,N427),1))</f>
        <v/>
      </c>
      <c r="O428" s="249">
        <f>IF(COUNTA(O376,O393,O410,O427)=0,"",ROUND(AVERAGE(O376,O393,O410,O427),1))</f>
        <v/>
      </c>
      <c r="P428" s="249">
        <f>IF(COUNTA(P376,P393,P410,P427)=0,"",ROUND(AVERAGE(P376,P393,P410,P427),1))</f>
        <v/>
      </c>
      <c r="Q428" s="270">
        <f>IF(COUNTA(Q376,Q393,Q410,Q427)=0,"",ROUND(AVERAGE(Q376,Q393,Q410,Q427),1))</f>
        <v/>
      </c>
      <c r="S428" s="249">
        <f>IF(COUNTA(S376,S393,S410,S427)=0,"",ROUND(AVERAGE(S376,S393,S410,S427),1))</f>
        <v/>
      </c>
      <c r="T428" s="249">
        <f>IF(COUNTA(T376,T393,T410,T427)=0,"",ROUND(AVERAGE(T376,T393,T410,T427),1))</f>
        <v/>
      </c>
      <c r="U428" s="249">
        <f>IF(COUNTA(U376,U393,U410,U427)=0,"",ROUND(AVERAGE(U376,U393,U410,U427),1))</f>
        <v/>
      </c>
      <c r="V428" s="249">
        <f>IF(COUNTA(V376,V393,V410,V427)=0,"",ROUND(AVERAGE(V376,V393,V410,V427),1))</f>
        <v/>
      </c>
      <c r="W428" s="249">
        <f>IF(COUNTA(W376,W393,W410,W427)=0,"",ROUND(AVERAGE(W376,W393,W410,W427),1))</f>
        <v/>
      </c>
      <c r="X428" s="249">
        <f>IF(COUNTA(X376,X393,X410,X427)=0,"",ROUND(AVERAGE(X376,X393,X410,X427),1))</f>
        <v/>
      </c>
      <c r="Y428" s="249">
        <f>IF(COUNTA(Y376,Y393,Y410,Y427)=0,"",ROUND(AVERAGE(Y376,Y393,Y410,Y427),1))</f>
        <v/>
      </c>
      <c r="Z428" s="249">
        <f>IF(COUNTA(Z376,Z393,Z410,Z427)=0,"",ROUND(AVERAGE(Z376,Z393,Z410,Z427),1))</f>
        <v/>
      </c>
      <c r="AA428" s="249">
        <f>IF(COUNTA(AA376,AA393,AA410,AA427)=0,"",ROUND(AVERAGE(AA376,AA393,AA410,AA427),1))</f>
        <v/>
      </c>
      <c r="AB428" s="249">
        <f>IF(COUNTA(AB376,AB393,AB410,AB427)=0,"",ROUND(AVERAGE(AB376,AB393,AB410,AB427),1))</f>
        <v/>
      </c>
      <c r="AC428" s="249">
        <f>IF(COUNTA(AC376,AC393,AC410,AC427)=0,"",ROUND(AVERAGE(AC376,AC393,AC410,AC427),1))</f>
        <v/>
      </c>
      <c r="AD428" s="249">
        <f>IF(COUNTA(AD376,AD393,AD410,AD427)=0,"",ROUND(AVERAGE(AD376,AD393,AD410,AD427),1))</f>
        <v/>
      </c>
      <c r="AE428" s="249">
        <f>IF(COUNTA(AE376,AE393,AE410,AE427)=0,"",ROUND(AVERAGE(AE376,AE393,AE410,AE427),1))</f>
        <v/>
      </c>
      <c r="AF428" s="270">
        <f>IF(COUNTA(AF376,AF393,AF410,AF427)=0,"",ROUND(AVERAGE(AF376,AF393,AF410,AF427),1))</f>
        <v/>
      </c>
      <c r="AH428" s="249">
        <f>IF(COUNTA(AH376,AH393,AH410,AH427)=0,"",ROUND(AVERAGE(AH376,AH393,AH410,AH427),1))</f>
        <v/>
      </c>
      <c r="AI428" s="249">
        <f>IF(COUNTA(AI376,AI393,AI410,AI427)=0,"",ROUND(AVERAGE(AI376,AI393,AI410,AI427),1))</f>
        <v/>
      </c>
      <c r="AJ428" s="249">
        <f>IF(COUNTA(AJ376,AJ393,AJ410,AJ427)=0,"",ROUND(AVERAGE(AJ376,AJ393,AJ410,AJ427),1))</f>
        <v/>
      </c>
      <c r="AK428" s="249">
        <f>IF(COUNTA(AK376,AK393,AK410,AK427)=0,"",ROUND(AVERAGE(AK376,AK393,AK410,AK427),1))</f>
        <v/>
      </c>
      <c r="AL428" s="249">
        <f>IF(COUNTA(AL376,AL393,AL410,AL427)=0,"",ROUND(AVERAGE(AL376,AL393,AL410,AL427),1))</f>
        <v/>
      </c>
      <c r="AM428" s="249">
        <f>IF(COUNTA(AM376,AM393,AM410,AM427)=0,"",ROUND(AVERAGE(AM376,AM393,AM410,AM427),1))</f>
        <v/>
      </c>
      <c r="AN428" s="249">
        <f>IF(COUNTA(AN376,AN393,AN410,AN427)=0,"",ROUND(AVERAGE(AN376,AN393,AN410,AN427),1))</f>
        <v/>
      </c>
      <c r="AO428" s="249">
        <f>IF(COUNTA(AO376,AO393,AO410,AO427)=0,"",ROUND(AVERAGE(AO376,AO393,AO410,AO427),1))</f>
        <v/>
      </c>
      <c r="AP428" s="249">
        <f>IF(COUNTA(AP376,AP393,AP410,AP427)=0,"",ROUND(AVERAGE(AP376,AP393,AP410,AP427),1))</f>
        <v/>
      </c>
      <c r="AQ428" s="249">
        <f>IF(COUNTA(AQ376,AQ393,AQ410,AQ427)=0,"",ROUND(AVERAGE(AQ376,AQ393,AQ410,AQ427),1))</f>
        <v/>
      </c>
      <c r="AR428" s="249">
        <f>IF(COUNTA(AR376,AR393,AR410,AR427)=0,"",ROUND(AVERAGE(AR376,AR393,AR410,AR427),1))</f>
        <v/>
      </c>
      <c r="AS428" s="249">
        <f>IF(COUNTA(AS376,AS393,AS410,AS427)=0,"",ROUND(AVERAGE(AS376,AS393,AS410,AS427),1))</f>
        <v/>
      </c>
      <c r="AT428" s="249">
        <f>IF(COUNTA(AT376,AT393,AT410,AT427)=0,"",ROUND(AVERAGE(AT376,AT393,AT410,AT427),1))</f>
        <v/>
      </c>
      <c r="AU428" s="271">
        <f>IF(COUNTA(AU376,AU393,AU410,AU427)=0,"",ROUND(AVERAGE(AU376,AU393,AU410,AU427),1))</f>
        <v/>
      </c>
    </row>
    <row r="429" ht="14.4" customHeight="1" s="185">
      <c r="C429" s="235" t="n"/>
      <c r="D429" s="194" t="n"/>
      <c r="E429" s="194" t="n"/>
      <c r="F429" s="194" t="n"/>
      <c r="G429" s="194" t="n"/>
      <c r="H429" s="194" t="n"/>
      <c r="I429" s="194" t="n"/>
      <c r="J429" s="194" t="n"/>
      <c r="K429" s="194" t="n"/>
      <c r="L429" s="194" t="n"/>
      <c r="M429" s="194" t="n"/>
      <c r="N429" s="194" t="n"/>
      <c r="O429" s="194" t="n"/>
      <c r="P429" s="194" t="n"/>
      <c r="Q429" s="235" t="n"/>
      <c r="S429" s="194" t="n"/>
      <c r="T429" s="194" t="n"/>
      <c r="U429" s="194" t="n"/>
      <c r="V429" s="194" t="n"/>
      <c r="W429" s="194" t="n"/>
      <c r="X429" s="194" t="n"/>
      <c r="Y429" s="194" t="n"/>
      <c r="Z429" s="194" t="n"/>
      <c r="AA429" s="194" t="n"/>
      <c r="AB429" s="194" t="n"/>
      <c r="AC429" s="194" t="n"/>
      <c r="AD429" s="194" t="n"/>
      <c r="AE429" s="194" t="n"/>
      <c r="AF429" s="235" t="n"/>
      <c r="AH429" s="194" t="n"/>
      <c r="AI429" s="194" t="n"/>
      <c r="AJ429" s="194" t="n"/>
      <c r="AK429" s="194" t="n"/>
      <c r="AL429" s="194" t="n"/>
      <c r="AM429" s="194" t="n"/>
      <c r="AN429" s="194" t="n"/>
      <c r="AO429" s="194" t="n"/>
      <c r="AP429" s="194" t="n"/>
      <c r="AQ429" s="194" t="n"/>
      <c r="AR429" s="194" t="n"/>
      <c r="AS429" s="194" t="n"/>
      <c r="AT429" s="194" t="n"/>
    </row>
    <row r="430" ht="15.6" customHeight="1" s="185">
      <c r="A430" s="216" t="inlineStr">
        <is>
          <t>📋 T1 — 📆 SEMAINE 7</t>
        </is>
      </c>
      <c r="C430" s="235" t="n"/>
      <c r="D430" s="194" t="n"/>
      <c r="E430" s="194" t="n"/>
      <c r="F430" s="194" t="n"/>
      <c r="G430" s="194" t="n"/>
      <c r="H430" s="194" t="n"/>
      <c r="I430" s="194" t="n"/>
      <c r="J430" s="194" t="n"/>
      <c r="K430" s="194" t="n"/>
      <c r="L430" s="194" t="n"/>
      <c r="M430" s="194" t="n"/>
      <c r="N430" s="194" t="n"/>
      <c r="O430" s="194" t="n"/>
      <c r="P430" s="194" t="n"/>
      <c r="Q430" s="235" t="n"/>
      <c r="S430" s="194" t="n"/>
      <c r="T430" s="194" t="n"/>
      <c r="U430" s="194" t="n"/>
      <c r="V430" s="194" t="n"/>
      <c r="W430" s="194" t="n"/>
      <c r="X430" s="194" t="n"/>
      <c r="Y430" s="194" t="n"/>
      <c r="Z430" s="194" t="n"/>
      <c r="AA430" s="194" t="n"/>
      <c r="AB430" s="194" t="n"/>
      <c r="AC430" s="194" t="n"/>
      <c r="AD430" s="194" t="n"/>
      <c r="AE430" s="194" t="n"/>
      <c r="AF430" s="235" t="n"/>
      <c r="AH430" s="194" t="n"/>
      <c r="AI430" s="194" t="n"/>
      <c r="AJ430" s="194" t="n"/>
      <c r="AK430" s="194" t="n"/>
      <c r="AL430" s="194" t="n"/>
      <c r="AM430" s="194" t="n"/>
      <c r="AN430" s="194" t="n"/>
      <c r="AO430" s="194" t="n"/>
      <c r="AP430" s="194" t="n"/>
      <c r="AQ430" s="194" t="n"/>
      <c r="AR430" s="194" t="n"/>
      <c r="AS430" s="194" t="n"/>
      <c r="AT430" s="194" t="n"/>
    </row>
    <row r="431" ht="30" customHeight="1" s="185">
      <c r="A431" s="254" t="inlineStr">
        <is>
          <t>N°</t>
        </is>
      </c>
      <c r="B431" s="227" t="inlineStr">
        <is>
          <t>📅 LUNDI</t>
        </is>
      </c>
      <c r="C431" s="228" t="n"/>
      <c r="D431" s="229" t="inlineStr">
        <is>
          <t>Règles</t>
        </is>
      </c>
      <c r="E431" s="229" t="inlineStr">
        <is>
          <t>Coopér.</t>
        </is>
      </c>
      <c r="F431" s="229" t="inlineStr">
        <is>
          <t>Comm.</t>
        </is>
      </c>
      <c r="G431" s="229" t="inlineStr">
        <is>
          <t>Entraide</t>
        </is>
      </c>
      <c r="H431" s="230" t="inlineStr">
        <is>
          <t>Initiat.</t>
        </is>
      </c>
      <c r="I431" s="230" t="inlineStr">
        <is>
          <t>Gest.mat</t>
        </is>
      </c>
      <c r="J431" s="230" t="inlineStr">
        <is>
          <t>Orga.</t>
        </is>
      </c>
      <c r="K431" s="231" t="inlineStr">
        <is>
          <t>Imagin.</t>
        </is>
      </c>
      <c r="L431" s="231" t="inlineStr">
        <is>
          <t>Expr.art</t>
        </is>
      </c>
      <c r="M431" s="231" t="inlineStr">
        <is>
          <t>Expr.corp</t>
        </is>
      </c>
      <c r="N431" s="232" t="inlineStr">
        <is>
          <t>Coord.</t>
        </is>
      </c>
      <c r="O431" s="232" t="inlineStr">
        <is>
          <t>Endur.</t>
        </is>
      </c>
      <c r="P431" s="232" t="inlineStr">
        <is>
          <t>Esp.sport</t>
        </is>
      </c>
      <c r="Q431" s="267" t="inlineStr">
        <is>
          <t>MOY</t>
        </is>
      </c>
      <c r="R431" s="268" t="inlineStr">
        <is>
          <t>▼ Activité</t>
        </is>
      </c>
      <c r="S431" s="229" t="inlineStr">
        <is>
          <t>Règles</t>
        </is>
      </c>
      <c r="T431" s="229" t="inlineStr">
        <is>
          <t>Coopér.</t>
        </is>
      </c>
      <c r="U431" s="229" t="inlineStr">
        <is>
          <t>Comm.</t>
        </is>
      </c>
      <c r="V431" s="229" t="inlineStr">
        <is>
          <t>Entraide</t>
        </is>
      </c>
      <c r="W431" s="230" t="inlineStr">
        <is>
          <t>Initiat.</t>
        </is>
      </c>
      <c r="X431" s="230" t="inlineStr">
        <is>
          <t>Gest.mat</t>
        </is>
      </c>
      <c r="Y431" s="230" t="inlineStr">
        <is>
          <t>Orga.</t>
        </is>
      </c>
      <c r="Z431" s="231" t="inlineStr">
        <is>
          <t>Imagin.</t>
        </is>
      </c>
      <c r="AA431" s="231" t="inlineStr">
        <is>
          <t>Expr.art</t>
        </is>
      </c>
      <c r="AB431" s="231" t="inlineStr">
        <is>
          <t>Expr.corp</t>
        </is>
      </c>
      <c r="AC431" s="232" t="inlineStr">
        <is>
          <t>Coord.</t>
        </is>
      </c>
      <c r="AD431" s="232" t="inlineStr">
        <is>
          <t>Endur.</t>
        </is>
      </c>
      <c r="AE431" s="232" t="inlineStr">
        <is>
          <t>Esp.sport</t>
        </is>
      </c>
      <c r="AF431" s="267" t="inlineStr">
        <is>
          <t>MOY</t>
        </is>
      </c>
      <c r="AH431" s="229" t="inlineStr">
        <is>
          <t>Règles</t>
        </is>
      </c>
      <c r="AI431" s="229" t="inlineStr">
        <is>
          <t>Coopér.</t>
        </is>
      </c>
      <c r="AJ431" s="229" t="inlineStr">
        <is>
          <t>Comm.</t>
        </is>
      </c>
      <c r="AK431" s="229" t="inlineStr">
        <is>
          <t>Entraide</t>
        </is>
      </c>
      <c r="AL431" s="230" t="inlineStr">
        <is>
          <t>Initiat.</t>
        </is>
      </c>
      <c r="AM431" s="230" t="inlineStr">
        <is>
          <t>Gest.mat</t>
        </is>
      </c>
      <c r="AN431" s="230" t="inlineStr">
        <is>
          <t>Orga.</t>
        </is>
      </c>
      <c r="AO431" s="231" t="inlineStr">
        <is>
          <t>Imagin.</t>
        </is>
      </c>
      <c r="AP431" s="231" t="inlineStr">
        <is>
          <t>Expr.art</t>
        </is>
      </c>
      <c r="AQ431" s="231" t="inlineStr">
        <is>
          <t>Expr.corp</t>
        </is>
      </c>
      <c r="AR431" s="232" t="inlineStr">
        <is>
          <t>Coord.</t>
        </is>
      </c>
      <c r="AS431" s="232" t="inlineStr">
        <is>
          <t>Endur.</t>
        </is>
      </c>
      <c r="AT431" s="232" t="inlineStr">
        <is>
          <t>Esp.sport</t>
        </is>
      </c>
      <c r="AU431" s="269" t="inlineStr">
        <is>
          <t>MOY</t>
        </is>
      </c>
    </row>
    <row r="432" ht="14.4" customHeight="1" s="185">
      <c r="A432" s="255" t="n">
        <v>1</v>
      </c>
      <c r="B432" s="194">
        <f t="array" ref="B432:B432">IFERROR(INDEX(Liste_Enfants!B$4:B$53,SMALL(IF(Liste_Enfants!E$4:E$53="C",ROW(Liste_Enfants!E$4:E$53)-3),1))&amp;" "&amp;INDEX(Liste_Enfants!C$4:C$53,SMALL(IF(Liste_Enfants!E$4:E$53="C",ROW(Liste_Enfants!E$4:E$53)-3),1)),"")</f>
        <v/>
      </c>
      <c r="C432" s="235" t="n"/>
      <c r="D432" s="256" t="n"/>
      <c r="E432" s="256" t="n"/>
      <c r="F432" s="256" t="n"/>
      <c r="G432" s="256" t="n"/>
      <c r="H432" s="256" t="n"/>
      <c r="I432" s="256" t="n"/>
      <c r="J432" s="256" t="n"/>
      <c r="K432" s="256" t="n"/>
      <c r="L432" s="256" t="n"/>
      <c r="M432" s="256" t="n"/>
      <c r="N432" s="256" t="n"/>
      <c r="O432" s="256" t="n"/>
      <c r="P432" s="256" t="n"/>
      <c r="Q432" s="264">
        <f>IF(COUNTA(D432:P432)=0,"",ROUND(AVERAGE(D432:P432),1))</f>
        <v/>
      </c>
      <c r="S432" s="256" t="n"/>
      <c r="T432" s="256" t="n"/>
      <c r="U432" s="256" t="n"/>
      <c r="V432" s="256" t="n"/>
      <c r="W432" s="256" t="n"/>
      <c r="X432" s="256" t="n"/>
      <c r="Y432" s="256" t="n"/>
      <c r="Z432" s="256" t="n"/>
      <c r="AA432" s="256" t="n"/>
      <c r="AB432" s="256" t="n"/>
      <c r="AC432" s="256" t="n"/>
      <c r="AD432" s="256" t="n"/>
      <c r="AE432" s="256" t="n"/>
      <c r="AF432" s="264">
        <f>IF(COUNTA(S432:AE432)=0,"",ROUND(AVERAGE(S432:AE432),1))</f>
        <v/>
      </c>
      <c r="AH432" s="256" t="n"/>
      <c r="AI432" s="256" t="n"/>
      <c r="AJ432" s="256" t="n"/>
      <c r="AK432" s="256" t="n"/>
      <c r="AL432" s="256" t="n"/>
      <c r="AM432" s="256" t="n"/>
      <c r="AN432" s="256" t="n"/>
      <c r="AO432" s="256" t="n"/>
      <c r="AP432" s="256" t="n"/>
      <c r="AQ432" s="256" t="n"/>
      <c r="AR432" s="256" t="n"/>
      <c r="AS432" s="256" t="n"/>
      <c r="AT432" s="256" t="n"/>
      <c r="AU432" s="237">
        <f>IF(COUNTA(AH432:AT432)=0,"",ROUND(AVERAGE(AH432:AT432),1))</f>
        <v/>
      </c>
    </row>
    <row r="433" ht="14.4" customHeight="1" s="185">
      <c r="A433" s="255" t="n">
        <v>2</v>
      </c>
      <c r="B433" s="194">
        <f t="array" ref="B433:B433">IFERROR(INDEX(Liste_Enfants!B$4:B$53,SMALL(IF(Liste_Enfants!E$4:E$53="C",ROW(Liste_Enfants!E$4:E$53)-3),2))&amp;" "&amp;INDEX(Liste_Enfants!C$4:C$53,SMALL(IF(Liste_Enfants!E$4:E$53="C",ROW(Liste_Enfants!E$4:E$53)-3),2)),"")</f>
        <v/>
      </c>
      <c r="C433" s="235" t="n"/>
      <c r="D433" s="256" t="n"/>
      <c r="E433" s="256" t="n"/>
      <c r="F433" s="256" t="n"/>
      <c r="G433" s="256" t="n"/>
      <c r="H433" s="256" t="n"/>
      <c r="I433" s="256" t="n"/>
      <c r="J433" s="256" t="n"/>
      <c r="K433" s="256" t="n"/>
      <c r="L433" s="256" t="n"/>
      <c r="M433" s="256" t="n"/>
      <c r="N433" s="256" t="n"/>
      <c r="O433" s="256" t="n"/>
      <c r="P433" s="256" t="n"/>
      <c r="Q433" s="264">
        <f>IF(COUNTA(D433:P433)=0,"",ROUND(AVERAGE(D433:P433),1))</f>
        <v/>
      </c>
      <c r="S433" s="256" t="n"/>
      <c r="T433" s="256" t="n"/>
      <c r="U433" s="256" t="n"/>
      <c r="V433" s="256" t="n"/>
      <c r="W433" s="256" t="n"/>
      <c r="X433" s="256" t="n"/>
      <c r="Y433" s="256" t="n"/>
      <c r="Z433" s="256" t="n"/>
      <c r="AA433" s="256" t="n"/>
      <c r="AB433" s="256" t="n"/>
      <c r="AC433" s="256" t="n"/>
      <c r="AD433" s="256" t="n"/>
      <c r="AE433" s="256" t="n"/>
      <c r="AF433" s="264">
        <f>IF(COUNTA(S433:AE433)=0,"",ROUND(AVERAGE(S433:AE433),1))</f>
        <v/>
      </c>
      <c r="AH433" s="256" t="n"/>
      <c r="AI433" s="256" t="n"/>
      <c r="AJ433" s="256" t="n"/>
      <c r="AK433" s="256" t="n"/>
      <c r="AL433" s="256" t="n"/>
      <c r="AM433" s="256" t="n"/>
      <c r="AN433" s="256" t="n"/>
      <c r="AO433" s="256" t="n"/>
      <c r="AP433" s="256" t="n"/>
      <c r="AQ433" s="256" t="n"/>
      <c r="AR433" s="256" t="n"/>
      <c r="AS433" s="256" t="n"/>
      <c r="AT433" s="256" t="n"/>
      <c r="AU433" s="237">
        <f>IF(COUNTA(AH433:AT433)=0,"",ROUND(AVERAGE(AH433:AT433),1))</f>
        <v/>
      </c>
    </row>
    <row r="434" ht="14.4" customHeight="1" s="185">
      <c r="A434" s="255" t="n">
        <v>3</v>
      </c>
      <c r="B434" s="194">
        <f t="array" ref="B434:B434">IFERROR(INDEX(Liste_Enfants!B$4:B$53,SMALL(IF(Liste_Enfants!E$4:E$53="C",ROW(Liste_Enfants!E$4:E$53)-3),3))&amp;" "&amp;INDEX(Liste_Enfants!C$4:C$53,SMALL(IF(Liste_Enfants!E$4:E$53="C",ROW(Liste_Enfants!E$4:E$53)-3),3)),"")</f>
        <v/>
      </c>
      <c r="C434" s="235" t="n"/>
      <c r="D434" s="256" t="n"/>
      <c r="E434" s="256" t="n"/>
      <c r="F434" s="256" t="n"/>
      <c r="G434" s="256" t="n"/>
      <c r="H434" s="256" t="n"/>
      <c r="I434" s="256" t="n"/>
      <c r="J434" s="256" t="n"/>
      <c r="K434" s="256" t="n"/>
      <c r="L434" s="256" t="n"/>
      <c r="M434" s="256" t="n"/>
      <c r="N434" s="256" t="n"/>
      <c r="O434" s="256" t="n"/>
      <c r="P434" s="256" t="n"/>
      <c r="Q434" s="264">
        <f>IF(COUNTA(D434:P434)=0,"",ROUND(AVERAGE(D434:P434),1))</f>
        <v/>
      </c>
      <c r="S434" s="256" t="n"/>
      <c r="T434" s="256" t="n"/>
      <c r="U434" s="256" t="n"/>
      <c r="V434" s="256" t="n"/>
      <c r="W434" s="256" t="n"/>
      <c r="X434" s="256" t="n"/>
      <c r="Y434" s="256" t="n"/>
      <c r="Z434" s="256" t="n"/>
      <c r="AA434" s="256" t="n"/>
      <c r="AB434" s="256" t="n"/>
      <c r="AC434" s="256" t="n"/>
      <c r="AD434" s="256" t="n"/>
      <c r="AE434" s="256" t="n"/>
      <c r="AF434" s="264">
        <f>IF(COUNTA(S434:AE434)=0,"",ROUND(AVERAGE(S434:AE434),1))</f>
        <v/>
      </c>
      <c r="AH434" s="256" t="n"/>
      <c r="AI434" s="256" t="n"/>
      <c r="AJ434" s="256" t="n"/>
      <c r="AK434" s="256" t="n"/>
      <c r="AL434" s="256" t="n"/>
      <c r="AM434" s="256" t="n"/>
      <c r="AN434" s="256" t="n"/>
      <c r="AO434" s="256" t="n"/>
      <c r="AP434" s="256" t="n"/>
      <c r="AQ434" s="256" t="n"/>
      <c r="AR434" s="256" t="n"/>
      <c r="AS434" s="256" t="n"/>
      <c r="AT434" s="256" t="n"/>
      <c r="AU434" s="237">
        <f>IF(COUNTA(AH434:AT434)=0,"",ROUND(AVERAGE(AH434:AT434),1))</f>
        <v/>
      </c>
    </row>
    <row r="435" ht="14.4" customHeight="1" s="185">
      <c r="A435" s="255" t="n">
        <v>4</v>
      </c>
      <c r="B435" s="194">
        <f t="array" ref="B435:B435">IFERROR(INDEX(Liste_Enfants!B$4:B$53,SMALL(IF(Liste_Enfants!E$4:E$53="C",ROW(Liste_Enfants!E$4:E$53)-3),4))&amp;" "&amp;INDEX(Liste_Enfants!C$4:C$53,SMALL(IF(Liste_Enfants!E$4:E$53="C",ROW(Liste_Enfants!E$4:E$53)-3),4)),"")</f>
        <v/>
      </c>
      <c r="C435" s="235" t="n"/>
      <c r="D435" s="256" t="n"/>
      <c r="E435" s="256" t="n"/>
      <c r="F435" s="256" t="n"/>
      <c r="G435" s="256" t="n"/>
      <c r="H435" s="256" t="n"/>
      <c r="I435" s="256" t="n"/>
      <c r="J435" s="256" t="n"/>
      <c r="K435" s="256" t="n"/>
      <c r="L435" s="256" t="n"/>
      <c r="M435" s="256" t="n"/>
      <c r="N435" s="256" t="n"/>
      <c r="O435" s="256" t="n"/>
      <c r="P435" s="256" t="n"/>
      <c r="Q435" s="264">
        <f>IF(COUNTA(D435:P435)=0,"",ROUND(AVERAGE(D435:P435),1))</f>
        <v/>
      </c>
      <c r="S435" s="256" t="n"/>
      <c r="T435" s="256" t="n"/>
      <c r="U435" s="256" t="n"/>
      <c r="V435" s="256" t="n"/>
      <c r="W435" s="256" t="n"/>
      <c r="X435" s="256" t="n"/>
      <c r="Y435" s="256" t="n"/>
      <c r="Z435" s="256" t="n"/>
      <c r="AA435" s="256" t="n"/>
      <c r="AB435" s="256" t="n"/>
      <c r="AC435" s="256" t="n"/>
      <c r="AD435" s="256" t="n"/>
      <c r="AE435" s="256" t="n"/>
      <c r="AF435" s="264">
        <f>IF(COUNTA(S435:AE435)=0,"",ROUND(AVERAGE(S435:AE435),1))</f>
        <v/>
      </c>
      <c r="AH435" s="256" t="n"/>
      <c r="AI435" s="256" t="n"/>
      <c r="AJ435" s="256" t="n"/>
      <c r="AK435" s="256" t="n"/>
      <c r="AL435" s="256" t="n"/>
      <c r="AM435" s="256" t="n"/>
      <c r="AN435" s="256" t="n"/>
      <c r="AO435" s="256" t="n"/>
      <c r="AP435" s="256" t="n"/>
      <c r="AQ435" s="256" t="n"/>
      <c r="AR435" s="256" t="n"/>
      <c r="AS435" s="256" t="n"/>
      <c r="AT435" s="256" t="n"/>
      <c r="AU435" s="237">
        <f>IF(COUNTA(AH435:AT435)=0,"",ROUND(AVERAGE(AH435:AT435),1))</f>
        <v/>
      </c>
    </row>
    <row r="436" ht="14.4" customHeight="1" s="185">
      <c r="A436" s="255" t="n">
        <v>5</v>
      </c>
      <c r="B436" s="194">
        <f t="array" ref="B436:B436">IFERROR(INDEX(Liste_Enfants!B$4:B$53,SMALL(IF(Liste_Enfants!E$4:E$53="C",ROW(Liste_Enfants!E$4:E$53)-3),5))&amp;" "&amp;INDEX(Liste_Enfants!C$4:C$53,SMALL(IF(Liste_Enfants!E$4:E$53="C",ROW(Liste_Enfants!E$4:E$53)-3),5)),"")</f>
        <v/>
      </c>
      <c r="C436" s="235" t="n"/>
      <c r="D436" s="256" t="n"/>
      <c r="E436" s="256" t="n"/>
      <c r="F436" s="256" t="n"/>
      <c r="G436" s="256" t="n"/>
      <c r="H436" s="256" t="n"/>
      <c r="I436" s="256" t="n"/>
      <c r="J436" s="256" t="n"/>
      <c r="K436" s="256" t="n"/>
      <c r="L436" s="256" t="n"/>
      <c r="M436" s="256" t="n"/>
      <c r="N436" s="256" t="n"/>
      <c r="O436" s="256" t="n"/>
      <c r="P436" s="256" t="n"/>
      <c r="Q436" s="264">
        <f>IF(COUNTA(D436:P436)=0,"",ROUND(AVERAGE(D436:P436),1))</f>
        <v/>
      </c>
      <c r="S436" s="256" t="n"/>
      <c r="T436" s="256" t="n"/>
      <c r="U436" s="256" t="n"/>
      <c r="V436" s="256" t="n"/>
      <c r="W436" s="256" t="n"/>
      <c r="X436" s="256" t="n"/>
      <c r="Y436" s="256" t="n"/>
      <c r="Z436" s="256" t="n"/>
      <c r="AA436" s="256" t="n"/>
      <c r="AB436" s="256" t="n"/>
      <c r="AC436" s="256" t="n"/>
      <c r="AD436" s="256" t="n"/>
      <c r="AE436" s="256" t="n"/>
      <c r="AF436" s="264">
        <f>IF(COUNTA(S436:AE436)=0,"",ROUND(AVERAGE(S436:AE436),1))</f>
        <v/>
      </c>
      <c r="AH436" s="256" t="n"/>
      <c r="AI436" s="256" t="n"/>
      <c r="AJ436" s="256" t="n"/>
      <c r="AK436" s="256" t="n"/>
      <c r="AL436" s="256" t="n"/>
      <c r="AM436" s="256" t="n"/>
      <c r="AN436" s="256" t="n"/>
      <c r="AO436" s="256" t="n"/>
      <c r="AP436" s="256" t="n"/>
      <c r="AQ436" s="256" t="n"/>
      <c r="AR436" s="256" t="n"/>
      <c r="AS436" s="256" t="n"/>
      <c r="AT436" s="256" t="n"/>
      <c r="AU436" s="237">
        <f>IF(COUNTA(AH436:AT436)=0,"",ROUND(AVERAGE(AH436:AT436),1))</f>
        <v/>
      </c>
    </row>
    <row r="437" ht="14.4" customHeight="1" s="185">
      <c r="A437" s="255" t="n">
        <v>6</v>
      </c>
      <c r="B437" s="194">
        <f t="array" ref="B437:B437">IFERROR(INDEX(Liste_Enfants!B$4:B$53,SMALL(IF(Liste_Enfants!E$4:E$53="C",ROW(Liste_Enfants!E$4:E$53)-3),6))&amp;" "&amp;INDEX(Liste_Enfants!C$4:C$53,SMALL(IF(Liste_Enfants!E$4:E$53="C",ROW(Liste_Enfants!E$4:E$53)-3),6)),"")</f>
        <v/>
      </c>
      <c r="C437" s="235" t="n"/>
      <c r="D437" s="256" t="n"/>
      <c r="E437" s="256" t="n"/>
      <c r="F437" s="256" t="n"/>
      <c r="G437" s="256" t="n"/>
      <c r="H437" s="256" t="n"/>
      <c r="I437" s="256" t="n"/>
      <c r="J437" s="256" t="n"/>
      <c r="K437" s="256" t="n"/>
      <c r="L437" s="256" t="n"/>
      <c r="M437" s="256" t="n"/>
      <c r="N437" s="256" t="n"/>
      <c r="O437" s="256" t="n"/>
      <c r="P437" s="256" t="n"/>
      <c r="Q437" s="264">
        <f>IF(COUNTA(D437:P437)=0,"",ROUND(AVERAGE(D437:P437),1))</f>
        <v/>
      </c>
      <c r="S437" s="256" t="n"/>
      <c r="T437" s="256" t="n"/>
      <c r="U437" s="256" t="n"/>
      <c r="V437" s="256" t="n"/>
      <c r="W437" s="256" t="n"/>
      <c r="X437" s="256" t="n"/>
      <c r="Y437" s="256" t="n"/>
      <c r="Z437" s="256" t="n"/>
      <c r="AA437" s="256" t="n"/>
      <c r="AB437" s="256" t="n"/>
      <c r="AC437" s="256" t="n"/>
      <c r="AD437" s="256" t="n"/>
      <c r="AE437" s="256" t="n"/>
      <c r="AF437" s="264">
        <f>IF(COUNTA(S437:AE437)=0,"",ROUND(AVERAGE(S437:AE437),1))</f>
        <v/>
      </c>
      <c r="AH437" s="256" t="n"/>
      <c r="AI437" s="256" t="n"/>
      <c r="AJ437" s="256" t="n"/>
      <c r="AK437" s="256" t="n"/>
      <c r="AL437" s="256" t="n"/>
      <c r="AM437" s="256" t="n"/>
      <c r="AN437" s="256" t="n"/>
      <c r="AO437" s="256" t="n"/>
      <c r="AP437" s="256" t="n"/>
      <c r="AQ437" s="256" t="n"/>
      <c r="AR437" s="256" t="n"/>
      <c r="AS437" s="256" t="n"/>
      <c r="AT437" s="256" t="n"/>
      <c r="AU437" s="237">
        <f>IF(COUNTA(AH437:AT437)=0,"",ROUND(AVERAGE(AH437:AT437),1))</f>
        <v/>
      </c>
    </row>
    <row r="438" ht="14.4" customHeight="1" s="185">
      <c r="A438" s="255" t="n">
        <v>7</v>
      </c>
      <c r="B438" s="194">
        <f t="array" ref="B438:B438">IFERROR(INDEX(Liste_Enfants!B$4:B$53,SMALL(IF(Liste_Enfants!E$4:E$53="C",ROW(Liste_Enfants!E$4:E$53)-3),7))&amp;" "&amp;INDEX(Liste_Enfants!C$4:C$53,SMALL(IF(Liste_Enfants!E$4:E$53="C",ROW(Liste_Enfants!E$4:E$53)-3),7)),"")</f>
        <v/>
      </c>
      <c r="C438" s="235" t="n"/>
      <c r="D438" s="256" t="n"/>
      <c r="E438" s="256" t="n"/>
      <c r="F438" s="256" t="n"/>
      <c r="G438" s="256" t="n"/>
      <c r="H438" s="256" t="n"/>
      <c r="I438" s="256" t="n"/>
      <c r="J438" s="256" t="n"/>
      <c r="K438" s="256" t="n"/>
      <c r="L438" s="256" t="n"/>
      <c r="M438" s="256" t="n"/>
      <c r="N438" s="256" t="n"/>
      <c r="O438" s="256" t="n"/>
      <c r="P438" s="256" t="n"/>
      <c r="Q438" s="264">
        <f>IF(COUNTA(D438:P438)=0,"",ROUND(AVERAGE(D438:P438),1))</f>
        <v/>
      </c>
      <c r="S438" s="256" t="n"/>
      <c r="T438" s="256" t="n"/>
      <c r="U438" s="256" t="n"/>
      <c r="V438" s="256" t="n"/>
      <c r="W438" s="256" t="n"/>
      <c r="X438" s="256" t="n"/>
      <c r="Y438" s="256" t="n"/>
      <c r="Z438" s="256" t="n"/>
      <c r="AA438" s="256" t="n"/>
      <c r="AB438" s="256" t="n"/>
      <c r="AC438" s="256" t="n"/>
      <c r="AD438" s="256" t="n"/>
      <c r="AE438" s="256" t="n"/>
      <c r="AF438" s="264">
        <f>IF(COUNTA(S438:AE438)=0,"",ROUND(AVERAGE(S438:AE438),1))</f>
        <v/>
      </c>
      <c r="AH438" s="256" t="n"/>
      <c r="AI438" s="256" t="n"/>
      <c r="AJ438" s="256" t="n"/>
      <c r="AK438" s="256" t="n"/>
      <c r="AL438" s="256" t="n"/>
      <c r="AM438" s="256" t="n"/>
      <c r="AN438" s="256" t="n"/>
      <c r="AO438" s="256" t="n"/>
      <c r="AP438" s="256" t="n"/>
      <c r="AQ438" s="256" t="n"/>
      <c r="AR438" s="256" t="n"/>
      <c r="AS438" s="256" t="n"/>
      <c r="AT438" s="256" t="n"/>
      <c r="AU438" s="237">
        <f>IF(COUNTA(AH438:AT438)=0,"",ROUND(AVERAGE(AH438:AT438),1))</f>
        <v/>
      </c>
    </row>
    <row r="439" ht="14.4" customHeight="1" s="185">
      <c r="A439" s="255" t="n">
        <v>8</v>
      </c>
      <c r="B439" s="194">
        <f t="array" ref="B439:B439">IFERROR(INDEX(Liste_Enfants!B$4:B$53,SMALL(IF(Liste_Enfants!E$4:E$53="C",ROW(Liste_Enfants!E$4:E$53)-3),8))&amp;" "&amp;INDEX(Liste_Enfants!C$4:C$53,SMALL(IF(Liste_Enfants!E$4:E$53="C",ROW(Liste_Enfants!E$4:E$53)-3),8)),"")</f>
        <v/>
      </c>
      <c r="C439" s="235" t="n"/>
      <c r="D439" s="256" t="n"/>
      <c r="E439" s="256" t="n"/>
      <c r="F439" s="256" t="n"/>
      <c r="G439" s="256" t="n"/>
      <c r="H439" s="256" t="n"/>
      <c r="I439" s="256" t="n"/>
      <c r="J439" s="256" t="n"/>
      <c r="K439" s="256" t="n"/>
      <c r="L439" s="256" t="n"/>
      <c r="M439" s="256" t="n"/>
      <c r="N439" s="256" t="n"/>
      <c r="O439" s="256" t="n"/>
      <c r="P439" s="256" t="n"/>
      <c r="Q439" s="264">
        <f>IF(COUNTA(D439:P439)=0,"",ROUND(AVERAGE(D439:P439),1))</f>
        <v/>
      </c>
      <c r="S439" s="256" t="n"/>
      <c r="T439" s="256" t="n"/>
      <c r="U439" s="256" t="n"/>
      <c r="V439" s="256" t="n"/>
      <c r="W439" s="256" t="n"/>
      <c r="X439" s="256" t="n"/>
      <c r="Y439" s="256" t="n"/>
      <c r="Z439" s="256" t="n"/>
      <c r="AA439" s="256" t="n"/>
      <c r="AB439" s="256" t="n"/>
      <c r="AC439" s="256" t="n"/>
      <c r="AD439" s="256" t="n"/>
      <c r="AE439" s="256" t="n"/>
      <c r="AF439" s="264">
        <f>IF(COUNTA(S439:AE439)=0,"",ROUND(AVERAGE(S439:AE439),1))</f>
        <v/>
      </c>
      <c r="AH439" s="256" t="n"/>
      <c r="AI439" s="256" t="n"/>
      <c r="AJ439" s="256" t="n"/>
      <c r="AK439" s="256" t="n"/>
      <c r="AL439" s="256" t="n"/>
      <c r="AM439" s="256" t="n"/>
      <c r="AN439" s="256" t="n"/>
      <c r="AO439" s="256" t="n"/>
      <c r="AP439" s="256" t="n"/>
      <c r="AQ439" s="256" t="n"/>
      <c r="AR439" s="256" t="n"/>
      <c r="AS439" s="256" t="n"/>
      <c r="AT439" s="256" t="n"/>
      <c r="AU439" s="237">
        <f>IF(COUNTA(AH439:AT439)=0,"",ROUND(AVERAGE(AH439:AT439),1))</f>
        <v/>
      </c>
    </row>
    <row r="440" ht="14.4" customHeight="1" s="185">
      <c r="A440" s="255" t="n">
        <v>9</v>
      </c>
      <c r="B440" s="194">
        <f t="array" ref="B440:B440">IFERROR(INDEX(Liste_Enfants!B$4:B$53,SMALL(IF(Liste_Enfants!E$4:E$53="C",ROW(Liste_Enfants!E$4:E$53)-3),9))&amp;" "&amp;INDEX(Liste_Enfants!C$4:C$53,SMALL(IF(Liste_Enfants!E$4:E$53="C",ROW(Liste_Enfants!E$4:E$53)-3),9)),"")</f>
        <v/>
      </c>
      <c r="C440" s="235" t="n"/>
      <c r="D440" s="256" t="n"/>
      <c r="E440" s="256" t="n"/>
      <c r="F440" s="256" t="n"/>
      <c r="G440" s="256" t="n"/>
      <c r="H440" s="256" t="n"/>
      <c r="I440" s="256" t="n"/>
      <c r="J440" s="256" t="n"/>
      <c r="K440" s="256" t="n"/>
      <c r="L440" s="256" t="n"/>
      <c r="M440" s="256" t="n"/>
      <c r="N440" s="256" t="n"/>
      <c r="O440" s="256" t="n"/>
      <c r="P440" s="256" t="n"/>
      <c r="Q440" s="264">
        <f>IF(COUNTA(D440:P440)=0,"",ROUND(AVERAGE(D440:P440),1))</f>
        <v/>
      </c>
      <c r="S440" s="256" t="n"/>
      <c r="T440" s="256" t="n"/>
      <c r="U440" s="256" t="n"/>
      <c r="V440" s="256" t="n"/>
      <c r="W440" s="256" t="n"/>
      <c r="X440" s="256" t="n"/>
      <c r="Y440" s="256" t="n"/>
      <c r="Z440" s="256" t="n"/>
      <c r="AA440" s="256" t="n"/>
      <c r="AB440" s="256" t="n"/>
      <c r="AC440" s="256" t="n"/>
      <c r="AD440" s="256" t="n"/>
      <c r="AE440" s="256" t="n"/>
      <c r="AF440" s="264">
        <f>IF(COUNTA(S440:AE440)=0,"",ROUND(AVERAGE(S440:AE440),1))</f>
        <v/>
      </c>
      <c r="AH440" s="256" t="n"/>
      <c r="AI440" s="256" t="n"/>
      <c r="AJ440" s="256" t="n"/>
      <c r="AK440" s="256" t="n"/>
      <c r="AL440" s="256" t="n"/>
      <c r="AM440" s="256" t="n"/>
      <c r="AN440" s="256" t="n"/>
      <c r="AO440" s="256" t="n"/>
      <c r="AP440" s="256" t="n"/>
      <c r="AQ440" s="256" t="n"/>
      <c r="AR440" s="256" t="n"/>
      <c r="AS440" s="256" t="n"/>
      <c r="AT440" s="256" t="n"/>
      <c r="AU440" s="237">
        <f>IF(COUNTA(AH440:AT440)=0,"",ROUND(AVERAGE(AH440:AT440),1))</f>
        <v/>
      </c>
    </row>
    <row r="441" ht="14.4" customHeight="1" s="185">
      <c r="A441" s="255" t="n">
        <v>10</v>
      </c>
      <c r="B441" s="194">
        <f t="array" ref="B441:B441">IFERROR(INDEX(Liste_Enfants!B$4:B$53,SMALL(IF(Liste_Enfants!E$4:E$53="C",ROW(Liste_Enfants!E$4:E$53)-3),10))&amp;" "&amp;INDEX(Liste_Enfants!C$4:C$53,SMALL(IF(Liste_Enfants!E$4:E$53="C",ROW(Liste_Enfants!E$4:E$53)-3),10)),"")</f>
        <v/>
      </c>
      <c r="C441" s="235" t="n"/>
      <c r="D441" s="256" t="n"/>
      <c r="E441" s="256" t="n"/>
      <c r="F441" s="256" t="n"/>
      <c r="G441" s="256" t="n"/>
      <c r="H441" s="256" t="n"/>
      <c r="I441" s="256" t="n"/>
      <c r="J441" s="256" t="n"/>
      <c r="K441" s="256" t="n"/>
      <c r="L441" s="256" t="n"/>
      <c r="M441" s="256" t="n"/>
      <c r="N441" s="256" t="n"/>
      <c r="O441" s="256" t="n"/>
      <c r="P441" s="256" t="n"/>
      <c r="Q441" s="264">
        <f>IF(COUNTA(D441:P441)=0,"",ROUND(AVERAGE(D441:P441),1))</f>
        <v/>
      </c>
      <c r="S441" s="256" t="n"/>
      <c r="T441" s="256" t="n"/>
      <c r="U441" s="256" t="n"/>
      <c r="V441" s="256" t="n"/>
      <c r="W441" s="256" t="n"/>
      <c r="X441" s="256" t="n"/>
      <c r="Y441" s="256" t="n"/>
      <c r="Z441" s="256" t="n"/>
      <c r="AA441" s="256" t="n"/>
      <c r="AB441" s="256" t="n"/>
      <c r="AC441" s="256" t="n"/>
      <c r="AD441" s="256" t="n"/>
      <c r="AE441" s="256" t="n"/>
      <c r="AF441" s="264">
        <f>IF(COUNTA(S441:AE441)=0,"",ROUND(AVERAGE(S441:AE441),1))</f>
        <v/>
      </c>
      <c r="AH441" s="256" t="n"/>
      <c r="AI441" s="256" t="n"/>
      <c r="AJ441" s="256" t="n"/>
      <c r="AK441" s="256" t="n"/>
      <c r="AL441" s="256" t="n"/>
      <c r="AM441" s="256" t="n"/>
      <c r="AN441" s="256" t="n"/>
      <c r="AO441" s="256" t="n"/>
      <c r="AP441" s="256" t="n"/>
      <c r="AQ441" s="256" t="n"/>
      <c r="AR441" s="256" t="n"/>
      <c r="AS441" s="256" t="n"/>
      <c r="AT441" s="256" t="n"/>
      <c r="AU441" s="237">
        <f>IF(COUNTA(AH441:AT441)=0,"",ROUND(AVERAGE(AH441:AT441),1))</f>
        <v/>
      </c>
    </row>
    <row r="442" ht="14.4" customHeight="1" s="185">
      <c r="A442" s="255" t="n">
        <v>11</v>
      </c>
      <c r="B442" s="194">
        <f t="array" ref="B442:B442">IFERROR(INDEX(Liste_Enfants!B$4:B$53,SMALL(IF(Liste_Enfants!E$4:E$53="C",ROW(Liste_Enfants!E$4:E$53)-3),11))&amp;" "&amp;INDEX(Liste_Enfants!C$4:C$53,SMALL(IF(Liste_Enfants!E$4:E$53="C",ROW(Liste_Enfants!E$4:E$53)-3),11)),"")</f>
        <v/>
      </c>
      <c r="C442" s="235" t="n"/>
      <c r="D442" s="256" t="n"/>
      <c r="E442" s="256" t="n"/>
      <c r="F442" s="256" t="n"/>
      <c r="G442" s="256" t="n"/>
      <c r="H442" s="256" t="n"/>
      <c r="I442" s="256" t="n"/>
      <c r="J442" s="256" t="n"/>
      <c r="K442" s="256" t="n"/>
      <c r="L442" s="256" t="n"/>
      <c r="M442" s="256" t="n"/>
      <c r="N442" s="256" t="n"/>
      <c r="O442" s="256" t="n"/>
      <c r="P442" s="256" t="n"/>
      <c r="Q442" s="264">
        <f>IF(COUNTA(D442:P442)=0,"",ROUND(AVERAGE(D442:P442),1))</f>
        <v/>
      </c>
      <c r="S442" s="256" t="n"/>
      <c r="T442" s="256" t="n"/>
      <c r="U442" s="256" t="n"/>
      <c r="V442" s="256" t="n"/>
      <c r="W442" s="256" t="n"/>
      <c r="X442" s="256" t="n"/>
      <c r="Y442" s="256" t="n"/>
      <c r="Z442" s="256" t="n"/>
      <c r="AA442" s="256" t="n"/>
      <c r="AB442" s="256" t="n"/>
      <c r="AC442" s="256" t="n"/>
      <c r="AD442" s="256" t="n"/>
      <c r="AE442" s="256" t="n"/>
      <c r="AF442" s="264">
        <f>IF(COUNTA(S442:AE442)=0,"",ROUND(AVERAGE(S442:AE442),1))</f>
        <v/>
      </c>
      <c r="AH442" s="256" t="n"/>
      <c r="AI442" s="256" t="n"/>
      <c r="AJ442" s="256" t="n"/>
      <c r="AK442" s="256" t="n"/>
      <c r="AL442" s="256" t="n"/>
      <c r="AM442" s="256" t="n"/>
      <c r="AN442" s="256" t="n"/>
      <c r="AO442" s="256" t="n"/>
      <c r="AP442" s="256" t="n"/>
      <c r="AQ442" s="256" t="n"/>
      <c r="AR442" s="256" t="n"/>
      <c r="AS442" s="256" t="n"/>
      <c r="AT442" s="256" t="n"/>
      <c r="AU442" s="237">
        <f>IF(COUNTA(AH442:AT442)=0,"",ROUND(AVERAGE(AH442:AT442),1))</f>
        <v/>
      </c>
    </row>
    <row r="443" ht="14.4" customHeight="1" s="185">
      <c r="A443" s="255" t="n">
        <v>12</v>
      </c>
      <c r="B443" s="194">
        <f t="array" ref="B443:B443">IFERROR(INDEX(Liste_Enfants!B$4:B$53,SMALL(IF(Liste_Enfants!E$4:E$53="C",ROW(Liste_Enfants!E$4:E$53)-3),12))&amp;" "&amp;INDEX(Liste_Enfants!C$4:C$53,SMALL(IF(Liste_Enfants!E$4:E$53="C",ROW(Liste_Enfants!E$4:E$53)-3),12)),"")</f>
        <v/>
      </c>
      <c r="C443" s="235" t="n"/>
      <c r="D443" s="256" t="n"/>
      <c r="E443" s="256" t="n"/>
      <c r="F443" s="256" t="n"/>
      <c r="G443" s="256" t="n"/>
      <c r="H443" s="256" t="n"/>
      <c r="I443" s="256" t="n"/>
      <c r="J443" s="256" t="n"/>
      <c r="K443" s="256" t="n"/>
      <c r="L443" s="256" t="n"/>
      <c r="M443" s="256" t="n"/>
      <c r="N443" s="256" t="n"/>
      <c r="O443" s="256" t="n"/>
      <c r="P443" s="256" t="n"/>
      <c r="Q443" s="264">
        <f>IF(COUNTA(D443:P443)=0,"",ROUND(AVERAGE(D443:P443),1))</f>
        <v/>
      </c>
      <c r="S443" s="256" t="n"/>
      <c r="T443" s="256" t="n"/>
      <c r="U443" s="256" t="n"/>
      <c r="V443" s="256" t="n"/>
      <c r="W443" s="256" t="n"/>
      <c r="X443" s="256" t="n"/>
      <c r="Y443" s="256" t="n"/>
      <c r="Z443" s="256" t="n"/>
      <c r="AA443" s="256" t="n"/>
      <c r="AB443" s="256" t="n"/>
      <c r="AC443" s="256" t="n"/>
      <c r="AD443" s="256" t="n"/>
      <c r="AE443" s="256" t="n"/>
      <c r="AF443" s="264">
        <f>IF(COUNTA(S443:AE443)=0,"",ROUND(AVERAGE(S443:AE443),1))</f>
        <v/>
      </c>
      <c r="AH443" s="256" t="n"/>
      <c r="AI443" s="256" t="n"/>
      <c r="AJ443" s="256" t="n"/>
      <c r="AK443" s="256" t="n"/>
      <c r="AL443" s="256" t="n"/>
      <c r="AM443" s="256" t="n"/>
      <c r="AN443" s="256" t="n"/>
      <c r="AO443" s="256" t="n"/>
      <c r="AP443" s="256" t="n"/>
      <c r="AQ443" s="256" t="n"/>
      <c r="AR443" s="256" t="n"/>
      <c r="AS443" s="256" t="n"/>
      <c r="AT443" s="256" t="n"/>
      <c r="AU443" s="237">
        <f>IF(COUNTA(AH443:AT443)=0,"",ROUND(AVERAGE(AH443:AT443),1))</f>
        <v/>
      </c>
    </row>
    <row r="444" ht="14.4" customHeight="1" s="185">
      <c r="A444" s="255" t="n">
        <v>13</v>
      </c>
      <c r="B444" s="194">
        <f t="array" ref="B444:B444">IFERROR(INDEX(Liste_Enfants!B$4:B$53,SMALL(IF(Liste_Enfants!E$4:E$53="C",ROW(Liste_Enfants!E$4:E$53)-3),13))&amp;" "&amp;INDEX(Liste_Enfants!C$4:C$53,SMALL(IF(Liste_Enfants!E$4:E$53="C",ROW(Liste_Enfants!E$4:E$53)-3),13)),"")</f>
        <v/>
      </c>
      <c r="C444" s="235" t="n"/>
      <c r="D444" s="256" t="n"/>
      <c r="E444" s="256" t="n"/>
      <c r="F444" s="256" t="n"/>
      <c r="G444" s="256" t="n"/>
      <c r="H444" s="256" t="n"/>
      <c r="I444" s="256" t="n"/>
      <c r="J444" s="256" t="n"/>
      <c r="K444" s="256" t="n"/>
      <c r="L444" s="256" t="n"/>
      <c r="M444" s="256" t="n"/>
      <c r="N444" s="256" t="n"/>
      <c r="O444" s="256" t="n"/>
      <c r="P444" s="256" t="n"/>
      <c r="Q444" s="264">
        <f>IF(COUNTA(D444:P444)=0,"",ROUND(AVERAGE(D444:P444),1))</f>
        <v/>
      </c>
      <c r="S444" s="256" t="n"/>
      <c r="T444" s="256" t="n"/>
      <c r="U444" s="256" t="n"/>
      <c r="V444" s="256" t="n"/>
      <c r="W444" s="256" t="n"/>
      <c r="X444" s="256" t="n"/>
      <c r="Y444" s="256" t="n"/>
      <c r="Z444" s="256" t="n"/>
      <c r="AA444" s="256" t="n"/>
      <c r="AB444" s="256" t="n"/>
      <c r="AC444" s="256" t="n"/>
      <c r="AD444" s="256" t="n"/>
      <c r="AE444" s="256" t="n"/>
      <c r="AF444" s="264">
        <f>IF(COUNTA(S444:AE444)=0,"",ROUND(AVERAGE(S444:AE444),1))</f>
        <v/>
      </c>
      <c r="AH444" s="256" t="n"/>
      <c r="AI444" s="256" t="n"/>
      <c r="AJ444" s="256" t="n"/>
      <c r="AK444" s="256" t="n"/>
      <c r="AL444" s="256" t="n"/>
      <c r="AM444" s="256" t="n"/>
      <c r="AN444" s="256" t="n"/>
      <c r="AO444" s="256" t="n"/>
      <c r="AP444" s="256" t="n"/>
      <c r="AQ444" s="256" t="n"/>
      <c r="AR444" s="256" t="n"/>
      <c r="AS444" s="256" t="n"/>
      <c r="AT444" s="256" t="n"/>
      <c r="AU444" s="237">
        <f>IF(COUNTA(AH444:AT444)=0,"",ROUND(AVERAGE(AH444:AT444),1))</f>
        <v/>
      </c>
    </row>
    <row r="445" ht="14.4" customHeight="1" s="185">
      <c r="A445" s="255" t="n">
        <v>14</v>
      </c>
      <c r="B445" s="194">
        <f t="array" ref="B445:B445">IFERROR(INDEX(Liste_Enfants!B$4:B$53,SMALL(IF(Liste_Enfants!E$4:E$53="C",ROW(Liste_Enfants!E$4:E$53)-3),14))&amp;" "&amp;INDEX(Liste_Enfants!C$4:C$53,SMALL(IF(Liste_Enfants!E$4:E$53="C",ROW(Liste_Enfants!E$4:E$53)-3),14)),"")</f>
        <v/>
      </c>
      <c r="C445" s="235" t="n"/>
      <c r="D445" s="256" t="n"/>
      <c r="E445" s="256" t="n"/>
      <c r="F445" s="256" t="n"/>
      <c r="G445" s="256" t="n"/>
      <c r="H445" s="256" t="n"/>
      <c r="I445" s="256" t="n"/>
      <c r="J445" s="256" t="n"/>
      <c r="K445" s="256" t="n"/>
      <c r="L445" s="256" t="n"/>
      <c r="M445" s="256" t="n"/>
      <c r="N445" s="256" t="n"/>
      <c r="O445" s="256" t="n"/>
      <c r="P445" s="256" t="n"/>
      <c r="Q445" s="264">
        <f>IF(COUNTA(D445:P445)=0,"",ROUND(AVERAGE(D445:P445),1))</f>
        <v/>
      </c>
      <c r="S445" s="256" t="n"/>
      <c r="T445" s="256" t="n"/>
      <c r="U445" s="256" t="n"/>
      <c r="V445" s="256" t="n"/>
      <c r="W445" s="256" t="n"/>
      <c r="X445" s="256" t="n"/>
      <c r="Y445" s="256" t="n"/>
      <c r="Z445" s="256" t="n"/>
      <c r="AA445" s="256" t="n"/>
      <c r="AB445" s="256" t="n"/>
      <c r="AC445" s="256" t="n"/>
      <c r="AD445" s="256" t="n"/>
      <c r="AE445" s="256" t="n"/>
      <c r="AF445" s="264">
        <f>IF(COUNTA(S445:AE445)=0,"",ROUND(AVERAGE(S445:AE445),1))</f>
        <v/>
      </c>
      <c r="AH445" s="256" t="n"/>
      <c r="AI445" s="256" t="n"/>
      <c r="AJ445" s="256" t="n"/>
      <c r="AK445" s="256" t="n"/>
      <c r="AL445" s="256" t="n"/>
      <c r="AM445" s="256" t="n"/>
      <c r="AN445" s="256" t="n"/>
      <c r="AO445" s="256" t="n"/>
      <c r="AP445" s="256" t="n"/>
      <c r="AQ445" s="256" t="n"/>
      <c r="AR445" s="256" t="n"/>
      <c r="AS445" s="256" t="n"/>
      <c r="AT445" s="256" t="n"/>
      <c r="AU445" s="237">
        <f>IF(COUNTA(AH445:AT445)=0,"",ROUND(AVERAGE(AH445:AT445),1))</f>
        <v/>
      </c>
    </row>
    <row r="446" ht="14.4" customHeight="1" s="185">
      <c r="A446" s="255" t="n">
        <v>15</v>
      </c>
      <c r="B446" s="194">
        <f t="array" ref="B446:B446">IFERROR(INDEX(Liste_Enfants!B$4:B$53,SMALL(IF(Liste_Enfants!E$4:E$53="C",ROW(Liste_Enfants!E$4:E$53)-3),15))&amp;" "&amp;INDEX(Liste_Enfants!C$4:C$53,SMALL(IF(Liste_Enfants!E$4:E$53="C",ROW(Liste_Enfants!E$4:E$53)-3),15)),"")</f>
        <v/>
      </c>
      <c r="C446" s="235" t="n"/>
      <c r="D446" s="256" t="n"/>
      <c r="E446" s="256" t="n"/>
      <c r="F446" s="256" t="n"/>
      <c r="G446" s="256" t="n"/>
      <c r="H446" s="256" t="n"/>
      <c r="I446" s="256" t="n"/>
      <c r="J446" s="256" t="n"/>
      <c r="K446" s="256" t="n"/>
      <c r="L446" s="256" t="n"/>
      <c r="M446" s="256" t="n"/>
      <c r="N446" s="256" t="n"/>
      <c r="O446" s="256" t="n"/>
      <c r="P446" s="256" t="n"/>
      <c r="Q446" s="264">
        <f>IF(COUNTA(D446:P446)=0,"",ROUND(AVERAGE(D446:P446),1))</f>
        <v/>
      </c>
      <c r="S446" s="256" t="n"/>
      <c r="T446" s="256" t="n"/>
      <c r="U446" s="256" t="n"/>
      <c r="V446" s="256" t="n"/>
      <c r="W446" s="256" t="n"/>
      <c r="X446" s="256" t="n"/>
      <c r="Y446" s="256" t="n"/>
      <c r="Z446" s="256" t="n"/>
      <c r="AA446" s="256" t="n"/>
      <c r="AB446" s="256" t="n"/>
      <c r="AC446" s="256" t="n"/>
      <c r="AD446" s="256" t="n"/>
      <c r="AE446" s="256" t="n"/>
      <c r="AF446" s="264">
        <f>IF(COUNTA(S446:AE446)=0,"",ROUND(AVERAGE(S446:AE446),1))</f>
        <v/>
      </c>
      <c r="AH446" s="256" t="n"/>
      <c r="AI446" s="256" t="n"/>
      <c r="AJ446" s="256" t="n"/>
      <c r="AK446" s="256" t="n"/>
      <c r="AL446" s="256" t="n"/>
      <c r="AM446" s="256" t="n"/>
      <c r="AN446" s="256" t="n"/>
      <c r="AO446" s="256" t="n"/>
      <c r="AP446" s="256" t="n"/>
      <c r="AQ446" s="256" t="n"/>
      <c r="AR446" s="256" t="n"/>
      <c r="AS446" s="256" t="n"/>
      <c r="AT446" s="256" t="n"/>
      <c r="AU446" s="237">
        <f>IF(COUNTA(AH446:AT446)=0,"",ROUND(AVERAGE(AH446:AT446),1))</f>
        <v/>
      </c>
    </row>
    <row r="447" ht="14.4" customHeight="1" s="185">
      <c r="A447" s="257" t="inlineStr">
        <is>
          <t>📊 MOY.</t>
        </is>
      </c>
      <c r="C447" s="235" t="n"/>
      <c r="D447" s="258">
        <f>IF(COUNTA(D432:D446)=0,"",ROUND(AVERAGE(D432:D446),1))</f>
        <v/>
      </c>
      <c r="E447" s="258">
        <f>IF(COUNTA(E432:E446)=0,"",ROUND(AVERAGE(E432:E446),1))</f>
        <v/>
      </c>
      <c r="F447" s="258">
        <f>IF(COUNTA(F432:F446)=0,"",ROUND(AVERAGE(F432:F446),1))</f>
        <v/>
      </c>
      <c r="G447" s="258">
        <f>IF(COUNTA(G432:G446)=0,"",ROUND(AVERAGE(G432:G446),1))</f>
        <v/>
      </c>
      <c r="H447" s="258">
        <f>IF(COUNTA(H432:H446)=0,"",ROUND(AVERAGE(H432:H446),1))</f>
        <v/>
      </c>
      <c r="I447" s="258">
        <f>IF(COUNTA(I432:I446)=0,"",ROUND(AVERAGE(I432:I446),1))</f>
        <v/>
      </c>
      <c r="J447" s="258">
        <f>IF(COUNTA(J432:J446)=0,"",ROUND(AVERAGE(J432:J446),1))</f>
        <v/>
      </c>
      <c r="K447" s="258">
        <f>IF(COUNTA(K432:K446)=0,"",ROUND(AVERAGE(K432:K446),1))</f>
        <v/>
      </c>
      <c r="L447" s="258">
        <f>IF(COUNTA(L432:L446)=0,"",ROUND(AVERAGE(L432:L446),1))</f>
        <v/>
      </c>
      <c r="M447" s="258">
        <f>IF(COUNTA(M432:M446)=0,"",ROUND(AVERAGE(M432:M446),1))</f>
        <v/>
      </c>
      <c r="N447" s="258">
        <f>IF(COUNTA(N432:N446)=0,"",ROUND(AVERAGE(N432:N446),1))</f>
        <v/>
      </c>
      <c r="O447" s="258">
        <f>IF(COUNTA(O432:O446)=0,"",ROUND(AVERAGE(O432:O446),1))</f>
        <v/>
      </c>
      <c r="P447" s="258">
        <f>IF(COUNTA(P432:P446)=0,"",ROUND(AVERAGE(P432:P446),1))</f>
        <v/>
      </c>
      <c r="Q447" s="265">
        <f>IF(COUNTA(Q432:Q446)=0,"",ROUND(AVERAGE(Q432:Q446),1))</f>
        <v/>
      </c>
      <c r="S447" s="258">
        <f>IF(COUNTA(S432:S446)=0,"",ROUND(AVERAGE(S432:S446),1))</f>
        <v/>
      </c>
      <c r="T447" s="258">
        <f>IF(COUNTA(T432:T446)=0,"",ROUND(AVERAGE(T432:T446),1))</f>
        <v/>
      </c>
      <c r="U447" s="258">
        <f>IF(COUNTA(U432:U446)=0,"",ROUND(AVERAGE(U432:U446),1))</f>
        <v/>
      </c>
      <c r="V447" s="258">
        <f>IF(COUNTA(V432:V446)=0,"",ROUND(AVERAGE(V432:V446),1))</f>
        <v/>
      </c>
      <c r="W447" s="258">
        <f>IF(COUNTA(W432:W446)=0,"",ROUND(AVERAGE(W432:W446),1))</f>
        <v/>
      </c>
      <c r="X447" s="258">
        <f>IF(COUNTA(X432:X446)=0,"",ROUND(AVERAGE(X432:X446),1))</f>
        <v/>
      </c>
      <c r="Y447" s="258">
        <f>IF(COUNTA(Y432:Y446)=0,"",ROUND(AVERAGE(Y432:Y446),1))</f>
        <v/>
      </c>
      <c r="Z447" s="258">
        <f>IF(COUNTA(Z432:Z446)=0,"",ROUND(AVERAGE(Z432:Z446),1))</f>
        <v/>
      </c>
      <c r="AA447" s="258">
        <f>IF(COUNTA(AA432:AA446)=0,"",ROUND(AVERAGE(AA432:AA446),1))</f>
        <v/>
      </c>
      <c r="AB447" s="258">
        <f>IF(COUNTA(AB432:AB446)=0,"",ROUND(AVERAGE(AB432:AB446),1))</f>
        <v/>
      </c>
      <c r="AC447" s="258">
        <f>IF(COUNTA(AC432:AC446)=0,"",ROUND(AVERAGE(AC432:AC446),1))</f>
        <v/>
      </c>
      <c r="AD447" s="258">
        <f>IF(COUNTA(AD432:AD446)=0,"",ROUND(AVERAGE(AD432:AD446),1))</f>
        <v/>
      </c>
      <c r="AE447" s="258">
        <f>IF(COUNTA(AE432:AE446)=0,"",ROUND(AVERAGE(AE432:AE446),1))</f>
        <v/>
      </c>
      <c r="AF447" s="265">
        <f>IF(COUNTA(AF432:AF446)=0,"",ROUND(AVERAGE(AF432:AF446),1))</f>
        <v/>
      </c>
      <c r="AH447" s="258">
        <f>IF(COUNTA(AH432:AH446)=0,"",ROUND(AVERAGE(AH432:AH446),1))</f>
        <v/>
      </c>
      <c r="AI447" s="258">
        <f>IF(COUNTA(AI432:AI446)=0,"",ROUND(AVERAGE(AI432:AI446),1))</f>
        <v/>
      </c>
      <c r="AJ447" s="258">
        <f>IF(COUNTA(AJ432:AJ446)=0,"",ROUND(AVERAGE(AJ432:AJ446),1))</f>
        <v/>
      </c>
      <c r="AK447" s="258">
        <f>IF(COUNTA(AK432:AK446)=0,"",ROUND(AVERAGE(AK432:AK446),1))</f>
        <v/>
      </c>
      <c r="AL447" s="258">
        <f>IF(COUNTA(AL432:AL446)=0,"",ROUND(AVERAGE(AL432:AL446),1))</f>
        <v/>
      </c>
      <c r="AM447" s="258">
        <f>IF(COUNTA(AM432:AM446)=0,"",ROUND(AVERAGE(AM432:AM446),1))</f>
        <v/>
      </c>
      <c r="AN447" s="258">
        <f>IF(COUNTA(AN432:AN446)=0,"",ROUND(AVERAGE(AN432:AN446),1))</f>
        <v/>
      </c>
      <c r="AO447" s="258">
        <f>IF(COUNTA(AO432:AO446)=0,"",ROUND(AVERAGE(AO432:AO446),1))</f>
        <v/>
      </c>
      <c r="AP447" s="258">
        <f>IF(COUNTA(AP432:AP446)=0,"",ROUND(AVERAGE(AP432:AP446),1))</f>
        <v/>
      </c>
      <c r="AQ447" s="258">
        <f>IF(COUNTA(AQ432:AQ446)=0,"",ROUND(AVERAGE(AQ432:AQ446),1))</f>
        <v/>
      </c>
      <c r="AR447" s="258">
        <f>IF(COUNTA(AR432:AR446)=0,"",ROUND(AVERAGE(AR432:AR446),1))</f>
        <v/>
      </c>
      <c r="AS447" s="258">
        <f>IF(COUNTA(AS432:AS446)=0,"",ROUND(AVERAGE(AS432:AS446),1))</f>
        <v/>
      </c>
      <c r="AT447" s="258">
        <f>IF(COUNTA(AT432:AT446)=0,"",ROUND(AVERAGE(AT432:AT446),1))</f>
        <v/>
      </c>
      <c r="AU447" s="272">
        <f>IF(COUNTA(AU432:AU446)=0,"",ROUND(AVERAGE(AU432:AU446),1))</f>
        <v/>
      </c>
    </row>
    <row r="448" ht="30" customHeight="1" s="185">
      <c r="A448" s="259" t="inlineStr">
        <is>
          <t>N°</t>
        </is>
      </c>
      <c r="B448" s="243" t="inlineStr">
        <is>
          <t>📅 MARDI</t>
        </is>
      </c>
      <c r="C448" s="228" t="n"/>
      <c r="D448" s="229" t="inlineStr">
        <is>
          <t>Règles</t>
        </is>
      </c>
      <c r="E448" s="229" t="inlineStr">
        <is>
          <t>Coopér.</t>
        </is>
      </c>
      <c r="F448" s="229" t="inlineStr">
        <is>
          <t>Comm.</t>
        </is>
      </c>
      <c r="G448" s="229" t="inlineStr">
        <is>
          <t>Entraide</t>
        </is>
      </c>
      <c r="H448" s="230" t="inlineStr">
        <is>
          <t>Initiat.</t>
        </is>
      </c>
      <c r="I448" s="230" t="inlineStr">
        <is>
          <t>Gest.mat</t>
        </is>
      </c>
      <c r="J448" s="230" t="inlineStr">
        <is>
          <t>Orga.</t>
        </is>
      </c>
      <c r="K448" s="231" t="inlineStr">
        <is>
          <t>Imagin.</t>
        </is>
      </c>
      <c r="L448" s="231" t="inlineStr">
        <is>
          <t>Expr.art</t>
        </is>
      </c>
      <c r="M448" s="231" t="inlineStr">
        <is>
          <t>Expr.corp</t>
        </is>
      </c>
      <c r="N448" s="232" t="inlineStr">
        <is>
          <t>Coord.</t>
        </is>
      </c>
      <c r="O448" s="232" t="inlineStr">
        <is>
          <t>Endur.</t>
        </is>
      </c>
      <c r="P448" s="232" t="inlineStr">
        <is>
          <t>Esp.sport</t>
        </is>
      </c>
      <c r="Q448" s="267" t="inlineStr">
        <is>
          <t>MOY</t>
        </is>
      </c>
      <c r="R448" s="268" t="inlineStr">
        <is>
          <t>▼ Activité</t>
        </is>
      </c>
      <c r="S448" s="229" t="inlineStr">
        <is>
          <t>Règles</t>
        </is>
      </c>
      <c r="T448" s="229" t="inlineStr">
        <is>
          <t>Coopér.</t>
        </is>
      </c>
      <c r="U448" s="229" t="inlineStr">
        <is>
          <t>Comm.</t>
        </is>
      </c>
      <c r="V448" s="229" t="inlineStr">
        <is>
          <t>Entraide</t>
        </is>
      </c>
      <c r="W448" s="230" t="inlineStr">
        <is>
          <t>Initiat.</t>
        </is>
      </c>
      <c r="X448" s="230" t="inlineStr">
        <is>
          <t>Gest.mat</t>
        </is>
      </c>
      <c r="Y448" s="230" t="inlineStr">
        <is>
          <t>Orga.</t>
        </is>
      </c>
      <c r="Z448" s="231" t="inlineStr">
        <is>
          <t>Imagin.</t>
        </is>
      </c>
      <c r="AA448" s="231" t="inlineStr">
        <is>
          <t>Expr.art</t>
        </is>
      </c>
      <c r="AB448" s="231" t="inlineStr">
        <is>
          <t>Expr.corp</t>
        </is>
      </c>
      <c r="AC448" s="232" t="inlineStr">
        <is>
          <t>Coord.</t>
        </is>
      </c>
      <c r="AD448" s="232" t="inlineStr">
        <is>
          <t>Endur.</t>
        </is>
      </c>
      <c r="AE448" s="232" t="inlineStr">
        <is>
          <t>Esp.sport</t>
        </is>
      </c>
      <c r="AF448" s="267" t="inlineStr">
        <is>
          <t>MOY</t>
        </is>
      </c>
      <c r="AH448" s="229" t="inlineStr">
        <is>
          <t>Règles</t>
        </is>
      </c>
      <c r="AI448" s="229" t="inlineStr">
        <is>
          <t>Coopér.</t>
        </is>
      </c>
      <c r="AJ448" s="229" t="inlineStr">
        <is>
          <t>Comm.</t>
        </is>
      </c>
      <c r="AK448" s="229" t="inlineStr">
        <is>
          <t>Entraide</t>
        </is>
      </c>
      <c r="AL448" s="230" t="inlineStr">
        <is>
          <t>Initiat.</t>
        </is>
      </c>
      <c r="AM448" s="230" t="inlineStr">
        <is>
          <t>Gest.mat</t>
        </is>
      </c>
      <c r="AN448" s="230" t="inlineStr">
        <is>
          <t>Orga.</t>
        </is>
      </c>
      <c r="AO448" s="231" t="inlineStr">
        <is>
          <t>Imagin.</t>
        </is>
      </c>
      <c r="AP448" s="231" t="inlineStr">
        <is>
          <t>Expr.art</t>
        </is>
      </c>
      <c r="AQ448" s="231" t="inlineStr">
        <is>
          <t>Expr.corp</t>
        </is>
      </c>
      <c r="AR448" s="232" t="inlineStr">
        <is>
          <t>Coord.</t>
        </is>
      </c>
      <c r="AS448" s="232" t="inlineStr">
        <is>
          <t>Endur.</t>
        </is>
      </c>
      <c r="AT448" s="232" t="inlineStr">
        <is>
          <t>Esp.sport</t>
        </is>
      </c>
      <c r="AU448" s="269" t="inlineStr">
        <is>
          <t>MOY</t>
        </is>
      </c>
    </row>
    <row r="449" ht="14.4" customHeight="1" s="185">
      <c r="A449" s="255" t="n">
        <v>1</v>
      </c>
      <c r="B449" s="194">
        <f t="array" ref="B449:B449">IFERROR(INDEX(Liste_Enfants!B$4:B$53,SMALL(IF(Liste_Enfants!E$4:E$53="C",ROW(Liste_Enfants!E$4:E$53)-3),1))&amp;" "&amp;INDEX(Liste_Enfants!C$4:C$53,SMALL(IF(Liste_Enfants!E$4:E$53="C",ROW(Liste_Enfants!E$4:E$53)-3),1)),"")</f>
        <v/>
      </c>
      <c r="C449" s="235" t="n"/>
      <c r="D449" s="256" t="n"/>
      <c r="E449" s="256" t="n"/>
      <c r="F449" s="256" t="n"/>
      <c r="G449" s="256" t="n"/>
      <c r="H449" s="256" t="n"/>
      <c r="I449" s="256" t="n"/>
      <c r="J449" s="256" t="n"/>
      <c r="K449" s="256" t="n"/>
      <c r="L449" s="256" t="n"/>
      <c r="M449" s="256" t="n"/>
      <c r="N449" s="256" t="n"/>
      <c r="O449" s="256" t="n"/>
      <c r="P449" s="256" t="n"/>
      <c r="Q449" s="264">
        <f>IF(COUNTA(D449:P449)=0,"",ROUND(AVERAGE(D449:P449),1))</f>
        <v/>
      </c>
      <c r="S449" s="256" t="n"/>
      <c r="T449" s="256" t="n"/>
      <c r="U449" s="256" t="n"/>
      <c r="V449" s="256" t="n"/>
      <c r="W449" s="256" t="n"/>
      <c r="X449" s="256" t="n"/>
      <c r="Y449" s="256" t="n"/>
      <c r="Z449" s="256" t="n"/>
      <c r="AA449" s="256" t="n"/>
      <c r="AB449" s="256" t="n"/>
      <c r="AC449" s="256" t="n"/>
      <c r="AD449" s="256" t="n"/>
      <c r="AE449" s="256" t="n"/>
      <c r="AF449" s="264">
        <f>IF(COUNTA(S449:AE449)=0,"",ROUND(AVERAGE(S449:AE449),1))</f>
        <v/>
      </c>
      <c r="AH449" s="256" t="n"/>
      <c r="AI449" s="256" t="n"/>
      <c r="AJ449" s="256" t="n"/>
      <c r="AK449" s="256" t="n"/>
      <c r="AL449" s="256" t="n"/>
      <c r="AM449" s="256" t="n"/>
      <c r="AN449" s="256" t="n"/>
      <c r="AO449" s="256" t="n"/>
      <c r="AP449" s="256" t="n"/>
      <c r="AQ449" s="256" t="n"/>
      <c r="AR449" s="256" t="n"/>
      <c r="AS449" s="256" t="n"/>
      <c r="AT449" s="256" t="n"/>
      <c r="AU449" s="237">
        <f>IF(COUNTA(AH449:AT449)=0,"",ROUND(AVERAGE(AH449:AT449),1))</f>
        <v/>
      </c>
    </row>
    <row r="450" ht="14.4" customHeight="1" s="185">
      <c r="A450" s="255" t="n">
        <v>2</v>
      </c>
      <c r="B450" s="194">
        <f t="array" ref="B450:B450">IFERROR(INDEX(Liste_Enfants!B$4:B$53,SMALL(IF(Liste_Enfants!E$4:E$53="C",ROW(Liste_Enfants!E$4:E$53)-3),2))&amp;" "&amp;INDEX(Liste_Enfants!C$4:C$53,SMALL(IF(Liste_Enfants!E$4:E$53="C",ROW(Liste_Enfants!E$4:E$53)-3),2)),"")</f>
        <v/>
      </c>
      <c r="C450" s="235" t="n"/>
      <c r="D450" s="256" t="n"/>
      <c r="E450" s="256" t="n"/>
      <c r="F450" s="256" t="n"/>
      <c r="G450" s="256" t="n"/>
      <c r="H450" s="256" t="n"/>
      <c r="I450" s="256" t="n"/>
      <c r="J450" s="256" t="n"/>
      <c r="K450" s="256" t="n"/>
      <c r="L450" s="256" t="n"/>
      <c r="M450" s="256" t="n"/>
      <c r="N450" s="256" t="n"/>
      <c r="O450" s="256" t="n"/>
      <c r="P450" s="256" t="n"/>
      <c r="Q450" s="264">
        <f>IF(COUNTA(D450:P450)=0,"",ROUND(AVERAGE(D450:P450),1))</f>
        <v/>
      </c>
      <c r="S450" s="256" t="n"/>
      <c r="T450" s="256" t="n"/>
      <c r="U450" s="256" t="n"/>
      <c r="V450" s="256" t="n"/>
      <c r="W450" s="256" t="n"/>
      <c r="X450" s="256" t="n"/>
      <c r="Y450" s="256" t="n"/>
      <c r="Z450" s="256" t="n"/>
      <c r="AA450" s="256" t="n"/>
      <c r="AB450" s="256" t="n"/>
      <c r="AC450" s="256" t="n"/>
      <c r="AD450" s="256" t="n"/>
      <c r="AE450" s="256" t="n"/>
      <c r="AF450" s="264">
        <f>IF(COUNTA(S450:AE450)=0,"",ROUND(AVERAGE(S450:AE450),1))</f>
        <v/>
      </c>
      <c r="AH450" s="256" t="n"/>
      <c r="AI450" s="256" t="n"/>
      <c r="AJ450" s="256" t="n"/>
      <c r="AK450" s="256" t="n"/>
      <c r="AL450" s="256" t="n"/>
      <c r="AM450" s="256" t="n"/>
      <c r="AN450" s="256" t="n"/>
      <c r="AO450" s="256" t="n"/>
      <c r="AP450" s="256" t="n"/>
      <c r="AQ450" s="256" t="n"/>
      <c r="AR450" s="256" t="n"/>
      <c r="AS450" s="256" t="n"/>
      <c r="AT450" s="256" t="n"/>
      <c r="AU450" s="237">
        <f>IF(COUNTA(AH450:AT450)=0,"",ROUND(AVERAGE(AH450:AT450),1))</f>
        <v/>
      </c>
    </row>
    <row r="451" ht="14.4" customHeight="1" s="185">
      <c r="A451" s="255" t="n">
        <v>3</v>
      </c>
      <c r="B451" s="194">
        <f t="array" ref="B451:B451">IFERROR(INDEX(Liste_Enfants!B$4:B$53,SMALL(IF(Liste_Enfants!E$4:E$53="C",ROW(Liste_Enfants!E$4:E$53)-3),3))&amp;" "&amp;INDEX(Liste_Enfants!C$4:C$53,SMALL(IF(Liste_Enfants!E$4:E$53="C",ROW(Liste_Enfants!E$4:E$53)-3),3)),"")</f>
        <v/>
      </c>
      <c r="C451" s="235" t="n"/>
      <c r="D451" s="256" t="n"/>
      <c r="E451" s="256" t="n"/>
      <c r="F451" s="256" t="n"/>
      <c r="G451" s="256" t="n"/>
      <c r="H451" s="256" t="n"/>
      <c r="I451" s="256" t="n"/>
      <c r="J451" s="256" t="n"/>
      <c r="K451" s="256" t="n"/>
      <c r="L451" s="256" t="n"/>
      <c r="M451" s="256" t="n"/>
      <c r="N451" s="256" t="n"/>
      <c r="O451" s="256" t="n"/>
      <c r="P451" s="256" t="n"/>
      <c r="Q451" s="264">
        <f>IF(COUNTA(D451:P451)=0,"",ROUND(AVERAGE(D451:P451),1))</f>
        <v/>
      </c>
      <c r="S451" s="256" t="n"/>
      <c r="T451" s="256" t="n"/>
      <c r="U451" s="256" t="n"/>
      <c r="V451" s="256" t="n"/>
      <c r="W451" s="256" t="n"/>
      <c r="X451" s="256" t="n"/>
      <c r="Y451" s="256" t="n"/>
      <c r="Z451" s="256" t="n"/>
      <c r="AA451" s="256" t="n"/>
      <c r="AB451" s="256" t="n"/>
      <c r="AC451" s="256" t="n"/>
      <c r="AD451" s="256" t="n"/>
      <c r="AE451" s="256" t="n"/>
      <c r="AF451" s="264">
        <f>IF(COUNTA(S451:AE451)=0,"",ROUND(AVERAGE(S451:AE451),1))</f>
        <v/>
      </c>
      <c r="AH451" s="256" t="n"/>
      <c r="AI451" s="256" t="n"/>
      <c r="AJ451" s="256" t="n"/>
      <c r="AK451" s="256" t="n"/>
      <c r="AL451" s="256" t="n"/>
      <c r="AM451" s="256" t="n"/>
      <c r="AN451" s="256" t="n"/>
      <c r="AO451" s="256" t="n"/>
      <c r="AP451" s="256" t="n"/>
      <c r="AQ451" s="256" t="n"/>
      <c r="AR451" s="256" t="n"/>
      <c r="AS451" s="256" t="n"/>
      <c r="AT451" s="256" t="n"/>
      <c r="AU451" s="237">
        <f>IF(COUNTA(AH451:AT451)=0,"",ROUND(AVERAGE(AH451:AT451),1))</f>
        <v/>
      </c>
    </row>
    <row r="452" ht="14.4" customHeight="1" s="185">
      <c r="A452" s="255" t="n">
        <v>4</v>
      </c>
      <c r="B452" s="194">
        <f t="array" ref="B452:B452">IFERROR(INDEX(Liste_Enfants!B$4:B$53,SMALL(IF(Liste_Enfants!E$4:E$53="C",ROW(Liste_Enfants!E$4:E$53)-3),4))&amp;" "&amp;INDEX(Liste_Enfants!C$4:C$53,SMALL(IF(Liste_Enfants!E$4:E$53="C",ROW(Liste_Enfants!E$4:E$53)-3),4)),"")</f>
        <v/>
      </c>
      <c r="C452" s="235" t="n"/>
      <c r="D452" s="256" t="n"/>
      <c r="E452" s="256" t="n"/>
      <c r="F452" s="256" t="n"/>
      <c r="G452" s="256" t="n"/>
      <c r="H452" s="256" t="n"/>
      <c r="I452" s="256" t="n"/>
      <c r="J452" s="256" t="n"/>
      <c r="K452" s="256" t="n"/>
      <c r="L452" s="256" t="n"/>
      <c r="M452" s="256" t="n"/>
      <c r="N452" s="256" t="n"/>
      <c r="O452" s="256" t="n"/>
      <c r="P452" s="256" t="n"/>
      <c r="Q452" s="264">
        <f>IF(COUNTA(D452:P452)=0,"",ROUND(AVERAGE(D452:P452),1))</f>
        <v/>
      </c>
      <c r="S452" s="256" t="n"/>
      <c r="T452" s="256" t="n"/>
      <c r="U452" s="256" t="n"/>
      <c r="V452" s="256" t="n"/>
      <c r="W452" s="256" t="n"/>
      <c r="X452" s="256" t="n"/>
      <c r="Y452" s="256" t="n"/>
      <c r="Z452" s="256" t="n"/>
      <c r="AA452" s="256" t="n"/>
      <c r="AB452" s="256" t="n"/>
      <c r="AC452" s="256" t="n"/>
      <c r="AD452" s="256" t="n"/>
      <c r="AE452" s="256" t="n"/>
      <c r="AF452" s="264">
        <f>IF(COUNTA(S452:AE452)=0,"",ROUND(AVERAGE(S452:AE452),1))</f>
        <v/>
      </c>
      <c r="AH452" s="256" t="n"/>
      <c r="AI452" s="256" t="n"/>
      <c r="AJ452" s="256" t="n"/>
      <c r="AK452" s="256" t="n"/>
      <c r="AL452" s="256" t="n"/>
      <c r="AM452" s="256" t="n"/>
      <c r="AN452" s="256" t="n"/>
      <c r="AO452" s="256" t="n"/>
      <c r="AP452" s="256" t="n"/>
      <c r="AQ452" s="256" t="n"/>
      <c r="AR452" s="256" t="n"/>
      <c r="AS452" s="256" t="n"/>
      <c r="AT452" s="256" t="n"/>
      <c r="AU452" s="237">
        <f>IF(COUNTA(AH452:AT452)=0,"",ROUND(AVERAGE(AH452:AT452),1))</f>
        <v/>
      </c>
    </row>
    <row r="453" ht="14.4" customHeight="1" s="185">
      <c r="A453" s="255" t="n">
        <v>5</v>
      </c>
      <c r="B453" s="194">
        <f t="array" ref="B453:B453">IFERROR(INDEX(Liste_Enfants!B$4:B$53,SMALL(IF(Liste_Enfants!E$4:E$53="C",ROW(Liste_Enfants!E$4:E$53)-3),5))&amp;" "&amp;INDEX(Liste_Enfants!C$4:C$53,SMALL(IF(Liste_Enfants!E$4:E$53="C",ROW(Liste_Enfants!E$4:E$53)-3),5)),"")</f>
        <v/>
      </c>
      <c r="C453" s="235" t="n"/>
      <c r="D453" s="256" t="n"/>
      <c r="E453" s="256" t="n"/>
      <c r="F453" s="256" t="n"/>
      <c r="G453" s="256" t="n"/>
      <c r="H453" s="256" t="n"/>
      <c r="I453" s="256" t="n"/>
      <c r="J453" s="256" t="n"/>
      <c r="K453" s="256" t="n"/>
      <c r="L453" s="256" t="n"/>
      <c r="M453" s="256" t="n"/>
      <c r="N453" s="256" t="n"/>
      <c r="O453" s="256" t="n"/>
      <c r="P453" s="256" t="n"/>
      <c r="Q453" s="264">
        <f>IF(COUNTA(D453:P453)=0,"",ROUND(AVERAGE(D453:P453),1))</f>
        <v/>
      </c>
      <c r="S453" s="256" t="n"/>
      <c r="T453" s="256" t="n"/>
      <c r="U453" s="256" t="n"/>
      <c r="V453" s="256" t="n"/>
      <c r="W453" s="256" t="n"/>
      <c r="X453" s="256" t="n"/>
      <c r="Y453" s="256" t="n"/>
      <c r="Z453" s="256" t="n"/>
      <c r="AA453" s="256" t="n"/>
      <c r="AB453" s="256" t="n"/>
      <c r="AC453" s="256" t="n"/>
      <c r="AD453" s="256" t="n"/>
      <c r="AE453" s="256" t="n"/>
      <c r="AF453" s="264">
        <f>IF(COUNTA(S453:AE453)=0,"",ROUND(AVERAGE(S453:AE453),1))</f>
        <v/>
      </c>
      <c r="AH453" s="256" t="n"/>
      <c r="AI453" s="256" t="n"/>
      <c r="AJ453" s="256" t="n"/>
      <c r="AK453" s="256" t="n"/>
      <c r="AL453" s="256" t="n"/>
      <c r="AM453" s="256" t="n"/>
      <c r="AN453" s="256" t="n"/>
      <c r="AO453" s="256" t="n"/>
      <c r="AP453" s="256" t="n"/>
      <c r="AQ453" s="256" t="n"/>
      <c r="AR453" s="256" t="n"/>
      <c r="AS453" s="256" t="n"/>
      <c r="AT453" s="256" t="n"/>
      <c r="AU453" s="237">
        <f>IF(COUNTA(AH453:AT453)=0,"",ROUND(AVERAGE(AH453:AT453),1))</f>
        <v/>
      </c>
    </row>
    <row r="454" ht="14.4" customHeight="1" s="185">
      <c r="A454" s="255" t="n">
        <v>6</v>
      </c>
      <c r="B454" s="194">
        <f t="array" ref="B454:B454">IFERROR(INDEX(Liste_Enfants!B$4:B$53,SMALL(IF(Liste_Enfants!E$4:E$53="C",ROW(Liste_Enfants!E$4:E$53)-3),6))&amp;" "&amp;INDEX(Liste_Enfants!C$4:C$53,SMALL(IF(Liste_Enfants!E$4:E$53="C",ROW(Liste_Enfants!E$4:E$53)-3),6)),"")</f>
        <v/>
      </c>
      <c r="C454" s="235" t="n"/>
      <c r="D454" s="256" t="n"/>
      <c r="E454" s="256" t="n"/>
      <c r="F454" s="256" t="n"/>
      <c r="G454" s="256" t="n"/>
      <c r="H454" s="256" t="n"/>
      <c r="I454" s="256" t="n"/>
      <c r="J454" s="256" t="n"/>
      <c r="K454" s="256" t="n"/>
      <c r="L454" s="256" t="n"/>
      <c r="M454" s="256" t="n"/>
      <c r="N454" s="256" t="n"/>
      <c r="O454" s="256" t="n"/>
      <c r="P454" s="256" t="n"/>
      <c r="Q454" s="264">
        <f>IF(COUNTA(D454:P454)=0,"",ROUND(AVERAGE(D454:P454),1))</f>
        <v/>
      </c>
      <c r="S454" s="256" t="n"/>
      <c r="T454" s="256" t="n"/>
      <c r="U454" s="256" t="n"/>
      <c r="V454" s="256" t="n"/>
      <c r="W454" s="256" t="n"/>
      <c r="X454" s="256" t="n"/>
      <c r="Y454" s="256" t="n"/>
      <c r="Z454" s="256" t="n"/>
      <c r="AA454" s="256" t="n"/>
      <c r="AB454" s="256" t="n"/>
      <c r="AC454" s="256" t="n"/>
      <c r="AD454" s="256" t="n"/>
      <c r="AE454" s="256" t="n"/>
      <c r="AF454" s="264">
        <f>IF(COUNTA(S454:AE454)=0,"",ROUND(AVERAGE(S454:AE454),1))</f>
        <v/>
      </c>
      <c r="AH454" s="256" t="n"/>
      <c r="AI454" s="256" t="n"/>
      <c r="AJ454" s="256" t="n"/>
      <c r="AK454" s="256" t="n"/>
      <c r="AL454" s="256" t="n"/>
      <c r="AM454" s="256" t="n"/>
      <c r="AN454" s="256" t="n"/>
      <c r="AO454" s="256" t="n"/>
      <c r="AP454" s="256" t="n"/>
      <c r="AQ454" s="256" t="n"/>
      <c r="AR454" s="256" t="n"/>
      <c r="AS454" s="256" t="n"/>
      <c r="AT454" s="256" t="n"/>
      <c r="AU454" s="237">
        <f>IF(COUNTA(AH454:AT454)=0,"",ROUND(AVERAGE(AH454:AT454),1))</f>
        <v/>
      </c>
    </row>
    <row r="455" ht="14.4" customHeight="1" s="185">
      <c r="A455" s="255" t="n">
        <v>7</v>
      </c>
      <c r="B455" s="194">
        <f t="array" ref="B455:B455">IFERROR(INDEX(Liste_Enfants!B$4:B$53,SMALL(IF(Liste_Enfants!E$4:E$53="C",ROW(Liste_Enfants!E$4:E$53)-3),7))&amp;" "&amp;INDEX(Liste_Enfants!C$4:C$53,SMALL(IF(Liste_Enfants!E$4:E$53="C",ROW(Liste_Enfants!E$4:E$53)-3),7)),"")</f>
        <v/>
      </c>
      <c r="C455" s="235" t="n"/>
      <c r="D455" s="256" t="n"/>
      <c r="E455" s="256" t="n"/>
      <c r="F455" s="256" t="n"/>
      <c r="G455" s="256" t="n"/>
      <c r="H455" s="256" t="n"/>
      <c r="I455" s="256" t="n"/>
      <c r="J455" s="256" t="n"/>
      <c r="K455" s="256" t="n"/>
      <c r="L455" s="256" t="n"/>
      <c r="M455" s="256" t="n"/>
      <c r="N455" s="256" t="n"/>
      <c r="O455" s="256" t="n"/>
      <c r="P455" s="256" t="n"/>
      <c r="Q455" s="264">
        <f>IF(COUNTA(D455:P455)=0,"",ROUND(AVERAGE(D455:P455),1))</f>
        <v/>
      </c>
      <c r="S455" s="256" t="n"/>
      <c r="T455" s="256" t="n"/>
      <c r="U455" s="256" t="n"/>
      <c r="V455" s="256" t="n"/>
      <c r="W455" s="256" t="n"/>
      <c r="X455" s="256" t="n"/>
      <c r="Y455" s="256" t="n"/>
      <c r="Z455" s="256" t="n"/>
      <c r="AA455" s="256" t="n"/>
      <c r="AB455" s="256" t="n"/>
      <c r="AC455" s="256" t="n"/>
      <c r="AD455" s="256" t="n"/>
      <c r="AE455" s="256" t="n"/>
      <c r="AF455" s="264">
        <f>IF(COUNTA(S455:AE455)=0,"",ROUND(AVERAGE(S455:AE455),1))</f>
        <v/>
      </c>
      <c r="AH455" s="256" t="n"/>
      <c r="AI455" s="256" t="n"/>
      <c r="AJ455" s="256" t="n"/>
      <c r="AK455" s="256" t="n"/>
      <c r="AL455" s="256" t="n"/>
      <c r="AM455" s="256" t="n"/>
      <c r="AN455" s="256" t="n"/>
      <c r="AO455" s="256" t="n"/>
      <c r="AP455" s="256" t="n"/>
      <c r="AQ455" s="256" t="n"/>
      <c r="AR455" s="256" t="n"/>
      <c r="AS455" s="256" t="n"/>
      <c r="AT455" s="256" t="n"/>
      <c r="AU455" s="237">
        <f>IF(COUNTA(AH455:AT455)=0,"",ROUND(AVERAGE(AH455:AT455),1))</f>
        <v/>
      </c>
    </row>
    <row r="456" ht="14.4" customHeight="1" s="185">
      <c r="A456" s="255" t="n">
        <v>8</v>
      </c>
      <c r="B456" s="194">
        <f t="array" ref="B456:B456">IFERROR(INDEX(Liste_Enfants!B$4:B$53,SMALL(IF(Liste_Enfants!E$4:E$53="C",ROW(Liste_Enfants!E$4:E$53)-3),8))&amp;" "&amp;INDEX(Liste_Enfants!C$4:C$53,SMALL(IF(Liste_Enfants!E$4:E$53="C",ROW(Liste_Enfants!E$4:E$53)-3),8)),"")</f>
        <v/>
      </c>
      <c r="C456" s="235" t="n"/>
      <c r="D456" s="256" t="n"/>
      <c r="E456" s="256" t="n"/>
      <c r="F456" s="256" t="n"/>
      <c r="G456" s="256" t="n"/>
      <c r="H456" s="256" t="n"/>
      <c r="I456" s="256" t="n"/>
      <c r="J456" s="256" t="n"/>
      <c r="K456" s="256" t="n"/>
      <c r="L456" s="256" t="n"/>
      <c r="M456" s="256" t="n"/>
      <c r="N456" s="256" t="n"/>
      <c r="O456" s="256" t="n"/>
      <c r="P456" s="256" t="n"/>
      <c r="Q456" s="264">
        <f>IF(COUNTA(D456:P456)=0,"",ROUND(AVERAGE(D456:P456),1))</f>
        <v/>
      </c>
      <c r="S456" s="256" t="n"/>
      <c r="T456" s="256" t="n"/>
      <c r="U456" s="256" t="n"/>
      <c r="V456" s="256" t="n"/>
      <c r="W456" s="256" t="n"/>
      <c r="X456" s="256" t="n"/>
      <c r="Y456" s="256" t="n"/>
      <c r="Z456" s="256" t="n"/>
      <c r="AA456" s="256" t="n"/>
      <c r="AB456" s="256" t="n"/>
      <c r="AC456" s="256" t="n"/>
      <c r="AD456" s="256" t="n"/>
      <c r="AE456" s="256" t="n"/>
      <c r="AF456" s="264">
        <f>IF(COUNTA(S456:AE456)=0,"",ROUND(AVERAGE(S456:AE456),1))</f>
        <v/>
      </c>
      <c r="AH456" s="256" t="n"/>
      <c r="AI456" s="256" t="n"/>
      <c r="AJ456" s="256" t="n"/>
      <c r="AK456" s="256" t="n"/>
      <c r="AL456" s="256" t="n"/>
      <c r="AM456" s="256" t="n"/>
      <c r="AN456" s="256" t="n"/>
      <c r="AO456" s="256" t="n"/>
      <c r="AP456" s="256" t="n"/>
      <c r="AQ456" s="256" t="n"/>
      <c r="AR456" s="256" t="n"/>
      <c r="AS456" s="256" t="n"/>
      <c r="AT456" s="256" t="n"/>
      <c r="AU456" s="237">
        <f>IF(COUNTA(AH456:AT456)=0,"",ROUND(AVERAGE(AH456:AT456),1))</f>
        <v/>
      </c>
    </row>
    <row r="457" ht="14.4" customHeight="1" s="185">
      <c r="A457" s="255" t="n">
        <v>9</v>
      </c>
      <c r="B457" s="194">
        <f t="array" ref="B457:B457">IFERROR(INDEX(Liste_Enfants!B$4:B$53,SMALL(IF(Liste_Enfants!E$4:E$53="C",ROW(Liste_Enfants!E$4:E$53)-3),9))&amp;" "&amp;INDEX(Liste_Enfants!C$4:C$53,SMALL(IF(Liste_Enfants!E$4:E$53="C",ROW(Liste_Enfants!E$4:E$53)-3),9)),"")</f>
        <v/>
      </c>
      <c r="C457" s="235" t="n"/>
      <c r="D457" s="256" t="n"/>
      <c r="E457" s="256" t="n"/>
      <c r="F457" s="256" t="n"/>
      <c r="G457" s="256" t="n"/>
      <c r="H457" s="256" t="n"/>
      <c r="I457" s="256" t="n"/>
      <c r="J457" s="256" t="n"/>
      <c r="K457" s="256" t="n"/>
      <c r="L457" s="256" t="n"/>
      <c r="M457" s="256" t="n"/>
      <c r="N457" s="256" t="n"/>
      <c r="O457" s="256" t="n"/>
      <c r="P457" s="256" t="n"/>
      <c r="Q457" s="264">
        <f>IF(COUNTA(D457:P457)=0,"",ROUND(AVERAGE(D457:P457),1))</f>
        <v/>
      </c>
      <c r="S457" s="256" t="n"/>
      <c r="T457" s="256" t="n"/>
      <c r="U457" s="256" t="n"/>
      <c r="V457" s="256" t="n"/>
      <c r="W457" s="256" t="n"/>
      <c r="X457" s="256" t="n"/>
      <c r="Y457" s="256" t="n"/>
      <c r="Z457" s="256" t="n"/>
      <c r="AA457" s="256" t="n"/>
      <c r="AB457" s="256" t="n"/>
      <c r="AC457" s="256" t="n"/>
      <c r="AD457" s="256" t="n"/>
      <c r="AE457" s="256" t="n"/>
      <c r="AF457" s="264">
        <f>IF(COUNTA(S457:AE457)=0,"",ROUND(AVERAGE(S457:AE457),1))</f>
        <v/>
      </c>
      <c r="AH457" s="256" t="n"/>
      <c r="AI457" s="256" t="n"/>
      <c r="AJ457" s="256" t="n"/>
      <c r="AK457" s="256" t="n"/>
      <c r="AL457" s="256" t="n"/>
      <c r="AM457" s="256" t="n"/>
      <c r="AN457" s="256" t="n"/>
      <c r="AO457" s="256" t="n"/>
      <c r="AP457" s="256" t="n"/>
      <c r="AQ457" s="256" t="n"/>
      <c r="AR457" s="256" t="n"/>
      <c r="AS457" s="256" t="n"/>
      <c r="AT457" s="256" t="n"/>
      <c r="AU457" s="237">
        <f>IF(COUNTA(AH457:AT457)=0,"",ROUND(AVERAGE(AH457:AT457),1))</f>
        <v/>
      </c>
    </row>
    <row r="458" ht="14.4" customHeight="1" s="185">
      <c r="A458" s="255" t="n">
        <v>10</v>
      </c>
      <c r="B458" s="194">
        <f t="array" ref="B458:B458">IFERROR(INDEX(Liste_Enfants!B$4:B$53,SMALL(IF(Liste_Enfants!E$4:E$53="C",ROW(Liste_Enfants!E$4:E$53)-3),10))&amp;" "&amp;INDEX(Liste_Enfants!C$4:C$53,SMALL(IF(Liste_Enfants!E$4:E$53="C",ROW(Liste_Enfants!E$4:E$53)-3),10)),"")</f>
        <v/>
      </c>
      <c r="C458" s="235" t="n"/>
      <c r="D458" s="256" t="n"/>
      <c r="E458" s="256" t="n"/>
      <c r="F458" s="256" t="n"/>
      <c r="G458" s="256" t="n"/>
      <c r="H458" s="256" t="n"/>
      <c r="I458" s="256" t="n"/>
      <c r="J458" s="256" t="n"/>
      <c r="K458" s="256" t="n"/>
      <c r="L458" s="256" t="n"/>
      <c r="M458" s="256" t="n"/>
      <c r="N458" s="256" t="n"/>
      <c r="O458" s="256" t="n"/>
      <c r="P458" s="256" t="n"/>
      <c r="Q458" s="264">
        <f>IF(COUNTA(D458:P458)=0,"",ROUND(AVERAGE(D458:P458),1))</f>
        <v/>
      </c>
      <c r="S458" s="256" t="n"/>
      <c r="T458" s="256" t="n"/>
      <c r="U458" s="256" t="n"/>
      <c r="V458" s="256" t="n"/>
      <c r="W458" s="256" t="n"/>
      <c r="X458" s="256" t="n"/>
      <c r="Y458" s="256" t="n"/>
      <c r="Z458" s="256" t="n"/>
      <c r="AA458" s="256" t="n"/>
      <c r="AB458" s="256" t="n"/>
      <c r="AC458" s="256" t="n"/>
      <c r="AD458" s="256" t="n"/>
      <c r="AE458" s="256" t="n"/>
      <c r="AF458" s="264">
        <f>IF(COUNTA(S458:AE458)=0,"",ROUND(AVERAGE(S458:AE458),1))</f>
        <v/>
      </c>
      <c r="AH458" s="256" t="n"/>
      <c r="AI458" s="256" t="n"/>
      <c r="AJ458" s="256" t="n"/>
      <c r="AK458" s="256" t="n"/>
      <c r="AL458" s="256" t="n"/>
      <c r="AM458" s="256" t="n"/>
      <c r="AN458" s="256" t="n"/>
      <c r="AO458" s="256" t="n"/>
      <c r="AP458" s="256" t="n"/>
      <c r="AQ458" s="256" t="n"/>
      <c r="AR458" s="256" t="n"/>
      <c r="AS458" s="256" t="n"/>
      <c r="AT458" s="256" t="n"/>
      <c r="AU458" s="237">
        <f>IF(COUNTA(AH458:AT458)=0,"",ROUND(AVERAGE(AH458:AT458),1))</f>
        <v/>
      </c>
    </row>
    <row r="459" ht="14.4" customHeight="1" s="185">
      <c r="A459" s="255" t="n">
        <v>11</v>
      </c>
      <c r="B459" s="194">
        <f t="array" ref="B459:B459">IFERROR(INDEX(Liste_Enfants!B$4:B$53,SMALL(IF(Liste_Enfants!E$4:E$53="C",ROW(Liste_Enfants!E$4:E$53)-3),11))&amp;" "&amp;INDEX(Liste_Enfants!C$4:C$53,SMALL(IF(Liste_Enfants!E$4:E$53="C",ROW(Liste_Enfants!E$4:E$53)-3),11)),"")</f>
        <v/>
      </c>
      <c r="C459" s="235" t="n"/>
      <c r="D459" s="256" t="n"/>
      <c r="E459" s="256" t="n"/>
      <c r="F459" s="256" t="n"/>
      <c r="G459" s="256" t="n"/>
      <c r="H459" s="256" t="n"/>
      <c r="I459" s="256" t="n"/>
      <c r="J459" s="256" t="n"/>
      <c r="K459" s="256" t="n"/>
      <c r="L459" s="256" t="n"/>
      <c r="M459" s="256" t="n"/>
      <c r="N459" s="256" t="n"/>
      <c r="O459" s="256" t="n"/>
      <c r="P459" s="256" t="n"/>
      <c r="Q459" s="264">
        <f>IF(COUNTA(D459:P459)=0,"",ROUND(AVERAGE(D459:P459),1))</f>
        <v/>
      </c>
      <c r="S459" s="256" t="n"/>
      <c r="T459" s="256" t="n"/>
      <c r="U459" s="256" t="n"/>
      <c r="V459" s="256" t="n"/>
      <c r="W459" s="256" t="n"/>
      <c r="X459" s="256" t="n"/>
      <c r="Y459" s="256" t="n"/>
      <c r="Z459" s="256" t="n"/>
      <c r="AA459" s="256" t="n"/>
      <c r="AB459" s="256" t="n"/>
      <c r="AC459" s="256" t="n"/>
      <c r="AD459" s="256" t="n"/>
      <c r="AE459" s="256" t="n"/>
      <c r="AF459" s="264">
        <f>IF(COUNTA(S459:AE459)=0,"",ROUND(AVERAGE(S459:AE459),1))</f>
        <v/>
      </c>
      <c r="AH459" s="256" t="n"/>
      <c r="AI459" s="256" t="n"/>
      <c r="AJ459" s="256" t="n"/>
      <c r="AK459" s="256" t="n"/>
      <c r="AL459" s="256" t="n"/>
      <c r="AM459" s="256" t="n"/>
      <c r="AN459" s="256" t="n"/>
      <c r="AO459" s="256" t="n"/>
      <c r="AP459" s="256" t="n"/>
      <c r="AQ459" s="256" t="n"/>
      <c r="AR459" s="256" t="n"/>
      <c r="AS459" s="256" t="n"/>
      <c r="AT459" s="256" t="n"/>
      <c r="AU459" s="237">
        <f>IF(COUNTA(AH459:AT459)=0,"",ROUND(AVERAGE(AH459:AT459),1))</f>
        <v/>
      </c>
    </row>
    <row r="460" ht="14.4" customHeight="1" s="185">
      <c r="A460" s="255" t="n">
        <v>12</v>
      </c>
      <c r="B460" s="194">
        <f t="array" ref="B460:B460">IFERROR(INDEX(Liste_Enfants!B$4:B$53,SMALL(IF(Liste_Enfants!E$4:E$53="C",ROW(Liste_Enfants!E$4:E$53)-3),12))&amp;" "&amp;INDEX(Liste_Enfants!C$4:C$53,SMALL(IF(Liste_Enfants!E$4:E$53="C",ROW(Liste_Enfants!E$4:E$53)-3),12)),"")</f>
        <v/>
      </c>
      <c r="C460" s="235" t="n"/>
      <c r="D460" s="256" t="n"/>
      <c r="E460" s="256" t="n"/>
      <c r="F460" s="256" t="n"/>
      <c r="G460" s="256" t="n"/>
      <c r="H460" s="256" t="n"/>
      <c r="I460" s="256" t="n"/>
      <c r="J460" s="256" t="n"/>
      <c r="K460" s="256" t="n"/>
      <c r="L460" s="256" t="n"/>
      <c r="M460" s="256" t="n"/>
      <c r="N460" s="256" t="n"/>
      <c r="O460" s="256" t="n"/>
      <c r="P460" s="256" t="n"/>
      <c r="Q460" s="264">
        <f>IF(COUNTA(D460:P460)=0,"",ROUND(AVERAGE(D460:P460),1))</f>
        <v/>
      </c>
      <c r="S460" s="256" t="n"/>
      <c r="T460" s="256" t="n"/>
      <c r="U460" s="256" t="n"/>
      <c r="V460" s="256" t="n"/>
      <c r="W460" s="256" t="n"/>
      <c r="X460" s="256" t="n"/>
      <c r="Y460" s="256" t="n"/>
      <c r="Z460" s="256" t="n"/>
      <c r="AA460" s="256" t="n"/>
      <c r="AB460" s="256" t="n"/>
      <c r="AC460" s="256" t="n"/>
      <c r="AD460" s="256" t="n"/>
      <c r="AE460" s="256" t="n"/>
      <c r="AF460" s="264">
        <f>IF(COUNTA(S460:AE460)=0,"",ROUND(AVERAGE(S460:AE460),1))</f>
        <v/>
      </c>
      <c r="AH460" s="256" t="n"/>
      <c r="AI460" s="256" t="n"/>
      <c r="AJ460" s="256" t="n"/>
      <c r="AK460" s="256" t="n"/>
      <c r="AL460" s="256" t="n"/>
      <c r="AM460" s="256" t="n"/>
      <c r="AN460" s="256" t="n"/>
      <c r="AO460" s="256" t="n"/>
      <c r="AP460" s="256" t="n"/>
      <c r="AQ460" s="256" t="n"/>
      <c r="AR460" s="256" t="n"/>
      <c r="AS460" s="256" t="n"/>
      <c r="AT460" s="256" t="n"/>
      <c r="AU460" s="237">
        <f>IF(COUNTA(AH460:AT460)=0,"",ROUND(AVERAGE(AH460:AT460),1))</f>
        <v/>
      </c>
    </row>
    <row r="461" ht="14.4" customHeight="1" s="185">
      <c r="A461" s="255" t="n">
        <v>13</v>
      </c>
      <c r="B461" s="194">
        <f t="array" ref="B461:B461">IFERROR(INDEX(Liste_Enfants!B$4:B$53,SMALL(IF(Liste_Enfants!E$4:E$53="C",ROW(Liste_Enfants!E$4:E$53)-3),13))&amp;" "&amp;INDEX(Liste_Enfants!C$4:C$53,SMALL(IF(Liste_Enfants!E$4:E$53="C",ROW(Liste_Enfants!E$4:E$53)-3),13)),"")</f>
        <v/>
      </c>
      <c r="C461" s="235" t="n"/>
      <c r="D461" s="256" t="n"/>
      <c r="E461" s="256" t="n"/>
      <c r="F461" s="256" t="n"/>
      <c r="G461" s="256" t="n"/>
      <c r="H461" s="256" t="n"/>
      <c r="I461" s="256" t="n"/>
      <c r="J461" s="256" t="n"/>
      <c r="K461" s="256" t="n"/>
      <c r="L461" s="256" t="n"/>
      <c r="M461" s="256" t="n"/>
      <c r="N461" s="256" t="n"/>
      <c r="O461" s="256" t="n"/>
      <c r="P461" s="256" t="n"/>
      <c r="Q461" s="264">
        <f>IF(COUNTA(D461:P461)=0,"",ROUND(AVERAGE(D461:P461),1))</f>
        <v/>
      </c>
      <c r="S461" s="256" t="n"/>
      <c r="T461" s="256" t="n"/>
      <c r="U461" s="256" t="n"/>
      <c r="V461" s="256" t="n"/>
      <c r="W461" s="256" t="n"/>
      <c r="X461" s="256" t="n"/>
      <c r="Y461" s="256" t="n"/>
      <c r="Z461" s="256" t="n"/>
      <c r="AA461" s="256" t="n"/>
      <c r="AB461" s="256" t="n"/>
      <c r="AC461" s="256" t="n"/>
      <c r="AD461" s="256" t="n"/>
      <c r="AE461" s="256" t="n"/>
      <c r="AF461" s="264">
        <f>IF(COUNTA(S461:AE461)=0,"",ROUND(AVERAGE(S461:AE461),1))</f>
        <v/>
      </c>
      <c r="AH461" s="256" t="n"/>
      <c r="AI461" s="256" t="n"/>
      <c r="AJ461" s="256" t="n"/>
      <c r="AK461" s="256" t="n"/>
      <c r="AL461" s="256" t="n"/>
      <c r="AM461" s="256" t="n"/>
      <c r="AN461" s="256" t="n"/>
      <c r="AO461" s="256" t="n"/>
      <c r="AP461" s="256" t="n"/>
      <c r="AQ461" s="256" t="n"/>
      <c r="AR461" s="256" t="n"/>
      <c r="AS461" s="256" t="n"/>
      <c r="AT461" s="256" t="n"/>
      <c r="AU461" s="237">
        <f>IF(COUNTA(AH461:AT461)=0,"",ROUND(AVERAGE(AH461:AT461),1))</f>
        <v/>
      </c>
    </row>
    <row r="462" ht="14.4" customHeight="1" s="185">
      <c r="A462" s="255" t="n">
        <v>14</v>
      </c>
      <c r="B462" s="194">
        <f t="array" ref="B462:B462">IFERROR(INDEX(Liste_Enfants!B$4:B$53,SMALL(IF(Liste_Enfants!E$4:E$53="C",ROW(Liste_Enfants!E$4:E$53)-3),14))&amp;" "&amp;INDEX(Liste_Enfants!C$4:C$53,SMALL(IF(Liste_Enfants!E$4:E$53="C",ROW(Liste_Enfants!E$4:E$53)-3),14)),"")</f>
        <v/>
      </c>
      <c r="C462" s="235" t="n"/>
      <c r="D462" s="256" t="n"/>
      <c r="E462" s="256" t="n"/>
      <c r="F462" s="256" t="n"/>
      <c r="G462" s="256" t="n"/>
      <c r="H462" s="256" t="n"/>
      <c r="I462" s="256" t="n"/>
      <c r="J462" s="256" t="n"/>
      <c r="K462" s="256" t="n"/>
      <c r="L462" s="256" t="n"/>
      <c r="M462" s="256" t="n"/>
      <c r="N462" s="256" t="n"/>
      <c r="O462" s="256" t="n"/>
      <c r="P462" s="256" t="n"/>
      <c r="Q462" s="264">
        <f>IF(COUNTA(D462:P462)=0,"",ROUND(AVERAGE(D462:P462),1))</f>
        <v/>
      </c>
      <c r="S462" s="256" t="n"/>
      <c r="T462" s="256" t="n"/>
      <c r="U462" s="256" t="n"/>
      <c r="V462" s="256" t="n"/>
      <c r="W462" s="256" t="n"/>
      <c r="X462" s="256" t="n"/>
      <c r="Y462" s="256" t="n"/>
      <c r="Z462" s="256" t="n"/>
      <c r="AA462" s="256" t="n"/>
      <c r="AB462" s="256" t="n"/>
      <c r="AC462" s="256" t="n"/>
      <c r="AD462" s="256" t="n"/>
      <c r="AE462" s="256" t="n"/>
      <c r="AF462" s="264">
        <f>IF(COUNTA(S462:AE462)=0,"",ROUND(AVERAGE(S462:AE462),1))</f>
        <v/>
      </c>
      <c r="AH462" s="256" t="n"/>
      <c r="AI462" s="256" t="n"/>
      <c r="AJ462" s="256" t="n"/>
      <c r="AK462" s="256" t="n"/>
      <c r="AL462" s="256" t="n"/>
      <c r="AM462" s="256" t="n"/>
      <c r="AN462" s="256" t="n"/>
      <c r="AO462" s="256" t="n"/>
      <c r="AP462" s="256" t="n"/>
      <c r="AQ462" s="256" t="n"/>
      <c r="AR462" s="256" t="n"/>
      <c r="AS462" s="256" t="n"/>
      <c r="AT462" s="256" t="n"/>
      <c r="AU462" s="237">
        <f>IF(COUNTA(AH462:AT462)=0,"",ROUND(AVERAGE(AH462:AT462),1))</f>
        <v/>
      </c>
    </row>
    <row r="463" ht="14.4" customHeight="1" s="185">
      <c r="A463" s="255" t="n">
        <v>15</v>
      </c>
      <c r="B463" s="194">
        <f t="array" ref="B463:B463">IFERROR(INDEX(Liste_Enfants!B$4:B$53,SMALL(IF(Liste_Enfants!E$4:E$53="C",ROW(Liste_Enfants!E$4:E$53)-3),15))&amp;" "&amp;INDEX(Liste_Enfants!C$4:C$53,SMALL(IF(Liste_Enfants!E$4:E$53="C",ROW(Liste_Enfants!E$4:E$53)-3),15)),"")</f>
        <v/>
      </c>
      <c r="C463" s="235" t="n"/>
      <c r="D463" s="256" t="n"/>
      <c r="E463" s="256" t="n"/>
      <c r="F463" s="256" t="n"/>
      <c r="G463" s="256" t="n"/>
      <c r="H463" s="256" t="n"/>
      <c r="I463" s="256" t="n"/>
      <c r="J463" s="256" t="n"/>
      <c r="K463" s="256" t="n"/>
      <c r="L463" s="256" t="n"/>
      <c r="M463" s="256" t="n"/>
      <c r="N463" s="256" t="n"/>
      <c r="O463" s="256" t="n"/>
      <c r="P463" s="256" t="n"/>
      <c r="Q463" s="264">
        <f>IF(COUNTA(D463:P463)=0,"",ROUND(AVERAGE(D463:P463),1))</f>
        <v/>
      </c>
      <c r="S463" s="256" t="n"/>
      <c r="T463" s="256" t="n"/>
      <c r="U463" s="256" t="n"/>
      <c r="V463" s="256" t="n"/>
      <c r="W463" s="256" t="n"/>
      <c r="X463" s="256" t="n"/>
      <c r="Y463" s="256" t="n"/>
      <c r="Z463" s="256" t="n"/>
      <c r="AA463" s="256" t="n"/>
      <c r="AB463" s="256" t="n"/>
      <c r="AC463" s="256" t="n"/>
      <c r="AD463" s="256" t="n"/>
      <c r="AE463" s="256" t="n"/>
      <c r="AF463" s="264">
        <f>IF(COUNTA(S463:AE463)=0,"",ROUND(AVERAGE(S463:AE463),1))</f>
        <v/>
      </c>
      <c r="AH463" s="256" t="n"/>
      <c r="AI463" s="256" t="n"/>
      <c r="AJ463" s="256" t="n"/>
      <c r="AK463" s="256" t="n"/>
      <c r="AL463" s="256" t="n"/>
      <c r="AM463" s="256" t="n"/>
      <c r="AN463" s="256" t="n"/>
      <c r="AO463" s="256" t="n"/>
      <c r="AP463" s="256" t="n"/>
      <c r="AQ463" s="256" t="n"/>
      <c r="AR463" s="256" t="n"/>
      <c r="AS463" s="256" t="n"/>
      <c r="AT463" s="256" t="n"/>
      <c r="AU463" s="237">
        <f>IF(COUNTA(AH463:AT463)=0,"",ROUND(AVERAGE(AH463:AT463),1))</f>
        <v/>
      </c>
    </row>
    <row r="464" ht="14.4" customHeight="1" s="185">
      <c r="A464" s="257" t="inlineStr">
        <is>
          <t>📊 MOY.</t>
        </is>
      </c>
      <c r="C464" s="235" t="n"/>
      <c r="D464" s="258">
        <f>IF(COUNTA(D449:D463)=0,"",ROUND(AVERAGE(D449:D463),1))</f>
        <v/>
      </c>
      <c r="E464" s="258">
        <f>IF(COUNTA(E449:E463)=0,"",ROUND(AVERAGE(E449:E463),1))</f>
        <v/>
      </c>
      <c r="F464" s="258">
        <f>IF(COUNTA(F449:F463)=0,"",ROUND(AVERAGE(F449:F463),1))</f>
        <v/>
      </c>
      <c r="G464" s="258">
        <f>IF(COUNTA(G449:G463)=0,"",ROUND(AVERAGE(G449:G463),1))</f>
        <v/>
      </c>
      <c r="H464" s="258">
        <f>IF(COUNTA(H449:H463)=0,"",ROUND(AVERAGE(H449:H463),1))</f>
        <v/>
      </c>
      <c r="I464" s="258">
        <f>IF(COUNTA(I449:I463)=0,"",ROUND(AVERAGE(I449:I463),1))</f>
        <v/>
      </c>
      <c r="J464" s="258">
        <f>IF(COUNTA(J449:J463)=0,"",ROUND(AVERAGE(J449:J463),1))</f>
        <v/>
      </c>
      <c r="K464" s="258">
        <f>IF(COUNTA(K449:K463)=0,"",ROUND(AVERAGE(K449:K463),1))</f>
        <v/>
      </c>
      <c r="L464" s="258">
        <f>IF(COUNTA(L449:L463)=0,"",ROUND(AVERAGE(L449:L463),1))</f>
        <v/>
      </c>
      <c r="M464" s="258">
        <f>IF(COUNTA(M449:M463)=0,"",ROUND(AVERAGE(M449:M463),1))</f>
        <v/>
      </c>
      <c r="N464" s="258">
        <f>IF(COUNTA(N449:N463)=0,"",ROUND(AVERAGE(N449:N463),1))</f>
        <v/>
      </c>
      <c r="O464" s="258">
        <f>IF(COUNTA(O449:O463)=0,"",ROUND(AVERAGE(O449:O463),1))</f>
        <v/>
      </c>
      <c r="P464" s="258">
        <f>IF(COUNTA(P449:P463)=0,"",ROUND(AVERAGE(P449:P463),1))</f>
        <v/>
      </c>
      <c r="Q464" s="265">
        <f>IF(COUNTA(Q449:Q463)=0,"",ROUND(AVERAGE(Q449:Q463),1))</f>
        <v/>
      </c>
      <c r="S464" s="258">
        <f>IF(COUNTA(S449:S463)=0,"",ROUND(AVERAGE(S449:S463),1))</f>
        <v/>
      </c>
      <c r="T464" s="258">
        <f>IF(COUNTA(T449:T463)=0,"",ROUND(AVERAGE(T449:T463),1))</f>
        <v/>
      </c>
      <c r="U464" s="258">
        <f>IF(COUNTA(U449:U463)=0,"",ROUND(AVERAGE(U449:U463),1))</f>
        <v/>
      </c>
      <c r="V464" s="258">
        <f>IF(COUNTA(V449:V463)=0,"",ROUND(AVERAGE(V449:V463),1))</f>
        <v/>
      </c>
      <c r="W464" s="258">
        <f>IF(COUNTA(W449:W463)=0,"",ROUND(AVERAGE(W449:W463),1))</f>
        <v/>
      </c>
      <c r="X464" s="258">
        <f>IF(COUNTA(X449:X463)=0,"",ROUND(AVERAGE(X449:X463),1))</f>
        <v/>
      </c>
      <c r="Y464" s="258">
        <f>IF(COUNTA(Y449:Y463)=0,"",ROUND(AVERAGE(Y449:Y463),1))</f>
        <v/>
      </c>
      <c r="Z464" s="258">
        <f>IF(COUNTA(Z449:Z463)=0,"",ROUND(AVERAGE(Z449:Z463),1))</f>
        <v/>
      </c>
      <c r="AA464" s="258">
        <f>IF(COUNTA(AA449:AA463)=0,"",ROUND(AVERAGE(AA449:AA463),1))</f>
        <v/>
      </c>
      <c r="AB464" s="258">
        <f>IF(COUNTA(AB449:AB463)=0,"",ROUND(AVERAGE(AB449:AB463),1))</f>
        <v/>
      </c>
      <c r="AC464" s="258">
        <f>IF(COUNTA(AC449:AC463)=0,"",ROUND(AVERAGE(AC449:AC463),1))</f>
        <v/>
      </c>
      <c r="AD464" s="258">
        <f>IF(COUNTA(AD449:AD463)=0,"",ROUND(AVERAGE(AD449:AD463),1))</f>
        <v/>
      </c>
      <c r="AE464" s="258">
        <f>IF(COUNTA(AE449:AE463)=0,"",ROUND(AVERAGE(AE449:AE463),1))</f>
        <v/>
      </c>
      <c r="AF464" s="265">
        <f>IF(COUNTA(AF449:AF463)=0,"",ROUND(AVERAGE(AF449:AF463),1))</f>
        <v/>
      </c>
      <c r="AH464" s="258">
        <f>IF(COUNTA(AH449:AH463)=0,"",ROUND(AVERAGE(AH449:AH463),1))</f>
        <v/>
      </c>
      <c r="AI464" s="258">
        <f>IF(COUNTA(AI449:AI463)=0,"",ROUND(AVERAGE(AI449:AI463),1))</f>
        <v/>
      </c>
      <c r="AJ464" s="258">
        <f>IF(COUNTA(AJ449:AJ463)=0,"",ROUND(AVERAGE(AJ449:AJ463),1))</f>
        <v/>
      </c>
      <c r="AK464" s="258">
        <f>IF(COUNTA(AK449:AK463)=0,"",ROUND(AVERAGE(AK449:AK463),1))</f>
        <v/>
      </c>
      <c r="AL464" s="258">
        <f>IF(COUNTA(AL449:AL463)=0,"",ROUND(AVERAGE(AL449:AL463),1))</f>
        <v/>
      </c>
      <c r="AM464" s="258">
        <f>IF(COUNTA(AM449:AM463)=0,"",ROUND(AVERAGE(AM449:AM463),1))</f>
        <v/>
      </c>
      <c r="AN464" s="258">
        <f>IF(COUNTA(AN449:AN463)=0,"",ROUND(AVERAGE(AN449:AN463),1))</f>
        <v/>
      </c>
      <c r="AO464" s="258">
        <f>IF(COUNTA(AO449:AO463)=0,"",ROUND(AVERAGE(AO449:AO463),1))</f>
        <v/>
      </c>
      <c r="AP464" s="258">
        <f>IF(COUNTA(AP449:AP463)=0,"",ROUND(AVERAGE(AP449:AP463),1))</f>
        <v/>
      </c>
      <c r="AQ464" s="258">
        <f>IF(COUNTA(AQ449:AQ463)=0,"",ROUND(AVERAGE(AQ449:AQ463),1))</f>
        <v/>
      </c>
      <c r="AR464" s="258">
        <f>IF(COUNTA(AR449:AR463)=0,"",ROUND(AVERAGE(AR449:AR463),1))</f>
        <v/>
      </c>
      <c r="AS464" s="258">
        <f>IF(COUNTA(AS449:AS463)=0,"",ROUND(AVERAGE(AS449:AS463),1))</f>
        <v/>
      </c>
      <c r="AT464" s="258">
        <f>IF(COUNTA(AT449:AT463)=0,"",ROUND(AVERAGE(AT449:AT463),1))</f>
        <v/>
      </c>
      <c r="AU464" s="272">
        <f>IF(COUNTA(AU449:AU463)=0,"",ROUND(AVERAGE(AU449:AU463),1))</f>
        <v/>
      </c>
    </row>
    <row r="465" ht="30" customHeight="1" s="185">
      <c r="A465" s="260" t="inlineStr">
        <is>
          <t>N°</t>
        </is>
      </c>
      <c r="B465" s="245" t="inlineStr">
        <is>
          <t>📅 MERCREDI</t>
        </is>
      </c>
      <c r="C465" s="228" t="n"/>
      <c r="D465" s="229" t="inlineStr">
        <is>
          <t>Règles</t>
        </is>
      </c>
      <c r="E465" s="229" t="inlineStr">
        <is>
          <t>Coopér.</t>
        </is>
      </c>
      <c r="F465" s="229" t="inlineStr">
        <is>
          <t>Comm.</t>
        </is>
      </c>
      <c r="G465" s="229" t="inlineStr">
        <is>
          <t>Entraide</t>
        </is>
      </c>
      <c r="H465" s="230" t="inlineStr">
        <is>
          <t>Initiat.</t>
        </is>
      </c>
      <c r="I465" s="230" t="inlineStr">
        <is>
          <t>Gest.mat</t>
        </is>
      </c>
      <c r="J465" s="230" t="inlineStr">
        <is>
          <t>Orga.</t>
        </is>
      </c>
      <c r="K465" s="231" t="inlineStr">
        <is>
          <t>Imagin.</t>
        </is>
      </c>
      <c r="L465" s="231" t="inlineStr">
        <is>
          <t>Expr.art</t>
        </is>
      </c>
      <c r="M465" s="231" t="inlineStr">
        <is>
          <t>Expr.corp</t>
        </is>
      </c>
      <c r="N465" s="232" t="inlineStr">
        <is>
          <t>Coord.</t>
        </is>
      </c>
      <c r="O465" s="232" t="inlineStr">
        <is>
          <t>Endur.</t>
        </is>
      </c>
      <c r="P465" s="232" t="inlineStr">
        <is>
          <t>Esp.sport</t>
        </is>
      </c>
      <c r="Q465" s="267" t="inlineStr">
        <is>
          <t>MOY</t>
        </is>
      </c>
      <c r="R465" s="268" t="inlineStr">
        <is>
          <t>▼ Activité</t>
        </is>
      </c>
      <c r="S465" s="229" t="inlineStr">
        <is>
          <t>Règles</t>
        </is>
      </c>
      <c r="T465" s="229" t="inlineStr">
        <is>
          <t>Coopér.</t>
        </is>
      </c>
      <c r="U465" s="229" t="inlineStr">
        <is>
          <t>Comm.</t>
        </is>
      </c>
      <c r="V465" s="229" t="inlineStr">
        <is>
          <t>Entraide</t>
        </is>
      </c>
      <c r="W465" s="230" t="inlineStr">
        <is>
          <t>Initiat.</t>
        </is>
      </c>
      <c r="X465" s="230" t="inlineStr">
        <is>
          <t>Gest.mat</t>
        </is>
      </c>
      <c r="Y465" s="230" t="inlineStr">
        <is>
          <t>Orga.</t>
        </is>
      </c>
      <c r="Z465" s="231" t="inlineStr">
        <is>
          <t>Imagin.</t>
        </is>
      </c>
      <c r="AA465" s="231" t="inlineStr">
        <is>
          <t>Expr.art</t>
        </is>
      </c>
      <c r="AB465" s="231" t="inlineStr">
        <is>
          <t>Expr.corp</t>
        </is>
      </c>
      <c r="AC465" s="232" t="inlineStr">
        <is>
          <t>Coord.</t>
        </is>
      </c>
      <c r="AD465" s="232" t="inlineStr">
        <is>
          <t>Endur.</t>
        </is>
      </c>
      <c r="AE465" s="232" t="inlineStr">
        <is>
          <t>Esp.sport</t>
        </is>
      </c>
      <c r="AF465" s="267" t="inlineStr">
        <is>
          <t>MOY</t>
        </is>
      </c>
      <c r="AH465" s="229" t="inlineStr">
        <is>
          <t>Règles</t>
        </is>
      </c>
      <c r="AI465" s="229" t="inlineStr">
        <is>
          <t>Coopér.</t>
        </is>
      </c>
      <c r="AJ465" s="229" t="inlineStr">
        <is>
          <t>Comm.</t>
        </is>
      </c>
      <c r="AK465" s="229" t="inlineStr">
        <is>
          <t>Entraide</t>
        </is>
      </c>
      <c r="AL465" s="230" t="inlineStr">
        <is>
          <t>Initiat.</t>
        </is>
      </c>
      <c r="AM465" s="230" t="inlineStr">
        <is>
          <t>Gest.mat</t>
        </is>
      </c>
      <c r="AN465" s="230" t="inlineStr">
        <is>
          <t>Orga.</t>
        </is>
      </c>
      <c r="AO465" s="231" t="inlineStr">
        <is>
          <t>Imagin.</t>
        </is>
      </c>
      <c r="AP465" s="231" t="inlineStr">
        <is>
          <t>Expr.art</t>
        </is>
      </c>
      <c r="AQ465" s="231" t="inlineStr">
        <is>
          <t>Expr.corp</t>
        </is>
      </c>
      <c r="AR465" s="232" t="inlineStr">
        <is>
          <t>Coord.</t>
        </is>
      </c>
      <c r="AS465" s="232" t="inlineStr">
        <is>
          <t>Endur.</t>
        </is>
      </c>
      <c r="AT465" s="232" t="inlineStr">
        <is>
          <t>Esp.sport</t>
        </is>
      </c>
      <c r="AU465" s="269" t="inlineStr">
        <is>
          <t>MOY</t>
        </is>
      </c>
    </row>
    <row r="466" ht="14.4" customHeight="1" s="185">
      <c r="A466" s="255" t="n">
        <v>1</v>
      </c>
      <c r="B466" s="194">
        <f t="array" ref="B466:B466">IFERROR(INDEX(Liste_Enfants!B$4:B$53,SMALL(IF(Liste_Enfants!E$4:E$53="C",ROW(Liste_Enfants!E$4:E$53)-3),1))&amp;" "&amp;INDEX(Liste_Enfants!C$4:C$53,SMALL(IF(Liste_Enfants!E$4:E$53="C",ROW(Liste_Enfants!E$4:E$53)-3),1)),"")</f>
        <v/>
      </c>
      <c r="C466" s="235" t="n"/>
      <c r="D466" s="256" t="n"/>
      <c r="E466" s="256" t="n"/>
      <c r="F466" s="256" t="n"/>
      <c r="G466" s="256" t="n"/>
      <c r="H466" s="256" t="n"/>
      <c r="I466" s="256" t="n"/>
      <c r="J466" s="256" t="n"/>
      <c r="K466" s="256" t="n"/>
      <c r="L466" s="256" t="n"/>
      <c r="M466" s="256" t="n"/>
      <c r="N466" s="256" t="n"/>
      <c r="O466" s="256" t="n"/>
      <c r="P466" s="256" t="n"/>
      <c r="Q466" s="264">
        <f>IF(COUNTA(D466:P466)=0,"",ROUND(AVERAGE(D466:P466),1))</f>
        <v/>
      </c>
      <c r="S466" s="256" t="n"/>
      <c r="T466" s="256" t="n"/>
      <c r="U466" s="256" t="n"/>
      <c r="V466" s="256" t="n"/>
      <c r="W466" s="256" t="n"/>
      <c r="X466" s="256" t="n"/>
      <c r="Y466" s="256" t="n"/>
      <c r="Z466" s="256" t="n"/>
      <c r="AA466" s="256" t="n"/>
      <c r="AB466" s="256" t="n"/>
      <c r="AC466" s="256" t="n"/>
      <c r="AD466" s="256" t="n"/>
      <c r="AE466" s="256" t="n"/>
      <c r="AF466" s="264">
        <f>IF(COUNTA(S466:AE466)=0,"",ROUND(AVERAGE(S466:AE466),1))</f>
        <v/>
      </c>
      <c r="AH466" s="256" t="n"/>
      <c r="AI466" s="256" t="n"/>
      <c r="AJ466" s="256" t="n"/>
      <c r="AK466" s="256" t="n"/>
      <c r="AL466" s="256" t="n"/>
      <c r="AM466" s="256" t="n"/>
      <c r="AN466" s="256" t="n"/>
      <c r="AO466" s="256" t="n"/>
      <c r="AP466" s="256" t="n"/>
      <c r="AQ466" s="256" t="n"/>
      <c r="AR466" s="256" t="n"/>
      <c r="AS466" s="256" t="n"/>
      <c r="AT466" s="256" t="n"/>
      <c r="AU466" s="237">
        <f>IF(COUNTA(AH466:AT466)=0,"",ROUND(AVERAGE(AH466:AT466),1))</f>
        <v/>
      </c>
    </row>
    <row r="467" ht="14.4" customHeight="1" s="185">
      <c r="A467" s="255" t="n">
        <v>2</v>
      </c>
      <c r="B467" s="194">
        <f t="array" ref="B467:B467">IFERROR(INDEX(Liste_Enfants!B$4:B$53,SMALL(IF(Liste_Enfants!E$4:E$53="C",ROW(Liste_Enfants!E$4:E$53)-3),2))&amp;" "&amp;INDEX(Liste_Enfants!C$4:C$53,SMALL(IF(Liste_Enfants!E$4:E$53="C",ROW(Liste_Enfants!E$4:E$53)-3),2)),"")</f>
        <v/>
      </c>
      <c r="C467" s="235" t="n"/>
      <c r="D467" s="256" t="n"/>
      <c r="E467" s="256" t="n"/>
      <c r="F467" s="256" t="n"/>
      <c r="G467" s="256" t="n"/>
      <c r="H467" s="256" t="n"/>
      <c r="I467" s="256" t="n"/>
      <c r="J467" s="256" t="n"/>
      <c r="K467" s="256" t="n"/>
      <c r="L467" s="256" t="n"/>
      <c r="M467" s="256" t="n"/>
      <c r="N467" s="256" t="n"/>
      <c r="O467" s="256" t="n"/>
      <c r="P467" s="256" t="n"/>
      <c r="Q467" s="264">
        <f>IF(COUNTA(D467:P467)=0,"",ROUND(AVERAGE(D467:P467),1))</f>
        <v/>
      </c>
      <c r="S467" s="256" t="n"/>
      <c r="T467" s="256" t="n"/>
      <c r="U467" s="256" t="n"/>
      <c r="V467" s="256" t="n"/>
      <c r="W467" s="256" t="n"/>
      <c r="X467" s="256" t="n"/>
      <c r="Y467" s="256" t="n"/>
      <c r="Z467" s="256" t="n"/>
      <c r="AA467" s="256" t="n"/>
      <c r="AB467" s="256" t="n"/>
      <c r="AC467" s="256" t="n"/>
      <c r="AD467" s="256" t="n"/>
      <c r="AE467" s="256" t="n"/>
      <c r="AF467" s="264">
        <f>IF(COUNTA(S467:AE467)=0,"",ROUND(AVERAGE(S467:AE467),1))</f>
        <v/>
      </c>
      <c r="AH467" s="256" t="n"/>
      <c r="AI467" s="256" t="n"/>
      <c r="AJ467" s="256" t="n"/>
      <c r="AK467" s="256" t="n"/>
      <c r="AL467" s="256" t="n"/>
      <c r="AM467" s="256" t="n"/>
      <c r="AN467" s="256" t="n"/>
      <c r="AO467" s="256" t="n"/>
      <c r="AP467" s="256" t="n"/>
      <c r="AQ467" s="256" t="n"/>
      <c r="AR467" s="256" t="n"/>
      <c r="AS467" s="256" t="n"/>
      <c r="AT467" s="256" t="n"/>
      <c r="AU467" s="237">
        <f>IF(COUNTA(AH467:AT467)=0,"",ROUND(AVERAGE(AH467:AT467),1))</f>
        <v/>
      </c>
    </row>
    <row r="468" ht="14.4" customHeight="1" s="185">
      <c r="A468" s="255" t="n">
        <v>3</v>
      </c>
      <c r="B468" s="194">
        <f t="array" ref="B468:B468">IFERROR(INDEX(Liste_Enfants!B$4:B$53,SMALL(IF(Liste_Enfants!E$4:E$53="C",ROW(Liste_Enfants!E$4:E$53)-3),3))&amp;" "&amp;INDEX(Liste_Enfants!C$4:C$53,SMALL(IF(Liste_Enfants!E$4:E$53="C",ROW(Liste_Enfants!E$4:E$53)-3),3)),"")</f>
        <v/>
      </c>
      <c r="C468" s="235" t="n"/>
      <c r="D468" s="256" t="n"/>
      <c r="E468" s="256" t="n"/>
      <c r="F468" s="256" t="n"/>
      <c r="G468" s="256" t="n"/>
      <c r="H468" s="256" t="n"/>
      <c r="I468" s="256" t="n"/>
      <c r="J468" s="256" t="n"/>
      <c r="K468" s="256" t="n"/>
      <c r="L468" s="256" t="n"/>
      <c r="M468" s="256" t="n"/>
      <c r="N468" s="256" t="n"/>
      <c r="O468" s="256" t="n"/>
      <c r="P468" s="256" t="n"/>
      <c r="Q468" s="264">
        <f>IF(COUNTA(D468:P468)=0,"",ROUND(AVERAGE(D468:P468),1))</f>
        <v/>
      </c>
      <c r="S468" s="256" t="n"/>
      <c r="T468" s="256" t="n"/>
      <c r="U468" s="256" t="n"/>
      <c r="V468" s="256" t="n"/>
      <c r="W468" s="256" t="n"/>
      <c r="X468" s="256" t="n"/>
      <c r="Y468" s="256" t="n"/>
      <c r="Z468" s="256" t="n"/>
      <c r="AA468" s="256" t="n"/>
      <c r="AB468" s="256" t="n"/>
      <c r="AC468" s="256" t="n"/>
      <c r="AD468" s="256" t="n"/>
      <c r="AE468" s="256" t="n"/>
      <c r="AF468" s="264">
        <f>IF(COUNTA(S468:AE468)=0,"",ROUND(AVERAGE(S468:AE468),1))</f>
        <v/>
      </c>
      <c r="AH468" s="256" t="n"/>
      <c r="AI468" s="256" t="n"/>
      <c r="AJ468" s="256" t="n"/>
      <c r="AK468" s="256" t="n"/>
      <c r="AL468" s="256" t="n"/>
      <c r="AM468" s="256" t="n"/>
      <c r="AN468" s="256" t="n"/>
      <c r="AO468" s="256" t="n"/>
      <c r="AP468" s="256" t="n"/>
      <c r="AQ468" s="256" t="n"/>
      <c r="AR468" s="256" t="n"/>
      <c r="AS468" s="256" t="n"/>
      <c r="AT468" s="256" t="n"/>
      <c r="AU468" s="237">
        <f>IF(COUNTA(AH468:AT468)=0,"",ROUND(AVERAGE(AH468:AT468),1))</f>
        <v/>
      </c>
    </row>
    <row r="469" ht="14.4" customHeight="1" s="185">
      <c r="A469" s="255" t="n">
        <v>4</v>
      </c>
      <c r="B469" s="194">
        <f t="array" ref="B469:B469">IFERROR(INDEX(Liste_Enfants!B$4:B$53,SMALL(IF(Liste_Enfants!E$4:E$53="C",ROW(Liste_Enfants!E$4:E$53)-3),4))&amp;" "&amp;INDEX(Liste_Enfants!C$4:C$53,SMALL(IF(Liste_Enfants!E$4:E$53="C",ROW(Liste_Enfants!E$4:E$53)-3),4)),"")</f>
        <v/>
      </c>
      <c r="C469" s="235" t="n"/>
      <c r="D469" s="256" t="n"/>
      <c r="E469" s="256" t="n"/>
      <c r="F469" s="256" t="n"/>
      <c r="G469" s="256" t="n"/>
      <c r="H469" s="256" t="n"/>
      <c r="I469" s="256" t="n"/>
      <c r="J469" s="256" t="n"/>
      <c r="K469" s="256" t="n"/>
      <c r="L469" s="256" t="n"/>
      <c r="M469" s="256" t="n"/>
      <c r="N469" s="256" t="n"/>
      <c r="O469" s="256" t="n"/>
      <c r="P469" s="256" t="n"/>
      <c r="Q469" s="264">
        <f>IF(COUNTA(D469:P469)=0,"",ROUND(AVERAGE(D469:P469),1))</f>
        <v/>
      </c>
      <c r="S469" s="256" t="n"/>
      <c r="T469" s="256" t="n"/>
      <c r="U469" s="256" t="n"/>
      <c r="V469" s="256" t="n"/>
      <c r="W469" s="256" t="n"/>
      <c r="X469" s="256" t="n"/>
      <c r="Y469" s="256" t="n"/>
      <c r="Z469" s="256" t="n"/>
      <c r="AA469" s="256" t="n"/>
      <c r="AB469" s="256" t="n"/>
      <c r="AC469" s="256" t="n"/>
      <c r="AD469" s="256" t="n"/>
      <c r="AE469" s="256" t="n"/>
      <c r="AF469" s="264">
        <f>IF(COUNTA(S469:AE469)=0,"",ROUND(AVERAGE(S469:AE469),1))</f>
        <v/>
      </c>
      <c r="AH469" s="256" t="n"/>
      <c r="AI469" s="256" t="n"/>
      <c r="AJ469" s="256" t="n"/>
      <c r="AK469" s="256" t="n"/>
      <c r="AL469" s="256" t="n"/>
      <c r="AM469" s="256" t="n"/>
      <c r="AN469" s="256" t="n"/>
      <c r="AO469" s="256" t="n"/>
      <c r="AP469" s="256" t="n"/>
      <c r="AQ469" s="256" t="n"/>
      <c r="AR469" s="256" t="n"/>
      <c r="AS469" s="256" t="n"/>
      <c r="AT469" s="256" t="n"/>
      <c r="AU469" s="237">
        <f>IF(COUNTA(AH469:AT469)=0,"",ROUND(AVERAGE(AH469:AT469),1))</f>
        <v/>
      </c>
    </row>
    <row r="470" ht="14.4" customHeight="1" s="185">
      <c r="A470" s="255" t="n">
        <v>5</v>
      </c>
      <c r="B470" s="194">
        <f t="array" ref="B470:B470">IFERROR(INDEX(Liste_Enfants!B$4:B$53,SMALL(IF(Liste_Enfants!E$4:E$53="C",ROW(Liste_Enfants!E$4:E$53)-3),5))&amp;" "&amp;INDEX(Liste_Enfants!C$4:C$53,SMALL(IF(Liste_Enfants!E$4:E$53="C",ROW(Liste_Enfants!E$4:E$53)-3),5)),"")</f>
        <v/>
      </c>
      <c r="C470" s="235" t="n"/>
      <c r="D470" s="256" t="n"/>
      <c r="E470" s="256" t="n"/>
      <c r="F470" s="256" t="n"/>
      <c r="G470" s="256" t="n"/>
      <c r="H470" s="256" t="n"/>
      <c r="I470" s="256" t="n"/>
      <c r="J470" s="256" t="n"/>
      <c r="K470" s="256" t="n"/>
      <c r="L470" s="256" t="n"/>
      <c r="M470" s="256" t="n"/>
      <c r="N470" s="256" t="n"/>
      <c r="O470" s="256" t="n"/>
      <c r="P470" s="256" t="n"/>
      <c r="Q470" s="264">
        <f>IF(COUNTA(D470:P470)=0,"",ROUND(AVERAGE(D470:P470),1))</f>
        <v/>
      </c>
      <c r="S470" s="256" t="n"/>
      <c r="T470" s="256" t="n"/>
      <c r="U470" s="256" t="n"/>
      <c r="V470" s="256" t="n"/>
      <c r="W470" s="256" t="n"/>
      <c r="X470" s="256" t="n"/>
      <c r="Y470" s="256" t="n"/>
      <c r="Z470" s="256" t="n"/>
      <c r="AA470" s="256" t="n"/>
      <c r="AB470" s="256" t="n"/>
      <c r="AC470" s="256" t="n"/>
      <c r="AD470" s="256" t="n"/>
      <c r="AE470" s="256" t="n"/>
      <c r="AF470" s="264">
        <f>IF(COUNTA(S470:AE470)=0,"",ROUND(AVERAGE(S470:AE470),1))</f>
        <v/>
      </c>
      <c r="AH470" s="256" t="n"/>
      <c r="AI470" s="256" t="n"/>
      <c r="AJ470" s="256" t="n"/>
      <c r="AK470" s="256" t="n"/>
      <c r="AL470" s="256" t="n"/>
      <c r="AM470" s="256" t="n"/>
      <c r="AN470" s="256" t="n"/>
      <c r="AO470" s="256" t="n"/>
      <c r="AP470" s="256" t="n"/>
      <c r="AQ470" s="256" t="n"/>
      <c r="AR470" s="256" t="n"/>
      <c r="AS470" s="256" t="n"/>
      <c r="AT470" s="256" t="n"/>
      <c r="AU470" s="237">
        <f>IF(COUNTA(AH470:AT470)=0,"",ROUND(AVERAGE(AH470:AT470),1))</f>
        <v/>
      </c>
    </row>
    <row r="471" ht="14.4" customHeight="1" s="185">
      <c r="A471" s="255" t="n">
        <v>6</v>
      </c>
      <c r="B471" s="194">
        <f t="array" ref="B471:B471">IFERROR(INDEX(Liste_Enfants!B$4:B$53,SMALL(IF(Liste_Enfants!E$4:E$53="C",ROW(Liste_Enfants!E$4:E$53)-3),6))&amp;" "&amp;INDEX(Liste_Enfants!C$4:C$53,SMALL(IF(Liste_Enfants!E$4:E$53="C",ROW(Liste_Enfants!E$4:E$53)-3),6)),"")</f>
        <v/>
      </c>
      <c r="C471" s="235" t="n"/>
      <c r="D471" s="256" t="n"/>
      <c r="E471" s="256" t="n"/>
      <c r="F471" s="256" t="n"/>
      <c r="G471" s="256" t="n"/>
      <c r="H471" s="256" t="n"/>
      <c r="I471" s="256" t="n"/>
      <c r="J471" s="256" t="n"/>
      <c r="K471" s="256" t="n"/>
      <c r="L471" s="256" t="n"/>
      <c r="M471" s="256" t="n"/>
      <c r="N471" s="256" t="n"/>
      <c r="O471" s="256" t="n"/>
      <c r="P471" s="256" t="n"/>
      <c r="Q471" s="264">
        <f>IF(COUNTA(D471:P471)=0,"",ROUND(AVERAGE(D471:P471),1))</f>
        <v/>
      </c>
      <c r="S471" s="256" t="n"/>
      <c r="T471" s="256" t="n"/>
      <c r="U471" s="256" t="n"/>
      <c r="V471" s="256" t="n"/>
      <c r="W471" s="256" t="n"/>
      <c r="X471" s="256" t="n"/>
      <c r="Y471" s="256" t="n"/>
      <c r="Z471" s="256" t="n"/>
      <c r="AA471" s="256" t="n"/>
      <c r="AB471" s="256" t="n"/>
      <c r="AC471" s="256" t="n"/>
      <c r="AD471" s="256" t="n"/>
      <c r="AE471" s="256" t="n"/>
      <c r="AF471" s="264">
        <f>IF(COUNTA(S471:AE471)=0,"",ROUND(AVERAGE(S471:AE471),1))</f>
        <v/>
      </c>
      <c r="AH471" s="256" t="n"/>
      <c r="AI471" s="256" t="n"/>
      <c r="AJ471" s="256" t="n"/>
      <c r="AK471" s="256" t="n"/>
      <c r="AL471" s="256" t="n"/>
      <c r="AM471" s="256" t="n"/>
      <c r="AN471" s="256" t="n"/>
      <c r="AO471" s="256" t="n"/>
      <c r="AP471" s="256" t="n"/>
      <c r="AQ471" s="256" t="n"/>
      <c r="AR471" s="256" t="n"/>
      <c r="AS471" s="256" t="n"/>
      <c r="AT471" s="256" t="n"/>
      <c r="AU471" s="237">
        <f>IF(COUNTA(AH471:AT471)=0,"",ROUND(AVERAGE(AH471:AT471),1))</f>
        <v/>
      </c>
    </row>
    <row r="472" ht="14.4" customHeight="1" s="185">
      <c r="A472" s="255" t="n">
        <v>7</v>
      </c>
      <c r="B472" s="194">
        <f t="array" ref="B472:B472">IFERROR(INDEX(Liste_Enfants!B$4:B$53,SMALL(IF(Liste_Enfants!E$4:E$53="C",ROW(Liste_Enfants!E$4:E$53)-3),7))&amp;" "&amp;INDEX(Liste_Enfants!C$4:C$53,SMALL(IF(Liste_Enfants!E$4:E$53="C",ROW(Liste_Enfants!E$4:E$53)-3),7)),"")</f>
        <v/>
      </c>
      <c r="C472" s="235" t="n"/>
      <c r="D472" s="256" t="n"/>
      <c r="E472" s="256" t="n"/>
      <c r="F472" s="256" t="n"/>
      <c r="G472" s="256" t="n"/>
      <c r="H472" s="256" t="n"/>
      <c r="I472" s="256" t="n"/>
      <c r="J472" s="256" t="n"/>
      <c r="K472" s="256" t="n"/>
      <c r="L472" s="256" t="n"/>
      <c r="M472" s="256" t="n"/>
      <c r="N472" s="256" t="n"/>
      <c r="O472" s="256" t="n"/>
      <c r="P472" s="256" t="n"/>
      <c r="Q472" s="264">
        <f>IF(COUNTA(D472:P472)=0,"",ROUND(AVERAGE(D472:P472),1))</f>
        <v/>
      </c>
      <c r="S472" s="256" t="n"/>
      <c r="T472" s="256" t="n"/>
      <c r="U472" s="256" t="n"/>
      <c r="V472" s="256" t="n"/>
      <c r="W472" s="256" t="n"/>
      <c r="X472" s="256" t="n"/>
      <c r="Y472" s="256" t="n"/>
      <c r="Z472" s="256" t="n"/>
      <c r="AA472" s="256" t="n"/>
      <c r="AB472" s="256" t="n"/>
      <c r="AC472" s="256" t="n"/>
      <c r="AD472" s="256" t="n"/>
      <c r="AE472" s="256" t="n"/>
      <c r="AF472" s="264">
        <f>IF(COUNTA(S472:AE472)=0,"",ROUND(AVERAGE(S472:AE472),1))</f>
        <v/>
      </c>
      <c r="AH472" s="256" t="n"/>
      <c r="AI472" s="256" t="n"/>
      <c r="AJ472" s="256" t="n"/>
      <c r="AK472" s="256" t="n"/>
      <c r="AL472" s="256" t="n"/>
      <c r="AM472" s="256" t="n"/>
      <c r="AN472" s="256" t="n"/>
      <c r="AO472" s="256" t="n"/>
      <c r="AP472" s="256" t="n"/>
      <c r="AQ472" s="256" t="n"/>
      <c r="AR472" s="256" t="n"/>
      <c r="AS472" s="256" t="n"/>
      <c r="AT472" s="256" t="n"/>
      <c r="AU472" s="237">
        <f>IF(COUNTA(AH472:AT472)=0,"",ROUND(AVERAGE(AH472:AT472),1))</f>
        <v/>
      </c>
    </row>
    <row r="473" ht="14.4" customHeight="1" s="185">
      <c r="A473" s="255" t="n">
        <v>8</v>
      </c>
      <c r="B473" s="194">
        <f t="array" ref="B473:B473">IFERROR(INDEX(Liste_Enfants!B$4:B$53,SMALL(IF(Liste_Enfants!E$4:E$53="C",ROW(Liste_Enfants!E$4:E$53)-3),8))&amp;" "&amp;INDEX(Liste_Enfants!C$4:C$53,SMALL(IF(Liste_Enfants!E$4:E$53="C",ROW(Liste_Enfants!E$4:E$53)-3),8)),"")</f>
        <v/>
      </c>
      <c r="C473" s="235" t="n"/>
      <c r="D473" s="256" t="n"/>
      <c r="E473" s="256" t="n"/>
      <c r="F473" s="256" t="n"/>
      <c r="G473" s="256" t="n"/>
      <c r="H473" s="256" t="n"/>
      <c r="I473" s="256" t="n"/>
      <c r="J473" s="256" t="n"/>
      <c r="K473" s="256" t="n"/>
      <c r="L473" s="256" t="n"/>
      <c r="M473" s="256" t="n"/>
      <c r="N473" s="256" t="n"/>
      <c r="O473" s="256" t="n"/>
      <c r="P473" s="256" t="n"/>
      <c r="Q473" s="264">
        <f>IF(COUNTA(D473:P473)=0,"",ROUND(AVERAGE(D473:P473),1))</f>
        <v/>
      </c>
      <c r="S473" s="256" t="n"/>
      <c r="T473" s="256" t="n"/>
      <c r="U473" s="256" t="n"/>
      <c r="V473" s="256" t="n"/>
      <c r="W473" s="256" t="n"/>
      <c r="X473" s="256" t="n"/>
      <c r="Y473" s="256" t="n"/>
      <c r="Z473" s="256" t="n"/>
      <c r="AA473" s="256" t="n"/>
      <c r="AB473" s="256" t="n"/>
      <c r="AC473" s="256" t="n"/>
      <c r="AD473" s="256" t="n"/>
      <c r="AE473" s="256" t="n"/>
      <c r="AF473" s="264">
        <f>IF(COUNTA(S473:AE473)=0,"",ROUND(AVERAGE(S473:AE473),1))</f>
        <v/>
      </c>
      <c r="AH473" s="256" t="n"/>
      <c r="AI473" s="256" t="n"/>
      <c r="AJ473" s="256" t="n"/>
      <c r="AK473" s="256" t="n"/>
      <c r="AL473" s="256" t="n"/>
      <c r="AM473" s="256" t="n"/>
      <c r="AN473" s="256" t="n"/>
      <c r="AO473" s="256" t="n"/>
      <c r="AP473" s="256" t="n"/>
      <c r="AQ473" s="256" t="n"/>
      <c r="AR473" s="256" t="n"/>
      <c r="AS473" s="256" t="n"/>
      <c r="AT473" s="256" t="n"/>
      <c r="AU473" s="237">
        <f>IF(COUNTA(AH473:AT473)=0,"",ROUND(AVERAGE(AH473:AT473),1))</f>
        <v/>
      </c>
    </row>
    <row r="474" ht="14.4" customHeight="1" s="185">
      <c r="A474" s="255" t="n">
        <v>9</v>
      </c>
      <c r="B474" s="194">
        <f t="array" ref="B474:B474">IFERROR(INDEX(Liste_Enfants!B$4:B$53,SMALL(IF(Liste_Enfants!E$4:E$53="C",ROW(Liste_Enfants!E$4:E$53)-3),9))&amp;" "&amp;INDEX(Liste_Enfants!C$4:C$53,SMALL(IF(Liste_Enfants!E$4:E$53="C",ROW(Liste_Enfants!E$4:E$53)-3),9)),"")</f>
        <v/>
      </c>
      <c r="C474" s="235" t="n"/>
      <c r="D474" s="256" t="n"/>
      <c r="E474" s="256" t="n"/>
      <c r="F474" s="256" t="n"/>
      <c r="G474" s="256" t="n"/>
      <c r="H474" s="256" t="n"/>
      <c r="I474" s="256" t="n"/>
      <c r="J474" s="256" t="n"/>
      <c r="K474" s="256" t="n"/>
      <c r="L474" s="256" t="n"/>
      <c r="M474" s="256" t="n"/>
      <c r="N474" s="256" t="n"/>
      <c r="O474" s="256" t="n"/>
      <c r="P474" s="256" t="n"/>
      <c r="Q474" s="264">
        <f>IF(COUNTA(D474:P474)=0,"",ROUND(AVERAGE(D474:P474),1))</f>
        <v/>
      </c>
      <c r="S474" s="256" t="n"/>
      <c r="T474" s="256" t="n"/>
      <c r="U474" s="256" t="n"/>
      <c r="V474" s="256" t="n"/>
      <c r="W474" s="256" t="n"/>
      <c r="X474" s="256" t="n"/>
      <c r="Y474" s="256" t="n"/>
      <c r="Z474" s="256" t="n"/>
      <c r="AA474" s="256" t="n"/>
      <c r="AB474" s="256" t="n"/>
      <c r="AC474" s="256" t="n"/>
      <c r="AD474" s="256" t="n"/>
      <c r="AE474" s="256" t="n"/>
      <c r="AF474" s="264">
        <f>IF(COUNTA(S474:AE474)=0,"",ROUND(AVERAGE(S474:AE474),1))</f>
        <v/>
      </c>
      <c r="AH474" s="256" t="n"/>
      <c r="AI474" s="256" t="n"/>
      <c r="AJ474" s="256" t="n"/>
      <c r="AK474" s="256" t="n"/>
      <c r="AL474" s="256" t="n"/>
      <c r="AM474" s="256" t="n"/>
      <c r="AN474" s="256" t="n"/>
      <c r="AO474" s="256" t="n"/>
      <c r="AP474" s="256" t="n"/>
      <c r="AQ474" s="256" t="n"/>
      <c r="AR474" s="256" t="n"/>
      <c r="AS474" s="256" t="n"/>
      <c r="AT474" s="256" t="n"/>
      <c r="AU474" s="237">
        <f>IF(COUNTA(AH474:AT474)=0,"",ROUND(AVERAGE(AH474:AT474),1))</f>
        <v/>
      </c>
    </row>
    <row r="475" ht="14.4" customHeight="1" s="185">
      <c r="A475" s="255" t="n">
        <v>10</v>
      </c>
      <c r="B475" s="194">
        <f t="array" ref="B475:B475">IFERROR(INDEX(Liste_Enfants!B$4:B$53,SMALL(IF(Liste_Enfants!E$4:E$53="C",ROW(Liste_Enfants!E$4:E$53)-3),10))&amp;" "&amp;INDEX(Liste_Enfants!C$4:C$53,SMALL(IF(Liste_Enfants!E$4:E$53="C",ROW(Liste_Enfants!E$4:E$53)-3),10)),"")</f>
        <v/>
      </c>
      <c r="C475" s="235" t="n"/>
      <c r="D475" s="256" t="n"/>
      <c r="E475" s="256" t="n"/>
      <c r="F475" s="256" t="n"/>
      <c r="G475" s="256" t="n"/>
      <c r="H475" s="256" t="n"/>
      <c r="I475" s="256" t="n"/>
      <c r="J475" s="256" t="n"/>
      <c r="K475" s="256" t="n"/>
      <c r="L475" s="256" t="n"/>
      <c r="M475" s="256" t="n"/>
      <c r="N475" s="256" t="n"/>
      <c r="O475" s="256" t="n"/>
      <c r="P475" s="256" t="n"/>
      <c r="Q475" s="264">
        <f>IF(COUNTA(D475:P475)=0,"",ROUND(AVERAGE(D475:P475),1))</f>
        <v/>
      </c>
      <c r="S475" s="256" t="n"/>
      <c r="T475" s="256" t="n"/>
      <c r="U475" s="256" t="n"/>
      <c r="V475" s="256" t="n"/>
      <c r="W475" s="256" t="n"/>
      <c r="X475" s="256" t="n"/>
      <c r="Y475" s="256" t="n"/>
      <c r="Z475" s="256" t="n"/>
      <c r="AA475" s="256" t="n"/>
      <c r="AB475" s="256" t="n"/>
      <c r="AC475" s="256" t="n"/>
      <c r="AD475" s="256" t="n"/>
      <c r="AE475" s="256" t="n"/>
      <c r="AF475" s="264">
        <f>IF(COUNTA(S475:AE475)=0,"",ROUND(AVERAGE(S475:AE475),1))</f>
        <v/>
      </c>
      <c r="AH475" s="256" t="n"/>
      <c r="AI475" s="256" t="n"/>
      <c r="AJ475" s="256" t="n"/>
      <c r="AK475" s="256" t="n"/>
      <c r="AL475" s="256" t="n"/>
      <c r="AM475" s="256" t="n"/>
      <c r="AN475" s="256" t="n"/>
      <c r="AO475" s="256" t="n"/>
      <c r="AP475" s="256" t="n"/>
      <c r="AQ475" s="256" t="n"/>
      <c r="AR475" s="256" t="n"/>
      <c r="AS475" s="256" t="n"/>
      <c r="AT475" s="256" t="n"/>
      <c r="AU475" s="237">
        <f>IF(COUNTA(AH475:AT475)=0,"",ROUND(AVERAGE(AH475:AT475),1))</f>
        <v/>
      </c>
    </row>
    <row r="476" ht="14.4" customHeight="1" s="185">
      <c r="A476" s="255" t="n">
        <v>11</v>
      </c>
      <c r="B476" s="194">
        <f t="array" ref="B476:B476">IFERROR(INDEX(Liste_Enfants!B$4:B$53,SMALL(IF(Liste_Enfants!E$4:E$53="C",ROW(Liste_Enfants!E$4:E$53)-3),11))&amp;" "&amp;INDEX(Liste_Enfants!C$4:C$53,SMALL(IF(Liste_Enfants!E$4:E$53="C",ROW(Liste_Enfants!E$4:E$53)-3),11)),"")</f>
        <v/>
      </c>
      <c r="C476" s="235" t="n"/>
      <c r="D476" s="256" t="n"/>
      <c r="E476" s="256" t="n"/>
      <c r="F476" s="256" t="n"/>
      <c r="G476" s="256" t="n"/>
      <c r="H476" s="256" t="n"/>
      <c r="I476" s="256" t="n"/>
      <c r="J476" s="256" t="n"/>
      <c r="K476" s="256" t="n"/>
      <c r="L476" s="256" t="n"/>
      <c r="M476" s="256" t="n"/>
      <c r="N476" s="256" t="n"/>
      <c r="O476" s="256" t="n"/>
      <c r="P476" s="256" t="n"/>
      <c r="Q476" s="264">
        <f>IF(COUNTA(D476:P476)=0,"",ROUND(AVERAGE(D476:P476),1))</f>
        <v/>
      </c>
      <c r="S476" s="256" t="n"/>
      <c r="T476" s="256" t="n"/>
      <c r="U476" s="256" t="n"/>
      <c r="V476" s="256" t="n"/>
      <c r="W476" s="256" t="n"/>
      <c r="X476" s="256" t="n"/>
      <c r="Y476" s="256" t="n"/>
      <c r="Z476" s="256" t="n"/>
      <c r="AA476" s="256" t="n"/>
      <c r="AB476" s="256" t="n"/>
      <c r="AC476" s="256" t="n"/>
      <c r="AD476" s="256" t="n"/>
      <c r="AE476" s="256" t="n"/>
      <c r="AF476" s="264">
        <f>IF(COUNTA(S476:AE476)=0,"",ROUND(AVERAGE(S476:AE476),1))</f>
        <v/>
      </c>
      <c r="AH476" s="256" t="n"/>
      <c r="AI476" s="256" t="n"/>
      <c r="AJ476" s="256" t="n"/>
      <c r="AK476" s="256" t="n"/>
      <c r="AL476" s="256" t="n"/>
      <c r="AM476" s="256" t="n"/>
      <c r="AN476" s="256" t="n"/>
      <c r="AO476" s="256" t="n"/>
      <c r="AP476" s="256" t="n"/>
      <c r="AQ476" s="256" t="n"/>
      <c r="AR476" s="256" t="n"/>
      <c r="AS476" s="256" t="n"/>
      <c r="AT476" s="256" t="n"/>
      <c r="AU476" s="237">
        <f>IF(COUNTA(AH476:AT476)=0,"",ROUND(AVERAGE(AH476:AT476),1))</f>
        <v/>
      </c>
    </row>
    <row r="477" ht="14.4" customHeight="1" s="185">
      <c r="A477" s="255" t="n">
        <v>12</v>
      </c>
      <c r="B477" s="194">
        <f t="array" ref="B477:B477">IFERROR(INDEX(Liste_Enfants!B$4:B$53,SMALL(IF(Liste_Enfants!E$4:E$53="C",ROW(Liste_Enfants!E$4:E$53)-3),12))&amp;" "&amp;INDEX(Liste_Enfants!C$4:C$53,SMALL(IF(Liste_Enfants!E$4:E$53="C",ROW(Liste_Enfants!E$4:E$53)-3),12)),"")</f>
        <v/>
      </c>
      <c r="C477" s="235" t="n"/>
      <c r="D477" s="256" t="n"/>
      <c r="E477" s="256" t="n"/>
      <c r="F477" s="256" t="n"/>
      <c r="G477" s="256" t="n"/>
      <c r="H477" s="256" t="n"/>
      <c r="I477" s="256" t="n"/>
      <c r="J477" s="256" t="n"/>
      <c r="K477" s="256" t="n"/>
      <c r="L477" s="256" t="n"/>
      <c r="M477" s="256" t="n"/>
      <c r="N477" s="256" t="n"/>
      <c r="O477" s="256" t="n"/>
      <c r="P477" s="256" t="n"/>
      <c r="Q477" s="264">
        <f>IF(COUNTA(D477:P477)=0,"",ROUND(AVERAGE(D477:P477),1))</f>
        <v/>
      </c>
      <c r="S477" s="256" t="n"/>
      <c r="T477" s="256" t="n"/>
      <c r="U477" s="256" t="n"/>
      <c r="V477" s="256" t="n"/>
      <c r="W477" s="256" t="n"/>
      <c r="X477" s="256" t="n"/>
      <c r="Y477" s="256" t="n"/>
      <c r="Z477" s="256" t="n"/>
      <c r="AA477" s="256" t="n"/>
      <c r="AB477" s="256" t="n"/>
      <c r="AC477" s="256" t="n"/>
      <c r="AD477" s="256" t="n"/>
      <c r="AE477" s="256" t="n"/>
      <c r="AF477" s="264">
        <f>IF(COUNTA(S477:AE477)=0,"",ROUND(AVERAGE(S477:AE477),1))</f>
        <v/>
      </c>
      <c r="AH477" s="256" t="n"/>
      <c r="AI477" s="256" t="n"/>
      <c r="AJ477" s="256" t="n"/>
      <c r="AK477" s="256" t="n"/>
      <c r="AL477" s="256" t="n"/>
      <c r="AM477" s="256" t="n"/>
      <c r="AN477" s="256" t="n"/>
      <c r="AO477" s="256" t="n"/>
      <c r="AP477" s="256" t="n"/>
      <c r="AQ477" s="256" t="n"/>
      <c r="AR477" s="256" t="n"/>
      <c r="AS477" s="256" t="n"/>
      <c r="AT477" s="256" t="n"/>
      <c r="AU477" s="237">
        <f>IF(COUNTA(AH477:AT477)=0,"",ROUND(AVERAGE(AH477:AT477),1))</f>
        <v/>
      </c>
    </row>
    <row r="478" ht="14.4" customHeight="1" s="185">
      <c r="A478" s="255" t="n">
        <v>13</v>
      </c>
      <c r="B478" s="194">
        <f t="array" ref="B478:B478">IFERROR(INDEX(Liste_Enfants!B$4:B$53,SMALL(IF(Liste_Enfants!E$4:E$53="C",ROW(Liste_Enfants!E$4:E$53)-3),13))&amp;" "&amp;INDEX(Liste_Enfants!C$4:C$53,SMALL(IF(Liste_Enfants!E$4:E$53="C",ROW(Liste_Enfants!E$4:E$53)-3),13)),"")</f>
        <v/>
      </c>
      <c r="C478" s="235" t="n"/>
      <c r="D478" s="256" t="n"/>
      <c r="E478" s="256" t="n"/>
      <c r="F478" s="256" t="n"/>
      <c r="G478" s="256" t="n"/>
      <c r="H478" s="256" t="n"/>
      <c r="I478" s="256" t="n"/>
      <c r="J478" s="256" t="n"/>
      <c r="K478" s="256" t="n"/>
      <c r="L478" s="256" t="n"/>
      <c r="M478" s="256" t="n"/>
      <c r="N478" s="256" t="n"/>
      <c r="O478" s="256" t="n"/>
      <c r="P478" s="256" t="n"/>
      <c r="Q478" s="264">
        <f>IF(COUNTA(D478:P478)=0,"",ROUND(AVERAGE(D478:P478),1))</f>
        <v/>
      </c>
      <c r="S478" s="256" t="n"/>
      <c r="T478" s="256" t="n"/>
      <c r="U478" s="256" t="n"/>
      <c r="V478" s="256" t="n"/>
      <c r="W478" s="256" t="n"/>
      <c r="X478" s="256" t="n"/>
      <c r="Y478" s="256" t="n"/>
      <c r="Z478" s="256" t="n"/>
      <c r="AA478" s="256" t="n"/>
      <c r="AB478" s="256" t="n"/>
      <c r="AC478" s="256" t="n"/>
      <c r="AD478" s="256" t="n"/>
      <c r="AE478" s="256" t="n"/>
      <c r="AF478" s="264">
        <f>IF(COUNTA(S478:AE478)=0,"",ROUND(AVERAGE(S478:AE478),1))</f>
        <v/>
      </c>
      <c r="AH478" s="256" t="n"/>
      <c r="AI478" s="256" t="n"/>
      <c r="AJ478" s="256" t="n"/>
      <c r="AK478" s="256" t="n"/>
      <c r="AL478" s="256" t="n"/>
      <c r="AM478" s="256" t="n"/>
      <c r="AN478" s="256" t="n"/>
      <c r="AO478" s="256" t="n"/>
      <c r="AP478" s="256" t="n"/>
      <c r="AQ478" s="256" t="n"/>
      <c r="AR478" s="256" t="n"/>
      <c r="AS478" s="256" t="n"/>
      <c r="AT478" s="256" t="n"/>
      <c r="AU478" s="237">
        <f>IF(COUNTA(AH478:AT478)=0,"",ROUND(AVERAGE(AH478:AT478),1))</f>
        <v/>
      </c>
    </row>
    <row r="479" ht="14.4" customHeight="1" s="185">
      <c r="A479" s="255" t="n">
        <v>14</v>
      </c>
      <c r="B479" s="194">
        <f t="array" ref="B479:B479">IFERROR(INDEX(Liste_Enfants!B$4:B$53,SMALL(IF(Liste_Enfants!E$4:E$53="C",ROW(Liste_Enfants!E$4:E$53)-3),14))&amp;" "&amp;INDEX(Liste_Enfants!C$4:C$53,SMALL(IF(Liste_Enfants!E$4:E$53="C",ROW(Liste_Enfants!E$4:E$53)-3),14)),"")</f>
        <v/>
      </c>
      <c r="C479" s="235" t="n"/>
      <c r="D479" s="256" t="n"/>
      <c r="E479" s="256" t="n"/>
      <c r="F479" s="256" t="n"/>
      <c r="G479" s="256" t="n"/>
      <c r="H479" s="256" t="n"/>
      <c r="I479" s="256" t="n"/>
      <c r="J479" s="256" t="n"/>
      <c r="K479" s="256" t="n"/>
      <c r="L479" s="256" t="n"/>
      <c r="M479" s="256" t="n"/>
      <c r="N479" s="256" t="n"/>
      <c r="O479" s="256" t="n"/>
      <c r="P479" s="256" t="n"/>
      <c r="Q479" s="264">
        <f>IF(COUNTA(D479:P479)=0,"",ROUND(AVERAGE(D479:P479),1))</f>
        <v/>
      </c>
      <c r="S479" s="256" t="n"/>
      <c r="T479" s="256" t="n"/>
      <c r="U479" s="256" t="n"/>
      <c r="V479" s="256" t="n"/>
      <c r="W479" s="256" t="n"/>
      <c r="X479" s="256" t="n"/>
      <c r="Y479" s="256" t="n"/>
      <c r="Z479" s="256" t="n"/>
      <c r="AA479" s="256" t="n"/>
      <c r="AB479" s="256" t="n"/>
      <c r="AC479" s="256" t="n"/>
      <c r="AD479" s="256" t="n"/>
      <c r="AE479" s="256" t="n"/>
      <c r="AF479" s="264">
        <f>IF(COUNTA(S479:AE479)=0,"",ROUND(AVERAGE(S479:AE479),1))</f>
        <v/>
      </c>
      <c r="AH479" s="256" t="n"/>
      <c r="AI479" s="256" t="n"/>
      <c r="AJ479" s="256" t="n"/>
      <c r="AK479" s="256" t="n"/>
      <c r="AL479" s="256" t="n"/>
      <c r="AM479" s="256" t="n"/>
      <c r="AN479" s="256" t="n"/>
      <c r="AO479" s="256" t="n"/>
      <c r="AP479" s="256" t="n"/>
      <c r="AQ479" s="256" t="n"/>
      <c r="AR479" s="256" t="n"/>
      <c r="AS479" s="256" t="n"/>
      <c r="AT479" s="256" t="n"/>
      <c r="AU479" s="237">
        <f>IF(COUNTA(AH479:AT479)=0,"",ROUND(AVERAGE(AH479:AT479),1))</f>
        <v/>
      </c>
    </row>
    <row r="480" ht="14.4" customHeight="1" s="185">
      <c r="A480" s="255" t="n">
        <v>15</v>
      </c>
      <c r="B480" s="194">
        <f t="array" ref="B480:B480">IFERROR(INDEX(Liste_Enfants!B$4:B$53,SMALL(IF(Liste_Enfants!E$4:E$53="C",ROW(Liste_Enfants!E$4:E$53)-3),15))&amp;" "&amp;INDEX(Liste_Enfants!C$4:C$53,SMALL(IF(Liste_Enfants!E$4:E$53="C",ROW(Liste_Enfants!E$4:E$53)-3),15)),"")</f>
        <v/>
      </c>
      <c r="C480" s="235" t="n"/>
      <c r="D480" s="256" t="n"/>
      <c r="E480" s="256" t="n"/>
      <c r="F480" s="256" t="n"/>
      <c r="G480" s="256" t="n"/>
      <c r="H480" s="256" t="n"/>
      <c r="I480" s="256" t="n"/>
      <c r="J480" s="256" t="n"/>
      <c r="K480" s="256" t="n"/>
      <c r="L480" s="256" t="n"/>
      <c r="M480" s="256" t="n"/>
      <c r="N480" s="256" t="n"/>
      <c r="O480" s="256" t="n"/>
      <c r="P480" s="256" t="n"/>
      <c r="Q480" s="264">
        <f>IF(COUNTA(D480:P480)=0,"",ROUND(AVERAGE(D480:P480),1))</f>
        <v/>
      </c>
      <c r="S480" s="256" t="n"/>
      <c r="T480" s="256" t="n"/>
      <c r="U480" s="256" t="n"/>
      <c r="V480" s="256" t="n"/>
      <c r="W480" s="256" t="n"/>
      <c r="X480" s="256" t="n"/>
      <c r="Y480" s="256" t="n"/>
      <c r="Z480" s="256" t="n"/>
      <c r="AA480" s="256" t="n"/>
      <c r="AB480" s="256" t="n"/>
      <c r="AC480" s="256" t="n"/>
      <c r="AD480" s="256" t="n"/>
      <c r="AE480" s="256" t="n"/>
      <c r="AF480" s="264">
        <f>IF(COUNTA(S480:AE480)=0,"",ROUND(AVERAGE(S480:AE480),1))</f>
        <v/>
      </c>
      <c r="AH480" s="256" t="n"/>
      <c r="AI480" s="256" t="n"/>
      <c r="AJ480" s="256" t="n"/>
      <c r="AK480" s="256" t="n"/>
      <c r="AL480" s="256" t="n"/>
      <c r="AM480" s="256" t="n"/>
      <c r="AN480" s="256" t="n"/>
      <c r="AO480" s="256" t="n"/>
      <c r="AP480" s="256" t="n"/>
      <c r="AQ480" s="256" t="n"/>
      <c r="AR480" s="256" t="n"/>
      <c r="AS480" s="256" t="n"/>
      <c r="AT480" s="256" t="n"/>
      <c r="AU480" s="237">
        <f>IF(COUNTA(AH480:AT480)=0,"",ROUND(AVERAGE(AH480:AT480),1))</f>
        <v/>
      </c>
    </row>
    <row r="481" ht="14.4" customHeight="1" s="185">
      <c r="A481" s="257" t="inlineStr">
        <is>
          <t>📊 MOY.</t>
        </is>
      </c>
      <c r="C481" s="235" t="n"/>
      <c r="D481" s="258">
        <f>IF(COUNTA(D466:D480)=0,"",ROUND(AVERAGE(D466:D480),1))</f>
        <v/>
      </c>
      <c r="E481" s="258">
        <f>IF(COUNTA(E466:E480)=0,"",ROUND(AVERAGE(E466:E480),1))</f>
        <v/>
      </c>
      <c r="F481" s="258">
        <f>IF(COUNTA(F466:F480)=0,"",ROUND(AVERAGE(F466:F480),1))</f>
        <v/>
      </c>
      <c r="G481" s="258">
        <f>IF(COUNTA(G466:G480)=0,"",ROUND(AVERAGE(G466:G480),1))</f>
        <v/>
      </c>
      <c r="H481" s="258">
        <f>IF(COUNTA(H466:H480)=0,"",ROUND(AVERAGE(H466:H480),1))</f>
        <v/>
      </c>
      <c r="I481" s="258">
        <f>IF(COUNTA(I466:I480)=0,"",ROUND(AVERAGE(I466:I480),1))</f>
        <v/>
      </c>
      <c r="J481" s="258">
        <f>IF(COUNTA(J466:J480)=0,"",ROUND(AVERAGE(J466:J480),1))</f>
        <v/>
      </c>
      <c r="K481" s="258">
        <f>IF(COUNTA(K466:K480)=0,"",ROUND(AVERAGE(K466:K480),1))</f>
        <v/>
      </c>
      <c r="L481" s="258">
        <f>IF(COUNTA(L466:L480)=0,"",ROUND(AVERAGE(L466:L480),1))</f>
        <v/>
      </c>
      <c r="M481" s="258">
        <f>IF(COUNTA(M466:M480)=0,"",ROUND(AVERAGE(M466:M480),1))</f>
        <v/>
      </c>
      <c r="N481" s="258">
        <f>IF(COUNTA(N466:N480)=0,"",ROUND(AVERAGE(N466:N480),1))</f>
        <v/>
      </c>
      <c r="O481" s="258">
        <f>IF(COUNTA(O466:O480)=0,"",ROUND(AVERAGE(O466:O480),1))</f>
        <v/>
      </c>
      <c r="P481" s="258">
        <f>IF(COUNTA(P466:P480)=0,"",ROUND(AVERAGE(P466:P480),1))</f>
        <v/>
      </c>
      <c r="Q481" s="265">
        <f>IF(COUNTA(Q466:Q480)=0,"",ROUND(AVERAGE(Q466:Q480),1))</f>
        <v/>
      </c>
      <c r="S481" s="258">
        <f>IF(COUNTA(S466:S480)=0,"",ROUND(AVERAGE(S466:S480),1))</f>
        <v/>
      </c>
      <c r="T481" s="258">
        <f>IF(COUNTA(T466:T480)=0,"",ROUND(AVERAGE(T466:T480),1))</f>
        <v/>
      </c>
      <c r="U481" s="258">
        <f>IF(COUNTA(U466:U480)=0,"",ROUND(AVERAGE(U466:U480),1))</f>
        <v/>
      </c>
      <c r="V481" s="258">
        <f>IF(COUNTA(V466:V480)=0,"",ROUND(AVERAGE(V466:V480),1))</f>
        <v/>
      </c>
      <c r="W481" s="258">
        <f>IF(COUNTA(W466:W480)=0,"",ROUND(AVERAGE(W466:W480),1))</f>
        <v/>
      </c>
      <c r="X481" s="258">
        <f>IF(COUNTA(X466:X480)=0,"",ROUND(AVERAGE(X466:X480),1))</f>
        <v/>
      </c>
      <c r="Y481" s="258">
        <f>IF(COUNTA(Y466:Y480)=0,"",ROUND(AVERAGE(Y466:Y480),1))</f>
        <v/>
      </c>
      <c r="Z481" s="258">
        <f>IF(COUNTA(Z466:Z480)=0,"",ROUND(AVERAGE(Z466:Z480),1))</f>
        <v/>
      </c>
      <c r="AA481" s="258">
        <f>IF(COUNTA(AA466:AA480)=0,"",ROUND(AVERAGE(AA466:AA480),1))</f>
        <v/>
      </c>
      <c r="AB481" s="258">
        <f>IF(COUNTA(AB466:AB480)=0,"",ROUND(AVERAGE(AB466:AB480),1))</f>
        <v/>
      </c>
      <c r="AC481" s="258">
        <f>IF(COUNTA(AC466:AC480)=0,"",ROUND(AVERAGE(AC466:AC480),1))</f>
        <v/>
      </c>
      <c r="AD481" s="258">
        <f>IF(COUNTA(AD466:AD480)=0,"",ROUND(AVERAGE(AD466:AD480),1))</f>
        <v/>
      </c>
      <c r="AE481" s="258">
        <f>IF(COUNTA(AE466:AE480)=0,"",ROUND(AVERAGE(AE466:AE480),1))</f>
        <v/>
      </c>
      <c r="AF481" s="265">
        <f>IF(COUNTA(AF466:AF480)=0,"",ROUND(AVERAGE(AF466:AF480),1))</f>
        <v/>
      </c>
      <c r="AH481" s="258">
        <f>IF(COUNTA(AH466:AH480)=0,"",ROUND(AVERAGE(AH466:AH480),1))</f>
        <v/>
      </c>
      <c r="AI481" s="258">
        <f>IF(COUNTA(AI466:AI480)=0,"",ROUND(AVERAGE(AI466:AI480),1))</f>
        <v/>
      </c>
      <c r="AJ481" s="258">
        <f>IF(COUNTA(AJ466:AJ480)=0,"",ROUND(AVERAGE(AJ466:AJ480),1))</f>
        <v/>
      </c>
      <c r="AK481" s="258">
        <f>IF(COUNTA(AK466:AK480)=0,"",ROUND(AVERAGE(AK466:AK480),1))</f>
        <v/>
      </c>
      <c r="AL481" s="258">
        <f>IF(COUNTA(AL466:AL480)=0,"",ROUND(AVERAGE(AL466:AL480),1))</f>
        <v/>
      </c>
      <c r="AM481" s="258">
        <f>IF(COUNTA(AM466:AM480)=0,"",ROUND(AVERAGE(AM466:AM480),1))</f>
        <v/>
      </c>
      <c r="AN481" s="258">
        <f>IF(COUNTA(AN466:AN480)=0,"",ROUND(AVERAGE(AN466:AN480),1))</f>
        <v/>
      </c>
      <c r="AO481" s="258">
        <f>IF(COUNTA(AO466:AO480)=0,"",ROUND(AVERAGE(AO466:AO480),1))</f>
        <v/>
      </c>
      <c r="AP481" s="258">
        <f>IF(COUNTA(AP466:AP480)=0,"",ROUND(AVERAGE(AP466:AP480),1))</f>
        <v/>
      </c>
      <c r="AQ481" s="258">
        <f>IF(COUNTA(AQ466:AQ480)=0,"",ROUND(AVERAGE(AQ466:AQ480),1))</f>
        <v/>
      </c>
      <c r="AR481" s="258">
        <f>IF(COUNTA(AR466:AR480)=0,"",ROUND(AVERAGE(AR466:AR480),1))</f>
        <v/>
      </c>
      <c r="AS481" s="258">
        <f>IF(COUNTA(AS466:AS480)=0,"",ROUND(AVERAGE(AS466:AS480),1))</f>
        <v/>
      </c>
      <c r="AT481" s="258">
        <f>IF(COUNTA(AT466:AT480)=0,"",ROUND(AVERAGE(AT466:AT480),1))</f>
        <v/>
      </c>
      <c r="AU481" s="272">
        <f>IF(COUNTA(AU466:AU480)=0,"",ROUND(AVERAGE(AU466:AU480),1))</f>
        <v/>
      </c>
    </row>
    <row r="482" ht="30" customHeight="1" s="185">
      <c r="A482" s="261" t="inlineStr">
        <is>
          <t>N°</t>
        </is>
      </c>
      <c r="B482" s="247" t="inlineStr">
        <is>
          <t>📅 JEUDI</t>
        </is>
      </c>
      <c r="C482" s="228" t="n"/>
      <c r="D482" s="229" t="inlineStr">
        <is>
          <t>Règles</t>
        </is>
      </c>
      <c r="E482" s="229" t="inlineStr">
        <is>
          <t>Coopér.</t>
        </is>
      </c>
      <c r="F482" s="229" t="inlineStr">
        <is>
          <t>Comm.</t>
        </is>
      </c>
      <c r="G482" s="229" t="inlineStr">
        <is>
          <t>Entraide</t>
        </is>
      </c>
      <c r="H482" s="230" t="inlineStr">
        <is>
          <t>Initiat.</t>
        </is>
      </c>
      <c r="I482" s="230" t="inlineStr">
        <is>
          <t>Gest.mat</t>
        </is>
      </c>
      <c r="J482" s="230" t="inlineStr">
        <is>
          <t>Orga.</t>
        </is>
      </c>
      <c r="K482" s="231" t="inlineStr">
        <is>
          <t>Imagin.</t>
        </is>
      </c>
      <c r="L482" s="231" t="inlineStr">
        <is>
          <t>Expr.art</t>
        </is>
      </c>
      <c r="M482" s="231" t="inlineStr">
        <is>
          <t>Expr.corp</t>
        </is>
      </c>
      <c r="N482" s="232" t="inlineStr">
        <is>
          <t>Coord.</t>
        </is>
      </c>
      <c r="O482" s="232" t="inlineStr">
        <is>
          <t>Endur.</t>
        </is>
      </c>
      <c r="P482" s="232" t="inlineStr">
        <is>
          <t>Esp.sport</t>
        </is>
      </c>
      <c r="Q482" s="267" t="inlineStr">
        <is>
          <t>MOY</t>
        </is>
      </c>
      <c r="R482" s="268" t="inlineStr">
        <is>
          <t>▼ Activité</t>
        </is>
      </c>
      <c r="S482" s="229" t="inlineStr">
        <is>
          <t>Règles</t>
        </is>
      </c>
      <c r="T482" s="229" t="inlineStr">
        <is>
          <t>Coopér.</t>
        </is>
      </c>
      <c r="U482" s="229" t="inlineStr">
        <is>
          <t>Comm.</t>
        </is>
      </c>
      <c r="V482" s="229" t="inlineStr">
        <is>
          <t>Entraide</t>
        </is>
      </c>
      <c r="W482" s="230" t="inlineStr">
        <is>
          <t>Initiat.</t>
        </is>
      </c>
      <c r="X482" s="230" t="inlineStr">
        <is>
          <t>Gest.mat</t>
        </is>
      </c>
      <c r="Y482" s="230" t="inlineStr">
        <is>
          <t>Orga.</t>
        </is>
      </c>
      <c r="Z482" s="231" t="inlineStr">
        <is>
          <t>Imagin.</t>
        </is>
      </c>
      <c r="AA482" s="231" t="inlineStr">
        <is>
          <t>Expr.art</t>
        </is>
      </c>
      <c r="AB482" s="231" t="inlineStr">
        <is>
          <t>Expr.corp</t>
        </is>
      </c>
      <c r="AC482" s="232" t="inlineStr">
        <is>
          <t>Coord.</t>
        </is>
      </c>
      <c r="AD482" s="232" t="inlineStr">
        <is>
          <t>Endur.</t>
        </is>
      </c>
      <c r="AE482" s="232" t="inlineStr">
        <is>
          <t>Esp.sport</t>
        </is>
      </c>
      <c r="AF482" s="267" t="inlineStr">
        <is>
          <t>MOY</t>
        </is>
      </c>
      <c r="AH482" s="229" t="inlineStr">
        <is>
          <t>Règles</t>
        </is>
      </c>
      <c r="AI482" s="229" t="inlineStr">
        <is>
          <t>Coopér.</t>
        </is>
      </c>
      <c r="AJ482" s="229" t="inlineStr">
        <is>
          <t>Comm.</t>
        </is>
      </c>
      <c r="AK482" s="229" t="inlineStr">
        <is>
          <t>Entraide</t>
        </is>
      </c>
      <c r="AL482" s="230" t="inlineStr">
        <is>
          <t>Initiat.</t>
        </is>
      </c>
      <c r="AM482" s="230" t="inlineStr">
        <is>
          <t>Gest.mat</t>
        </is>
      </c>
      <c r="AN482" s="230" t="inlineStr">
        <is>
          <t>Orga.</t>
        </is>
      </c>
      <c r="AO482" s="231" t="inlineStr">
        <is>
          <t>Imagin.</t>
        </is>
      </c>
      <c r="AP482" s="231" t="inlineStr">
        <is>
          <t>Expr.art</t>
        </is>
      </c>
      <c r="AQ482" s="231" t="inlineStr">
        <is>
          <t>Expr.corp</t>
        </is>
      </c>
      <c r="AR482" s="232" t="inlineStr">
        <is>
          <t>Coord.</t>
        </is>
      </c>
      <c r="AS482" s="232" t="inlineStr">
        <is>
          <t>Endur.</t>
        </is>
      </c>
      <c r="AT482" s="232" t="inlineStr">
        <is>
          <t>Esp.sport</t>
        </is>
      </c>
      <c r="AU482" s="269" t="inlineStr">
        <is>
          <t>MOY</t>
        </is>
      </c>
    </row>
    <row r="483" ht="14.4" customHeight="1" s="185">
      <c r="A483" s="255" t="n">
        <v>1</v>
      </c>
      <c r="B483" s="194">
        <f t="array" ref="B483:B483">IFERROR(INDEX(Liste_Enfants!B$4:B$53,SMALL(IF(Liste_Enfants!E$4:E$53="C",ROW(Liste_Enfants!E$4:E$53)-3),1))&amp;" "&amp;INDEX(Liste_Enfants!C$4:C$53,SMALL(IF(Liste_Enfants!E$4:E$53="C",ROW(Liste_Enfants!E$4:E$53)-3),1)),"")</f>
        <v/>
      </c>
      <c r="C483" s="235" t="n"/>
      <c r="D483" s="256" t="n"/>
      <c r="E483" s="256" t="n"/>
      <c r="F483" s="256" t="n"/>
      <c r="G483" s="256" t="n"/>
      <c r="H483" s="256" t="n"/>
      <c r="I483" s="256" t="n"/>
      <c r="J483" s="256" t="n"/>
      <c r="K483" s="256" t="n"/>
      <c r="L483" s="256" t="n"/>
      <c r="M483" s="256" t="n"/>
      <c r="N483" s="256" t="n"/>
      <c r="O483" s="256" t="n"/>
      <c r="P483" s="256" t="n"/>
      <c r="Q483" s="264">
        <f>IF(COUNTA(D483:P483)=0,"",ROUND(AVERAGE(D483:P483),1))</f>
        <v/>
      </c>
      <c r="S483" s="256" t="n"/>
      <c r="T483" s="256" t="n"/>
      <c r="U483" s="256" t="n"/>
      <c r="V483" s="256" t="n"/>
      <c r="W483" s="256" t="n"/>
      <c r="X483" s="256" t="n"/>
      <c r="Y483" s="256" t="n"/>
      <c r="Z483" s="256" t="n"/>
      <c r="AA483" s="256" t="n"/>
      <c r="AB483" s="256" t="n"/>
      <c r="AC483" s="256" t="n"/>
      <c r="AD483" s="256" t="n"/>
      <c r="AE483" s="256" t="n"/>
      <c r="AF483" s="264">
        <f>IF(COUNTA(S483:AE483)=0,"",ROUND(AVERAGE(S483:AE483),1))</f>
        <v/>
      </c>
      <c r="AH483" s="256" t="n"/>
      <c r="AI483" s="256" t="n"/>
      <c r="AJ483" s="256" t="n"/>
      <c r="AK483" s="256" t="n"/>
      <c r="AL483" s="256" t="n"/>
      <c r="AM483" s="256" t="n"/>
      <c r="AN483" s="256" t="n"/>
      <c r="AO483" s="256" t="n"/>
      <c r="AP483" s="256" t="n"/>
      <c r="AQ483" s="256" t="n"/>
      <c r="AR483" s="256" t="n"/>
      <c r="AS483" s="256" t="n"/>
      <c r="AT483" s="256" t="n"/>
      <c r="AU483" s="237">
        <f>IF(COUNTA(AH483:AT483)=0,"",ROUND(AVERAGE(AH483:AT483),1))</f>
        <v/>
      </c>
    </row>
    <row r="484" ht="14.4" customHeight="1" s="185">
      <c r="A484" s="255" t="n">
        <v>2</v>
      </c>
      <c r="B484" s="194">
        <f t="array" ref="B484:B484">IFERROR(INDEX(Liste_Enfants!B$4:B$53,SMALL(IF(Liste_Enfants!E$4:E$53="C",ROW(Liste_Enfants!E$4:E$53)-3),2))&amp;" "&amp;INDEX(Liste_Enfants!C$4:C$53,SMALL(IF(Liste_Enfants!E$4:E$53="C",ROW(Liste_Enfants!E$4:E$53)-3),2)),"")</f>
        <v/>
      </c>
      <c r="C484" s="235" t="n"/>
      <c r="D484" s="256" t="n"/>
      <c r="E484" s="256" t="n"/>
      <c r="F484" s="256" t="n"/>
      <c r="G484" s="256" t="n"/>
      <c r="H484" s="256" t="n"/>
      <c r="I484" s="256" t="n"/>
      <c r="J484" s="256" t="n"/>
      <c r="K484" s="256" t="n"/>
      <c r="L484" s="256" t="n"/>
      <c r="M484" s="256" t="n"/>
      <c r="N484" s="256" t="n"/>
      <c r="O484" s="256" t="n"/>
      <c r="P484" s="256" t="n"/>
      <c r="Q484" s="264">
        <f>IF(COUNTA(D484:P484)=0,"",ROUND(AVERAGE(D484:P484),1))</f>
        <v/>
      </c>
      <c r="S484" s="256" t="n"/>
      <c r="T484" s="256" t="n"/>
      <c r="U484" s="256" t="n"/>
      <c r="V484" s="256" t="n"/>
      <c r="W484" s="256" t="n"/>
      <c r="X484" s="256" t="n"/>
      <c r="Y484" s="256" t="n"/>
      <c r="Z484" s="256" t="n"/>
      <c r="AA484" s="256" t="n"/>
      <c r="AB484" s="256" t="n"/>
      <c r="AC484" s="256" t="n"/>
      <c r="AD484" s="256" t="n"/>
      <c r="AE484" s="256" t="n"/>
      <c r="AF484" s="264">
        <f>IF(COUNTA(S484:AE484)=0,"",ROUND(AVERAGE(S484:AE484),1))</f>
        <v/>
      </c>
      <c r="AH484" s="256" t="n"/>
      <c r="AI484" s="256" t="n"/>
      <c r="AJ484" s="256" t="n"/>
      <c r="AK484" s="256" t="n"/>
      <c r="AL484" s="256" t="n"/>
      <c r="AM484" s="256" t="n"/>
      <c r="AN484" s="256" t="n"/>
      <c r="AO484" s="256" t="n"/>
      <c r="AP484" s="256" t="n"/>
      <c r="AQ484" s="256" t="n"/>
      <c r="AR484" s="256" t="n"/>
      <c r="AS484" s="256" t="n"/>
      <c r="AT484" s="256" t="n"/>
      <c r="AU484" s="237">
        <f>IF(COUNTA(AH484:AT484)=0,"",ROUND(AVERAGE(AH484:AT484),1))</f>
        <v/>
      </c>
    </row>
    <row r="485" ht="14.4" customHeight="1" s="185">
      <c r="A485" s="255" t="n">
        <v>3</v>
      </c>
      <c r="B485" s="194">
        <f t="array" ref="B485:B485">IFERROR(INDEX(Liste_Enfants!B$4:B$53,SMALL(IF(Liste_Enfants!E$4:E$53="C",ROW(Liste_Enfants!E$4:E$53)-3),3))&amp;" "&amp;INDEX(Liste_Enfants!C$4:C$53,SMALL(IF(Liste_Enfants!E$4:E$53="C",ROW(Liste_Enfants!E$4:E$53)-3),3)),"")</f>
        <v/>
      </c>
      <c r="C485" s="235" t="n"/>
      <c r="D485" s="256" t="n"/>
      <c r="E485" s="256" t="n"/>
      <c r="F485" s="256" t="n"/>
      <c r="G485" s="256" t="n"/>
      <c r="H485" s="256" t="n"/>
      <c r="I485" s="256" t="n"/>
      <c r="J485" s="256" t="n"/>
      <c r="K485" s="256" t="n"/>
      <c r="L485" s="256" t="n"/>
      <c r="M485" s="256" t="n"/>
      <c r="N485" s="256" t="n"/>
      <c r="O485" s="256" t="n"/>
      <c r="P485" s="256" t="n"/>
      <c r="Q485" s="264">
        <f>IF(COUNTA(D485:P485)=0,"",ROUND(AVERAGE(D485:P485),1))</f>
        <v/>
      </c>
      <c r="S485" s="256" t="n"/>
      <c r="T485" s="256" t="n"/>
      <c r="U485" s="256" t="n"/>
      <c r="V485" s="256" t="n"/>
      <c r="W485" s="256" t="n"/>
      <c r="X485" s="256" t="n"/>
      <c r="Y485" s="256" t="n"/>
      <c r="Z485" s="256" t="n"/>
      <c r="AA485" s="256" t="n"/>
      <c r="AB485" s="256" t="n"/>
      <c r="AC485" s="256" t="n"/>
      <c r="AD485" s="256" t="n"/>
      <c r="AE485" s="256" t="n"/>
      <c r="AF485" s="264">
        <f>IF(COUNTA(S485:AE485)=0,"",ROUND(AVERAGE(S485:AE485),1))</f>
        <v/>
      </c>
      <c r="AH485" s="256" t="n"/>
      <c r="AI485" s="256" t="n"/>
      <c r="AJ485" s="256" t="n"/>
      <c r="AK485" s="256" t="n"/>
      <c r="AL485" s="256" t="n"/>
      <c r="AM485" s="256" t="n"/>
      <c r="AN485" s="256" t="n"/>
      <c r="AO485" s="256" t="n"/>
      <c r="AP485" s="256" t="n"/>
      <c r="AQ485" s="256" t="n"/>
      <c r="AR485" s="256" t="n"/>
      <c r="AS485" s="256" t="n"/>
      <c r="AT485" s="256" t="n"/>
      <c r="AU485" s="237">
        <f>IF(COUNTA(AH485:AT485)=0,"",ROUND(AVERAGE(AH485:AT485),1))</f>
        <v/>
      </c>
    </row>
    <row r="486" ht="14.4" customHeight="1" s="185">
      <c r="A486" s="255" t="n">
        <v>4</v>
      </c>
      <c r="B486" s="194">
        <f t="array" ref="B486:B486">IFERROR(INDEX(Liste_Enfants!B$4:B$53,SMALL(IF(Liste_Enfants!E$4:E$53="C",ROW(Liste_Enfants!E$4:E$53)-3),4))&amp;" "&amp;INDEX(Liste_Enfants!C$4:C$53,SMALL(IF(Liste_Enfants!E$4:E$53="C",ROW(Liste_Enfants!E$4:E$53)-3),4)),"")</f>
        <v/>
      </c>
      <c r="C486" s="235" t="n"/>
      <c r="D486" s="256" t="n"/>
      <c r="E486" s="256" t="n"/>
      <c r="F486" s="256" t="n"/>
      <c r="G486" s="256" t="n"/>
      <c r="H486" s="256" t="n"/>
      <c r="I486" s="256" t="n"/>
      <c r="J486" s="256" t="n"/>
      <c r="K486" s="256" t="n"/>
      <c r="L486" s="256" t="n"/>
      <c r="M486" s="256" t="n"/>
      <c r="N486" s="256" t="n"/>
      <c r="O486" s="256" t="n"/>
      <c r="P486" s="256" t="n"/>
      <c r="Q486" s="264">
        <f>IF(COUNTA(D486:P486)=0,"",ROUND(AVERAGE(D486:P486),1))</f>
        <v/>
      </c>
      <c r="S486" s="256" t="n"/>
      <c r="T486" s="256" t="n"/>
      <c r="U486" s="256" t="n"/>
      <c r="V486" s="256" t="n"/>
      <c r="W486" s="256" t="n"/>
      <c r="X486" s="256" t="n"/>
      <c r="Y486" s="256" t="n"/>
      <c r="Z486" s="256" t="n"/>
      <c r="AA486" s="256" t="n"/>
      <c r="AB486" s="256" t="n"/>
      <c r="AC486" s="256" t="n"/>
      <c r="AD486" s="256" t="n"/>
      <c r="AE486" s="256" t="n"/>
      <c r="AF486" s="264">
        <f>IF(COUNTA(S486:AE486)=0,"",ROUND(AVERAGE(S486:AE486),1))</f>
        <v/>
      </c>
      <c r="AH486" s="256" t="n"/>
      <c r="AI486" s="256" t="n"/>
      <c r="AJ486" s="256" t="n"/>
      <c r="AK486" s="256" t="n"/>
      <c r="AL486" s="256" t="n"/>
      <c r="AM486" s="256" t="n"/>
      <c r="AN486" s="256" t="n"/>
      <c r="AO486" s="256" t="n"/>
      <c r="AP486" s="256" t="n"/>
      <c r="AQ486" s="256" t="n"/>
      <c r="AR486" s="256" t="n"/>
      <c r="AS486" s="256" t="n"/>
      <c r="AT486" s="256" t="n"/>
      <c r="AU486" s="237">
        <f>IF(COUNTA(AH486:AT486)=0,"",ROUND(AVERAGE(AH486:AT486),1))</f>
        <v/>
      </c>
    </row>
    <row r="487" ht="14.4" customHeight="1" s="185">
      <c r="A487" s="255" t="n">
        <v>5</v>
      </c>
      <c r="B487" s="194">
        <f t="array" ref="B487:B487">IFERROR(INDEX(Liste_Enfants!B$4:B$53,SMALL(IF(Liste_Enfants!E$4:E$53="C",ROW(Liste_Enfants!E$4:E$53)-3),5))&amp;" "&amp;INDEX(Liste_Enfants!C$4:C$53,SMALL(IF(Liste_Enfants!E$4:E$53="C",ROW(Liste_Enfants!E$4:E$53)-3),5)),"")</f>
        <v/>
      </c>
      <c r="C487" s="235" t="n"/>
      <c r="D487" s="256" t="n"/>
      <c r="E487" s="256" t="n"/>
      <c r="F487" s="256" t="n"/>
      <c r="G487" s="256" t="n"/>
      <c r="H487" s="256" t="n"/>
      <c r="I487" s="256" t="n"/>
      <c r="J487" s="256" t="n"/>
      <c r="K487" s="256" t="n"/>
      <c r="L487" s="256" t="n"/>
      <c r="M487" s="256" t="n"/>
      <c r="N487" s="256" t="n"/>
      <c r="O487" s="256" t="n"/>
      <c r="P487" s="256" t="n"/>
      <c r="Q487" s="264">
        <f>IF(COUNTA(D487:P487)=0,"",ROUND(AVERAGE(D487:P487),1))</f>
        <v/>
      </c>
      <c r="S487" s="256" t="n"/>
      <c r="T487" s="256" t="n"/>
      <c r="U487" s="256" t="n"/>
      <c r="V487" s="256" t="n"/>
      <c r="W487" s="256" t="n"/>
      <c r="X487" s="256" t="n"/>
      <c r="Y487" s="256" t="n"/>
      <c r="Z487" s="256" t="n"/>
      <c r="AA487" s="256" t="n"/>
      <c r="AB487" s="256" t="n"/>
      <c r="AC487" s="256" t="n"/>
      <c r="AD487" s="256" t="n"/>
      <c r="AE487" s="256" t="n"/>
      <c r="AF487" s="264">
        <f>IF(COUNTA(S487:AE487)=0,"",ROUND(AVERAGE(S487:AE487),1))</f>
        <v/>
      </c>
      <c r="AH487" s="256" t="n"/>
      <c r="AI487" s="256" t="n"/>
      <c r="AJ487" s="256" t="n"/>
      <c r="AK487" s="256" t="n"/>
      <c r="AL487" s="256" t="n"/>
      <c r="AM487" s="256" t="n"/>
      <c r="AN487" s="256" t="n"/>
      <c r="AO487" s="256" t="n"/>
      <c r="AP487" s="256" t="n"/>
      <c r="AQ487" s="256" t="n"/>
      <c r="AR487" s="256" t="n"/>
      <c r="AS487" s="256" t="n"/>
      <c r="AT487" s="256" t="n"/>
      <c r="AU487" s="237">
        <f>IF(COUNTA(AH487:AT487)=0,"",ROUND(AVERAGE(AH487:AT487),1))</f>
        <v/>
      </c>
    </row>
    <row r="488" ht="14.4" customHeight="1" s="185">
      <c r="A488" s="255" t="n">
        <v>6</v>
      </c>
      <c r="B488" s="194">
        <f t="array" ref="B488:B488">IFERROR(INDEX(Liste_Enfants!B$4:B$53,SMALL(IF(Liste_Enfants!E$4:E$53="C",ROW(Liste_Enfants!E$4:E$53)-3),6))&amp;" "&amp;INDEX(Liste_Enfants!C$4:C$53,SMALL(IF(Liste_Enfants!E$4:E$53="C",ROW(Liste_Enfants!E$4:E$53)-3),6)),"")</f>
        <v/>
      </c>
      <c r="C488" s="235" t="n"/>
      <c r="D488" s="256" t="n"/>
      <c r="E488" s="256" t="n"/>
      <c r="F488" s="256" t="n"/>
      <c r="G488" s="256" t="n"/>
      <c r="H488" s="256" t="n"/>
      <c r="I488" s="256" t="n"/>
      <c r="J488" s="256" t="n"/>
      <c r="K488" s="256" t="n"/>
      <c r="L488" s="256" t="n"/>
      <c r="M488" s="256" t="n"/>
      <c r="N488" s="256" t="n"/>
      <c r="O488" s="256" t="n"/>
      <c r="P488" s="256" t="n"/>
      <c r="Q488" s="264">
        <f>IF(COUNTA(D488:P488)=0,"",ROUND(AVERAGE(D488:P488),1))</f>
        <v/>
      </c>
      <c r="S488" s="256" t="n"/>
      <c r="T488" s="256" t="n"/>
      <c r="U488" s="256" t="n"/>
      <c r="V488" s="256" t="n"/>
      <c r="W488" s="256" t="n"/>
      <c r="X488" s="256" t="n"/>
      <c r="Y488" s="256" t="n"/>
      <c r="Z488" s="256" t="n"/>
      <c r="AA488" s="256" t="n"/>
      <c r="AB488" s="256" t="n"/>
      <c r="AC488" s="256" t="n"/>
      <c r="AD488" s="256" t="n"/>
      <c r="AE488" s="256" t="n"/>
      <c r="AF488" s="264">
        <f>IF(COUNTA(S488:AE488)=0,"",ROUND(AVERAGE(S488:AE488),1))</f>
        <v/>
      </c>
      <c r="AH488" s="256" t="n"/>
      <c r="AI488" s="256" t="n"/>
      <c r="AJ488" s="256" t="n"/>
      <c r="AK488" s="256" t="n"/>
      <c r="AL488" s="256" t="n"/>
      <c r="AM488" s="256" t="n"/>
      <c r="AN488" s="256" t="n"/>
      <c r="AO488" s="256" t="n"/>
      <c r="AP488" s="256" t="n"/>
      <c r="AQ488" s="256" t="n"/>
      <c r="AR488" s="256" t="n"/>
      <c r="AS488" s="256" t="n"/>
      <c r="AT488" s="256" t="n"/>
      <c r="AU488" s="237">
        <f>IF(COUNTA(AH488:AT488)=0,"",ROUND(AVERAGE(AH488:AT488),1))</f>
        <v/>
      </c>
    </row>
    <row r="489" ht="14.4" customHeight="1" s="185">
      <c r="A489" s="255" t="n">
        <v>7</v>
      </c>
      <c r="B489" s="194">
        <f t="array" ref="B489:B489">IFERROR(INDEX(Liste_Enfants!B$4:B$53,SMALL(IF(Liste_Enfants!E$4:E$53="C",ROW(Liste_Enfants!E$4:E$53)-3),7))&amp;" "&amp;INDEX(Liste_Enfants!C$4:C$53,SMALL(IF(Liste_Enfants!E$4:E$53="C",ROW(Liste_Enfants!E$4:E$53)-3),7)),"")</f>
        <v/>
      </c>
      <c r="C489" s="235" t="n"/>
      <c r="D489" s="256" t="n"/>
      <c r="E489" s="256" t="n"/>
      <c r="F489" s="256" t="n"/>
      <c r="G489" s="256" t="n"/>
      <c r="H489" s="256" t="n"/>
      <c r="I489" s="256" t="n"/>
      <c r="J489" s="256" t="n"/>
      <c r="K489" s="256" t="n"/>
      <c r="L489" s="256" t="n"/>
      <c r="M489" s="256" t="n"/>
      <c r="N489" s="256" t="n"/>
      <c r="O489" s="256" t="n"/>
      <c r="P489" s="256" t="n"/>
      <c r="Q489" s="264">
        <f>IF(COUNTA(D489:P489)=0,"",ROUND(AVERAGE(D489:P489),1))</f>
        <v/>
      </c>
      <c r="S489" s="256" t="n"/>
      <c r="T489" s="256" t="n"/>
      <c r="U489" s="256" t="n"/>
      <c r="V489" s="256" t="n"/>
      <c r="W489" s="256" t="n"/>
      <c r="X489" s="256" t="n"/>
      <c r="Y489" s="256" t="n"/>
      <c r="Z489" s="256" t="n"/>
      <c r="AA489" s="256" t="n"/>
      <c r="AB489" s="256" t="n"/>
      <c r="AC489" s="256" t="n"/>
      <c r="AD489" s="256" t="n"/>
      <c r="AE489" s="256" t="n"/>
      <c r="AF489" s="264">
        <f>IF(COUNTA(S489:AE489)=0,"",ROUND(AVERAGE(S489:AE489),1))</f>
        <v/>
      </c>
      <c r="AH489" s="256" t="n"/>
      <c r="AI489" s="256" t="n"/>
      <c r="AJ489" s="256" t="n"/>
      <c r="AK489" s="256" t="n"/>
      <c r="AL489" s="256" t="n"/>
      <c r="AM489" s="256" t="n"/>
      <c r="AN489" s="256" t="n"/>
      <c r="AO489" s="256" t="n"/>
      <c r="AP489" s="256" t="n"/>
      <c r="AQ489" s="256" t="n"/>
      <c r="AR489" s="256" t="n"/>
      <c r="AS489" s="256" t="n"/>
      <c r="AT489" s="256" t="n"/>
      <c r="AU489" s="237">
        <f>IF(COUNTA(AH489:AT489)=0,"",ROUND(AVERAGE(AH489:AT489),1))</f>
        <v/>
      </c>
    </row>
    <row r="490" ht="14.4" customHeight="1" s="185">
      <c r="A490" s="255" t="n">
        <v>8</v>
      </c>
      <c r="B490" s="194">
        <f t="array" ref="B490:B490">IFERROR(INDEX(Liste_Enfants!B$4:B$53,SMALL(IF(Liste_Enfants!E$4:E$53="C",ROW(Liste_Enfants!E$4:E$53)-3),8))&amp;" "&amp;INDEX(Liste_Enfants!C$4:C$53,SMALL(IF(Liste_Enfants!E$4:E$53="C",ROW(Liste_Enfants!E$4:E$53)-3),8)),"")</f>
        <v/>
      </c>
      <c r="C490" s="235" t="n"/>
      <c r="D490" s="256" t="n"/>
      <c r="E490" s="256" t="n"/>
      <c r="F490" s="256" t="n"/>
      <c r="G490" s="256" t="n"/>
      <c r="H490" s="256" t="n"/>
      <c r="I490" s="256" t="n"/>
      <c r="J490" s="256" t="n"/>
      <c r="K490" s="256" t="n"/>
      <c r="L490" s="256" t="n"/>
      <c r="M490" s="256" t="n"/>
      <c r="N490" s="256" t="n"/>
      <c r="O490" s="256" t="n"/>
      <c r="P490" s="256" t="n"/>
      <c r="Q490" s="264">
        <f>IF(COUNTA(D490:P490)=0,"",ROUND(AVERAGE(D490:P490),1))</f>
        <v/>
      </c>
      <c r="S490" s="256" t="n"/>
      <c r="T490" s="256" t="n"/>
      <c r="U490" s="256" t="n"/>
      <c r="V490" s="256" t="n"/>
      <c r="W490" s="256" t="n"/>
      <c r="X490" s="256" t="n"/>
      <c r="Y490" s="256" t="n"/>
      <c r="Z490" s="256" t="n"/>
      <c r="AA490" s="256" t="n"/>
      <c r="AB490" s="256" t="n"/>
      <c r="AC490" s="256" t="n"/>
      <c r="AD490" s="256" t="n"/>
      <c r="AE490" s="256" t="n"/>
      <c r="AF490" s="264">
        <f>IF(COUNTA(S490:AE490)=0,"",ROUND(AVERAGE(S490:AE490),1))</f>
        <v/>
      </c>
      <c r="AH490" s="256" t="n"/>
      <c r="AI490" s="256" t="n"/>
      <c r="AJ490" s="256" t="n"/>
      <c r="AK490" s="256" t="n"/>
      <c r="AL490" s="256" t="n"/>
      <c r="AM490" s="256" t="n"/>
      <c r="AN490" s="256" t="n"/>
      <c r="AO490" s="256" t="n"/>
      <c r="AP490" s="256" t="n"/>
      <c r="AQ490" s="256" t="n"/>
      <c r="AR490" s="256" t="n"/>
      <c r="AS490" s="256" t="n"/>
      <c r="AT490" s="256" t="n"/>
      <c r="AU490" s="237">
        <f>IF(COUNTA(AH490:AT490)=0,"",ROUND(AVERAGE(AH490:AT490),1))</f>
        <v/>
      </c>
    </row>
    <row r="491" ht="14.4" customHeight="1" s="185">
      <c r="A491" s="255" t="n">
        <v>9</v>
      </c>
      <c r="B491" s="194">
        <f t="array" ref="B491:B491">IFERROR(INDEX(Liste_Enfants!B$4:B$53,SMALL(IF(Liste_Enfants!E$4:E$53="C",ROW(Liste_Enfants!E$4:E$53)-3),9))&amp;" "&amp;INDEX(Liste_Enfants!C$4:C$53,SMALL(IF(Liste_Enfants!E$4:E$53="C",ROW(Liste_Enfants!E$4:E$53)-3),9)),"")</f>
        <v/>
      </c>
      <c r="C491" s="235" t="n"/>
      <c r="D491" s="256" t="n"/>
      <c r="E491" s="256" t="n"/>
      <c r="F491" s="256" t="n"/>
      <c r="G491" s="256" t="n"/>
      <c r="H491" s="256" t="n"/>
      <c r="I491" s="256" t="n"/>
      <c r="J491" s="256" t="n"/>
      <c r="K491" s="256" t="n"/>
      <c r="L491" s="256" t="n"/>
      <c r="M491" s="256" t="n"/>
      <c r="N491" s="256" t="n"/>
      <c r="O491" s="256" t="n"/>
      <c r="P491" s="256" t="n"/>
      <c r="Q491" s="264">
        <f>IF(COUNTA(D491:P491)=0,"",ROUND(AVERAGE(D491:P491),1))</f>
        <v/>
      </c>
      <c r="S491" s="256" t="n"/>
      <c r="T491" s="256" t="n"/>
      <c r="U491" s="256" t="n"/>
      <c r="V491" s="256" t="n"/>
      <c r="W491" s="256" t="n"/>
      <c r="X491" s="256" t="n"/>
      <c r="Y491" s="256" t="n"/>
      <c r="Z491" s="256" t="n"/>
      <c r="AA491" s="256" t="n"/>
      <c r="AB491" s="256" t="n"/>
      <c r="AC491" s="256" t="n"/>
      <c r="AD491" s="256" t="n"/>
      <c r="AE491" s="256" t="n"/>
      <c r="AF491" s="264">
        <f>IF(COUNTA(S491:AE491)=0,"",ROUND(AVERAGE(S491:AE491),1))</f>
        <v/>
      </c>
      <c r="AH491" s="256" t="n"/>
      <c r="AI491" s="256" t="n"/>
      <c r="AJ491" s="256" t="n"/>
      <c r="AK491" s="256" t="n"/>
      <c r="AL491" s="256" t="n"/>
      <c r="AM491" s="256" t="n"/>
      <c r="AN491" s="256" t="n"/>
      <c r="AO491" s="256" t="n"/>
      <c r="AP491" s="256" t="n"/>
      <c r="AQ491" s="256" t="n"/>
      <c r="AR491" s="256" t="n"/>
      <c r="AS491" s="256" t="n"/>
      <c r="AT491" s="256" t="n"/>
      <c r="AU491" s="237">
        <f>IF(COUNTA(AH491:AT491)=0,"",ROUND(AVERAGE(AH491:AT491),1))</f>
        <v/>
      </c>
    </row>
    <row r="492" ht="14.4" customHeight="1" s="185">
      <c r="A492" s="255" t="n">
        <v>10</v>
      </c>
      <c r="B492" s="194">
        <f t="array" ref="B492:B492">IFERROR(INDEX(Liste_Enfants!B$4:B$53,SMALL(IF(Liste_Enfants!E$4:E$53="C",ROW(Liste_Enfants!E$4:E$53)-3),10))&amp;" "&amp;INDEX(Liste_Enfants!C$4:C$53,SMALL(IF(Liste_Enfants!E$4:E$53="C",ROW(Liste_Enfants!E$4:E$53)-3),10)),"")</f>
        <v/>
      </c>
      <c r="C492" s="235" t="n"/>
      <c r="D492" s="256" t="n"/>
      <c r="E492" s="256" t="n"/>
      <c r="F492" s="256" t="n"/>
      <c r="G492" s="256" t="n"/>
      <c r="H492" s="256" t="n"/>
      <c r="I492" s="256" t="n"/>
      <c r="J492" s="256" t="n"/>
      <c r="K492" s="256" t="n"/>
      <c r="L492" s="256" t="n"/>
      <c r="M492" s="256" t="n"/>
      <c r="N492" s="256" t="n"/>
      <c r="O492" s="256" t="n"/>
      <c r="P492" s="256" t="n"/>
      <c r="Q492" s="264">
        <f>IF(COUNTA(D492:P492)=0,"",ROUND(AVERAGE(D492:P492),1))</f>
        <v/>
      </c>
      <c r="S492" s="256" t="n"/>
      <c r="T492" s="256" t="n"/>
      <c r="U492" s="256" t="n"/>
      <c r="V492" s="256" t="n"/>
      <c r="W492" s="256" t="n"/>
      <c r="X492" s="256" t="n"/>
      <c r="Y492" s="256" t="n"/>
      <c r="Z492" s="256" t="n"/>
      <c r="AA492" s="256" t="n"/>
      <c r="AB492" s="256" t="n"/>
      <c r="AC492" s="256" t="n"/>
      <c r="AD492" s="256" t="n"/>
      <c r="AE492" s="256" t="n"/>
      <c r="AF492" s="264">
        <f>IF(COUNTA(S492:AE492)=0,"",ROUND(AVERAGE(S492:AE492),1))</f>
        <v/>
      </c>
      <c r="AH492" s="256" t="n"/>
      <c r="AI492" s="256" t="n"/>
      <c r="AJ492" s="256" t="n"/>
      <c r="AK492" s="256" t="n"/>
      <c r="AL492" s="256" t="n"/>
      <c r="AM492" s="256" t="n"/>
      <c r="AN492" s="256" t="n"/>
      <c r="AO492" s="256" t="n"/>
      <c r="AP492" s="256" t="n"/>
      <c r="AQ492" s="256" t="n"/>
      <c r="AR492" s="256" t="n"/>
      <c r="AS492" s="256" t="n"/>
      <c r="AT492" s="256" t="n"/>
      <c r="AU492" s="237">
        <f>IF(COUNTA(AH492:AT492)=0,"",ROUND(AVERAGE(AH492:AT492),1))</f>
        <v/>
      </c>
    </row>
    <row r="493" ht="14.4" customHeight="1" s="185">
      <c r="A493" s="255" t="n">
        <v>11</v>
      </c>
      <c r="B493" s="194">
        <f t="array" ref="B493:B493">IFERROR(INDEX(Liste_Enfants!B$4:B$53,SMALL(IF(Liste_Enfants!E$4:E$53="C",ROW(Liste_Enfants!E$4:E$53)-3),11))&amp;" "&amp;INDEX(Liste_Enfants!C$4:C$53,SMALL(IF(Liste_Enfants!E$4:E$53="C",ROW(Liste_Enfants!E$4:E$53)-3),11)),"")</f>
        <v/>
      </c>
      <c r="C493" s="235" t="n"/>
      <c r="D493" s="256" t="n"/>
      <c r="E493" s="256" t="n"/>
      <c r="F493" s="256" t="n"/>
      <c r="G493" s="256" t="n"/>
      <c r="H493" s="256" t="n"/>
      <c r="I493" s="256" t="n"/>
      <c r="J493" s="256" t="n"/>
      <c r="K493" s="256" t="n"/>
      <c r="L493" s="256" t="n"/>
      <c r="M493" s="256" t="n"/>
      <c r="N493" s="256" t="n"/>
      <c r="O493" s="256" t="n"/>
      <c r="P493" s="256" t="n"/>
      <c r="Q493" s="264">
        <f>IF(COUNTA(D493:P493)=0,"",ROUND(AVERAGE(D493:P493),1))</f>
        <v/>
      </c>
      <c r="S493" s="256" t="n"/>
      <c r="T493" s="256" t="n"/>
      <c r="U493" s="256" t="n"/>
      <c r="V493" s="256" t="n"/>
      <c r="W493" s="256" t="n"/>
      <c r="X493" s="256" t="n"/>
      <c r="Y493" s="256" t="n"/>
      <c r="Z493" s="256" t="n"/>
      <c r="AA493" s="256" t="n"/>
      <c r="AB493" s="256" t="n"/>
      <c r="AC493" s="256" t="n"/>
      <c r="AD493" s="256" t="n"/>
      <c r="AE493" s="256" t="n"/>
      <c r="AF493" s="264">
        <f>IF(COUNTA(S493:AE493)=0,"",ROUND(AVERAGE(S493:AE493),1))</f>
        <v/>
      </c>
      <c r="AH493" s="256" t="n"/>
      <c r="AI493" s="256" t="n"/>
      <c r="AJ493" s="256" t="n"/>
      <c r="AK493" s="256" t="n"/>
      <c r="AL493" s="256" t="n"/>
      <c r="AM493" s="256" t="n"/>
      <c r="AN493" s="256" t="n"/>
      <c r="AO493" s="256" t="n"/>
      <c r="AP493" s="256" t="n"/>
      <c r="AQ493" s="256" t="n"/>
      <c r="AR493" s="256" t="n"/>
      <c r="AS493" s="256" t="n"/>
      <c r="AT493" s="256" t="n"/>
      <c r="AU493" s="237">
        <f>IF(COUNTA(AH493:AT493)=0,"",ROUND(AVERAGE(AH493:AT493),1))</f>
        <v/>
      </c>
    </row>
    <row r="494" ht="14.4" customHeight="1" s="185">
      <c r="A494" s="255" t="n">
        <v>12</v>
      </c>
      <c r="B494" s="194">
        <f t="array" ref="B494:B494">IFERROR(INDEX(Liste_Enfants!B$4:B$53,SMALL(IF(Liste_Enfants!E$4:E$53="C",ROW(Liste_Enfants!E$4:E$53)-3),12))&amp;" "&amp;INDEX(Liste_Enfants!C$4:C$53,SMALL(IF(Liste_Enfants!E$4:E$53="C",ROW(Liste_Enfants!E$4:E$53)-3),12)),"")</f>
        <v/>
      </c>
      <c r="C494" s="235" t="n"/>
      <c r="D494" s="256" t="n"/>
      <c r="E494" s="256" t="n"/>
      <c r="F494" s="256" t="n"/>
      <c r="G494" s="256" t="n"/>
      <c r="H494" s="256" t="n"/>
      <c r="I494" s="256" t="n"/>
      <c r="J494" s="256" t="n"/>
      <c r="K494" s="256" t="n"/>
      <c r="L494" s="256" t="n"/>
      <c r="M494" s="256" t="n"/>
      <c r="N494" s="256" t="n"/>
      <c r="O494" s="256" t="n"/>
      <c r="P494" s="256" t="n"/>
      <c r="Q494" s="264">
        <f>IF(COUNTA(D494:P494)=0,"",ROUND(AVERAGE(D494:P494),1))</f>
        <v/>
      </c>
      <c r="S494" s="256" t="n"/>
      <c r="T494" s="256" t="n"/>
      <c r="U494" s="256" t="n"/>
      <c r="V494" s="256" t="n"/>
      <c r="W494" s="256" t="n"/>
      <c r="X494" s="256" t="n"/>
      <c r="Y494" s="256" t="n"/>
      <c r="Z494" s="256" t="n"/>
      <c r="AA494" s="256" t="n"/>
      <c r="AB494" s="256" t="n"/>
      <c r="AC494" s="256" t="n"/>
      <c r="AD494" s="256" t="n"/>
      <c r="AE494" s="256" t="n"/>
      <c r="AF494" s="264">
        <f>IF(COUNTA(S494:AE494)=0,"",ROUND(AVERAGE(S494:AE494),1))</f>
        <v/>
      </c>
      <c r="AH494" s="256" t="n"/>
      <c r="AI494" s="256" t="n"/>
      <c r="AJ494" s="256" t="n"/>
      <c r="AK494" s="256" t="n"/>
      <c r="AL494" s="256" t="n"/>
      <c r="AM494" s="256" t="n"/>
      <c r="AN494" s="256" t="n"/>
      <c r="AO494" s="256" t="n"/>
      <c r="AP494" s="256" t="n"/>
      <c r="AQ494" s="256" t="n"/>
      <c r="AR494" s="256" t="n"/>
      <c r="AS494" s="256" t="n"/>
      <c r="AT494" s="256" t="n"/>
      <c r="AU494" s="237">
        <f>IF(COUNTA(AH494:AT494)=0,"",ROUND(AVERAGE(AH494:AT494),1))</f>
        <v/>
      </c>
    </row>
    <row r="495" ht="14.4" customHeight="1" s="185">
      <c r="A495" s="255" t="n">
        <v>13</v>
      </c>
      <c r="B495" s="194">
        <f t="array" ref="B495:B495">IFERROR(INDEX(Liste_Enfants!B$4:B$53,SMALL(IF(Liste_Enfants!E$4:E$53="C",ROW(Liste_Enfants!E$4:E$53)-3),13))&amp;" "&amp;INDEX(Liste_Enfants!C$4:C$53,SMALL(IF(Liste_Enfants!E$4:E$53="C",ROW(Liste_Enfants!E$4:E$53)-3),13)),"")</f>
        <v/>
      </c>
      <c r="C495" s="235" t="n"/>
      <c r="D495" s="256" t="n"/>
      <c r="E495" s="256" t="n"/>
      <c r="F495" s="256" t="n"/>
      <c r="G495" s="256" t="n"/>
      <c r="H495" s="256" t="n"/>
      <c r="I495" s="256" t="n"/>
      <c r="J495" s="256" t="n"/>
      <c r="K495" s="256" t="n"/>
      <c r="L495" s="256" t="n"/>
      <c r="M495" s="256" t="n"/>
      <c r="N495" s="256" t="n"/>
      <c r="O495" s="256" t="n"/>
      <c r="P495" s="256" t="n"/>
      <c r="Q495" s="264">
        <f>IF(COUNTA(D495:P495)=0,"",ROUND(AVERAGE(D495:P495),1))</f>
        <v/>
      </c>
      <c r="S495" s="256" t="n"/>
      <c r="T495" s="256" t="n"/>
      <c r="U495" s="256" t="n"/>
      <c r="V495" s="256" t="n"/>
      <c r="W495" s="256" t="n"/>
      <c r="X495" s="256" t="n"/>
      <c r="Y495" s="256" t="n"/>
      <c r="Z495" s="256" t="n"/>
      <c r="AA495" s="256" t="n"/>
      <c r="AB495" s="256" t="n"/>
      <c r="AC495" s="256" t="n"/>
      <c r="AD495" s="256" t="n"/>
      <c r="AE495" s="256" t="n"/>
      <c r="AF495" s="264">
        <f>IF(COUNTA(S495:AE495)=0,"",ROUND(AVERAGE(S495:AE495),1))</f>
        <v/>
      </c>
      <c r="AH495" s="256" t="n"/>
      <c r="AI495" s="256" t="n"/>
      <c r="AJ495" s="256" t="n"/>
      <c r="AK495" s="256" t="n"/>
      <c r="AL495" s="256" t="n"/>
      <c r="AM495" s="256" t="n"/>
      <c r="AN495" s="256" t="n"/>
      <c r="AO495" s="256" t="n"/>
      <c r="AP495" s="256" t="n"/>
      <c r="AQ495" s="256" t="n"/>
      <c r="AR495" s="256" t="n"/>
      <c r="AS495" s="256" t="n"/>
      <c r="AT495" s="256" t="n"/>
      <c r="AU495" s="237">
        <f>IF(COUNTA(AH495:AT495)=0,"",ROUND(AVERAGE(AH495:AT495),1))</f>
        <v/>
      </c>
    </row>
    <row r="496" ht="14.4" customHeight="1" s="185">
      <c r="A496" s="255" t="n">
        <v>14</v>
      </c>
      <c r="B496" s="194">
        <f t="array" ref="B496:B496">IFERROR(INDEX(Liste_Enfants!B$4:B$53,SMALL(IF(Liste_Enfants!E$4:E$53="C",ROW(Liste_Enfants!E$4:E$53)-3),14))&amp;" "&amp;INDEX(Liste_Enfants!C$4:C$53,SMALL(IF(Liste_Enfants!E$4:E$53="C",ROW(Liste_Enfants!E$4:E$53)-3),14)),"")</f>
        <v/>
      </c>
      <c r="C496" s="235" t="n"/>
      <c r="D496" s="256" t="n"/>
      <c r="E496" s="256" t="n"/>
      <c r="F496" s="256" t="n"/>
      <c r="G496" s="256" t="n"/>
      <c r="H496" s="256" t="n"/>
      <c r="I496" s="256" t="n"/>
      <c r="J496" s="256" t="n"/>
      <c r="K496" s="256" t="n"/>
      <c r="L496" s="256" t="n"/>
      <c r="M496" s="256" t="n"/>
      <c r="N496" s="256" t="n"/>
      <c r="O496" s="256" t="n"/>
      <c r="P496" s="256" t="n"/>
      <c r="Q496" s="264">
        <f>IF(COUNTA(D496:P496)=0,"",ROUND(AVERAGE(D496:P496),1))</f>
        <v/>
      </c>
      <c r="S496" s="256" t="n"/>
      <c r="T496" s="256" t="n"/>
      <c r="U496" s="256" t="n"/>
      <c r="V496" s="256" t="n"/>
      <c r="W496" s="256" t="n"/>
      <c r="X496" s="256" t="n"/>
      <c r="Y496" s="256" t="n"/>
      <c r="Z496" s="256" t="n"/>
      <c r="AA496" s="256" t="n"/>
      <c r="AB496" s="256" t="n"/>
      <c r="AC496" s="256" t="n"/>
      <c r="AD496" s="256" t="n"/>
      <c r="AE496" s="256" t="n"/>
      <c r="AF496" s="264">
        <f>IF(COUNTA(S496:AE496)=0,"",ROUND(AVERAGE(S496:AE496),1))</f>
        <v/>
      </c>
      <c r="AH496" s="256" t="n"/>
      <c r="AI496" s="256" t="n"/>
      <c r="AJ496" s="256" t="n"/>
      <c r="AK496" s="256" t="n"/>
      <c r="AL496" s="256" t="n"/>
      <c r="AM496" s="256" t="n"/>
      <c r="AN496" s="256" t="n"/>
      <c r="AO496" s="256" t="n"/>
      <c r="AP496" s="256" t="n"/>
      <c r="AQ496" s="256" t="n"/>
      <c r="AR496" s="256" t="n"/>
      <c r="AS496" s="256" t="n"/>
      <c r="AT496" s="256" t="n"/>
      <c r="AU496" s="237">
        <f>IF(COUNTA(AH496:AT496)=0,"",ROUND(AVERAGE(AH496:AT496),1))</f>
        <v/>
      </c>
    </row>
    <row r="497" ht="14.4" customHeight="1" s="185">
      <c r="A497" s="255" t="n">
        <v>15</v>
      </c>
      <c r="B497" s="194">
        <f t="array" ref="B497:B497">IFERROR(INDEX(Liste_Enfants!B$4:B$53,SMALL(IF(Liste_Enfants!E$4:E$53="C",ROW(Liste_Enfants!E$4:E$53)-3),15))&amp;" "&amp;INDEX(Liste_Enfants!C$4:C$53,SMALL(IF(Liste_Enfants!E$4:E$53="C",ROW(Liste_Enfants!E$4:E$53)-3),15)),"")</f>
        <v/>
      </c>
      <c r="C497" s="235" t="n"/>
      <c r="D497" s="256" t="n"/>
      <c r="E497" s="256" t="n"/>
      <c r="F497" s="256" t="n"/>
      <c r="G497" s="256" t="n"/>
      <c r="H497" s="256" t="n"/>
      <c r="I497" s="256" t="n"/>
      <c r="J497" s="256" t="n"/>
      <c r="K497" s="256" t="n"/>
      <c r="L497" s="256" t="n"/>
      <c r="M497" s="256" t="n"/>
      <c r="N497" s="256" t="n"/>
      <c r="O497" s="256" t="n"/>
      <c r="P497" s="256" t="n"/>
      <c r="Q497" s="264">
        <f>IF(COUNTA(D497:P497)=0,"",ROUND(AVERAGE(D497:P497),1))</f>
        <v/>
      </c>
      <c r="S497" s="256" t="n"/>
      <c r="T497" s="256" t="n"/>
      <c r="U497" s="256" t="n"/>
      <c r="V497" s="256" t="n"/>
      <c r="W497" s="256" t="n"/>
      <c r="X497" s="256" t="n"/>
      <c r="Y497" s="256" t="n"/>
      <c r="Z497" s="256" t="n"/>
      <c r="AA497" s="256" t="n"/>
      <c r="AB497" s="256" t="n"/>
      <c r="AC497" s="256" t="n"/>
      <c r="AD497" s="256" t="n"/>
      <c r="AE497" s="256" t="n"/>
      <c r="AF497" s="264">
        <f>IF(COUNTA(S497:AE497)=0,"",ROUND(AVERAGE(S497:AE497),1))</f>
        <v/>
      </c>
      <c r="AH497" s="256" t="n"/>
      <c r="AI497" s="256" t="n"/>
      <c r="AJ497" s="256" t="n"/>
      <c r="AK497" s="256" t="n"/>
      <c r="AL497" s="256" t="n"/>
      <c r="AM497" s="256" t="n"/>
      <c r="AN497" s="256" t="n"/>
      <c r="AO497" s="256" t="n"/>
      <c r="AP497" s="256" t="n"/>
      <c r="AQ497" s="256" t="n"/>
      <c r="AR497" s="256" t="n"/>
      <c r="AS497" s="256" t="n"/>
      <c r="AT497" s="256" t="n"/>
      <c r="AU497" s="237">
        <f>IF(COUNTA(AH497:AT497)=0,"",ROUND(AVERAGE(AH497:AT497),1))</f>
        <v/>
      </c>
    </row>
    <row r="498" ht="14.4" customHeight="1" s="185">
      <c r="A498" s="257" t="inlineStr">
        <is>
          <t>📊 MOY.</t>
        </is>
      </c>
      <c r="C498" s="235" t="n"/>
      <c r="D498" s="258">
        <f>IF(COUNTA(D483:D497)=0,"",ROUND(AVERAGE(D483:D497),1))</f>
        <v/>
      </c>
      <c r="E498" s="258">
        <f>IF(COUNTA(E483:E497)=0,"",ROUND(AVERAGE(E483:E497),1))</f>
        <v/>
      </c>
      <c r="F498" s="258">
        <f>IF(COUNTA(F483:F497)=0,"",ROUND(AVERAGE(F483:F497),1))</f>
        <v/>
      </c>
      <c r="G498" s="258">
        <f>IF(COUNTA(G483:G497)=0,"",ROUND(AVERAGE(G483:G497),1))</f>
        <v/>
      </c>
      <c r="H498" s="258">
        <f>IF(COUNTA(H483:H497)=0,"",ROUND(AVERAGE(H483:H497),1))</f>
        <v/>
      </c>
      <c r="I498" s="258">
        <f>IF(COUNTA(I483:I497)=0,"",ROUND(AVERAGE(I483:I497),1))</f>
        <v/>
      </c>
      <c r="J498" s="258">
        <f>IF(COUNTA(J483:J497)=0,"",ROUND(AVERAGE(J483:J497),1))</f>
        <v/>
      </c>
      <c r="K498" s="258">
        <f>IF(COUNTA(K483:K497)=0,"",ROUND(AVERAGE(K483:K497),1))</f>
        <v/>
      </c>
      <c r="L498" s="258">
        <f>IF(COUNTA(L483:L497)=0,"",ROUND(AVERAGE(L483:L497),1))</f>
        <v/>
      </c>
      <c r="M498" s="258">
        <f>IF(COUNTA(M483:M497)=0,"",ROUND(AVERAGE(M483:M497),1))</f>
        <v/>
      </c>
      <c r="N498" s="258">
        <f>IF(COUNTA(N483:N497)=0,"",ROUND(AVERAGE(N483:N497),1))</f>
        <v/>
      </c>
      <c r="O498" s="258">
        <f>IF(COUNTA(O483:O497)=0,"",ROUND(AVERAGE(O483:O497),1))</f>
        <v/>
      </c>
      <c r="P498" s="258">
        <f>IF(COUNTA(P483:P497)=0,"",ROUND(AVERAGE(P483:P497),1))</f>
        <v/>
      </c>
      <c r="Q498" s="265">
        <f>IF(COUNTA(Q483:Q497)=0,"",ROUND(AVERAGE(Q483:Q497),1))</f>
        <v/>
      </c>
      <c r="S498" s="258">
        <f>IF(COUNTA(S483:S497)=0,"",ROUND(AVERAGE(S483:S497),1))</f>
        <v/>
      </c>
      <c r="T498" s="258">
        <f>IF(COUNTA(T483:T497)=0,"",ROUND(AVERAGE(T483:T497),1))</f>
        <v/>
      </c>
      <c r="U498" s="258">
        <f>IF(COUNTA(U483:U497)=0,"",ROUND(AVERAGE(U483:U497),1))</f>
        <v/>
      </c>
      <c r="V498" s="258">
        <f>IF(COUNTA(V483:V497)=0,"",ROUND(AVERAGE(V483:V497),1))</f>
        <v/>
      </c>
      <c r="W498" s="258">
        <f>IF(COUNTA(W483:W497)=0,"",ROUND(AVERAGE(W483:W497),1))</f>
        <v/>
      </c>
      <c r="X498" s="258">
        <f>IF(COUNTA(X483:X497)=0,"",ROUND(AVERAGE(X483:X497),1))</f>
        <v/>
      </c>
      <c r="Y498" s="258">
        <f>IF(COUNTA(Y483:Y497)=0,"",ROUND(AVERAGE(Y483:Y497),1))</f>
        <v/>
      </c>
      <c r="Z498" s="258">
        <f>IF(COUNTA(Z483:Z497)=0,"",ROUND(AVERAGE(Z483:Z497),1))</f>
        <v/>
      </c>
      <c r="AA498" s="258">
        <f>IF(COUNTA(AA483:AA497)=0,"",ROUND(AVERAGE(AA483:AA497),1))</f>
        <v/>
      </c>
      <c r="AB498" s="258">
        <f>IF(COUNTA(AB483:AB497)=0,"",ROUND(AVERAGE(AB483:AB497),1))</f>
        <v/>
      </c>
      <c r="AC498" s="258">
        <f>IF(COUNTA(AC483:AC497)=0,"",ROUND(AVERAGE(AC483:AC497),1))</f>
        <v/>
      </c>
      <c r="AD498" s="258">
        <f>IF(COUNTA(AD483:AD497)=0,"",ROUND(AVERAGE(AD483:AD497),1))</f>
        <v/>
      </c>
      <c r="AE498" s="258">
        <f>IF(COUNTA(AE483:AE497)=0,"",ROUND(AVERAGE(AE483:AE497),1))</f>
        <v/>
      </c>
      <c r="AF498" s="265">
        <f>IF(COUNTA(AF483:AF497)=0,"",ROUND(AVERAGE(AF483:AF497),1))</f>
        <v/>
      </c>
      <c r="AH498" s="258">
        <f>IF(COUNTA(AH483:AH497)=0,"",ROUND(AVERAGE(AH483:AH497),1))</f>
        <v/>
      </c>
      <c r="AI498" s="258">
        <f>IF(COUNTA(AI483:AI497)=0,"",ROUND(AVERAGE(AI483:AI497),1))</f>
        <v/>
      </c>
      <c r="AJ498" s="258">
        <f>IF(COUNTA(AJ483:AJ497)=0,"",ROUND(AVERAGE(AJ483:AJ497),1))</f>
        <v/>
      </c>
      <c r="AK498" s="258">
        <f>IF(COUNTA(AK483:AK497)=0,"",ROUND(AVERAGE(AK483:AK497),1))</f>
        <v/>
      </c>
      <c r="AL498" s="258">
        <f>IF(COUNTA(AL483:AL497)=0,"",ROUND(AVERAGE(AL483:AL497),1))</f>
        <v/>
      </c>
      <c r="AM498" s="258">
        <f>IF(COUNTA(AM483:AM497)=0,"",ROUND(AVERAGE(AM483:AM497),1))</f>
        <v/>
      </c>
      <c r="AN498" s="258">
        <f>IF(COUNTA(AN483:AN497)=0,"",ROUND(AVERAGE(AN483:AN497),1))</f>
        <v/>
      </c>
      <c r="AO498" s="258">
        <f>IF(COUNTA(AO483:AO497)=0,"",ROUND(AVERAGE(AO483:AO497),1))</f>
        <v/>
      </c>
      <c r="AP498" s="258">
        <f>IF(COUNTA(AP483:AP497)=0,"",ROUND(AVERAGE(AP483:AP497),1))</f>
        <v/>
      </c>
      <c r="AQ498" s="258">
        <f>IF(COUNTA(AQ483:AQ497)=0,"",ROUND(AVERAGE(AQ483:AQ497),1))</f>
        <v/>
      </c>
      <c r="AR498" s="258">
        <f>IF(COUNTA(AR483:AR497)=0,"",ROUND(AVERAGE(AR483:AR497),1))</f>
        <v/>
      </c>
      <c r="AS498" s="258">
        <f>IF(COUNTA(AS483:AS497)=0,"",ROUND(AVERAGE(AS483:AS497),1))</f>
        <v/>
      </c>
      <c r="AT498" s="258">
        <f>IF(COUNTA(AT483:AT497)=0,"",ROUND(AVERAGE(AT483:AT497),1))</f>
        <v/>
      </c>
      <c r="AU498" s="272">
        <f>IF(COUNTA(AU483:AU497)=0,"",ROUND(AVERAGE(AU483:AU497),1))</f>
        <v/>
      </c>
    </row>
    <row r="499" ht="14.4" customHeight="1" s="185">
      <c r="A499" s="262" t="inlineStr">
        <is>
          <t>⭐ MOY. S7</t>
        </is>
      </c>
      <c r="C499" s="235" t="n"/>
      <c r="D499" s="263">
        <f>IF(COUNTA(D447,D464,D481,D498)=0,"",ROUND(AVERAGE(D447,D464,D481,D498),1))</f>
        <v/>
      </c>
      <c r="E499" s="263">
        <f>IF(COUNTA(E447,E464,E481,E498)=0,"",ROUND(AVERAGE(E447,E464,E481,E498),1))</f>
        <v/>
      </c>
      <c r="F499" s="263">
        <f>IF(COUNTA(F447,F464,F481,F498)=0,"",ROUND(AVERAGE(F447,F464,F481,F498),1))</f>
        <v/>
      </c>
      <c r="G499" s="263">
        <f>IF(COUNTA(G447,G464,G481,G498)=0,"",ROUND(AVERAGE(G447,G464,G481,G498),1))</f>
        <v/>
      </c>
      <c r="H499" s="263">
        <f>IF(COUNTA(H447,H464,H481,H498)=0,"",ROUND(AVERAGE(H447,H464,H481,H498),1))</f>
        <v/>
      </c>
      <c r="I499" s="263">
        <f>IF(COUNTA(I447,I464,I481,I498)=0,"",ROUND(AVERAGE(I447,I464,I481,I498),1))</f>
        <v/>
      </c>
      <c r="J499" s="263">
        <f>IF(COUNTA(J447,J464,J481,J498)=0,"",ROUND(AVERAGE(J447,J464,J481,J498),1))</f>
        <v/>
      </c>
      <c r="K499" s="263">
        <f>IF(COUNTA(K447,K464,K481,K498)=0,"",ROUND(AVERAGE(K447,K464,K481,K498),1))</f>
        <v/>
      </c>
      <c r="L499" s="263">
        <f>IF(COUNTA(L447,L464,L481,L498)=0,"",ROUND(AVERAGE(L447,L464,L481,L498),1))</f>
        <v/>
      </c>
      <c r="M499" s="263">
        <f>IF(COUNTA(M447,M464,M481,M498)=0,"",ROUND(AVERAGE(M447,M464,M481,M498),1))</f>
        <v/>
      </c>
      <c r="N499" s="263">
        <f>IF(COUNTA(N447,N464,N481,N498)=0,"",ROUND(AVERAGE(N447,N464,N481,N498),1))</f>
        <v/>
      </c>
      <c r="O499" s="263">
        <f>IF(COUNTA(O447,O464,O481,O498)=0,"",ROUND(AVERAGE(O447,O464,O481,O498),1))</f>
        <v/>
      </c>
      <c r="P499" s="263">
        <f>IF(COUNTA(P447,P464,P481,P498)=0,"",ROUND(AVERAGE(P447,P464,P481,P498),1))</f>
        <v/>
      </c>
      <c r="Q499" s="270">
        <f>IF(COUNTA(Q447,Q464,Q481,Q498)=0,"",ROUND(AVERAGE(Q447,Q464,Q481,Q498),1))</f>
        <v/>
      </c>
      <c r="S499" s="263">
        <f>IF(COUNTA(S447,S464,S481,S498)=0,"",ROUND(AVERAGE(S447,S464,S481,S498),1))</f>
        <v/>
      </c>
      <c r="T499" s="263">
        <f>IF(COUNTA(T447,T464,T481,T498)=0,"",ROUND(AVERAGE(T447,T464,T481,T498),1))</f>
        <v/>
      </c>
      <c r="U499" s="263">
        <f>IF(COUNTA(U447,U464,U481,U498)=0,"",ROUND(AVERAGE(U447,U464,U481,U498),1))</f>
        <v/>
      </c>
      <c r="V499" s="263">
        <f>IF(COUNTA(V447,V464,V481,V498)=0,"",ROUND(AVERAGE(V447,V464,V481,V498),1))</f>
        <v/>
      </c>
      <c r="W499" s="263">
        <f>IF(COUNTA(W447,W464,W481,W498)=0,"",ROUND(AVERAGE(W447,W464,W481,W498),1))</f>
        <v/>
      </c>
      <c r="X499" s="263">
        <f>IF(COUNTA(X447,X464,X481,X498)=0,"",ROUND(AVERAGE(X447,X464,X481,X498),1))</f>
        <v/>
      </c>
      <c r="Y499" s="263">
        <f>IF(COUNTA(Y447,Y464,Y481,Y498)=0,"",ROUND(AVERAGE(Y447,Y464,Y481,Y498),1))</f>
        <v/>
      </c>
      <c r="Z499" s="263">
        <f>IF(COUNTA(Z447,Z464,Z481,Z498)=0,"",ROUND(AVERAGE(Z447,Z464,Z481,Z498),1))</f>
        <v/>
      </c>
      <c r="AA499" s="263">
        <f>IF(COUNTA(AA447,AA464,AA481,AA498)=0,"",ROUND(AVERAGE(AA447,AA464,AA481,AA498),1))</f>
        <v/>
      </c>
      <c r="AB499" s="263">
        <f>IF(COUNTA(AB447,AB464,AB481,AB498)=0,"",ROUND(AVERAGE(AB447,AB464,AB481,AB498),1))</f>
        <v/>
      </c>
      <c r="AC499" s="263">
        <f>IF(COUNTA(AC447,AC464,AC481,AC498)=0,"",ROUND(AVERAGE(AC447,AC464,AC481,AC498),1))</f>
        <v/>
      </c>
      <c r="AD499" s="263">
        <f>IF(COUNTA(AD447,AD464,AD481,AD498)=0,"",ROUND(AVERAGE(AD447,AD464,AD481,AD498),1))</f>
        <v/>
      </c>
      <c r="AE499" s="263">
        <f>IF(COUNTA(AE447,AE464,AE481,AE498)=0,"",ROUND(AVERAGE(AE447,AE464,AE481,AE498),1))</f>
        <v/>
      </c>
      <c r="AF499" s="270">
        <f>IF(COUNTA(AF447,AF464,AF481,AF498)=0,"",ROUND(AVERAGE(AF447,AF464,AF481,AF498),1))</f>
        <v/>
      </c>
      <c r="AH499" s="263">
        <f>IF(COUNTA(AH447,AH464,AH481,AH498)=0,"",ROUND(AVERAGE(AH447,AH464,AH481,AH498),1))</f>
        <v/>
      </c>
      <c r="AI499" s="263">
        <f>IF(COUNTA(AI447,AI464,AI481,AI498)=0,"",ROUND(AVERAGE(AI447,AI464,AI481,AI498),1))</f>
        <v/>
      </c>
      <c r="AJ499" s="263">
        <f>IF(COUNTA(AJ447,AJ464,AJ481,AJ498)=0,"",ROUND(AVERAGE(AJ447,AJ464,AJ481,AJ498),1))</f>
        <v/>
      </c>
      <c r="AK499" s="263">
        <f>IF(COUNTA(AK447,AK464,AK481,AK498)=0,"",ROUND(AVERAGE(AK447,AK464,AK481,AK498),1))</f>
        <v/>
      </c>
      <c r="AL499" s="263">
        <f>IF(COUNTA(AL447,AL464,AL481,AL498)=0,"",ROUND(AVERAGE(AL447,AL464,AL481,AL498),1))</f>
        <v/>
      </c>
      <c r="AM499" s="263">
        <f>IF(COUNTA(AM447,AM464,AM481,AM498)=0,"",ROUND(AVERAGE(AM447,AM464,AM481,AM498),1))</f>
        <v/>
      </c>
      <c r="AN499" s="263">
        <f>IF(COUNTA(AN447,AN464,AN481,AN498)=0,"",ROUND(AVERAGE(AN447,AN464,AN481,AN498),1))</f>
        <v/>
      </c>
      <c r="AO499" s="263">
        <f>IF(COUNTA(AO447,AO464,AO481,AO498)=0,"",ROUND(AVERAGE(AO447,AO464,AO481,AO498),1))</f>
        <v/>
      </c>
      <c r="AP499" s="263">
        <f>IF(COUNTA(AP447,AP464,AP481,AP498)=0,"",ROUND(AVERAGE(AP447,AP464,AP481,AP498),1))</f>
        <v/>
      </c>
      <c r="AQ499" s="263">
        <f>IF(COUNTA(AQ447,AQ464,AQ481,AQ498)=0,"",ROUND(AVERAGE(AQ447,AQ464,AQ481,AQ498),1))</f>
        <v/>
      </c>
      <c r="AR499" s="263">
        <f>IF(COUNTA(AR447,AR464,AR481,AR498)=0,"",ROUND(AVERAGE(AR447,AR464,AR481,AR498),1))</f>
        <v/>
      </c>
      <c r="AS499" s="263">
        <f>IF(COUNTA(AS447,AS464,AS481,AS498)=0,"",ROUND(AVERAGE(AS447,AS464,AS481,AS498),1))</f>
        <v/>
      </c>
      <c r="AT499" s="263">
        <f>IF(COUNTA(AT447,AT464,AT481,AT498)=0,"",ROUND(AVERAGE(AT447,AT464,AT481,AT498),1))</f>
        <v/>
      </c>
      <c r="AU499" s="273">
        <f>IF(COUNTA(AU447,AU464,AU481,AU498)=0,"",ROUND(AVERAGE(AU447,AU464,AU481,AU498),1))</f>
        <v/>
      </c>
    </row>
    <row r="500" ht="14.4" customHeight="1" s="185">
      <c r="C500" s="235" t="n"/>
      <c r="D500" s="194" t="n"/>
      <c r="E500" s="194" t="n"/>
      <c r="F500" s="194" t="n"/>
      <c r="G500" s="194" t="n"/>
      <c r="H500" s="194" t="n"/>
      <c r="I500" s="194" t="n"/>
      <c r="J500" s="194" t="n"/>
      <c r="K500" s="194" t="n"/>
      <c r="L500" s="194" t="n"/>
      <c r="M500" s="194" t="n"/>
      <c r="N500" s="194" t="n"/>
      <c r="O500" s="194" t="n"/>
      <c r="P500" s="194" t="n"/>
      <c r="Q500" s="235" t="n"/>
      <c r="S500" s="194" t="n"/>
      <c r="T500" s="194" t="n"/>
      <c r="U500" s="194" t="n"/>
      <c r="V500" s="194" t="n"/>
      <c r="W500" s="194" t="n"/>
      <c r="X500" s="194" t="n"/>
      <c r="Y500" s="194" t="n"/>
      <c r="Z500" s="194" t="n"/>
      <c r="AA500" s="194" t="n"/>
      <c r="AB500" s="194" t="n"/>
      <c r="AC500" s="194" t="n"/>
      <c r="AD500" s="194" t="n"/>
      <c r="AE500" s="194" t="n"/>
      <c r="AF500" s="235" t="n"/>
      <c r="AH500" s="194" t="n"/>
      <c r="AI500" s="194" t="n"/>
      <c r="AJ500" s="194" t="n"/>
      <c r="AK500" s="194" t="n"/>
      <c r="AL500" s="194" t="n"/>
      <c r="AM500" s="194" t="n"/>
      <c r="AN500" s="194" t="n"/>
      <c r="AO500" s="194" t="n"/>
      <c r="AP500" s="194" t="n"/>
      <c r="AQ500" s="194" t="n"/>
      <c r="AR500" s="194" t="n"/>
      <c r="AS500" s="194" t="n"/>
      <c r="AT500" s="194" t="n"/>
    </row>
    <row r="501" ht="15.6" customHeight="1" s="185">
      <c r="A501" s="216" t="inlineStr">
        <is>
          <t>📋 T1 — 📆 SEMAINE 8</t>
        </is>
      </c>
      <c r="C501" s="235" t="n"/>
      <c r="D501" s="194" t="n"/>
      <c r="E501" s="194" t="n"/>
      <c r="F501" s="194" t="n"/>
      <c r="G501" s="194" t="n"/>
      <c r="H501" s="194" t="n"/>
      <c r="I501" s="194" t="n"/>
      <c r="J501" s="194" t="n"/>
      <c r="K501" s="194" t="n"/>
      <c r="L501" s="194" t="n"/>
      <c r="M501" s="194" t="n"/>
      <c r="N501" s="194" t="n"/>
      <c r="O501" s="194" t="n"/>
      <c r="P501" s="194" t="n"/>
      <c r="Q501" s="235" t="n"/>
      <c r="S501" s="194" t="n"/>
      <c r="T501" s="194" t="n"/>
      <c r="U501" s="194" t="n"/>
      <c r="V501" s="194" t="n"/>
      <c r="W501" s="194" t="n"/>
      <c r="X501" s="194" t="n"/>
      <c r="Y501" s="194" t="n"/>
      <c r="Z501" s="194" t="n"/>
      <c r="AA501" s="194" t="n"/>
      <c r="AB501" s="194" t="n"/>
      <c r="AC501" s="194" t="n"/>
      <c r="AD501" s="194" t="n"/>
      <c r="AE501" s="194" t="n"/>
      <c r="AF501" s="235" t="n"/>
      <c r="AH501" s="194" t="n"/>
      <c r="AI501" s="194" t="n"/>
      <c r="AJ501" s="194" t="n"/>
      <c r="AK501" s="194" t="n"/>
      <c r="AL501" s="194" t="n"/>
      <c r="AM501" s="194" t="n"/>
      <c r="AN501" s="194" t="n"/>
      <c r="AO501" s="194" t="n"/>
      <c r="AP501" s="194" t="n"/>
      <c r="AQ501" s="194" t="n"/>
      <c r="AR501" s="194" t="n"/>
      <c r="AS501" s="194" t="n"/>
      <c r="AT501" s="194" t="n"/>
    </row>
    <row r="502" ht="30" customHeight="1" s="185">
      <c r="A502" s="254" t="inlineStr">
        <is>
          <t>N°</t>
        </is>
      </c>
      <c r="B502" s="227" t="inlineStr">
        <is>
          <t>📅 LUNDI</t>
        </is>
      </c>
      <c r="C502" s="228" t="n"/>
      <c r="D502" s="229" t="inlineStr">
        <is>
          <t>Règles</t>
        </is>
      </c>
      <c r="E502" s="229" t="inlineStr">
        <is>
          <t>Coopér.</t>
        </is>
      </c>
      <c r="F502" s="229" t="inlineStr">
        <is>
          <t>Comm.</t>
        </is>
      </c>
      <c r="G502" s="229" t="inlineStr">
        <is>
          <t>Entraide</t>
        </is>
      </c>
      <c r="H502" s="230" t="inlineStr">
        <is>
          <t>Initiat.</t>
        </is>
      </c>
      <c r="I502" s="230" t="inlineStr">
        <is>
          <t>Gest.mat</t>
        </is>
      </c>
      <c r="J502" s="230" t="inlineStr">
        <is>
          <t>Orga.</t>
        </is>
      </c>
      <c r="K502" s="231" t="inlineStr">
        <is>
          <t>Imagin.</t>
        </is>
      </c>
      <c r="L502" s="231" t="inlineStr">
        <is>
          <t>Expr.art</t>
        </is>
      </c>
      <c r="M502" s="231" t="inlineStr">
        <is>
          <t>Expr.corp</t>
        </is>
      </c>
      <c r="N502" s="232" t="inlineStr">
        <is>
          <t>Coord.</t>
        </is>
      </c>
      <c r="O502" s="232" t="inlineStr">
        <is>
          <t>Endur.</t>
        </is>
      </c>
      <c r="P502" s="232" t="inlineStr">
        <is>
          <t>Esp.sport</t>
        </is>
      </c>
      <c r="Q502" s="267" t="inlineStr">
        <is>
          <t>MOY</t>
        </is>
      </c>
      <c r="R502" s="268" t="inlineStr">
        <is>
          <t>▼ Activité</t>
        </is>
      </c>
      <c r="S502" s="229" t="inlineStr">
        <is>
          <t>Règles</t>
        </is>
      </c>
      <c r="T502" s="229" t="inlineStr">
        <is>
          <t>Coopér.</t>
        </is>
      </c>
      <c r="U502" s="229" t="inlineStr">
        <is>
          <t>Comm.</t>
        </is>
      </c>
      <c r="V502" s="229" t="inlineStr">
        <is>
          <t>Entraide</t>
        </is>
      </c>
      <c r="W502" s="230" t="inlineStr">
        <is>
          <t>Initiat.</t>
        </is>
      </c>
      <c r="X502" s="230" t="inlineStr">
        <is>
          <t>Gest.mat</t>
        </is>
      </c>
      <c r="Y502" s="230" t="inlineStr">
        <is>
          <t>Orga.</t>
        </is>
      </c>
      <c r="Z502" s="231" t="inlineStr">
        <is>
          <t>Imagin.</t>
        </is>
      </c>
      <c r="AA502" s="231" t="inlineStr">
        <is>
          <t>Expr.art</t>
        </is>
      </c>
      <c r="AB502" s="231" t="inlineStr">
        <is>
          <t>Expr.corp</t>
        </is>
      </c>
      <c r="AC502" s="232" t="inlineStr">
        <is>
          <t>Coord.</t>
        </is>
      </c>
      <c r="AD502" s="232" t="inlineStr">
        <is>
          <t>Endur.</t>
        </is>
      </c>
      <c r="AE502" s="232" t="inlineStr">
        <is>
          <t>Esp.sport</t>
        </is>
      </c>
      <c r="AF502" s="267" t="inlineStr">
        <is>
          <t>MOY</t>
        </is>
      </c>
      <c r="AH502" s="229" t="inlineStr">
        <is>
          <t>Règles</t>
        </is>
      </c>
      <c r="AI502" s="229" t="inlineStr">
        <is>
          <t>Coopér.</t>
        </is>
      </c>
      <c r="AJ502" s="229" t="inlineStr">
        <is>
          <t>Comm.</t>
        </is>
      </c>
      <c r="AK502" s="229" t="inlineStr">
        <is>
          <t>Entraide</t>
        </is>
      </c>
      <c r="AL502" s="230" t="inlineStr">
        <is>
          <t>Initiat.</t>
        </is>
      </c>
      <c r="AM502" s="230" t="inlineStr">
        <is>
          <t>Gest.mat</t>
        </is>
      </c>
      <c r="AN502" s="230" t="inlineStr">
        <is>
          <t>Orga.</t>
        </is>
      </c>
      <c r="AO502" s="231" t="inlineStr">
        <is>
          <t>Imagin.</t>
        </is>
      </c>
      <c r="AP502" s="231" t="inlineStr">
        <is>
          <t>Expr.art</t>
        </is>
      </c>
      <c r="AQ502" s="231" t="inlineStr">
        <is>
          <t>Expr.corp</t>
        </is>
      </c>
      <c r="AR502" s="232" t="inlineStr">
        <is>
          <t>Coord.</t>
        </is>
      </c>
      <c r="AS502" s="232" t="inlineStr">
        <is>
          <t>Endur.</t>
        </is>
      </c>
      <c r="AT502" s="232" t="inlineStr">
        <is>
          <t>Esp.sport</t>
        </is>
      </c>
      <c r="AU502" s="269" t="inlineStr">
        <is>
          <t>MOY</t>
        </is>
      </c>
    </row>
    <row r="503" ht="14.4" customHeight="1" s="185">
      <c r="A503" s="255" t="n">
        <v>1</v>
      </c>
      <c r="B503" s="194">
        <f t="array" ref="B503:B503">IFERROR(INDEX(Liste_Enfants!B$4:B$53,SMALL(IF(Liste_Enfants!E$4:E$53="C",ROW(Liste_Enfants!E$4:E$53)-3),1))&amp;" "&amp;INDEX(Liste_Enfants!C$4:C$53,SMALL(IF(Liste_Enfants!E$4:E$53="C",ROW(Liste_Enfants!E$4:E$53)-3),1)),"")</f>
        <v/>
      </c>
      <c r="C503" s="235" t="n"/>
      <c r="D503" s="256" t="n"/>
      <c r="E503" s="256" t="n"/>
      <c r="F503" s="256" t="n"/>
      <c r="G503" s="256" t="n"/>
      <c r="H503" s="256" t="n"/>
      <c r="I503" s="256" t="n"/>
      <c r="J503" s="256" t="n"/>
      <c r="K503" s="256" t="n"/>
      <c r="L503" s="256" t="n"/>
      <c r="M503" s="256" t="n"/>
      <c r="N503" s="256" t="n"/>
      <c r="O503" s="256" t="n"/>
      <c r="P503" s="256" t="n"/>
      <c r="Q503" s="264">
        <f>IF(COUNTA(D503:P503)=0,"",ROUND(AVERAGE(D503:P503),1))</f>
        <v/>
      </c>
      <c r="S503" s="256" t="n"/>
      <c r="T503" s="256" t="n"/>
      <c r="U503" s="256" t="n"/>
      <c r="V503" s="256" t="n"/>
      <c r="W503" s="256" t="n"/>
      <c r="X503" s="256" t="n"/>
      <c r="Y503" s="256" t="n"/>
      <c r="Z503" s="256" t="n"/>
      <c r="AA503" s="256" t="n"/>
      <c r="AB503" s="256" t="n"/>
      <c r="AC503" s="256" t="n"/>
      <c r="AD503" s="256" t="n"/>
      <c r="AE503" s="256" t="n"/>
      <c r="AF503" s="264">
        <f>IF(COUNTA(S503:AE503)=0,"",ROUND(AVERAGE(S503:AE503),1))</f>
        <v/>
      </c>
      <c r="AH503" s="256" t="n"/>
      <c r="AI503" s="256" t="n"/>
      <c r="AJ503" s="256" t="n"/>
      <c r="AK503" s="256" t="n"/>
      <c r="AL503" s="256" t="n"/>
      <c r="AM503" s="256" t="n"/>
      <c r="AN503" s="256" t="n"/>
      <c r="AO503" s="256" t="n"/>
      <c r="AP503" s="256" t="n"/>
      <c r="AQ503" s="256" t="n"/>
      <c r="AR503" s="256" t="n"/>
      <c r="AS503" s="256" t="n"/>
      <c r="AT503" s="256" t="n"/>
      <c r="AU503" s="237">
        <f>IF(COUNTA(AH503:AT503)=0,"",ROUND(AVERAGE(AH503:AT503),1))</f>
        <v/>
      </c>
    </row>
    <row r="504" ht="14.4" customHeight="1" s="185">
      <c r="A504" s="255" t="n">
        <v>2</v>
      </c>
      <c r="B504" s="194">
        <f t="array" ref="B504:B504">IFERROR(INDEX(Liste_Enfants!B$4:B$53,SMALL(IF(Liste_Enfants!E$4:E$53="C",ROW(Liste_Enfants!E$4:E$53)-3),2))&amp;" "&amp;INDEX(Liste_Enfants!C$4:C$53,SMALL(IF(Liste_Enfants!E$4:E$53="C",ROW(Liste_Enfants!E$4:E$53)-3),2)),"")</f>
        <v/>
      </c>
      <c r="C504" s="235" t="n"/>
      <c r="D504" s="256" t="n"/>
      <c r="E504" s="256" t="n"/>
      <c r="F504" s="256" t="n"/>
      <c r="G504" s="256" t="n"/>
      <c r="H504" s="256" t="n"/>
      <c r="I504" s="256" t="n"/>
      <c r="J504" s="256" t="n"/>
      <c r="K504" s="256" t="n"/>
      <c r="L504" s="256" t="n"/>
      <c r="M504" s="256" t="n"/>
      <c r="N504" s="256" t="n"/>
      <c r="O504" s="256" t="n"/>
      <c r="P504" s="256" t="n"/>
      <c r="Q504" s="264">
        <f>IF(COUNTA(D504:P504)=0,"",ROUND(AVERAGE(D504:P504),1))</f>
        <v/>
      </c>
      <c r="S504" s="256" t="n"/>
      <c r="T504" s="256" t="n"/>
      <c r="U504" s="256" t="n"/>
      <c r="V504" s="256" t="n"/>
      <c r="W504" s="256" t="n"/>
      <c r="X504" s="256" t="n"/>
      <c r="Y504" s="256" t="n"/>
      <c r="Z504" s="256" t="n"/>
      <c r="AA504" s="256" t="n"/>
      <c r="AB504" s="256" t="n"/>
      <c r="AC504" s="256" t="n"/>
      <c r="AD504" s="256" t="n"/>
      <c r="AE504" s="256" t="n"/>
      <c r="AF504" s="264">
        <f>IF(COUNTA(S504:AE504)=0,"",ROUND(AVERAGE(S504:AE504),1))</f>
        <v/>
      </c>
      <c r="AH504" s="256" t="n"/>
      <c r="AI504" s="256" t="n"/>
      <c r="AJ504" s="256" t="n"/>
      <c r="AK504" s="256" t="n"/>
      <c r="AL504" s="256" t="n"/>
      <c r="AM504" s="256" t="n"/>
      <c r="AN504" s="256" t="n"/>
      <c r="AO504" s="256" t="n"/>
      <c r="AP504" s="256" t="n"/>
      <c r="AQ504" s="256" t="n"/>
      <c r="AR504" s="256" t="n"/>
      <c r="AS504" s="256" t="n"/>
      <c r="AT504" s="256" t="n"/>
      <c r="AU504" s="237">
        <f>IF(COUNTA(AH504:AT504)=0,"",ROUND(AVERAGE(AH504:AT504),1))</f>
        <v/>
      </c>
    </row>
    <row r="505" ht="14.4" customHeight="1" s="185">
      <c r="A505" s="255" t="n">
        <v>3</v>
      </c>
      <c r="B505" s="194">
        <f t="array" ref="B505:B505">IFERROR(INDEX(Liste_Enfants!B$4:B$53,SMALL(IF(Liste_Enfants!E$4:E$53="C",ROW(Liste_Enfants!E$4:E$53)-3),3))&amp;" "&amp;INDEX(Liste_Enfants!C$4:C$53,SMALL(IF(Liste_Enfants!E$4:E$53="C",ROW(Liste_Enfants!E$4:E$53)-3),3)),"")</f>
        <v/>
      </c>
      <c r="C505" s="235" t="n"/>
      <c r="D505" s="256" t="n"/>
      <c r="E505" s="256" t="n"/>
      <c r="F505" s="256" t="n"/>
      <c r="G505" s="256" t="n"/>
      <c r="H505" s="256" t="n"/>
      <c r="I505" s="256" t="n"/>
      <c r="J505" s="256" t="n"/>
      <c r="K505" s="256" t="n"/>
      <c r="L505" s="256" t="n"/>
      <c r="M505" s="256" t="n"/>
      <c r="N505" s="256" t="n"/>
      <c r="O505" s="256" t="n"/>
      <c r="P505" s="256" t="n"/>
      <c r="Q505" s="264">
        <f>IF(COUNTA(D505:P505)=0,"",ROUND(AVERAGE(D505:P505),1))</f>
        <v/>
      </c>
      <c r="S505" s="256" t="n"/>
      <c r="T505" s="256" t="n"/>
      <c r="U505" s="256" t="n"/>
      <c r="V505" s="256" t="n"/>
      <c r="W505" s="256" t="n"/>
      <c r="X505" s="256" t="n"/>
      <c r="Y505" s="256" t="n"/>
      <c r="Z505" s="256" t="n"/>
      <c r="AA505" s="256" t="n"/>
      <c r="AB505" s="256" t="n"/>
      <c r="AC505" s="256" t="n"/>
      <c r="AD505" s="256" t="n"/>
      <c r="AE505" s="256" t="n"/>
      <c r="AF505" s="264">
        <f>IF(COUNTA(S505:AE505)=0,"",ROUND(AVERAGE(S505:AE505),1))</f>
        <v/>
      </c>
      <c r="AH505" s="256" t="n"/>
      <c r="AI505" s="256" t="n"/>
      <c r="AJ505" s="256" t="n"/>
      <c r="AK505" s="256" t="n"/>
      <c r="AL505" s="256" t="n"/>
      <c r="AM505" s="256" t="n"/>
      <c r="AN505" s="256" t="n"/>
      <c r="AO505" s="256" t="n"/>
      <c r="AP505" s="256" t="n"/>
      <c r="AQ505" s="256" t="n"/>
      <c r="AR505" s="256" t="n"/>
      <c r="AS505" s="256" t="n"/>
      <c r="AT505" s="256" t="n"/>
      <c r="AU505" s="237">
        <f>IF(COUNTA(AH505:AT505)=0,"",ROUND(AVERAGE(AH505:AT505),1))</f>
        <v/>
      </c>
    </row>
    <row r="506" ht="14.4" customHeight="1" s="185">
      <c r="A506" s="255" t="n">
        <v>4</v>
      </c>
      <c r="B506" s="194">
        <f t="array" ref="B506:B506">IFERROR(INDEX(Liste_Enfants!B$4:B$53,SMALL(IF(Liste_Enfants!E$4:E$53="C",ROW(Liste_Enfants!E$4:E$53)-3),4))&amp;" "&amp;INDEX(Liste_Enfants!C$4:C$53,SMALL(IF(Liste_Enfants!E$4:E$53="C",ROW(Liste_Enfants!E$4:E$53)-3),4)),"")</f>
        <v/>
      </c>
      <c r="C506" s="235" t="n"/>
      <c r="D506" s="256" t="n"/>
      <c r="E506" s="256" t="n"/>
      <c r="F506" s="256" t="n"/>
      <c r="G506" s="256" t="n"/>
      <c r="H506" s="256" t="n"/>
      <c r="I506" s="256" t="n"/>
      <c r="J506" s="256" t="n"/>
      <c r="K506" s="256" t="n"/>
      <c r="L506" s="256" t="n"/>
      <c r="M506" s="256" t="n"/>
      <c r="N506" s="256" t="n"/>
      <c r="O506" s="256" t="n"/>
      <c r="P506" s="256" t="n"/>
      <c r="Q506" s="264">
        <f>IF(COUNTA(D506:P506)=0,"",ROUND(AVERAGE(D506:P506),1))</f>
        <v/>
      </c>
      <c r="S506" s="256" t="n"/>
      <c r="T506" s="256" t="n"/>
      <c r="U506" s="256" t="n"/>
      <c r="V506" s="256" t="n"/>
      <c r="W506" s="256" t="n"/>
      <c r="X506" s="256" t="n"/>
      <c r="Y506" s="256" t="n"/>
      <c r="Z506" s="256" t="n"/>
      <c r="AA506" s="256" t="n"/>
      <c r="AB506" s="256" t="n"/>
      <c r="AC506" s="256" t="n"/>
      <c r="AD506" s="256" t="n"/>
      <c r="AE506" s="256" t="n"/>
      <c r="AF506" s="264">
        <f>IF(COUNTA(S506:AE506)=0,"",ROUND(AVERAGE(S506:AE506),1))</f>
        <v/>
      </c>
      <c r="AH506" s="256" t="n"/>
      <c r="AI506" s="256" t="n"/>
      <c r="AJ506" s="256" t="n"/>
      <c r="AK506" s="256" t="n"/>
      <c r="AL506" s="256" t="n"/>
      <c r="AM506" s="256" t="n"/>
      <c r="AN506" s="256" t="n"/>
      <c r="AO506" s="256" t="n"/>
      <c r="AP506" s="256" t="n"/>
      <c r="AQ506" s="256" t="n"/>
      <c r="AR506" s="256" t="n"/>
      <c r="AS506" s="256" t="n"/>
      <c r="AT506" s="256" t="n"/>
      <c r="AU506" s="237">
        <f>IF(COUNTA(AH506:AT506)=0,"",ROUND(AVERAGE(AH506:AT506),1))</f>
        <v/>
      </c>
    </row>
    <row r="507" ht="14.4" customHeight="1" s="185">
      <c r="A507" s="255" t="n">
        <v>5</v>
      </c>
      <c r="B507" s="194">
        <f t="array" ref="B507:B507">IFERROR(INDEX(Liste_Enfants!B$4:B$53,SMALL(IF(Liste_Enfants!E$4:E$53="C",ROW(Liste_Enfants!E$4:E$53)-3),5))&amp;" "&amp;INDEX(Liste_Enfants!C$4:C$53,SMALL(IF(Liste_Enfants!E$4:E$53="C",ROW(Liste_Enfants!E$4:E$53)-3),5)),"")</f>
        <v/>
      </c>
      <c r="C507" s="235" t="n"/>
      <c r="D507" s="256" t="n"/>
      <c r="E507" s="256" t="n"/>
      <c r="F507" s="256" t="n"/>
      <c r="G507" s="256" t="n"/>
      <c r="H507" s="256" t="n"/>
      <c r="I507" s="256" t="n"/>
      <c r="J507" s="256" t="n"/>
      <c r="K507" s="256" t="n"/>
      <c r="L507" s="256" t="n"/>
      <c r="M507" s="256" t="n"/>
      <c r="N507" s="256" t="n"/>
      <c r="O507" s="256" t="n"/>
      <c r="P507" s="256" t="n"/>
      <c r="Q507" s="264">
        <f>IF(COUNTA(D507:P507)=0,"",ROUND(AVERAGE(D507:P507),1))</f>
        <v/>
      </c>
      <c r="S507" s="256" t="n"/>
      <c r="T507" s="256" t="n"/>
      <c r="U507" s="256" t="n"/>
      <c r="V507" s="256" t="n"/>
      <c r="W507" s="256" t="n"/>
      <c r="X507" s="256" t="n"/>
      <c r="Y507" s="256" t="n"/>
      <c r="Z507" s="256" t="n"/>
      <c r="AA507" s="256" t="n"/>
      <c r="AB507" s="256" t="n"/>
      <c r="AC507" s="256" t="n"/>
      <c r="AD507" s="256" t="n"/>
      <c r="AE507" s="256" t="n"/>
      <c r="AF507" s="264">
        <f>IF(COUNTA(S507:AE507)=0,"",ROUND(AVERAGE(S507:AE507),1))</f>
        <v/>
      </c>
      <c r="AH507" s="256" t="n"/>
      <c r="AI507" s="256" t="n"/>
      <c r="AJ507" s="256" t="n"/>
      <c r="AK507" s="256" t="n"/>
      <c r="AL507" s="256" t="n"/>
      <c r="AM507" s="256" t="n"/>
      <c r="AN507" s="256" t="n"/>
      <c r="AO507" s="256" t="n"/>
      <c r="AP507" s="256" t="n"/>
      <c r="AQ507" s="256" t="n"/>
      <c r="AR507" s="256" t="n"/>
      <c r="AS507" s="256" t="n"/>
      <c r="AT507" s="256" t="n"/>
      <c r="AU507" s="237">
        <f>IF(COUNTA(AH507:AT507)=0,"",ROUND(AVERAGE(AH507:AT507),1))</f>
        <v/>
      </c>
    </row>
    <row r="508" ht="14.4" customHeight="1" s="185">
      <c r="A508" s="255" t="n">
        <v>6</v>
      </c>
      <c r="B508" s="194">
        <f t="array" ref="B508:B508">IFERROR(INDEX(Liste_Enfants!B$4:B$53,SMALL(IF(Liste_Enfants!E$4:E$53="C",ROW(Liste_Enfants!E$4:E$53)-3),6))&amp;" "&amp;INDEX(Liste_Enfants!C$4:C$53,SMALL(IF(Liste_Enfants!E$4:E$53="C",ROW(Liste_Enfants!E$4:E$53)-3),6)),"")</f>
        <v/>
      </c>
      <c r="C508" s="235" t="n"/>
      <c r="D508" s="256" t="n"/>
      <c r="E508" s="256" t="n"/>
      <c r="F508" s="256" t="n"/>
      <c r="G508" s="256" t="n"/>
      <c r="H508" s="256" t="n"/>
      <c r="I508" s="256" t="n"/>
      <c r="J508" s="256" t="n"/>
      <c r="K508" s="256" t="n"/>
      <c r="L508" s="256" t="n"/>
      <c r="M508" s="256" t="n"/>
      <c r="N508" s="256" t="n"/>
      <c r="O508" s="256" t="n"/>
      <c r="P508" s="256" t="n"/>
      <c r="Q508" s="264">
        <f>IF(COUNTA(D508:P508)=0,"",ROUND(AVERAGE(D508:P508),1))</f>
        <v/>
      </c>
      <c r="S508" s="256" t="n"/>
      <c r="T508" s="256" t="n"/>
      <c r="U508" s="256" t="n"/>
      <c r="V508" s="256" t="n"/>
      <c r="W508" s="256" t="n"/>
      <c r="X508" s="256" t="n"/>
      <c r="Y508" s="256" t="n"/>
      <c r="Z508" s="256" t="n"/>
      <c r="AA508" s="256" t="n"/>
      <c r="AB508" s="256" t="n"/>
      <c r="AC508" s="256" t="n"/>
      <c r="AD508" s="256" t="n"/>
      <c r="AE508" s="256" t="n"/>
      <c r="AF508" s="264">
        <f>IF(COUNTA(S508:AE508)=0,"",ROUND(AVERAGE(S508:AE508),1))</f>
        <v/>
      </c>
      <c r="AH508" s="256" t="n"/>
      <c r="AI508" s="256" t="n"/>
      <c r="AJ508" s="256" t="n"/>
      <c r="AK508" s="256" t="n"/>
      <c r="AL508" s="256" t="n"/>
      <c r="AM508" s="256" t="n"/>
      <c r="AN508" s="256" t="n"/>
      <c r="AO508" s="256" t="n"/>
      <c r="AP508" s="256" t="n"/>
      <c r="AQ508" s="256" t="n"/>
      <c r="AR508" s="256" t="n"/>
      <c r="AS508" s="256" t="n"/>
      <c r="AT508" s="256" t="n"/>
      <c r="AU508" s="237">
        <f>IF(COUNTA(AH508:AT508)=0,"",ROUND(AVERAGE(AH508:AT508),1))</f>
        <v/>
      </c>
    </row>
    <row r="509" ht="14.4" customHeight="1" s="185">
      <c r="A509" s="255" t="n">
        <v>7</v>
      </c>
      <c r="B509" s="194">
        <f t="array" ref="B509:B509">IFERROR(INDEX(Liste_Enfants!B$4:B$53,SMALL(IF(Liste_Enfants!E$4:E$53="C",ROW(Liste_Enfants!E$4:E$53)-3),7))&amp;" "&amp;INDEX(Liste_Enfants!C$4:C$53,SMALL(IF(Liste_Enfants!E$4:E$53="C",ROW(Liste_Enfants!E$4:E$53)-3),7)),"")</f>
        <v/>
      </c>
      <c r="C509" s="235" t="n"/>
      <c r="D509" s="256" t="n"/>
      <c r="E509" s="256" t="n"/>
      <c r="F509" s="256" t="n"/>
      <c r="G509" s="256" t="n"/>
      <c r="H509" s="256" t="n"/>
      <c r="I509" s="256" t="n"/>
      <c r="J509" s="256" t="n"/>
      <c r="K509" s="256" t="n"/>
      <c r="L509" s="256" t="n"/>
      <c r="M509" s="256" t="n"/>
      <c r="N509" s="256" t="n"/>
      <c r="O509" s="256" t="n"/>
      <c r="P509" s="256" t="n"/>
      <c r="Q509" s="264">
        <f>IF(COUNTA(D509:P509)=0,"",ROUND(AVERAGE(D509:P509),1))</f>
        <v/>
      </c>
      <c r="S509" s="256" t="n"/>
      <c r="T509" s="256" t="n"/>
      <c r="U509" s="256" t="n"/>
      <c r="V509" s="256" t="n"/>
      <c r="W509" s="256" t="n"/>
      <c r="X509" s="256" t="n"/>
      <c r="Y509" s="256" t="n"/>
      <c r="Z509" s="256" t="n"/>
      <c r="AA509" s="256" t="n"/>
      <c r="AB509" s="256" t="n"/>
      <c r="AC509" s="256" t="n"/>
      <c r="AD509" s="256" t="n"/>
      <c r="AE509" s="256" t="n"/>
      <c r="AF509" s="264">
        <f>IF(COUNTA(S509:AE509)=0,"",ROUND(AVERAGE(S509:AE509),1))</f>
        <v/>
      </c>
      <c r="AH509" s="256" t="n"/>
      <c r="AI509" s="256" t="n"/>
      <c r="AJ509" s="256" t="n"/>
      <c r="AK509" s="256" t="n"/>
      <c r="AL509" s="256" t="n"/>
      <c r="AM509" s="256" t="n"/>
      <c r="AN509" s="256" t="n"/>
      <c r="AO509" s="256" t="n"/>
      <c r="AP509" s="256" t="n"/>
      <c r="AQ509" s="256" t="n"/>
      <c r="AR509" s="256" t="n"/>
      <c r="AS509" s="256" t="n"/>
      <c r="AT509" s="256" t="n"/>
      <c r="AU509" s="237">
        <f>IF(COUNTA(AH509:AT509)=0,"",ROUND(AVERAGE(AH509:AT509),1))</f>
        <v/>
      </c>
    </row>
    <row r="510" ht="14.4" customHeight="1" s="185">
      <c r="A510" s="255" t="n">
        <v>8</v>
      </c>
      <c r="B510" s="194">
        <f t="array" ref="B510:B510">IFERROR(INDEX(Liste_Enfants!B$4:B$53,SMALL(IF(Liste_Enfants!E$4:E$53="C",ROW(Liste_Enfants!E$4:E$53)-3),8))&amp;" "&amp;INDEX(Liste_Enfants!C$4:C$53,SMALL(IF(Liste_Enfants!E$4:E$53="C",ROW(Liste_Enfants!E$4:E$53)-3),8)),"")</f>
        <v/>
      </c>
      <c r="C510" s="235" t="n"/>
      <c r="D510" s="256" t="n"/>
      <c r="E510" s="256" t="n"/>
      <c r="F510" s="256" t="n"/>
      <c r="G510" s="256" t="n"/>
      <c r="H510" s="256" t="n"/>
      <c r="I510" s="256" t="n"/>
      <c r="J510" s="256" t="n"/>
      <c r="K510" s="256" t="n"/>
      <c r="L510" s="256" t="n"/>
      <c r="M510" s="256" t="n"/>
      <c r="N510" s="256" t="n"/>
      <c r="O510" s="256" t="n"/>
      <c r="P510" s="256" t="n"/>
      <c r="Q510" s="264">
        <f>IF(COUNTA(D510:P510)=0,"",ROUND(AVERAGE(D510:P510),1))</f>
        <v/>
      </c>
      <c r="S510" s="256" t="n"/>
      <c r="T510" s="256" t="n"/>
      <c r="U510" s="256" t="n"/>
      <c r="V510" s="256" t="n"/>
      <c r="W510" s="256" t="n"/>
      <c r="X510" s="256" t="n"/>
      <c r="Y510" s="256" t="n"/>
      <c r="Z510" s="256" t="n"/>
      <c r="AA510" s="256" t="n"/>
      <c r="AB510" s="256" t="n"/>
      <c r="AC510" s="256" t="n"/>
      <c r="AD510" s="256" t="n"/>
      <c r="AE510" s="256" t="n"/>
      <c r="AF510" s="264">
        <f>IF(COUNTA(S510:AE510)=0,"",ROUND(AVERAGE(S510:AE510),1))</f>
        <v/>
      </c>
      <c r="AH510" s="256" t="n"/>
      <c r="AI510" s="256" t="n"/>
      <c r="AJ510" s="256" t="n"/>
      <c r="AK510" s="256" t="n"/>
      <c r="AL510" s="256" t="n"/>
      <c r="AM510" s="256" t="n"/>
      <c r="AN510" s="256" t="n"/>
      <c r="AO510" s="256" t="n"/>
      <c r="AP510" s="256" t="n"/>
      <c r="AQ510" s="256" t="n"/>
      <c r="AR510" s="256" t="n"/>
      <c r="AS510" s="256" t="n"/>
      <c r="AT510" s="256" t="n"/>
      <c r="AU510" s="237">
        <f>IF(COUNTA(AH510:AT510)=0,"",ROUND(AVERAGE(AH510:AT510),1))</f>
        <v/>
      </c>
    </row>
    <row r="511" ht="14.4" customHeight="1" s="185">
      <c r="A511" s="255" t="n">
        <v>9</v>
      </c>
      <c r="B511" s="194">
        <f t="array" ref="B511:B511">IFERROR(INDEX(Liste_Enfants!B$4:B$53,SMALL(IF(Liste_Enfants!E$4:E$53="C",ROW(Liste_Enfants!E$4:E$53)-3),9))&amp;" "&amp;INDEX(Liste_Enfants!C$4:C$53,SMALL(IF(Liste_Enfants!E$4:E$53="C",ROW(Liste_Enfants!E$4:E$53)-3),9)),"")</f>
        <v/>
      </c>
      <c r="C511" s="235" t="n"/>
      <c r="D511" s="256" t="n"/>
      <c r="E511" s="256" t="n"/>
      <c r="F511" s="256" t="n"/>
      <c r="G511" s="256" t="n"/>
      <c r="H511" s="256" t="n"/>
      <c r="I511" s="256" t="n"/>
      <c r="J511" s="256" t="n"/>
      <c r="K511" s="256" t="n"/>
      <c r="L511" s="256" t="n"/>
      <c r="M511" s="256" t="n"/>
      <c r="N511" s="256" t="n"/>
      <c r="O511" s="256" t="n"/>
      <c r="P511" s="256" t="n"/>
      <c r="Q511" s="264">
        <f>IF(COUNTA(D511:P511)=0,"",ROUND(AVERAGE(D511:P511),1))</f>
        <v/>
      </c>
      <c r="S511" s="256" t="n"/>
      <c r="T511" s="256" t="n"/>
      <c r="U511" s="256" t="n"/>
      <c r="V511" s="256" t="n"/>
      <c r="W511" s="256" t="n"/>
      <c r="X511" s="256" t="n"/>
      <c r="Y511" s="256" t="n"/>
      <c r="Z511" s="256" t="n"/>
      <c r="AA511" s="256" t="n"/>
      <c r="AB511" s="256" t="n"/>
      <c r="AC511" s="256" t="n"/>
      <c r="AD511" s="256" t="n"/>
      <c r="AE511" s="256" t="n"/>
      <c r="AF511" s="264">
        <f>IF(COUNTA(S511:AE511)=0,"",ROUND(AVERAGE(S511:AE511),1))</f>
        <v/>
      </c>
      <c r="AH511" s="256" t="n"/>
      <c r="AI511" s="256" t="n"/>
      <c r="AJ511" s="256" t="n"/>
      <c r="AK511" s="256" t="n"/>
      <c r="AL511" s="256" t="n"/>
      <c r="AM511" s="256" t="n"/>
      <c r="AN511" s="256" t="n"/>
      <c r="AO511" s="256" t="n"/>
      <c r="AP511" s="256" t="n"/>
      <c r="AQ511" s="256" t="n"/>
      <c r="AR511" s="256" t="n"/>
      <c r="AS511" s="256" t="n"/>
      <c r="AT511" s="256" t="n"/>
      <c r="AU511" s="237">
        <f>IF(COUNTA(AH511:AT511)=0,"",ROUND(AVERAGE(AH511:AT511),1))</f>
        <v/>
      </c>
    </row>
    <row r="512" ht="14.4" customHeight="1" s="185">
      <c r="A512" s="255" t="n">
        <v>10</v>
      </c>
      <c r="B512" s="194">
        <f t="array" ref="B512:B512">IFERROR(INDEX(Liste_Enfants!B$4:B$53,SMALL(IF(Liste_Enfants!E$4:E$53="C",ROW(Liste_Enfants!E$4:E$53)-3),10))&amp;" "&amp;INDEX(Liste_Enfants!C$4:C$53,SMALL(IF(Liste_Enfants!E$4:E$53="C",ROW(Liste_Enfants!E$4:E$53)-3),10)),"")</f>
        <v/>
      </c>
      <c r="C512" s="235" t="n"/>
      <c r="D512" s="256" t="n"/>
      <c r="E512" s="256" t="n"/>
      <c r="F512" s="256" t="n"/>
      <c r="G512" s="256" t="n"/>
      <c r="H512" s="256" t="n"/>
      <c r="I512" s="256" t="n"/>
      <c r="J512" s="256" t="n"/>
      <c r="K512" s="256" t="n"/>
      <c r="L512" s="256" t="n"/>
      <c r="M512" s="256" t="n"/>
      <c r="N512" s="256" t="n"/>
      <c r="O512" s="256" t="n"/>
      <c r="P512" s="256" t="n"/>
      <c r="Q512" s="264">
        <f>IF(COUNTA(D512:P512)=0,"",ROUND(AVERAGE(D512:P512),1))</f>
        <v/>
      </c>
      <c r="S512" s="256" t="n"/>
      <c r="T512" s="256" t="n"/>
      <c r="U512" s="256" t="n"/>
      <c r="V512" s="256" t="n"/>
      <c r="W512" s="256" t="n"/>
      <c r="X512" s="256" t="n"/>
      <c r="Y512" s="256" t="n"/>
      <c r="Z512" s="256" t="n"/>
      <c r="AA512" s="256" t="n"/>
      <c r="AB512" s="256" t="n"/>
      <c r="AC512" s="256" t="n"/>
      <c r="AD512" s="256" t="n"/>
      <c r="AE512" s="256" t="n"/>
      <c r="AF512" s="264">
        <f>IF(COUNTA(S512:AE512)=0,"",ROUND(AVERAGE(S512:AE512),1))</f>
        <v/>
      </c>
      <c r="AH512" s="256" t="n"/>
      <c r="AI512" s="256" t="n"/>
      <c r="AJ512" s="256" t="n"/>
      <c r="AK512" s="256" t="n"/>
      <c r="AL512" s="256" t="n"/>
      <c r="AM512" s="256" t="n"/>
      <c r="AN512" s="256" t="n"/>
      <c r="AO512" s="256" t="n"/>
      <c r="AP512" s="256" t="n"/>
      <c r="AQ512" s="256" t="n"/>
      <c r="AR512" s="256" t="n"/>
      <c r="AS512" s="256" t="n"/>
      <c r="AT512" s="256" t="n"/>
      <c r="AU512" s="237">
        <f>IF(COUNTA(AH512:AT512)=0,"",ROUND(AVERAGE(AH512:AT512),1))</f>
        <v/>
      </c>
    </row>
    <row r="513" ht="14.4" customHeight="1" s="185">
      <c r="A513" s="255" t="n">
        <v>11</v>
      </c>
      <c r="B513" s="194">
        <f t="array" ref="B513:B513">IFERROR(INDEX(Liste_Enfants!B$4:B$53,SMALL(IF(Liste_Enfants!E$4:E$53="C",ROW(Liste_Enfants!E$4:E$53)-3),11))&amp;" "&amp;INDEX(Liste_Enfants!C$4:C$53,SMALL(IF(Liste_Enfants!E$4:E$53="C",ROW(Liste_Enfants!E$4:E$53)-3),11)),"")</f>
        <v/>
      </c>
      <c r="C513" s="235" t="n"/>
      <c r="D513" s="256" t="n"/>
      <c r="E513" s="256" t="n"/>
      <c r="F513" s="256" t="n"/>
      <c r="G513" s="256" t="n"/>
      <c r="H513" s="256" t="n"/>
      <c r="I513" s="256" t="n"/>
      <c r="J513" s="256" t="n"/>
      <c r="K513" s="256" t="n"/>
      <c r="L513" s="256" t="n"/>
      <c r="M513" s="256" t="n"/>
      <c r="N513" s="256" t="n"/>
      <c r="O513" s="256" t="n"/>
      <c r="P513" s="256" t="n"/>
      <c r="Q513" s="264">
        <f>IF(COUNTA(D513:P513)=0,"",ROUND(AVERAGE(D513:P513),1))</f>
        <v/>
      </c>
      <c r="S513" s="256" t="n"/>
      <c r="T513" s="256" t="n"/>
      <c r="U513" s="256" t="n"/>
      <c r="V513" s="256" t="n"/>
      <c r="W513" s="256" t="n"/>
      <c r="X513" s="256" t="n"/>
      <c r="Y513" s="256" t="n"/>
      <c r="Z513" s="256" t="n"/>
      <c r="AA513" s="256" t="n"/>
      <c r="AB513" s="256" t="n"/>
      <c r="AC513" s="256" t="n"/>
      <c r="AD513" s="256" t="n"/>
      <c r="AE513" s="256" t="n"/>
      <c r="AF513" s="264">
        <f>IF(COUNTA(S513:AE513)=0,"",ROUND(AVERAGE(S513:AE513),1))</f>
        <v/>
      </c>
      <c r="AH513" s="256" t="n"/>
      <c r="AI513" s="256" t="n"/>
      <c r="AJ513" s="256" t="n"/>
      <c r="AK513" s="256" t="n"/>
      <c r="AL513" s="256" t="n"/>
      <c r="AM513" s="256" t="n"/>
      <c r="AN513" s="256" t="n"/>
      <c r="AO513" s="256" t="n"/>
      <c r="AP513" s="256" t="n"/>
      <c r="AQ513" s="256" t="n"/>
      <c r="AR513" s="256" t="n"/>
      <c r="AS513" s="256" t="n"/>
      <c r="AT513" s="256" t="n"/>
      <c r="AU513" s="237">
        <f>IF(COUNTA(AH513:AT513)=0,"",ROUND(AVERAGE(AH513:AT513),1))</f>
        <v/>
      </c>
    </row>
    <row r="514" ht="14.4" customHeight="1" s="185">
      <c r="A514" s="255" t="n">
        <v>12</v>
      </c>
      <c r="B514" s="194">
        <f t="array" ref="B514:B514">IFERROR(INDEX(Liste_Enfants!B$4:B$53,SMALL(IF(Liste_Enfants!E$4:E$53="C",ROW(Liste_Enfants!E$4:E$53)-3),12))&amp;" "&amp;INDEX(Liste_Enfants!C$4:C$53,SMALL(IF(Liste_Enfants!E$4:E$53="C",ROW(Liste_Enfants!E$4:E$53)-3),12)),"")</f>
        <v/>
      </c>
      <c r="C514" s="235" t="n"/>
      <c r="D514" s="256" t="n"/>
      <c r="E514" s="256" t="n"/>
      <c r="F514" s="256" t="n"/>
      <c r="G514" s="256" t="n"/>
      <c r="H514" s="256" t="n"/>
      <c r="I514" s="256" t="n"/>
      <c r="J514" s="256" t="n"/>
      <c r="K514" s="256" t="n"/>
      <c r="L514" s="256" t="n"/>
      <c r="M514" s="256" t="n"/>
      <c r="N514" s="256" t="n"/>
      <c r="O514" s="256" t="n"/>
      <c r="P514" s="256" t="n"/>
      <c r="Q514" s="264">
        <f>IF(COUNTA(D514:P514)=0,"",ROUND(AVERAGE(D514:P514),1))</f>
        <v/>
      </c>
      <c r="S514" s="256" t="n"/>
      <c r="T514" s="256" t="n"/>
      <c r="U514" s="256" t="n"/>
      <c r="V514" s="256" t="n"/>
      <c r="W514" s="256" t="n"/>
      <c r="X514" s="256" t="n"/>
      <c r="Y514" s="256" t="n"/>
      <c r="Z514" s="256" t="n"/>
      <c r="AA514" s="256" t="n"/>
      <c r="AB514" s="256" t="n"/>
      <c r="AC514" s="256" t="n"/>
      <c r="AD514" s="256" t="n"/>
      <c r="AE514" s="256" t="n"/>
      <c r="AF514" s="264">
        <f>IF(COUNTA(S514:AE514)=0,"",ROUND(AVERAGE(S514:AE514),1))</f>
        <v/>
      </c>
      <c r="AH514" s="256" t="n"/>
      <c r="AI514" s="256" t="n"/>
      <c r="AJ514" s="256" t="n"/>
      <c r="AK514" s="256" t="n"/>
      <c r="AL514" s="256" t="n"/>
      <c r="AM514" s="256" t="n"/>
      <c r="AN514" s="256" t="n"/>
      <c r="AO514" s="256" t="n"/>
      <c r="AP514" s="256" t="n"/>
      <c r="AQ514" s="256" t="n"/>
      <c r="AR514" s="256" t="n"/>
      <c r="AS514" s="256" t="n"/>
      <c r="AT514" s="256" t="n"/>
      <c r="AU514" s="237">
        <f>IF(COUNTA(AH514:AT514)=0,"",ROUND(AVERAGE(AH514:AT514),1))</f>
        <v/>
      </c>
    </row>
    <row r="515" ht="14.4" customHeight="1" s="185">
      <c r="A515" s="255" t="n">
        <v>13</v>
      </c>
      <c r="B515" s="194">
        <f t="array" ref="B515:B515">IFERROR(INDEX(Liste_Enfants!B$4:B$53,SMALL(IF(Liste_Enfants!E$4:E$53="C",ROW(Liste_Enfants!E$4:E$53)-3),13))&amp;" "&amp;INDEX(Liste_Enfants!C$4:C$53,SMALL(IF(Liste_Enfants!E$4:E$53="C",ROW(Liste_Enfants!E$4:E$53)-3),13)),"")</f>
        <v/>
      </c>
      <c r="C515" s="235" t="n"/>
      <c r="D515" s="256" t="n"/>
      <c r="E515" s="256" t="n"/>
      <c r="F515" s="256" t="n"/>
      <c r="G515" s="256" t="n"/>
      <c r="H515" s="256" t="n"/>
      <c r="I515" s="256" t="n"/>
      <c r="J515" s="256" t="n"/>
      <c r="K515" s="256" t="n"/>
      <c r="L515" s="256" t="n"/>
      <c r="M515" s="256" t="n"/>
      <c r="N515" s="256" t="n"/>
      <c r="O515" s="256" t="n"/>
      <c r="P515" s="256" t="n"/>
      <c r="Q515" s="264">
        <f>IF(COUNTA(D515:P515)=0,"",ROUND(AVERAGE(D515:P515),1))</f>
        <v/>
      </c>
      <c r="S515" s="256" t="n"/>
      <c r="T515" s="256" t="n"/>
      <c r="U515" s="256" t="n"/>
      <c r="V515" s="256" t="n"/>
      <c r="W515" s="256" t="n"/>
      <c r="X515" s="256" t="n"/>
      <c r="Y515" s="256" t="n"/>
      <c r="Z515" s="256" t="n"/>
      <c r="AA515" s="256" t="n"/>
      <c r="AB515" s="256" t="n"/>
      <c r="AC515" s="256" t="n"/>
      <c r="AD515" s="256" t="n"/>
      <c r="AE515" s="256" t="n"/>
      <c r="AF515" s="264">
        <f>IF(COUNTA(S515:AE515)=0,"",ROUND(AVERAGE(S515:AE515),1))</f>
        <v/>
      </c>
      <c r="AH515" s="256" t="n"/>
      <c r="AI515" s="256" t="n"/>
      <c r="AJ515" s="256" t="n"/>
      <c r="AK515" s="256" t="n"/>
      <c r="AL515" s="256" t="n"/>
      <c r="AM515" s="256" t="n"/>
      <c r="AN515" s="256" t="n"/>
      <c r="AO515" s="256" t="n"/>
      <c r="AP515" s="256" t="n"/>
      <c r="AQ515" s="256" t="n"/>
      <c r="AR515" s="256" t="n"/>
      <c r="AS515" s="256" t="n"/>
      <c r="AT515" s="256" t="n"/>
      <c r="AU515" s="237">
        <f>IF(COUNTA(AH515:AT515)=0,"",ROUND(AVERAGE(AH515:AT515),1))</f>
        <v/>
      </c>
    </row>
    <row r="516" ht="14.4" customHeight="1" s="185">
      <c r="A516" s="255" t="n">
        <v>14</v>
      </c>
      <c r="B516" s="194">
        <f t="array" ref="B516:B516">IFERROR(INDEX(Liste_Enfants!B$4:B$53,SMALL(IF(Liste_Enfants!E$4:E$53="C",ROW(Liste_Enfants!E$4:E$53)-3),14))&amp;" "&amp;INDEX(Liste_Enfants!C$4:C$53,SMALL(IF(Liste_Enfants!E$4:E$53="C",ROW(Liste_Enfants!E$4:E$53)-3),14)),"")</f>
        <v/>
      </c>
      <c r="C516" s="235" t="n"/>
      <c r="D516" s="256" t="n"/>
      <c r="E516" s="256" t="n"/>
      <c r="F516" s="256" t="n"/>
      <c r="G516" s="256" t="n"/>
      <c r="H516" s="256" t="n"/>
      <c r="I516" s="256" t="n"/>
      <c r="J516" s="256" t="n"/>
      <c r="K516" s="256" t="n"/>
      <c r="L516" s="256" t="n"/>
      <c r="M516" s="256" t="n"/>
      <c r="N516" s="256" t="n"/>
      <c r="O516" s="256" t="n"/>
      <c r="P516" s="256" t="n"/>
      <c r="Q516" s="264">
        <f>IF(COUNTA(D516:P516)=0,"",ROUND(AVERAGE(D516:P516),1))</f>
        <v/>
      </c>
      <c r="S516" s="256" t="n"/>
      <c r="T516" s="256" t="n"/>
      <c r="U516" s="256" t="n"/>
      <c r="V516" s="256" t="n"/>
      <c r="W516" s="256" t="n"/>
      <c r="X516" s="256" t="n"/>
      <c r="Y516" s="256" t="n"/>
      <c r="Z516" s="256" t="n"/>
      <c r="AA516" s="256" t="n"/>
      <c r="AB516" s="256" t="n"/>
      <c r="AC516" s="256" t="n"/>
      <c r="AD516" s="256" t="n"/>
      <c r="AE516" s="256" t="n"/>
      <c r="AF516" s="264">
        <f>IF(COUNTA(S516:AE516)=0,"",ROUND(AVERAGE(S516:AE516),1))</f>
        <v/>
      </c>
      <c r="AH516" s="256" t="n"/>
      <c r="AI516" s="256" t="n"/>
      <c r="AJ516" s="256" t="n"/>
      <c r="AK516" s="256" t="n"/>
      <c r="AL516" s="256" t="n"/>
      <c r="AM516" s="256" t="n"/>
      <c r="AN516" s="256" t="n"/>
      <c r="AO516" s="256" t="n"/>
      <c r="AP516" s="256" t="n"/>
      <c r="AQ516" s="256" t="n"/>
      <c r="AR516" s="256" t="n"/>
      <c r="AS516" s="256" t="n"/>
      <c r="AT516" s="256" t="n"/>
      <c r="AU516" s="237">
        <f>IF(COUNTA(AH516:AT516)=0,"",ROUND(AVERAGE(AH516:AT516),1))</f>
        <v/>
      </c>
    </row>
    <row r="517" ht="14.4" customHeight="1" s="185">
      <c r="A517" s="255" t="n">
        <v>15</v>
      </c>
      <c r="B517" s="194">
        <f t="array" ref="B517:B517">IFERROR(INDEX(Liste_Enfants!B$4:B$53,SMALL(IF(Liste_Enfants!E$4:E$53="C",ROW(Liste_Enfants!E$4:E$53)-3),15))&amp;" "&amp;INDEX(Liste_Enfants!C$4:C$53,SMALL(IF(Liste_Enfants!E$4:E$53="C",ROW(Liste_Enfants!E$4:E$53)-3),15)),"")</f>
        <v/>
      </c>
      <c r="C517" s="235" t="n"/>
      <c r="D517" s="256" t="n"/>
      <c r="E517" s="256" t="n"/>
      <c r="F517" s="256" t="n"/>
      <c r="G517" s="256" t="n"/>
      <c r="H517" s="256" t="n"/>
      <c r="I517" s="256" t="n"/>
      <c r="J517" s="256" t="n"/>
      <c r="K517" s="256" t="n"/>
      <c r="L517" s="256" t="n"/>
      <c r="M517" s="256" t="n"/>
      <c r="N517" s="256" t="n"/>
      <c r="O517" s="256" t="n"/>
      <c r="P517" s="256" t="n"/>
      <c r="Q517" s="264">
        <f>IF(COUNTA(D517:P517)=0,"",ROUND(AVERAGE(D517:P517),1))</f>
        <v/>
      </c>
      <c r="S517" s="256" t="n"/>
      <c r="T517" s="256" t="n"/>
      <c r="U517" s="256" t="n"/>
      <c r="V517" s="256" t="n"/>
      <c r="W517" s="256" t="n"/>
      <c r="X517" s="256" t="n"/>
      <c r="Y517" s="256" t="n"/>
      <c r="Z517" s="256" t="n"/>
      <c r="AA517" s="256" t="n"/>
      <c r="AB517" s="256" t="n"/>
      <c r="AC517" s="256" t="n"/>
      <c r="AD517" s="256" t="n"/>
      <c r="AE517" s="256" t="n"/>
      <c r="AF517" s="264">
        <f>IF(COUNTA(S517:AE517)=0,"",ROUND(AVERAGE(S517:AE517),1))</f>
        <v/>
      </c>
      <c r="AH517" s="256" t="n"/>
      <c r="AI517" s="256" t="n"/>
      <c r="AJ517" s="256" t="n"/>
      <c r="AK517" s="256" t="n"/>
      <c r="AL517" s="256" t="n"/>
      <c r="AM517" s="256" t="n"/>
      <c r="AN517" s="256" t="n"/>
      <c r="AO517" s="256" t="n"/>
      <c r="AP517" s="256" t="n"/>
      <c r="AQ517" s="256" t="n"/>
      <c r="AR517" s="256" t="n"/>
      <c r="AS517" s="256" t="n"/>
      <c r="AT517" s="256" t="n"/>
      <c r="AU517" s="237">
        <f>IF(COUNTA(AH517:AT517)=0,"",ROUND(AVERAGE(AH517:AT517),1))</f>
        <v/>
      </c>
    </row>
    <row r="518" ht="14.4" customHeight="1" s="185">
      <c r="A518" s="257" t="inlineStr">
        <is>
          <t>📊 MOY.</t>
        </is>
      </c>
      <c r="C518" s="235" t="n"/>
      <c r="D518" s="258">
        <f>IF(COUNTA(D503:D517)=0,"",ROUND(AVERAGE(D503:D517),1))</f>
        <v/>
      </c>
      <c r="E518" s="258">
        <f>IF(COUNTA(E503:E517)=0,"",ROUND(AVERAGE(E503:E517),1))</f>
        <v/>
      </c>
      <c r="F518" s="258">
        <f>IF(COUNTA(F503:F517)=0,"",ROUND(AVERAGE(F503:F517),1))</f>
        <v/>
      </c>
      <c r="G518" s="258">
        <f>IF(COUNTA(G503:G517)=0,"",ROUND(AVERAGE(G503:G517),1))</f>
        <v/>
      </c>
      <c r="H518" s="258">
        <f>IF(COUNTA(H503:H517)=0,"",ROUND(AVERAGE(H503:H517),1))</f>
        <v/>
      </c>
      <c r="I518" s="258">
        <f>IF(COUNTA(I503:I517)=0,"",ROUND(AVERAGE(I503:I517),1))</f>
        <v/>
      </c>
      <c r="J518" s="258">
        <f>IF(COUNTA(J503:J517)=0,"",ROUND(AVERAGE(J503:J517),1))</f>
        <v/>
      </c>
      <c r="K518" s="258">
        <f>IF(COUNTA(K503:K517)=0,"",ROUND(AVERAGE(K503:K517),1))</f>
        <v/>
      </c>
      <c r="L518" s="258">
        <f>IF(COUNTA(L503:L517)=0,"",ROUND(AVERAGE(L503:L517),1))</f>
        <v/>
      </c>
      <c r="M518" s="258">
        <f>IF(COUNTA(M503:M517)=0,"",ROUND(AVERAGE(M503:M517),1))</f>
        <v/>
      </c>
      <c r="N518" s="258">
        <f>IF(COUNTA(N503:N517)=0,"",ROUND(AVERAGE(N503:N517),1))</f>
        <v/>
      </c>
      <c r="O518" s="258">
        <f>IF(COUNTA(O503:O517)=0,"",ROUND(AVERAGE(O503:O517),1))</f>
        <v/>
      </c>
      <c r="P518" s="258">
        <f>IF(COUNTA(P503:P517)=0,"",ROUND(AVERAGE(P503:P517),1))</f>
        <v/>
      </c>
      <c r="Q518" s="265">
        <f>IF(COUNTA(Q503:Q517)=0,"",ROUND(AVERAGE(Q503:Q517),1))</f>
        <v/>
      </c>
      <c r="S518" s="258">
        <f>IF(COUNTA(S503:S517)=0,"",ROUND(AVERAGE(S503:S517),1))</f>
        <v/>
      </c>
      <c r="T518" s="258">
        <f>IF(COUNTA(T503:T517)=0,"",ROUND(AVERAGE(T503:T517),1))</f>
        <v/>
      </c>
      <c r="U518" s="258">
        <f>IF(COUNTA(U503:U517)=0,"",ROUND(AVERAGE(U503:U517),1))</f>
        <v/>
      </c>
      <c r="V518" s="258">
        <f>IF(COUNTA(V503:V517)=0,"",ROUND(AVERAGE(V503:V517),1))</f>
        <v/>
      </c>
      <c r="W518" s="258">
        <f>IF(COUNTA(W503:W517)=0,"",ROUND(AVERAGE(W503:W517),1))</f>
        <v/>
      </c>
      <c r="X518" s="258">
        <f>IF(COUNTA(X503:X517)=0,"",ROUND(AVERAGE(X503:X517),1))</f>
        <v/>
      </c>
      <c r="Y518" s="258">
        <f>IF(COUNTA(Y503:Y517)=0,"",ROUND(AVERAGE(Y503:Y517),1))</f>
        <v/>
      </c>
      <c r="Z518" s="258">
        <f>IF(COUNTA(Z503:Z517)=0,"",ROUND(AVERAGE(Z503:Z517),1))</f>
        <v/>
      </c>
      <c r="AA518" s="258">
        <f>IF(COUNTA(AA503:AA517)=0,"",ROUND(AVERAGE(AA503:AA517),1))</f>
        <v/>
      </c>
      <c r="AB518" s="258">
        <f>IF(COUNTA(AB503:AB517)=0,"",ROUND(AVERAGE(AB503:AB517),1))</f>
        <v/>
      </c>
      <c r="AC518" s="258">
        <f>IF(COUNTA(AC503:AC517)=0,"",ROUND(AVERAGE(AC503:AC517),1))</f>
        <v/>
      </c>
      <c r="AD518" s="258">
        <f>IF(COUNTA(AD503:AD517)=0,"",ROUND(AVERAGE(AD503:AD517),1))</f>
        <v/>
      </c>
      <c r="AE518" s="258">
        <f>IF(COUNTA(AE503:AE517)=0,"",ROUND(AVERAGE(AE503:AE517),1))</f>
        <v/>
      </c>
      <c r="AF518" s="265">
        <f>IF(COUNTA(AF503:AF517)=0,"",ROUND(AVERAGE(AF503:AF517),1))</f>
        <v/>
      </c>
      <c r="AH518" s="258">
        <f>IF(COUNTA(AH503:AH517)=0,"",ROUND(AVERAGE(AH503:AH517),1))</f>
        <v/>
      </c>
      <c r="AI518" s="258">
        <f>IF(COUNTA(AI503:AI517)=0,"",ROUND(AVERAGE(AI503:AI517),1))</f>
        <v/>
      </c>
      <c r="AJ518" s="258">
        <f>IF(COUNTA(AJ503:AJ517)=0,"",ROUND(AVERAGE(AJ503:AJ517),1))</f>
        <v/>
      </c>
      <c r="AK518" s="258">
        <f>IF(COUNTA(AK503:AK517)=0,"",ROUND(AVERAGE(AK503:AK517),1))</f>
        <v/>
      </c>
      <c r="AL518" s="258">
        <f>IF(COUNTA(AL503:AL517)=0,"",ROUND(AVERAGE(AL503:AL517),1))</f>
        <v/>
      </c>
      <c r="AM518" s="258">
        <f>IF(COUNTA(AM503:AM517)=0,"",ROUND(AVERAGE(AM503:AM517),1))</f>
        <v/>
      </c>
      <c r="AN518" s="258">
        <f>IF(COUNTA(AN503:AN517)=0,"",ROUND(AVERAGE(AN503:AN517),1))</f>
        <v/>
      </c>
      <c r="AO518" s="258">
        <f>IF(COUNTA(AO503:AO517)=0,"",ROUND(AVERAGE(AO503:AO517),1))</f>
        <v/>
      </c>
      <c r="AP518" s="258">
        <f>IF(COUNTA(AP503:AP517)=0,"",ROUND(AVERAGE(AP503:AP517),1))</f>
        <v/>
      </c>
      <c r="AQ518" s="258">
        <f>IF(COUNTA(AQ503:AQ517)=0,"",ROUND(AVERAGE(AQ503:AQ517),1))</f>
        <v/>
      </c>
      <c r="AR518" s="258">
        <f>IF(COUNTA(AR503:AR517)=0,"",ROUND(AVERAGE(AR503:AR517),1))</f>
        <v/>
      </c>
      <c r="AS518" s="258">
        <f>IF(COUNTA(AS503:AS517)=0,"",ROUND(AVERAGE(AS503:AS517),1))</f>
        <v/>
      </c>
      <c r="AT518" s="258">
        <f>IF(COUNTA(AT503:AT517)=0,"",ROUND(AVERAGE(AT503:AT517),1))</f>
        <v/>
      </c>
      <c r="AU518" s="272">
        <f>IF(COUNTA(AU503:AU517)=0,"",ROUND(AVERAGE(AU503:AU517),1))</f>
        <v/>
      </c>
    </row>
    <row r="519" ht="30" customHeight="1" s="185">
      <c r="A519" s="259" t="inlineStr">
        <is>
          <t>N°</t>
        </is>
      </c>
      <c r="B519" s="243" t="inlineStr">
        <is>
          <t>📅 MARDI</t>
        </is>
      </c>
      <c r="C519" s="228" t="n"/>
      <c r="D519" s="229" t="inlineStr">
        <is>
          <t>Règles</t>
        </is>
      </c>
      <c r="E519" s="229" t="inlineStr">
        <is>
          <t>Coopér.</t>
        </is>
      </c>
      <c r="F519" s="229" t="inlineStr">
        <is>
          <t>Comm.</t>
        </is>
      </c>
      <c r="G519" s="229" t="inlineStr">
        <is>
          <t>Entraide</t>
        </is>
      </c>
      <c r="H519" s="230" t="inlineStr">
        <is>
          <t>Initiat.</t>
        </is>
      </c>
      <c r="I519" s="230" t="inlineStr">
        <is>
          <t>Gest.mat</t>
        </is>
      </c>
      <c r="J519" s="230" t="inlineStr">
        <is>
          <t>Orga.</t>
        </is>
      </c>
      <c r="K519" s="231" t="inlineStr">
        <is>
          <t>Imagin.</t>
        </is>
      </c>
      <c r="L519" s="231" t="inlineStr">
        <is>
          <t>Expr.art</t>
        </is>
      </c>
      <c r="M519" s="231" t="inlineStr">
        <is>
          <t>Expr.corp</t>
        </is>
      </c>
      <c r="N519" s="232" t="inlineStr">
        <is>
          <t>Coord.</t>
        </is>
      </c>
      <c r="O519" s="232" t="inlineStr">
        <is>
          <t>Endur.</t>
        </is>
      </c>
      <c r="P519" s="232" t="inlineStr">
        <is>
          <t>Esp.sport</t>
        </is>
      </c>
      <c r="Q519" s="267" t="inlineStr">
        <is>
          <t>MOY</t>
        </is>
      </c>
      <c r="R519" s="268" t="inlineStr">
        <is>
          <t>▼ Activité</t>
        </is>
      </c>
      <c r="S519" s="229" t="inlineStr">
        <is>
          <t>Règles</t>
        </is>
      </c>
      <c r="T519" s="229" t="inlineStr">
        <is>
          <t>Coopér.</t>
        </is>
      </c>
      <c r="U519" s="229" t="inlineStr">
        <is>
          <t>Comm.</t>
        </is>
      </c>
      <c r="V519" s="229" t="inlineStr">
        <is>
          <t>Entraide</t>
        </is>
      </c>
      <c r="W519" s="230" t="inlineStr">
        <is>
          <t>Initiat.</t>
        </is>
      </c>
      <c r="X519" s="230" t="inlineStr">
        <is>
          <t>Gest.mat</t>
        </is>
      </c>
      <c r="Y519" s="230" t="inlineStr">
        <is>
          <t>Orga.</t>
        </is>
      </c>
      <c r="Z519" s="231" t="inlineStr">
        <is>
          <t>Imagin.</t>
        </is>
      </c>
      <c r="AA519" s="231" t="inlineStr">
        <is>
          <t>Expr.art</t>
        </is>
      </c>
      <c r="AB519" s="231" t="inlineStr">
        <is>
          <t>Expr.corp</t>
        </is>
      </c>
      <c r="AC519" s="232" t="inlineStr">
        <is>
          <t>Coord.</t>
        </is>
      </c>
      <c r="AD519" s="232" t="inlineStr">
        <is>
          <t>Endur.</t>
        </is>
      </c>
      <c r="AE519" s="232" t="inlineStr">
        <is>
          <t>Esp.sport</t>
        </is>
      </c>
      <c r="AF519" s="267" t="inlineStr">
        <is>
          <t>MOY</t>
        </is>
      </c>
      <c r="AH519" s="229" t="inlineStr">
        <is>
          <t>Règles</t>
        </is>
      </c>
      <c r="AI519" s="229" t="inlineStr">
        <is>
          <t>Coopér.</t>
        </is>
      </c>
      <c r="AJ519" s="229" t="inlineStr">
        <is>
          <t>Comm.</t>
        </is>
      </c>
      <c r="AK519" s="229" t="inlineStr">
        <is>
          <t>Entraide</t>
        </is>
      </c>
      <c r="AL519" s="230" t="inlineStr">
        <is>
          <t>Initiat.</t>
        </is>
      </c>
      <c r="AM519" s="230" t="inlineStr">
        <is>
          <t>Gest.mat</t>
        </is>
      </c>
      <c r="AN519" s="230" t="inlineStr">
        <is>
          <t>Orga.</t>
        </is>
      </c>
      <c r="AO519" s="231" t="inlineStr">
        <is>
          <t>Imagin.</t>
        </is>
      </c>
      <c r="AP519" s="231" t="inlineStr">
        <is>
          <t>Expr.art</t>
        </is>
      </c>
      <c r="AQ519" s="231" t="inlineStr">
        <is>
          <t>Expr.corp</t>
        </is>
      </c>
      <c r="AR519" s="232" t="inlineStr">
        <is>
          <t>Coord.</t>
        </is>
      </c>
      <c r="AS519" s="232" t="inlineStr">
        <is>
          <t>Endur.</t>
        </is>
      </c>
      <c r="AT519" s="232" t="inlineStr">
        <is>
          <t>Esp.sport</t>
        </is>
      </c>
      <c r="AU519" s="269" t="inlineStr">
        <is>
          <t>MOY</t>
        </is>
      </c>
    </row>
    <row r="520" ht="14.4" customHeight="1" s="185">
      <c r="A520" s="255" t="n">
        <v>1</v>
      </c>
      <c r="B520" s="194">
        <f t="array" ref="B520:B520">IFERROR(INDEX(Liste_Enfants!B$4:B$53,SMALL(IF(Liste_Enfants!E$4:E$53="C",ROW(Liste_Enfants!E$4:E$53)-3),1))&amp;" "&amp;INDEX(Liste_Enfants!C$4:C$53,SMALL(IF(Liste_Enfants!E$4:E$53="C",ROW(Liste_Enfants!E$4:E$53)-3),1)),"")</f>
        <v/>
      </c>
      <c r="C520" s="235" t="n"/>
      <c r="D520" s="256" t="n"/>
      <c r="E520" s="256" t="n"/>
      <c r="F520" s="256" t="n"/>
      <c r="G520" s="256" t="n"/>
      <c r="H520" s="256" t="n"/>
      <c r="I520" s="256" t="n"/>
      <c r="J520" s="256" t="n"/>
      <c r="K520" s="256" t="n"/>
      <c r="L520" s="256" t="n"/>
      <c r="M520" s="256" t="n"/>
      <c r="N520" s="256" t="n"/>
      <c r="O520" s="256" t="n"/>
      <c r="P520" s="256" t="n"/>
      <c r="Q520" s="264">
        <f>IF(COUNTA(D520:P520)=0,"",ROUND(AVERAGE(D520:P520),1))</f>
        <v/>
      </c>
      <c r="S520" s="256" t="n"/>
      <c r="T520" s="256" t="n"/>
      <c r="U520" s="256" t="n"/>
      <c r="V520" s="256" t="n"/>
      <c r="W520" s="256" t="n"/>
      <c r="X520" s="256" t="n"/>
      <c r="Y520" s="256" t="n"/>
      <c r="Z520" s="256" t="n"/>
      <c r="AA520" s="256" t="n"/>
      <c r="AB520" s="256" t="n"/>
      <c r="AC520" s="256" t="n"/>
      <c r="AD520" s="256" t="n"/>
      <c r="AE520" s="256" t="n"/>
      <c r="AF520" s="264">
        <f>IF(COUNTA(S520:AE520)=0,"",ROUND(AVERAGE(S520:AE520),1))</f>
        <v/>
      </c>
      <c r="AH520" s="256" t="n"/>
      <c r="AI520" s="256" t="n"/>
      <c r="AJ520" s="256" t="n"/>
      <c r="AK520" s="256" t="n"/>
      <c r="AL520" s="256" t="n"/>
      <c r="AM520" s="256" t="n"/>
      <c r="AN520" s="256" t="n"/>
      <c r="AO520" s="256" t="n"/>
      <c r="AP520" s="256" t="n"/>
      <c r="AQ520" s="256" t="n"/>
      <c r="AR520" s="256" t="n"/>
      <c r="AS520" s="256" t="n"/>
      <c r="AT520" s="256" t="n"/>
      <c r="AU520" s="237">
        <f>IF(COUNTA(AH520:AT520)=0,"",ROUND(AVERAGE(AH520:AT520),1))</f>
        <v/>
      </c>
    </row>
    <row r="521" ht="14.4" customHeight="1" s="185">
      <c r="A521" s="255" t="n">
        <v>2</v>
      </c>
      <c r="B521" s="194">
        <f t="array" ref="B521:B521">IFERROR(INDEX(Liste_Enfants!B$4:B$53,SMALL(IF(Liste_Enfants!E$4:E$53="C",ROW(Liste_Enfants!E$4:E$53)-3),2))&amp;" "&amp;INDEX(Liste_Enfants!C$4:C$53,SMALL(IF(Liste_Enfants!E$4:E$53="C",ROW(Liste_Enfants!E$4:E$53)-3),2)),"")</f>
        <v/>
      </c>
      <c r="C521" s="235" t="n"/>
      <c r="D521" s="256" t="n"/>
      <c r="E521" s="256" t="n"/>
      <c r="F521" s="256" t="n"/>
      <c r="G521" s="256" t="n"/>
      <c r="H521" s="256" t="n"/>
      <c r="I521" s="256" t="n"/>
      <c r="J521" s="256" t="n"/>
      <c r="K521" s="256" t="n"/>
      <c r="L521" s="256" t="n"/>
      <c r="M521" s="256" t="n"/>
      <c r="N521" s="256" t="n"/>
      <c r="O521" s="256" t="n"/>
      <c r="P521" s="256" t="n"/>
      <c r="Q521" s="264">
        <f>IF(COUNTA(D521:P521)=0,"",ROUND(AVERAGE(D521:P521),1))</f>
        <v/>
      </c>
      <c r="S521" s="256" t="n"/>
      <c r="T521" s="256" t="n"/>
      <c r="U521" s="256" t="n"/>
      <c r="V521" s="256" t="n"/>
      <c r="W521" s="256" t="n"/>
      <c r="X521" s="256" t="n"/>
      <c r="Y521" s="256" t="n"/>
      <c r="Z521" s="256" t="n"/>
      <c r="AA521" s="256" t="n"/>
      <c r="AB521" s="256" t="n"/>
      <c r="AC521" s="256" t="n"/>
      <c r="AD521" s="256" t="n"/>
      <c r="AE521" s="256" t="n"/>
      <c r="AF521" s="264">
        <f>IF(COUNTA(S521:AE521)=0,"",ROUND(AVERAGE(S521:AE521),1))</f>
        <v/>
      </c>
      <c r="AH521" s="256" t="n"/>
      <c r="AI521" s="256" t="n"/>
      <c r="AJ521" s="256" t="n"/>
      <c r="AK521" s="256" t="n"/>
      <c r="AL521" s="256" t="n"/>
      <c r="AM521" s="256" t="n"/>
      <c r="AN521" s="256" t="n"/>
      <c r="AO521" s="256" t="n"/>
      <c r="AP521" s="256" t="n"/>
      <c r="AQ521" s="256" t="n"/>
      <c r="AR521" s="256" t="n"/>
      <c r="AS521" s="256" t="n"/>
      <c r="AT521" s="256" t="n"/>
      <c r="AU521" s="237">
        <f>IF(COUNTA(AH521:AT521)=0,"",ROUND(AVERAGE(AH521:AT521),1))</f>
        <v/>
      </c>
    </row>
    <row r="522" ht="14.4" customHeight="1" s="185">
      <c r="A522" s="255" t="n">
        <v>3</v>
      </c>
      <c r="B522" s="194">
        <f t="array" ref="B522:B522">IFERROR(INDEX(Liste_Enfants!B$4:B$53,SMALL(IF(Liste_Enfants!E$4:E$53="C",ROW(Liste_Enfants!E$4:E$53)-3),3))&amp;" "&amp;INDEX(Liste_Enfants!C$4:C$53,SMALL(IF(Liste_Enfants!E$4:E$53="C",ROW(Liste_Enfants!E$4:E$53)-3),3)),"")</f>
        <v/>
      </c>
      <c r="C522" s="235" t="n"/>
      <c r="D522" s="256" t="n"/>
      <c r="E522" s="256" t="n"/>
      <c r="F522" s="256" t="n"/>
      <c r="G522" s="256" t="n"/>
      <c r="H522" s="256" t="n"/>
      <c r="I522" s="256" t="n"/>
      <c r="J522" s="256" t="n"/>
      <c r="K522" s="256" t="n"/>
      <c r="L522" s="256" t="n"/>
      <c r="M522" s="256" t="n"/>
      <c r="N522" s="256" t="n"/>
      <c r="O522" s="256" t="n"/>
      <c r="P522" s="256" t="n"/>
      <c r="Q522" s="264">
        <f>IF(COUNTA(D522:P522)=0,"",ROUND(AVERAGE(D522:P522),1))</f>
        <v/>
      </c>
      <c r="S522" s="256" t="n"/>
      <c r="T522" s="256" t="n"/>
      <c r="U522" s="256" t="n"/>
      <c r="V522" s="256" t="n"/>
      <c r="W522" s="256" t="n"/>
      <c r="X522" s="256" t="n"/>
      <c r="Y522" s="256" t="n"/>
      <c r="Z522" s="256" t="n"/>
      <c r="AA522" s="256" t="n"/>
      <c r="AB522" s="256" t="n"/>
      <c r="AC522" s="256" t="n"/>
      <c r="AD522" s="256" t="n"/>
      <c r="AE522" s="256" t="n"/>
      <c r="AF522" s="264">
        <f>IF(COUNTA(S522:AE522)=0,"",ROUND(AVERAGE(S522:AE522),1))</f>
        <v/>
      </c>
      <c r="AH522" s="256" t="n"/>
      <c r="AI522" s="256" t="n"/>
      <c r="AJ522" s="256" t="n"/>
      <c r="AK522" s="256" t="n"/>
      <c r="AL522" s="256" t="n"/>
      <c r="AM522" s="256" t="n"/>
      <c r="AN522" s="256" t="n"/>
      <c r="AO522" s="256" t="n"/>
      <c r="AP522" s="256" t="n"/>
      <c r="AQ522" s="256" t="n"/>
      <c r="AR522" s="256" t="n"/>
      <c r="AS522" s="256" t="n"/>
      <c r="AT522" s="256" t="n"/>
      <c r="AU522" s="237">
        <f>IF(COUNTA(AH522:AT522)=0,"",ROUND(AVERAGE(AH522:AT522),1))</f>
        <v/>
      </c>
    </row>
    <row r="523" ht="14.4" customHeight="1" s="185">
      <c r="A523" s="255" t="n">
        <v>4</v>
      </c>
      <c r="B523" s="194">
        <f t="array" ref="B523:B523">IFERROR(INDEX(Liste_Enfants!B$4:B$53,SMALL(IF(Liste_Enfants!E$4:E$53="C",ROW(Liste_Enfants!E$4:E$53)-3),4))&amp;" "&amp;INDEX(Liste_Enfants!C$4:C$53,SMALL(IF(Liste_Enfants!E$4:E$53="C",ROW(Liste_Enfants!E$4:E$53)-3),4)),"")</f>
        <v/>
      </c>
      <c r="C523" s="235" t="n"/>
      <c r="D523" s="256" t="n"/>
      <c r="E523" s="256" t="n"/>
      <c r="F523" s="256" t="n"/>
      <c r="G523" s="256" t="n"/>
      <c r="H523" s="256" t="n"/>
      <c r="I523" s="256" t="n"/>
      <c r="J523" s="256" t="n"/>
      <c r="K523" s="256" t="n"/>
      <c r="L523" s="256" t="n"/>
      <c r="M523" s="256" t="n"/>
      <c r="N523" s="256" t="n"/>
      <c r="O523" s="256" t="n"/>
      <c r="P523" s="256" t="n"/>
      <c r="Q523" s="264">
        <f>IF(COUNTA(D523:P523)=0,"",ROUND(AVERAGE(D523:P523),1))</f>
        <v/>
      </c>
      <c r="S523" s="256" t="n"/>
      <c r="T523" s="256" t="n"/>
      <c r="U523" s="256" t="n"/>
      <c r="V523" s="256" t="n"/>
      <c r="W523" s="256" t="n"/>
      <c r="X523" s="256" t="n"/>
      <c r="Y523" s="256" t="n"/>
      <c r="Z523" s="256" t="n"/>
      <c r="AA523" s="256" t="n"/>
      <c r="AB523" s="256" t="n"/>
      <c r="AC523" s="256" t="n"/>
      <c r="AD523" s="256" t="n"/>
      <c r="AE523" s="256" t="n"/>
      <c r="AF523" s="264">
        <f>IF(COUNTA(S523:AE523)=0,"",ROUND(AVERAGE(S523:AE523),1))</f>
        <v/>
      </c>
      <c r="AH523" s="256" t="n"/>
      <c r="AI523" s="256" t="n"/>
      <c r="AJ523" s="256" t="n"/>
      <c r="AK523" s="256" t="n"/>
      <c r="AL523" s="256" t="n"/>
      <c r="AM523" s="256" t="n"/>
      <c r="AN523" s="256" t="n"/>
      <c r="AO523" s="256" t="n"/>
      <c r="AP523" s="256" t="n"/>
      <c r="AQ523" s="256" t="n"/>
      <c r="AR523" s="256" t="n"/>
      <c r="AS523" s="256" t="n"/>
      <c r="AT523" s="256" t="n"/>
      <c r="AU523" s="237">
        <f>IF(COUNTA(AH523:AT523)=0,"",ROUND(AVERAGE(AH523:AT523),1))</f>
        <v/>
      </c>
    </row>
    <row r="524" ht="14.4" customHeight="1" s="185">
      <c r="A524" s="255" t="n">
        <v>5</v>
      </c>
      <c r="B524" s="194">
        <f t="array" ref="B524:B524">IFERROR(INDEX(Liste_Enfants!B$4:B$53,SMALL(IF(Liste_Enfants!E$4:E$53="C",ROW(Liste_Enfants!E$4:E$53)-3),5))&amp;" "&amp;INDEX(Liste_Enfants!C$4:C$53,SMALL(IF(Liste_Enfants!E$4:E$53="C",ROW(Liste_Enfants!E$4:E$53)-3),5)),"")</f>
        <v/>
      </c>
      <c r="C524" s="235" t="n"/>
      <c r="D524" s="256" t="n"/>
      <c r="E524" s="256" t="n"/>
      <c r="F524" s="256" t="n"/>
      <c r="G524" s="256" t="n"/>
      <c r="H524" s="256" t="n"/>
      <c r="I524" s="256" t="n"/>
      <c r="J524" s="256" t="n"/>
      <c r="K524" s="256" t="n"/>
      <c r="L524" s="256" t="n"/>
      <c r="M524" s="256" t="n"/>
      <c r="N524" s="256" t="n"/>
      <c r="O524" s="256" t="n"/>
      <c r="P524" s="256" t="n"/>
      <c r="Q524" s="264">
        <f>IF(COUNTA(D524:P524)=0,"",ROUND(AVERAGE(D524:P524),1))</f>
        <v/>
      </c>
      <c r="S524" s="256" t="n"/>
      <c r="T524" s="256" t="n"/>
      <c r="U524" s="256" t="n"/>
      <c r="V524" s="256" t="n"/>
      <c r="W524" s="256" t="n"/>
      <c r="X524" s="256" t="n"/>
      <c r="Y524" s="256" t="n"/>
      <c r="Z524" s="256" t="n"/>
      <c r="AA524" s="256" t="n"/>
      <c r="AB524" s="256" t="n"/>
      <c r="AC524" s="256" t="n"/>
      <c r="AD524" s="256" t="n"/>
      <c r="AE524" s="256" t="n"/>
      <c r="AF524" s="264">
        <f>IF(COUNTA(S524:AE524)=0,"",ROUND(AVERAGE(S524:AE524),1))</f>
        <v/>
      </c>
      <c r="AH524" s="256" t="n"/>
      <c r="AI524" s="256" t="n"/>
      <c r="AJ524" s="256" t="n"/>
      <c r="AK524" s="256" t="n"/>
      <c r="AL524" s="256" t="n"/>
      <c r="AM524" s="256" t="n"/>
      <c r="AN524" s="256" t="n"/>
      <c r="AO524" s="256" t="n"/>
      <c r="AP524" s="256" t="n"/>
      <c r="AQ524" s="256" t="n"/>
      <c r="AR524" s="256" t="n"/>
      <c r="AS524" s="256" t="n"/>
      <c r="AT524" s="256" t="n"/>
      <c r="AU524" s="237">
        <f>IF(COUNTA(AH524:AT524)=0,"",ROUND(AVERAGE(AH524:AT524),1))</f>
        <v/>
      </c>
    </row>
    <row r="525" ht="14.4" customHeight="1" s="185">
      <c r="A525" s="255" t="n">
        <v>6</v>
      </c>
      <c r="B525" s="194">
        <f t="array" ref="B525:B525">IFERROR(INDEX(Liste_Enfants!B$4:B$53,SMALL(IF(Liste_Enfants!E$4:E$53="C",ROW(Liste_Enfants!E$4:E$53)-3),6))&amp;" "&amp;INDEX(Liste_Enfants!C$4:C$53,SMALL(IF(Liste_Enfants!E$4:E$53="C",ROW(Liste_Enfants!E$4:E$53)-3),6)),"")</f>
        <v/>
      </c>
      <c r="C525" s="235" t="n"/>
      <c r="D525" s="256" t="n"/>
      <c r="E525" s="256" t="n"/>
      <c r="F525" s="256" t="n"/>
      <c r="G525" s="256" t="n"/>
      <c r="H525" s="256" t="n"/>
      <c r="I525" s="256" t="n"/>
      <c r="J525" s="256" t="n"/>
      <c r="K525" s="256" t="n"/>
      <c r="L525" s="256" t="n"/>
      <c r="M525" s="256" t="n"/>
      <c r="N525" s="256" t="n"/>
      <c r="O525" s="256" t="n"/>
      <c r="P525" s="256" t="n"/>
      <c r="Q525" s="264">
        <f>IF(COUNTA(D525:P525)=0,"",ROUND(AVERAGE(D525:P525),1))</f>
        <v/>
      </c>
      <c r="S525" s="256" t="n"/>
      <c r="T525" s="256" t="n"/>
      <c r="U525" s="256" t="n"/>
      <c r="V525" s="256" t="n"/>
      <c r="W525" s="256" t="n"/>
      <c r="X525" s="256" t="n"/>
      <c r="Y525" s="256" t="n"/>
      <c r="Z525" s="256" t="n"/>
      <c r="AA525" s="256" t="n"/>
      <c r="AB525" s="256" t="n"/>
      <c r="AC525" s="256" t="n"/>
      <c r="AD525" s="256" t="n"/>
      <c r="AE525" s="256" t="n"/>
      <c r="AF525" s="264">
        <f>IF(COUNTA(S525:AE525)=0,"",ROUND(AVERAGE(S525:AE525),1))</f>
        <v/>
      </c>
      <c r="AH525" s="256" t="n"/>
      <c r="AI525" s="256" t="n"/>
      <c r="AJ525" s="256" t="n"/>
      <c r="AK525" s="256" t="n"/>
      <c r="AL525" s="256" t="n"/>
      <c r="AM525" s="256" t="n"/>
      <c r="AN525" s="256" t="n"/>
      <c r="AO525" s="256" t="n"/>
      <c r="AP525" s="256" t="n"/>
      <c r="AQ525" s="256" t="n"/>
      <c r="AR525" s="256" t="n"/>
      <c r="AS525" s="256" t="n"/>
      <c r="AT525" s="256" t="n"/>
      <c r="AU525" s="237">
        <f>IF(COUNTA(AH525:AT525)=0,"",ROUND(AVERAGE(AH525:AT525),1))</f>
        <v/>
      </c>
    </row>
    <row r="526" ht="14.4" customHeight="1" s="185">
      <c r="A526" s="255" t="n">
        <v>7</v>
      </c>
      <c r="B526" s="194">
        <f t="array" ref="B526:B526">IFERROR(INDEX(Liste_Enfants!B$4:B$53,SMALL(IF(Liste_Enfants!E$4:E$53="C",ROW(Liste_Enfants!E$4:E$53)-3),7))&amp;" "&amp;INDEX(Liste_Enfants!C$4:C$53,SMALL(IF(Liste_Enfants!E$4:E$53="C",ROW(Liste_Enfants!E$4:E$53)-3),7)),"")</f>
        <v/>
      </c>
      <c r="C526" s="235" t="n"/>
      <c r="D526" s="256" t="n"/>
      <c r="E526" s="256" t="n"/>
      <c r="F526" s="256" t="n"/>
      <c r="G526" s="256" t="n"/>
      <c r="H526" s="256" t="n"/>
      <c r="I526" s="256" t="n"/>
      <c r="J526" s="256" t="n"/>
      <c r="K526" s="256" t="n"/>
      <c r="L526" s="256" t="n"/>
      <c r="M526" s="256" t="n"/>
      <c r="N526" s="256" t="n"/>
      <c r="O526" s="256" t="n"/>
      <c r="P526" s="256" t="n"/>
      <c r="Q526" s="264">
        <f>IF(COUNTA(D526:P526)=0,"",ROUND(AVERAGE(D526:P526),1))</f>
        <v/>
      </c>
      <c r="S526" s="256" t="n"/>
      <c r="T526" s="256" t="n"/>
      <c r="U526" s="256" t="n"/>
      <c r="V526" s="256" t="n"/>
      <c r="W526" s="256" t="n"/>
      <c r="X526" s="256" t="n"/>
      <c r="Y526" s="256" t="n"/>
      <c r="Z526" s="256" t="n"/>
      <c r="AA526" s="256" t="n"/>
      <c r="AB526" s="256" t="n"/>
      <c r="AC526" s="256" t="n"/>
      <c r="AD526" s="256" t="n"/>
      <c r="AE526" s="256" t="n"/>
      <c r="AF526" s="264">
        <f>IF(COUNTA(S526:AE526)=0,"",ROUND(AVERAGE(S526:AE526),1))</f>
        <v/>
      </c>
      <c r="AH526" s="256" t="n"/>
      <c r="AI526" s="256" t="n"/>
      <c r="AJ526" s="256" t="n"/>
      <c r="AK526" s="256" t="n"/>
      <c r="AL526" s="256" t="n"/>
      <c r="AM526" s="256" t="n"/>
      <c r="AN526" s="256" t="n"/>
      <c r="AO526" s="256" t="n"/>
      <c r="AP526" s="256" t="n"/>
      <c r="AQ526" s="256" t="n"/>
      <c r="AR526" s="256" t="n"/>
      <c r="AS526" s="256" t="n"/>
      <c r="AT526" s="256" t="n"/>
      <c r="AU526" s="237">
        <f>IF(COUNTA(AH526:AT526)=0,"",ROUND(AVERAGE(AH526:AT526),1))</f>
        <v/>
      </c>
    </row>
    <row r="527" ht="14.4" customHeight="1" s="185">
      <c r="A527" s="255" t="n">
        <v>8</v>
      </c>
      <c r="B527" s="194">
        <f t="array" ref="B527:B527">IFERROR(INDEX(Liste_Enfants!B$4:B$53,SMALL(IF(Liste_Enfants!E$4:E$53="C",ROW(Liste_Enfants!E$4:E$53)-3),8))&amp;" "&amp;INDEX(Liste_Enfants!C$4:C$53,SMALL(IF(Liste_Enfants!E$4:E$53="C",ROW(Liste_Enfants!E$4:E$53)-3),8)),"")</f>
        <v/>
      </c>
      <c r="C527" s="235" t="n"/>
      <c r="D527" s="256" t="n"/>
      <c r="E527" s="256" t="n"/>
      <c r="F527" s="256" t="n"/>
      <c r="G527" s="256" t="n"/>
      <c r="H527" s="256" t="n"/>
      <c r="I527" s="256" t="n"/>
      <c r="J527" s="256" t="n"/>
      <c r="K527" s="256" t="n"/>
      <c r="L527" s="256" t="n"/>
      <c r="M527" s="256" t="n"/>
      <c r="N527" s="256" t="n"/>
      <c r="O527" s="256" t="n"/>
      <c r="P527" s="256" t="n"/>
      <c r="Q527" s="264">
        <f>IF(COUNTA(D527:P527)=0,"",ROUND(AVERAGE(D527:P527),1))</f>
        <v/>
      </c>
      <c r="S527" s="256" t="n"/>
      <c r="T527" s="256" t="n"/>
      <c r="U527" s="256" t="n"/>
      <c r="V527" s="256" t="n"/>
      <c r="W527" s="256" t="n"/>
      <c r="X527" s="256" t="n"/>
      <c r="Y527" s="256" t="n"/>
      <c r="Z527" s="256" t="n"/>
      <c r="AA527" s="256" t="n"/>
      <c r="AB527" s="256" t="n"/>
      <c r="AC527" s="256" t="n"/>
      <c r="AD527" s="256" t="n"/>
      <c r="AE527" s="256" t="n"/>
      <c r="AF527" s="264">
        <f>IF(COUNTA(S527:AE527)=0,"",ROUND(AVERAGE(S527:AE527),1))</f>
        <v/>
      </c>
      <c r="AH527" s="256" t="n"/>
      <c r="AI527" s="256" t="n"/>
      <c r="AJ527" s="256" t="n"/>
      <c r="AK527" s="256" t="n"/>
      <c r="AL527" s="256" t="n"/>
      <c r="AM527" s="256" t="n"/>
      <c r="AN527" s="256" t="n"/>
      <c r="AO527" s="256" t="n"/>
      <c r="AP527" s="256" t="n"/>
      <c r="AQ527" s="256" t="n"/>
      <c r="AR527" s="256" t="n"/>
      <c r="AS527" s="256" t="n"/>
      <c r="AT527" s="256" t="n"/>
      <c r="AU527" s="237">
        <f>IF(COUNTA(AH527:AT527)=0,"",ROUND(AVERAGE(AH527:AT527),1))</f>
        <v/>
      </c>
    </row>
    <row r="528" ht="14.4" customHeight="1" s="185">
      <c r="A528" s="255" t="n">
        <v>9</v>
      </c>
      <c r="B528" s="194">
        <f t="array" ref="B528:B528">IFERROR(INDEX(Liste_Enfants!B$4:B$53,SMALL(IF(Liste_Enfants!E$4:E$53="C",ROW(Liste_Enfants!E$4:E$53)-3),9))&amp;" "&amp;INDEX(Liste_Enfants!C$4:C$53,SMALL(IF(Liste_Enfants!E$4:E$53="C",ROW(Liste_Enfants!E$4:E$53)-3),9)),"")</f>
        <v/>
      </c>
      <c r="C528" s="235" t="n"/>
      <c r="D528" s="256" t="n"/>
      <c r="E528" s="256" t="n"/>
      <c r="F528" s="256" t="n"/>
      <c r="G528" s="256" t="n"/>
      <c r="H528" s="256" t="n"/>
      <c r="I528" s="256" t="n"/>
      <c r="J528" s="256" t="n"/>
      <c r="K528" s="256" t="n"/>
      <c r="L528" s="256" t="n"/>
      <c r="M528" s="256" t="n"/>
      <c r="N528" s="256" t="n"/>
      <c r="O528" s="256" t="n"/>
      <c r="P528" s="256" t="n"/>
      <c r="Q528" s="264">
        <f>IF(COUNTA(D528:P528)=0,"",ROUND(AVERAGE(D528:P528),1))</f>
        <v/>
      </c>
      <c r="S528" s="256" t="n"/>
      <c r="T528" s="256" t="n"/>
      <c r="U528" s="256" t="n"/>
      <c r="V528" s="256" t="n"/>
      <c r="W528" s="256" t="n"/>
      <c r="X528" s="256" t="n"/>
      <c r="Y528" s="256" t="n"/>
      <c r="Z528" s="256" t="n"/>
      <c r="AA528" s="256" t="n"/>
      <c r="AB528" s="256" t="n"/>
      <c r="AC528" s="256" t="n"/>
      <c r="AD528" s="256" t="n"/>
      <c r="AE528" s="256" t="n"/>
      <c r="AF528" s="264">
        <f>IF(COUNTA(S528:AE528)=0,"",ROUND(AVERAGE(S528:AE528),1))</f>
        <v/>
      </c>
      <c r="AH528" s="256" t="n"/>
      <c r="AI528" s="256" t="n"/>
      <c r="AJ528" s="256" t="n"/>
      <c r="AK528" s="256" t="n"/>
      <c r="AL528" s="256" t="n"/>
      <c r="AM528" s="256" t="n"/>
      <c r="AN528" s="256" t="n"/>
      <c r="AO528" s="256" t="n"/>
      <c r="AP528" s="256" t="n"/>
      <c r="AQ528" s="256" t="n"/>
      <c r="AR528" s="256" t="n"/>
      <c r="AS528" s="256" t="n"/>
      <c r="AT528" s="256" t="n"/>
      <c r="AU528" s="237">
        <f>IF(COUNTA(AH528:AT528)=0,"",ROUND(AVERAGE(AH528:AT528),1))</f>
        <v/>
      </c>
    </row>
    <row r="529" ht="14.4" customHeight="1" s="185">
      <c r="A529" s="255" t="n">
        <v>10</v>
      </c>
      <c r="B529" s="194">
        <f t="array" ref="B529:B529">IFERROR(INDEX(Liste_Enfants!B$4:B$53,SMALL(IF(Liste_Enfants!E$4:E$53="C",ROW(Liste_Enfants!E$4:E$53)-3),10))&amp;" "&amp;INDEX(Liste_Enfants!C$4:C$53,SMALL(IF(Liste_Enfants!E$4:E$53="C",ROW(Liste_Enfants!E$4:E$53)-3),10)),"")</f>
        <v/>
      </c>
      <c r="C529" s="235" t="n"/>
      <c r="D529" s="256" t="n"/>
      <c r="E529" s="256" t="n"/>
      <c r="F529" s="256" t="n"/>
      <c r="G529" s="256" t="n"/>
      <c r="H529" s="256" t="n"/>
      <c r="I529" s="256" t="n"/>
      <c r="J529" s="256" t="n"/>
      <c r="K529" s="256" t="n"/>
      <c r="L529" s="256" t="n"/>
      <c r="M529" s="256" t="n"/>
      <c r="N529" s="256" t="n"/>
      <c r="O529" s="256" t="n"/>
      <c r="P529" s="256" t="n"/>
      <c r="Q529" s="264">
        <f>IF(COUNTA(D529:P529)=0,"",ROUND(AVERAGE(D529:P529),1))</f>
        <v/>
      </c>
      <c r="S529" s="256" t="n"/>
      <c r="T529" s="256" t="n"/>
      <c r="U529" s="256" t="n"/>
      <c r="V529" s="256" t="n"/>
      <c r="W529" s="256" t="n"/>
      <c r="X529" s="256" t="n"/>
      <c r="Y529" s="256" t="n"/>
      <c r="Z529" s="256" t="n"/>
      <c r="AA529" s="256" t="n"/>
      <c r="AB529" s="256" t="n"/>
      <c r="AC529" s="256" t="n"/>
      <c r="AD529" s="256" t="n"/>
      <c r="AE529" s="256" t="n"/>
      <c r="AF529" s="264">
        <f>IF(COUNTA(S529:AE529)=0,"",ROUND(AVERAGE(S529:AE529),1))</f>
        <v/>
      </c>
      <c r="AH529" s="256" t="n"/>
      <c r="AI529" s="256" t="n"/>
      <c r="AJ529" s="256" t="n"/>
      <c r="AK529" s="256" t="n"/>
      <c r="AL529" s="256" t="n"/>
      <c r="AM529" s="256" t="n"/>
      <c r="AN529" s="256" t="n"/>
      <c r="AO529" s="256" t="n"/>
      <c r="AP529" s="256" t="n"/>
      <c r="AQ529" s="256" t="n"/>
      <c r="AR529" s="256" t="n"/>
      <c r="AS529" s="256" t="n"/>
      <c r="AT529" s="256" t="n"/>
      <c r="AU529" s="237">
        <f>IF(COUNTA(AH529:AT529)=0,"",ROUND(AVERAGE(AH529:AT529),1))</f>
        <v/>
      </c>
    </row>
    <row r="530" ht="14.4" customHeight="1" s="185">
      <c r="A530" s="255" t="n">
        <v>11</v>
      </c>
      <c r="B530" s="194">
        <f t="array" ref="B530:B530">IFERROR(INDEX(Liste_Enfants!B$4:B$53,SMALL(IF(Liste_Enfants!E$4:E$53="C",ROW(Liste_Enfants!E$4:E$53)-3),11))&amp;" "&amp;INDEX(Liste_Enfants!C$4:C$53,SMALL(IF(Liste_Enfants!E$4:E$53="C",ROW(Liste_Enfants!E$4:E$53)-3),11)),"")</f>
        <v/>
      </c>
      <c r="C530" s="235" t="n"/>
      <c r="D530" s="256" t="n"/>
      <c r="E530" s="256" t="n"/>
      <c r="F530" s="256" t="n"/>
      <c r="G530" s="256" t="n"/>
      <c r="H530" s="256" t="n"/>
      <c r="I530" s="256" t="n"/>
      <c r="J530" s="256" t="n"/>
      <c r="K530" s="256" t="n"/>
      <c r="L530" s="256" t="n"/>
      <c r="M530" s="256" t="n"/>
      <c r="N530" s="256" t="n"/>
      <c r="O530" s="256" t="n"/>
      <c r="P530" s="256" t="n"/>
      <c r="Q530" s="264">
        <f>IF(COUNTA(D530:P530)=0,"",ROUND(AVERAGE(D530:P530),1))</f>
        <v/>
      </c>
      <c r="S530" s="256" t="n"/>
      <c r="T530" s="256" t="n"/>
      <c r="U530" s="256" t="n"/>
      <c r="V530" s="256" t="n"/>
      <c r="W530" s="256" t="n"/>
      <c r="X530" s="256" t="n"/>
      <c r="Y530" s="256" t="n"/>
      <c r="Z530" s="256" t="n"/>
      <c r="AA530" s="256" t="n"/>
      <c r="AB530" s="256" t="n"/>
      <c r="AC530" s="256" t="n"/>
      <c r="AD530" s="256" t="n"/>
      <c r="AE530" s="256" t="n"/>
      <c r="AF530" s="264">
        <f>IF(COUNTA(S530:AE530)=0,"",ROUND(AVERAGE(S530:AE530),1))</f>
        <v/>
      </c>
      <c r="AH530" s="256" t="n"/>
      <c r="AI530" s="256" t="n"/>
      <c r="AJ530" s="256" t="n"/>
      <c r="AK530" s="256" t="n"/>
      <c r="AL530" s="256" t="n"/>
      <c r="AM530" s="256" t="n"/>
      <c r="AN530" s="256" t="n"/>
      <c r="AO530" s="256" t="n"/>
      <c r="AP530" s="256" t="n"/>
      <c r="AQ530" s="256" t="n"/>
      <c r="AR530" s="256" t="n"/>
      <c r="AS530" s="256" t="n"/>
      <c r="AT530" s="256" t="n"/>
      <c r="AU530" s="237">
        <f>IF(COUNTA(AH530:AT530)=0,"",ROUND(AVERAGE(AH530:AT530),1))</f>
        <v/>
      </c>
    </row>
    <row r="531" ht="14.4" customHeight="1" s="185">
      <c r="A531" s="255" t="n">
        <v>12</v>
      </c>
      <c r="B531" s="194">
        <f t="array" ref="B531:B531">IFERROR(INDEX(Liste_Enfants!B$4:B$53,SMALL(IF(Liste_Enfants!E$4:E$53="C",ROW(Liste_Enfants!E$4:E$53)-3),12))&amp;" "&amp;INDEX(Liste_Enfants!C$4:C$53,SMALL(IF(Liste_Enfants!E$4:E$53="C",ROW(Liste_Enfants!E$4:E$53)-3),12)),"")</f>
        <v/>
      </c>
      <c r="C531" s="235" t="n"/>
      <c r="D531" s="256" t="n"/>
      <c r="E531" s="256" t="n"/>
      <c r="F531" s="256" t="n"/>
      <c r="G531" s="256" t="n"/>
      <c r="H531" s="256" t="n"/>
      <c r="I531" s="256" t="n"/>
      <c r="J531" s="256" t="n"/>
      <c r="K531" s="256" t="n"/>
      <c r="L531" s="256" t="n"/>
      <c r="M531" s="256" t="n"/>
      <c r="N531" s="256" t="n"/>
      <c r="O531" s="256" t="n"/>
      <c r="P531" s="256" t="n"/>
      <c r="Q531" s="264">
        <f>IF(COUNTA(D531:P531)=0,"",ROUND(AVERAGE(D531:P531),1))</f>
        <v/>
      </c>
      <c r="S531" s="256" t="n"/>
      <c r="T531" s="256" t="n"/>
      <c r="U531" s="256" t="n"/>
      <c r="V531" s="256" t="n"/>
      <c r="W531" s="256" t="n"/>
      <c r="X531" s="256" t="n"/>
      <c r="Y531" s="256" t="n"/>
      <c r="Z531" s="256" t="n"/>
      <c r="AA531" s="256" t="n"/>
      <c r="AB531" s="256" t="n"/>
      <c r="AC531" s="256" t="n"/>
      <c r="AD531" s="256" t="n"/>
      <c r="AE531" s="256" t="n"/>
      <c r="AF531" s="264">
        <f>IF(COUNTA(S531:AE531)=0,"",ROUND(AVERAGE(S531:AE531),1))</f>
        <v/>
      </c>
      <c r="AH531" s="256" t="n"/>
      <c r="AI531" s="256" t="n"/>
      <c r="AJ531" s="256" t="n"/>
      <c r="AK531" s="256" t="n"/>
      <c r="AL531" s="256" t="n"/>
      <c r="AM531" s="256" t="n"/>
      <c r="AN531" s="256" t="n"/>
      <c r="AO531" s="256" t="n"/>
      <c r="AP531" s="256" t="n"/>
      <c r="AQ531" s="256" t="n"/>
      <c r="AR531" s="256" t="n"/>
      <c r="AS531" s="256" t="n"/>
      <c r="AT531" s="256" t="n"/>
      <c r="AU531" s="237">
        <f>IF(COUNTA(AH531:AT531)=0,"",ROUND(AVERAGE(AH531:AT531),1))</f>
        <v/>
      </c>
    </row>
    <row r="532" ht="14.4" customHeight="1" s="185">
      <c r="A532" s="255" t="n">
        <v>13</v>
      </c>
      <c r="B532" s="194">
        <f t="array" ref="B532:B532">IFERROR(INDEX(Liste_Enfants!B$4:B$53,SMALL(IF(Liste_Enfants!E$4:E$53="C",ROW(Liste_Enfants!E$4:E$53)-3),13))&amp;" "&amp;INDEX(Liste_Enfants!C$4:C$53,SMALL(IF(Liste_Enfants!E$4:E$53="C",ROW(Liste_Enfants!E$4:E$53)-3),13)),"")</f>
        <v/>
      </c>
      <c r="C532" s="235" t="n"/>
      <c r="D532" s="256" t="n"/>
      <c r="E532" s="256" t="n"/>
      <c r="F532" s="256" t="n"/>
      <c r="G532" s="256" t="n"/>
      <c r="H532" s="256" t="n"/>
      <c r="I532" s="256" t="n"/>
      <c r="J532" s="256" t="n"/>
      <c r="K532" s="256" t="n"/>
      <c r="L532" s="256" t="n"/>
      <c r="M532" s="256" t="n"/>
      <c r="N532" s="256" t="n"/>
      <c r="O532" s="256" t="n"/>
      <c r="P532" s="256" t="n"/>
      <c r="Q532" s="264">
        <f>IF(COUNTA(D532:P532)=0,"",ROUND(AVERAGE(D532:P532),1))</f>
        <v/>
      </c>
      <c r="S532" s="256" t="n"/>
      <c r="T532" s="256" t="n"/>
      <c r="U532" s="256" t="n"/>
      <c r="V532" s="256" t="n"/>
      <c r="W532" s="256" t="n"/>
      <c r="X532" s="256" t="n"/>
      <c r="Y532" s="256" t="n"/>
      <c r="Z532" s="256" t="n"/>
      <c r="AA532" s="256" t="n"/>
      <c r="AB532" s="256" t="n"/>
      <c r="AC532" s="256" t="n"/>
      <c r="AD532" s="256" t="n"/>
      <c r="AE532" s="256" t="n"/>
      <c r="AF532" s="264">
        <f>IF(COUNTA(S532:AE532)=0,"",ROUND(AVERAGE(S532:AE532),1))</f>
        <v/>
      </c>
      <c r="AH532" s="256" t="n"/>
      <c r="AI532" s="256" t="n"/>
      <c r="AJ532" s="256" t="n"/>
      <c r="AK532" s="256" t="n"/>
      <c r="AL532" s="256" t="n"/>
      <c r="AM532" s="256" t="n"/>
      <c r="AN532" s="256" t="n"/>
      <c r="AO532" s="256" t="n"/>
      <c r="AP532" s="256" t="n"/>
      <c r="AQ532" s="256" t="n"/>
      <c r="AR532" s="256" t="n"/>
      <c r="AS532" s="256" t="n"/>
      <c r="AT532" s="256" t="n"/>
      <c r="AU532" s="237">
        <f>IF(COUNTA(AH532:AT532)=0,"",ROUND(AVERAGE(AH532:AT532),1))</f>
        <v/>
      </c>
    </row>
    <row r="533" ht="14.4" customHeight="1" s="185">
      <c r="A533" s="255" t="n">
        <v>14</v>
      </c>
      <c r="B533" s="194">
        <f t="array" ref="B533:B533">IFERROR(INDEX(Liste_Enfants!B$4:B$53,SMALL(IF(Liste_Enfants!E$4:E$53="C",ROW(Liste_Enfants!E$4:E$53)-3),14))&amp;" "&amp;INDEX(Liste_Enfants!C$4:C$53,SMALL(IF(Liste_Enfants!E$4:E$53="C",ROW(Liste_Enfants!E$4:E$53)-3),14)),"")</f>
        <v/>
      </c>
      <c r="C533" s="235" t="n"/>
      <c r="D533" s="256" t="n"/>
      <c r="E533" s="256" t="n"/>
      <c r="F533" s="256" t="n"/>
      <c r="G533" s="256" t="n"/>
      <c r="H533" s="256" t="n"/>
      <c r="I533" s="256" t="n"/>
      <c r="J533" s="256" t="n"/>
      <c r="K533" s="256" t="n"/>
      <c r="L533" s="256" t="n"/>
      <c r="M533" s="256" t="n"/>
      <c r="N533" s="256" t="n"/>
      <c r="O533" s="256" t="n"/>
      <c r="P533" s="256" t="n"/>
      <c r="Q533" s="264">
        <f>IF(COUNTA(D533:P533)=0,"",ROUND(AVERAGE(D533:P533),1))</f>
        <v/>
      </c>
      <c r="S533" s="256" t="n"/>
      <c r="T533" s="256" t="n"/>
      <c r="U533" s="256" t="n"/>
      <c r="V533" s="256" t="n"/>
      <c r="W533" s="256" t="n"/>
      <c r="X533" s="256" t="n"/>
      <c r="Y533" s="256" t="n"/>
      <c r="Z533" s="256" t="n"/>
      <c r="AA533" s="256" t="n"/>
      <c r="AB533" s="256" t="n"/>
      <c r="AC533" s="256" t="n"/>
      <c r="AD533" s="256" t="n"/>
      <c r="AE533" s="256" t="n"/>
      <c r="AF533" s="264">
        <f>IF(COUNTA(S533:AE533)=0,"",ROUND(AVERAGE(S533:AE533),1))</f>
        <v/>
      </c>
      <c r="AH533" s="256" t="n"/>
      <c r="AI533" s="256" t="n"/>
      <c r="AJ533" s="256" t="n"/>
      <c r="AK533" s="256" t="n"/>
      <c r="AL533" s="256" t="n"/>
      <c r="AM533" s="256" t="n"/>
      <c r="AN533" s="256" t="n"/>
      <c r="AO533" s="256" t="n"/>
      <c r="AP533" s="256" t="n"/>
      <c r="AQ533" s="256" t="n"/>
      <c r="AR533" s="256" t="n"/>
      <c r="AS533" s="256" t="n"/>
      <c r="AT533" s="256" t="n"/>
      <c r="AU533" s="237">
        <f>IF(COUNTA(AH533:AT533)=0,"",ROUND(AVERAGE(AH533:AT533),1))</f>
        <v/>
      </c>
    </row>
    <row r="534" ht="14.4" customHeight="1" s="185">
      <c r="A534" s="255" t="n">
        <v>15</v>
      </c>
      <c r="B534" s="194">
        <f t="array" ref="B534:B534">IFERROR(INDEX(Liste_Enfants!B$4:B$53,SMALL(IF(Liste_Enfants!E$4:E$53="C",ROW(Liste_Enfants!E$4:E$53)-3),15))&amp;" "&amp;INDEX(Liste_Enfants!C$4:C$53,SMALL(IF(Liste_Enfants!E$4:E$53="C",ROW(Liste_Enfants!E$4:E$53)-3),15)),"")</f>
        <v/>
      </c>
      <c r="C534" s="235" t="n"/>
      <c r="D534" s="256" t="n"/>
      <c r="E534" s="256" t="n"/>
      <c r="F534" s="256" t="n"/>
      <c r="G534" s="256" t="n"/>
      <c r="H534" s="256" t="n"/>
      <c r="I534" s="256" t="n"/>
      <c r="J534" s="256" t="n"/>
      <c r="K534" s="256" t="n"/>
      <c r="L534" s="256" t="n"/>
      <c r="M534" s="256" t="n"/>
      <c r="N534" s="256" t="n"/>
      <c r="O534" s="256" t="n"/>
      <c r="P534" s="256" t="n"/>
      <c r="Q534" s="264">
        <f>IF(COUNTA(D534:P534)=0,"",ROUND(AVERAGE(D534:P534),1))</f>
        <v/>
      </c>
      <c r="S534" s="256" t="n"/>
      <c r="T534" s="256" t="n"/>
      <c r="U534" s="256" t="n"/>
      <c r="V534" s="256" t="n"/>
      <c r="W534" s="256" t="n"/>
      <c r="X534" s="256" t="n"/>
      <c r="Y534" s="256" t="n"/>
      <c r="Z534" s="256" t="n"/>
      <c r="AA534" s="256" t="n"/>
      <c r="AB534" s="256" t="n"/>
      <c r="AC534" s="256" t="n"/>
      <c r="AD534" s="256" t="n"/>
      <c r="AE534" s="256" t="n"/>
      <c r="AF534" s="264">
        <f>IF(COUNTA(S534:AE534)=0,"",ROUND(AVERAGE(S534:AE534),1))</f>
        <v/>
      </c>
      <c r="AH534" s="256" t="n"/>
      <c r="AI534" s="256" t="n"/>
      <c r="AJ534" s="256" t="n"/>
      <c r="AK534" s="256" t="n"/>
      <c r="AL534" s="256" t="n"/>
      <c r="AM534" s="256" t="n"/>
      <c r="AN534" s="256" t="n"/>
      <c r="AO534" s="256" t="n"/>
      <c r="AP534" s="256" t="n"/>
      <c r="AQ534" s="256" t="n"/>
      <c r="AR534" s="256" t="n"/>
      <c r="AS534" s="256" t="n"/>
      <c r="AT534" s="256" t="n"/>
      <c r="AU534" s="237">
        <f>IF(COUNTA(AH534:AT534)=0,"",ROUND(AVERAGE(AH534:AT534),1))</f>
        <v/>
      </c>
    </row>
    <row r="535" ht="14.4" customHeight="1" s="185">
      <c r="A535" s="257" t="inlineStr">
        <is>
          <t>📊 MOY.</t>
        </is>
      </c>
      <c r="C535" s="235" t="n"/>
      <c r="D535" s="258">
        <f>IF(COUNTA(D520:D534)=0,"",ROUND(AVERAGE(D520:D534),1))</f>
        <v/>
      </c>
      <c r="E535" s="258">
        <f>IF(COUNTA(E520:E534)=0,"",ROUND(AVERAGE(E520:E534),1))</f>
        <v/>
      </c>
      <c r="F535" s="258">
        <f>IF(COUNTA(F520:F534)=0,"",ROUND(AVERAGE(F520:F534),1))</f>
        <v/>
      </c>
      <c r="G535" s="258">
        <f>IF(COUNTA(G520:G534)=0,"",ROUND(AVERAGE(G520:G534),1))</f>
        <v/>
      </c>
      <c r="H535" s="258">
        <f>IF(COUNTA(H520:H534)=0,"",ROUND(AVERAGE(H520:H534),1))</f>
        <v/>
      </c>
      <c r="I535" s="258">
        <f>IF(COUNTA(I520:I534)=0,"",ROUND(AVERAGE(I520:I534),1))</f>
        <v/>
      </c>
      <c r="J535" s="258">
        <f>IF(COUNTA(J520:J534)=0,"",ROUND(AVERAGE(J520:J534),1))</f>
        <v/>
      </c>
      <c r="K535" s="258">
        <f>IF(COUNTA(K520:K534)=0,"",ROUND(AVERAGE(K520:K534),1))</f>
        <v/>
      </c>
      <c r="L535" s="258">
        <f>IF(COUNTA(L520:L534)=0,"",ROUND(AVERAGE(L520:L534),1))</f>
        <v/>
      </c>
      <c r="M535" s="258">
        <f>IF(COUNTA(M520:M534)=0,"",ROUND(AVERAGE(M520:M534),1))</f>
        <v/>
      </c>
      <c r="N535" s="258">
        <f>IF(COUNTA(N520:N534)=0,"",ROUND(AVERAGE(N520:N534),1))</f>
        <v/>
      </c>
      <c r="O535" s="258">
        <f>IF(COUNTA(O520:O534)=0,"",ROUND(AVERAGE(O520:O534),1))</f>
        <v/>
      </c>
      <c r="P535" s="258">
        <f>IF(COUNTA(P520:P534)=0,"",ROUND(AVERAGE(P520:P534),1))</f>
        <v/>
      </c>
      <c r="Q535" s="265">
        <f>IF(COUNTA(Q520:Q534)=0,"",ROUND(AVERAGE(Q520:Q534),1))</f>
        <v/>
      </c>
      <c r="S535" s="258">
        <f>IF(COUNTA(S520:S534)=0,"",ROUND(AVERAGE(S520:S534),1))</f>
        <v/>
      </c>
      <c r="T535" s="258">
        <f>IF(COUNTA(T520:T534)=0,"",ROUND(AVERAGE(T520:T534),1))</f>
        <v/>
      </c>
      <c r="U535" s="258">
        <f>IF(COUNTA(U520:U534)=0,"",ROUND(AVERAGE(U520:U534),1))</f>
        <v/>
      </c>
      <c r="V535" s="258">
        <f>IF(COUNTA(V520:V534)=0,"",ROUND(AVERAGE(V520:V534),1))</f>
        <v/>
      </c>
      <c r="W535" s="258">
        <f>IF(COUNTA(W520:W534)=0,"",ROUND(AVERAGE(W520:W534),1))</f>
        <v/>
      </c>
      <c r="X535" s="258">
        <f>IF(COUNTA(X520:X534)=0,"",ROUND(AVERAGE(X520:X534),1))</f>
        <v/>
      </c>
      <c r="Y535" s="258">
        <f>IF(COUNTA(Y520:Y534)=0,"",ROUND(AVERAGE(Y520:Y534),1))</f>
        <v/>
      </c>
      <c r="Z535" s="258">
        <f>IF(COUNTA(Z520:Z534)=0,"",ROUND(AVERAGE(Z520:Z534),1))</f>
        <v/>
      </c>
      <c r="AA535" s="258">
        <f>IF(COUNTA(AA520:AA534)=0,"",ROUND(AVERAGE(AA520:AA534),1))</f>
        <v/>
      </c>
      <c r="AB535" s="258">
        <f>IF(COUNTA(AB520:AB534)=0,"",ROUND(AVERAGE(AB520:AB534),1))</f>
        <v/>
      </c>
      <c r="AC535" s="258">
        <f>IF(COUNTA(AC520:AC534)=0,"",ROUND(AVERAGE(AC520:AC534),1))</f>
        <v/>
      </c>
      <c r="AD535" s="258">
        <f>IF(COUNTA(AD520:AD534)=0,"",ROUND(AVERAGE(AD520:AD534),1))</f>
        <v/>
      </c>
      <c r="AE535" s="258">
        <f>IF(COUNTA(AE520:AE534)=0,"",ROUND(AVERAGE(AE520:AE534),1))</f>
        <v/>
      </c>
      <c r="AF535" s="265">
        <f>IF(COUNTA(AF520:AF534)=0,"",ROUND(AVERAGE(AF520:AF534),1))</f>
        <v/>
      </c>
      <c r="AH535" s="258">
        <f>IF(COUNTA(AH520:AH534)=0,"",ROUND(AVERAGE(AH520:AH534),1))</f>
        <v/>
      </c>
      <c r="AI535" s="258">
        <f>IF(COUNTA(AI520:AI534)=0,"",ROUND(AVERAGE(AI520:AI534),1))</f>
        <v/>
      </c>
      <c r="AJ535" s="258">
        <f>IF(COUNTA(AJ520:AJ534)=0,"",ROUND(AVERAGE(AJ520:AJ534),1))</f>
        <v/>
      </c>
      <c r="AK535" s="258">
        <f>IF(COUNTA(AK520:AK534)=0,"",ROUND(AVERAGE(AK520:AK534),1))</f>
        <v/>
      </c>
      <c r="AL535" s="258">
        <f>IF(COUNTA(AL520:AL534)=0,"",ROUND(AVERAGE(AL520:AL534),1))</f>
        <v/>
      </c>
      <c r="AM535" s="258">
        <f>IF(COUNTA(AM520:AM534)=0,"",ROUND(AVERAGE(AM520:AM534),1))</f>
        <v/>
      </c>
      <c r="AN535" s="258">
        <f>IF(COUNTA(AN520:AN534)=0,"",ROUND(AVERAGE(AN520:AN534),1))</f>
        <v/>
      </c>
      <c r="AO535" s="258">
        <f>IF(COUNTA(AO520:AO534)=0,"",ROUND(AVERAGE(AO520:AO534),1))</f>
        <v/>
      </c>
      <c r="AP535" s="258">
        <f>IF(COUNTA(AP520:AP534)=0,"",ROUND(AVERAGE(AP520:AP534),1))</f>
        <v/>
      </c>
      <c r="AQ535" s="258">
        <f>IF(COUNTA(AQ520:AQ534)=0,"",ROUND(AVERAGE(AQ520:AQ534),1))</f>
        <v/>
      </c>
      <c r="AR535" s="258">
        <f>IF(COUNTA(AR520:AR534)=0,"",ROUND(AVERAGE(AR520:AR534),1))</f>
        <v/>
      </c>
      <c r="AS535" s="258">
        <f>IF(COUNTA(AS520:AS534)=0,"",ROUND(AVERAGE(AS520:AS534),1))</f>
        <v/>
      </c>
      <c r="AT535" s="258">
        <f>IF(COUNTA(AT520:AT534)=0,"",ROUND(AVERAGE(AT520:AT534),1))</f>
        <v/>
      </c>
      <c r="AU535" s="272">
        <f>IF(COUNTA(AU520:AU534)=0,"",ROUND(AVERAGE(AU520:AU534),1))</f>
        <v/>
      </c>
    </row>
    <row r="536" ht="30" customHeight="1" s="185">
      <c r="A536" s="260" t="inlineStr">
        <is>
          <t>N°</t>
        </is>
      </c>
      <c r="B536" s="245" t="inlineStr">
        <is>
          <t>📅 MERCREDI</t>
        </is>
      </c>
      <c r="C536" s="228" t="n"/>
      <c r="D536" s="229" t="inlineStr">
        <is>
          <t>Règles</t>
        </is>
      </c>
      <c r="E536" s="229" t="inlineStr">
        <is>
          <t>Coopér.</t>
        </is>
      </c>
      <c r="F536" s="229" t="inlineStr">
        <is>
          <t>Comm.</t>
        </is>
      </c>
      <c r="G536" s="229" t="inlineStr">
        <is>
          <t>Entraide</t>
        </is>
      </c>
      <c r="H536" s="230" t="inlineStr">
        <is>
          <t>Initiat.</t>
        </is>
      </c>
      <c r="I536" s="230" t="inlineStr">
        <is>
          <t>Gest.mat</t>
        </is>
      </c>
      <c r="J536" s="230" t="inlineStr">
        <is>
          <t>Orga.</t>
        </is>
      </c>
      <c r="K536" s="231" t="inlineStr">
        <is>
          <t>Imagin.</t>
        </is>
      </c>
      <c r="L536" s="231" t="inlineStr">
        <is>
          <t>Expr.art</t>
        </is>
      </c>
      <c r="M536" s="231" t="inlineStr">
        <is>
          <t>Expr.corp</t>
        </is>
      </c>
      <c r="N536" s="232" t="inlineStr">
        <is>
          <t>Coord.</t>
        </is>
      </c>
      <c r="O536" s="232" t="inlineStr">
        <is>
          <t>Endur.</t>
        </is>
      </c>
      <c r="P536" s="232" t="inlineStr">
        <is>
          <t>Esp.sport</t>
        </is>
      </c>
      <c r="Q536" s="267" t="inlineStr">
        <is>
          <t>MOY</t>
        </is>
      </c>
      <c r="R536" s="268" t="inlineStr">
        <is>
          <t>▼ Activité</t>
        </is>
      </c>
      <c r="S536" s="229" t="inlineStr">
        <is>
          <t>Règles</t>
        </is>
      </c>
      <c r="T536" s="229" t="inlineStr">
        <is>
          <t>Coopér.</t>
        </is>
      </c>
      <c r="U536" s="229" t="inlineStr">
        <is>
          <t>Comm.</t>
        </is>
      </c>
      <c r="V536" s="229" t="inlineStr">
        <is>
          <t>Entraide</t>
        </is>
      </c>
      <c r="W536" s="230" t="inlineStr">
        <is>
          <t>Initiat.</t>
        </is>
      </c>
      <c r="X536" s="230" t="inlineStr">
        <is>
          <t>Gest.mat</t>
        </is>
      </c>
      <c r="Y536" s="230" t="inlineStr">
        <is>
          <t>Orga.</t>
        </is>
      </c>
      <c r="Z536" s="231" t="inlineStr">
        <is>
          <t>Imagin.</t>
        </is>
      </c>
      <c r="AA536" s="231" t="inlineStr">
        <is>
          <t>Expr.art</t>
        </is>
      </c>
      <c r="AB536" s="231" t="inlineStr">
        <is>
          <t>Expr.corp</t>
        </is>
      </c>
      <c r="AC536" s="232" t="inlineStr">
        <is>
          <t>Coord.</t>
        </is>
      </c>
      <c r="AD536" s="232" t="inlineStr">
        <is>
          <t>Endur.</t>
        </is>
      </c>
      <c r="AE536" s="232" t="inlineStr">
        <is>
          <t>Esp.sport</t>
        </is>
      </c>
      <c r="AF536" s="267" t="inlineStr">
        <is>
          <t>MOY</t>
        </is>
      </c>
      <c r="AH536" s="229" t="inlineStr">
        <is>
          <t>Règles</t>
        </is>
      </c>
      <c r="AI536" s="229" t="inlineStr">
        <is>
          <t>Coopér.</t>
        </is>
      </c>
      <c r="AJ536" s="229" t="inlineStr">
        <is>
          <t>Comm.</t>
        </is>
      </c>
      <c r="AK536" s="229" t="inlineStr">
        <is>
          <t>Entraide</t>
        </is>
      </c>
      <c r="AL536" s="230" t="inlineStr">
        <is>
          <t>Initiat.</t>
        </is>
      </c>
      <c r="AM536" s="230" t="inlineStr">
        <is>
          <t>Gest.mat</t>
        </is>
      </c>
      <c r="AN536" s="230" t="inlineStr">
        <is>
          <t>Orga.</t>
        </is>
      </c>
      <c r="AO536" s="231" t="inlineStr">
        <is>
          <t>Imagin.</t>
        </is>
      </c>
      <c r="AP536" s="231" t="inlineStr">
        <is>
          <t>Expr.art</t>
        </is>
      </c>
      <c r="AQ536" s="231" t="inlineStr">
        <is>
          <t>Expr.corp</t>
        </is>
      </c>
      <c r="AR536" s="232" t="inlineStr">
        <is>
          <t>Coord.</t>
        </is>
      </c>
      <c r="AS536" s="232" t="inlineStr">
        <is>
          <t>Endur.</t>
        </is>
      </c>
      <c r="AT536" s="232" t="inlineStr">
        <is>
          <t>Esp.sport</t>
        </is>
      </c>
      <c r="AU536" s="269" t="inlineStr">
        <is>
          <t>MOY</t>
        </is>
      </c>
    </row>
    <row r="537" ht="14.4" customHeight="1" s="185">
      <c r="A537" s="255" t="n">
        <v>1</v>
      </c>
      <c r="B537" s="194">
        <f t="array" ref="B537:B537">IFERROR(INDEX(Liste_Enfants!B$4:B$53,SMALL(IF(Liste_Enfants!E$4:E$53="C",ROW(Liste_Enfants!E$4:E$53)-3),1))&amp;" "&amp;INDEX(Liste_Enfants!C$4:C$53,SMALL(IF(Liste_Enfants!E$4:E$53="C",ROW(Liste_Enfants!E$4:E$53)-3),1)),"")</f>
        <v/>
      </c>
      <c r="C537" s="235" t="n"/>
      <c r="D537" s="256" t="n"/>
      <c r="E537" s="256" t="n"/>
      <c r="F537" s="256" t="n"/>
      <c r="G537" s="256" t="n"/>
      <c r="H537" s="256" t="n"/>
      <c r="I537" s="256" t="n"/>
      <c r="J537" s="256" t="n"/>
      <c r="K537" s="256" t="n"/>
      <c r="L537" s="256" t="n"/>
      <c r="M537" s="256" t="n"/>
      <c r="N537" s="256" t="n"/>
      <c r="O537" s="256" t="n"/>
      <c r="P537" s="256" t="n"/>
      <c r="Q537" s="264">
        <f>IF(COUNTA(D537:P537)=0,"",ROUND(AVERAGE(D537:P537),1))</f>
        <v/>
      </c>
      <c r="S537" s="256" t="n"/>
      <c r="T537" s="256" t="n"/>
      <c r="U537" s="256" t="n"/>
      <c r="V537" s="256" t="n"/>
      <c r="W537" s="256" t="n"/>
      <c r="X537" s="256" t="n"/>
      <c r="Y537" s="256" t="n"/>
      <c r="Z537" s="256" t="n"/>
      <c r="AA537" s="256" t="n"/>
      <c r="AB537" s="256" t="n"/>
      <c r="AC537" s="256" t="n"/>
      <c r="AD537" s="256" t="n"/>
      <c r="AE537" s="256" t="n"/>
      <c r="AF537" s="264">
        <f>IF(COUNTA(S537:AE537)=0,"",ROUND(AVERAGE(S537:AE537),1))</f>
        <v/>
      </c>
      <c r="AH537" s="256" t="n"/>
      <c r="AI537" s="256" t="n"/>
      <c r="AJ537" s="256" t="n"/>
      <c r="AK537" s="256" t="n"/>
      <c r="AL537" s="256" t="n"/>
      <c r="AM537" s="256" t="n"/>
      <c r="AN537" s="256" t="n"/>
      <c r="AO537" s="256" t="n"/>
      <c r="AP537" s="256" t="n"/>
      <c r="AQ537" s="256" t="n"/>
      <c r="AR537" s="256" t="n"/>
      <c r="AS537" s="256" t="n"/>
      <c r="AT537" s="256" t="n"/>
      <c r="AU537" s="237">
        <f>IF(COUNTA(AH537:AT537)=0,"",ROUND(AVERAGE(AH537:AT537),1))</f>
        <v/>
      </c>
    </row>
    <row r="538" ht="14.4" customHeight="1" s="185">
      <c r="A538" s="255" t="n">
        <v>2</v>
      </c>
      <c r="B538" s="194">
        <f t="array" ref="B538:B538">IFERROR(INDEX(Liste_Enfants!B$4:B$53,SMALL(IF(Liste_Enfants!E$4:E$53="C",ROW(Liste_Enfants!E$4:E$53)-3),2))&amp;" "&amp;INDEX(Liste_Enfants!C$4:C$53,SMALL(IF(Liste_Enfants!E$4:E$53="C",ROW(Liste_Enfants!E$4:E$53)-3),2)),"")</f>
        <v/>
      </c>
      <c r="C538" s="235" t="n"/>
      <c r="D538" s="256" t="n"/>
      <c r="E538" s="256" t="n"/>
      <c r="F538" s="256" t="n"/>
      <c r="G538" s="256" t="n"/>
      <c r="H538" s="256" t="n"/>
      <c r="I538" s="256" t="n"/>
      <c r="J538" s="256" t="n"/>
      <c r="K538" s="256" t="n"/>
      <c r="L538" s="256" t="n"/>
      <c r="M538" s="256" t="n"/>
      <c r="N538" s="256" t="n"/>
      <c r="O538" s="256" t="n"/>
      <c r="P538" s="256" t="n"/>
      <c r="Q538" s="264">
        <f>IF(COUNTA(D538:P538)=0,"",ROUND(AVERAGE(D538:P538),1))</f>
        <v/>
      </c>
      <c r="S538" s="256" t="n"/>
      <c r="T538" s="256" t="n"/>
      <c r="U538" s="256" t="n"/>
      <c r="V538" s="256" t="n"/>
      <c r="W538" s="256" t="n"/>
      <c r="X538" s="256" t="n"/>
      <c r="Y538" s="256" t="n"/>
      <c r="Z538" s="256" t="n"/>
      <c r="AA538" s="256" t="n"/>
      <c r="AB538" s="256" t="n"/>
      <c r="AC538" s="256" t="n"/>
      <c r="AD538" s="256" t="n"/>
      <c r="AE538" s="256" t="n"/>
      <c r="AF538" s="264">
        <f>IF(COUNTA(S538:AE538)=0,"",ROUND(AVERAGE(S538:AE538),1))</f>
        <v/>
      </c>
      <c r="AH538" s="256" t="n"/>
      <c r="AI538" s="256" t="n"/>
      <c r="AJ538" s="256" t="n"/>
      <c r="AK538" s="256" t="n"/>
      <c r="AL538" s="256" t="n"/>
      <c r="AM538" s="256" t="n"/>
      <c r="AN538" s="256" t="n"/>
      <c r="AO538" s="256" t="n"/>
      <c r="AP538" s="256" t="n"/>
      <c r="AQ538" s="256" t="n"/>
      <c r="AR538" s="256" t="n"/>
      <c r="AS538" s="256" t="n"/>
      <c r="AT538" s="256" t="n"/>
      <c r="AU538" s="237">
        <f>IF(COUNTA(AH538:AT538)=0,"",ROUND(AVERAGE(AH538:AT538),1))</f>
        <v/>
      </c>
    </row>
    <row r="539" ht="14.4" customHeight="1" s="185">
      <c r="A539" s="255" t="n">
        <v>3</v>
      </c>
      <c r="B539" s="194">
        <f t="array" ref="B539:B539">IFERROR(INDEX(Liste_Enfants!B$4:B$53,SMALL(IF(Liste_Enfants!E$4:E$53="C",ROW(Liste_Enfants!E$4:E$53)-3),3))&amp;" "&amp;INDEX(Liste_Enfants!C$4:C$53,SMALL(IF(Liste_Enfants!E$4:E$53="C",ROW(Liste_Enfants!E$4:E$53)-3),3)),"")</f>
        <v/>
      </c>
      <c r="C539" s="235" t="n"/>
      <c r="D539" s="256" t="n"/>
      <c r="E539" s="256" t="n"/>
      <c r="F539" s="256" t="n"/>
      <c r="G539" s="256" t="n"/>
      <c r="H539" s="256" t="n"/>
      <c r="I539" s="256" t="n"/>
      <c r="J539" s="256" t="n"/>
      <c r="K539" s="256" t="n"/>
      <c r="L539" s="256" t="n"/>
      <c r="M539" s="256" t="n"/>
      <c r="N539" s="256" t="n"/>
      <c r="O539" s="256" t="n"/>
      <c r="P539" s="256" t="n"/>
      <c r="Q539" s="264">
        <f>IF(COUNTA(D539:P539)=0,"",ROUND(AVERAGE(D539:P539),1))</f>
        <v/>
      </c>
      <c r="S539" s="256" t="n"/>
      <c r="T539" s="256" t="n"/>
      <c r="U539" s="256" t="n"/>
      <c r="V539" s="256" t="n"/>
      <c r="W539" s="256" t="n"/>
      <c r="X539" s="256" t="n"/>
      <c r="Y539" s="256" t="n"/>
      <c r="Z539" s="256" t="n"/>
      <c r="AA539" s="256" t="n"/>
      <c r="AB539" s="256" t="n"/>
      <c r="AC539" s="256" t="n"/>
      <c r="AD539" s="256" t="n"/>
      <c r="AE539" s="256" t="n"/>
      <c r="AF539" s="264">
        <f>IF(COUNTA(S539:AE539)=0,"",ROUND(AVERAGE(S539:AE539),1))</f>
        <v/>
      </c>
      <c r="AH539" s="256" t="n"/>
      <c r="AI539" s="256" t="n"/>
      <c r="AJ539" s="256" t="n"/>
      <c r="AK539" s="256" t="n"/>
      <c r="AL539" s="256" t="n"/>
      <c r="AM539" s="256" t="n"/>
      <c r="AN539" s="256" t="n"/>
      <c r="AO539" s="256" t="n"/>
      <c r="AP539" s="256" t="n"/>
      <c r="AQ539" s="256" t="n"/>
      <c r="AR539" s="256" t="n"/>
      <c r="AS539" s="256" t="n"/>
      <c r="AT539" s="256" t="n"/>
      <c r="AU539" s="237">
        <f>IF(COUNTA(AH539:AT539)=0,"",ROUND(AVERAGE(AH539:AT539),1))</f>
        <v/>
      </c>
    </row>
    <row r="540" ht="14.4" customHeight="1" s="185">
      <c r="A540" s="255" t="n">
        <v>4</v>
      </c>
      <c r="B540" s="194">
        <f t="array" ref="B540:B540">IFERROR(INDEX(Liste_Enfants!B$4:B$53,SMALL(IF(Liste_Enfants!E$4:E$53="C",ROW(Liste_Enfants!E$4:E$53)-3),4))&amp;" "&amp;INDEX(Liste_Enfants!C$4:C$53,SMALL(IF(Liste_Enfants!E$4:E$53="C",ROW(Liste_Enfants!E$4:E$53)-3),4)),"")</f>
        <v/>
      </c>
      <c r="C540" s="235" t="n"/>
      <c r="D540" s="256" t="n"/>
      <c r="E540" s="256" t="n"/>
      <c r="F540" s="256" t="n"/>
      <c r="G540" s="256" t="n"/>
      <c r="H540" s="256" t="n"/>
      <c r="I540" s="256" t="n"/>
      <c r="J540" s="256" t="n"/>
      <c r="K540" s="256" t="n"/>
      <c r="L540" s="256" t="n"/>
      <c r="M540" s="256" t="n"/>
      <c r="N540" s="256" t="n"/>
      <c r="O540" s="256" t="n"/>
      <c r="P540" s="256" t="n"/>
      <c r="Q540" s="264">
        <f>IF(COUNTA(D540:P540)=0,"",ROUND(AVERAGE(D540:P540),1))</f>
        <v/>
      </c>
      <c r="S540" s="256" t="n"/>
      <c r="T540" s="256" t="n"/>
      <c r="U540" s="256" t="n"/>
      <c r="V540" s="256" t="n"/>
      <c r="W540" s="256" t="n"/>
      <c r="X540" s="256" t="n"/>
      <c r="Y540" s="256" t="n"/>
      <c r="Z540" s="256" t="n"/>
      <c r="AA540" s="256" t="n"/>
      <c r="AB540" s="256" t="n"/>
      <c r="AC540" s="256" t="n"/>
      <c r="AD540" s="256" t="n"/>
      <c r="AE540" s="256" t="n"/>
      <c r="AF540" s="264">
        <f>IF(COUNTA(S540:AE540)=0,"",ROUND(AVERAGE(S540:AE540),1))</f>
        <v/>
      </c>
      <c r="AH540" s="256" t="n"/>
      <c r="AI540" s="256" t="n"/>
      <c r="AJ540" s="256" t="n"/>
      <c r="AK540" s="256" t="n"/>
      <c r="AL540" s="256" t="n"/>
      <c r="AM540" s="256" t="n"/>
      <c r="AN540" s="256" t="n"/>
      <c r="AO540" s="256" t="n"/>
      <c r="AP540" s="256" t="n"/>
      <c r="AQ540" s="256" t="n"/>
      <c r="AR540" s="256" t="n"/>
      <c r="AS540" s="256" t="n"/>
      <c r="AT540" s="256" t="n"/>
      <c r="AU540" s="237">
        <f>IF(COUNTA(AH540:AT540)=0,"",ROUND(AVERAGE(AH540:AT540),1))</f>
        <v/>
      </c>
    </row>
    <row r="541" ht="14.4" customHeight="1" s="185">
      <c r="A541" s="255" t="n">
        <v>5</v>
      </c>
      <c r="B541" s="194">
        <f t="array" ref="B541:B541">IFERROR(INDEX(Liste_Enfants!B$4:B$53,SMALL(IF(Liste_Enfants!E$4:E$53="C",ROW(Liste_Enfants!E$4:E$53)-3),5))&amp;" "&amp;INDEX(Liste_Enfants!C$4:C$53,SMALL(IF(Liste_Enfants!E$4:E$53="C",ROW(Liste_Enfants!E$4:E$53)-3),5)),"")</f>
        <v/>
      </c>
      <c r="C541" s="235" t="n"/>
      <c r="D541" s="256" t="n"/>
      <c r="E541" s="256" t="n"/>
      <c r="F541" s="256" t="n"/>
      <c r="G541" s="256" t="n"/>
      <c r="H541" s="256" t="n"/>
      <c r="I541" s="256" t="n"/>
      <c r="J541" s="256" t="n"/>
      <c r="K541" s="256" t="n"/>
      <c r="L541" s="256" t="n"/>
      <c r="M541" s="256" t="n"/>
      <c r="N541" s="256" t="n"/>
      <c r="O541" s="256" t="n"/>
      <c r="P541" s="256" t="n"/>
      <c r="Q541" s="264">
        <f>IF(COUNTA(D541:P541)=0,"",ROUND(AVERAGE(D541:P541),1))</f>
        <v/>
      </c>
      <c r="S541" s="256" t="n"/>
      <c r="T541" s="256" t="n"/>
      <c r="U541" s="256" t="n"/>
      <c r="V541" s="256" t="n"/>
      <c r="W541" s="256" t="n"/>
      <c r="X541" s="256" t="n"/>
      <c r="Y541" s="256" t="n"/>
      <c r="Z541" s="256" t="n"/>
      <c r="AA541" s="256" t="n"/>
      <c r="AB541" s="256" t="n"/>
      <c r="AC541" s="256" t="n"/>
      <c r="AD541" s="256" t="n"/>
      <c r="AE541" s="256" t="n"/>
      <c r="AF541" s="264">
        <f>IF(COUNTA(S541:AE541)=0,"",ROUND(AVERAGE(S541:AE541),1))</f>
        <v/>
      </c>
      <c r="AH541" s="256" t="n"/>
      <c r="AI541" s="256" t="n"/>
      <c r="AJ541" s="256" t="n"/>
      <c r="AK541" s="256" t="n"/>
      <c r="AL541" s="256" t="n"/>
      <c r="AM541" s="256" t="n"/>
      <c r="AN541" s="256" t="n"/>
      <c r="AO541" s="256" t="n"/>
      <c r="AP541" s="256" t="n"/>
      <c r="AQ541" s="256" t="n"/>
      <c r="AR541" s="256" t="n"/>
      <c r="AS541" s="256" t="n"/>
      <c r="AT541" s="256" t="n"/>
      <c r="AU541" s="237">
        <f>IF(COUNTA(AH541:AT541)=0,"",ROUND(AVERAGE(AH541:AT541),1))</f>
        <v/>
      </c>
    </row>
    <row r="542" ht="14.4" customHeight="1" s="185">
      <c r="A542" s="255" t="n">
        <v>6</v>
      </c>
      <c r="B542" s="194">
        <f t="array" ref="B542:B542">IFERROR(INDEX(Liste_Enfants!B$4:B$53,SMALL(IF(Liste_Enfants!E$4:E$53="C",ROW(Liste_Enfants!E$4:E$53)-3),6))&amp;" "&amp;INDEX(Liste_Enfants!C$4:C$53,SMALL(IF(Liste_Enfants!E$4:E$53="C",ROW(Liste_Enfants!E$4:E$53)-3),6)),"")</f>
        <v/>
      </c>
      <c r="C542" s="235" t="n"/>
      <c r="D542" s="256" t="n"/>
      <c r="E542" s="256" t="n"/>
      <c r="F542" s="256" t="n"/>
      <c r="G542" s="256" t="n"/>
      <c r="H542" s="256" t="n"/>
      <c r="I542" s="256" t="n"/>
      <c r="J542" s="256" t="n"/>
      <c r="K542" s="256" t="n"/>
      <c r="L542" s="256" t="n"/>
      <c r="M542" s="256" t="n"/>
      <c r="N542" s="256" t="n"/>
      <c r="O542" s="256" t="n"/>
      <c r="P542" s="256" t="n"/>
      <c r="Q542" s="264">
        <f>IF(COUNTA(D542:P542)=0,"",ROUND(AVERAGE(D542:P542),1))</f>
        <v/>
      </c>
      <c r="S542" s="256" t="n"/>
      <c r="T542" s="256" t="n"/>
      <c r="U542" s="256" t="n"/>
      <c r="V542" s="256" t="n"/>
      <c r="W542" s="256" t="n"/>
      <c r="X542" s="256" t="n"/>
      <c r="Y542" s="256" t="n"/>
      <c r="Z542" s="256" t="n"/>
      <c r="AA542" s="256" t="n"/>
      <c r="AB542" s="256" t="n"/>
      <c r="AC542" s="256" t="n"/>
      <c r="AD542" s="256" t="n"/>
      <c r="AE542" s="256" t="n"/>
      <c r="AF542" s="264">
        <f>IF(COUNTA(S542:AE542)=0,"",ROUND(AVERAGE(S542:AE542),1))</f>
        <v/>
      </c>
      <c r="AH542" s="256" t="n"/>
      <c r="AI542" s="256" t="n"/>
      <c r="AJ542" s="256" t="n"/>
      <c r="AK542" s="256" t="n"/>
      <c r="AL542" s="256" t="n"/>
      <c r="AM542" s="256" t="n"/>
      <c r="AN542" s="256" t="n"/>
      <c r="AO542" s="256" t="n"/>
      <c r="AP542" s="256" t="n"/>
      <c r="AQ542" s="256" t="n"/>
      <c r="AR542" s="256" t="n"/>
      <c r="AS542" s="256" t="n"/>
      <c r="AT542" s="256" t="n"/>
      <c r="AU542" s="237">
        <f>IF(COUNTA(AH542:AT542)=0,"",ROUND(AVERAGE(AH542:AT542),1))</f>
        <v/>
      </c>
    </row>
    <row r="543" ht="14.4" customHeight="1" s="185">
      <c r="A543" s="255" t="n">
        <v>7</v>
      </c>
      <c r="B543" s="194">
        <f t="array" ref="B543:B543">IFERROR(INDEX(Liste_Enfants!B$4:B$53,SMALL(IF(Liste_Enfants!E$4:E$53="C",ROW(Liste_Enfants!E$4:E$53)-3),7))&amp;" "&amp;INDEX(Liste_Enfants!C$4:C$53,SMALL(IF(Liste_Enfants!E$4:E$53="C",ROW(Liste_Enfants!E$4:E$53)-3),7)),"")</f>
        <v/>
      </c>
      <c r="C543" s="235" t="n"/>
      <c r="D543" s="256" t="n"/>
      <c r="E543" s="256" t="n"/>
      <c r="F543" s="256" t="n"/>
      <c r="G543" s="256" t="n"/>
      <c r="H543" s="256" t="n"/>
      <c r="I543" s="256" t="n"/>
      <c r="J543" s="256" t="n"/>
      <c r="K543" s="256" t="n"/>
      <c r="L543" s="256" t="n"/>
      <c r="M543" s="256" t="n"/>
      <c r="N543" s="256" t="n"/>
      <c r="O543" s="256" t="n"/>
      <c r="P543" s="256" t="n"/>
      <c r="Q543" s="264">
        <f>IF(COUNTA(D543:P543)=0,"",ROUND(AVERAGE(D543:P543),1))</f>
        <v/>
      </c>
      <c r="S543" s="256" t="n"/>
      <c r="T543" s="256" t="n"/>
      <c r="U543" s="256" t="n"/>
      <c r="V543" s="256" t="n"/>
      <c r="W543" s="256" t="n"/>
      <c r="X543" s="256" t="n"/>
      <c r="Y543" s="256" t="n"/>
      <c r="Z543" s="256" t="n"/>
      <c r="AA543" s="256" t="n"/>
      <c r="AB543" s="256" t="n"/>
      <c r="AC543" s="256" t="n"/>
      <c r="AD543" s="256" t="n"/>
      <c r="AE543" s="256" t="n"/>
      <c r="AF543" s="264">
        <f>IF(COUNTA(S543:AE543)=0,"",ROUND(AVERAGE(S543:AE543),1))</f>
        <v/>
      </c>
      <c r="AH543" s="256" t="n"/>
      <c r="AI543" s="256" t="n"/>
      <c r="AJ543" s="256" t="n"/>
      <c r="AK543" s="256" t="n"/>
      <c r="AL543" s="256" t="n"/>
      <c r="AM543" s="256" t="n"/>
      <c r="AN543" s="256" t="n"/>
      <c r="AO543" s="256" t="n"/>
      <c r="AP543" s="256" t="n"/>
      <c r="AQ543" s="256" t="n"/>
      <c r="AR543" s="256" t="n"/>
      <c r="AS543" s="256" t="n"/>
      <c r="AT543" s="256" t="n"/>
      <c r="AU543" s="237">
        <f>IF(COUNTA(AH543:AT543)=0,"",ROUND(AVERAGE(AH543:AT543),1))</f>
        <v/>
      </c>
    </row>
    <row r="544" ht="14.4" customHeight="1" s="185">
      <c r="A544" s="255" t="n">
        <v>8</v>
      </c>
      <c r="B544" s="194">
        <f t="array" ref="B544:B544">IFERROR(INDEX(Liste_Enfants!B$4:B$53,SMALL(IF(Liste_Enfants!E$4:E$53="C",ROW(Liste_Enfants!E$4:E$53)-3),8))&amp;" "&amp;INDEX(Liste_Enfants!C$4:C$53,SMALL(IF(Liste_Enfants!E$4:E$53="C",ROW(Liste_Enfants!E$4:E$53)-3),8)),"")</f>
        <v/>
      </c>
      <c r="C544" s="235" t="n"/>
      <c r="D544" s="256" t="n"/>
      <c r="E544" s="256" t="n"/>
      <c r="F544" s="256" t="n"/>
      <c r="G544" s="256" t="n"/>
      <c r="H544" s="256" t="n"/>
      <c r="I544" s="256" t="n"/>
      <c r="J544" s="256" t="n"/>
      <c r="K544" s="256" t="n"/>
      <c r="L544" s="256" t="n"/>
      <c r="M544" s="256" t="n"/>
      <c r="N544" s="256" t="n"/>
      <c r="O544" s="256" t="n"/>
      <c r="P544" s="256" t="n"/>
      <c r="Q544" s="264">
        <f>IF(COUNTA(D544:P544)=0,"",ROUND(AVERAGE(D544:P544),1))</f>
        <v/>
      </c>
      <c r="S544" s="256" t="n"/>
      <c r="T544" s="256" t="n"/>
      <c r="U544" s="256" t="n"/>
      <c r="V544" s="256" t="n"/>
      <c r="W544" s="256" t="n"/>
      <c r="X544" s="256" t="n"/>
      <c r="Y544" s="256" t="n"/>
      <c r="Z544" s="256" t="n"/>
      <c r="AA544" s="256" t="n"/>
      <c r="AB544" s="256" t="n"/>
      <c r="AC544" s="256" t="n"/>
      <c r="AD544" s="256" t="n"/>
      <c r="AE544" s="256" t="n"/>
      <c r="AF544" s="264">
        <f>IF(COUNTA(S544:AE544)=0,"",ROUND(AVERAGE(S544:AE544),1))</f>
        <v/>
      </c>
      <c r="AH544" s="256" t="n"/>
      <c r="AI544" s="256" t="n"/>
      <c r="AJ544" s="256" t="n"/>
      <c r="AK544" s="256" t="n"/>
      <c r="AL544" s="256" t="n"/>
      <c r="AM544" s="256" t="n"/>
      <c r="AN544" s="256" t="n"/>
      <c r="AO544" s="256" t="n"/>
      <c r="AP544" s="256" t="n"/>
      <c r="AQ544" s="256" t="n"/>
      <c r="AR544" s="256" t="n"/>
      <c r="AS544" s="256" t="n"/>
      <c r="AT544" s="256" t="n"/>
      <c r="AU544" s="237">
        <f>IF(COUNTA(AH544:AT544)=0,"",ROUND(AVERAGE(AH544:AT544),1))</f>
        <v/>
      </c>
    </row>
    <row r="545" ht="14.4" customHeight="1" s="185">
      <c r="A545" s="255" t="n">
        <v>9</v>
      </c>
      <c r="B545" s="194">
        <f t="array" ref="B545:B545">IFERROR(INDEX(Liste_Enfants!B$4:B$53,SMALL(IF(Liste_Enfants!E$4:E$53="C",ROW(Liste_Enfants!E$4:E$53)-3),9))&amp;" "&amp;INDEX(Liste_Enfants!C$4:C$53,SMALL(IF(Liste_Enfants!E$4:E$53="C",ROW(Liste_Enfants!E$4:E$53)-3),9)),"")</f>
        <v/>
      </c>
      <c r="C545" s="235" t="n"/>
      <c r="D545" s="256" t="n"/>
      <c r="E545" s="256" t="n"/>
      <c r="F545" s="256" t="n"/>
      <c r="G545" s="256" t="n"/>
      <c r="H545" s="256" t="n"/>
      <c r="I545" s="256" t="n"/>
      <c r="J545" s="256" t="n"/>
      <c r="K545" s="256" t="n"/>
      <c r="L545" s="256" t="n"/>
      <c r="M545" s="256" t="n"/>
      <c r="N545" s="256" t="n"/>
      <c r="O545" s="256" t="n"/>
      <c r="P545" s="256" t="n"/>
      <c r="Q545" s="264">
        <f>IF(COUNTA(D545:P545)=0,"",ROUND(AVERAGE(D545:P545),1))</f>
        <v/>
      </c>
      <c r="S545" s="256" t="n"/>
      <c r="T545" s="256" t="n"/>
      <c r="U545" s="256" t="n"/>
      <c r="V545" s="256" t="n"/>
      <c r="W545" s="256" t="n"/>
      <c r="X545" s="256" t="n"/>
      <c r="Y545" s="256" t="n"/>
      <c r="Z545" s="256" t="n"/>
      <c r="AA545" s="256" t="n"/>
      <c r="AB545" s="256" t="n"/>
      <c r="AC545" s="256" t="n"/>
      <c r="AD545" s="256" t="n"/>
      <c r="AE545" s="256" t="n"/>
      <c r="AF545" s="264">
        <f>IF(COUNTA(S545:AE545)=0,"",ROUND(AVERAGE(S545:AE545),1))</f>
        <v/>
      </c>
      <c r="AH545" s="256" t="n"/>
      <c r="AI545" s="256" t="n"/>
      <c r="AJ545" s="256" t="n"/>
      <c r="AK545" s="256" t="n"/>
      <c r="AL545" s="256" t="n"/>
      <c r="AM545" s="256" t="n"/>
      <c r="AN545" s="256" t="n"/>
      <c r="AO545" s="256" t="n"/>
      <c r="AP545" s="256" t="n"/>
      <c r="AQ545" s="256" t="n"/>
      <c r="AR545" s="256" t="n"/>
      <c r="AS545" s="256" t="n"/>
      <c r="AT545" s="256" t="n"/>
      <c r="AU545" s="237">
        <f>IF(COUNTA(AH545:AT545)=0,"",ROUND(AVERAGE(AH545:AT545),1))</f>
        <v/>
      </c>
    </row>
    <row r="546" ht="14.4" customHeight="1" s="185">
      <c r="A546" s="255" t="n">
        <v>10</v>
      </c>
      <c r="B546" s="194">
        <f t="array" ref="B546:B546">IFERROR(INDEX(Liste_Enfants!B$4:B$53,SMALL(IF(Liste_Enfants!E$4:E$53="C",ROW(Liste_Enfants!E$4:E$53)-3),10))&amp;" "&amp;INDEX(Liste_Enfants!C$4:C$53,SMALL(IF(Liste_Enfants!E$4:E$53="C",ROW(Liste_Enfants!E$4:E$53)-3),10)),"")</f>
        <v/>
      </c>
      <c r="C546" s="235" t="n"/>
      <c r="D546" s="256" t="n"/>
      <c r="E546" s="256" t="n"/>
      <c r="F546" s="256" t="n"/>
      <c r="G546" s="256" t="n"/>
      <c r="H546" s="256" t="n"/>
      <c r="I546" s="256" t="n"/>
      <c r="J546" s="256" t="n"/>
      <c r="K546" s="256" t="n"/>
      <c r="L546" s="256" t="n"/>
      <c r="M546" s="256" t="n"/>
      <c r="N546" s="256" t="n"/>
      <c r="O546" s="256" t="n"/>
      <c r="P546" s="256" t="n"/>
      <c r="Q546" s="264">
        <f>IF(COUNTA(D546:P546)=0,"",ROUND(AVERAGE(D546:P546),1))</f>
        <v/>
      </c>
      <c r="S546" s="256" t="n"/>
      <c r="T546" s="256" t="n"/>
      <c r="U546" s="256" t="n"/>
      <c r="V546" s="256" t="n"/>
      <c r="W546" s="256" t="n"/>
      <c r="X546" s="256" t="n"/>
      <c r="Y546" s="256" t="n"/>
      <c r="Z546" s="256" t="n"/>
      <c r="AA546" s="256" t="n"/>
      <c r="AB546" s="256" t="n"/>
      <c r="AC546" s="256" t="n"/>
      <c r="AD546" s="256" t="n"/>
      <c r="AE546" s="256" t="n"/>
      <c r="AF546" s="264">
        <f>IF(COUNTA(S546:AE546)=0,"",ROUND(AVERAGE(S546:AE546),1))</f>
        <v/>
      </c>
      <c r="AH546" s="256" t="n"/>
      <c r="AI546" s="256" t="n"/>
      <c r="AJ546" s="256" t="n"/>
      <c r="AK546" s="256" t="n"/>
      <c r="AL546" s="256" t="n"/>
      <c r="AM546" s="256" t="n"/>
      <c r="AN546" s="256" t="n"/>
      <c r="AO546" s="256" t="n"/>
      <c r="AP546" s="256" t="n"/>
      <c r="AQ546" s="256" t="n"/>
      <c r="AR546" s="256" t="n"/>
      <c r="AS546" s="256" t="n"/>
      <c r="AT546" s="256" t="n"/>
      <c r="AU546" s="237">
        <f>IF(COUNTA(AH546:AT546)=0,"",ROUND(AVERAGE(AH546:AT546),1))</f>
        <v/>
      </c>
    </row>
    <row r="547" ht="14.4" customHeight="1" s="185">
      <c r="A547" s="255" t="n">
        <v>11</v>
      </c>
      <c r="B547" s="194">
        <f t="array" ref="B547:B547">IFERROR(INDEX(Liste_Enfants!B$4:B$53,SMALL(IF(Liste_Enfants!E$4:E$53="C",ROW(Liste_Enfants!E$4:E$53)-3),11))&amp;" "&amp;INDEX(Liste_Enfants!C$4:C$53,SMALL(IF(Liste_Enfants!E$4:E$53="C",ROW(Liste_Enfants!E$4:E$53)-3),11)),"")</f>
        <v/>
      </c>
      <c r="C547" s="235" t="n"/>
      <c r="D547" s="256" t="n"/>
      <c r="E547" s="256" t="n"/>
      <c r="F547" s="256" t="n"/>
      <c r="G547" s="256" t="n"/>
      <c r="H547" s="256" t="n"/>
      <c r="I547" s="256" t="n"/>
      <c r="J547" s="256" t="n"/>
      <c r="K547" s="256" t="n"/>
      <c r="L547" s="256" t="n"/>
      <c r="M547" s="256" t="n"/>
      <c r="N547" s="256" t="n"/>
      <c r="O547" s="256" t="n"/>
      <c r="P547" s="256" t="n"/>
      <c r="Q547" s="264">
        <f>IF(COUNTA(D547:P547)=0,"",ROUND(AVERAGE(D547:P547),1))</f>
        <v/>
      </c>
      <c r="S547" s="256" t="n"/>
      <c r="T547" s="256" t="n"/>
      <c r="U547" s="256" t="n"/>
      <c r="V547" s="256" t="n"/>
      <c r="W547" s="256" t="n"/>
      <c r="X547" s="256" t="n"/>
      <c r="Y547" s="256" t="n"/>
      <c r="Z547" s="256" t="n"/>
      <c r="AA547" s="256" t="n"/>
      <c r="AB547" s="256" t="n"/>
      <c r="AC547" s="256" t="n"/>
      <c r="AD547" s="256" t="n"/>
      <c r="AE547" s="256" t="n"/>
      <c r="AF547" s="264">
        <f>IF(COUNTA(S547:AE547)=0,"",ROUND(AVERAGE(S547:AE547),1))</f>
        <v/>
      </c>
      <c r="AH547" s="256" t="n"/>
      <c r="AI547" s="256" t="n"/>
      <c r="AJ547" s="256" t="n"/>
      <c r="AK547" s="256" t="n"/>
      <c r="AL547" s="256" t="n"/>
      <c r="AM547" s="256" t="n"/>
      <c r="AN547" s="256" t="n"/>
      <c r="AO547" s="256" t="n"/>
      <c r="AP547" s="256" t="n"/>
      <c r="AQ547" s="256" t="n"/>
      <c r="AR547" s="256" t="n"/>
      <c r="AS547" s="256" t="n"/>
      <c r="AT547" s="256" t="n"/>
      <c r="AU547" s="237">
        <f>IF(COUNTA(AH547:AT547)=0,"",ROUND(AVERAGE(AH547:AT547),1))</f>
        <v/>
      </c>
    </row>
    <row r="548" ht="14.4" customHeight="1" s="185">
      <c r="A548" s="255" t="n">
        <v>12</v>
      </c>
      <c r="B548" s="194">
        <f t="array" ref="B548:B548">IFERROR(INDEX(Liste_Enfants!B$4:B$53,SMALL(IF(Liste_Enfants!E$4:E$53="C",ROW(Liste_Enfants!E$4:E$53)-3),12))&amp;" "&amp;INDEX(Liste_Enfants!C$4:C$53,SMALL(IF(Liste_Enfants!E$4:E$53="C",ROW(Liste_Enfants!E$4:E$53)-3),12)),"")</f>
        <v/>
      </c>
      <c r="C548" s="235" t="n"/>
      <c r="D548" s="256" t="n"/>
      <c r="E548" s="256" t="n"/>
      <c r="F548" s="256" t="n"/>
      <c r="G548" s="256" t="n"/>
      <c r="H548" s="256" t="n"/>
      <c r="I548" s="256" t="n"/>
      <c r="J548" s="256" t="n"/>
      <c r="K548" s="256" t="n"/>
      <c r="L548" s="256" t="n"/>
      <c r="M548" s="256" t="n"/>
      <c r="N548" s="256" t="n"/>
      <c r="O548" s="256" t="n"/>
      <c r="P548" s="256" t="n"/>
      <c r="Q548" s="264">
        <f>IF(COUNTA(D548:P548)=0,"",ROUND(AVERAGE(D548:P548),1))</f>
        <v/>
      </c>
      <c r="S548" s="256" t="n"/>
      <c r="T548" s="256" t="n"/>
      <c r="U548" s="256" t="n"/>
      <c r="V548" s="256" t="n"/>
      <c r="W548" s="256" t="n"/>
      <c r="X548" s="256" t="n"/>
      <c r="Y548" s="256" t="n"/>
      <c r="Z548" s="256" t="n"/>
      <c r="AA548" s="256" t="n"/>
      <c r="AB548" s="256" t="n"/>
      <c r="AC548" s="256" t="n"/>
      <c r="AD548" s="256" t="n"/>
      <c r="AE548" s="256" t="n"/>
      <c r="AF548" s="264">
        <f>IF(COUNTA(S548:AE548)=0,"",ROUND(AVERAGE(S548:AE548),1))</f>
        <v/>
      </c>
      <c r="AH548" s="256" t="n"/>
      <c r="AI548" s="256" t="n"/>
      <c r="AJ548" s="256" t="n"/>
      <c r="AK548" s="256" t="n"/>
      <c r="AL548" s="256" t="n"/>
      <c r="AM548" s="256" t="n"/>
      <c r="AN548" s="256" t="n"/>
      <c r="AO548" s="256" t="n"/>
      <c r="AP548" s="256" t="n"/>
      <c r="AQ548" s="256" t="n"/>
      <c r="AR548" s="256" t="n"/>
      <c r="AS548" s="256" t="n"/>
      <c r="AT548" s="256" t="n"/>
      <c r="AU548" s="237">
        <f>IF(COUNTA(AH548:AT548)=0,"",ROUND(AVERAGE(AH548:AT548),1))</f>
        <v/>
      </c>
    </row>
    <row r="549" ht="14.4" customHeight="1" s="185">
      <c r="A549" s="255" t="n">
        <v>13</v>
      </c>
      <c r="B549" s="194">
        <f t="array" ref="B549:B549">IFERROR(INDEX(Liste_Enfants!B$4:B$53,SMALL(IF(Liste_Enfants!E$4:E$53="C",ROW(Liste_Enfants!E$4:E$53)-3),13))&amp;" "&amp;INDEX(Liste_Enfants!C$4:C$53,SMALL(IF(Liste_Enfants!E$4:E$53="C",ROW(Liste_Enfants!E$4:E$53)-3),13)),"")</f>
        <v/>
      </c>
      <c r="C549" s="235" t="n"/>
      <c r="D549" s="256" t="n"/>
      <c r="E549" s="256" t="n"/>
      <c r="F549" s="256" t="n"/>
      <c r="G549" s="256" t="n"/>
      <c r="H549" s="256" t="n"/>
      <c r="I549" s="256" t="n"/>
      <c r="J549" s="256" t="n"/>
      <c r="K549" s="256" t="n"/>
      <c r="L549" s="256" t="n"/>
      <c r="M549" s="256" t="n"/>
      <c r="N549" s="256" t="n"/>
      <c r="O549" s="256" t="n"/>
      <c r="P549" s="256" t="n"/>
      <c r="Q549" s="264">
        <f>IF(COUNTA(D549:P549)=0,"",ROUND(AVERAGE(D549:P549),1))</f>
        <v/>
      </c>
      <c r="S549" s="256" t="n"/>
      <c r="T549" s="256" t="n"/>
      <c r="U549" s="256" t="n"/>
      <c r="V549" s="256" t="n"/>
      <c r="W549" s="256" t="n"/>
      <c r="X549" s="256" t="n"/>
      <c r="Y549" s="256" t="n"/>
      <c r="Z549" s="256" t="n"/>
      <c r="AA549" s="256" t="n"/>
      <c r="AB549" s="256" t="n"/>
      <c r="AC549" s="256" t="n"/>
      <c r="AD549" s="256" t="n"/>
      <c r="AE549" s="256" t="n"/>
      <c r="AF549" s="264">
        <f>IF(COUNTA(S549:AE549)=0,"",ROUND(AVERAGE(S549:AE549),1))</f>
        <v/>
      </c>
      <c r="AH549" s="256" t="n"/>
      <c r="AI549" s="256" t="n"/>
      <c r="AJ549" s="256" t="n"/>
      <c r="AK549" s="256" t="n"/>
      <c r="AL549" s="256" t="n"/>
      <c r="AM549" s="256" t="n"/>
      <c r="AN549" s="256" t="n"/>
      <c r="AO549" s="256" t="n"/>
      <c r="AP549" s="256" t="n"/>
      <c r="AQ549" s="256" t="n"/>
      <c r="AR549" s="256" t="n"/>
      <c r="AS549" s="256" t="n"/>
      <c r="AT549" s="256" t="n"/>
      <c r="AU549" s="237">
        <f>IF(COUNTA(AH549:AT549)=0,"",ROUND(AVERAGE(AH549:AT549),1))</f>
        <v/>
      </c>
    </row>
    <row r="550" ht="14.4" customHeight="1" s="185">
      <c r="A550" s="255" t="n">
        <v>14</v>
      </c>
      <c r="B550" s="194">
        <f t="array" ref="B550:B550">IFERROR(INDEX(Liste_Enfants!B$4:B$53,SMALL(IF(Liste_Enfants!E$4:E$53="C",ROW(Liste_Enfants!E$4:E$53)-3),14))&amp;" "&amp;INDEX(Liste_Enfants!C$4:C$53,SMALL(IF(Liste_Enfants!E$4:E$53="C",ROW(Liste_Enfants!E$4:E$53)-3),14)),"")</f>
        <v/>
      </c>
      <c r="C550" s="235" t="n"/>
      <c r="D550" s="256" t="n"/>
      <c r="E550" s="256" t="n"/>
      <c r="F550" s="256" t="n"/>
      <c r="G550" s="256" t="n"/>
      <c r="H550" s="256" t="n"/>
      <c r="I550" s="256" t="n"/>
      <c r="J550" s="256" t="n"/>
      <c r="K550" s="256" t="n"/>
      <c r="L550" s="256" t="n"/>
      <c r="M550" s="256" t="n"/>
      <c r="N550" s="256" t="n"/>
      <c r="O550" s="256" t="n"/>
      <c r="P550" s="256" t="n"/>
      <c r="Q550" s="264">
        <f>IF(COUNTA(D550:P550)=0,"",ROUND(AVERAGE(D550:P550),1))</f>
        <v/>
      </c>
      <c r="S550" s="256" t="n"/>
      <c r="T550" s="256" t="n"/>
      <c r="U550" s="256" t="n"/>
      <c r="V550" s="256" t="n"/>
      <c r="W550" s="256" t="n"/>
      <c r="X550" s="256" t="n"/>
      <c r="Y550" s="256" t="n"/>
      <c r="Z550" s="256" t="n"/>
      <c r="AA550" s="256" t="n"/>
      <c r="AB550" s="256" t="n"/>
      <c r="AC550" s="256" t="n"/>
      <c r="AD550" s="256" t="n"/>
      <c r="AE550" s="256" t="n"/>
      <c r="AF550" s="264">
        <f>IF(COUNTA(S550:AE550)=0,"",ROUND(AVERAGE(S550:AE550),1))</f>
        <v/>
      </c>
      <c r="AH550" s="256" t="n"/>
      <c r="AI550" s="256" t="n"/>
      <c r="AJ550" s="256" t="n"/>
      <c r="AK550" s="256" t="n"/>
      <c r="AL550" s="256" t="n"/>
      <c r="AM550" s="256" t="n"/>
      <c r="AN550" s="256" t="n"/>
      <c r="AO550" s="256" t="n"/>
      <c r="AP550" s="256" t="n"/>
      <c r="AQ550" s="256" t="n"/>
      <c r="AR550" s="256" t="n"/>
      <c r="AS550" s="256" t="n"/>
      <c r="AT550" s="256" t="n"/>
      <c r="AU550" s="237">
        <f>IF(COUNTA(AH550:AT550)=0,"",ROUND(AVERAGE(AH550:AT550),1))</f>
        <v/>
      </c>
    </row>
    <row r="551" ht="14.4" customHeight="1" s="185">
      <c r="A551" s="255" t="n">
        <v>15</v>
      </c>
      <c r="B551" s="194">
        <f t="array" ref="B551:B551">IFERROR(INDEX(Liste_Enfants!B$4:B$53,SMALL(IF(Liste_Enfants!E$4:E$53="C",ROW(Liste_Enfants!E$4:E$53)-3),15))&amp;" "&amp;INDEX(Liste_Enfants!C$4:C$53,SMALL(IF(Liste_Enfants!E$4:E$53="C",ROW(Liste_Enfants!E$4:E$53)-3),15)),"")</f>
        <v/>
      </c>
      <c r="C551" s="235" t="n"/>
      <c r="D551" s="256" t="n"/>
      <c r="E551" s="256" t="n"/>
      <c r="F551" s="256" t="n"/>
      <c r="G551" s="256" t="n"/>
      <c r="H551" s="256" t="n"/>
      <c r="I551" s="256" t="n"/>
      <c r="J551" s="256" t="n"/>
      <c r="K551" s="256" t="n"/>
      <c r="L551" s="256" t="n"/>
      <c r="M551" s="256" t="n"/>
      <c r="N551" s="256" t="n"/>
      <c r="O551" s="256" t="n"/>
      <c r="P551" s="256" t="n"/>
      <c r="Q551" s="264">
        <f>IF(COUNTA(D551:P551)=0,"",ROUND(AVERAGE(D551:P551),1))</f>
        <v/>
      </c>
      <c r="S551" s="256" t="n"/>
      <c r="T551" s="256" t="n"/>
      <c r="U551" s="256" t="n"/>
      <c r="V551" s="256" t="n"/>
      <c r="W551" s="256" t="n"/>
      <c r="X551" s="256" t="n"/>
      <c r="Y551" s="256" t="n"/>
      <c r="Z551" s="256" t="n"/>
      <c r="AA551" s="256" t="n"/>
      <c r="AB551" s="256" t="n"/>
      <c r="AC551" s="256" t="n"/>
      <c r="AD551" s="256" t="n"/>
      <c r="AE551" s="256" t="n"/>
      <c r="AF551" s="264">
        <f>IF(COUNTA(S551:AE551)=0,"",ROUND(AVERAGE(S551:AE551),1))</f>
        <v/>
      </c>
      <c r="AH551" s="256" t="n"/>
      <c r="AI551" s="256" t="n"/>
      <c r="AJ551" s="256" t="n"/>
      <c r="AK551" s="256" t="n"/>
      <c r="AL551" s="256" t="n"/>
      <c r="AM551" s="256" t="n"/>
      <c r="AN551" s="256" t="n"/>
      <c r="AO551" s="256" t="n"/>
      <c r="AP551" s="256" t="n"/>
      <c r="AQ551" s="256" t="n"/>
      <c r="AR551" s="256" t="n"/>
      <c r="AS551" s="256" t="n"/>
      <c r="AT551" s="256" t="n"/>
      <c r="AU551" s="237">
        <f>IF(COUNTA(AH551:AT551)=0,"",ROUND(AVERAGE(AH551:AT551),1))</f>
        <v/>
      </c>
    </row>
    <row r="552" ht="14.4" customHeight="1" s="185">
      <c r="A552" s="257" t="inlineStr">
        <is>
          <t>📊 MOY.</t>
        </is>
      </c>
      <c r="C552" s="235" t="n"/>
      <c r="D552" s="258">
        <f>IF(COUNTA(D537:D551)=0,"",ROUND(AVERAGE(D537:D551),1))</f>
        <v/>
      </c>
      <c r="E552" s="258">
        <f>IF(COUNTA(E537:E551)=0,"",ROUND(AVERAGE(E537:E551),1))</f>
        <v/>
      </c>
      <c r="F552" s="258">
        <f>IF(COUNTA(F537:F551)=0,"",ROUND(AVERAGE(F537:F551),1))</f>
        <v/>
      </c>
      <c r="G552" s="258">
        <f>IF(COUNTA(G537:G551)=0,"",ROUND(AVERAGE(G537:G551),1))</f>
        <v/>
      </c>
      <c r="H552" s="258">
        <f>IF(COUNTA(H537:H551)=0,"",ROUND(AVERAGE(H537:H551),1))</f>
        <v/>
      </c>
      <c r="I552" s="258">
        <f>IF(COUNTA(I537:I551)=0,"",ROUND(AVERAGE(I537:I551),1))</f>
        <v/>
      </c>
      <c r="J552" s="258">
        <f>IF(COUNTA(J537:J551)=0,"",ROUND(AVERAGE(J537:J551),1))</f>
        <v/>
      </c>
      <c r="K552" s="258">
        <f>IF(COUNTA(K537:K551)=0,"",ROUND(AVERAGE(K537:K551),1))</f>
        <v/>
      </c>
      <c r="L552" s="258">
        <f>IF(COUNTA(L537:L551)=0,"",ROUND(AVERAGE(L537:L551),1))</f>
        <v/>
      </c>
      <c r="M552" s="258">
        <f>IF(COUNTA(M537:M551)=0,"",ROUND(AVERAGE(M537:M551),1))</f>
        <v/>
      </c>
      <c r="N552" s="258">
        <f>IF(COUNTA(N537:N551)=0,"",ROUND(AVERAGE(N537:N551),1))</f>
        <v/>
      </c>
      <c r="O552" s="258">
        <f>IF(COUNTA(O537:O551)=0,"",ROUND(AVERAGE(O537:O551),1))</f>
        <v/>
      </c>
      <c r="P552" s="258">
        <f>IF(COUNTA(P537:P551)=0,"",ROUND(AVERAGE(P537:P551),1))</f>
        <v/>
      </c>
      <c r="Q552" s="265">
        <f>IF(COUNTA(Q537:Q551)=0,"",ROUND(AVERAGE(Q537:Q551),1))</f>
        <v/>
      </c>
      <c r="S552" s="258">
        <f>IF(COUNTA(S537:S551)=0,"",ROUND(AVERAGE(S537:S551),1))</f>
        <v/>
      </c>
      <c r="T552" s="258">
        <f>IF(COUNTA(T537:T551)=0,"",ROUND(AVERAGE(T537:T551),1))</f>
        <v/>
      </c>
      <c r="U552" s="258">
        <f>IF(COUNTA(U537:U551)=0,"",ROUND(AVERAGE(U537:U551),1))</f>
        <v/>
      </c>
      <c r="V552" s="258">
        <f>IF(COUNTA(V537:V551)=0,"",ROUND(AVERAGE(V537:V551),1))</f>
        <v/>
      </c>
      <c r="W552" s="258">
        <f>IF(COUNTA(W537:W551)=0,"",ROUND(AVERAGE(W537:W551),1))</f>
        <v/>
      </c>
      <c r="X552" s="258">
        <f>IF(COUNTA(X537:X551)=0,"",ROUND(AVERAGE(X537:X551),1))</f>
        <v/>
      </c>
      <c r="Y552" s="258">
        <f>IF(COUNTA(Y537:Y551)=0,"",ROUND(AVERAGE(Y537:Y551),1))</f>
        <v/>
      </c>
      <c r="Z552" s="258">
        <f>IF(COUNTA(Z537:Z551)=0,"",ROUND(AVERAGE(Z537:Z551),1))</f>
        <v/>
      </c>
      <c r="AA552" s="258">
        <f>IF(COUNTA(AA537:AA551)=0,"",ROUND(AVERAGE(AA537:AA551),1))</f>
        <v/>
      </c>
      <c r="AB552" s="258">
        <f>IF(COUNTA(AB537:AB551)=0,"",ROUND(AVERAGE(AB537:AB551),1))</f>
        <v/>
      </c>
      <c r="AC552" s="258">
        <f>IF(COUNTA(AC537:AC551)=0,"",ROUND(AVERAGE(AC537:AC551),1))</f>
        <v/>
      </c>
      <c r="AD552" s="258">
        <f>IF(COUNTA(AD537:AD551)=0,"",ROUND(AVERAGE(AD537:AD551),1))</f>
        <v/>
      </c>
      <c r="AE552" s="258">
        <f>IF(COUNTA(AE537:AE551)=0,"",ROUND(AVERAGE(AE537:AE551),1))</f>
        <v/>
      </c>
      <c r="AF552" s="265">
        <f>IF(COUNTA(AF537:AF551)=0,"",ROUND(AVERAGE(AF537:AF551),1))</f>
        <v/>
      </c>
      <c r="AH552" s="258">
        <f>IF(COUNTA(AH537:AH551)=0,"",ROUND(AVERAGE(AH537:AH551),1))</f>
        <v/>
      </c>
      <c r="AI552" s="258">
        <f>IF(COUNTA(AI537:AI551)=0,"",ROUND(AVERAGE(AI537:AI551),1))</f>
        <v/>
      </c>
      <c r="AJ552" s="258">
        <f>IF(COUNTA(AJ537:AJ551)=0,"",ROUND(AVERAGE(AJ537:AJ551),1))</f>
        <v/>
      </c>
      <c r="AK552" s="258">
        <f>IF(COUNTA(AK537:AK551)=0,"",ROUND(AVERAGE(AK537:AK551),1))</f>
        <v/>
      </c>
      <c r="AL552" s="258">
        <f>IF(COUNTA(AL537:AL551)=0,"",ROUND(AVERAGE(AL537:AL551),1))</f>
        <v/>
      </c>
      <c r="AM552" s="258">
        <f>IF(COUNTA(AM537:AM551)=0,"",ROUND(AVERAGE(AM537:AM551),1))</f>
        <v/>
      </c>
      <c r="AN552" s="258">
        <f>IF(COUNTA(AN537:AN551)=0,"",ROUND(AVERAGE(AN537:AN551),1))</f>
        <v/>
      </c>
      <c r="AO552" s="258">
        <f>IF(COUNTA(AO537:AO551)=0,"",ROUND(AVERAGE(AO537:AO551),1))</f>
        <v/>
      </c>
      <c r="AP552" s="258">
        <f>IF(COUNTA(AP537:AP551)=0,"",ROUND(AVERAGE(AP537:AP551),1))</f>
        <v/>
      </c>
      <c r="AQ552" s="258">
        <f>IF(COUNTA(AQ537:AQ551)=0,"",ROUND(AVERAGE(AQ537:AQ551),1))</f>
        <v/>
      </c>
      <c r="AR552" s="258">
        <f>IF(COUNTA(AR537:AR551)=0,"",ROUND(AVERAGE(AR537:AR551),1))</f>
        <v/>
      </c>
      <c r="AS552" s="258">
        <f>IF(COUNTA(AS537:AS551)=0,"",ROUND(AVERAGE(AS537:AS551),1))</f>
        <v/>
      </c>
      <c r="AT552" s="258">
        <f>IF(COUNTA(AT537:AT551)=0,"",ROUND(AVERAGE(AT537:AT551),1))</f>
        <v/>
      </c>
      <c r="AU552" s="272">
        <f>IF(COUNTA(AU537:AU551)=0,"",ROUND(AVERAGE(AU537:AU551),1))</f>
        <v/>
      </c>
    </row>
    <row r="553" ht="30" customHeight="1" s="185">
      <c r="A553" s="261" t="inlineStr">
        <is>
          <t>N°</t>
        </is>
      </c>
      <c r="B553" s="247" t="inlineStr">
        <is>
          <t>📅 JEUDI</t>
        </is>
      </c>
      <c r="C553" s="228" t="n"/>
      <c r="D553" s="229" t="inlineStr">
        <is>
          <t>Règles</t>
        </is>
      </c>
      <c r="E553" s="229" t="inlineStr">
        <is>
          <t>Coopér.</t>
        </is>
      </c>
      <c r="F553" s="229" t="inlineStr">
        <is>
          <t>Comm.</t>
        </is>
      </c>
      <c r="G553" s="229" t="inlineStr">
        <is>
          <t>Entraide</t>
        </is>
      </c>
      <c r="H553" s="230" t="inlineStr">
        <is>
          <t>Initiat.</t>
        </is>
      </c>
      <c r="I553" s="230" t="inlineStr">
        <is>
          <t>Gest.mat</t>
        </is>
      </c>
      <c r="J553" s="230" t="inlineStr">
        <is>
          <t>Orga.</t>
        </is>
      </c>
      <c r="K553" s="231" t="inlineStr">
        <is>
          <t>Imagin.</t>
        </is>
      </c>
      <c r="L553" s="231" t="inlineStr">
        <is>
          <t>Expr.art</t>
        </is>
      </c>
      <c r="M553" s="231" t="inlineStr">
        <is>
          <t>Expr.corp</t>
        </is>
      </c>
      <c r="N553" s="232" t="inlineStr">
        <is>
          <t>Coord.</t>
        </is>
      </c>
      <c r="O553" s="232" t="inlineStr">
        <is>
          <t>Endur.</t>
        </is>
      </c>
      <c r="P553" s="232" t="inlineStr">
        <is>
          <t>Esp.sport</t>
        </is>
      </c>
      <c r="Q553" s="267" t="inlineStr">
        <is>
          <t>MOY</t>
        </is>
      </c>
      <c r="R553" s="268" t="inlineStr">
        <is>
          <t>▼ Activité</t>
        </is>
      </c>
      <c r="S553" s="229" t="inlineStr">
        <is>
          <t>Règles</t>
        </is>
      </c>
      <c r="T553" s="229" t="inlineStr">
        <is>
          <t>Coopér.</t>
        </is>
      </c>
      <c r="U553" s="229" t="inlineStr">
        <is>
          <t>Comm.</t>
        </is>
      </c>
      <c r="V553" s="229" t="inlineStr">
        <is>
          <t>Entraide</t>
        </is>
      </c>
      <c r="W553" s="230" t="inlineStr">
        <is>
          <t>Initiat.</t>
        </is>
      </c>
      <c r="X553" s="230" t="inlineStr">
        <is>
          <t>Gest.mat</t>
        </is>
      </c>
      <c r="Y553" s="230" t="inlineStr">
        <is>
          <t>Orga.</t>
        </is>
      </c>
      <c r="Z553" s="231" t="inlineStr">
        <is>
          <t>Imagin.</t>
        </is>
      </c>
      <c r="AA553" s="231" t="inlineStr">
        <is>
          <t>Expr.art</t>
        </is>
      </c>
      <c r="AB553" s="231" t="inlineStr">
        <is>
          <t>Expr.corp</t>
        </is>
      </c>
      <c r="AC553" s="232" t="inlineStr">
        <is>
          <t>Coord.</t>
        </is>
      </c>
      <c r="AD553" s="232" t="inlineStr">
        <is>
          <t>Endur.</t>
        </is>
      </c>
      <c r="AE553" s="232" t="inlineStr">
        <is>
          <t>Esp.sport</t>
        </is>
      </c>
      <c r="AF553" s="267" t="inlineStr">
        <is>
          <t>MOY</t>
        </is>
      </c>
      <c r="AH553" s="229" t="inlineStr">
        <is>
          <t>Règles</t>
        </is>
      </c>
      <c r="AI553" s="229" t="inlineStr">
        <is>
          <t>Coopér.</t>
        </is>
      </c>
      <c r="AJ553" s="229" t="inlineStr">
        <is>
          <t>Comm.</t>
        </is>
      </c>
      <c r="AK553" s="229" t="inlineStr">
        <is>
          <t>Entraide</t>
        </is>
      </c>
      <c r="AL553" s="230" t="inlineStr">
        <is>
          <t>Initiat.</t>
        </is>
      </c>
      <c r="AM553" s="230" t="inlineStr">
        <is>
          <t>Gest.mat</t>
        </is>
      </c>
      <c r="AN553" s="230" t="inlineStr">
        <is>
          <t>Orga.</t>
        </is>
      </c>
      <c r="AO553" s="231" t="inlineStr">
        <is>
          <t>Imagin.</t>
        </is>
      </c>
      <c r="AP553" s="231" t="inlineStr">
        <is>
          <t>Expr.art</t>
        </is>
      </c>
      <c r="AQ553" s="231" t="inlineStr">
        <is>
          <t>Expr.corp</t>
        </is>
      </c>
      <c r="AR553" s="232" t="inlineStr">
        <is>
          <t>Coord.</t>
        </is>
      </c>
      <c r="AS553" s="232" t="inlineStr">
        <is>
          <t>Endur.</t>
        </is>
      </c>
      <c r="AT553" s="232" t="inlineStr">
        <is>
          <t>Esp.sport</t>
        </is>
      </c>
      <c r="AU553" s="269" t="inlineStr">
        <is>
          <t>MOY</t>
        </is>
      </c>
    </row>
    <row r="554" ht="14.4" customHeight="1" s="185">
      <c r="A554" s="255" t="n">
        <v>1</v>
      </c>
      <c r="B554" s="194">
        <f t="array" ref="B554:B554">IFERROR(INDEX(Liste_Enfants!B$4:B$53,SMALL(IF(Liste_Enfants!E$4:E$53="C",ROW(Liste_Enfants!E$4:E$53)-3),1))&amp;" "&amp;INDEX(Liste_Enfants!C$4:C$53,SMALL(IF(Liste_Enfants!E$4:E$53="C",ROW(Liste_Enfants!E$4:E$53)-3),1)),"")</f>
        <v/>
      </c>
      <c r="C554" s="235" t="n"/>
      <c r="D554" s="256" t="n"/>
      <c r="E554" s="256" t="n"/>
      <c r="F554" s="256" t="n"/>
      <c r="G554" s="256" t="n"/>
      <c r="H554" s="256" t="n"/>
      <c r="I554" s="256" t="n"/>
      <c r="J554" s="256" t="n"/>
      <c r="K554" s="256" t="n"/>
      <c r="L554" s="256" t="n"/>
      <c r="M554" s="256" t="n"/>
      <c r="N554" s="256" t="n"/>
      <c r="O554" s="256" t="n"/>
      <c r="P554" s="256" t="n"/>
      <c r="Q554" s="264">
        <f>IF(COUNTA(D554:P554)=0,"",ROUND(AVERAGE(D554:P554),1))</f>
        <v/>
      </c>
      <c r="S554" s="256" t="n"/>
      <c r="T554" s="256" t="n"/>
      <c r="U554" s="256" t="n"/>
      <c r="V554" s="256" t="n"/>
      <c r="W554" s="256" t="n"/>
      <c r="X554" s="256" t="n"/>
      <c r="Y554" s="256" t="n"/>
      <c r="Z554" s="256" t="n"/>
      <c r="AA554" s="256" t="n"/>
      <c r="AB554" s="256" t="n"/>
      <c r="AC554" s="256" t="n"/>
      <c r="AD554" s="256" t="n"/>
      <c r="AE554" s="256" t="n"/>
      <c r="AF554" s="264">
        <f>IF(COUNTA(S554:AE554)=0,"",ROUND(AVERAGE(S554:AE554),1))</f>
        <v/>
      </c>
      <c r="AH554" s="256" t="n"/>
      <c r="AI554" s="256" t="n"/>
      <c r="AJ554" s="256" t="n"/>
      <c r="AK554" s="256" t="n"/>
      <c r="AL554" s="256" t="n"/>
      <c r="AM554" s="256" t="n"/>
      <c r="AN554" s="256" t="n"/>
      <c r="AO554" s="256" t="n"/>
      <c r="AP554" s="256" t="n"/>
      <c r="AQ554" s="256" t="n"/>
      <c r="AR554" s="256" t="n"/>
      <c r="AS554" s="256" t="n"/>
      <c r="AT554" s="256" t="n"/>
      <c r="AU554" s="237">
        <f>IF(COUNTA(AH554:AT554)=0,"",ROUND(AVERAGE(AH554:AT554),1))</f>
        <v/>
      </c>
    </row>
    <row r="555" ht="14.4" customHeight="1" s="185">
      <c r="A555" s="255" t="n">
        <v>2</v>
      </c>
      <c r="B555" s="194">
        <f t="array" ref="B555:B555">IFERROR(INDEX(Liste_Enfants!B$4:B$53,SMALL(IF(Liste_Enfants!E$4:E$53="C",ROW(Liste_Enfants!E$4:E$53)-3),2))&amp;" "&amp;INDEX(Liste_Enfants!C$4:C$53,SMALL(IF(Liste_Enfants!E$4:E$53="C",ROW(Liste_Enfants!E$4:E$53)-3),2)),"")</f>
        <v/>
      </c>
      <c r="C555" s="235" t="n"/>
      <c r="D555" s="256" t="n"/>
      <c r="E555" s="256" t="n"/>
      <c r="F555" s="256" t="n"/>
      <c r="G555" s="256" t="n"/>
      <c r="H555" s="256" t="n"/>
      <c r="I555" s="256" t="n"/>
      <c r="J555" s="256" t="n"/>
      <c r="K555" s="256" t="n"/>
      <c r="L555" s="256" t="n"/>
      <c r="M555" s="256" t="n"/>
      <c r="N555" s="256" t="n"/>
      <c r="O555" s="256" t="n"/>
      <c r="P555" s="256" t="n"/>
      <c r="Q555" s="264">
        <f>IF(COUNTA(D555:P555)=0,"",ROUND(AVERAGE(D555:P555),1))</f>
        <v/>
      </c>
      <c r="S555" s="256" t="n"/>
      <c r="T555" s="256" t="n"/>
      <c r="U555" s="256" t="n"/>
      <c r="V555" s="256" t="n"/>
      <c r="W555" s="256" t="n"/>
      <c r="X555" s="256" t="n"/>
      <c r="Y555" s="256" t="n"/>
      <c r="Z555" s="256" t="n"/>
      <c r="AA555" s="256" t="n"/>
      <c r="AB555" s="256" t="n"/>
      <c r="AC555" s="256" t="n"/>
      <c r="AD555" s="256" t="n"/>
      <c r="AE555" s="256" t="n"/>
      <c r="AF555" s="264">
        <f>IF(COUNTA(S555:AE555)=0,"",ROUND(AVERAGE(S555:AE555),1))</f>
        <v/>
      </c>
      <c r="AH555" s="256" t="n"/>
      <c r="AI555" s="256" t="n"/>
      <c r="AJ555" s="256" t="n"/>
      <c r="AK555" s="256" t="n"/>
      <c r="AL555" s="256" t="n"/>
      <c r="AM555" s="256" t="n"/>
      <c r="AN555" s="256" t="n"/>
      <c r="AO555" s="256" t="n"/>
      <c r="AP555" s="256" t="n"/>
      <c r="AQ555" s="256" t="n"/>
      <c r="AR555" s="256" t="n"/>
      <c r="AS555" s="256" t="n"/>
      <c r="AT555" s="256" t="n"/>
      <c r="AU555" s="237">
        <f>IF(COUNTA(AH555:AT555)=0,"",ROUND(AVERAGE(AH555:AT555),1))</f>
        <v/>
      </c>
    </row>
    <row r="556" ht="14.4" customHeight="1" s="185">
      <c r="A556" s="255" t="n">
        <v>3</v>
      </c>
      <c r="B556" s="194">
        <f t="array" ref="B556:B556">IFERROR(INDEX(Liste_Enfants!B$4:B$53,SMALL(IF(Liste_Enfants!E$4:E$53="C",ROW(Liste_Enfants!E$4:E$53)-3),3))&amp;" "&amp;INDEX(Liste_Enfants!C$4:C$53,SMALL(IF(Liste_Enfants!E$4:E$53="C",ROW(Liste_Enfants!E$4:E$53)-3),3)),"")</f>
        <v/>
      </c>
      <c r="C556" s="235" t="n"/>
      <c r="D556" s="256" t="n"/>
      <c r="E556" s="256" t="n"/>
      <c r="F556" s="256" t="n"/>
      <c r="G556" s="256" t="n"/>
      <c r="H556" s="256" t="n"/>
      <c r="I556" s="256" t="n"/>
      <c r="J556" s="256" t="n"/>
      <c r="K556" s="256" t="n"/>
      <c r="L556" s="256" t="n"/>
      <c r="M556" s="256" t="n"/>
      <c r="N556" s="256" t="n"/>
      <c r="O556" s="256" t="n"/>
      <c r="P556" s="256" t="n"/>
      <c r="Q556" s="264">
        <f>IF(COUNTA(D556:P556)=0,"",ROUND(AVERAGE(D556:P556),1))</f>
        <v/>
      </c>
      <c r="S556" s="256" t="n"/>
      <c r="T556" s="256" t="n"/>
      <c r="U556" s="256" t="n"/>
      <c r="V556" s="256" t="n"/>
      <c r="W556" s="256" t="n"/>
      <c r="X556" s="256" t="n"/>
      <c r="Y556" s="256" t="n"/>
      <c r="Z556" s="256" t="n"/>
      <c r="AA556" s="256" t="n"/>
      <c r="AB556" s="256" t="n"/>
      <c r="AC556" s="256" t="n"/>
      <c r="AD556" s="256" t="n"/>
      <c r="AE556" s="256" t="n"/>
      <c r="AF556" s="264">
        <f>IF(COUNTA(S556:AE556)=0,"",ROUND(AVERAGE(S556:AE556),1))</f>
        <v/>
      </c>
      <c r="AH556" s="256" t="n"/>
      <c r="AI556" s="256" t="n"/>
      <c r="AJ556" s="256" t="n"/>
      <c r="AK556" s="256" t="n"/>
      <c r="AL556" s="256" t="n"/>
      <c r="AM556" s="256" t="n"/>
      <c r="AN556" s="256" t="n"/>
      <c r="AO556" s="256" t="n"/>
      <c r="AP556" s="256" t="n"/>
      <c r="AQ556" s="256" t="n"/>
      <c r="AR556" s="256" t="n"/>
      <c r="AS556" s="256" t="n"/>
      <c r="AT556" s="256" t="n"/>
      <c r="AU556" s="237">
        <f>IF(COUNTA(AH556:AT556)=0,"",ROUND(AVERAGE(AH556:AT556),1))</f>
        <v/>
      </c>
    </row>
    <row r="557" ht="14.4" customHeight="1" s="185">
      <c r="A557" s="255" t="n">
        <v>4</v>
      </c>
      <c r="B557" s="194">
        <f t="array" ref="B557:B557">IFERROR(INDEX(Liste_Enfants!B$4:B$53,SMALL(IF(Liste_Enfants!E$4:E$53="C",ROW(Liste_Enfants!E$4:E$53)-3),4))&amp;" "&amp;INDEX(Liste_Enfants!C$4:C$53,SMALL(IF(Liste_Enfants!E$4:E$53="C",ROW(Liste_Enfants!E$4:E$53)-3),4)),"")</f>
        <v/>
      </c>
      <c r="C557" s="235" t="n"/>
      <c r="D557" s="256" t="n"/>
      <c r="E557" s="256" t="n"/>
      <c r="F557" s="256" t="n"/>
      <c r="G557" s="256" t="n"/>
      <c r="H557" s="256" t="n"/>
      <c r="I557" s="256" t="n"/>
      <c r="J557" s="256" t="n"/>
      <c r="K557" s="256" t="n"/>
      <c r="L557" s="256" t="n"/>
      <c r="M557" s="256" t="n"/>
      <c r="N557" s="256" t="n"/>
      <c r="O557" s="256" t="n"/>
      <c r="P557" s="256" t="n"/>
      <c r="Q557" s="264">
        <f>IF(COUNTA(D557:P557)=0,"",ROUND(AVERAGE(D557:P557),1))</f>
        <v/>
      </c>
      <c r="S557" s="256" t="n"/>
      <c r="T557" s="256" t="n"/>
      <c r="U557" s="256" t="n"/>
      <c r="V557" s="256" t="n"/>
      <c r="W557" s="256" t="n"/>
      <c r="X557" s="256" t="n"/>
      <c r="Y557" s="256" t="n"/>
      <c r="Z557" s="256" t="n"/>
      <c r="AA557" s="256" t="n"/>
      <c r="AB557" s="256" t="n"/>
      <c r="AC557" s="256" t="n"/>
      <c r="AD557" s="256" t="n"/>
      <c r="AE557" s="256" t="n"/>
      <c r="AF557" s="264">
        <f>IF(COUNTA(S557:AE557)=0,"",ROUND(AVERAGE(S557:AE557),1))</f>
        <v/>
      </c>
      <c r="AH557" s="256" t="n"/>
      <c r="AI557" s="256" t="n"/>
      <c r="AJ557" s="256" t="n"/>
      <c r="AK557" s="256" t="n"/>
      <c r="AL557" s="256" t="n"/>
      <c r="AM557" s="256" t="n"/>
      <c r="AN557" s="256" t="n"/>
      <c r="AO557" s="256" t="n"/>
      <c r="AP557" s="256" t="n"/>
      <c r="AQ557" s="256" t="n"/>
      <c r="AR557" s="256" t="n"/>
      <c r="AS557" s="256" t="n"/>
      <c r="AT557" s="256" t="n"/>
      <c r="AU557" s="237">
        <f>IF(COUNTA(AH557:AT557)=0,"",ROUND(AVERAGE(AH557:AT557),1))</f>
        <v/>
      </c>
    </row>
    <row r="558" ht="14.4" customHeight="1" s="185">
      <c r="A558" s="255" t="n">
        <v>5</v>
      </c>
      <c r="B558" s="194">
        <f t="array" ref="B558:B558">IFERROR(INDEX(Liste_Enfants!B$4:B$53,SMALL(IF(Liste_Enfants!E$4:E$53="C",ROW(Liste_Enfants!E$4:E$53)-3),5))&amp;" "&amp;INDEX(Liste_Enfants!C$4:C$53,SMALL(IF(Liste_Enfants!E$4:E$53="C",ROW(Liste_Enfants!E$4:E$53)-3),5)),"")</f>
        <v/>
      </c>
      <c r="C558" s="235" t="n"/>
      <c r="D558" s="256" t="n"/>
      <c r="E558" s="256" t="n"/>
      <c r="F558" s="256" t="n"/>
      <c r="G558" s="256" t="n"/>
      <c r="H558" s="256" t="n"/>
      <c r="I558" s="256" t="n"/>
      <c r="J558" s="256" t="n"/>
      <c r="K558" s="256" t="n"/>
      <c r="L558" s="256" t="n"/>
      <c r="M558" s="256" t="n"/>
      <c r="N558" s="256" t="n"/>
      <c r="O558" s="256" t="n"/>
      <c r="P558" s="256" t="n"/>
      <c r="Q558" s="264">
        <f>IF(COUNTA(D558:P558)=0,"",ROUND(AVERAGE(D558:P558),1))</f>
        <v/>
      </c>
      <c r="S558" s="256" t="n"/>
      <c r="T558" s="256" t="n"/>
      <c r="U558" s="256" t="n"/>
      <c r="V558" s="256" t="n"/>
      <c r="W558" s="256" t="n"/>
      <c r="X558" s="256" t="n"/>
      <c r="Y558" s="256" t="n"/>
      <c r="Z558" s="256" t="n"/>
      <c r="AA558" s="256" t="n"/>
      <c r="AB558" s="256" t="n"/>
      <c r="AC558" s="256" t="n"/>
      <c r="AD558" s="256" t="n"/>
      <c r="AE558" s="256" t="n"/>
      <c r="AF558" s="264">
        <f>IF(COUNTA(S558:AE558)=0,"",ROUND(AVERAGE(S558:AE558),1))</f>
        <v/>
      </c>
      <c r="AH558" s="256" t="n"/>
      <c r="AI558" s="256" t="n"/>
      <c r="AJ558" s="256" t="n"/>
      <c r="AK558" s="256" t="n"/>
      <c r="AL558" s="256" t="n"/>
      <c r="AM558" s="256" t="n"/>
      <c r="AN558" s="256" t="n"/>
      <c r="AO558" s="256" t="n"/>
      <c r="AP558" s="256" t="n"/>
      <c r="AQ558" s="256" t="n"/>
      <c r="AR558" s="256" t="n"/>
      <c r="AS558" s="256" t="n"/>
      <c r="AT558" s="256" t="n"/>
      <c r="AU558" s="237">
        <f>IF(COUNTA(AH558:AT558)=0,"",ROUND(AVERAGE(AH558:AT558),1))</f>
        <v/>
      </c>
    </row>
    <row r="559" ht="14.4" customHeight="1" s="185">
      <c r="A559" s="255" t="n">
        <v>6</v>
      </c>
      <c r="B559" s="194">
        <f t="array" ref="B559:B559">IFERROR(INDEX(Liste_Enfants!B$4:B$53,SMALL(IF(Liste_Enfants!E$4:E$53="C",ROW(Liste_Enfants!E$4:E$53)-3),6))&amp;" "&amp;INDEX(Liste_Enfants!C$4:C$53,SMALL(IF(Liste_Enfants!E$4:E$53="C",ROW(Liste_Enfants!E$4:E$53)-3),6)),"")</f>
        <v/>
      </c>
      <c r="C559" s="235" t="n"/>
      <c r="D559" s="256" t="n"/>
      <c r="E559" s="256" t="n"/>
      <c r="F559" s="256" t="n"/>
      <c r="G559" s="256" t="n"/>
      <c r="H559" s="256" t="n"/>
      <c r="I559" s="256" t="n"/>
      <c r="J559" s="256" t="n"/>
      <c r="K559" s="256" t="n"/>
      <c r="L559" s="256" t="n"/>
      <c r="M559" s="256" t="n"/>
      <c r="N559" s="256" t="n"/>
      <c r="O559" s="256" t="n"/>
      <c r="P559" s="256" t="n"/>
      <c r="Q559" s="264">
        <f>IF(COUNTA(D559:P559)=0,"",ROUND(AVERAGE(D559:P559),1))</f>
        <v/>
      </c>
      <c r="S559" s="256" t="n"/>
      <c r="T559" s="256" t="n"/>
      <c r="U559" s="256" t="n"/>
      <c r="V559" s="256" t="n"/>
      <c r="W559" s="256" t="n"/>
      <c r="X559" s="256" t="n"/>
      <c r="Y559" s="256" t="n"/>
      <c r="Z559" s="256" t="n"/>
      <c r="AA559" s="256" t="n"/>
      <c r="AB559" s="256" t="n"/>
      <c r="AC559" s="256" t="n"/>
      <c r="AD559" s="256" t="n"/>
      <c r="AE559" s="256" t="n"/>
      <c r="AF559" s="264">
        <f>IF(COUNTA(S559:AE559)=0,"",ROUND(AVERAGE(S559:AE559),1))</f>
        <v/>
      </c>
      <c r="AH559" s="256" t="n"/>
      <c r="AI559" s="256" t="n"/>
      <c r="AJ559" s="256" t="n"/>
      <c r="AK559" s="256" t="n"/>
      <c r="AL559" s="256" t="n"/>
      <c r="AM559" s="256" t="n"/>
      <c r="AN559" s="256" t="n"/>
      <c r="AO559" s="256" t="n"/>
      <c r="AP559" s="256" t="n"/>
      <c r="AQ559" s="256" t="n"/>
      <c r="AR559" s="256" t="n"/>
      <c r="AS559" s="256" t="n"/>
      <c r="AT559" s="256" t="n"/>
      <c r="AU559" s="237">
        <f>IF(COUNTA(AH559:AT559)=0,"",ROUND(AVERAGE(AH559:AT559),1))</f>
        <v/>
      </c>
    </row>
    <row r="560" ht="14.4" customHeight="1" s="185">
      <c r="A560" s="255" t="n">
        <v>7</v>
      </c>
      <c r="B560" s="194">
        <f t="array" ref="B560:B560">IFERROR(INDEX(Liste_Enfants!B$4:B$53,SMALL(IF(Liste_Enfants!E$4:E$53="C",ROW(Liste_Enfants!E$4:E$53)-3),7))&amp;" "&amp;INDEX(Liste_Enfants!C$4:C$53,SMALL(IF(Liste_Enfants!E$4:E$53="C",ROW(Liste_Enfants!E$4:E$53)-3),7)),"")</f>
        <v/>
      </c>
      <c r="C560" s="235" t="n"/>
      <c r="D560" s="256" t="n"/>
      <c r="E560" s="256" t="n"/>
      <c r="F560" s="256" t="n"/>
      <c r="G560" s="256" t="n"/>
      <c r="H560" s="256" t="n"/>
      <c r="I560" s="256" t="n"/>
      <c r="J560" s="256" t="n"/>
      <c r="K560" s="256" t="n"/>
      <c r="L560" s="256" t="n"/>
      <c r="M560" s="256" t="n"/>
      <c r="N560" s="256" t="n"/>
      <c r="O560" s="256" t="n"/>
      <c r="P560" s="256" t="n"/>
      <c r="Q560" s="264">
        <f>IF(COUNTA(D560:P560)=0,"",ROUND(AVERAGE(D560:P560),1))</f>
        <v/>
      </c>
      <c r="S560" s="256" t="n"/>
      <c r="T560" s="256" t="n"/>
      <c r="U560" s="256" t="n"/>
      <c r="V560" s="256" t="n"/>
      <c r="W560" s="256" t="n"/>
      <c r="X560" s="256" t="n"/>
      <c r="Y560" s="256" t="n"/>
      <c r="Z560" s="256" t="n"/>
      <c r="AA560" s="256" t="n"/>
      <c r="AB560" s="256" t="n"/>
      <c r="AC560" s="256" t="n"/>
      <c r="AD560" s="256" t="n"/>
      <c r="AE560" s="256" t="n"/>
      <c r="AF560" s="264">
        <f>IF(COUNTA(S560:AE560)=0,"",ROUND(AVERAGE(S560:AE560),1))</f>
        <v/>
      </c>
      <c r="AH560" s="256" t="n"/>
      <c r="AI560" s="256" t="n"/>
      <c r="AJ560" s="256" t="n"/>
      <c r="AK560" s="256" t="n"/>
      <c r="AL560" s="256" t="n"/>
      <c r="AM560" s="256" t="n"/>
      <c r="AN560" s="256" t="n"/>
      <c r="AO560" s="256" t="n"/>
      <c r="AP560" s="256" t="n"/>
      <c r="AQ560" s="256" t="n"/>
      <c r="AR560" s="256" t="n"/>
      <c r="AS560" s="256" t="n"/>
      <c r="AT560" s="256" t="n"/>
      <c r="AU560" s="237">
        <f>IF(COUNTA(AH560:AT560)=0,"",ROUND(AVERAGE(AH560:AT560),1))</f>
        <v/>
      </c>
    </row>
    <row r="561" ht="14.4" customHeight="1" s="185">
      <c r="A561" s="255" t="n">
        <v>8</v>
      </c>
      <c r="B561" s="194">
        <f t="array" ref="B561:B561">IFERROR(INDEX(Liste_Enfants!B$4:B$53,SMALL(IF(Liste_Enfants!E$4:E$53="C",ROW(Liste_Enfants!E$4:E$53)-3),8))&amp;" "&amp;INDEX(Liste_Enfants!C$4:C$53,SMALL(IF(Liste_Enfants!E$4:E$53="C",ROW(Liste_Enfants!E$4:E$53)-3),8)),"")</f>
        <v/>
      </c>
      <c r="C561" s="235" t="n"/>
      <c r="D561" s="256" t="n"/>
      <c r="E561" s="256" t="n"/>
      <c r="F561" s="256" t="n"/>
      <c r="G561" s="256" t="n"/>
      <c r="H561" s="256" t="n"/>
      <c r="I561" s="256" t="n"/>
      <c r="J561" s="256" t="n"/>
      <c r="K561" s="256" t="n"/>
      <c r="L561" s="256" t="n"/>
      <c r="M561" s="256" t="n"/>
      <c r="N561" s="256" t="n"/>
      <c r="O561" s="256" t="n"/>
      <c r="P561" s="256" t="n"/>
      <c r="Q561" s="264">
        <f>IF(COUNTA(D561:P561)=0,"",ROUND(AVERAGE(D561:P561),1))</f>
        <v/>
      </c>
      <c r="S561" s="256" t="n"/>
      <c r="T561" s="256" t="n"/>
      <c r="U561" s="256" t="n"/>
      <c r="V561" s="256" t="n"/>
      <c r="W561" s="256" t="n"/>
      <c r="X561" s="256" t="n"/>
      <c r="Y561" s="256" t="n"/>
      <c r="Z561" s="256" t="n"/>
      <c r="AA561" s="256" t="n"/>
      <c r="AB561" s="256" t="n"/>
      <c r="AC561" s="256" t="n"/>
      <c r="AD561" s="256" t="n"/>
      <c r="AE561" s="256" t="n"/>
      <c r="AF561" s="264">
        <f>IF(COUNTA(S561:AE561)=0,"",ROUND(AVERAGE(S561:AE561),1))</f>
        <v/>
      </c>
      <c r="AH561" s="256" t="n"/>
      <c r="AI561" s="256" t="n"/>
      <c r="AJ561" s="256" t="n"/>
      <c r="AK561" s="256" t="n"/>
      <c r="AL561" s="256" t="n"/>
      <c r="AM561" s="256" t="n"/>
      <c r="AN561" s="256" t="n"/>
      <c r="AO561" s="256" t="n"/>
      <c r="AP561" s="256" t="n"/>
      <c r="AQ561" s="256" t="n"/>
      <c r="AR561" s="256" t="n"/>
      <c r="AS561" s="256" t="n"/>
      <c r="AT561" s="256" t="n"/>
      <c r="AU561" s="237">
        <f>IF(COUNTA(AH561:AT561)=0,"",ROUND(AVERAGE(AH561:AT561),1))</f>
        <v/>
      </c>
    </row>
    <row r="562" ht="14.4" customHeight="1" s="185">
      <c r="A562" s="255" t="n">
        <v>9</v>
      </c>
      <c r="B562" s="194">
        <f t="array" ref="B562:B562">IFERROR(INDEX(Liste_Enfants!B$4:B$53,SMALL(IF(Liste_Enfants!E$4:E$53="C",ROW(Liste_Enfants!E$4:E$53)-3),9))&amp;" "&amp;INDEX(Liste_Enfants!C$4:C$53,SMALL(IF(Liste_Enfants!E$4:E$53="C",ROW(Liste_Enfants!E$4:E$53)-3),9)),"")</f>
        <v/>
      </c>
      <c r="C562" s="235" t="n"/>
      <c r="D562" s="256" t="n"/>
      <c r="E562" s="256" t="n"/>
      <c r="F562" s="256" t="n"/>
      <c r="G562" s="256" t="n"/>
      <c r="H562" s="256" t="n"/>
      <c r="I562" s="256" t="n"/>
      <c r="J562" s="256" t="n"/>
      <c r="K562" s="256" t="n"/>
      <c r="L562" s="256" t="n"/>
      <c r="M562" s="256" t="n"/>
      <c r="N562" s="256" t="n"/>
      <c r="O562" s="256" t="n"/>
      <c r="P562" s="256" t="n"/>
      <c r="Q562" s="264">
        <f>IF(COUNTA(D562:P562)=0,"",ROUND(AVERAGE(D562:P562),1))</f>
        <v/>
      </c>
      <c r="S562" s="256" t="n"/>
      <c r="T562" s="256" t="n"/>
      <c r="U562" s="256" t="n"/>
      <c r="V562" s="256" t="n"/>
      <c r="W562" s="256" t="n"/>
      <c r="X562" s="256" t="n"/>
      <c r="Y562" s="256" t="n"/>
      <c r="Z562" s="256" t="n"/>
      <c r="AA562" s="256" t="n"/>
      <c r="AB562" s="256" t="n"/>
      <c r="AC562" s="256" t="n"/>
      <c r="AD562" s="256" t="n"/>
      <c r="AE562" s="256" t="n"/>
      <c r="AF562" s="264">
        <f>IF(COUNTA(S562:AE562)=0,"",ROUND(AVERAGE(S562:AE562),1))</f>
        <v/>
      </c>
      <c r="AH562" s="256" t="n"/>
      <c r="AI562" s="256" t="n"/>
      <c r="AJ562" s="256" t="n"/>
      <c r="AK562" s="256" t="n"/>
      <c r="AL562" s="256" t="n"/>
      <c r="AM562" s="256" t="n"/>
      <c r="AN562" s="256" t="n"/>
      <c r="AO562" s="256" t="n"/>
      <c r="AP562" s="256" t="n"/>
      <c r="AQ562" s="256" t="n"/>
      <c r="AR562" s="256" t="n"/>
      <c r="AS562" s="256" t="n"/>
      <c r="AT562" s="256" t="n"/>
      <c r="AU562" s="237">
        <f>IF(COUNTA(AH562:AT562)=0,"",ROUND(AVERAGE(AH562:AT562),1))</f>
        <v/>
      </c>
    </row>
    <row r="563" ht="14.4" customHeight="1" s="185">
      <c r="A563" s="255" t="n">
        <v>10</v>
      </c>
      <c r="B563" s="194">
        <f t="array" ref="B563:B563">IFERROR(INDEX(Liste_Enfants!B$4:B$53,SMALL(IF(Liste_Enfants!E$4:E$53="C",ROW(Liste_Enfants!E$4:E$53)-3),10))&amp;" "&amp;INDEX(Liste_Enfants!C$4:C$53,SMALL(IF(Liste_Enfants!E$4:E$53="C",ROW(Liste_Enfants!E$4:E$53)-3),10)),"")</f>
        <v/>
      </c>
      <c r="C563" s="235" t="n"/>
      <c r="D563" s="256" t="n"/>
      <c r="E563" s="256" t="n"/>
      <c r="F563" s="256" t="n"/>
      <c r="G563" s="256" t="n"/>
      <c r="H563" s="256" t="n"/>
      <c r="I563" s="256" t="n"/>
      <c r="J563" s="256" t="n"/>
      <c r="K563" s="256" t="n"/>
      <c r="L563" s="256" t="n"/>
      <c r="M563" s="256" t="n"/>
      <c r="N563" s="256" t="n"/>
      <c r="O563" s="256" t="n"/>
      <c r="P563" s="256" t="n"/>
      <c r="Q563" s="264">
        <f>IF(COUNTA(D563:P563)=0,"",ROUND(AVERAGE(D563:P563),1))</f>
        <v/>
      </c>
      <c r="S563" s="256" t="n"/>
      <c r="T563" s="256" t="n"/>
      <c r="U563" s="256" t="n"/>
      <c r="V563" s="256" t="n"/>
      <c r="W563" s="256" t="n"/>
      <c r="X563" s="256" t="n"/>
      <c r="Y563" s="256" t="n"/>
      <c r="Z563" s="256" t="n"/>
      <c r="AA563" s="256" t="n"/>
      <c r="AB563" s="256" t="n"/>
      <c r="AC563" s="256" t="n"/>
      <c r="AD563" s="256" t="n"/>
      <c r="AE563" s="256" t="n"/>
      <c r="AF563" s="264">
        <f>IF(COUNTA(S563:AE563)=0,"",ROUND(AVERAGE(S563:AE563),1))</f>
        <v/>
      </c>
      <c r="AH563" s="256" t="n"/>
      <c r="AI563" s="256" t="n"/>
      <c r="AJ563" s="256" t="n"/>
      <c r="AK563" s="256" t="n"/>
      <c r="AL563" s="256" t="n"/>
      <c r="AM563" s="256" t="n"/>
      <c r="AN563" s="256" t="n"/>
      <c r="AO563" s="256" t="n"/>
      <c r="AP563" s="256" t="n"/>
      <c r="AQ563" s="256" t="n"/>
      <c r="AR563" s="256" t="n"/>
      <c r="AS563" s="256" t="n"/>
      <c r="AT563" s="256" t="n"/>
      <c r="AU563" s="237">
        <f>IF(COUNTA(AH563:AT563)=0,"",ROUND(AVERAGE(AH563:AT563),1))</f>
        <v/>
      </c>
    </row>
    <row r="564" ht="14.4" customHeight="1" s="185">
      <c r="A564" s="255" t="n">
        <v>11</v>
      </c>
      <c r="B564" s="194">
        <f t="array" ref="B564:B564">IFERROR(INDEX(Liste_Enfants!B$4:B$53,SMALL(IF(Liste_Enfants!E$4:E$53="C",ROW(Liste_Enfants!E$4:E$53)-3),11))&amp;" "&amp;INDEX(Liste_Enfants!C$4:C$53,SMALL(IF(Liste_Enfants!E$4:E$53="C",ROW(Liste_Enfants!E$4:E$53)-3),11)),"")</f>
        <v/>
      </c>
      <c r="C564" s="235" t="n"/>
      <c r="D564" s="256" t="n"/>
      <c r="E564" s="256" t="n"/>
      <c r="F564" s="256" t="n"/>
      <c r="G564" s="256" t="n"/>
      <c r="H564" s="256" t="n"/>
      <c r="I564" s="256" t="n"/>
      <c r="J564" s="256" t="n"/>
      <c r="K564" s="256" t="n"/>
      <c r="L564" s="256" t="n"/>
      <c r="M564" s="256" t="n"/>
      <c r="N564" s="256" t="n"/>
      <c r="O564" s="256" t="n"/>
      <c r="P564" s="256" t="n"/>
      <c r="Q564" s="264">
        <f>IF(COUNTA(D564:P564)=0,"",ROUND(AVERAGE(D564:P564),1))</f>
        <v/>
      </c>
      <c r="S564" s="256" t="n"/>
      <c r="T564" s="256" t="n"/>
      <c r="U564" s="256" t="n"/>
      <c r="V564" s="256" t="n"/>
      <c r="W564" s="256" t="n"/>
      <c r="X564" s="256" t="n"/>
      <c r="Y564" s="256" t="n"/>
      <c r="Z564" s="256" t="n"/>
      <c r="AA564" s="256" t="n"/>
      <c r="AB564" s="256" t="n"/>
      <c r="AC564" s="256" t="n"/>
      <c r="AD564" s="256" t="n"/>
      <c r="AE564" s="256" t="n"/>
      <c r="AF564" s="264">
        <f>IF(COUNTA(S564:AE564)=0,"",ROUND(AVERAGE(S564:AE564),1))</f>
        <v/>
      </c>
      <c r="AH564" s="256" t="n"/>
      <c r="AI564" s="256" t="n"/>
      <c r="AJ564" s="256" t="n"/>
      <c r="AK564" s="256" t="n"/>
      <c r="AL564" s="256" t="n"/>
      <c r="AM564" s="256" t="n"/>
      <c r="AN564" s="256" t="n"/>
      <c r="AO564" s="256" t="n"/>
      <c r="AP564" s="256" t="n"/>
      <c r="AQ564" s="256" t="n"/>
      <c r="AR564" s="256" t="n"/>
      <c r="AS564" s="256" t="n"/>
      <c r="AT564" s="256" t="n"/>
      <c r="AU564" s="237">
        <f>IF(COUNTA(AH564:AT564)=0,"",ROUND(AVERAGE(AH564:AT564),1))</f>
        <v/>
      </c>
    </row>
    <row r="565" ht="14.4" customHeight="1" s="185">
      <c r="A565" s="255" t="n">
        <v>12</v>
      </c>
      <c r="B565" s="194">
        <f t="array" ref="B565:B565">IFERROR(INDEX(Liste_Enfants!B$4:B$53,SMALL(IF(Liste_Enfants!E$4:E$53="C",ROW(Liste_Enfants!E$4:E$53)-3),12))&amp;" "&amp;INDEX(Liste_Enfants!C$4:C$53,SMALL(IF(Liste_Enfants!E$4:E$53="C",ROW(Liste_Enfants!E$4:E$53)-3),12)),"")</f>
        <v/>
      </c>
      <c r="C565" s="235" t="n"/>
      <c r="D565" s="256" t="n"/>
      <c r="E565" s="256" t="n"/>
      <c r="F565" s="256" t="n"/>
      <c r="G565" s="256" t="n"/>
      <c r="H565" s="256" t="n"/>
      <c r="I565" s="256" t="n"/>
      <c r="J565" s="256" t="n"/>
      <c r="K565" s="256" t="n"/>
      <c r="L565" s="256" t="n"/>
      <c r="M565" s="256" t="n"/>
      <c r="N565" s="256" t="n"/>
      <c r="O565" s="256" t="n"/>
      <c r="P565" s="256" t="n"/>
      <c r="Q565" s="264">
        <f>IF(COUNTA(D565:P565)=0,"",ROUND(AVERAGE(D565:P565),1))</f>
        <v/>
      </c>
      <c r="S565" s="256" t="n"/>
      <c r="T565" s="256" t="n"/>
      <c r="U565" s="256" t="n"/>
      <c r="V565" s="256" t="n"/>
      <c r="W565" s="256" t="n"/>
      <c r="X565" s="256" t="n"/>
      <c r="Y565" s="256" t="n"/>
      <c r="Z565" s="256" t="n"/>
      <c r="AA565" s="256" t="n"/>
      <c r="AB565" s="256" t="n"/>
      <c r="AC565" s="256" t="n"/>
      <c r="AD565" s="256" t="n"/>
      <c r="AE565" s="256" t="n"/>
      <c r="AF565" s="264">
        <f>IF(COUNTA(S565:AE565)=0,"",ROUND(AVERAGE(S565:AE565),1))</f>
        <v/>
      </c>
      <c r="AH565" s="256" t="n"/>
      <c r="AI565" s="256" t="n"/>
      <c r="AJ565" s="256" t="n"/>
      <c r="AK565" s="256" t="n"/>
      <c r="AL565" s="256" t="n"/>
      <c r="AM565" s="256" t="n"/>
      <c r="AN565" s="256" t="n"/>
      <c r="AO565" s="256" t="n"/>
      <c r="AP565" s="256" t="n"/>
      <c r="AQ565" s="256" t="n"/>
      <c r="AR565" s="256" t="n"/>
      <c r="AS565" s="256" t="n"/>
      <c r="AT565" s="256" t="n"/>
      <c r="AU565" s="237">
        <f>IF(COUNTA(AH565:AT565)=0,"",ROUND(AVERAGE(AH565:AT565),1))</f>
        <v/>
      </c>
    </row>
    <row r="566" ht="14.4" customHeight="1" s="185">
      <c r="A566" s="255" t="n">
        <v>13</v>
      </c>
      <c r="B566" s="194">
        <f t="array" ref="B566:B566">IFERROR(INDEX(Liste_Enfants!B$4:B$53,SMALL(IF(Liste_Enfants!E$4:E$53="C",ROW(Liste_Enfants!E$4:E$53)-3),13))&amp;" "&amp;INDEX(Liste_Enfants!C$4:C$53,SMALL(IF(Liste_Enfants!E$4:E$53="C",ROW(Liste_Enfants!E$4:E$53)-3),13)),"")</f>
        <v/>
      </c>
      <c r="C566" s="235" t="n"/>
      <c r="D566" s="256" t="n"/>
      <c r="E566" s="256" t="n"/>
      <c r="F566" s="256" t="n"/>
      <c r="G566" s="256" t="n"/>
      <c r="H566" s="256" t="n"/>
      <c r="I566" s="256" t="n"/>
      <c r="J566" s="256" t="n"/>
      <c r="K566" s="256" t="n"/>
      <c r="L566" s="256" t="n"/>
      <c r="M566" s="256" t="n"/>
      <c r="N566" s="256" t="n"/>
      <c r="O566" s="256" t="n"/>
      <c r="P566" s="256" t="n"/>
      <c r="Q566" s="264">
        <f>IF(COUNTA(D566:P566)=0,"",ROUND(AVERAGE(D566:P566),1))</f>
        <v/>
      </c>
      <c r="S566" s="256" t="n"/>
      <c r="T566" s="256" t="n"/>
      <c r="U566" s="256" t="n"/>
      <c r="V566" s="256" t="n"/>
      <c r="W566" s="256" t="n"/>
      <c r="X566" s="256" t="n"/>
      <c r="Y566" s="256" t="n"/>
      <c r="Z566" s="256" t="n"/>
      <c r="AA566" s="256" t="n"/>
      <c r="AB566" s="256" t="n"/>
      <c r="AC566" s="256" t="n"/>
      <c r="AD566" s="256" t="n"/>
      <c r="AE566" s="256" t="n"/>
      <c r="AF566" s="264">
        <f>IF(COUNTA(S566:AE566)=0,"",ROUND(AVERAGE(S566:AE566),1))</f>
        <v/>
      </c>
      <c r="AH566" s="256" t="n"/>
      <c r="AI566" s="256" t="n"/>
      <c r="AJ566" s="256" t="n"/>
      <c r="AK566" s="256" t="n"/>
      <c r="AL566" s="256" t="n"/>
      <c r="AM566" s="256" t="n"/>
      <c r="AN566" s="256" t="n"/>
      <c r="AO566" s="256" t="n"/>
      <c r="AP566" s="256" t="n"/>
      <c r="AQ566" s="256" t="n"/>
      <c r="AR566" s="256" t="n"/>
      <c r="AS566" s="256" t="n"/>
      <c r="AT566" s="256" t="n"/>
      <c r="AU566" s="237">
        <f>IF(COUNTA(AH566:AT566)=0,"",ROUND(AVERAGE(AH566:AT566),1))</f>
        <v/>
      </c>
    </row>
    <row r="567" ht="14.4" customHeight="1" s="185">
      <c r="A567" s="255" t="n">
        <v>14</v>
      </c>
      <c r="B567" s="194">
        <f t="array" ref="B567:B567">IFERROR(INDEX(Liste_Enfants!B$4:B$53,SMALL(IF(Liste_Enfants!E$4:E$53="C",ROW(Liste_Enfants!E$4:E$53)-3),14))&amp;" "&amp;INDEX(Liste_Enfants!C$4:C$53,SMALL(IF(Liste_Enfants!E$4:E$53="C",ROW(Liste_Enfants!E$4:E$53)-3),14)),"")</f>
        <v/>
      </c>
      <c r="C567" s="235" t="n"/>
      <c r="D567" s="256" t="n"/>
      <c r="E567" s="256" t="n"/>
      <c r="F567" s="256" t="n"/>
      <c r="G567" s="256" t="n"/>
      <c r="H567" s="256" t="n"/>
      <c r="I567" s="256" t="n"/>
      <c r="J567" s="256" t="n"/>
      <c r="K567" s="256" t="n"/>
      <c r="L567" s="256" t="n"/>
      <c r="M567" s="256" t="n"/>
      <c r="N567" s="256" t="n"/>
      <c r="O567" s="256" t="n"/>
      <c r="P567" s="256" t="n"/>
      <c r="Q567" s="264">
        <f>IF(COUNTA(D567:P567)=0,"",ROUND(AVERAGE(D567:P567),1))</f>
        <v/>
      </c>
      <c r="S567" s="256" t="n"/>
      <c r="T567" s="256" t="n"/>
      <c r="U567" s="256" t="n"/>
      <c r="V567" s="256" t="n"/>
      <c r="W567" s="256" t="n"/>
      <c r="X567" s="256" t="n"/>
      <c r="Y567" s="256" t="n"/>
      <c r="Z567" s="256" t="n"/>
      <c r="AA567" s="256" t="n"/>
      <c r="AB567" s="256" t="n"/>
      <c r="AC567" s="256" t="n"/>
      <c r="AD567" s="256" t="n"/>
      <c r="AE567" s="256" t="n"/>
      <c r="AF567" s="264">
        <f>IF(COUNTA(S567:AE567)=0,"",ROUND(AVERAGE(S567:AE567),1))</f>
        <v/>
      </c>
      <c r="AH567" s="256" t="n"/>
      <c r="AI567" s="256" t="n"/>
      <c r="AJ567" s="256" t="n"/>
      <c r="AK567" s="256" t="n"/>
      <c r="AL567" s="256" t="n"/>
      <c r="AM567" s="256" t="n"/>
      <c r="AN567" s="256" t="n"/>
      <c r="AO567" s="256" t="n"/>
      <c r="AP567" s="256" t="n"/>
      <c r="AQ567" s="256" t="n"/>
      <c r="AR567" s="256" t="n"/>
      <c r="AS567" s="256" t="n"/>
      <c r="AT567" s="256" t="n"/>
      <c r="AU567" s="237">
        <f>IF(COUNTA(AH567:AT567)=0,"",ROUND(AVERAGE(AH567:AT567),1))</f>
        <v/>
      </c>
    </row>
    <row r="568" ht="14.4" customHeight="1" s="185">
      <c r="A568" s="255" t="n">
        <v>15</v>
      </c>
      <c r="B568" s="194">
        <f t="array" ref="B568:B568">IFERROR(INDEX(Liste_Enfants!B$4:B$53,SMALL(IF(Liste_Enfants!E$4:E$53="C",ROW(Liste_Enfants!E$4:E$53)-3),15))&amp;" "&amp;INDEX(Liste_Enfants!C$4:C$53,SMALL(IF(Liste_Enfants!E$4:E$53="C",ROW(Liste_Enfants!E$4:E$53)-3),15)),"")</f>
        <v/>
      </c>
      <c r="C568" s="235" t="n"/>
      <c r="D568" s="256" t="n"/>
      <c r="E568" s="256" t="n"/>
      <c r="F568" s="256" t="n"/>
      <c r="G568" s="256" t="n"/>
      <c r="H568" s="256" t="n"/>
      <c r="I568" s="256" t="n"/>
      <c r="J568" s="256" t="n"/>
      <c r="K568" s="256" t="n"/>
      <c r="L568" s="256" t="n"/>
      <c r="M568" s="256" t="n"/>
      <c r="N568" s="256" t="n"/>
      <c r="O568" s="256" t="n"/>
      <c r="P568" s="256" t="n"/>
      <c r="Q568" s="264">
        <f>IF(COUNTA(D568:P568)=0,"",ROUND(AVERAGE(D568:P568),1))</f>
        <v/>
      </c>
      <c r="S568" s="256" t="n"/>
      <c r="T568" s="256" t="n"/>
      <c r="U568" s="256" t="n"/>
      <c r="V568" s="256" t="n"/>
      <c r="W568" s="256" t="n"/>
      <c r="X568" s="256" t="n"/>
      <c r="Y568" s="256" t="n"/>
      <c r="Z568" s="256" t="n"/>
      <c r="AA568" s="256" t="n"/>
      <c r="AB568" s="256" t="n"/>
      <c r="AC568" s="256" t="n"/>
      <c r="AD568" s="256" t="n"/>
      <c r="AE568" s="256" t="n"/>
      <c r="AF568" s="264">
        <f>IF(COUNTA(S568:AE568)=0,"",ROUND(AVERAGE(S568:AE568),1))</f>
        <v/>
      </c>
      <c r="AH568" s="256" t="n"/>
      <c r="AI568" s="256" t="n"/>
      <c r="AJ568" s="256" t="n"/>
      <c r="AK568" s="256" t="n"/>
      <c r="AL568" s="256" t="n"/>
      <c r="AM568" s="256" t="n"/>
      <c r="AN568" s="256" t="n"/>
      <c r="AO568" s="256" t="n"/>
      <c r="AP568" s="256" t="n"/>
      <c r="AQ568" s="256" t="n"/>
      <c r="AR568" s="256" t="n"/>
      <c r="AS568" s="256" t="n"/>
      <c r="AT568" s="256" t="n"/>
      <c r="AU568" s="237">
        <f>IF(COUNTA(AH568:AT568)=0,"",ROUND(AVERAGE(AH568:AT568),1))</f>
        <v/>
      </c>
    </row>
    <row r="569" ht="14.4" customHeight="1" s="185">
      <c r="A569" s="257" t="inlineStr">
        <is>
          <t>📊 MOY.</t>
        </is>
      </c>
      <c r="C569" s="235" t="n"/>
      <c r="D569" s="258">
        <f>IF(COUNTA(D554:D568)=0,"",ROUND(AVERAGE(D554:D568),1))</f>
        <v/>
      </c>
      <c r="E569" s="258">
        <f>IF(COUNTA(E554:E568)=0,"",ROUND(AVERAGE(E554:E568),1))</f>
        <v/>
      </c>
      <c r="F569" s="258">
        <f>IF(COUNTA(F554:F568)=0,"",ROUND(AVERAGE(F554:F568),1))</f>
        <v/>
      </c>
      <c r="G569" s="258">
        <f>IF(COUNTA(G554:G568)=0,"",ROUND(AVERAGE(G554:G568),1))</f>
        <v/>
      </c>
      <c r="H569" s="258">
        <f>IF(COUNTA(H554:H568)=0,"",ROUND(AVERAGE(H554:H568),1))</f>
        <v/>
      </c>
      <c r="I569" s="258">
        <f>IF(COUNTA(I554:I568)=0,"",ROUND(AVERAGE(I554:I568),1))</f>
        <v/>
      </c>
      <c r="J569" s="258">
        <f>IF(COUNTA(J554:J568)=0,"",ROUND(AVERAGE(J554:J568),1))</f>
        <v/>
      </c>
      <c r="K569" s="258">
        <f>IF(COUNTA(K554:K568)=0,"",ROUND(AVERAGE(K554:K568),1))</f>
        <v/>
      </c>
      <c r="L569" s="258">
        <f>IF(COUNTA(L554:L568)=0,"",ROUND(AVERAGE(L554:L568),1))</f>
        <v/>
      </c>
      <c r="M569" s="258">
        <f>IF(COUNTA(M554:M568)=0,"",ROUND(AVERAGE(M554:M568),1))</f>
        <v/>
      </c>
      <c r="N569" s="258">
        <f>IF(COUNTA(N554:N568)=0,"",ROUND(AVERAGE(N554:N568),1))</f>
        <v/>
      </c>
      <c r="O569" s="258">
        <f>IF(COUNTA(O554:O568)=0,"",ROUND(AVERAGE(O554:O568),1))</f>
        <v/>
      </c>
      <c r="P569" s="258">
        <f>IF(COUNTA(P554:P568)=0,"",ROUND(AVERAGE(P554:P568),1))</f>
        <v/>
      </c>
      <c r="Q569" s="265">
        <f>IF(COUNTA(Q554:Q568)=0,"",ROUND(AVERAGE(Q554:Q568),1))</f>
        <v/>
      </c>
      <c r="S569" s="258">
        <f>IF(COUNTA(S554:S568)=0,"",ROUND(AVERAGE(S554:S568),1))</f>
        <v/>
      </c>
      <c r="T569" s="258">
        <f>IF(COUNTA(T554:T568)=0,"",ROUND(AVERAGE(T554:T568),1))</f>
        <v/>
      </c>
      <c r="U569" s="258">
        <f>IF(COUNTA(U554:U568)=0,"",ROUND(AVERAGE(U554:U568),1))</f>
        <v/>
      </c>
      <c r="V569" s="258">
        <f>IF(COUNTA(V554:V568)=0,"",ROUND(AVERAGE(V554:V568),1))</f>
        <v/>
      </c>
      <c r="W569" s="258">
        <f>IF(COUNTA(W554:W568)=0,"",ROUND(AVERAGE(W554:W568),1))</f>
        <v/>
      </c>
      <c r="X569" s="258">
        <f>IF(COUNTA(X554:X568)=0,"",ROUND(AVERAGE(X554:X568),1))</f>
        <v/>
      </c>
      <c r="Y569" s="258">
        <f>IF(COUNTA(Y554:Y568)=0,"",ROUND(AVERAGE(Y554:Y568),1))</f>
        <v/>
      </c>
      <c r="Z569" s="258">
        <f>IF(COUNTA(Z554:Z568)=0,"",ROUND(AVERAGE(Z554:Z568),1))</f>
        <v/>
      </c>
      <c r="AA569" s="258">
        <f>IF(COUNTA(AA554:AA568)=0,"",ROUND(AVERAGE(AA554:AA568),1))</f>
        <v/>
      </c>
      <c r="AB569" s="258">
        <f>IF(COUNTA(AB554:AB568)=0,"",ROUND(AVERAGE(AB554:AB568),1))</f>
        <v/>
      </c>
      <c r="AC569" s="258">
        <f>IF(COUNTA(AC554:AC568)=0,"",ROUND(AVERAGE(AC554:AC568),1))</f>
        <v/>
      </c>
      <c r="AD569" s="258">
        <f>IF(COUNTA(AD554:AD568)=0,"",ROUND(AVERAGE(AD554:AD568),1))</f>
        <v/>
      </c>
      <c r="AE569" s="258">
        <f>IF(COUNTA(AE554:AE568)=0,"",ROUND(AVERAGE(AE554:AE568),1))</f>
        <v/>
      </c>
      <c r="AF569" s="265">
        <f>IF(COUNTA(AF554:AF568)=0,"",ROUND(AVERAGE(AF554:AF568),1))</f>
        <v/>
      </c>
      <c r="AH569" s="258">
        <f>IF(COUNTA(AH554:AH568)=0,"",ROUND(AVERAGE(AH554:AH568),1))</f>
        <v/>
      </c>
      <c r="AI569" s="258">
        <f>IF(COUNTA(AI554:AI568)=0,"",ROUND(AVERAGE(AI554:AI568),1))</f>
        <v/>
      </c>
      <c r="AJ569" s="258">
        <f>IF(COUNTA(AJ554:AJ568)=0,"",ROUND(AVERAGE(AJ554:AJ568),1))</f>
        <v/>
      </c>
      <c r="AK569" s="258">
        <f>IF(COUNTA(AK554:AK568)=0,"",ROUND(AVERAGE(AK554:AK568),1))</f>
        <v/>
      </c>
      <c r="AL569" s="258">
        <f>IF(COUNTA(AL554:AL568)=0,"",ROUND(AVERAGE(AL554:AL568),1))</f>
        <v/>
      </c>
      <c r="AM569" s="258">
        <f>IF(COUNTA(AM554:AM568)=0,"",ROUND(AVERAGE(AM554:AM568),1))</f>
        <v/>
      </c>
      <c r="AN569" s="258">
        <f>IF(COUNTA(AN554:AN568)=0,"",ROUND(AVERAGE(AN554:AN568),1))</f>
        <v/>
      </c>
      <c r="AO569" s="258">
        <f>IF(COUNTA(AO554:AO568)=0,"",ROUND(AVERAGE(AO554:AO568),1))</f>
        <v/>
      </c>
      <c r="AP569" s="258">
        <f>IF(COUNTA(AP554:AP568)=0,"",ROUND(AVERAGE(AP554:AP568),1))</f>
        <v/>
      </c>
      <c r="AQ569" s="258">
        <f>IF(COUNTA(AQ554:AQ568)=0,"",ROUND(AVERAGE(AQ554:AQ568),1))</f>
        <v/>
      </c>
      <c r="AR569" s="258">
        <f>IF(COUNTA(AR554:AR568)=0,"",ROUND(AVERAGE(AR554:AR568),1))</f>
        <v/>
      </c>
      <c r="AS569" s="258">
        <f>IF(COUNTA(AS554:AS568)=0,"",ROUND(AVERAGE(AS554:AS568),1))</f>
        <v/>
      </c>
      <c r="AT569" s="258">
        <f>IF(COUNTA(AT554:AT568)=0,"",ROUND(AVERAGE(AT554:AT568),1))</f>
        <v/>
      </c>
      <c r="AU569" s="272">
        <f>IF(COUNTA(AU554:AU568)=0,"",ROUND(AVERAGE(AU554:AU568),1))</f>
        <v/>
      </c>
    </row>
    <row r="570" ht="14.4" customHeight="1" s="185">
      <c r="A570" s="262" t="inlineStr">
        <is>
          <t>⭐ MOY. S8</t>
        </is>
      </c>
      <c r="C570" s="235" t="n"/>
      <c r="D570" s="263">
        <f>IF(COUNTA(D518,D535,D552,D569)=0,"",ROUND(AVERAGE(D518,D535,D552,D569),1))</f>
        <v/>
      </c>
      <c r="E570" s="263">
        <f>IF(COUNTA(E518,E535,E552,E569)=0,"",ROUND(AVERAGE(E518,E535,E552,E569),1))</f>
        <v/>
      </c>
      <c r="F570" s="263">
        <f>IF(COUNTA(F518,F535,F552,F569)=0,"",ROUND(AVERAGE(F518,F535,F552,F569),1))</f>
        <v/>
      </c>
      <c r="G570" s="263">
        <f>IF(COUNTA(G518,G535,G552,G569)=0,"",ROUND(AVERAGE(G518,G535,G552,G569),1))</f>
        <v/>
      </c>
      <c r="H570" s="263">
        <f>IF(COUNTA(H518,H535,H552,H569)=0,"",ROUND(AVERAGE(H518,H535,H552,H569),1))</f>
        <v/>
      </c>
      <c r="I570" s="263">
        <f>IF(COUNTA(I518,I535,I552,I569)=0,"",ROUND(AVERAGE(I518,I535,I552,I569),1))</f>
        <v/>
      </c>
      <c r="J570" s="263">
        <f>IF(COUNTA(J518,J535,J552,J569)=0,"",ROUND(AVERAGE(J518,J535,J552,J569),1))</f>
        <v/>
      </c>
      <c r="K570" s="263">
        <f>IF(COUNTA(K518,K535,K552,K569)=0,"",ROUND(AVERAGE(K518,K535,K552,K569),1))</f>
        <v/>
      </c>
      <c r="L570" s="263">
        <f>IF(COUNTA(L518,L535,L552,L569)=0,"",ROUND(AVERAGE(L518,L535,L552,L569),1))</f>
        <v/>
      </c>
      <c r="M570" s="263">
        <f>IF(COUNTA(M518,M535,M552,M569)=0,"",ROUND(AVERAGE(M518,M535,M552,M569),1))</f>
        <v/>
      </c>
      <c r="N570" s="263">
        <f>IF(COUNTA(N518,N535,N552,N569)=0,"",ROUND(AVERAGE(N518,N535,N552,N569),1))</f>
        <v/>
      </c>
      <c r="O570" s="263">
        <f>IF(COUNTA(O518,O535,O552,O569)=0,"",ROUND(AVERAGE(O518,O535,O552,O569),1))</f>
        <v/>
      </c>
      <c r="P570" s="263">
        <f>IF(COUNTA(P518,P535,P552,P569)=0,"",ROUND(AVERAGE(P518,P535,P552,P569),1))</f>
        <v/>
      </c>
      <c r="Q570" s="270">
        <f>IF(COUNTA(Q518,Q535,Q552,Q569)=0,"",ROUND(AVERAGE(Q518,Q535,Q552,Q569),1))</f>
        <v/>
      </c>
      <c r="S570" s="263">
        <f>IF(COUNTA(S518,S535,S552,S569)=0,"",ROUND(AVERAGE(S518,S535,S552,S569),1))</f>
        <v/>
      </c>
      <c r="T570" s="263">
        <f>IF(COUNTA(T518,T535,T552,T569)=0,"",ROUND(AVERAGE(T518,T535,T552,T569),1))</f>
        <v/>
      </c>
      <c r="U570" s="263">
        <f>IF(COUNTA(U518,U535,U552,U569)=0,"",ROUND(AVERAGE(U518,U535,U552,U569),1))</f>
        <v/>
      </c>
      <c r="V570" s="263">
        <f>IF(COUNTA(V518,V535,V552,V569)=0,"",ROUND(AVERAGE(V518,V535,V552,V569),1))</f>
        <v/>
      </c>
      <c r="W570" s="263">
        <f>IF(COUNTA(W518,W535,W552,W569)=0,"",ROUND(AVERAGE(W518,W535,W552,W569),1))</f>
        <v/>
      </c>
      <c r="X570" s="263">
        <f>IF(COUNTA(X518,X535,X552,X569)=0,"",ROUND(AVERAGE(X518,X535,X552,X569),1))</f>
        <v/>
      </c>
      <c r="Y570" s="263">
        <f>IF(COUNTA(Y518,Y535,Y552,Y569)=0,"",ROUND(AVERAGE(Y518,Y535,Y552,Y569),1))</f>
        <v/>
      </c>
      <c r="Z570" s="263">
        <f>IF(COUNTA(Z518,Z535,Z552,Z569)=0,"",ROUND(AVERAGE(Z518,Z535,Z552,Z569),1))</f>
        <v/>
      </c>
      <c r="AA570" s="263">
        <f>IF(COUNTA(AA518,AA535,AA552,AA569)=0,"",ROUND(AVERAGE(AA518,AA535,AA552,AA569),1))</f>
        <v/>
      </c>
      <c r="AB570" s="263">
        <f>IF(COUNTA(AB518,AB535,AB552,AB569)=0,"",ROUND(AVERAGE(AB518,AB535,AB552,AB569),1))</f>
        <v/>
      </c>
      <c r="AC570" s="263">
        <f>IF(COUNTA(AC518,AC535,AC552,AC569)=0,"",ROUND(AVERAGE(AC518,AC535,AC552,AC569),1))</f>
        <v/>
      </c>
      <c r="AD570" s="263">
        <f>IF(COUNTA(AD518,AD535,AD552,AD569)=0,"",ROUND(AVERAGE(AD518,AD535,AD552,AD569),1))</f>
        <v/>
      </c>
      <c r="AE570" s="263">
        <f>IF(COUNTA(AE518,AE535,AE552,AE569)=0,"",ROUND(AVERAGE(AE518,AE535,AE552,AE569),1))</f>
        <v/>
      </c>
      <c r="AF570" s="270">
        <f>IF(COUNTA(AF518,AF535,AF552,AF569)=0,"",ROUND(AVERAGE(AF518,AF535,AF552,AF569),1))</f>
        <v/>
      </c>
      <c r="AH570" s="263">
        <f>IF(COUNTA(AH518,AH535,AH552,AH569)=0,"",ROUND(AVERAGE(AH518,AH535,AH552,AH569),1))</f>
        <v/>
      </c>
      <c r="AI570" s="263">
        <f>IF(COUNTA(AI518,AI535,AI552,AI569)=0,"",ROUND(AVERAGE(AI518,AI535,AI552,AI569),1))</f>
        <v/>
      </c>
      <c r="AJ570" s="263">
        <f>IF(COUNTA(AJ518,AJ535,AJ552,AJ569)=0,"",ROUND(AVERAGE(AJ518,AJ535,AJ552,AJ569),1))</f>
        <v/>
      </c>
      <c r="AK570" s="263">
        <f>IF(COUNTA(AK518,AK535,AK552,AK569)=0,"",ROUND(AVERAGE(AK518,AK535,AK552,AK569),1))</f>
        <v/>
      </c>
      <c r="AL570" s="263">
        <f>IF(COUNTA(AL518,AL535,AL552,AL569)=0,"",ROUND(AVERAGE(AL518,AL535,AL552,AL569),1))</f>
        <v/>
      </c>
      <c r="AM570" s="263">
        <f>IF(COUNTA(AM518,AM535,AM552,AM569)=0,"",ROUND(AVERAGE(AM518,AM535,AM552,AM569),1))</f>
        <v/>
      </c>
      <c r="AN570" s="263">
        <f>IF(COUNTA(AN518,AN535,AN552,AN569)=0,"",ROUND(AVERAGE(AN518,AN535,AN552,AN569),1))</f>
        <v/>
      </c>
      <c r="AO570" s="263">
        <f>IF(COUNTA(AO518,AO535,AO552,AO569)=0,"",ROUND(AVERAGE(AO518,AO535,AO552,AO569),1))</f>
        <v/>
      </c>
      <c r="AP570" s="263">
        <f>IF(COUNTA(AP518,AP535,AP552,AP569)=0,"",ROUND(AVERAGE(AP518,AP535,AP552,AP569),1))</f>
        <v/>
      </c>
      <c r="AQ570" s="263">
        <f>IF(COUNTA(AQ518,AQ535,AQ552,AQ569)=0,"",ROUND(AVERAGE(AQ518,AQ535,AQ552,AQ569),1))</f>
        <v/>
      </c>
      <c r="AR570" s="263">
        <f>IF(COUNTA(AR518,AR535,AR552,AR569)=0,"",ROUND(AVERAGE(AR518,AR535,AR552,AR569),1))</f>
        <v/>
      </c>
      <c r="AS570" s="263">
        <f>IF(COUNTA(AS518,AS535,AS552,AS569)=0,"",ROUND(AVERAGE(AS518,AS535,AS552,AS569),1))</f>
        <v/>
      </c>
      <c r="AT570" s="263">
        <f>IF(COUNTA(AT518,AT535,AT552,AT569)=0,"",ROUND(AVERAGE(AT518,AT535,AT552,AT569),1))</f>
        <v/>
      </c>
      <c r="AU570" s="273">
        <f>IF(COUNTA(AU518,AU535,AU552,AU569)=0,"",ROUND(AVERAGE(AU518,AU535,AU552,AU569),1))</f>
        <v/>
      </c>
    </row>
    <row r="571" ht="14.4" customHeight="1" s="185">
      <c r="C571" s="235" t="n"/>
      <c r="D571" s="194" t="n"/>
      <c r="E571" s="194" t="n"/>
      <c r="F571" s="194" t="n"/>
      <c r="G571" s="194" t="n"/>
      <c r="H571" s="194" t="n"/>
      <c r="I571" s="194" t="n"/>
      <c r="J571" s="194" t="n"/>
      <c r="K571" s="194" t="n"/>
      <c r="L571" s="194" t="n"/>
      <c r="M571" s="194" t="n"/>
      <c r="N571" s="194" t="n"/>
      <c r="O571" s="194" t="n"/>
      <c r="P571" s="194" t="n"/>
      <c r="Q571" s="235" t="n"/>
      <c r="S571" s="194" t="n"/>
      <c r="T571" s="194" t="n"/>
      <c r="U571" s="194" t="n"/>
      <c r="V571" s="194" t="n"/>
      <c r="W571" s="194" t="n"/>
      <c r="X571" s="194" t="n"/>
      <c r="Y571" s="194" t="n"/>
      <c r="Z571" s="194" t="n"/>
      <c r="AA571" s="194" t="n"/>
      <c r="AB571" s="194" t="n"/>
      <c r="AC571" s="194" t="n"/>
      <c r="AD571" s="194" t="n"/>
      <c r="AE571" s="194" t="n"/>
      <c r="AF571" s="235" t="n"/>
      <c r="AH571" s="194" t="n"/>
      <c r="AI571" s="194" t="n"/>
      <c r="AJ571" s="194" t="n"/>
      <c r="AK571" s="194" t="n"/>
      <c r="AL571" s="194" t="n"/>
      <c r="AM571" s="194" t="n"/>
      <c r="AN571" s="194" t="n"/>
      <c r="AO571" s="194" t="n"/>
      <c r="AP571" s="194" t="n"/>
      <c r="AQ571" s="194" t="n"/>
      <c r="AR571" s="194" t="n"/>
      <c r="AS571" s="194" t="n"/>
      <c r="AT571" s="194" t="n"/>
    </row>
    <row r="572" ht="15.6" customHeight="1" s="185">
      <c r="A572" s="216" t="inlineStr">
        <is>
          <t>📋 T1 — 📆 SEMAINE 9</t>
        </is>
      </c>
      <c r="C572" s="235" t="n"/>
      <c r="D572" s="194" t="n"/>
      <c r="E572" s="194" t="n"/>
      <c r="F572" s="194" t="n"/>
      <c r="G572" s="194" t="n"/>
      <c r="H572" s="194" t="n"/>
      <c r="I572" s="194" t="n"/>
      <c r="J572" s="194" t="n"/>
      <c r="K572" s="194" t="n"/>
      <c r="L572" s="194" t="n"/>
      <c r="M572" s="194" t="n"/>
      <c r="N572" s="194" t="n"/>
      <c r="O572" s="194" t="n"/>
      <c r="P572" s="194" t="n"/>
      <c r="Q572" s="235" t="n"/>
      <c r="S572" s="194" t="n"/>
      <c r="T572" s="194" t="n"/>
      <c r="U572" s="194" t="n"/>
      <c r="V572" s="194" t="n"/>
      <c r="W572" s="194" t="n"/>
      <c r="X572" s="194" t="n"/>
      <c r="Y572" s="194" t="n"/>
      <c r="Z572" s="194" t="n"/>
      <c r="AA572" s="194" t="n"/>
      <c r="AB572" s="194" t="n"/>
      <c r="AC572" s="194" t="n"/>
      <c r="AD572" s="194" t="n"/>
      <c r="AE572" s="194" t="n"/>
      <c r="AF572" s="235" t="n"/>
      <c r="AH572" s="194" t="n"/>
      <c r="AI572" s="194" t="n"/>
      <c r="AJ572" s="194" t="n"/>
      <c r="AK572" s="194" t="n"/>
      <c r="AL572" s="194" t="n"/>
      <c r="AM572" s="194" t="n"/>
      <c r="AN572" s="194" t="n"/>
      <c r="AO572" s="194" t="n"/>
      <c r="AP572" s="194" t="n"/>
      <c r="AQ572" s="194" t="n"/>
      <c r="AR572" s="194" t="n"/>
      <c r="AS572" s="194" t="n"/>
      <c r="AT572" s="194" t="n"/>
    </row>
    <row r="573" ht="30" customHeight="1" s="185">
      <c r="A573" s="254" t="inlineStr">
        <is>
          <t>N°</t>
        </is>
      </c>
      <c r="B573" s="227" t="inlineStr">
        <is>
          <t>📅 LUNDI</t>
        </is>
      </c>
      <c r="C573" s="228" t="n"/>
      <c r="D573" s="229" t="inlineStr">
        <is>
          <t>Règles</t>
        </is>
      </c>
      <c r="E573" s="229" t="inlineStr">
        <is>
          <t>Coopér.</t>
        </is>
      </c>
      <c r="F573" s="229" t="inlineStr">
        <is>
          <t>Comm.</t>
        </is>
      </c>
      <c r="G573" s="229" t="inlineStr">
        <is>
          <t>Entraide</t>
        </is>
      </c>
      <c r="H573" s="230" t="inlineStr">
        <is>
          <t>Initiat.</t>
        </is>
      </c>
      <c r="I573" s="230" t="inlineStr">
        <is>
          <t>Gest.mat</t>
        </is>
      </c>
      <c r="J573" s="230" t="inlineStr">
        <is>
          <t>Orga.</t>
        </is>
      </c>
      <c r="K573" s="231" t="inlineStr">
        <is>
          <t>Imagin.</t>
        </is>
      </c>
      <c r="L573" s="231" t="inlineStr">
        <is>
          <t>Expr.art</t>
        </is>
      </c>
      <c r="M573" s="231" t="inlineStr">
        <is>
          <t>Expr.corp</t>
        </is>
      </c>
      <c r="N573" s="232" t="inlineStr">
        <is>
          <t>Coord.</t>
        </is>
      </c>
      <c r="O573" s="232" t="inlineStr">
        <is>
          <t>Endur.</t>
        </is>
      </c>
      <c r="P573" s="232" t="inlineStr">
        <is>
          <t>Esp.sport</t>
        </is>
      </c>
      <c r="Q573" s="267" t="inlineStr">
        <is>
          <t>MOY</t>
        </is>
      </c>
      <c r="R573" s="268" t="inlineStr">
        <is>
          <t>▼ Activité</t>
        </is>
      </c>
      <c r="S573" s="229" t="inlineStr">
        <is>
          <t>Règles</t>
        </is>
      </c>
      <c r="T573" s="229" t="inlineStr">
        <is>
          <t>Coopér.</t>
        </is>
      </c>
      <c r="U573" s="229" t="inlineStr">
        <is>
          <t>Comm.</t>
        </is>
      </c>
      <c r="V573" s="229" t="inlineStr">
        <is>
          <t>Entraide</t>
        </is>
      </c>
      <c r="W573" s="230" t="inlineStr">
        <is>
          <t>Initiat.</t>
        </is>
      </c>
      <c r="X573" s="230" t="inlineStr">
        <is>
          <t>Gest.mat</t>
        </is>
      </c>
      <c r="Y573" s="230" t="inlineStr">
        <is>
          <t>Orga.</t>
        </is>
      </c>
      <c r="Z573" s="231" t="inlineStr">
        <is>
          <t>Imagin.</t>
        </is>
      </c>
      <c r="AA573" s="231" t="inlineStr">
        <is>
          <t>Expr.art</t>
        </is>
      </c>
      <c r="AB573" s="231" t="inlineStr">
        <is>
          <t>Expr.corp</t>
        </is>
      </c>
      <c r="AC573" s="232" t="inlineStr">
        <is>
          <t>Coord.</t>
        </is>
      </c>
      <c r="AD573" s="232" t="inlineStr">
        <is>
          <t>Endur.</t>
        </is>
      </c>
      <c r="AE573" s="232" t="inlineStr">
        <is>
          <t>Esp.sport</t>
        </is>
      </c>
      <c r="AF573" s="267" t="inlineStr">
        <is>
          <t>MOY</t>
        </is>
      </c>
      <c r="AH573" s="229" t="inlineStr">
        <is>
          <t>Règles</t>
        </is>
      </c>
      <c r="AI573" s="229" t="inlineStr">
        <is>
          <t>Coopér.</t>
        </is>
      </c>
      <c r="AJ573" s="229" t="inlineStr">
        <is>
          <t>Comm.</t>
        </is>
      </c>
      <c r="AK573" s="229" t="inlineStr">
        <is>
          <t>Entraide</t>
        </is>
      </c>
      <c r="AL573" s="230" t="inlineStr">
        <is>
          <t>Initiat.</t>
        </is>
      </c>
      <c r="AM573" s="230" t="inlineStr">
        <is>
          <t>Gest.mat</t>
        </is>
      </c>
      <c r="AN573" s="230" t="inlineStr">
        <is>
          <t>Orga.</t>
        </is>
      </c>
      <c r="AO573" s="231" t="inlineStr">
        <is>
          <t>Imagin.</t>
        </is>
      </c>
      <c r="AP573" s="231" t="inlineStr">
        <is>
          <t>Expr.art</t>
        </is>
      </c>
      <c r="AQ573" s="231" t="inlineStr">
        <is>
          <t>Expr.corp</t>
        </is>
      </c>
      <c r="AR573" s="232" t="inlineStr">
        <is>
          <t>Coord.</t>
        </is>
      </c>
      <c r="AS573" s="232" t="inlineStr">
        <is>
          <t>Endur.</t>
        </is>
      </c>
      <c r="AT573" s="232" t="inlineStr">
        <is>
          <t>Esp.sport</t>
        </is>
      </c>
      <c r="AU573" s="269" t="inlineStr">
        <is>
          <t>MOY</t>
        </is>
      </c>
    </row>
    <row r="574" ht="14.4" customHeight="1" s="185">
      <c r="A574" s="255" t="n">
        <v>1</v>
      </c>
      <c r="B574" s="194">
        <f t="array" ref="B574:B574">IFERROR(INDEX(Liste_Enfants!B$4:B$53,SMALL(IF(Liste_Enfants!E$4:E$53="C",ROW(Liste_Enfants!E$4:E$53)-3),1))&amp;" "&amp;INDEX(Liste_Enfants!C$4:C$53,SMALL(IF(Liste_Enfants!E$4:E$53="C",ROW(Liste_Enfants!E$4:E$53)-3),1)),"")</f>
        <v/>
      </c>
      <c r="C574" s="235" t="n"/>
      <c r="D574" s="256" t="n"/>
      <c r="E574" s="256" t="n"/>
      <c r="F574" s="256" t="n"/>
      <c r="G574" s="256" t="n"/>
      <c r="H574" s="256" t="n"/>
      <c r="I574" s="256" t="n"/>
      <c r="J574" s="256" t="n"/>
      <c r="K574" s="256" t="n"/>
      <c r="L574" s="256" t="n"/>
      <c r="M574" s="256" t="n"/>
      <c r="N574" s="256" t="n"/>
      <c r="O574" s="256" t="n"/>
      <c r="P574" s="256" t="n"/>
      <c r="Q574" s="264">
        <f>IF(COUNTA(D574:P574)=0,"",ROUND(AVERAGE(D574:P574),1))</f>
        <v/>
      </c>
      <c r="S574" s="256" t="n"/>
      <c r="T574" s="256" t="n"/>
      <c r="U574" s="256" t="n"/>
      <c r="V574" s="256" t="n"/>
      <c r="W574" s="256" t="n"/>
      <c r="X574" s="256" t="n"/>
      <c r="Y574" s="256" t="n"/>
      <c r="Z574" s="256" t="n"/>
      <c r="AA574" s="256" t="n"/>
      <c r="AB574" s="256" t="n"/>
      <c r="AC574" s="256" t="n"/>
      <c r="AD574" s="256" t="n"/>
      <c r="AE574" s="256" t="n"/>
      <c r="AF574" s="264">
        <f>IF(COUNTA(S574:AE574)=0,"",ROUND(AVERAGE(S574:AE574),1))</f>
        <v/>
      </c>
      <c r="AH574" s="256" t="n"/>
      <c r="AI574" s="256" t="n"/>
      <c r="AJ574" s="256" t="n"/>
      <c r="AK574" s="256" t="n"/>
      <c r="AL574" s="256" t="n"/>
      <c r="AM574" s="256" t="n"/>
      <c r="AN574" s="256" t="n"/>
      <c r="AO574" s="256" t="n"/>
      <c r="AP574" s="256" t="n"/>
      <c r="AQ574" s="256" t="n"/>
      <c r="AR574" s="256" t="n"/>
      <c r="AS574" s="256" t="n"/>
      <c r="AT574" s="256" t="n"/>
      <c r="AU574" s="237">
        <f>IF(COUNTA(AH574:AT574)=0,"",ROUND(AVERAGE(AH574:AT574),1))</f>
        <v/>
      </c>
    </row>
    <row r="575" ht="14.4" customHeight="1" s="185">
      <c r="A575" s="255" t="n">
        <v>2</v>
      </c>
      <c r="B575" s="194">
        <f t="array" ref="B575:B575">IFERROR(INDEX(Liste_Enfants!B$4:B$53,SMALL(IF(Liste_Enfants!E$4:E$53="C",ROW(Liste_Enfants!E$4:E$53)-3),2))&amp;" "&amp;INDEX(Liste_Enfants!C$4:C$53,SMALL(IF(Liste_Enfants!E$4:E$53="C",ROW(Liste_Enfants!E$4:E$53)-3),2)),"")</f>
        <v/>
      </c>
      <c r="C575" s="235" t="n"/>
      <c r="D575" s="256" t="n"/>
      <c r="E575" s="256" t="n"/>
      <c r="F575" s="256" t="n"/>
      <c r="G575" s="256" t="n"/>
      <c r="H575" s="256" t="n"/>
      <c r="I575" s="256" t="n"/>
      <c r="J575" s="256" t="n"/>
      <c r="K575" s="256" t="n"/>
      <c r="L575" s="256" t="n"/>
      <c r="M575" s="256" t="n"/>
      <c r="N575" s="256" t="n"/>
      <c r="O575" s="256" t="n"/>
      <c r="P575" s="256" t="n"/>
      <c r="Q575" s="264">
        <f>IF(COUNTA(D575:P575)=0,"",ROUND(AVERAGE(D575:P575),1))</f>
        <v/>
      </c>
      <c r="S575" s="256" t="n"/>
      <c r="T575" s="256" t="n"/>
      <c r="U575" s="256" t="n"/>
      <c r="V575" s="256" t="n"/>
      <c r="W575" s="256" t="n"/>
      <c r="X575" s="256" t="n"/>
      <c r="Y575" s="256" t="n"/>
      <c r="Z575" s="256" t="n"/>
      <c r="AA575" s="256" t="n"/>
      <c r="AB575" s="256" t="n"/>
      <c r="AC575" s="256" t="n"/>
      <c r="AD575" s="256" t="n"/>
      <c r="AE575" s="256" t="n"/>
      <c r="AF575" s="264">
        <f>IF(COUNTA(S575:AE575)=0,"",ROUND(AVERAGE(S575:AE575),1))</f>
        <v/>
      </c>
      <c r="AH575" s="256" t="n"/>
      <c r="AI575" s="256" t="n"/>
      <c r="AJ575" s="256" t="n"/>
      <c r="AK575" s="256" t="n"/>
      <c r="AL575" s="256" t="n"/>
      <c r="AM575" s="256" t="n"/>
      <c r="AN575" s="256" t="n"/>
      <c r="AO575" s="256" t="n"/>
      <c r="AP575" s="256" t="n"/>
      <c r="AQ575" s="256" t="n"/>
      <c r="AR575" s="256" t="n"/>
      <c r="AS575" s="256" t="n"/>
      <c r="AT575" s="256" t="n"/>
      <c r="AU575" s="237">
        <f>IF(COUNTA(AH575:AT575)=0,"",ROUND(AVERAGE(AH575:AT575),1))</f>
        <v/>
      </c>
    </row>
    <row r="576" ht="14.4" customHeight="1" s="185">
      <c r="A576" s="255" t="n">
        <v>3</v>
      </c>
      <c r="B576" s="194">
        <f t="array" ref="B576:B576">IFERROR(INDEX(Liste_Enfants!B$4:B$53,SMALL(IF(Liste_Enfants!E$4:E$53="C",ROW(Liste_Enfants!E$4:E$53)-3),3))&amp;" "&amp;INDEX(Liste_Enfants!C$4:C$53,SMALL(IF(Liste_Enfants!E$4:E$53="C",ROW(Liste_Enfants!E$4:E$53)-3),3)),"")</f>
        <v/>
      </c>
      <c r="C576" s="235" t="n"/>
      <c r="D576" s="256" t="n"/>
      <c r="E576" s="256" t="n"/>
      <c r="F576" s="256" t="n"/>
      <c r="G576" s="256" t="n"/>
      <c r="H576" s="256" t="n"/>
      <c r="I576" s="256" t="n"/>
      <c r="J576" s="256" t="n"/>
      <c r="K576" s="256" t="n"/>
      <c r="L576" s="256" t="n"/>
      <c r="M576" s="256" t="n"/>
      <c r="N576" s="256" t="n"/>
      <c r="O576" s="256" t="n"/>
      <c r="P576" s="256" t="n"/>
      <c r="Q576" s="264">
        <f>IF(COUNTA(D576:P576)=0,"",ROUND(AVERAGE(D576:P576),1))</f>
        <v/>
      </c>
      <c r="S576" s="256" t="n"/>
      <c r="T576" s="256" t="n"/>
      <c r="U576" s="256" t="n"/>
      <c r="V576" s="256" t="n"/>
      <c r="W576" s="256" t="n"/>
      <c r="X576" s="256" t="n"/>
      <c r="Y576" s="256" t="n"/>
      <c r="Z576" s="256" t="n"/>
      <c r="AA576" s="256" t="n"/>
      <c r="AB576" s="256" t="n"/>
      <c r="AC576" s="256" t="n"/>
      <c r="AD576" s="256" t="n"/>
      <c r="AE576" s="256" t="n"/>
      <c r="AF576" s="264">
        <f>IF(COUNTA(S576:AE576)=0,"",ROUND(AVERAGE(S576:AE576),1))</f>
        <v/>
      </c>
      <c r="AH576" s="256" t="n"/>
      <c r="AI576" s="256" t="n"/>
      <c r="AJ576" s="256" t="n"/>
      <c r="AK576" s="256" t="n"/>
      <c r="AL576" s="256" t="n"/>
      <c r="AM576" s="256" t="n"/>
      <c r="AN576" s="256" t="n"/>
      <c r="AO576" s="256" t="n"/>
      <c r="AP576" s="256" t="n"/>
      <c r="AQ576" s="256" t="n"/>
      <c r="AR576" s="256" t="n"/>
      <c r="AS576" s="256" t="n"/>
      <c r="AT576" s="256" t="n"/>
      <c r="AU576" s="237">
        <f>IF(COUNTA(AH576:AT576)=0,"",ROUND(AVERAGE(AH576:AT576),1))</f>
        <v/>
      </c>
    </row>
    <row r="577" ht="14.4" customHeight="1" s="185">
      <c r="A577" s="255" t="n">
        <v>4</v>
      </c>
      <c r="B577" s="194">
        <f t="array" ref="B577:B577">IFERROR(INDEX(Liste_Enfants!B$4:B$53,SMALL(IF(Liste_Enfants!E$4:E$53="C",ROW(Liste_Enfants!E$4:E$53)-3),4))&amp;" "&amp;INDEX(Liste_Enfants!C$4:C$53,SMALL(IF(Liste_Enfants!E$4:E$53="C",ROW(Liste_Enfants!E$4:E$53)-3),4)),"")</f>
        <v/>
      </c>
      <c r="C577" s="235" t="n"/>
      <c r="D577" s="256" t="n"/>
      <c r="E577" s="256" t="n"/>
      <c r="F577" s="256" t="n"/>
      <c r="G577" s="256" t="n"/>
      <c r="H577" s="256" t="n"/>
      <c r="I577" s="256" t="n"/>
      <c r="J577" s="256" t="n"/>
      <c r="K577" s="256" t="n"/>
      <c r="L577" s="256" t="n"/>
      <c r="M577" s="256" t="n"/>
      <c r="N577" s="256" t="n"/>
      <c r="O577" s="256" t="n"/>
      <c r="P577" s="256" t="n"/>
      <c r="Q577" s="264">
        <f>IF(COUNTA(D577:P577)=0,"",ROUND(AVERAGE(D577:P577),1))</f>
        <v/>
      </c>
      <c r="S577" s="256" t="n"/>
      <c r="T577" s="256" t="n"/>
      <c r="U577" s="256" t="n"/>
      <c r="V577" s="256" t="n"/>
      <c r="W577" s="256" t="n"/>
      <c r="X577" s="256" t="n"/>
      <c r="Y577" s="256" t="n"/>
      <c r="Z577" s="256" t="n"/>
      <c r="AA577" s="256" t="n"/>
      <c r="AB577" s="256" t="n"/>
      <c r="AC577" s="256" t="n"/>
      <c r="AD577" s="256" t="n"/>
      <c r="AE577" s="256" t="n"/>
      <c r="AF577" s="264">
        <f>IF(COUNTA(S577:AE577)=0,"",ROUND(AVERAGE(S577:AE577),1))</f>
        <v/>
      </c>
      <c r="AH577" s="256" t="n"/>
      <c r="AI577" s="256" t="n"/>
      <c r="AJ577" s="256" t="n"/>
      <c r="AK577" s="256" t="n"/>
      <c r="AL577" s="256" t="n"/>
      <c r="AM577" s="256" t="n"/>
      <c r="AN577" s="256" t="n"/>
      <c r="AO577" s="256" t="n"/>
      <c r="AP577" s="256" t="n"/>
      <c r="AQ577" s="256" t="n"/>
      <c r="AR577" s="256" t="n"/>
      <c r="AS577" s="256" t="n"/>
      <c r="AT577" s="256" t="n"/>
      <c r="AU577" s="237">
        <f>IF(COUNTA(AH577:AT577)=0,"",ROUND(AVERAGE(AH577:AT577),1))</f>
        <v/>
      </c>
    </row>
    <row r="578" ht="14.4" customHeight="1" s="185">
      <c r="A578" s="255" t="n">
        <v>5</v>
      </c>
      <c r="B578" s="194">
        <f t="array" ref="B578:B578">IFERROR(INDEX(Liste_Enfants!B$4:B$53,SMALL(IF(Liste_Enfants!E$4:E$53="C",ROW(Liste_Enfants!E$4:E$53)-3),5))&amp;" "&amp;INDEX(Liste_Enfants!C$4:C$53,SMALL(IF(Liste_Enfants!E$4:E$53="C",ROW(Liste_Enfants!E$4:E$53)-3),5)),"")</f>
        <v/>
      </c>
      <c r="C578" s="235" t="n"/>
      <c r="D578" s="256" t="n"/>
      <c r="E578" s="256" t="n"/>
      <c r="F578" s="256" t="n"/>
      <c r="G578" s="256" t="n"/>
      <c r="H578" s="256" t="n"/>
      <c r="I578" s="256" t="n"/>
      <c r="J578" s="256" t="n"/>
      <c r="K578" s="256" t="n"/>
      <c r="L578" s="256" t="n"/>
      <c r="M578" s="256" t="n"/>
      <c r="N578" s="256" t="n"/>
      <c r="O578" s="256" t="n"/>
      <c r="P578" s="256" t="n"/>
      <c r="Q578" s="264">
        <f>IF(COUNTA(D578:P578)=0,"",ROUND(AVERAGE(D578:P578),1))</f>
        <v/>
      </c>
      <c r="S578" s="256" t="n"/>
      <c r="T578" s="256" t="n"/>
      <c r="U578" s="256" t="n"/>
      <c r="V578" s="256" t="n"/>
      <c r="W578" s="256" t="n"/>
      <c r="X578" s="256" t="n"/>
      <c r="Y578" s="256" t="n"/>
      <c r="Z578" s="256" t="n"/>
      <c r="AA578" s="256" t="n"/>
      <c r="AB578" s="256" t="n"/>
      <c r="AC578" s="256" t="n"/>
      <c r="AD578" s="256" t="n"/>
      <c r="AE578" s="256" t="n"/>
      <c r="AF578" s="264">
        <f>IF(COUNTA(S578:AE578)=0,"",ROUND(AVERAGE(S578:AE578),1))</f>
        <v/>
      </c>
      <c r="AH578" s="256" t="n"/>
      <c r="AI578" s="256" t="n"/>
      <c r="AJ578" s="256" t="n"/>
      <c r="AK578" s="256" t="n"/>
      <c r="AL578" s="256" t="n"/>
      <c r="AM578" s="256" t="n"/>
      <c r="AN578" s="256" t="n"/>
      <c r="AO578" s="256" t="n"/>
      <c r="AP578" s="256" t="n"/>
      <c r="AQ578" s="256" t="n"/>
      <c r="AR578" s="256" t="n"/>
      <c r="AS578" s="256" t="n"/>
      <c r="AT578" s="256" t="n"/>
      <c r="AU578" s="237">
        <f>IF(COUNTA(AH578:AT578)=0,"",ROUND(AVERAGE(AH578:AT578),1))</f>
        <v/>
      </c>
    </row>
    <row r="579" ht="14.4" customHeight="1" s="185">
      <c r="A579" s="255" t="n">
        <v>6</v>
      </c>
      <c r="B579" s="194">
        <f t="array" ref="B579:B579">IFERROR(INDEX(Liste_Enfants!B$4:B$53,SMALL(IF(Liste_Enfants!E$4:E$53="C",ROW(Liste_Enfants!E$4:E$53)-3),6))&amp;" "&amp;INDEX(Liste_Enfants!C$4:C$53,SMALL(IF(Liste_Enfants!E$4:E$53="C",ROW(Liste_Enfants!E$4:E$53)-3),6)),"")</f>
        <v/>
      </c>
      <c r="C579" s="235" t="n"/>
      <c r="D579" s="256" t="n"/>
      <c r="E579" s="256" t="n"/>
      <c r="F579" s="256" t="n"/>
      <c r="G579" s="256" t="n"/>
      <c r="H579" s="256" t="n"/>
      <c r="I579" s="256" t="n"/>
      <c r="J579" s="256" t="n"/>
      <c r="K579" s="256" t="n"/>
      <c r="L579" s="256" t="n"/>
      <c r="M579" s="256" t="n"/>
      <c r="N579" s="256" t="n"/>
      <c r="O579" s="256" t="n"/>
      <c r="P579" s="256" t="n"/>
      <c r="Q579" s="264">
        <f>IF(COUNTA(D579:P579)=0,"",ROUND(AVERAGE(D579:P579),1))</f>
        <v/>
      </c>
      <c r="S579" s="256" t="n"/>
      <c r="T579" s="256" t="n"/>
      <c r="U579" s="256" t="n"/>
      <c r="V579" s="256" t="n"/>
      <c r="W579" s="256" t="n"/>
      <c r="X579" s="256" t="n"/>
      <c r="Y579" s="256" t="n"/>
      <c r="Z579" s="256" t="n"/>
      <c r="AA579" s="256" t="n"/>
      <c r="AB579" s="256" t="n"/>
      <c r="AC579" s="256" t="n"/>
      <c r="AD579" s="256" t="n"/>
      <c r="AE579" s="256" t="n"/>
      <c r="AF579" s="264">
        <f>IF(COUNTA(S579:AE579)=0,"",ROUND(AVERAGE(S579:AE579),1))</f>
        <v/>
      </c>
      <c r="AH579" s="256" t="n"/>
      <c r="AI579" s="256" t="n"/>
      <c r="AJ579" s="256" t="n"/>
      <c r="AK579" s="256" t="n"/>
      <c r="AL579" s="256" t="n"/>
      <c r="AM579" s="256" t="n"/>
      <c r="AN579" s="256" t="n"/>
      <c r="AO579" s="256" t="n"/>
      <c r="AP579" s="256" t="n"/>
      <c r="AQ579" s="256" t="n"/>
      <c r="AR579" s="256" t="n"/>
      <c r="AS579" s="256" t="n"/>
      <c r="AT579" s="256" t="n"/>
      <c r="AU579" s="237">
        <f>IF(COUNTA(AH579:AT579)=0,"",ROUND(AVERAGE(AH579:AT579),1))</f>
        <v/>
      </c>
    </row>
    <row r="580" ht="14.4" customHeight="1" s="185">
      <c r="A580" s="255" t="n">
        <v>7</v>
      </c>
      <c r="B580" s="194">
        <f t="array" ref="B580:B580">IFERROR(INDEX(Liste_Enfants!B$4:B$53,SMALL(IF(Liste_Enfants!E$4:E$53="C",ROW(Liste_Enfants!E$4:E$53)-3),7))&amp;" "&amp;INDEX(Liste_Enfants!C$4:C$53,SMALL(IF(Liste_Enfants!E$4:E$53="C",ROW(Liste_Enfants!E$4:E$53)-3),7)),"")</f>
        <v/>
      </c>
      <c r="C580" s="235" t="n"/>
      <c r="D580" s="256" t="n"/>
      <c r="E580" s="256" t="n"/>
      <c r="F580" s="256" t="n"/>
      <c r="G580" s="256" t="n"/>
      <c r="H580" s="256" t="n"/>
      <c r="I580" s="256" t="n"/>
      <c r="J580" s="256" t="n"/>
      <c r="K580" s="256" t="n"/>
      <c r="L580" s="256" t="n"/>
      <c r="M580" s="256" t="n"/>
      <c r="N580" s="256" t="n"/>
      <c r="O580" s="256" t="n"/>
      <c r="P580" s="256" t="n"/>
      <c r="Q580" s="264">
        <f>IF(COUNTA(D580:P580)=0,"",ROUND(AVERAGE(D580:P580),1))</f>
        <v/>
      </c>
      <c r="S580" s="256" t="n"/>
      <c r="T580" s="256" t="n"/>
      <c r="U580" s="256" t="n"/>
      <c r="V580" s="256" t="n"/>
      <c r="W580" s="256" t="n"/>
      <c r="X580" s="256" t="n"/>
      <c r="Y580" s="256" t="n"/>
      <c r="Z580" s="256" t="n"/>
      <c r="AA580" s="256" t="n"/>
      <c r="AB580" s="256" t="n"/>
      <c r="AC580" s="256" t="n"/>
      <c r="AD580" s="256" t="n"/>
      <c r="AE580" s="256" t="n"/>
      <c r="AF580" s="264">
        <f>IF(COUNTA(S580:AE580)=0,"",ROUND(AVERAGE(S580:AE580),1))</f>
        <v/>
      </c>
      <c r="AH580" s="256" t="n"/>
      <c r="AI580" s="256" t="n"/>
      <c r="AJ580" s="256" t="n"/>
      <c r="AK580" s="256" t="n"/>
      <c r="AL580" s="256" t="n"/>
      <c r="AM580" s="256" t="n"/>
      <c r="AN580" s="256" t="n"/>
      <c r="AO580" s="256" t="n"/>
      <c r="AP580" s="256" t="n"/>
      <c r="AQ580" s="256" t="n"/>
      <c r="AR580" s="256" t="n"/>
      <c r="AS580" s="256" t="n"/>
      <c r="AT580" s="256" t="n"/>
      <c r="AU580" s="237">
        <f>IF(COUNTA(AH580:AT580)=0,"",ROUND(AVERAGE(AH580:AT580),1))</f>
        <v/>
      </c>
    </row>
    <row r="581" ht="14.4" customHeight="1" s="185">
      <c r="A581" s="255" t="n">
        <v>8</v>
      </c>
      <c r="B581" s="194">
        <f t="array" ref="B581:B581">IFERROR(INDEX(Liste_Enfants!B$4:B$53,SMALL(IF(Liste_Enfants!E$4:E$53="C",ROW(Liste_Enfants!E$4:E$53)-3),8))&amp;" "&amp;INDEX(Liste_Enfants!C$4:C$53,SMALL(IF(Liste_Enfants!E$4:E$53="C",ROW(Liste_Enfants!E$4:E$53)-3),8)),"")</f>
        <v/>
      </c>
      <c r="C581" s="235" t="n"/>
      <c r="D581" s="256" t="n"/>
      <c r="E581" s="256" t="n"/>
      <c r="F581" s="256" t="n"/>
      <c r="G581" s="256" t="n"/>
      <c r="H581" s="256" t="n"/>
      <c r="I581" s="256" t="n"/>
      <c r="J581" s="256" t="n"/>
      <c r="K581" s="256" t="n"/>
      <c r="L581" s="256" t="n"/>
      <c r="M581" s="256" t="n"/>
      <c r="N581" s="256" t="n"/>
      <c r="O581" s="256" t="n"/>
      <c r="P581" s="256" t="n"/>
      <c r="Q581" s="264">
        <f>IF(COUNTA(D581:P581)=0,"",ROUND(AVERAGE(D581:P581),1))</f>
        <v/>
      </c>
      <c r="S581" s="256" t="n"/>
      <c r="T581" s="256" t="n"/>
      <c r="U581" s="256" t="n"/>
      <c r="V581" s="256" t="n"/>
      <c r="W581" s="256" t="n"/>
      <c r="X581" s="256" t="n"/>
      <c r="Y581" s="256" t="n"/>
      <c r="Z581" s="256" t="n"/>
      <c r="AA581" s="256" t="n"/>
      <c r="AB581" s="256" t="n"/>
      <c r="AC581" s="256" t="n"/>
      <c r="AD581" s="256" t="n"/>
      <c r="AE581" s="256" t="n"/>
      <c r="AF581" s="264">
        <f>IF(COUNTA(S581:AE581)=0,"",ROUND(AVERAGE(S581:AE581),1))</f>
        <v/>
      </c>
      <c r="AH581" s="256" t="n"/>
      <c r="AI581" s="256" t="n"/>
      <c r="AJ581" s="256" t="n"/>
      <c r="AK581" s="256" t="n"/>
      <c r="AL581" s="256" t="n"/>
      <c r="AM581" s="256" t="n"/>
      <c r="AN581" s="256" t="n"/>
      <c r="AO581" s="256" t="n"/>
      <c r="AP581" s="256" t="n"/>
      <c r="AQ581" s="256" t="n"/>
      <c r="AR581" s="256" t="n"/>
      <c r="AS581" s="256" t="n"/>
      <c r="AT581" s="256" t="n"/>
      <c r="AU581" s="237">
        <f>IF(COUNTA(AH581:AT581)=0,"",ROUND(AVERAGE(AH581:AT581),1))</f>
        <v/>
      </c>
    </row>
    <row r="582" ht="14.4" customHeight="1" s="185">
      <c r="A582" s="255" t="n">
        <v>9</v>
      </c>
      <c r="B582" s="194">
        <f t="array" ref="B582:B582">IFERROR(INDEX(Liste_Enfants!B$4:B$53,SMALL(IF(Liste_Enfants!E$4:E$53="C",ROW(Liste_Enfants!E$4:E$53)-3),9))&amp;" "&amp;INDEX(Liste_Enfants!C$4:C$53,SMALL(IF(Liste_Enfants!E$4:E$53="C",ROW(Liste_Enfants!E$4:E$53)-3),9)),"")</f>
        <v/>
      </c>
      <c r="C582" s="235" t="n"/>
      <c r="D582" s="256" t="n"/>
      <c r="E582" s="256" t="n"/>
      <c r="F582" s="256" t="n"/>
      <c r="G582" s="256" t="n"/>
      <c r="H582" s="256" t="n"/>
      <c r="I582" s="256" t="n"/>
      <c r="J582" s="256" t="n"/>
      <c r="K582" s="256" t="n"/>
      <c r="L582" s="256" t="n"/>
      <c r="M582" s="256" t="n"/>
      <c r="N582" s="256" t="n"/>
      <c r="O582" s="256" t="n"/>
      <c r="P582" s="256" t="n"/>
      <c r="Q582" s="264">
        <f>IF(COUNTA(D582:P582)=0,"",ROUND(AVERAGE(D582:P582),1))</f>
        <v/>
      </c>
      <c r="S582" s="256" t="n"/>
      <c r="T582" s="256" t="n"/>
      <c r="U582" s="256" t="n"/>
      <c r="V582" s="256" t="n"/>
      <c r="W582" s="256" t="n"/>
      <c r="X582" s="256" t="n"/>
      <c r="Y582" s="256" t="n"/>
      <c r="Z582" s="256" t="n"/>
      <c r="AA582" s="256" t="n"/>
      <c r="AB582" s="256" t="n"/>
      <c r="AC582" s="256" t="n"/>
      <c r="AD582" s="256" t="n"/>
      <c r="AE582" s="256" t="n"/>
      <c r="AF582" s="264">
        <f>IF(COUNTA(S582:AE582)=0,"",ROUND(AVERAGE(S582:AE582),1))</f>
        <v/>
      </c>
      <c r="AH582" s="256" t="n"/>
      <c r="AI582" s="256" t="n"/>
      <c r="AJ582" s="256" t="n"/>
      <c r="AK582" s="256" t="n"/>
      <c r="AL582" s="256" t="n"/>
      <c r="AM582" s="256" t="n"/>
      <c r="AN582" s="256" t="n"/>
      <c r="AO582" s="256" t="n"/>
      <c r="AP582" s="256" t="n"/>
      <c r="AQ582" s="256" t="n"/>
      <c r="AR582" s="256" t="n"/>
      <c r="AS582" s="256" t="n"/>
      <c r="AT582" s="256" t="n"/>
      <c r="AU582" s="237">
        <f>IF(COUNTA(AH582:AT582)=0,"",ROUND(AVERAGE(AH582:AT582),1))</f>
        <v/>
      </c>
    </row>
    <row r="583" ht="14.4" customHeight="1" s="185">
      <c r="A583" s="255" t="n">
        <v>10</v>
      </c>
      <c r="B583" s="194">
        <f t="array" ref="B583:B583">IFERROR(INDEX(Liste_Enfants!B$4:B$53,SMALL(IF(Liste_Enfants!E$4:E$53="C",ROW(Liste_Enfants!E$4:E$53)-3),10))&amp;" "&amp;INDEX(Liste_Enfants!C$4:C$53,SMALL(IF(Liste_Enfants!E$4:E$53="C",ROW(Liste_Enfants!E$4:E$53)-3),10)),"")</f>
        <v/>
      </c>
      <c r="C583" s="235" t="n"/>
      <c r="D583" s="256" t="n"/>
      <c r="E583" s="256" t="n"/>
      <c r="F583" s="256" t="n"/>
      <c r="G583" s="256" t="n"/>
      <c r="H583" s="256" t="n"/>
      <c r="I583" s="256" t="n"/>
      <c r="J583" s="256" t="n"/>
      <c r="K583" s="256" t="n"/>
      <c r="L583" s="256" t="n"/>
      <c r="M583" s="256" t="n"/>
      <c r="N583" s="256" t="n"/>
      <c r="O583" s="256" t="n"/>
      <c r="P583" s="256" t="n"/>
      <c r="Q583" s="264">
        <f>IF(COUNTA(D583:P583)=0,"",ROUND(AVERAGE(D583:P583),1))</f>
        <v/>
      </c>
      <c r="S583" s="256" t="n"/>
      <c r="T583" s="256" t="n"/>
      <c r="U583" s="256" t="n"/>
      <c r="V583" s="256" t="n"/>
      <c r="W583" s="256" t="n"/>
      <c r="X583" s="256" t="n"/>
      <c r="Y583" s="256" t="n"/>
      <c r="Z583" s="256" t="n"/>
      <c r="AA583" s="256" t="n"/>
      <c r="AB583" s="256" t="n"/>
      <c r="AC583" s="256" t="n"/>
      <c r="AD583" s="256" t="n"/>
      <c r="AE583" s="256" t="n"/>
      <c r="AF583" s="264">
        <f>IF(COUNTA(S583:AE583)=0,"",ROUND(AVERAGE(S583:AE583),1))</f>
        <v/>
      </c>
      <c r="AH583" s="256" t="n"/>
      <c r="AI583" s="256" t="n"/>
      <c r="AJ583" s="256" t="n"/>
      <c r="AK583" s="256" t="n"/>
      <c r="AL583" s="256" t="n"/>
      <c r="AM583" s="256" t="n"/>
      <c r="AN583" s="256" t="n"/>
      <c r="AO583" s="256" t="n"/>
      <c r="AP583" s="256" t="n"/>
      <c r="AQ583" s="256" t="n"/>
      <c r="AR583" s="256" t="n"/>
      <c r="AS583" s="256" t="n"/>
      <c r="AT583" s="256" t="n"/>
      <c r="AU583" s="237">
        <f>IF(COUNTA(AH583:AT583)=0,"",ROUND(AVERAGE(AH583:AT583),1))</f>
        <v/>
      </c>
    </row>
    <row r="584" ht="14.4" customHeight="1" s="185">
      <c r="A584" s="255" t="n">
        <v>11</v>
      </c>
      <c r="B584" s="194">
        <f t="array" ref="B584:B584">IFERROR(INDEX(Liste_Enfants!B$4:B$53,SMALL(IF(Liste_Enfants!E$4:E$53="C",ROW(Liste_Enfants!E$4:E$53)-3),11))&amp;" "&amp;INDEX(Liste_Enfants!C$4:C$53,SMALL(IF(Liste_Enfants!E$4:E$53="C",ROW(Liste_Enfants!E$4:E$53)-3),11)),"")</f>
        <v/>
      </c>
      <c r="C584" s="235" t="n"/>
      <c r="D584" s="256" t="n"/>
      <c r="E584" s="256" t="n"/>
      <c r="F584" s="256" t="n"/>
      <c r="G584" s="256" t="n"/>
      <c r="H584" s="256" t="n"/>
      <c r="I584" s="256" t="n"/>
      <c r="J584" s="256" t="n"/>
      <c r="K584" s="256" t="n"/>
      <c r="L584" s="256" t="n"/>
      <c r="M584" s="256" t="n"/>
      <c r="N584" s="256" t="n"/>
      <c r="O584" s="256" t="n"/>
      <c r="P584" s="256" t="n"/>
      <c r="Q584" s="264">
        <f>IF(COUNTA(D584:P584)=0,"",ROUND(AVERAGE(D584:P584),1))</f>
        <v/>
      </c>
      <c r="S584" s="256" t="n"/>
      <c r="T584" s="256" t="n"/>
      <c r="U584" s="256" t="n"/>
      <c r="V584" s="256" t="n"/>
      <c r="W584" s="256" t="n"/>
      <c r="X584" s="256" t="n"/>
      <c r="Y584" s="256" t="n"/>
      <c r="Z584" s="256" t="n"/>
      <c r="AA584" s="256" t="n"/>
      <c r="AB584" s="256" t="n"/>
      <c r="AC584" s="256" t="n"/>
      <c r="AD584" s="256" t="n"/>
      <c r="AE584" s="256" t="n"/>
      <c r="AF584" s="264">
        <f>IF(COUNTA(S584:AE584)=0,"",ROUND(AVERAGE(S584:AE584),1))</f>
        <v/>
      </c>
      <c r="AH584" s="256" t="n"/>
      <c r="AI584" s="256" t="n"/>
      <c r="AJ584" s="256" t="n"/>
      <c r="AK584" s="256" t="n"/>
      <c r="AL584" s="256" t="n"/>
      <c r="AM584" s="256" t="n"/>
      <c r="AN584" s="256" t="n"/>
      <c r="AO584" s="256" t="n"/>
      <c r="AP584" s="256" t="n"/>
      <c r="AQ584" s="256" t="n"/>
      <c r="AR584" s="256" t="n"/>
      <c r="AS584" s="256" t="n"/>
      <c r="AT584" s="256" t="n"/>
      <c r="AU584" s="237">
        <f>IF(COUNTA(AH584:AT584)=0,"",ROUND(AVERAGE(AH584:AT584),1))</f>
        <v/>
      </c>
    </row>
    <row r="585" ht="14.4" customHeight="1" s="185">
      <c r="A585" s="255" t="n">
        <v>12</v>
      </c>
      <c r="B585" s="194">
        <f t="array" ref="B585:B585">IFERROR(INDEX(Liste_Enfants!B$4:B$53,SMALL(IF(Liste_Enfants!E$4:E$53="C",ROW(Liste_Enfants!E$4:E$53)-3),12))&amp;" "&amp;INDEX(Liste_Enfants!C$4:C$53,SMALL(IF(Liste_Enfants!E$4:E$53="C",ROW(Liste_Enfants!E$4:E$53)-3),12)),"")</f>
        <v/>
      </c>
      <c r="C585" s="235" t="n"/>
      <c r="D585" s="256" t="n"/>
      <c r="E585" s="256" t="n"/>
      <c r="F585" s="256" t="n"/>
      <c r="G585" s="256" t="n"/>
      <c r="H585" s="256" t="n"/>
      <c r="I585" s="256" t="n"/>
      <c r="J585" s="256" t="n"/>
      <c r="K585" s="256" t="n"/>
      <c r="L585" s="256" t="n"/>
      <c r="M585" s="256" t="n"/>
      <c r="N585" s="256" t="n"/>
      <c r="O585" s="256" t="n"/>
      <c r="P585" s="256" t="n"/>
      <c r="Q585" s="264">
        <f>IF(COUNTA(D585:P585)=0,"",ROUND(AVERAGE(D585:P585),1))</f>
        <v/>
      </c>
      <c r="S585" s="256" t="n"/>
      <c r="T585" s="256" t="n"/>
      <c r="U585" s="256" t="n"/>
      <c r="V585" s="256" t="n"/>
      <c r="W585" s="256" t="n"/>
      <c r="X585" s="256" t="n"/>
      <c r="Y585" s="256" t="n"/>
      <c r="Z585" s="256" t="n"/>
      <c r="AA585" s="256" t="n"/>
      <c r="AB585" s="256" t="n"/>
      <c r="AC585" s="256" t="n"/>
      <c r="AD585" s="256" t="n"/>
      <c r="AE585" s="256" t="n"/>
      <c r="AF585" s="264">
        <f>IF(COUNTA(S585:AE585)=0,"",ROUND(AVERAGE(S585:AE585),1))</f>
        <v/>
      </c>
      <c r="AH585" s="256" t="n"/>
      <c r="AI585" s="256" t="n"/>
      <c r="AJ585" s="256" t="n"/>
      <c r="AK585" s="256" t="n"/>
      <c r="AL585" s="256" t="n"/>
      <c r="AM585" s="256" t="n"/>
      <c r="AN585" s="256" t="n"/>
      <c r="AO585" s="256" t="n"/>
      <c r="AP585" s="256" t="n"/>
      <c r="AQ585" s="256" t="n"/>
      <c r="AR585" s="256" t="n"/>
      <c r="AS585" s="256" t="n"/>
      <c r="AT585" s="256" t="n"/>
      <c r="AU585" s="237">
        <f>IF(COUNTA(AH585:AT585)=0,"",ROUND(AVERAGE(AH585:AT585),1))</f>
        <v/>
      </c>
    </row>
    <row r="586" ht="14.4" customHeight="1" s="185">
      <c r="A586" s="255" t="n">
        <v>13</v>
      </c>
      <c r="B586" s="194">
        <f t="array" ref="B586:B586">IFERROR(INDEX(Liste_Enfants!B$4:B$53,SMALL(IF(Liste_Enfants!E$4:E$53="C",ROW(Liste_Enfants!E$4:E$53)-3),13))&amp;" "&amp;INDEX(Liste_Enfants!C$4:C$53,SMALL(IF(Liste_Enfants!E$4:E$53="C",ROW(Liste_Enfants!E$4:E$53)-3),13)),"")</f>
        <v/>
      </c>
      <c r="C586" s="235" t="n"/>
      <c r="D586" s="256" t="n"/>
      <c r="E586" s="256" t="n"/>
      <c r="F586" s="256" t="n"/>
      <c r="G586" s="256" t="n"/>
      <c r="H586" s="256" t="n"/>
      <c r="I586" s="256" t="n"/>
      <c r="J586" s="256" t="n"/>
      <c r="K586" s="256" t="n"/>
      <c r="L586" s="256" t="n"/>
      <c r="M586" s="256" t="n"/>
      <c r="N586" s="256" t="n"/>
      <c r="O586" s="256" t="n"/>
      <c r="P586" s="256" t="n"/>
      <c r="Q586" s="264">
        <f>IF(COUNTA(D586:P586)=0,"",ROUND(AVERAGE(D586:P586),1))</f>
        <v/>
      </c>
      <c r="S586" s="256" t="n"/>
      <c r="T586" s="256" t="n"/>
      <c r="U586" s="256" t="n"/>
      <c r="V586" s="256" t="n"/>
      <c r="W586" s="256" t="n"/>
      <c r="X586" s="256" t="n"/>
      <c r="Y586" s="256" t="n"/>
      <c r="Z586" s="256" t="n"/>
      <c r="AA586" s="256" t="n"/>
      <c r="AB586" s="256" t="n"/>
      <c r="AC586" s="256" t="n"/>
      <c r="AD586" s="256" t="n"/>
      <c r="AE586" s="256" t="n"/>
      <c r="AF586" s="264">
        <f>IF(COUNTA(S586:AE586)=0,"",ROUND(AVERAGE(S586:AE586),1))</f>
        <v/>
      </c>
      <c r="AH586" s="256" t="n"/>
      <c r="AI586" s="256" t="n"/>
      <c r="AJ586" s="256" t="n"/>
      <c r="AK586" s="256" t="n"/>
      <c r="AL586" s="256" t="n"/>
      <c r="AM586" s="256" t="n"/>
      <c r="AN586" s="256" t="n"/>
      <c r="AO586" s="256" t="n"/>
      <c r="AP586" s="256" t="n"/>
      <c r="AQ586" s="256" t="n"/>
      <c r="AR586" s="256" t="n"/>
      <c r="AS586" s="256" t="n"/>
      <c r="AT586" s="256" t="n"/>
      <c r="AU586" s="237">
        <f>IF(COUNTA(AH586:AT586)=0,"",ROUND(AVERAGE(AH586:AT586),1))</f>
        <v/>
      </c>
    </row>
    <row r="587" ht="14.4" customHeight="1" s="185">
      <c r="A587" s="255" t="n">
        <v>14</v>
      </c>
      <c r="B587" s="194">
        <f t="array" ref="B587:B587">IFERROR(INDEX(Liste_Enfants!B$4:B$53,SMALL(IF(Liste_Enfants!E$4:E$53="C",ROW(Liste_Enfants!E$4:E$53)-3),14))&amp;" "&amp;INDEX(Liste_Enfants!C$4:C$53,SMALL(IF(Liste_Enfants!E$4:E$53="C",ROW(Liste_Enfants!E$4:E$53)-3),14)),"")</f>
        <v/>
      </c>
      <c r="C587" s="235" t="n"/>
      <c r="D587" s="256" t="n"/>
      <c r="E587" s="256" t="n"/>
      <c r="F587" s="256" t="n"/>
      <c r="G587" s="256" t="n"/>
      <c r="H587" s="256" t="n"/>
      <c r="I587" s="256" t="n"/>
      <c r="J587" s="256" t="n"/>
      <c r="K587" s="256" t="n"/>
      <c r="L587" s="256" t="n"/>
      <c r="M587" s="256" t="n"/>
      <c r="N587" s="256" t="n"/>
      <c r="O587" s="256" t="n"/>
      <c r="P587" s="256" t="n"/>
      <c r="Q587" s="264">
        <f>IF(COUNTA(D587:P587)=0,"",ROUND(AVERAGE(D587:P587),1))</f>
        <v/>
      </c>
      <c r="S587" s="256" t="n"/>
      <c r="T587" s="256" t="n"/>
      <c r="U587" s="256" t="n"/>
      <c r="V587" s="256" t="n"/>
      <c r="W587" s="256" t="n"/>
      <c r="X587" s="256" t="n"/>
      <c r="Y587" s="256" t="n"/>
      <c r="Z587" s="256" t="n"/>
      <c r="AA587" s="256" t="n"/>
      <c r="AB587" s="256" t="n"/>
      <c r="AC587" s="256" t="n"/>
      <c r="AD587" s="256" t="n"/>
      <c r="AE587" s="256" t="n"/>
      <c r="AF587" s="264">
        <f>IF(COUNTA(S587:AE587)=0,"",ROUND(AVERAGE(S587:AE587),1))</f>
        <v/>
      </c>
      <c r="AH587" s="256" t="n"/>
      <c r="AI587" s="256" t="n"/>
      <c r="AJ587" s="256" t="n"/>
      <c r="AK587" s="256" t="n"/>
      <c r="AL587" s="256" t="n"/>
      <c r="AM587" s="256" t="n"/>
      <c r="AN587" s="256" t="n"/>
      <c r="AO587" s="256" t="n"/>
      <c r="AP587" s="256" t="n"/>
      <c r="AQ587" s="256" t="n"/>
      <c r="AR587" s="256" t="n"/>
      <c r="AS587" s="256" t="n"/>
      <c r="AT587" s="256" t="n"/>
      <c r="AU587" s="237">
        <f>IF(COUNTA(AH587:AT587)=0,"",ROUND(AVERAGE(AH587:AT587),1))</f>
        <v/>
      </c>
    </row>
    <row r="588" ht="14.4" customHeight="1" s="185">
      <c r="A588" s="255" t="n">
        <v>15</v>
      </c>
      <c r="B588" s="194">
        <f t="array" ref="B588:B588">IFERROR(INDEX(Liste_Enfants!B$4:B$53,SMALL(IF(Liste_Enfants!E$4:E$53="C",ROW(Liste_Enfants!E$4:E$53)-3),15))&amp;" "&amp;INDEX(Liste_Enfants!C$4:C$53,SMALL(IF(Liste_Enfants!E$4:E$53="C",ROW(Liste_Enfants!E$4:E$53)-3),15)),"")</f>
        <v/>
      </c>
      <c r="C588" s="235" t="n"/>
      <c r="D588" s="256" t="n"/>
      <c r="E588" s="256" t="n"/>
      <c r="F588" s="256" t="n"/>
      <c r="G588" s="256" t="n"/>
      <c r="H588" s="256" t="n"/>
      <c r="I588" s="256" t="n"/>
      <c r="J588" s="256" t="n"/>
      <c r="K588" s="256" t="n"/>
      <c r="L588" s="256" t="n"/>
      <c r="M588" s="256" t="n"/>
      <c r="N588" s="256" t="n"/>
      <c r="O588" s="256" t="n"/>
      <c r="P588" s="256" t="n"/>
      <c r="Q588" s="264">
        <f>IF(COUNTA(D588:P588)=0,"",ROUND(AVERAGE(D588:P588),1))</f>
        <v/>
      </c>
      <c r="S588" s="256" t="n"/>
      <c r="T588" s="256" t="n"/>
      <c r="U588" s="256" t="n"/>
      <c r="V588" s="256" t="n"/>
      <c r="W588" s="256" t="n"/>
      <c r="X588" s="256" t="n"/>
      <c r="Y588" s="256" t="n"/>
      <c r="Z588" s="256" t="n"/>
      <c r="AA588" s="256" t="n"/>
      <c r="AB588" s="256" t="n"/>
      <c r="AC588" s="256" t="n"/>
      <c r="AD588" s="256" t="n"/>
      <c r="AE588" s="256" t="n"/>
      <c r="AF588" s="264">
        <f>IF(COUNTA(S588:AE588)=0,"",ROUND(AVERAGE(S588:AE588),1))</f>
        <v/>
      </c>
      <c r="AH588" s="256" t="n"/>
      <c r="AI588" s="256" t="n"/>
      <c r="AJ588" s="256" t="n"/>
      <c r="AK588" s="256" t="n"/>
      <c r="AL588" s="256" t="n"/>
      <c r="AM588" s="256" t="n"/>
      <c r="AN588" s="256" t="n"/>
      <c r="AO588" s="256" t="n"/>
      <c r="AP588" s="256" t="n"/>
      <c r="AQ588" s="256" t="n"/>
      <c r="AR588" s="256" t="n"/>
      <c r="AS588" s="256" t="n"/>
      <c r="AT588" s="256" t="n"/>
      <c r="AU588" s="237">
        <f>IF(COUNTA(AH588:AT588)=0,"",ROUND(AVERAGE(AH588:AT588),1))</f>
        <v/>
      </c>
    </row>
    <row r="589" ht="14.4" customHeight="1" s="185">
      <c r="A589" s="257" t="inlineStr">
        <is>
          <t>📊 MOY.</t>
        </is>
      </c>
      <c r="C589" s="235" t="n"/>
      <c r="D589" s="258">
        <f>IF(COUNTA(D574:D588)=0,"",ROUND(AVERAGE(D574:D588),1))</f>
        <v/>
      </c>
      <c r="E589" s="258">
        <f>IF(COUNTA(E574:E588)=0,"",ROUND(AVERAGE(E574:E588),1))</f>
        <v/>
      </c>
      <c r="F589" s="258">
        <f>IF(COUNTA(F574:F588)=0,"",ROUND(AVERAGE(F574:F588),1))</f>
        <v/>
      </c>
      <c r="G589" s="258">
        <f>IF(COUNTA(G574:G588)=0,"",ROUND(AVERAGE(G574:G588),1))</f>
        <v/>
      </c>
      <c r="H589" s="258">
        <f>IF(COUNTA(H574:H588)=0,"",ROUND(AVERAGE(H574:H588),1))</f>
        <v/>
      </c>
      <c r="I589" s="258">
        <f>IF(COUNTA(I574:I588)=0,"",ROUND(AVERAGE(I574:I588),1))</f>
        <v/>
      </c>
      <c r="J589" s="258">
        <f>IF(COUNTA(J574:J588)=0,"",ROUND(AVERAGE(J574:J588),1))</f>
        <v/>
      </c>
      <c r="K589" s="258">
        <f>IF(COUNTA(K574:K588)=0,"",ROUND(AVERAGE(K574:K588),1))</f>
        <v/>
      </c>
      <c r="L589" s="258">
        <f>IF(COUNTA(L574:L588)=0,"",ROUND(AVERAGE(L574:L588),1))</f>
        <v/>
      </c>
      <c r="M589" s="258">
        <f>IF(COUNTA(M574:M588)=0,"",ROUND(AVERAGE(M574:M588),1))</f>
        <v/>
      </c>
      <c r="N589" s="258">
        <f>IF(COUNTA(N574:N588)=0,"",ROUND(AVERAGE(N574:N588),1))</f>
        <v/>
      </c>
      <c r="O589" s="258">
        <f>IF(COUNTA(O574:O588)=0,"",ROUND(AVERAGE(O574:O588),1))</f>
        <v/>
      </c>
      <c r="P589" s="258">
        <f>IF(COUNTA(P574:P588)=0,"",ROUND(AVERAGE(P574:P588),1))</f>
        <v/>
      </c>
      <c r="Q589" s="265">
        <f>IF(COUNTA(Q574:Q588)=0,"",ROUND(AVERAGE(Q574:Q588),1))</f>
        <v/>
      </c>
      <c r="S589" s="258">
        <f>IF(COUNTA(S574:S588)=0,"",ROUND(AVERAGE(S574:S588),1))</f>
        <v/>
      </c>
      <c r="T589" s="258">
        <f>IF(COUNTA(T574:T588)=0,"",ROUND(AVERAGE(T574:T588),1))</f>
        <v/>
      </c>
      <c r="U589" s="258">
        <f>IF(COUNTA(U574:U588)=0,"",ROUND(AVERAGE(U574:U588),1))</f>
        <v/>
      </c>
      <c r="V589" s="258">
        <f>IF(COUNTA(V574:V588)=0,"",ROUND(AVERAGE(V574:V588),1))</f>
        <v/>
      </c>
      <c r="W589" s="258">
        <f>IF(COUNTA(W574:W588)=0,"",ROUND(AVERAGE(W574:W588),1))</f>
        <v/>
      </c>
      <c r="X589" s="258">
        <f>IF(COUNTA(X574:X588)=0,"",ROUND(AVERAGE(X574:X588),1))</f>
        <v/>
      </c>
      <c r="Y589" s="258">
        <f>IF(COUNTA(Y574:Y588)=0,"",ROUND(AVERAGE(Y574:Y588),1))</f>
        <v/>
      </c>
      <c r="Z589" s="258">
        <f>IF(COUNTA(Z574:Z588)=0,"",ROUND(AVERAGE(Z574:Z588),1))</f>
        <v/>
      </c>
      <c r="AA589" s="258">
        <f>IF(COUNTA(AA574:AA588)=0,"",ROUND(AVERAGE(AA574:AA588),1))</f>
        <v/>
      </c>
      <c r="AB589" s="258">
        <f>IF(COUNTA(AB574:AB588)=0,"",ROUND(AVERAGE(AB574:AB588),1))</f>
        <v/>
      </c>
      <c r="AC589" s="258">
        <f>IF(COUNTA(AC574:AC588)=0,"",ROUND(AVERAGE(AC574:AC588),1))</f>
        <v/>
      </c>
      <c r="AD589" s="258">
        <f>IF(COUNTA(AD574:AD588)=0,"",ROUND(AVERAGE(AD574:AD588),1))</f>
        <v/>
      </c>
      <c r="AE589" s="258">
        <f>IF(COUNTA(AE574:AE588)=0,"",ROUND(AVERAGE(AE574:AE588),1))</f>
        <v/>
      </c>
      <c r="AF589" s="265">
        <f>IF(COUNTA(AF574:AF588)=0,"",ROUND(AVERAGE(AF574:AF588),1))</f>
        <v/>
      </c>
      <c r="AH589" s="258">
        <f>IF(COUNTA(AH574:AH588)=0,"",ROUND(AVERAGE(AH574:AH588),1))</f>
        <v/>
      </c>
      <c r="AI589" s="258">
        <f>IF(COUNTA(AI574:AI588)=0,"",ROUND(AVERAGE(AI574:AI588),1))</f>
        <v/>
      </c>
      <c r="AJ589" s="258">
        <f>IF(COUNTA(AJ574:AJ588)=0,"",ROUND(AVERAGE(AJ574:AJ588),1))</f>
        <v/>
      </c>
      <c r="AK589" s="258">
        <f>IF(COUNTA(AK574:AK588)=0,"",ROUND(AVERAGE(AK574:AK588),1))</f>
        <v/>
      </c>
      <c r="AL589" s="258">
        <f>IF(COUNTA(AL574:AL588)=0,"",ROUND(AVERAGE(AL574:AL588),1))</f>
        <v/>
      </c>
      <c r="AM589" s="258">
        <f>IF(COUNTA(AM574:AM588)=0,"",ROUND(AVERAGE(AM574:AM588),1))</f>
        <v/>
      </c>
      <c r="AN589" s="258">
        <f>IF(COUNTA(AN574:AN588)=0,"",ROUND(AVERAGE(AN574:AN588),1))</f>
        <v/>
      </c>
      <c r="AO589" s="258">
        <f>IF(COUNTA(AO574:AO588)=0,"",ROUND(AVERAGE(AO574:AO588),1))</f>
        <v/>
      </c>
      <c r="AP589" s="258">
        <f>IF(COUNTA(AP574:AP588)=0,"",ROUND(AVERAGE(AP574:AP588),1))</f>
        <v/>
      </c>
      <c r="AQ589" s="258">
        <f>IF(COUNTA(AQ574:AQ588)=0,"",ROUND(AVERAGE(AQ574:AQ588),1))</f>
        <v/>
      </c>
      <c r="AR589" s="258">
        <f>IF(COUNTA(AR574:AR588)=0,"",ROUND(AVERAGE(AR574:AR588),1))</f>
        <v/>
      </c>
      <c r="AS589" s="258">
        <f>IF(COUNTA(AS574:AS588)=0,"",ROUND(AVERAGE(AS574:AS588),1))</f>
        <v/>
      </c>
      <c r="AT589" s="258">
        <f>IF(COUNTA(AT574:AT588)=0,"",ROUND(AVERAGE(AT574:AT588),1))</f>
        <v/>
      </c>
      <c r="AU589" s="272">
        <f>IF(COUNTA(AU574:AU588)=0,"",ROUND(AVERAGE(AU574:AU588),1))</f>
        <v/>
      </c>
    </row>
    <row r="590" ht="30" customHeight="1" s="185">
      <c r="A590" s="259" t="inlineStr">
        <is>
          <t>N°</t>
        </is>
      </c>
      <c r="B590" s="243" t="inlineStr">
        <is>
          <t>📅 MARDI</t>
        </is>
      </c>
      <c r="C590" s="228" t="n"/>
      <c r="D590" s="229" t="inlineStr">
        <is>
          <t>Règles</t>
        </is>
      </c>
      <c r="E590" s="229" t="inlineStr">
        <is>
          <t>Coopér.</t>
        </is>
      </c>
      <c r="F590" s="229" t="inlineStr">
        <is>
          <t>Comm.</t>
        </is>
      </c>
      <c r="G590" s="229" t="inlineStr">
        <is>
          <t>Entraide</t>
        </is>
      </c>
      <c r="H590" s="230" t="inlineStr">
        <is>
          <t>Initiat.</t>
        </is>
      </c>
      <c r="I590" s="230" t="inlineStr">
        <is>
          <t>Gest.mat</t>
        </is>
      </c>
      <c r="J590" s="230" t="inlineStr">
        <is>
          <t>Orga.</t>
        </is>
      </c>
      <c r="K590" s="231" t="inlineStr">
        <is>
          <t>Imagin.</t>
        </is>
      </c>
      <c r="L590" s="231" t="inlineStr">
        <is>
          <t>Expr.art</t>
        </is>
      </c>
      <c r="M590" s="231" t="inlineStr">
        <is>
          <t>Expr.corp</t>
        </is>
      </c>
      <c r="N590" s="232" t="inlineStr">
        <is>
          <t>Coord.</t>
        </is>
      </c>
      <c r="O590" s="232" t="inlineStr">
        <is>
          <t>Endur.</t>
        </is>
      </c>
      <c r="P590" s="232" t="inlineStr">
        <is>
          <t>Esp.sport</t>
        </is>
      </c>
      <c r="Q590" s="267" t="inlineStr">
        <is>
          <t>MOY</t>
        </is>
      </c>
      <c r="R590" s="268" t="inlineStr">
        <is>
          <t>▼ Activité</t>
        </is>
      </c>
      <c r="S590" s="229" t="inlineStr">
        <is>
          <t>Règles</t>
        </is>
      </c>
      <c r="T590" s="229" t="inlineStr">
        <is>
          <t>Coopér.</t>
        </is>
      </c>
      <c r="U590" s="229" t="inlineStr">
        <is>
          <t>Comm.</t>
        </is>
      </c>
      <c r="V590" s="229" t="inlineStr">
        <is>
          <t>Entraide</t>
        </is>
      </c>
      <c r="W590" s="230" t="inlineStr">
        <is>
          <t>Initiat.</t>
        </is>
      </c>
      <c r="X590" s="230" t="inlineStr">
        <is>
          <t>Gest.mat</t>
        </is>
      </c>
      <c r="Y590" s="230" t="inlineStr">
        <is>
          <t>Orga.</t>
        </is>
      </c>
      <c r="Z590" s="231" t="inlineStr">
        <is>
          <t>Imagin.</t>
        </is>
      </c>
      <c r="AA590" s="231" t="inlineStr">
        <is>
          <t>Expr.art</t>
        </is>
      </c>
      <c r="AB590" s="231" t="inlineStr">
        <is>
          <t>Expr.corp</t>
        </is>
      </c>
      <c r="AC590" s="232" t="inlineStr">
        <is>
          <t>Coord.</t>
        </is>
      </c>
      <c r="AD590" s="232" t="inlineStr">
        <is>
          <t>Endur.</t>
        </is>
      </c>
      <c r="AE590" s="232" t="inlineStr">
        <is>
          <t>Esp.sport</t>
        </is>
      </c>
      <c r="AF590" s="267" t="inlineStr">
        <is>
          <t>MOY</t>
        </is>
      </c>
      <c r="AH590" s="229" t="inlineStr">
        <is>
          <t>Règles</t>
        </is>
      </c>
      <c r="AI590" s="229" t="inlineStr">
        <is>
          <t>Coopér.</t>
        </is>
      </c>
      <c r="AJ590" s="229" t="inlineStr">
        <is>
          <t>Comm.</t>
        </is>
      </c>
      <c r="AK590" s="229" t="inlineStr">
        <is>
          <t>Entraide</t>
        </is>
      </c>
      <c r="AL590" s="230" t="inlineStr">
        <is>
          <t>Initiat.</t>
        </is>
      </c>
      <c r="AM590" s="230" t="inlineStr">
        <is>
          <t>Gest.mat</t>
        </is>
      </c>
      <c r="AN590" s="230" t="inlineStr">
        <is>
          <t>Orga.</t>
        </is>
      </c>
      <c r="AO590" s="231" t="inlineStr">
        <is>
          <t>Imagin.</t>
        </is>
      </c>
      <c r="AP590" s="231" t="inlineStr">
        <is>
          <t>Expr.art</t>
        </is>
      </c>
      <c r="AQ590" s="231" t="inlineStr">
        <is>
          <t>Expr.corp</t>
        </is>
      </c>
      <c r="AR590" s="232" t="inlineStr">
        <is>
          <t>Coord.</t>
        </is>
      </c>
      <c r="AS590" s="232" t="inlineStr">
        <is>
          <t>Endur.</t>
        </is>
      </c>
      <c r="AT590" s="232" t="inlineStr">
        <is>
          <t>Esp.sport</t>
        </is>
      </c>
      <c r="AU590" s="269" t="inlineStr">
        <is>
          <t>MOY</t>
        </is>
      </c>
    </row>
    <row r="591" ht="14.4" customHeight="1" s="185">
      <c r="A591" s="255" t="n">
        <v>1</v>
      </c>
      <c r="B591" s="194">
        <f t="array" ref="B591:B591">IFERROR(INDEX(Liste_Enfants!B$4:B$53,SMALL(IF(Liste_Enfants!E$4:E$53="C",ROW(Liste_Enfants!E$4:E$53)-3),1))&amp;" "&amp;INDEX(Liste_Enfants!C$4:C$53,SMALL(IF(Liste_Enfants!E$4:E$53="C",ROW(Liste_Enfants!E$4:E$53)-3),1)),"")</f>
        <v/>
      </c>
      <c r="C591" s="235" t="n"/>
      <c r="D591" s="256" t="n"/>
      <c r="E591" s="256" t="n"/>
      <c r="F591" s="256" t="n"/>
      <c r="G591" s="256" t="n"/>
      <c r="H591" s="256" t="n"/>
      <c r="I591" s="256" t="n"/>
      <c r="J591" s="256" t="n"/>
      <c r="K591" s="256" t="n"/>
      <c r="L591" s="256" t="n"/>
      <c r="M591" s="256" t="n"/>
      <c r="N591" s="256" t="n"/>
      <c r="O591" s="256" t="n"/>
      <c r="P591" s="256" t="n"/>
      <c r="Q591" s="264">
        <f>IF(COUNTA(D591:P591)=0,"",ROUND(AVERAGE(D591:P591),1))</f>
        <v/>
      </c>
      <c r="S591" s="256" t="n"/>
      <c r="T591" s="256" t="n"/>
      <c r="U591" s="256" t="n"/>
      <c r="V591" s="256" t="n"/>
      <c r="W591" s="256" t="n"/>
      <c r="X591" s="256" t="n"/>
      <c r="Y591" s="256" t="n"/>
      <c r="Z591" s="256" t="n"/>
      <c r="AA591" s="256" t="n"/>
      <c r="AB591" s="256" t="n"/>
      <c r="AC591" s="256" t="n"/>
      <c r="AD591" s="256" t="n"/>
      <c r="AE591" s="256" t="n"/>
      <c r="AF591" s="264">
        <f>IF(COUNTA(S591:AE591)=0,"",ROUND(AVERAGE(S591:AE591),1))</f>
        <v/>
      </c>
      <c r="AH591" s="256" t="n"/>
      <c r="AI591" s="256" t="n"/>
      <c r="AJ591" s="256" t="n"/>
      <c r="AK591" s="256" t="n"/>
      <c r="AL591" s="256" t="n"/>
      <c r="AM591" s="256" t="n"/>
      <c r="AN591" s="256" t="n"/>
      <c r="AO591" s="256" t="n"/>
      <c r="AP591" s="256" t="n"/>
      <c r="AQ591" s="256" t="n"/>
      <c r="AR591" s="256" t="n"/>
      <c r="AS591" s="256" t="n"/>
      <c r="AT591" s="256" t="n"/>
      <c r="AU591" s="237">
        <f>IF(COUNTA(AH591:AT591)=0,"",ROUND(AVERAGE(AH591:AT591),1))</f>
        <v/>
      </c>
    </row>
    <row r="592" ht="14.4" customHeight="1" s="185">
      <c r="A592" s="255" t="n">
        <v>2</v>
      </c>
      <c r="B592" s="194">
        <f t="array" ref="B592:B592">IFERROR(INDEX(Liste_Enfants!B$4:B$53,SMALL(IF(Liste_Enfants!E$4:E$53="C",ROW(Liste_Enfants!E$4:E$53)-3),2))&amp;" "&amp;INDEX(Liste_Enfants!C$4:C$53,SMALL(IF(Liste_Enfants!E$4:E$53="C",ROW(Liste_Enfants!E$4:E$53)-3),2)),"")</f>
        <v/>
      </c>
      <c r="C592" s="235" t="n"/>
      <c r="D592" s="256" t="n"/>
      <c r="E592" s="256" t="n"/>
      <c r="F592" s="256" t="n"/>
      <c r="G592" s="256" t="n"/>
      <c r="H592" s="256" t="n"/>
      <c r="I592" s="256" t="n"/>
      <c r="J592" s="256" t="n"/>
      <c r="K592" s="256" t="n"/>
      <c r="L592" s="256" t="n"/>
      <c r="M592" s="256" t="n"/>
      <c r="N592" s="256" t="n"/>
      <c r="O592" s="256" t="n"/>
      <c r="P592" s="256" t="n"/>
      <c r="Q592" s="264">
        <f>IF(COUNTA(D592:P592)=0,"",ROUND(AVERAGE(D592:P592),1))</f>
        <v/>
      </c>
      <c r="S592" s="256" t="n"/>
      <c r="T592" s="256" t="n"/>
      <c r="U592" s="256" t="n"/>
      <c r="V592" s="256" t="n"/>
      <c r="W592" s="256" t="n"/>
      <c r="X592" s="256" t="n"/>
      <c r="Y592" s="256" t="n"/>
      <c r="Z592" s="256" t="n"/>
      <c r="AA592" s="256" t="n"/>
      <c r="AB592" s="256" t="n"/>
      <c r="AC592" s="256" t="n"/>
      <c r="AD592" s="256" t="n"/>
      <c r="AE592" s="256" t="n"/>
      <c r="AF592" s="264">
        <f>IF(COUNTA(S592:AE592)=0,"",ROUND(AVERAGE(S592:AE592),1))</f>
        <v/>
      </c>
      <c r="AH592" s="256" t="n"/>
      <c r="AI592" s="256" t="n"/>
      <c r="AJ592" s="256" t="n"/>
      <c r="AK592" s="256" t="n"/>
      <c r="AL592" s="256" t="n"/>
      <c r="AM592" s="256" t="n"/>
      <c r="AN592" s="256" t="n"/>
      <c r="AO592" s="256" t="n"/>
      <c r="AP592" s="256" t="n"/>
      <c r="AQ592" s="256" t="n"/>
      <c r="AR592" s="256" t="n"/>
      <c r="AS592" s="256" t="n"/>
      <c r="AT592" s="256" t="n"/>
      <c r="AU592" s="237">
        <f>IF(COUNTA(AH592:AT592)=0,"",ROUND(AVERAGE(AH592:AT592),1))</f>
        <v/>
      </c>
    </row>
    <row r="593" ht="14.4" customHeight="1" s="185">
      <c r="A593" s="255" t="n">
        <v>3</v>
      </c>
      <c r="B593" s="194">
        <f t="array" ref="B593:B593">IFERROR(INDEX(Liste_Enfants!B$4:B$53,SMALL(IF(Liste_Enfants!E$4:E$53="C",ROW(Liste_Enfants!E$4:E$53)-3),3))&amp;" "&amp;INDEX(Liste_Enfants!C$4:C$53,SMALL(IF(Liste_Enfants!E$4:E$53="C",ROW(Liste_Enfants!E$4:E$53)-3),3)),"")</f>
        <v/>
      </c>
      <c r="C593" s="235" t="n"/>
      <c r="D593" s="256" t="n"/>
      <c r="E593" s="256" t="n"/>
      <c r="F593" s="256" t="n"/>
      <c r="G593" s="256" t="n"/>
      <c r="H593" s="256" t="n"/>
      <c r="I593" s="256" t="n"/>
      <c r="J593" s="256" t="n"/>
      <c r="K593" s="256" t="n"/>
      <c r="L593" s="256" t="n"/>
      <c r="M593" s="256" t="n"/>
      <c r="N593" s="256" t="n"/>
      <c r="O593" s="256" t="n"/>
      <c r="P593" s="256" t="n"/>
      <c r="Q593" s="264">
        <f>IF(COUNTA(D593:P593)=0,"",ROUND(AVERAGE(D593:P593),1))</f>
        <v/>
      </c>
      <c r="S593" s="256" t="n"/>
      <c r="T593" s="256" t="n"/>
      <c r="U593" s="256" t="n"/>
      <c r="V593" s="256" t="n"/>
      <c r="W593" s="256" t="n"/>
      <c r="X593" s="256" t="n"/>
      <c r="Y593" s="256" t="n"/>
      <c r="Z593" s="256" t="n"/>
      <c r="AA593" s="256" t="n"/>
      <c r="AB593" s="256" t="n"/>
      <c r="AC593" s="256" t="n"/>
      <c r="AD593" s="256" t="n"/>
      <c r="AE593" s="256" t="n"/>
      <c r="AF593" s="264">
        <f>IF(COUNTA(S593:AE593)=0,"",ROUND(AVERAGE(S593:AE593),1))</f>
        <v/>
      </c>
      <c r="AH593" s="256" t="n"/>
      <c r="AI593" s="256" t="n"/>
      <c r="AJ593" s="256" t="n"/>
      <c r="AK593" s="256" t="n"/>
      <c r="AL593" s="256" t="n"/>
      <c r="AM593" s="256" t="n"/>
      <c r="AN593" s="256" t="n"/>
      <c r="AO593" s="256" t="n"/>
      <c r="AP593" s="256" t="n"/>
      <c r="AQ593" s="256" t="n"/>
      <c r="AR593" s="256" t="n"/>
      <c r="AS593" s="256" t="n"/>
      <c r="AT593" s="256" t="n"/>
      <c r="AU593" s="237">
        <f>IF(COUNTA(AH593:AT593)=0,"",ROUND(AVERAGE(AH593:AT593),1))</f>
        <v/>
      </c>
    </row>
    <row r="594" ht="14.4" customHeight="1" s="185">
      <c r="A594" s="255" t="n">
        <v>4</v>
      </c>
      <c r="B594" s="194">
        <f t="array" ref="B594:B594">IFERROR(INDEX(Liste_Enfants!B$4:B$53,SMALL(IF(Liste_Enfants!E$4:E$53="C",ROW(Liste_Enfants!E$4:E$53)-3),4))&amp;" "&amp;INDEX(Liste_Enfants!C$4:C$53,SMALL(IF(Liste_Enfants!E$4:E$53="C",ROW(Liste_Enfants!E$4:E$53)-3),4)),"")</f>
        <v/>
      </c>
      <c r="C594" s="235" t="n"/>
      <c r="D594" s="256" t="n"/>
      <c r="E594" s="256" t="n"/>
      <c r="F594" s="256" t="n"/>
      <c r="G594" s="256" t="n"/>
      <c r="H594" s="256" t="n"/>
      <c r="I594" s="256" t="n"/>
      <c r="J594" s="256" t="n"/>
      <c r="K594" s="256" t="n"/>
      <c r="L594" s="256" t="n"/>
      <c r="M594" s="256" t="n"/>
      <c r="N594" s="256" t="n"/>
      <c r="O594" s="256" t="n"/>
      <c r="P594" s="256" t="n"/>
      <c r="Q594" s="264">
        <f>IF(COUNTA(D594:P594)=0,"",ROUND(AVERAGE(D594:P594),1))</f>
        <v/>
      </c>
      <c r="S594" s="256" t="n"/>
      <c r="T594" s="256" t="n"/>
      <c r="U594" s="256" t="n"/>
      <c r="V594" s="256" t="n"/>
      <c r="W594" s="256" t="n"/>
      <c r="X594" s="256" t="n"/>
      <c r="Y594" s="256" t="n"/>
      <c r="Z594" s="256" t="n"/>
      <c r="AA594" s="256" t="n"/>
      <c r="AB594" s="256" t="n"/>
      <c r="AC594" s="256" t="n"/>
      <c r="AD594" s="256" t="n"/>
      <c r="AE594" s="256" t="n"/>
      <c r="AF594" s="264">
        <f>IF(COUNTA(S594:AE594)=0,"",ROUND(AVERAGE(S594:AE594),1))</f>
        <v/>
      </c>
      <c r="AH594" s="256" t="n"/>
      <c r="AI594" s="256" t="n"/>
      <c r="AJ594" s="256" t="n"/>
      <c r="AK594" s="256" t="n"/>
      <c r="AL594" s="256" t="n"/>
      <c r="AM594" s="256" t="n"/>
      <c r="AN594" s="256" t="n"/>
      <c r="AO594" s="256" t="n"/>
      <c r="AP594" s="256" t="n"/>
      <c r="AQ594" s="256" t="n"/>
      <c r="AR594" s="256" t="n"/>
      <c r="AS594" s="256" t="n"/>
      <c r="AT594" s="256" t="n"/>
      <c r="AU594" s="237">
        <f>IF(COUNTA(AH594:AT594)=0,"",ROUND(AVERAGE(AH594:AT594),1))</f>
        <v/>
      </c>
    </row>
    <row r="595" ht="14.4" customHeight="1" s="185">
      <c r="A595" s="255" t="n">
        <v>5</v>
      </c>
      <c r="B595" s="194">
        <f t="array" ref="B595:B595">IFERROR(INDEX(Liste_Enfants!B$4:B$53,SMALL(IF(Liste_Enfants!E$4:E$53="C",ROW(Liste_Enfants!E$4:E$53)-3),5))&amp;" "&amp;INDEX(Liste_Enfants!C$4:C$53,SMALL(IF(Liste_Enfants!E$4:E$53="C",ROW(Liste_Enfants!E$4:E$53)-3),5)),"")</f>
        <v/>
      </c>
      <c r="C595" s="235" t="n"/>
      <c r="D595" s="256" t="n"/>
      <c r="E595" s="256" t="n"/>
      <c r="F595" s="256" t="n"/>
      <c r="G595" s="256" t="n"/>
      <c r="H595" s="256" t="n"/>
      <c r="I595" s="256" t="n"/>
      <c r="J595" s="256" t="n"/>
      <c r="K595" s="256" t="n"/>
      <c r="L595" s="256" t="n"/>
      <c r="M595" s="256" t="n"/>
      <c r="N595" s="256" t="n"/>
      <c r="O595" s="256" t="n"/>
      <c r="P595" s="256" t="n"/>
      <c r="Q595" s="264">
        <f>IF(COUNTA(D595:P595)=0,"",ROUND(AVERAGE(D595:P595),1))</f>
        <v/>
      </c>
      <c r="S595" s="256" t="n"/>
      <c r="T595" s="256" t="n"/>
      <c r="U595" s="256" t="n"/>
      <c r="V595" s="256" t="n"/>
      <c r="W595" s="256" t="n"/>
      <c r="X595" s="256" t="n"/>
      <c r="Y595" s="256" t="n"/>
      <c r="Z595" s="256" t="n"/>
      <c r="AA595" s="256" t="n"/>
      <c r="AB595" s="256" t="n"/>
      <c r="AC595" s="256" t="n"/>
      <c r="AD595" s="256" t="n"/>
      <c r="AE595" s="256" t="n"/>
      <c r="AF595" s="264">
        <f>IF(COUNTA(S595:AE595)=0,"",ROUND(AVERAGE(S595:AE595),1))</f>
        <v/>
      </c>
      <c r="AH595" s="256" t="n"/>
      <c r="AI595" s="256" t="n"/>
      <c r="AJ595" s="256" t="n"/>
      <c r="AK595" s="256" t="n"/>
      <c r="AL595" s="256" t="n"/>
      <c r="AM595" s="256" t="n"/>
      <c r="AN595" s="256" t="n"/>
      <c r="AO595" s="256" t="n"/>
      <c r="AP595" s="256" t="n"/>
      <c r="AQ595" s="256" t="n"/>
      <c r="AR595" s="256" t="n"/>
      <c r="AS595" s="256" t="n"/>
      <c r="AT595" s="256" t="n"/>
      <c r="AU595" s="237">
        <f>IF(COUNTA(AH595:AT595)=0,"",ROUND(AVERAGE(AH595:AT595),1))</f>
        <v/>
      </c>
    </row>
    <row r="596" ht="14.4" customHeight="1" s="185">
      <c r="A596" s="255" t="n">
        <v>6</v>
      </c>
      <c r="B596" s="194">
        <f t="array" ref="B596:B596">IFERROR(INDEX(Liste_Enfants!B$4:B$53,SMALL(IF(Liste_Enfants!E$4:E$53="C",ROW(Liste_Enfants!E$4:E$53)-3),6))&amp;" "&amp;INDEX(Liste_Enfants!C$4:C$53,SMALL(IF(Liste_Enfants!E$4:E$53="C",ROW(Liste_Enfants!E$4:E$53)-3),6)),"")</f>
        <v/>
      </c>
      <c r="C596" s="235" t="n"/>
      <c r="D596" s="256" t="n"/>
      <c r="E596" s="256" t="n"/>
      <c r="F596" s="256" t="n"/>
      <c r="G596" s="256" t="n"/>
      <c r="H596" s="256" t="n"/>
      <c r="I596" s="256" t="n"/>
      <c r="J596" s="256" t="n"/>
      <c r="K596" s="256" t="n"/>
      <c r="L596" s="256" t="n"/>
      <c r="M596" s="256" t="n"/>
      <c r="N596" s="256" t="n"/>
      <c r="O596" s="256" t="n"/>
      <c r="P596" s="256" t="n"/>
      <c r="Q596" s="264">
        <f>IF(COUNTA(D596:P596)=0,"",ROUND(AVERAGE(D596:P596),1))</f>
        <v/>
      </c>
      <c r="S596" s="256" t="n"/>
      <c r="T596" s="256" t="n"/>
      <c r="U596" s="256" t="n"/>
      <c r="V596" s="256" t="n"/>
      <c r="W596" s="256" t="n"/>
      <c r="X596" s="256" t="n"/>
      <c r="Y596" s="256" t="n"/>
      <c r="Z596" s="256" t="n"/>
      <c r="AA596" s="256" t="n"/>
      <c r="AB596" s="256" t="n"/>
      <c r="AC596" s="256" t="n"/>
      <c r="AD596" s="256" t="n"/>
      <c r="AE596" s="256" t="n"/>
      <c r="AF596" s="264">
        <f>IF(COUNTA(S596:AE596)=0,"",ROUND(AVERAGE(S596:AE596),1))</f>
        <v/>
      </c>
      <c r="AH596" s="256" t="n"/>
      <c r="AI596" s="256" t="n"/>
      <c r="AJ596" s="256" t="n"/>
      <c r="AK596" s="256" t="n"/>
      <c r="AL596" s="256" t="n"/>
      <c r="AM596" s="256" t="n"/>
      <c r="AN596" s="256" t="n"/>
      <c r="AO596" s="256" t="n"/>
      <c r="AP596" s="256" t="n"/>
      <c r="AQ596" s="256" t="n"/>
      <c r="AR596" s="256" t="n"/>
      <c r="AS596" s="256" t="n"/>
      <c r="AT596" s="256" t="n"/>
      <c r="AU596" s="237">
        <f>IF(COUNTA(AH596:AT596)=0,"",ROUND(AVERAGE(AH596:AT596),1))</f>
        <v/>
      </c>
    </row>
    <row r="597" ht="14.4" customHeight="1" s="185">
      <c r="A597" s="255" t="n">
        <v>7</v>
      </c>
      <c r="B597" s="194">
        <f t="array" ref="B597:B597">IFERROR(INDEX(Liste_Enfants!B$4:B$53,SMALL(IF(Liste_Enfants!E$4:E$53="C",ROW(Liste_Enfants!E$4:E$53)-3),7))&amp;" "&amp;INDEX(Liste_Enfants!C$4:C$53,SMALL(IF(Liste_Enfants!E$4:E$53="C",ROW(Liste_Enfants!E$4:E$53)-3),7)),"")</f>
        <v/>
      </c>
      <c r="C597" s="235" t="n"/>
      <c r="D597" s="256" t="n"/>
      <c r="E597" s="256" t="n"/>
      <c r="F597" s="256" t="n"/>
      <c r="G597" s="256" t="n"/>
      <c r="H597" s="256" t="n"/>
      <c r="I597" s="256" t="n"/>
      <c r="J597" s="256" t="n"/>
      <c r="K597" s="256" t="n"/>
      <c r="L597" s="256" t="n"/>
      <c r="M597" s="256" t="n"/>
      <c r="N597" s="256" t="n"/>
      <c r="O597" s="256" t="n"/>
      <c r="P597" s="256" t="n"/>
      <c r="Q597" s="264">
        <f>IF(COUNTA(D597:P597)=0,"",ROUND(AVERAGE(D597:P597),1))</f>
        <v/>
      </c>
      <c r="S597" s="256" t="n"/>
      <c r="T597" s="256" t="n"/>
      <c r="U597" s="256" t="n"/>
      <c r="V597" s="256" t="n"/>
      <c r="W597" s="256" t="n"/>
      <c r="X597" s="256" t="n"/>
      <c r="Y597" s="256" t="n"/>
      <c r="Z597" s="256" t="n"/>
      <c r="AA597" s="256" t="n"/>
      <c r="AB597" s="256" t="n"/>
      <c r="AC597" s="256" t="n"/>
      <c r="AD597" s="256" t="n"/>
      <c r="AE597" s="256" t="n"/>
      <c r="AF597" s="264">
        <f>IF(COUNTA(S597:AE597)=0,"",ROUND(AVERAGE(S597:AE597),1))</f>
        <v/>
      </c>
      <c r="AH597" s="256" t="n"/>
      <c r="AI597" s="256" t="n"/>
      <c r="AJ597" s="256" t="n"/>
      <c r="AK597" s="256" t="n"/>
      <c r="AL597" s="256" t="n"/>
      <c r="AM597" s="256" t="n"/>
      <c r="AN597" s="256" t="n"/>
      <c r="AO597" s="256" t="n"/>
      <c r="AP597" s="256" t="n"/>
      <c r="AQ597" s="256" t="n"/>
      <c r="AR597" s="256" t="n"/>
      <c r="AS597" s="256" t="n"/>
      <c r="AT597" s="256" t="n"/>
      <c r="AU597" s="237">
        <f>IF(COUNTA(AH597:AT597)=0,"",ROUND(AVERAGE(AH597:AT597),1))</f>
        <v/>
      </c>
    </row>
    <row r="598" ht="14.4" customHeight="1" s="185">
      <c r="A598" s="255" t="n">
        <v>8</v>
      </c>
      <c r="B598" s="194">
        <f t="array" ref="B598:B598">IFERROR(INDEX(Liste_Enfants!B$4:B$53,SMALL(IF(Liste_Enfants!E$4:E$53="C",ROW(Liste_Enfants!E$4:E$53)-3),8))&amp;" "&amp;INDEX(Liste_Enfants!C$4:C$53,SMALL(IF(Liste_Enfants!E$4:E$53="C",ROW(Liste_Enfants!E$4:E$53)-3),8)),"")</f>
        <v/>
      </c>
      <c r="C598" s="235" t="n"/>
      <c r="D598" s="256" t="n"/>
      <c r="E598" s="256" t="n"/>
      <c r="F598" s="256" t="n"/>
      <c r="G598" s="256" t="n"/>
      <c r="H598" s="256" t="n"/>
      <c r="I598" s="256" t="n"/>
      <c r="J598" s="256" t="n"/>
      <c r="K598" s="256" t="n"/>
      <c r="L598" s="256" t="n"/>
      <c r="M598" s="256" t="n"/>
      <c r="N598" s="256" t="n"/>
      <c r="O598" s="256" t="n"/>
      <c r="P598" s="256" t="n"/>
      <c r="Q598" s="264">
        <f>IF(COUNTA(D598:P598)=0,"",ROUND(AVERAGE(D598:P598),1))</f>
        <v/>
      </c>
      <c r="S598" s="256" t="n"/>
      <c r="T598" s="256" t="n"/>
      <c r="U598" s="256" t="n"/>
      <c r="V598" s="256" t="n"/>
      <c r="W598" s="256" t="n"/>
      <c r="X598" s="256" t="n"/>
      <c r="Y598" s="256" t="n"/>
      <c r="Z598" s="256" t="n"/>
      <c r="AA598" s="256" t="n"/>
      <c r="AB598" s="256" t="n"/>
      <c r="AC598" s="256" t="n"/>
      <c r="AD598" s="256" t="n"/>
      <c r="AE598" s="256" t="n"/>
      <c r="AF598" s="264">
        <f>IF(COUNTA(S598:AE598)=0,"",ROUND(AVERAGE(S598:AE598),1))</f>
        <v/>
      </c>
      <c r="AH598" s="256" t="n"/>
      <c r="AI598" s="256" t="n"/>
      <c r="AJ598" s="256" t="n"/>
      <c r="AK598" s="256" t="n"/>
      <c r="AL598" s="256" t="n"/>
      <c r="AM598" s="256" t="n"/>
      <c r="AN598" s="256" t="n"/>
      <c r="AO598" s="256" t="n"/>
      <c r="AP598" s="256" t="n"/>
      <c r="AQ598" s="256" t="n"/>
      <c r="AR598" s="256" t="n"/>
      <c r="AS598" s="256" t="n"/>
      <c r="AT598" s="256" t="n"/>
      <c r="AU598" s="237">
        <f>IF(COUNTA(AH598:AT598)=0,"",ROUND(AVERAGE(AH598:AT598),1))</f>
        <v/>
      </c>
    </row>
    <row r="599" ht="14.4" customHeight="1" s="185">
      <c r="A599" s="255" t="n">
        <v>9</v>
      </c>
      <c r="B599" s="194">
        <f t="array" ref="B599:B599">IFERROR(INDEX(Liste_Enfants!B$4:B$53,SMALL(IF(Liste_Enfants!E$4:E$53="C",ROW(Liste_Enfants!E$4:E$53)-3),9))&amp;" "&amp;INDEX(Liste_Enfants!C$4:C$53,SMALL(IF(Liste_Enfants!E$4:E$53="C",ROW(Liste_Enfants!E$4:E$53)-3),9)),"")</f>
        <v/>
      </c>
      <c r="C599" s="235" t="n"/>
      <c r="D599" s="256" t="n"/>
      <c r="E599" s="256" t="n"/>
      <c r="F599" s="256" t="n"/>
      <c r="G599" s="256" t="n"/>
      <c r="H599" s="256" t="n"/>
      <c r="I599" s="256" t="n"/>
      <c r="J599" s="256" t="n"/>
      <c r="K599" s="256" t="n"/>
      <c r="L599" s="256" t="n"/>
      <c r="M599" s="256" t="n"/>
      <c r="N599" s="256" t="n"/>
      <c r="O599" s="256" t="n"/>
      <c r="P599" s="256" t="n"/>
      <c r="Q599" s="264">
        <f>IF(COUNTA(D599:P599)=0,"",ROUND(AVERAGE(D599:P599),1))</f>
        <v/>
      </c>
      <c r="S599" s="256" t="n"/>
      <c r="T599" s="256" t="n"/>
      <c r="U599" s="256" t="n"/>
      <c r="V599" s="256" t="n"/>
      <c r="W599" s="256" t="n"/>
      <c r="X599" s="256" t="n"/>
      <c r="Y599" s="256" t="n"/>
      <c r="Z599" s="256" t="n"/>
      <c r="AA599" s="256" t="n"/>
      <c r="AB599" s="256" t="n"/>
      <c r="AC599" s="256" t="n"/>
      <c r="AD599" s="256" t="n"/>
      <c r="AE599" s="256" t="n"/>
      <c r="AF599" s="264">
        <f>IF(COUNTA(S599:AE599)=0,"",ROUND(AVERAGE(S599:AE599),1))</f>
        <v/>
      </c>
      <c r="AH599" s="256" t="n"/>
      <c r="AI599" s="256" t="n"/>
      <c r="AJ599" s="256" t="n"/>
      <c r="AK599" s="256" t="n"/>
      <c r="AL599" s="256" t="n"/>
      <c r="AM599" s="256" t="n"/>
      <c r="AN599" s="256" t="n"/>
      <c r="AO599" s="256" t="n"/>
      <c r="AP599" s="256" t="n"/>
      <c r="AQ599" s="256" t="n"/>
      <c r="AR599" s="256" t="n"/>
      <c r="AS599" s="256" t="n"/>
      <c r="AT599" s="256" t="n"/>
      <c r="AU599" s="237">
        <f>IF(COUNTA(AH599:AT599)=0,"",ROUND(AVERAGE(AH599:AT599),1))</f>
        <v/>
      </c>
    </row>
    <row r="600" ht="14.4" customHeight="1" s="185">
      <c r="A600" s="255" t="n">
        <v>10</v>
      </c>
      <c r="B600" s="194">
        <f t="array" ref="B600:B600">IFERROR(INDEX(Liste_Enfants!B$4:B$53,SMALL(IF(Liste_Enfants!E$4:E$53="C",ROW(Liste_Enfants!E$4:E$53)-3),10))&amp;" "&amp;INDEX(Liste_Enfants!C$4:C$53,SMALL(IF(Liste_Enfants!E$4:E$53="C",ROW(Liste_Enfants!E$4:E$53)-3),10)),"")</f>
        <v/>
      </c>
      <c r="C600" s="235" t="n"/>
      <c r="D600" s="256" t="n"/>
      <c r="E600" s="256" t="n"/>
      <c r="F600" s="256" t="n"/>
      <c r="G600" s="256" t="n"/>
      <c r="H600" s="256" t="n"/>
      <c r="I600" s="256" t="n"/>
      <c r="J600" s="256" t="n"/>
      <c r="K600" s="256" t="n"/>
      <c r="L600" s="256" t="n"/>
      <c r="M600" s="256" t="n"/>
      <c r="N600" s="256" t="n"/>
      <c r="O600" s="256" t="n"/>
      <c r="P600" s="256" t="n"/>
      <c r="Q600" s="264">
        <f>IF(COUNTA(D600:P600)=0,"",ROUND(AVERAGE(D600:P600),1))</f>
        <v/>
      </c>
      <c r="S600" s="256" t="n"/>
      <c r="T600" s="256" t="n"/>
      <c r="U600" s="256" t="n"/>
      <c r="V600" s="256" t="n"/>
      <c r="W600" s="256" t="n"/>
      <c r="X600" s="256" t="n"/>
      <c r="Y600" s="256" t="n"/>
      <c r="Z600" s="256" t="n"/>
      <c r="AA600" s="256" t="n"/>
      <c r="AB600" s="256" t="n"/>
      <c r="AC600" s="256" t="n"/>
      <c r="AD600" s="256" t="n"/>
      <c r="AE600" s="256" t="n"/>
      <c r="AF600" s="264">
        <f>IF(COUNTA(S600:AE600)=0,"",ROUND(AVERAGE(S600:AE600),1))</f>
        <v/>
      </c>
      <c r="AH600" s="256" t="n"/>
      <c r="AI600" s="256" t="n"/>
      <c r="AJ600" s="256" t="n"/>
      <c r="AK600" s="256" t="n"/>
      <c r="AL600" s="256" t="n"/>
      <c r="AM600" s="256" t="n"/>
      <c r="AN600" s="256" t="n"/>
      <c r="AO600" s="256" t="n"/>
      <c r="AP600" s="256" t="n"/>
      <c r="AQ600" s="256" t="n"/>
      <c r="AR600" s="256" t="n"/>
      <c r="AS600" s="256" t="n"/>
      <c r="AT600" s="256" t="n"/>
      <c r="AU600" s="237">
        <f>IF(COUNTA(AH600:AT600)=0,"",ROUND(AVERAGE(AH600:AT600),1))</f>
        <v/>
      </c>
    </row>
    <row r="601" ht="14.4" customHeight="1" s="185">
      <c r="A601" s="255" t="n">
        <v>11</v>
      </c>
      <c r="B601" s="194">
        <f t="array" ref="B601:B601">IFERROR(INDEX(Liste_Enfants!B$4:B$53,SMALL(IF(Liste_Enfants!E$4:E$53="C",ROW(Liste_Enfants!E$4:E$53)-3),11))&amp;" "&amp;INDEX(Liste_Enfants!C$4:C$53,SMALL(IF(Liste_Enfants!E$4:E$53="C",ROW(Liste_Enfants!E$4:E$53)-3),11)),"")</f>
        <v/>
      </c>
      <c r="C601" s="235" t="n"/>
      <c r="D601" s="256" t="n"/>
      <c r="E601" s="256" t="n"/>
      <c r="F601" s="256" t="n"/>
      <c r="G601" s="256" t="n"/>
      <c r="H601" s="256" t="n"/>
      <c r="I601" s="256" t="n"/>
      <c r="J601" s="256" t="n"/>
      <c r="K601" s="256" t="n"/>
      <c r="L601" s="256" t="n"/>
      <c r="M601" s="256" t="n"/>
      <c r="N601" s="256" t="n"/>
      <c r="O601" s="256" t="n"/>
      <c r="P601" s="256" t="n"/>
      <c r="Q601" s="264">
        <f>IF(COUNTA(D601:P601)=0,"",ROUND(AVERAGE(D601:P601),1))</f>
        <v/>
      </c>
      <c r="S601" s="256" t="n"/>
      <c r="T601" s="256" t="n"/>
      <c r="U601" s="256" t="n"/>
      <c r="V601" s="256" t="n"/>
      <c r="W601" s="256" t="n"/>
      <c r="X601" s="256" t="n"/>
      <c r="Y601" s="256" t="n"/>
      <c r="Z601" s="256" t="n"/>
      <c r="AA601" s="256" t="n"/>
      <c r="AB601" s="256" t="n"/>
      <c r="AC601" s="256" t="n"/>
      <c r="AD601" s="256" t="n"/>
      <c r="AE601" s="256" t="n"/>
      <c r="AF601" s="264">
        <f>IF(COUNTA(S601:AE601)=0,"",ROUND(AVERAGE(S601:AE601),1))</f>
        <v/>
      </c>
      <c r="AH601" s="256" t="n"/>
      <c r="AI601" s="256" t="n"/>
      <c r="AJ601" s="256" t="n"/>
      <c r="AK601" s="256" t="n"/>
      <c r="AL601" s="256" t="n"/>
      <c r="AM601" s="256" t="n"/>
      <c r="AN601" s="256" t="n"/>
      <c r="AO601" s="256" t="n"/>
      <c r="AP601" s="256" t="n"/>
      <c r="AQ601" s="256" t="n"/>
      <c r="AR601" s="256" t="n"/>
      <c r="AS601" s="256" t="n"/>
      <c r="AT601" s="256" t="n"/>
      <c r="AU601" s="237">
        <f>IF(COUNTA(AH601:AT601)=0,"",ROUND(AVERAGE(AH601:AT601),1))</f>
        <v/>
      </c>
    </row>
    <row r="602" ht="14.4" customHeight="1" s="185">
      <c r="A602" s="255" t="n">
        <v>12</v>
      </c>
      <c r="B602" s="194">
        <f t="array" ref="B602:B602">IFERROR(INDEX(Liste_Enfants!B$4:B$53,SMALL(IF(Liste_Enfants!E$4:E$53="C",ROW(Liste_Enfants!E$4:E$53)-3),12))&amp;" "&amp;INDEX(Liste_Enfants!C$4:C$53,SMALL(IF(Liste_Enfants!E$4:E$53="C",ROW(Liste_Enfants!E$4:E$53)-3),12)),"")</f>
        <v/>
      </c>
      <c r="C602" s="235" t="n"/>
      <c r="D602" s="256" t="n"/>
      <c r="E602" s="256" t="n"/>
      <c r="F602" s="256" t="n"/>
      <c r="G602" s="256" t="n"/>
      <c r="H602" s="256" t="n"/>
      <c r="I602" s="256" t="n"/>
      <c r="J602" s="256" t="n"/>
      <c r="K602" s="256" t="n"/>
      <c r="L602" s="256" t="n"/>
      <c r="M602" s="256" t="n"/>
      <c r="N602" s="256" t="n"/>
      <c r="O602" s="256" t="n"/>
      <c r="P602" s="256" t="n"/>
      <c r="Q602" s="264">
        <f>IF(COUNTA(D602:P602)=0,"",ROUND(AVERAGE(D602:P602),1))</f>
        <v/>
      </c>
      <c r="S602" s="256" t="n"/>
      <c r="T602" s="256" t="n"/>
      <c r="U602" s="256" t="n"/>
      <c r="V602" s="256" t="n"/>
      <c r="W602" s="256" t="n"/>
      <c r="X602" s="256" t="n"/>
      <c r="Y602" s="256" t="n"/>
      <c r="Z602" s="256" t="n"/>
      <c r="AA602" s="256" t="n"/>
      <c r="AB602" s="256" t="n"/>
      <c r="AC602" s="256" t="n"/>
      <c r="AD602" s="256" t="n"/>
      <c r="AE602" s="256" t="n"/>
      <c r="AF602" s="264">
        <f>IF(COUNTA(S602:AE602)=0,"",ROUND(AVERAGE(S602:AE602),1))</f>
        <v/>
      </c>
      <c r="AH602" s="256" t="n"/>
      <c r="AI602" s="256" t="n"/>
      <c r="AJ602" s="256" t="n"/>
      <c r="AK602" s="256" t="n"/>
      <c r="AL602" s="256" t="n"/>
      <c r="AM602" s="256" t="n"/>
      <c r="AN602" s="256" t="n"/>
      <c r="AO602" s="256" t="n"/>
      <c r="AP602" s="256" t="n"/>
      <c r="AQ602" s="256" t="n"/>
      <c r="AR602" s="256" t="n"/>
      <c r="AS602" s="256" t="n"/>
      <c r="AT602" s="256" t="n"/>
      <c r="AU602" s="237">
        <f>IF(COUNTA(AH602:AT602)=0,"",ROUND(AVERAGE(AH602:AT602),1))</f>
        <v/>
      </c>
    </row>
    <row r="603" ht="14.4" customHeight="1" s="185">
      <c r="A603" s="255" t="n">
        <v>13</v>
      </c>
      <c r="B603" s="194">
        <f t="array" ref="B603:B603">IFERROR(INDEX(Liste_Enfants!B$4:B$53,SMALL(IF(Liste_Enfants!E$4:E$53="C",ROW(Liste_Enfants!E$4:E$53)-3),13))&amp;" "&amp;INDEX(Liste_Enfants!C$4:C$53,SMALL(IF(Liste_Enfants!E$4:E$53="C",ROW(Liste_Enfants!E$4:E$53)-3),13)),"")</f>
        <v/>
      </c>
      <c r="C603" s="235" t="n"/>
      <c r="D603" s="256" t="n"/>
      <c r="E603" s="256" t="n"/>
      <c r="F603" s="256" t="n"/>
      <c r="G603" s="256" t="n"/>
      <c r="H603" s="256" t="n"/>
      <c r="I603" s="256" t="n"/>
      <c r="J603" s="256" t="n"/>
      <c r="K603" s="256" t="n"/>
      <c r="L603" s="256" t="n"/>
      <c r="M603" s="256" t="n"/>
      <c r="N603" s="256" t="n"/>
      <c r="O603" s="256" t="n"/>
      <c r="P603" s="256" t="n"/>
      <c r="Q603" s="264">
        <f>IF(COUNTA(D603:P603)=0,"",ROUND(AVERAGE(D603:P603),1))</f>
        <v/>
      </c>
      <c r="S603" s="256" t="n"/>
      <c r="T603" s="256" t="n"/>
      <c r="U603" s="256" t="n"/>
      <c r="V603" s="256" t="n"/>
      <c r="W603" s="256" t="n"/>
      <c r="X603" s="256" t="n"/>
      <c r="Y603" s="256" t="n"/>
      <c r="Z603" s="256" t="n"/>
      <c r="AA603" s="256" t="n"/>
      <c r="AB603" s="256" t="n"/>
      <c r="AC603" s="256" t="n"/>
      <c r="AD603" s="256" t="n"/>
      <c r="AE603" s="256" t="n"/>
      <c r="AF603" s="264">
        <f>IF(COUNTA(S603:AE603)=0,"",ROUND(AVERAGE(S603:AE603),1))</f>
        <v/>
      </c>
      <c r="AH603" s="256" t="n"/>
      <c r="AI603" s="256" t="n"/>
      <c r="AJ603" s="256" t="n"/>
      <c r="AK603" s="256" t="n"/>
      <c r="AL603" s="256" t="n"/>
      <c r="AM603" s="256" t="n"/>
      <c r="AN603" s="256" t="n"/>
      <c r="AO603" s="256" t="n"/>
      <c r="AP603" s="256" t="n"/>
      <c r="AQ603" s="256" t="n"/>
      <c r="AR603" s="256" t="n"/>
      <c r="AS603" s="256" t="n"/>
      <c r="AT603" s="256" t="n"/>
      <c r="AU603" s="237">
        <f>IF(COUNTA(AH603:AT603)=0,"",ROUND(AVERAGE(AH603:AT603),1))</f>
        <v/>
      </c>
    </row>
    <row r="604" ht="14.4" customHeight="1" s="185">
      <c r="A604" s="255" t="n">
        <v>14</v>
      </c>
      <c r="B604" s="194">
        <f t="array" ref="B604:B604">IFERROR(INDEX(Liste_Enfants!B$4:B$53,SMALL(IF(Liste_Enfants!E$4:E$53="C",ROW(Liste_Enfants!E$4:E$53)-3),14))&amp;" "&amp;INDEX(Liste_Enfants!C$4:C$53,SMALL(IF(Liste_Enfants!E$4:E$53="C",ROW(Liste_Enfants!E$4:E$53)-3),14)),"")</f>
        <v/>
      </c>
      <c r="C604" s="235" t="n"/>
      <c r="D604" s="256" t="n"/>
      <c r="E604" s="256" t="n"/>
      <c r="F604" s="256" t="n"/>
      <c r="G604" s="256" t="n"/>
      <c r="H604" s="256" t="n"/>
      <c r="I604" s="256" t="n"/>
      <c r="J604" s="256" t="n"/>
      <c r="K604" s="256" t="n"/>
      <c r="L604" s="256" t="n"/>
      <c r="M604" s="256" t="n"/>
      <c r="N604" s="256" t="n"/>
      <c r="O604" s="256" t="n"/>
      <c r="P604" s="256" t="n"/>
      <c r="Q604" s="264">
        <f>IF(COUNTA(D604:P604)=0,"",ROUND(AVERAGE(D604:P604),1))</f>
        <v/>
      </c>
      <c r="S604" s="256" t="n"/>
      <c r="T604" s="256" t="n"/>
      <c r="U604" s="256" t="n"/>
      <c r="V604" s="256" t="n"/>
      <c r="W604" s="256" t="n"/>
      <c r="X604" s="256" t="n"/>
      <c r="Y604" s="256" t="n"/>
      <c r="Z604" s="256" t="n"/>
      <c r="AA604" s="256" t="n"/>
      <c r="AB604" s="256" t="n"/>
      <c r="AC604" s="256" t="n"/>
      <c r="AD604" s="256" t="n"/>
      <c r="AE604" s="256" t="n"/>
      <c r="AF604" s="264">
        <f>IF(COUNTA(S604:AE604)=0,"",ROUND(AVERAGE(S604:AE604),1))</f>
        <v/>
      </c>
      <c r="AH604" s="256" t="n"/>
      <c r="AI604" s="256" t="n"/>
      <c r="AJ604" s="256" t="n"/>
      <c r="AK604" s="256" t="n"/>
      <c r="AL604" s="256" t="n"/>
      <c r="AM604" s="256" t="n"/>
      <c r="AN604" s="256" t="n"/>
      <c r="AO604" s="256" t="n"/>
      <c r="AP604" s="256" t="n"/>
      <c r="AQ604" s="256" t="n"/>
      <c r="AR604" s="256" t="n"/>
      <c r="AS604" s="256" t="n"/>
      <c r="AT604" s="256" t="n"/>
      <c r="AU604" s="237">
        <f>IF(COUNTA(AH604:AT604)=0,"",ROUND(AVERAGE(AH604:AT604),1))</f>
        <v/>
      </c>
    </row>
    <row r="605" ht="14.4" customHeight="1" s="185">
      <c r="A605" s="255" t="n">
        <v>15</v>
      </c>
      <c r="B605" s="194">
        <f t="array" ref="B605:B605">IFERROR(INDEX(Liste_Enfants!B$4:B$53,SMALL(IF(Liste_Enfants!E$4:E$53="C",ROW(Liste_Enfants!E$4:E$53)-3),15))&amp;" "&amp;INDEX(Liste_Enfants!C$4:C$53,SMALL(IF(Liste_Enfants!E$4:E$53="C",ROW(Liste_Enfants!E$4:E$53)-3),15)),"")</f>
        <v/>
      </c>
      <c r="C605" s="235" t="n"/>
      <c r="D605" s="256" t="n"/>
      <c r="E605" s="256" t="n"/>
      <c r="F605" s="256" t="n"/>
      <c r="G605" s="256" t="n"/>
      <c r="H605" s="256" t="n"/>
      <c r="I605" s="256" t="n"/>
      <c r="J605" s="256" t="n"/>
      <c r="K605" s="256" t="n"/>
      <c r="L605" s="256" t="n"/>
      <c r="M605" s="256" t="n"/>
      <c r="N605" s="256" t="n"/>
      <c r="O605" s="256" t="n"/>
      <c r="P605" s="256" t="n"/>
      <c r="Q605" s="264">
        <f>IF(COUNTA(D605:P605)=0,"",ROUND(AVERAGE(D605:P605),1))</f>
        <v/>
      </c>
      <c r="S605" s="256" t="n"/>
      <c r="T605" s="256" t="n"/>
      <c r="U605" s="256" t="n"/>
      <c r="V605" s="256" t="n"/>
      <c r="W605" s="256" t="n"/>
      <c r="X605" s="256" t="n"/>
      <c r="Y605" s="256" t="n"/>
      <c r="Z605" s="256" t="n"/>
      <c r="AA605" s="256" t="n"/>
      <c r="AB605" s="256" t="n"/>
      <c r="AC605" s="256" t="n"/>
      <c r="AD605" s="256" t="n"/>
      <c r="AE605" s="256" t="n"/>
      <c r="AF605" s="264">
        <f>IF(COUNTA(S605:AE605)=0,"",ROUND(AVERAGE(S605:AE605),1))</f>
        <v/>
      </c>
      <c r="AH605" s="256" t="n"/>
      <c r="AI605" s="256" t="n"/>
      <c r="AJ605" s="256" t="n"/>
      <c r="AK605" s="256" t="n"/>
      <c r="AL605" s="256" t="n"/>
      <c r="AM605" s="256" t="n"/>
      <c r="AN605" s="256" t="n"/>
      <c r="AO605" s="256" t="n"/>
      <c r="AP605" s="256" t="n"/>
      <c r="AQ605" s="256" t="n"/>
      <c r="AR605" s="256" t="n"/>
      <c r="AS605" s="256" t="n"/>
      <c r="AT605" s="256" t="n"/>
      <c r="AU605" s="237">
        <f>IF(COUNTA(AH605:AT605)=0,"",ROUND(AVERAGE(AH605:AT605),1))</f>
        <v/>
      </c>
    </row>
    <row r="606" ht="14.4" customHeight="1" s="185">
      <c r="A606" s="257" t="inlineStr">
        <is>
          <t>📊 MOY.</t>
        </is>
      </c>
      <c r="C606" s="235" t="n"/>
      <c r="D606" s="258">
        <f>IF(COUNTA(D591:D605)=0,"",ROUND(AVERAGE(D591:D605),1))</f>
        <v/>
      </c>
      <c r="E606" s="258">
        <f>IF(COUNTA(E591:E605)=0,"",ROUND(AVERAGE(E591:E605),1))</f>
        <v/>
      </c>
      <c r="F606" s="258">
        <f>IF(COUNTA(F591:F605)=0,"",ROUND(AVERAGE(F591:F605),1))</f>
        <v/>
      </c>
      <c r="G606" s="258">
        <f>IF(COUNTA(G591:G605)=0,"",ROUND(AVERAGE(G591:G605),1))</f>
        <v/>
      </c>
      <c r="H606" s="258">
        <f>IF(COUNTA(H591:H605)=0,"",ROUND(AVERAGE(H591:H605),1))</f>
        <v/>
      </c>
      <c r="I606" s="258">
        <f>IF(COUNTA(I591:I605)=0,"",ROUND(AVERAGE(I591:I605),1))</f>
        <v/>
      </c>
      <c r="J606" s="258">
        <f>IF(COUNTA(J591:J605)=0,"",ROUND(AVERAGE(J591:J605),1))</f>
        <v/>
      </c>
      <c r="K606" s="258">
        <f>IF(COUNTA(K591:K605)=0,"",ROUND(AVERAGE(K591:K605),1))</f>
        <v/>
      </c>
      <c r="L606" s="258">
        <f>IF(COUNTA(L591:L605)=0,"",ROUND(AVERAGE(L591:L605),1))</f>
        <v/>
      </c>
      <c r="M606" s="258">
        <f>IF(COUNTA(M591:M605)=0,"",ROUND(AVERAGE(M591:M605),1))</f>
        <v/>
      </c>
      <c r="N606" s="258">
        <f>IF(COUNTA(N591:N605)=0,"",ROUND(AVERAGE(N591:N605),1))</f>
        <v/>
      </c>
      <c r="O606" s="258">
        <f>IF(COUNTA(O591:O605)=0,"",ROUND(AVERAGE(O591:O605),1))</f>
        <v/>
      </c>
      <c r="P606" s="258">
        <f>IF(COUNTA(P591:P605)=0,"",ROUND(AVERAGE(P591:P605),1))</f>
        <v/>
      </c>
      <c r="Q606" s="265">
        <f>IF(COUNTA(Q591:Q605)=0,"",ROUND(AVERAGE(Q591:Q605),1))</f>
        <v/>
      </c>
      <c r="S606" s="258">
        <f>IF(COUNTA(S591:S605)=0,"",ROUND(AVERAGE(S591:S605),1))</f>
        <v/>
      </c>
      <c r="T606" s="258">
        <f>IF(COUNTA(T591:T605)=0,"",ROUND(AVERAGE(T591:T605),1))</f>
        <v/>
      </c>
      <c r="U606" s="258">
        <f>IF(COUNTA(U591:U605)=0,"",ROUND(AVERAGE(U591:U605),1))</f>
        <v/>
      </c>
      <c r="V606" s="258">
        <f>IF(COUNTA(V591:V605)=0,"",ROUND(AVERAGE(V591:V605),1))</f>
        <v/>
      </c>
      <c r="W606" s="258">
        <f>IF(COUNTA(W591:W605)=0,"",ROUND(AVERAGE(W591:W605),1))</f>
        <v/>
      </c>
      <c r="X606" s="258">
        <f>IF(COUNTA(X591:X605)=0,"",ROUND(AVERAGE(X591:X605),1))</f>
        <v/>
      </c>
      <c r="Y606" s="258">
        <f>IF(COUNTA(Y591:Y605)=0,"",ROUND(AVERAGE(Y591:Y605),1))</f>
        <v/>
      </c>
      <c r="Z606" s="258">
        <f>IF(COUNTA(Z591:Z605)=0,"",ROUND(AVERAGE(Z591:Z605),1))</f>
        <v/>
      </c>
      <c r="AA606" s="258">
        <f>IF(COUNTA(AA591:AA605)=0,"",ROUND(AVERAGE(AA591:AA605),1))</f>
        <v/>
      </c>
      <c r="AB606" s="258">
        <f>IF(COUNTA(AB591:AB605)=0,"",ROUND(AVERAGE(AB591:AB605),1))</f>
        <v/>
      </c>
      <c r="AC606" s="258">
        <f>IF(COUNTA(AC591:AC605)=0,"",ROUND(AVERAGE(AC591:AC605),1))</f>
        <v/>
      </c>
      <c r="AD606" s="258">
        <f>IF(COUNTA(AD591:AD605)=0,"",ROUND(AVERAGE(AD591:AD605),1))</f>
        <v/>
      </c>
      <c r="AE606" s="258">
        <f>IF(COUNTA(AE591:AE605)=0,"",ROUND(AVERAGE(AE591:AE605),1))</f>
        <v/>
      </c>
      <c r="AF606" s="265">
        <f>IF(COUNTA(AF591:AF605)=0,"",ROUND(AVERAGE(AF591:AF605),1))</f>
        <v/>
      </c>
      <c r="AH606" s="258">
        <f>IF(COUNTA(AH591:AH605)=0,"",ROUND(AVERAGE(AH591:AH605),1))</f>
        <v/>
      </c>
      <c r="AI606" s="258">
        <f>IF(COUNTA(AI591:AI605)=0,"",ROUND(AVERAGE(AI591:AI605),1))</f>
        <v/>
      </c>
      <c r="AJ606" s="258">
        <f>IF(COUNTA(AJ591:AJ605)=0,"",ROUND(AVERAGE(AJ591:AJ605),1))</f>
        <v/>
      </c>
      <c r="AK606" s="258">
        <f>IF(COUNTA(AK591:AK605)=0,"",ROUND(AVERAGE(AK591:AK605),1))</f>
        <v/>
      </c>
      <c r="AL606" s="258">
        <f>IF(COUNTA(AL591:AL605)=0,"",ROUND(AVERAGE(AL591:AL605),1))</f>
        <v/>
      </c>
      <c r="AM606" s="258">
        <f>IF(COUNTA(AM591:AM605)=0,"",ROUND(AVERAGE(AM591:AM605),1))</f>
        <v/>
      </c>
      <c r="AN606" s="258">
        <f>IF(COUNTA(AN591:AN605)=0,"",ROUND(AVERAGE(AN591:AN605),1))</f>
        <v/>
      </c>
      <c r="AO606" s="258">
        <f>IF(COUNTA(AO591:AO605)=0,"",ROUND(AVERAGE(AO591:AO605),1))</f>
        <v/>
      </c>
      <c r="AP606" s="258">
        <f>IF(COUNTA(AP591:AP605)=0,"",ROUND(AVERAGE(AP591:AP605),1))</f>
        <v/>
      </c>
      <c r="AQ606" s="258">
        <f>IF(COUNTA(AQ591:AQ605)=0,"",ROUND(AVERAGE(AQ591:AQ605),1))</f>
        <v/>
      </c>
      <c r="AR606" s="258">
        <f>IF(COUNTA(AR591:AR605)=0,"",ROUND(AVERAGE(AR591:AR605),1))</f>
        <v/>
      </c>
      <c r="AS606" s="258">
        <f>IF(COUNTA(AS591:AS605)=0,"",ROUND(AVERAGE(AS591:AS605),1))</f>
        <v/>
      </c>
      <c r="AT606" s="258">
        <f>IF(COUNTA(AT591:AT605)=0,"",ROUND(AVERAGE(AT591:AT605),1))</f>
        <v/>
      </c>
      <c r="AU606" s="272">
        <f>IF(COUNTA(AU591:AU605)=0,"",ROUND(AVERAGE(AU591:AU605),1))</f>
        <v/>
      </c>
    </row>
    <row r="607" ht="30" customHeight="1" s="185">
      <c r="A607" s="260" t="inlineStr">
        <is>
          <t>N°</t>
        </is>
      </c>
      <c r="B607" s="245" t="inlineStr">
        <is>
          <t>📅 MERCREDI</t>
        </is>
      </c>
      <c r="C607" s="228" t="n"/>
      <c r="D607" s="229" t="inlineStr">
        <is>
          <t>Règles</t>
        </is>
      </c>
      <c r="E607" s="229" t="inlineStr">
        <is>
          <t>Coopér.</t>
        </is>
      </c>
      <c r="F607" s="229" t="inlineStr">
        <is>
          <t>Comm.</t>
        </is>
      </c>
      <c r="G607" s="229" t="inlineStr">
        <is>
          <t>Entraide</t>
        </is>
      </c>
      <c r="H607" s="230" t="inlineStr">
        <is>
          <t>Initiat.</t>
        </is>
      </c>
      <c r="I607" s="230" t="inlineStr">
        <is>
          <t>Gest.mat</t>
        </is>
      </c>
      <c r="J607" s="230" t="inlineStr">
        <is>
          <t>Orga.</t>
        </is>
      </c>
      <c r="K607" s="231" t="inlineStr">
        <is>
          <t>Imagin.</t>
        </is>
      </c>
      <c r="L607" s="231" t="inlineStr">
        <is>
          <t>Expr.art</t>
        </is>
      </c>
      <c r="M607" s="231" t="inlineStr">
        <is>
          <t>Expr.corp</t>
        </is>
      </c>
      <c r="N607" s="232" t="inlineStr">
        <is>
          <t>Coord.</t>
        </is>
      </c>
      <c r="O607" s="232" t="inlineStr">
        <is>
          <t>Endur.</t>
        </is>
      </c>
      <c r="P607" s="232" t="inlineStr">
        <is>
          <t>Esp.sport</t>
        </is>
      </c>
      <c r="Q607" s="267" t="inlineStr">
        <is>
          <t>MOY</t>
        </is>
      </c>
      <c r="R607" s="268" t="inlineStr">
        <is>
          <t>▼ Activité</t>
        </is>
      </c>
      <c r="S607" s="229" t="inlineStr">
        <is>
          <t>Règles</t>
        </is>
      </c>
      <c r="T607" s="229" t="inlineStr">
        <is>
          <t>Coopér.</t>
        </is>
      </c>
      <c r="U607" s="229" t="inlineStr">
        <is>
          <t>Comm.</t>
        </is>
      </c>
      <c r="V607" s="229" t="inlineStr">
        <is>
          <t>Entraide</t>
        </is>
      </c>
      <c r="W607" s="230" t="inlineStr">
        <is>
          <t>Initiat.</t>
        </is>
      </c>
      <c r="X607" s="230" t="inlineStr">
        <is>
          <t>Gest.mat</t>
        </is>
      </c>
      <c r="Y607" s="230" t="inlineStr">
        <is>
          <t>Orga.</t>
        </is>
      </c>
      <c r="Z607" s="231" t="inlineStr">
        <is>
          <t>Imagin.</t>
        </is>
      </c>
      <c r="AA607" s="231" t="inlineStr">
        <is>
          <t>Expr.art</t>
        </is>
      </c>
      <c r="AB607" s="231" t="inlineStr">
        <is>
          <t>Expr.corp</t>
        </is>
      </c>
      <c r="AC607" s="232" t="inlineStr">
        <is>
          <t>Coord.</t>
        </is>
      </c>
      <c r="AD607" s="232" t="inlineStr">
        <is>
          <t>Endur.</t>
        </is>
      </c>
      <c r="AE607" s="232" t="inlineStr">
        <is>
          <t>Esp.sport</t>
        </is>
      </c>
      <c r="AF607" s="267" t="inlineStr">
        <is>
          <t>MOY</t>
        </is>
      </c>
      <c r="AH607" s="229" t="inlineStr">
        <is>
          <t>Règles</t>
        </is>
      </c>
      <c r="AI607" s="229" t="inlineStr">
        <is>
          <t>Coopér.</t>
        </is>
      </c>
      <c r="AJ607" s="229" t="inlineStr">
        <is>
          <t>Comm.</t>
        </is>
      </c>
      <c r="AK607" s="229" t="inlineStr">
        <is>
          <t>Entraide</t>
        </is>
      </c>
      <c r="AL607" s="230" t="inlineStr">
        <is>
          <t>Initiat.</t>
        </is>
      </c>
      <c r="AM607" s="230" t="inlineStr">
        <is>
          <t>Gest.mat</t>
        </is>
      </c>
      <c r="AN607" s="230" t="inlineStr">
        <is>
          <t>Orga.</t>
        </is>
      </c>
      <c r="AO607" s="231" t="inlineStr">
        <is>
          <t>Imagin.</t>
        </is>
      </c>
      <c r="AP607" s="231" t="inlineStr">
        <is>
          <t>Expr.art</t>
        </is>
      </c>
      <c r="AQ607" s="231" t="inlineStr">
        <is>
          <t>Expr.corp</t>
        </is>
      </c>
      <c r="AR607" s="232" t="inlineStr">
        <is>
          <t>Coord.</t>
        </is>
      </c>
      <c r="AS607" s="232" t="inlineStr">
        <is>
          <t>Endur.</t>
        </is>
      </c>
      <c r="AT607" s="232" t="inlineStr">
        <is>
          <t>Esp.sport</t>
        </is>
      </c>
      <c r="AU607" s="269" t="inlineStr">
        <is>
          <t>MOY</t>
        </is>
      </c>
    </row>
    <row r="608" ht="14.4" customHeight="1" s="185">
      <c r="A608" s="255" t="n">
        <v>1</v>
      </c>
      <c r="B608" s="194">
        <f t="array" ref="B608:B608">IFERROR(INDEX(Liste_Enfants!B$4:B$53,SMALL(IF(Liste_Enfants!E$4:E$53="C",ROW(Liste_Enfants!E$4:E$53)-3),1))&amp;" "&amp;INDEX(Liste_Enfants!C$4:C$53,SMALL(IF(Liste_Enfants!E$4:E$53="C",ROW(Liste_Enfants!E$4:E$53)-3),1)),"")</f>
        <v/>
      </c>
      <c r="C608" s="235" t="n"/>
      <c r="D608" s="256" t="n"/>
      <c r="E608" s="256" t="n"/>
      <c r="F608" s="256" t="n"/>
      <c r="G608" s="256" t="n"/>
      <c r="H608" s="256" t="n"/>
      <c r="I608" s="256" t="n"/>
      <c r="J608" s="256" t="n"/>
      <c r="K608" s="256" t="n"/>
      <c r="L608" s="256" t="n"/>
      <c r="M608" s="256" t="n"/>
      <c r="N608" s="256" t="n"/>
      <c r="O608" s="256" t="n"/>
      <c r="P608" s="256" t="n"/>
      <c r="Q608" s="264">
        <f>IF(COUNTA(D608:P608)=0,"",ROUND(AVERAGE(D608:P608),1))</f>
        <v/>
      </c>
      <c r="S608" s="256" t="n"/>
      <c r="T608" s="256" t="n"/>
      <c r="U608" s="256" t="n"/>
      <c r="V608" s="256" t="n"/>
      <c r="W608" s="256" t="n"/>
      <c r="X608" s="256" t="n"/>
      <c r="Y608" s="256" t="n"/>
      <c r="Z608" s="256" t="n"/>
      <c r="AA608" s="256" t="n"/>
      <c r="AB608" s="256" t="n"/>
      <c r="AC608" s="256" t="n"/>
      <c r="AD608" s="256" t="n"/>
      <c r="AE608" s="256" t="n"/>
      <c r="AF608" s="264">
        <f>IF(COUNTA(S608:AE608)=0,"",ROUND(AVERAGE(S608:AE608),1))</f>
        <v/>
      </c>
      <c r="AH608" s="256" t="n"/>
      <c r="AI608" s="256" t="n"/>
      <c r="AJ608" s="256" t="n"/>
      <c r="AK608" s="256" t="n"/>
      <c r="AL608" s="256" t="n"/>
      <c r="AM608" s="256" t="n"/>
      <c r="AN608" s="256" t="n"/>
      <c r="AO608" s="256" t="n"/>
      <c r="AP608" s="256" t="n"/>
      <c r="AQ608" s="256" t="n"/>
      <c r="AR608" s="256" t="n"/>
      <c r="AS608" s="256" t="n"/>
      <c r="AT608" s="256" t="n"/>
      <c r="AU608" s="237">
        <f>IF(COUNTA(AH608:AT608)=0,"",ROUND(AVERAGE(AH608:AT608),1))</f>
        <v/>
      </c>
    </row>
    <row r="609" ht="14.4" customHeight="1" s="185">
      <c r="A609" s="255" t="n">
        <v>2</v>
      </c>
      <c r="B609" s="194">
        <f t="array" ref="B609:B609">IFERROR(INDEX(Liste_Enfants!B$4:B$53,SMALL(IF(Liste_Enfants!E$4:E$53="C",ROW(Liste_Enfants!E$4:E$53)-3),2))&amp;" "&amp;INDEX(Liste_Enfants!C$4:C$53,SMALL(IF(Liste_Enfants!E$4:E$53="C",ROW(Liste_Enfants!E$4:E$53)-3),2)),"")</f>
        <v/>
      </c>
      <c r="C609" s="235" t="n"/>
      <c r="D609" s="256" t="n"/>
      <c r="E609" s="256" t="n"/>
      <c r="F609" s="256" t="n"/>
      <c r="G609" s="256" t="n"/>
      <c r="H609" s="256" t="n"/>
      <c r="I609" s="256" t="n"/>
      <c r="J609" s="256" t="n"/>
      <c r="K609" s="256" t="n"/>
      <c r="L609" s="256" t="n"/>
      <c r="M609" s="256" t="n"/>
      <c r="N609" s="256" t="n"/>
      <c r="O609" s="256" t="n"/>
      <c r="P609" s="256" t="n"/>
      <c r="Q609" s="264">
        <f>IF(COUNTA(D609:P609)=0,"",ROUND(AVERAGE(D609:P609),1))</f>
        <v/>
      </c>
      <c r="S609" s="256" t="n"/>
      <c r="T609" s="256" t="n"/>
      <c r="U609" s="256" t="n"/>
      <c r="V609" s="256" t="n"/>
      <c r="W609" s="256" t="n"/>
      <c r="X609" s="256" t="n"/>
      <c r="Y609" s="256" t="n"/>
      <c r="Z609" s="256" t="n"/>
      <c r="AA609" s="256" t="n"/>
      <c r="AB609" s="256" t="n"/>
      <c r="AC609" s="256" t="n"/>
      <c r="AD609" s="256" t="n"/>
      <c r="AE609" s="256" t="n"/>
      <c r="AF609" s="264">
        <f>IF(COUNTA(S609:AE609)=0,"",ROUND(AVERAGE(S609:AE609),1))</f>
        <v/>
      </c>
      <c r="AH609" s="256" t="n"/>
      <c r="AI609" s="256" t="n"/>
      <c r="AJ609" s="256" t="n"/>
      <c r="AK609" s="256" t="n"/>
      <c r="AL609" s="256" t="n"/>
      <c r="AM609" s="256" t="n"/>
      <c r="AN609" s="256" t="n"/>
      <c r="AO609" s="256" t="n"/>
      <c r="AP609" s="256" t="n"/>
      <c r="AQ609" s="256" t="n"/>
      <c r="AR609" s="256" t="n"/>
      <c r="AS609" s="256" t="n"/>
      <c r="AT609" s="256" t="n"/>
      <c r="AU609" s="237">
        <f>IF(COUNTA(AH609:AT609)=0,"",ROUND(AVERAGE(AH609:AT609),1))</f>
        <v/>
      </c>
    </row>
    <row r="610" ht="14.4" customHeight="1" s="185">
      <c r="A610" s="255" t="n">
        <v>3</v>
      </c>
      <c r="B610" s="194">
        <f t="array" ref="B610:B610">IFERROR(INDEX(Liste_Enfants!B$4:B$53,SMALL(IF(Liste_Enfants!E$4:E$53="C",ROW(Liste_Enfants!E$4:E$53)-3),3))&amp;" "&amp;INDEX(Liste_Enfants!C$4:C$53,SMALL(IF(Liste_Enfants!E$4:E$53="C",ROW(Liste_Enfants!E$4:E$53)-3),3)),"")</f>
        <v/>
      </c>
      <c r="C610" s="235" t="n"/>
      <c r="D610" s="256" t="n"/>
      <c r="E610" s="256" t="n"/>
      <c r="F610" s="256" t="n"/>
      <c r="G610" s="256" t="n"/>
      <c r="H610" s="256" t="n"/>
      <c r="I610" s="256" t="n"/>
      <c r="J610" s="256" t="n"/>
      <c r="K610" s="256" t="n"/>
      <c r="L610" s="256" t="n"/>
      <c r="M610" s="256" t="n"/>
      <c r="N610" s="256" t="n"/>
      <c r="O610" s="256" t="n"/>
      <c r="P610" s="256" t="n"/>
      <c r="Q610" s="264">
        <f>IF(COUNTA(D610:P610)=0,"",ROUND(AVERAGE(D610:P610),1))</f>
        <v/>
      </c>
      <c r="S610" s="256" t="n"/>
      <c r="T610" s="256" t="n"/>
      <c r="U610" s="256" t="n"/>
      <c r="V610" s="256" t="n"/>
      <c r="W610" s="256" t="n"/>
      <c r="X610" s="256" t="n"/>
      <c r="Y610" s="256" t="n"/>
      <c r="Z610" s="256" t="n"/>
      <c r="AA610" s="256" t="n"/>
      <c r="AB610" s="256" t="n"/>
      <c r="AC610" s="256" t="n"/>
      <c r="AD610" s="256" t="n"/>
      <c r="AE610" s="256" t="n"/>
      <c r="AF610" s="264">
        <f>IF(COUNTA(S610:AE610)=0,"",ROUND(AVERAGE(S610:AE610),1))</f>
        <v/>
      </c>
      <c r="AH610" s="256" t="n"/>
      <c r="AI610" s="256" t="n"/>
      <c r="AJ610" s="256" t="n"/>
      <c r="AK610" s="256" t="n"/>
      <c r="AL610" s="256" t="n"/>
      <c r="AM610" s="256" t="n"/>
      <c r="AN610" s="256" t="n"/>
      <c r="AO610" s="256" t="n"/>
      <c r="AP610" s="256" t="n"/>
      <c r="AQ610" s="256" t="n"/>
      <c r="AR610" s="256" t="n"/>
      <c r="AS610" s="256" t="n"/>
      <c r="AT610" s="256" t="n"/>
      <c r="AU610" s="237">
        <f>IF(COUNTA(AH610:AT610)=0,"",ROUND(AVERAGE(AH610:AT610),1))</f>
        <v/>
      </c>
    </row>
    <row r="611" ht="14.4" customHeight="1" s="185">
      <c r="A611" s="255" t="n">
        <v>4</v>
      </c>
      <c r="B611" s="194">
        <f t="array" ref="B611:B611">IFERROR(INDEX(Liste_Enfants!B$4:B$53,SMALL(IF(Liste_Enfants!E$4:E$53="C",ROW(Liste_Enfants!E$4:E$53)-3),4))&amp;" "&amp;INDEX(Liste_Enfants!C$4:C$53,SMALL(IF(Liste_Enfants!E$4:E$53="C",ROW(Liste_Enfants!E$4:E$53)-3),4)),"")</f>
        <v/>
      </c>
      <c r="C611" s="235" t="n"/>
      <c r="D611" s="256" t="n"/>
      <c r="E611" s="256" t="n"/>
      <c r="F611" s="256" t="n"/>
      <c r="G611" s="256" t="n"/>
      <c r="H611" s="256" t="n"/>
      <c r="I611" s="256" t="n"/>
      <c r="J611" s="256" t="n"/>
      <c r="K611" s="256" t="n"/>
      <c r="L611" s="256" t="n"/>
      <c r="M611" s="256" t="n"/>
      <c r="N611" s="256" t="n"/>
      <c r="O611" s="256" t="n"/>
      <c r="P611" s="256" t="n"/>
      <c r="Q611" s="264">
        <f>IF(COUNTA(D611:P611)=0,"",ROUND(AVERAGE(D611:P611),1))</f>
        <v/>
      </c>
      <c r="S611" s="256" t="n"/>
      <c r="T611" s="256" t="n"/>
      <c r="U611" s="256" t="n"/>
      <c r="V611" s="256" t="n"/>
      <c r="W611" s="256" t="n"/>
      <c r="X611" s="256" t="n"/>
      <c r="Y611" s="256" t="n"/>
      <c r="Z611" s="256" t="n"/>
      <c r="AA611" s="256" t="n"/>
      <c r="AB611" s="256" t="n"/>
      <c r="AC611" s="256" t="n"/>
      <c r="AD611" s="256" t="n"/>
      <c r="AE611" s="256" t="n"/>
      <c r="AF611" s="264">
        <f>IF(COUNTA(S611:AE611)=0,"",ROUND(AVERAGE(S611:AE611),1))</f>
        <v/>
      </c>
      <c r="AH611" s="256" t="n"/>
      <c r="AI611" s="256" t="n"/>
      <c r="AJ611" s="256" t="n"/>
      <c r="AK611" s="256" t="n"/>
      <c r="AL611" s="256" t="n"/>
      <c r="AM611" s="256" t="n"/>
      <c r="AN611" s="256" t="n"/>
      <c r="AO611" s="256" t="n"/>
      <c r="AP611" s="256" t="n"/>
      <c r="AQ611" s="256" t="n"/>
      <c r="AR611" s="256" t="n"/>
      <c r="AS611" s="256" t="n"/>
      <c r="AT611" s="256" t="n"/>
      <c r="AU611" s="237">
        <f>IF(COUNTA(AH611:AT611)=0,"",ROUND(AVERAGE(AH611:AT611),1))</f>
        <v/>
      </c>
    </row>
    <row r="612" ht="14.4" customHeight="1" s="185">
      <c r="A612" s="255" t="n">
        <v>5</v>
      </c>
      <c r="B612" s="194">
        <f t="array" ref="B612:B612">IFERROR(INDEX(Liste_Enfants!B$4:B$53,SMALL(IF(Liste_Enfants!E$4:E$53="C",ROW(Liste_Enfants!E$4:E$53)-3),5))&amp;" "&amp;INDEX(Liste_Enfants!C$4:C$53,SMALL(IF(Liste_Enfants!E$4:E$53="C",ROW(Liste_Enfants!E$4:E$53)-3),5)),"")</f>
        <v/>
      </c>
      <c r="C612" s="235" t="n"/>
      <c r="D612" s="256" t="n"/>
      <c r="E612" s="256" t="n"/>
      <c r="F612" s="256" t="n"/>
      <c r="G612" s="256" t="n"/>
      <c r="H612" s="256" t="n"/>
      <c r="I612" s="256" t="n"/>
      <c r="J612" s="256" t="n"/>
      <c r="K612" s="256" t="n"/>
      <c r="L612" s="256" t="n"/>
      <c r="M612" s="256" t="n"/>
      <c r="N612" s="256" t="n"/>
      <c r="O612" s="256" t="n"/>
      <c r="P612" s="256" t="n"/>
      <c r="Q612" s="264">
        <f>IF(COUNTA(D612:P612)=0,"",ROUND(AVERAGE(D612:P612),1))</f>
        <v/>
      </c>
      <c r="S612" s="256" t="n"/>
      <c r="T612" s="256" t="n"/>
      <c r="U612" s="256" t="n"/>
      <c r="V612" s="256" t="n"/>
      <c r="W612" s="256" t="n"/>
      <c r="X612" s="256" t="n"/>
      <c r="Y612" s="256" t="n"/>
      <c r="Z612" s="256" t="n"/>
      <c r="AA612" s="256" t="n"/>
      <c r="AB612" s="256" t="n"/>
      <c r="AC612" s="256" t="n"/>
      <c r="AD612" s="256" t="n"/>
      <c r="AE612" s="256" t="n"/>
      <c r="AF612" s="264">
        <f>IF(COUNTA(S612:AE612)=0,"",ROUND(AVERAGE(S612:AE612),1))</f>
        <v/>
      </c>
      <c r="AH612" s="256" t="n"/>
      <c r="AI612" s="256" t="n"/>
      <c r="AJ612" s="256" t="n"/>
      <c r="AK612" s="256" t="n"/>
      <c r="AL612" s="256" t="n"/>
      <c r="AM612" s="256" t="n"/>
      <c r="AN612" s="256" t="n"/>
      <c r="AO612" s="256" t="n"/>
      <c r="AP612" s="256" t="n"/>
      <c r="AQ612" s="256" t="n"/>
      <c r="AR612" s="256" t="n"/>
      <c r="AS612" s="256" t="n"/>
      <c r="AT612" s="256" t="n"/>
      <c r="AU612" s="237">
        <f>IF(COUNTA(AH612:AT612)=0,"",ROUND(AVERAGE(AH612:AT612),1))</f>
        <v/>
      </c>
    </row>
    <row r="613" ht="14.4" customHeight="1" s="185">
      <c r="A613" s="255" t="n">
        <v>6</v>
      </c>
      <c r="B613" s="194">
        <f t="array" ref="B613:B613">IFERROR(INDEX(Liste_Enfants!B$4:B$53,SMALL(IF(Liste_Enfants!E$4:E$53="C",ROW(Liste_Enfants!E$4:E$53)-3),6))&amp;" "&amp;INDEX(Liste_Enfants!C$4:C$53,SMALL(IF(Liste_Enfants!E$4:E$53="C",ROW(Liste_Enfants!E$4:E$53)-3),6)),"")</f>
        <v/>
      </c>
      <c r="C613" s="235" t="n"/>
      <c r="D613" s="256" t="n"/>
      <c r="E613" s="256" t="n"/>
      <c r="F613" s="256" t="n"/>
      <c r="G613" s="256" t="n"/>
      <c r="H613" s="256" t="n"/>
      <c r="I613" s="256" t="n"/>
      <c r="J613" s="256" t="n"/>
      <c r="K613" s="256" t="n"/>
      <c r="L613" s="256" t="n"/>
      <c r="M613" s="256" t="n"/>
      <c r="N613" s="256" t="n"/>
      <c r="O613" s="256" t="n"/>
      <c r="P613" s="256" t="n"/>
      <c r="Q613" s="264">
        <f>IF(COUNTA(D613:P613)=0,"",ROUND(AVERAGE(D613:P613),1))</f>
        <v/>
      </c>
      <c r="S613" s="256" t="n"/>
      <c r="T613" s="256" t="n"/>
      <c r="U613" s="256" t="n"/>
      <c r="V613" s="256" t="n"/>
      <c r="W613" s="256" t="n"/>
      <c r="X613" s="256" t="n"/>
      <c r="Y613" s="256" t="n"/>
      <c r="Z613" s="256" t="n"/>
      <c r="AA613" s="256" t="n"/>
      <c r="AB613" s="256" t="n"/>
      <c r="AC613" s="256" t="n"/>
      <c r="AD613" s="256" t="n"/>
      <c r="AE613" s="256" t="n"/>
      <c r="AF613" s="264">
        <f>IF(COUNTA(S613:AE613)=0,"",ROUND(AVERAGE(S613:AE613),1))</f>
        <v/>
      </c>
      <c r="AH613" s="256" t="n"/>
      <c r="AI613" s="256" t="n"/>
      <c r="AJ613" s="256" t="n"/>
      <c r="AK613" s="256" t="n"/>
      <c r="AL613" s="256" t="n"/>
      <c r="AM613" s="256" t="n"/>
      <c r="AN613" s="256" t="n"/>
      <c r="AO613" s="256" t="n"/>
      <c r="AP613" s="256" t="n"/>
      <c r="AQ613" s="256" t="n"/>
      <c r="AR613" s="256" t="n"/>
      <c r="AS613" s="256" t="n"/>
      <c r="AT613" s="256" t="n"/>
      <c r="AU613" s="237">
        <f>IF(COUNTA(AH613:AT613)=0,"",ROUND(AVERAGE(AH613:AT613),1))</f>
        <v/>
      </c>
    </row>
    <row r="614" ht="14.4" customHeight="1" s="185">
      <c r="A614" s="255" t="n">
        <v>7</v>
      </c>
      <c r="B614" s="194">
        <f t="array" ref="B614:B614">IFERROR(INDEX(Liste_Enfants!B$4:B$53,SMALL(IF(Liste_Enfants!E$4:E$53="C",ROW(Liste_Enfants!E$4:E$53)-3),7))&amp;" "&amp;INDEX(Liste_Enfants!C$4:C$53,SMALL(IF(Liste_Enfants!E$4:E$53="C",ROW(Liste_Enfants!E$4:E$53)-3),7)),"")</f>
        <v/>
      </c>
      <c r="C614" s="235" t="n"/>
      <c r="D614" s="256" t="n"/>
      <c r="E614" s="256" t="n"/>
      <c r="F614" s="256" t="n"/>
      <c r="G614" s="256" t="n"/>
      <c r="H614" s="256" t="n"/>
      <c r="I614" s="256" t="n"/>
      <c r="J614" s="256" t="n"/>
      <c r="K614" s="256" t="n"/>
      <c r="L614" s="256" t="n"/>
      <c r="M614" s="256" t="n"/>
      <c r="N614" s="256" t="n"/>
      <c r="O614" s="256" t="n"/>
      <c r="P614" s="256" t="n"/>
      <c r="Q614" s="264">
        <f>IF(COUNTA(D614:P614)=0,"",ROUND(AVERAGE(D614:P614),1))</f>
        <v/>
      </c>
      <c r="S614" s="256" t="n"/>
      <c r="T614" s="256" t="n"/>
      <c r="U614" s="256" t="n"/>
      <c r="V614" s="256" t="n"/>
      <c r="W614" s="256" t="n"/>
      <c r="X614" s="256" t="n"/>
      <c r="Y614" s="256" t="n"/>
      <c r="Z614" s="256" t="n"/>
      <c r="AA614" s="256" t="n"/>
      <c r="AB614" s="256" t="n"/>
      <c r="AC614" s="256" t="n"/>
      <c r="AD614" s="256" t="n"/>
      <c r="AE614" s="256" t="n"/>
      <c r="AF614" s="264">
        <f>IF(COUNTA(S614:AE614)=0,"",ROUND(AVERAGE(S614:AE614),1))</f>
        <v/>
      </c>
      <c r="AH614" s="256" t="n"/>
      <c r="AI614" s="256" t="n"/>
      <c r="AJ614" s="256" t="n"/>
      <c r="AK614" s="256" t="n"/>
      <c r="AL614" s="256" t="n"/>
      <c r="AM614" s="256" t="n"/>
      <c r="AN614" s="256" t="n"/>
      <c r="AO614" s="256" t="n"/>
      <c r="AP614" s="256" t="n"/>
      <c r="AQ614" s="256" t="n"/>
      <c r="AR614" s="256" t="n"/>
      <c r="AS614" s="256" t="n"/>
      <c r="AT614" s="256" t="n"/>
      <c r="AU614" s="237">
        <f>IF(COUNTA(AH614:AT614)=0,"",ROUND(AVERAGE(AH614:AT614),1))</f>
        <v/>
      </c>
    </row>
    <row r="615" ht="14.4" customHeight="1" s="185">
      <c r="A615" s="255" t="n">
        <v>8</v>
      </c>
      <c r="B615" s="194">
        <f t="array" ref="B615:B615">IFERROR(INDEX(Liste_Enfants!B$4:B$53,SMALL(IF(Liste_Enfants!E$4:E$53="C",ROW(Liste_Enfants!E$4:E$53)-3),8))&amp;" "&amp;INDEX(Liste_Enfants!C$4:C$53,SMALL(IF(Liste_Enfants!E$4:E$53="C",ROW(Liste_Enfants!E$4:E$53)-3),8)),"")</f>
        <v/>
      </c>
      <c r="C615" s="235" t="n"/>
      <c r="D615" s="256" t="n"/>
      <c r="E615" s="256" t="n"/>
      <c r="F615" s="256" t="n"/>
      <c r="G615" s="256" t="n"/>
      <c r="H615" s="256" t="n"/>
      <c r="I615" s="256" t="n"/>
      <c r="J615" s="256" t="n"/>
      <c r="K615" s="256" t="n"/>
      <c r="L615" s="256" t="n"/>
      <c r="M615" s="256" t="n"/>
      <c r="N615" s="256" t="n"/>
      <c r="O615" s="256" t="n"/>
      <c r="P615" s="256" t="n"/>
      <c r="Q615" s="264">
        <f>IF(COUNTA(D615:P615)=0,"",ROUND(AVERAGE(D615:P615),1))</f>
        <v/>
      </c>
      <c r="S615" s="256" t="n"/>
      <c r="T615" s="256" t="n"/>
      <c r="U615" s="256" t="n"/>
      <c r="V615" s="256" t="n"/>
      <c r="W615" s="256" t="n"/>
      <c r="X615" s="256" t="n"/>
      <c r="Y615" s="256" t="n"/>
      <c r="Z615" s="256" t="n"/>
      <c r="AA615" s="256" t="n"/>
      <c r="AB615" s="256" t="n"/>
      <c r="AC615" s="256" t="n"/>
      <c r="AD615" s="256" t="n"/>
      <c r="AE615" s="256" t="n"/>
      <c r="AF615" s="264">
        <f>IF(COUNTA(S615:AE615)=0,"",ROUND(AVERAGE(S615:AE615),1))</f>
        <v/>
      </c>
      <c r="AH615" s="256" t="n"/>
      <c r="AI615" s="256" t="n"/>
      <c r="AJ615" s="256" t="n"/>
      <c r="AK615" s="256" t="n"/>
      <c r="AL615" s="256" t="n"/>
      <c r="AM615" s="256" t="n"/>
      <c r="AN615" s="256" t="n"/>
      <c r="AO615" s="256" t="n"/>
      <c r="AP615" s="256" t="n"/>
      <c r="AQ615" s="256" t="n"/>
      <c r="AR615" s="256" t="n"/>
      <c r="AS615" s="256" t="n"/>
      <c r="AT615" s="256" t="n"/>
      <c r="AU615" s="237">
        <f>IF(COUNTA(AH615:AT615)=0,"",ROUND(AVERAGE(AH615:AT615),1))</f>
        <v/>
      </c>
    </row>
    <row r="616" ht="14.4" customHeight="1" s="185">
      <c r="A616" s="255" t="n">
        <v>9</v>
      </c>
      <c r="B616" s="194">
        <f t="array" ref="B616:B616">IFERROR(INDEX(Liste_Enfants!B$4:B$53,SMALL(IF(Liste_Enfants!E$4:E$53="C",ROW(Liste_Enfants!E$4:E$53)-3),9))&amp;" "&amp;INDEX(Liste_Enfants!C$4:C$53,SMALL(IF(Liste_Enfants!E$4:E$53="C",ROW(Liste_Enfants!E$4:E$53)-3),9)),"")</f>
        <v/>
      </c>
      <c r="C616" s="235" t="n"/>
      <c r="D616" s="256" t="n"/>
      <c r="E616" s="256" t="n"/>
      <c r="F616" s="256" t="n"/>
      <c r="G616" s="256" t="n"/>
      <c r="H616" s="256" t="n"/>
      <c r="I616" s="256" t="n"/>
      <c r="J616" s="256" t="n"/>
      <c r="K616" s="256" t="n"/>
      <c r="L616" s="256" t="n"/>
      <c r="M616" s="256" t="n"/>
      <c r="N616" s="256" t="n"/>
      <c r="O616" s="256" t="n"/>
      <c r="P616" s="256" t="n"/>
      <c r="Q616" s="264">
        <f>IF(COUNTA(D616:P616)=0,"",ROUND(AVERAGE(D616:P616),1))</f>
        <v/>
      </c>
      <c r="S616" s="256" t="n"/>
      <c r="T616" s="256" t="n"/>
      <c r="U616" s="256" t="n"/>
      <c r="V616" s="256" t="n"/>
      <c r="W616" s="256" t="n"/>
      <c r="X616" s="256" t="n"/>
      <c r="Y616" s="256" t="n"/>
      <c r="Z616" s="256" t="n"/>
      <c r="AA616" s="256" t="n"/>
      <c r="AB616" s="256" t="n"/>
      <c r="AC616" s="256" t="n"/>
      <c r="AD616" s="256" t="n"/>
      <c r="AE616" s="256" t="n"/>
      <c r="AF616" s="264">
        <f>IF(COUNTA(S616:AE616)=0,"",ROUND(AVERAGE(S616:AE616),1))</f>
        <v/>
      </c>
      <c r="AH616" s="256" t="n"/>
      <c r="AI616" s="256" t="n"/>
      <c r="AJ616" s="256" t="n"/>
      <c r="AK616" s="256" t="n"/>
      <c r="AL616" s="256" t="n"/>
      <c r="AM616" s="256" t="n"/>
      <c r="AN616" s="256" t="n"/>
      <c r="AO616" s="256" t="n"/>
      <c r="AP616" s="256" t="n"/>
      <c r="AQ616" s="256" t="n"/>
      <c r="AR616" s="256" t="n"/>
      <c r="AS616" s="256" t="n"/>
      <c r="AT616" s="256" t="n"/>
      <c r="AU616" s="237">
        <f>IF(COUNTA(AH616:AT616)=0,"",ROUND(AVERAGE(AH616:AT616),1))</f>
        <v/>
      </c>
    </row>
    <row r="617" ht="14.4" customHeight="1" s="185">
      <c r="A617" s="255" t="n">
        <v>10</v>
      </c>
      <c r="B617" s="194">
        <f t="array" ref="B617:B617">IFERROR(INDEX(Liste_Enfants!B$4:B$53,SMALL(IF(Liste_Enfants!E$4:E$53="C",ROW(Liste_Enfants!E$4:E$53)-3),10))&amp;" "&amp;INDEX(Liste_Enfants!C$4:C$53,SMALL(IF(Liste_Enfants!E$4:E$53="C",ROW(Liste_Enfants!E$4:E$53)-3),10)),"")</f>
        <v/>
      </c>
      <c r="C617" s="235" t="n"/>
      <c r="D617" s="256" t="n"/>
      <c r="E617" s="256" t="n"/>
      <c r="F617" s="256" t="n"/>
      <c r="G617" s="256" t="n"/>
      <c r="H617" s="256" t="n"/>
      <c r="I617" s="256" t="n"/>
      <c r="J617" s="256" t="n"/>
      <c r="K617" s="256" t="n"/>
      <c r="L617" s="256" t="n"/>
      <c r="M617" s="256" t="n"/>
      <c r="N617" s="256" t="n"/>
      <c r="O617" s="256" t="n"/>
      <c r="P617" s="256" t="n"/>
      <c r="Q617" s="264">
        <f>IF(COUNTA(D617:P617)=0,"",ROUND(AVERAGE(D617:P617),1))</f>
        <v/>
      </c>
      <c r="S617" s="256" t="n"/>
      <c r="T617" s="256" t="n"/>
      <c r="U617" s="256" t="n"/>
      <c r="V617" s="256" t="n"/>
      <c r="W617" s="256" t="n"/>
      <c r="X617" s="256" t="n"/>
      <c r="Y617" s="256" t="n"/>
      <c r="Z617" s="256" t="n"/>
      <c r="AA617" s="256" t="n"/>
      <c r="AB617" s="256" t="n"/>
      <c r="AC617" s="256" t="n"/>
      <c r="AD617" s="256" t="n"/>
      <c r="AE617" s="256" t="n"/>
      <c r="AF617" s="264">
        <f>IF(COUNTA(S617:AE617)=0,"",ROUND(AVERAGE(S617:AE617),1))</f>
        <v/>
      </c>
      <c r="AH617" s="256" t="n"/>
      <c r="AI617" s="256" t="n"/>
      <c r="AJ617" s="256" t="n"/>
      <c r="AK617" s="256" t="n"/>
      <c r="AL617" s="256" t="n"/>
      <c r="AM617" s="256" t="n"/>
      <c r="AN617" s="256" t="n"/>
      <c r="AO617" s="256" t="n"/>
      <c r="AP617" s="256" t="n"/>
      <c r="AQ617" s="256" t="n"/>
      <c r="AR617" s="256" t="n"/>
      <c r="AS617" s="256" t="n"/>
      <c r="AT617" s="256" t="n"/>
      <c r="AU617" s="237">
        <f>IF(COUNTA(AH617:AT617)=0,"",ROUND(AVERAGE(AH617:AT617),1))</f>
        <v/>
      </c>
    </row>
    <row r="618" ht="14.4" customHeight="1" s="185">
      <c r="A618" s="255" t="n">
        <v>11</v>
      </c>
      <c r="B618" s="194">
        <f t="array" ref="B618:B618">IFERROR(INDEX(Liste_Enfants!B$4:B$53,SMALL(IF(Liste_Enfants!E$4:E$53="C",ROW(Liste_Enfants!E$4:E$53)-3),11))&amp;" "&amp;INDEX(Liste_Enfants!C$4:C$53,SMALL(IF(Liste_Enfants!E$4:E$53="C",ROW(Liste_Enfants!E$4:E$53)-3),11)),"")</f>
        <v/>
      </c>
      <c r="C618" s="235" t="n"/>
      <c r="D618" s="256" t="n"/>
      <c r="E618" s="256" t="n"/>
      <c r="F618" s="256" t="n"/>
      <c r="G618" s="256" t="n"/>
      <c r="H618" s="256" t="n"/>
      <c r="I618" s="256" t="n"/>
      <c r="J618" s="256" t="n"/>
      <c r="K618" s="256" t="n"/>
      <c r="L618" s="256" t="n"/>
      <c r="M618" s="256" t="n"/>
      <c r="N618" s="256" t="n"/>
      <c r="O618" s="256" t="n"/>
      <c r="P618" s="256" t="n"/>
      <c r="Q618" s="264">
        <f>IF(COUNTA(D618:P618)=0,"",ROUND(AVERAGE(D618:P618),1))</f>
        <v/>
      </c>
      <c r="S618" s="256" t="n"/>
      <c r="T618" s="256" t="n"/>
      <c r="U618" s="256" t="n"/>
      <c r="V618" s="256" t="n"/>
      <c r="W618" s="256" t="n"/>
      <c r="X618" s="256" t="n"/>
      <c r="Y618" s="256" t="n"/>
      <c r="Z618" s="256" t="n"/>
      <c r="AA618" s="256" t="n"/>
      <c r="AB618" s="256" t="n"/>
      <c r="AC618" s="256" t="n"/>
      <c r="AD618" s="256" t="n"/>
      <c r="AE618" s="256" t="n"/>
      <c r="AF618" s="264">
        <f>IF(COUNTA(S618:AE618)=0,"",ROUND(AVERAGE(S618:AE618),1))</f>
        <v/>
      </c>
      <c r="AH618" s="256" t="n"/>
      <c r="AI618" s="256" t="n"/>
      <c r="AJ618" s="256" t="n"/>
      <c r="AK618" s="256" t="n"/>
      <c r="AL618" s="256" t="n"/>
      <c r="AM618" s="256" t="n"/>
      <c r="AN618" s="256" t="n"/>
      <c r="AO618" s="256" t="n"/>
      <c r="AP618" s="256" t="n"/>
      <c r="AQ618" s="256" t="n"/>
      <c r="AR618" s="256" t="n"/>
      <c r="AS618" s="256" t="n"/>
      <c r="AT618" s="256" t="n"/>
      <c r="AU618" s="237">
        <f>IF(COUNTA(AH618:AT618)=0,"",ROUND(AVERAGE(AH618:AT618),1))</f>
        <v/>
      </c>
    </row>
    <row r="619" ht="14.4" customHeight="1" s="185">
      <c r="A619" s="255" t="n">
        <v>12</v>
      </c>
      <c r="B619" s="194">
        <f t="array" ref="B619:B619">IFERROR(INDEX(Liste_Enfants!B$4:B$53,SMALL(IF(Liste_Enfants!E$4:E$53="C",ROW(Liste_Enfants!E$4:E$53)-3),12))&amp;" "&amp;INDEX(Liste_Enfants!C$4:C$53,SMALL(IF(Liste_Enfants!E$4:E$53="C",ROW(Liste_Enfants!E$4:E$53)-3),12)),"")</f>
        <v/>
      </c>
      <c r="C619" s="235" t="n"/>
      <c r="D619" s="256" t="n"/>
      <c r="E619" s="256" t="n"/>
      <c r="F619" s="256" t="n"/>
      <c r="G619" s="256" t="n"/>
      <c r="H619" s="256" t="n"/>
      <c r="I619" s="256" t="n"/>
      <c r="J619" s="256" t="n"/>
      <c r="K619" s="256" t="n"/>
      <c r="L619" s="256" t="n"/>
      <c r="M619" s="256" t="n"/>
      <c r="N619" s="256" t="n"/>
      <c r="O619" s="256" t="n"/>
      <c r="P619" s="256" t="n"/>
      <c r="Q619" s="264">
        <f>IF(COUNTA(D619:P619)=0,"",ROUND(AVERAGE(D619:P619),1))</f>
        <v/>
      </c>
      <c r="S619" s="256" t="n"/>
      <c r="T619" s="256" t="n"/>
      <c r="U619" s="256" t="n"/>
      <c r="V619" s="256" t="n"/>
      <c r="W619" s="256" t="n"/>
      <c r="X619" s="256" t="n"/>
      <c r="Y619" s="256" t="n"/>
      <c r="Z619" s="256" t="n"/>
      <c r="AA619" s="256" t="n"/>
      <c r="AB619" s="256" t="n"/>
      <c r="AC619" s="256" t="n"/>
      <c r="AD619" s="256" t="n"/>
      <c r="AE619" s="256" t="n"/>
      <c r="AF619" s="264">
        <f>IF(COUNTA(S619:AE619)=0,"",ROUND(AVERAGE(S619:AE619),1))</f>
        <v/>
      </c>
      <c r="AH619" s="256" t="n"/>
      <c r="AI619" s="256" t="n"/>
      <c r="AJ619" s="256" t="n"/>
      <c r="AK619" s="256" t="n"/>
      <c r="AL619" s="256" t="n"/>
      <c r="AM619" s="256" t="n"/>
      <c r="AN619" s="256" t="n"/>
      <c r="AO619" s="256" t="n"/>
      <c r="AP619" s="256" t="n"/>
      <c r="AQ619" s="256" t="n"/>
      <c r="AR619" s="256" t="n"/>
      <c r="AS619" s="256" t="n"/>
      <c r="AT619" s="256" t="n"/>
      <c r="AU619" s="237">
        <f>IF(COUNTA(AH619:AT619)=0,"",ROUND(AVERAGE(AH619:AT619),1))</f>
        <v/>
      </c>
    </row>
    <row r="620" ht="14.4" customHeight="1" s="185">
      <c r="A620" s="255" t="n">
        <v>13</v>
      </c>
      <c r="B620" s="194">
        <f t="array" ref="B620:B620">IFERROR(INDEX(Liste_Enfants!B$4:B$53,SMALL(IF(Liste_Enfants!E$4:E$53="C",ROW(Liste_Enfants!E$4:E$53)-3),13))&amp;" "&amp;INDEX(Liste_Enfants!C$4:C$53,SMALL(IF(Liste_Enfants!E$4:E$53="C",ROW(Liste_Enfants!E$4:E$53)-3),13)),"")</f>
        <v/>
      </c>
      <c r="C620" s="235" t="n"/>
      <c r="D620" s="256" t="n"/>
      <c r="E620" s="256" t="n"/>
      <c r="F620" s="256" t="n"/>
      <c r="G620" s="256" t="n"/>
      <c r="H620" s="256" t="n"/>
      <c r="I620" s="256" t="n"/>
      <c r="J620" s="256" t="n"/>
      <c r="K620" s="256" t="n"/>
      <c r="L620" s="256" t="n"/>
      <c r="M620" s="256" t="n"/>
      <c r="N620" s="256" t="n"/>
      <c r="O620" s="256" t="n"/>
      <c r="P620" s="256" t="n"/>
      <c r="Q620" s="264">
        <f>IF(COUNTA(D620:P620)=0,"",ROUND(AVERAGE(D620:P620),1))</f>
        <v/>
      </c>
      <c r="S620" s="256" t="n"/>
      <c r="T620" s="256" t="n"/>
      <c r="U620" s="256" t="n"/>
      <c r="V620" s="256" t="n"/>
      <c r="W620" s="256" t="n"/>
      <c r="X620" s="256" t="n"/>
      <c r="Y620" s="256" t="n"/>
      <c r="Z620" s="256" t="n"/>
      <c r="AA620" s="256" t="n"/>
      <c r="AB620" s="256" t="n"/>
      <c r="AC620" s="256" t="n"/>
      <c r="AD620" s="256" t="n"/>
      <c r="AE620" s="256" t="n"/>
      <c r="AF620" s="264">
        <f>IF(COUNTA(S620:AE620)=0,"",ROUND(AVERAGE(S620:AE620),1))</f>
        <v/>
      </c>
      <c r="AH620" s="256" t="n"/>
      <c r="AI620" s="256" t="n"/>
      <c r="AJ620" s="256" t="n"/>
      <c r="AK620" s="256" t="n"/>
      <c r="AL620" s="256" t="n"/>
      <c r="AM620" s="256" t="n"/>
      <c r="AN620" s="256" t="n"/>
      <c r="AO620" s="256" t="n"/>
      <c r="AP620" s="256" t="n"/>
      <c r="AQ620" s="256" t="n"/>
      <c r="AR620" s="256" t="n"/>
      <c r="AS620" s="256" t="n"/>
      <c r="AT620" s="256" t="n"/>
      <c r="AU620" s="237">
        <f>IF(COUNTA(AH620:AT620)=0,"",ROUND(AVERAGE(AH620:AT620),1))</f>
        <v/>
      </c>
    </row>
    <row r="621" ht="14.4" customHeight="1" s="185">
      <c r="A621" s="255" t="n">
        <v>14</v>
      </c>
      <c r="B621" s="194">
        <f t="array" ref="B621:B621">IFERROR(INDEX(Liste_Enfants!B$4:B$53,SMALL(IF(Liste_Enfants!E$4:E$53="C",ROW(Liste_Enfants!E$4:E$53)-3),14))&amp;" "&amp;INDEX(Liste_Enfants!C$4:C$53,SMALL(IF(Liste_Enfants!E$4:E$53="C",ROW(Liste_Enfants!E$4:E$53)-3),14)),"")</f>
        <v/>
      </c>
      <c r="C621" s="235" t="n"/>
      <c r="D621" s="256" t="n"/>
      <c r="E621" s="256" t="n"/>
      <c r="F621" s="256" t="n"/>
      <c r="G621" s="256" t="n"/>
      <c r="H621" s="256" t="n"/>
      <c r="I621" s="256" t="n"/>
      <c r="J621" s="256" t="n"/>
      <c r="K621" s="256" t="n"/>
      <c r="L621" s="256" t="n"/>
      <c r="M621" s="256" t="n"/>
      <c r="N621" s="256" t="n"/>
      <c r="O621" s="256" t="n"/>
      <c r="P621" s="256" t="n"/>
      <c r="Q621" s="264">
        <f>IF(COUNTA(D621:P621)=0,"",ROUND(AVERAGE(D621:P621),1))</f>
        <v/>
      </c>
      <c r="S621" s="256" t="n"/>
      <c r="T621" s="256" t="n"/>
      <c r="U621" s="256" t="n"/>
      <c r="V621" s="256" t="n"/>
      <c r="W621" s="256" t="n"/>
      <c r="X621" s="256" t="n"/>
      <c r="Y621" s="256" t="n"/>
      <c r="Z621" s="256" t="n"/>
      <c r="AA621" s="256" t="n"/>
      <c r="AB621" s="256" t="n"/>
      <c r="AC621" s="256" t="n"/>
      <c r="AD621" s="256" t="n"/>
      <c r="AE621" s="256" t="n"/>
      <c r="AF621" s="264">
        <f>IF(COUNTA(S621:AE621)=0,"",ROUND(AVERAGE(S621:AE621),1))</f>
        <v/>
      </c>
      <c r="AH621" s="256" t="n"/>
      <c r="AI621" s="256" t="n"/>
      <c r="AJ621" s="256" t="n"/>
      <c r="AK621" s="256" t="n"/>
      <c r="AL621" s="256" t="n"/>
      <c r="AM621" s="256" t="n"/>
      <c r="AN621" s="256" t="n"/>
      <c r="AO621" s="256" t="n"/>
      <c r="AP621" s="256" t="n"/>
      <c r="AQ621" s="256" t="n"/>
      <c r="AR621" s="256" t="n"/>
      <c r="AS621" s="256" t="n"/>
      <c r="AT621" s="256" t="n"/>
      <c r="AU621" s="237">
        <f>IF(COUNTA(AH621:AT621)=0,"",ROUND(AVERAGE(AH621:AT621),1))</f>
        <v/>
      </c>
    </row>
    <row r="622" ht="14.4" customHeight="1" s="185">
      <c r="A622" s="255" t="n">
        <v>15</v>
      </c>
      <c r="B622" s="194">
        <f t="array" ref="B622:B622">IFERROR(INDEX(Liste_Enfants!B$4:B$53,SMALL(IF(Liste_Enfants!E$4:E$53="C",ROW(Liste_Enfants!E$4:E$53)-3),15))&amp;" "&amp;INDEX(Liste_Enfants!C$4:C$53,SMALL(IF(Liste_Enfants!E$4:E$53="C",ROW(Liste_Enfants!E$4:E$53)-3),15)),"")</f>
        <v/>
      </c>
      <c r="C622" s="235" t="n"/>
      <c r="D622" s="256" t="n"/>
      <c r="E622" s="256" t="n"/>
      <c r="F622" s="256" t="n"/>
      <c r="G622" s="256" t="n"/>
      <c r="H622" s="256" t="n"/>
      <c r="I622" s="256" t="n"/>
      <c r="J622" s="256" t="n"/>
      <c r="K622" s="256" t="n"/>
      <c r="L622" s="256" t="n"/>
      <c r="M622" s="256" t="n"/>
      <c r="N622" s="256" t="n"/>
      <c r="O622" s="256" t="n"/>
      <c r="P622" s="256" t="n"/>
      <c r="Q622" s="264">
        <f>IF(COUNTA(D622:P622)=0,"",ROUND(AVERAGE(D622:P622),1))</f>
        <v/>
      </c>
      <c r="S622" s="256" t="n"/>
      <c r="T622" s="256" t="n"/>
      <c r="U622" s="256" t="n"/>
      <c r="V622" s="256" t="n"/>
      <c r="W622" s="256" t="n"/>
      <c r="X622" s="256" t="n"/>
      <c r="Y622" s="256" t="n"/>
      <c r="Z622" s="256" t="n"/>
      <c r="AA622" s="256" t="n"/>
      <c r="AB622" s="256" t="n"/>
      <c r="AC622" s="256" t="n"/>
      <c r="AD622" s="256" t="n"/>
      <c r="AE622" s="256" t="n"/>
      <c r="AF622" s="264">
        <f>IF(COUNTA(S622:AE622)=0,"",ROUND(AVERAGE(S622:AE622),1))</f>
        <v/>
      </c>
      <c r="AH622" s="256" t="n"/>
      <c r="AI622" s="256" t="n"/>
      <c r="AJ622" s="256" t="n"/>
      <c r="AK622" s="256" t="n"/>
      <c r="AL622" s="256" t="n"/>
      <c r="AM622" s="256" t="n"/>
      <c r="AN622" s="256" t="n"/>
      <c r="AO622" s="256" t="n"/>
      <c r="AP622" s="256" t="n"/>
      <c r="AQ622" s="256" t="n"/>
      <c r="AR622" s="256" t="n"/>
      <c r="AS622" s="256" t="n"/>
      <c r="AT622" s="256" t="n"/>
      <c r="AU622" s="237">
        <f>IF(COUNTA(AH622:AT622)=0,"",ROUND(AVERAGE(AH622:AT622),1))</f>
        <v/>
      </c>
    </row>
    <row r="623" ht="14.4" customHeight="1" s="185">
      <c r="A623" s="257" t="inlineStr">
        <is>
          <t>📊 MOY.</t>
        </is>
      </c>
      <c r="C623" s="235" t="n"/>
      <c r="D623" s="258">
        <f>IF(COUNTA(D608:D622)=0,"",ROUND(AVERAGE(D608:D622),1))</f>
        <v/>
      </c>
      <c r="E623" s="258">
        <f>IF(COUNTA(E608:E622)=0,"",ROUND(AVERAGE(E608:E622),1))</f>
        <v/>
      </c>
      <c r="F623" s="258">
        <f>IF(COUNTA(F608:F622)=0,"",ROUND(AVERAGE(F608:F622),1))</f>
        <v/>
      </c>
      <c r="G623" s="258">
        <f>IF(COUNTA(G608:G622)=0,"",ROUND(AVERAGE(G608:G622),1))</f>
        <v/>
      </c>
      <c r="H623" s="258">
        <f>IF(COUNTA(H608:H622)=0,"",ROUND(AVERAGE(H608:H622),1))</f>
        <v/>
      </c>
      <c r="I623" s="258">
        <f>IF(COUNTA(I608:I622)=0,"",ROUND(AVERAGE(I608:I622),1))</f>
        <v/>
      </c>
      <c r="J623" s="258">
        <f>IF(COUNTA(J608:J622)=0,"",ROUND(AVERAGE(J608:J622),1))</f>
        <v/>
      </c>
      <c r="K623" s="258">
        <f>IF(COUNTA(K608:K622)=0,"",ROUND(AVERAGE(K608:K622),1))</f>
        <v/>
      </c>
      <c r="L623" s="258">
        <f>IF(COUNTA(L608:L622)=0,"",ROUND(AVERAGE(L608:L622),1))</f>
        <v/>
      </c>
      <c r="M623" s="258">
        <f>IF(COUNTA(M608:M622)=0,"",ROUND(AVERAGE(M608:M622),1))</f>
        <v/>
      </c>
      <c r="N623" s="258">
        <f>IF(COUNTA(N608:N622)=0,"",ROUND(AVERAGE(N608:N622),1))</f>
        <v/>
      </c>
      <c r="O623" s="258">
        <f>IF(COUNTA(O608:O622)=0,"",ROUND(AVERAGE(O608:O622),1))</f>
        <v/>
      </c>
      <c r="P623" s="258">
        <f>IF(COUNTA(P608:P622)=0,"",ROUND(AVERAGE(P608:P622),1))</f>
        <v/>
      </c>
      <c r="Q623" s="265">
        <f>IF(COUNTA(Q608:Q622)=0,"",ROUND(AVERAGE(Q608:Q622),1))</f>
        <v/>
      </c>
      <c r="S623" s="258">
        <f>IF(COUNTA(S608:S622)=0,"",ROUND(AVERAGE(S608:S622),1))</f>
        <v/>
      </c>
      <c r="T623" s="258">
        <f>IF(COUNTA(T608:T622)=0,"",ROUND(AVERAGE(T608:T622),1))</f>
        <v/>
      </c>
      <c r="U623" s="258">
        <f>IF(COUNTA(U608:U622)=0,"",ROUND(AVERAGE(U608:U622),1))</f>
        <v/>
      </c>
      <c r="V623" s="258">
        <f>IF(COUNTA(V608:V622)=0,"",ROUND(AVERAGE(V608:V622),1))</f>
        <v/>
      </c>
      <c r="W623" s="258">
        <f>IF(COUNTA(W608:W622)=0,"",ROUND(AVERAGE(W608:W622),1))</f>
        <v/>
      </c>
      <c r="X623" s="258">
        <f>IF(COUNTA(X608:X622)=0,"",ROUND(AVERAGE(X608:X622),1))</f>
        <v/>
      </c>
      <c r="Y623" s="258">
        <f>IF(COUNTA(Y608:Y622)=0,"",ROUND(AVERAGE(Y608:Y622),1))</f>
        <v/>
      </c>
      <c r="Z623" s="258">
        <f>IF(COUNTA(Z608:Z622)=0,"",ROUND(AVERAGE(Z608:Z622),1))</f>
        <v/>
      </c>
      <c r="AA623" s="258">
        <f>IF(COUNTA(AA608:AA622)=0,"",ROUND(AVERAGE(AA608:AA622),1))</f>
        <v/>
      </c>
      <c r="AB623" s="258">
        <f>IF(COUNTA(AB608:AB622)=0,"",ROUND(AVERAGE(AB608:AB622),1))</f>
        <v/>
      </c>
      <c r="AC623" s="258">
        <f>IF(COUNTA(AC608:AC622)=0,"",ROUND(AVERAGE(AC608:AC622),1))</f>
        <v/>
      </c>
      <c r="AD623" s="258">
        <f>IF(COUNTA(AD608:AD622)=0,"",ROUND(AVERAGE(AD608:AD622),1))</f>
        <v/>
      </c>
      <c r="AE623" s="258">
        <f>IF(COUNTA(AE608:AE622)=0,"",ROUND(AVERAGE(AE608:AE622),1))</f>
        <v/>
      </c>
      <c r="AF623" s="265">
        <f>IF(COUNTA(AF608:AF622)=0,"",ROUND(AVERAGE(AF608:AF622),1))</f>
        <v/>
      </c>
      <c r="AH623" s="258">
        <f>IF(COUNTA(AH608:AH622)=0,"",ROUND(AVERAGE(AH608:AH622),1))</f>
        <v/>
      </c>
      <c r="AI623" s="258">
        <f>IF(COUNTA(AI608:AI622)=0,"",ROUND(AVERAGE(AI608:AI622),1))</f>
        <v/>
      </c>
      <c r="AJ623" s="258">
        <f>IF(COUNTA(AJ608:AJ622)=0,"",ROUND(AVERAGE(AJ608:AJ622),1))</f>
        <v/>
      </c>
      <c r="AK623" s="258">
        <f>IF(COUNTA(AK608:AK622)=0,"",ROUND(AVERAGE(AK608:AK622),1))</f>
        <v/>
      </c>
      <c r="AL623" s="258">
        <f>IF(COUNTA(AL608:AL622)=0,"",ROUND(AVERAGE(AL608:AL622),1))</f>
        <v/>
      </c>
      <c r="AM623" s="258">
        <f>IF(COUNTA(AM608:AM622)=0,"",ROUND(AVERAGE(AM608:AM622),1))</f>
        <v/>
      </c>
      <c r="AN623" s="258">
        <f>IF(COUNTA(AN608:AN622)=0,"",ROUND(AVERAGE(AN608:AN622),1))</f>
        <v/>
      </c>
      <c r="AO623" s="258">
        <f>IF(COUNTA(AO608:AO622)=0,"",ROUND(AVERAGE(AO608:AO622),1))</f>
        <v/>
      </c>
      <c r="AP623" s="258">
        <f>IF(COUNTA(AP608:AP622)=0,"",ROUND(AVERAGE(AP608:AP622),1))</f>
        <v/>
      </c>
      <c r="AQ623" s="258">
        <f>IF(COUNTA(AQ608:AQ622)=0,"",ROUND(AVERAGE(AQ608:AQ622),1))</f>
        <v/>
      </c>
      <c r="AR623" s="258">
        <f>IF(COUNTA(AR608:AR622)=0,"",ROUND(AVERAGE(AR608:AR622),1))</f>
        <v/>
      </c>
      <c r="AS623" s="258">
        <f>IF(COUNTA(AS608:AS622)=0,"",ROUND(AVERAGE(AS608:AS622),1))</f>
        <v/>
      </c>
      <c r="AT623" s="258">
        <f>IF(COUNTA(AT608:AT622)=0,"",ROUND(AVERAGE(AT608:AT622),1))</f>
        <v/>
      </c>
      <c r="AU623" s="272">
        <f>IF(COUNTA(AU608:AU622)=0,"",ROUND(AVERAGE(AU608:AU622),1))</f>
        <v/>
      </c>
    </row>
    <row r="624" ht="30" customHeight="1" s="185">
      <c r="A624" s="261" t="inlineStr">
        <is>
          <t>N°</t>
        </is>
      </c>
      <c r="B624" s="247" t="inlineStr">
        <is>
          <t>📅 JEUDI</t>
        </is>
      </c>
      <c r="C624" s="228" t="n"/>
      <c r="D624" s="229" t="inlineStr">
        <is>
          <t>Règles</t>
        </is>
      </c>
      <c r="E624" s="229" t="inlineStr">
        <is>
          <t>Coopér.</t>
        </is>
      </c>
      <c r="F624" s="229" t="inlineStr">
        <is>
          <t>Comm.</t>
        </is>
      </c>
      <c r="G624" s="229" t="inlineStr">
        <is>
          <t>Entraide</t>
        </is>
      </c>
      <c r="H624" s="230" t="inlineStr">
        <is>
          <t>Initiat.</t>
        </is>
      </c>
      <c r="I624" s="230" t="inlineStr">
        <is>
          <t>Gest.mat</t>
        </is>
      </c>
      <c r="J624" s="230" t="inlineStr">
        <is>
          <t>Orga.</t>
        </is>
      </c>
      <c r="K624" s="231" t="inlineStr">
        <is>
          <t>Imagin.</t>
        </is>
      </c>
      <c r="L624" s="231" t="inlineStr">
        <is>
          <t>Expr.art</t>
        </is>
      </c>
      <c r="M624" s="231" t="inlineStr">
        <is>
          <t>Expr.corp</t>
        </is>
      </c>
      <c r="N624" s="232" t="inlineStr">
        <is>
          <t>Coord.</t>
        </is>
      </c>
      <c r="O624" s="232" t="inlineStr">
        <is>
          <t>Endur.</t>
        </is>
      </c>
      <c r="P624" s="232" t="inlineStr">
        <is>
          <t>Esp.sport</t>
        </is>
      </c>
      <c r="Q624" s="267" t="inlineStr">
        <is>
          <t>MOY</t>
        </is>
      </c>
      <c r="R624" s="268" t="inlineStr">
        <is>
          <t>▼ Activité</t>
        </is>
      </c>
      <c r="S624" s="229" t="inlineStr">
        <is>
          <t>Règles</t>
        </is>
      </c>
      <c r="T624" s="229" t="inlineStr">
        <is>
          <t>Coopér.</t>
        </is>
      </c>
      <c r="U624" s="229" t="inlineStr">
        <is>
          <t>Comm.</t>
        </is>
      </c>
      <c r="V624" s="229" t="inlineStr">
        <is>
          <t>Entraide</t>
        </is>
      </c>
      <c r="W624" s="230" t="inlineStr">
        <is>
          <t>Initiat.</t>
        </is>
      </c>
      <c r="X624" s="230" t="inlineStr">
        <is>
          <t>Gest.mat</t>
        </is>
      </c>
      <c r="Y624" s="230" t="inlineStr">
        <is>
          <t>Orga.</t>
        </is>
      </c>
      <c r="Z624" s="231" t="inlineStr">
        <is>
          <t>Imagin.</t>
        </is>
      </c>
      <c r="AA624" s="231" t="inlineStr">
        <is>
          <t>Expr.art</t>
        </is>
      </c>
      <c r="AB624" s="231" t="inlineStr">
        <is>
          <t>Expr.corp</t>
        </is>
      </c>
      <c r="AC624" s="232" t="inlineStr">
        <is>
          <t>Coord.</t>
        </is>
      </c>
      <c r="AD624" s="232" t="inlineStr">
        <is>
          <t>Endur.</t>
        </is>
      </c>
      <c r="AE624" s="232" t="inlineStr">
        <is>
          <t>Esp.sport</t>
        </is>
      </c>
      <c r="AF624" s="267" t="inlineStr">
        <is>
          <t>MOY</t>
        </is>
      </c>
      <c r="AH624" s="229" t="inlineStr">
        <is>
          <t>Règles</t>
        </is>
      </c>
      <c r="AI624" s="229" t="inlineStr">
        <is>
          <t>Coopér.</t>
        </is>
      </c>
      <c r="AJ624" s="229" t="inlineStr">
        <is>
          <t>Comm.</t>
        </is>
      </c>
      <c r="AK624" s="229" t="inlineStr">
        <is>
          <t>Entraide</t>
        </is>
      </c>
      <c r="AL624" s="230" t="inlineStr">
        <is>
          <t>Initiat.</t>
        </is>
      </c>
      <c r="AM624" s="230" t="inlineStr">
        <is>
          <t>Gest.mat</t>
        </is>
      </c>
      <c r="AN624" s="230" t="inlineStr">
        <is>
          <t>Orga.</t>
        </is>
      </c>
      <c r="AO624" s="231" t="inlineStr">
        <is>
          <t>Imagin.</t>
        </is>
      </c>
      <c r="AP624" s="231" t="inlineStr">
        <is>
          <t>Expr.art</t>
        </is>
      </c>
      <c r="AQ624" s="231" t="inlineStr">
        <is>
          <t>Expr.corp</t>
        </is>
      </c>
      <c r="AR624" s="232" t="inlineStr">
        <is>
          <t>Coord.</t>
        </is>
      </c>
      <c r="AS624" s="232" t="inlineStr">
        <is>
          <t>Endur.</t>
        </is>
      </c>
      <c r="AT624" s="232" t="inlineStr">
        <is>
          <t>Esp.sport</t>
        </is>
      </c>
      <c r="AU624" s="269" t="inlineStr">
        <is>
          <t>MOY</t>
        </is>
      </c>
    </row>
    <row r="625" ht="14.4" customHeight="1" s="185">
      <c r="A625" s="255" t="n">
        <v>1</v>
      </c>
      <c r="B625" s="194">
        <f t="array" ref="B625:B625">IFERROR(INDEX(Liste_Enfants!B$4:B$53,SMALL(IF(Liste_Enfants!E$4:E$53="C",ROW(Liste_Enfants!E$4:E$53)-3),1))&amp;" "&amp;INDEX(Liste_Enfants!C$4:C$53,SMALL(IF(Liste_Enfants!E$4:E$53="C",ROW(Liste_Enfants!E$4:E$53)-3),1)),"")</f>
        <v/>
      </c>
      <c r="C625" s="235" t="n"/>
      <c r="D625" s="256" t="n"/>
      <c r="E625" s="256" t="n"/>
      <c r="F625" s="256" t="n"/>
      <c r="G625" s="256" t="n"/>
      <c r="H625" s="256" t="n"/>
      <c r="I625" s="256" t="n"/>
      <c r="J625" s="256" t="n"/>
      <c r="K625" s="256" t="n"/>
      <c r="L625" s="256" t="n"/>
      <c r="M625" s="256" t="n"/>
      <c r="N625" s="256" t="n"/>
      <c r="O625" s="256" t="n"/>
      <c r="P625" s="256" t="n"/>
      <c r="Q625" s="264">
        <f>IF(COUNTA(D625:P625)=0,"",ROUND(AVERAGE(D625:P625),1))</f>
        <v/>
      </c>
      <c r="S625" s="256" t="n"/>
      <c r="T625" s="256" t="n"/>
      <c r="U625" s="256" t="n"/>
      <c r="V625" s="256" t="n"/>
      <c r="W625" s="256" t="n"/>
      <c r="X625" s="256" t="n"/>
      <c r="Y625" s="256" t="n"/>
      <c r="Z625" s="256" t="n"/>
      <c r="AA625" s="256" t="n"/>
      <c r="AB625" s="256" t="n"/>
      <c r="AC625" s="256" t="n"/>
      <c r="AD625" s="256" t="n"/>
      <c r="AE625" s="256" t="n"/>
      <c r="AF625" s="264">
        <f>IF(COUNTA(S625:AE625)=0,"",ROUND(AVERAGE(S625:AE625),1))</f>
        <v/>
      </c>
      <c r="AH625" s="256" t="n"/>
      <c r="AI625" s="256" t="n"/>
      <c r="AJ625" s="256" t="n"/>
      <c r="AK625" s="256" t="n"/>
      <c r="AL625" s="256" t="n"/>
      <c r="AM625" s="256" t="n"/>
      <c r="AN625" s="256" t="n"/>
      <c r="AO625" s="256" t="n"/>
      <c r="AP625" s="256" t="n"/>
      <c r="AQ625" s="256" t="n"/>
      <c r="AR625" s="256" t="n"/>
      <c r="AS625" s="256" t="n"/>
      <c r="AT625" s="256" t="n"/>
      <c r="AU625" s="237">
        <f>IF(COUNTA(AH625:AT625)=0,"",ROUND(AVERAGE(AH625:AT625),1))</f>
        <v/>
      </c>
    </row>
    <row r="626" ht="14.4" customHeight="1" s="185">
      <c r="A626" s="255" t="n">
        <v>2</v>
      </c>
      <c r="B626" s="194">
        <f t="array" ref="B626:B626">IFERROR(INDEX(Liste_Enfants!B$4:B$53,SMALL(IF(Liste_Enfants!E$4:E$53="C",ROW(Liste_Enfants!E$4:E$53)-3),2))&amp;" "&amp;INDEX(Liste_Enfants!C$4:C$53,SMALL(IF(Liste_Enfants!E$4:E$53="C",ROW(Liste_Enfants!E$4:E$53)-3),2)),"")</f>
        <v/>
      </c>
      <c r="C626" s="235" t="n"/>
      <c r="D626" s="256" t="n"/>
      <c r="E626" s="256" t="n"/>
      <c r="F626" s="256" t="n"/>
      <c r="G626" s="256" t="n"/>
      <c r="H626" s="256" t="n"/>
      <c r="I626" s="256" t="n"/>
      <c r="J626" s="256" t="n"/>
      <c r="K626" s="256" t="n"/>
      <c r="L626" s="256" t="n"/>
      <c r="M626" s="256" t="n"/>
      <c r="N626" s="256" t="n"/>
      <c r="O626" s="256" t="n"/>
      <c r="P626" s="256" t="n"/>
      <c r="Q626" s="264">
        <f>IF(COUNTA(D626:P626)=0,"",ROUND(AVERAGE(D626:P626),1))</f>
        <v/>
      </c>
      <c r="S626" s="256" t="n"/>
      <c r="T626" s="256" t="n"/>
      <c r="U626" s="256" t="n"/>
      <c r="V626" s="256" t="n"/>
      <c r="W626" s="256" t="n"/>
      <c r="X626" s="256" t="n"/>
      <c r="Y626" s="256" t="n"/>
      <c r="Z626" s="256" t="n"/>
      <c r="AA626" s="256" t="n"/>
      <c r="AB626" s="256" t="n"/>
      <c r="AC626" s="256" t="n"/>
      <c r="AD626" s="256" t="n"/>
      <c r="AE626" s="256" t="n"/>
      <c r="AF626" s="264">
        <f>IF(COUNTA(S626:AE626)=0,"",ROUND(AVERAGE(S626:AE626),1))</f>
        <v/>
      </c>
      <c r="AH626" s="256" t="n"/>
      <c r="AI626" s="256" t="n"/>
      <c r="AJ626" s="256" t="n"/>
      <c r="AK626" s="256" t="n"/>
      <c r="AL626" s="256" t="n"/>
      <c r="AM626" s="256" t="n"/>
      <c r="AN626" s="256" t="n"/>
      <c r="AO626" s="256" t="n"/>
      <c r="AP626" s="256" t="n"/>
      <c r="AQ626" s="256" t="n"/>
      <c r="AR626" s="256" t="n"/>
      <c r="AS626" s="256" t="n"/>
      <c r="AT626" s="256" t="n"/>
      <c r="AU626" s="237">
        <f>IF(COUNTA(AH626:AT626)=0,"",ROUND(AVERAGE(AH626:AT626),1))</f>
        <v/>
      </c>
    </row>
    <row r="627" ht="14.4" customHeight="1" s="185">
      <c r="A627" s="255" t="n">
        <v>3</v>
      </c>
      <c r="B627" s="194">
        <f t="array" ref="B627:B627">IFERROR(INDEX(Liste_Enfants!B$4:B$53,SMALL(IF(Liste_Enfants!E$4:E$53="C",ROW(Liste_Enfants!E$4:E$53)-3),3))&amp;" "&amp;INDEX(Liste_Enfants!C$4:C$53,SMALL(IF(Liste_Enfants!E$4:E$53="C",ROW(Liste_Enfants!E$4:E$53)-3),3)),"")</f>
        <v/>
      </c>
      <c r="C627" s="235" t="n"/>
      <c r="D627" s="256" t="n"/>
      <c r="E627" s="256" t="n"/>
      <c r="F627" s="256" t="n"/>
      <c r="G627" s="256" t="n"/>
      <c r="H627" s="256" t="n"/>
      <c r="I627" s="256" t="n"/>
      <c r="J627" s="256" t="n"/>
      <c r="K627" s="256" t="n"/>
      <c r="L627" s="256" t="n"/>
      <c r="M627" s="256" t="n"/>
      <c r="N627" s="256" t="n"/>
      <c r="O627" s="256" t="n"/>
      <c r="P627" s="256" t="n"/>
      <c r="Q627" s="264">
        <f>IF(COUNTA(D627:P627)=0,"",ROUND(AVERAGE(D627:P627),1))</f>
        <v/>
      </c>
      <c r="S627" s="256" t="n"/>
      <c r="T627" s="256" t="n"/>
      <c r="U627" s="256" t="n"/>
      <c r="V627" s="256" t="n"/>
      <c r="W627" s="256" t="n"/>
      <c r="X627" s="256" t="n"/>
      <c r="Y627" s="256" t="n"/>
      <c r="Z627" s="256" t="n"/>
      <c r="AA627" s="256" t="n"/>
      <c r="AB627" s="256" t="n"/>
      <c r="AC627" s="256" t="n"/>
      <c r="AD627" s="256" t="n"/>
      <c r="AE627" s="256" t="n"/>
      <c r="AF627" s="264">
        <f>IF(COUNTA(S627:AE627)=0,"",ROUND(AVERAGE(S627:AE627),1))</f>
        <v/>
      </c>
      <c r="AH627" s="256" t="n"/>
      <c r="AI627" s="256" t="n"/>
      <c r="AJ627" s="256" t="n"/>
      <c r="AK627" s="256" t="n"/>
      <c r="AL627" s="256" t="n"/>
      <c r="AM627" s="256" t="n"/>
      <c r="AN627" s="256" t="n"/>
      <c r="AO627" s="256" t="n"/>
      <c r="AP627" s="256" t="n"/>
      <c r="AQ627" s="256" t="n"/>
      <c r="AR627" s="256" t="n"/>
      <c r="AS627" s="256" t="n"/>
      <c r="AT627" s="256" t="n"/>
      <c r="AU627" s="237">
        <f>IF(COUNTA(AH627:AT627)=0,"",ROUND(AVERAGE(AH627:AT627),1))</f>
        <v/>
      </c>
    </row>
    <row r="628" ht="14.4" customHeight="1" s="185">
      <c r="A628" s="255" t="n">
        <v>4</v>
      </c>
      <c r="B628" s="194">
        <f t="array" ref="B628:B628">IFERROR(INDEX(Liste_Enfants!B$4:B$53,SMALL(IF(Liste_Enfants!E$4:E$53="C",ROW(Liste_Enfants!E$4:E$53)-3),4))&amp;" "&amp;INDEX(Liste_Enfants!C$4:C$53,SMALL(IF(Liste_Enfants!E$4:E$53="C",ROW(Liste_Enfants!E$4:E$53)-3),4)),"")</f>
        <v/>
      </c>
      <c r="C628" s="235" t="n"/>
      <c r="D628" s="256" t="n"/>
      <c r="E628" s="256" t="n"/>
      <c r="F628" s="256" t="n"/>
      <c r="G628" s="256" t="n"/>
      <c r="H628" s="256" t="n"/>
      <c r="I628" s="256" t="n"/>
      <c r="J628" s="256" t="n"/>
      <c r="K628" s="256" t="n"/>
      <c r="L628" s="256" t="n"/>
      <c r="M628" s="256" t="n"/>
      <c r="N628" s="256" t="n"/>
      <c r="O628" s="256" t="n"/>
      <c r="P628" s="256" t="n"/>
      <c r="Q628" s="264">
        <f>IF(COUNTA(D628:P628)=0,"",ROUND(AVERAGE(D628:P628),1))</f>
        <v/>
      </c>
      <c r="S628" s="256" t="n"/>
      <c r="T628" s="256" t="n"/>
      <c r="U628" s="256" t="n"/>
      <c r="V628" s="256" t="n"/>
      <c r="W628" s="256" t="n"/>
      <c r="X628" s="256" t="n"/>
      <c r="Y628" s="256" t="n"/>
      <c r="Z628" s="256" t="n"/>
      <c r="AA628" s="256" t="n"/>
      <c r="AB628" s="256" t="n"/>
      <c r="AC628" s="256" t="n"/>
      <c r="AD628" s="256" t="n"/>
      <c r="AE628" s="256" t="n"/>
      <c r="AF628" s="264">
        <f>IF(COUNTA(S628:AE628)=0,"",ROUND(AVERAGE(S628:AE628),1))</f>
        <v/>
      </c>
      <c r="AH628" s="256" t="n"/>
      <c r="AI628" s="256" t="n"/>
      <c r="AJ628" s="256" t="n"/>
      <c r="AK628" s="256" t="n"/>
      <c r="AL628" s="256" t="n"/>
      <c r="AM628" s="256" t="n"/>
      <c r="AN628" s="256" t="n"/>
      <c r="AO628" s="256" t="n"/>
      <c r="AP628" s="256" t="n"/>
      <c r="AQ628" s="256" t="n"/>
      <c r="AR628" s="256" t="n"/>
      <c r="AS628" s="256" t="n"/>
      <c r="AT628" s="256" t="n"/>
      <c r="AU628" s="237">
        <f>IF(COUNTA(AH628:AT628)=0,"",ROUND(AVERAGE(AH628:AT628),1))</f>
        <v/>
      </c>
    </row>
    <row r="629" ht="14.4" customHeight="1" s="185">
      <c r="A629" s="255" t="n">
        <v>5</v>
      </c>
      <c r="B629" s="194">
        <f t="array" ref="B629:B629">IFERROR(INDEX(Liste_Enfants!B$4:B$53,SMALL(IF(Liste_Enfants!E$4:E$53="C",ROW(Liste_Enfants!E$4:E$53)-3),5))&amp;" "&amp;INDEX(Liste_Enfants!C$4:C$53,SMALL(IF(Liste_Enfants!E$4:E$53="C",ROW(Liste_Enfants!E$4:E$53)-3),5)),"")</f>
        <v/>
      </c>
      <c r="C629" s="235" t="n"/>
      <c r="D629" s="256" t="n"/>
      <c r="E629" s="256" t="n"/>
      <c r="F629" s="256" t="n"/>
      <c r="G629" s="256" t="n"/>
      <c r="H629" s="256" t="n"/>
      <c r="I629" s="256" t="n"/>
      <c r="J629" s="256" t="n"/>
      <c r="K629" s="256" t="n"/>
      <c r="L629" s="256" t="n"/>
      <c r="M629" s="256" t="n"/>
      <c r="N629" s="256" t="n"/>
      <c r="O629" s="256" t="n"/>
      <c r="P629" s="256" t="n"/>
      <c r="Q629" s="264">
        <f>IF(COUNTA(D629:P629)=0,"",ROUND(AVERAGE(D629:P629),1))</f>
        <v/>
      </c>
      <c r="S629" s="256" t="n"/>
      <c r="T629" s="256" t="n"/>
      <c r="U629" s="256" t="n"/>
      <c r="V629" s="256" t="n"/>
      <c r="W629" s="256" t="n"/>
      <c r="X629" s="256" t="n"/>
      <c r="Y629" s="256" t="n"/>
      <c r="Z629" s="256" t="n"/>
      <c r="AA629" s="256" t="n"/>
      <c r="AB629" s="256" t="n"/>
      <c r="AC629" s="256" t="n"/>
      <c r="AD629" s="256" t="n"/>
      <c r="AE629" s="256" t="n"/>
      <c r="AF629" s="264">
        <f>IF(COUNTA(S629:AE629)=0,"",ROUND(AVERAGE(S629:AE629),1))</f>
        <v/>
      </c>
      <c r="AH629" s="256" t="n"/>
      <c r="AI629" s="256" t="n"/>
      <c r="AJ629" s="256" t="n"/>
      <c r="AK629" s="256" t="n"/>
      <c r="AL629" s="256" t="n"/>
      <c r="AM629" s="256" t="n"/>
      <c r="AN629" s="256" t="n"/>
      <c r="AO629" s="256" t="n"/>
      <c r="AP629" s="256" t="n"/>
      <c r="AQ629" s="256" t="n"/>
      <c r="AR629" s="256" t="n"/>
      <c r="AS629" s="256" t="n"/>
      <c r="AT629" s="256" t="n"/>
      <c r="AU629" s="237">
        <f>IF(COUNTA(AH629:AT629)=0,"",ROUND(AVERAGE(AH629:AT629),1))</f>
        <v/>
      </c>
    </row>
    <row r="630" ht="14.4" customHeight="1" s="185">
      <c r="A630" s="255" t="n">
        <v>6</v>
      </c>
      <c r="B630" s="194">
        <f t="array" ref="B630:B630">IFERROR(INDEX(Liste_Enfants!B$4:B$53,SMALL(IF(Liste_Enfants!E$4:E$53="C",ROW(Liste_Enfants!E$4:E$53)-3),6))&amp;" "&amp;INDEX(Liste_Enfants!C$4:C$53,SMALL(IF(Liste_Enfants!E$4:E$53="C",ROW(Liste_Enfants!E$4:E$53)-3),6)),"")</f>
        <v/>
      </c>
      <c r="C630" s="235" t="n"/>
      <c r="D630" s="256" t="n"/>
      <c r="E630" s="256" t="n"/>
      <c r="F630" s="256" t="n"/>
      <c r="G630" s="256" t="n"/>
      <c r="H630" s="256" t="n"/>
      <c r="I630" s="256" t="n"/>
      <c r="J630" s="256" t="n"/>
      <c r="K630" s="256" t="n"/>
      <c r="L630" s="256" t="n"/>
      <c r="M630" s="256" t="n"/>
      <c r="N630" s="256" t="n"/>
      <c r="O630" s="256" t="n"/>
      <c r="P630" s="256" t="n"/>
      <c r="Q630" s="264">
        <f>IF(COUNTA(D630:P630)=0,"",ROUND(AVERAGE(D630:P630),1))</f>
        <v/>
      </c>
      <c r="S630" s="256" t="n"/>
      <c r="T630" s="256" t="n"/>
      <c r="U630" s="256" t="n"/>
      <c r="V630" s="256" t="n"/>
      <c r="W630" s="256" t="n"/>
      <c r="X630" s="256" t="n"/>
      <c r="Y630" s="256" t="n"/>
      <c r="Z630" s="256" t="n"/>
      <c r="AA630" s="256" t="n"/>
      <c r="AB630" s="256" t="n"/>
      <c r="AC630" s="256" t="n"/>
      <c r="AD630" s="256" t="n"/>
      <c r="AE630" s="256" t="n"/>
      <c r="AF630" s="264">
        <f>IF(COUNTA(S630:AE630)=0,"",ROUND(AVERAGE(S630:AE630),1))</f>
        <v/>
      </c>
      <c r="AH630" s="256" t="n"/>
      <c r="AI630" s="256" t="n"/>
      <c r="AJ630" s="256" t="n"/>
      <c r="AK630" s="256" t="n"/>
      <c r="AL630" s="256" t="n"/>
      <c r="AM630" s="256" t="n"/>
      <c r="AN630" s="256" t="n"/>
      <c r="AO630" s="256" t="n"/>
      <c r="AP630" s="256" t="n"/>
      <c r="AQ630" s="256" t="n"/>
      <c r="AR630" s="256" t="n"/>
      <c r="AS630" s="256" t="n"/>
      <c r="AT630" s="256" t="n"/>
      <c r="AU630" s="237">
        <f>IF(COUNTA(AH630:AT630)=0,"",ROUND(AVERAGE(AH630:AT630),1))</f>
        <v/>
      </c>
    </row>
    <row r="631" ht="14.4" customHeight="1" s="185">
      <c r="A631" s="255" t="n">
        <v>7</v>
      </c>
      <c r="B631" s="194">
        <f t="array" ref="B631:B631">IFERROR(INDEX(Liste_Enfants!B$4:B$53,SMALL(IF(Liste_Enfants!E$4:E$53="C",ROW(Liste_Enfants!E$4:E$53)-3),7))&amp;" "&amp;INDEX(Liste_Enfants!C$4:C$53,SMALL(IF(Liste_Enfants!E$4:E$53="C",ROW(Liste_Enfants!E$4:E$53)-3),7)),"")</f>
        <v/>
      </c>
      <c r="C631" s="235" t="n"/>
      <c r="D631" s="256" t="n"/>
      <c r="E631" s="256" t="n"/>
      <c r="F631" s="256" t="n"/>
      <c r="G631" s="256" t="n"/>
      <c r="H631" s="256" t="n"/>
      <c r="I631" s="256" t="n"/>
      <c r="J631" s="256" t="n"/>
      <c r="K631" s="256" t="n"/>
      <c r="L631" s="256" t="n"/>
      <c r="M631" s="256" t="n"/>
      <c r="N631" s="256" t="n"/>
      <c r="O631" s="256" t="n"/>
      <c r="P631" s="256" t="n"/>
      <c r="Q631" s="264">
        <f>IF(COUNTA(D631:P631)=0,"",ROUND(AVERAGE(D631:P631),1))</f>
        <v/>
      </c>
      <c r="S631" s="256" t="n"/>
      <c r="T631" s="256" t="n"/>
      <c r="U631" s="256" t="n"/>
      <c r="V631" s="256" t="n"/>
      <c r="W631" s="256" t="n"/>
      <c r="X631" s="256" t="n"/>
      <c r="Y631" s="256" t="n"/>
      <c r="Z631" s="256" t="n"/>
      <c r="AA631" s="256" t="n"/>
      <c r="AB631" s="256" t="n"/>
      <c r="AC631" s="256" t="n"/>
      <c r="AD631" s="256" t="n"/>
      <c r="AE631" s="256" t="n"/>
      <c r="AF631" s="264">
        <f>IF(COUNTA(S631:AE631)=0,"",ROUND(AVERAGE(S631:AE631),1))</f>
        <v/>
      </c>
      <c r="AH631" s="256" t="n"/>
      <c r="AI631" s="256" t="n"/>
      <c r="AJ631" s="256" t="n"/>
      <c r="AK631" s="256" t="n"/>
      <c r="AL631" s="256" t="n"/>
      <c r="AM631" s="256" t="n"/>
      <c r="AN631" s="256" t="n"/>
      <c r="AO631" s="256" t="n"/>
      <c r="AP631" s="256" t="n"/>
      <c r="AQ631" s="256" t="n"/>
      <c r="AR631" s="256" t="n"/>
      <c r="AS631" s="256" t="n"/>
      <c r="AT631" s="256" t="n"/>
      <c r="AU631" s="237">
        <f>IF(COUNTA(AH631:AT631)=0,"",ROUND(AVERAGE(AH631:AT631),1))</f>
        <v/>
      </c>
    </row>
    <row r="632" ht="14.4" customHeight="1" s="185">
      <c r="A632" s="255" t="n">
        <v>8</v>
      </c>
      <c r="B632" s="194">
        <f t="array" ref="B632:B632">IFERROR(INDEX(Liste_Enfants!B$4:B$53,SMALL(IF(Liste_Enfants!E$4:E$53="C",ROW(Liste_Enfants!E$4:E$53)-3),8))&amp;" "&amp;INDEX(Liste_Enfants!C$4:C$53,SMALL(IF(Liste_Enfants!E$4:E$53="C",ROW(Liste_Enfants!E$4:E$53)-3),8)),"")</f>
        <v/>
      </c>
      <c r="C632" s="235" t="n"/>
      <c r="D632" s="256" t="n"/>
      <c r="E632" s="256" t="n"/>
      <c r="F632" s="256" t="n"/>
      <c r="G632" s="256" t="n"/>
      <c r="H632" s="256" t="n"/>
      <c r="I632" s="256" t="n"/>
      <c r="J632" s="256" t="n"/>
      <c r="K632" s="256" t="n"/>
      <c r="L632" s="256" t="n"/>
      <c r="M632" s="256" t="n"/>
      <c r="N632" s="256" t="n"/>
      <c r="O632" s="256" t="n"/>
      <c r="P632" s="256" t="n"/>
      <c r="Q632" s="264">
        <f>IF(COUNTA(D632:P632)=0,"",ROUND(AVERAGE(D632:P632),1))</f>
        <v/>
      </c>
      <c r="S632" s="256" t="n"/>
      <c r="T632" s="256" t="n"/>
      <c r="U632" s="256" t="n"/>
      <c r="V632" s="256" t="n"/>
      <c r="W632" s="256" t="n"/>
      <c r="X632" s="256" t="n"/>
      <c r="Y632" s="256" t="n"/>
      <c r="Z632" s="256" t="n"/>
      <c r="AA632" s="256" t="n"/>
      <c r="AB632" s="256" t="n"/>
      <c r="AC632" s="256" t="n"/>
      <c r="AD632" s="256" t="n"/>
      <c r="AE632" s="256" t="n"/>
      <c r="AF632" s="264">
        <f>IF(COUNTA(S632:AE632)=0,"",ROUND(AVERAGE(S632:AE632),1))</f>
        <v/>
      </c>
      <c r="AH632" s="256" t="n"/>
      <c r="AI632" s="256" t="n"/>
      <c r="AJ632" s="256" t="n"/>
      <c r="AK632" s="256" t="n"/>
      <c r="AL632" s="256" t="n"/>
      <c r="AM632" s="256" t="n"/>
      <c r="AN632" s="256" t="n"/>
      <c r="AO632" s="256" t="n"/>
      <c r="AP632" s="256" t="n"/>
      <c r="AQ632" s="256" t="n"/>
      <c r="AR632" s="256" t="n"/>
      <c r="AS632" s="256" t="n"/>
      <c r="AT632" s="256" t="n"/>
      <c r="AU632" s="237">
        <f>IF(COUNTA(AH632:AT632)=0,"",ROUND(AVERAGE(AH632:AT632),1))</f>
        <v/>
      </c>
    </row>
    <row r="633" ht="14.4" customHeight="1" s="185">
      <c r="A633" s="255" t="n">
        <v>9</v>
      </c>
      <c r="B633" s="194">
        <f t="array" ref="B633:B633">IFERROR(INDEX(Liste_Enfants!B$4:B$53,SMALL(IF(Liste_Enfants!E$4:E$53="C",ROW(Liste_Enfants!E$4:E$53)-3),9))&amp;" "&amp;INDEX(Liste_Enfants!C$4:C$53,SMALL(IF(Liste_Enfants!E$4:E$53="C",ROW(Liste_Enfants!E$4:E$53)-3),9)),"")</f>
        <v/>
      </c>
      <c r="C633" s="235" t="n"/>
      <c r="D633" s="256" t="n"/>
      <c r="E633" s="256" t="n"/>
      <c r="F633" s="256" t="n"/>
      <c r="G633" s="256" t="n"/>
      <c r="H633" s="256" t="n"/>
      <c r="I633" s="256" t="n"/>
      <c r="J633" s="256" t="n"/>
      <c r="K633" s="256" t="n"/>
      <c r="L633" s="256" t="n"/>
      <c r="M633" s="256" t="n"/>
      <c r="N633" s="256" t="n"/>
      <c r="O633" s="256" t="n"/>
      <c r="P633" s="256" t="n"/>
      <c r="Q633" s="264">
        <f>IF(COUNTA(D633:P633)=0,"",ROUND(AVERAGE(D633:P633),1))</f>
        <v/>
      </c>
      <c r="S633" s="256" t="n"/>
      <c r="T633" s="256" t="n"/>
      <c r="U633" s="256" t="n"/>
      <c r="V633" s="256" t="n"/>
      <c r="W633" s="256" t="n"/>
      <c r="X633" s="256" t="n"/>
      <c r="Y633" s="256" t="n"/>
      <c r="Z633" s="256" t="n"/>
      <c r="AA633" s="256" t="n"/>
      <c r="AB633" s="256" t="n"/>
      <c r="AC633" s="256" t="n"/>
      <c r="AD633" s="256" t="n"/>
      <c r="AE633" s="256" t="n"/>
      <c r="AF633" s="264">
        <f>IF(COUNTA(S633:AE633)=0,"",ROUND(AVERAGE(S633:AE633),1))</f>
        <v/>
      </c>
      <c r="AH633" s="256" t="n"/>
      <c r="AI633" s="256" t="n"/>
      <c r="AJ633" s="256" t="n"/>
      <c r="AK633" s="256" t="n"/>
      <c r="AL633" s="256" t="n"/>
      <c r="AM633" s="256" t="n"/>
      <c r="AN633" s="256" t="n"/>
      <c r="AO633" s="256" t="n"/>
      <c r="AP633" s="256" t="n"/>
      <c r="AQ633" s="256" t="n"/>
      <c r="AR633" s="256" t="n"/>
      <c r="AS633" s="256" t="n"/>
      <c r="AT633" s="256" t="n"/>
      <c r="AU633" s="237">
        <f>IF(COUNTA(AH633:AT633)=0,"",ROUND(AVERAGE(AH633:AT633),1))</f>
        <v/>
      </c>
    </row>
    <row r="634" ht="14.4" customHeight="1" s="185">
      <c r="A634" s="255" t="n">
        <v>10</v>
      </c>
      <c r="B634" s="194">
        <f t="array" ref="B634:B634">IFERROR(INDEX(Liste_Enfants!B$4:B$53,SMALL(IF(Liste_Enfants!E$4:E$53="C",ROW(Liste_Enfants!E$4:E$53)-3),10))&amp;" "&amp;INDEX(Liste_Enfants!C$4:C$53,SMALL(IF(Liste_Enfants!E$4:E$53="C",ROW(Liste_Enfants!E$4:E$53)-3),10)),"")</f>
        <v/>
      </c>
      <c r="C634" s="235" t="n"/>
      <c r="D634" s="256" t="n"/>
      <c r="E634" s="256" t="n"/>
      <c r="F634" s="256" t="n"/>
      <c r="G634" s="256" t="n"/>
      <c r="H634" s="256" t="n"/>
      <c r="I634" s="256" t="n"/>
      <c r="J634" s="256" t="n"/>
      <c r="K634" s="256" t="n"/>
      <c r="L634" s="256" t="n"/>
      <c r="M634" s="256" t="n"/>
      <c r="N634" s="256" t="n"/>
      <c r="O634" s="256" t="n"/>
      <c r="P634" s="256" t="n"/>
      <c r="Q634" s="264">
        <f>IF(COUNTA(D634:P634)=0,"",ROUND(AVERAGE(D634:P634),1))</f>
        <v/>
      </c>
      <c r="S634" s="256" t="n"/>
      <c r="T634" s="256" t="n"/>
      <c r="U634" s="256" t="n"/>
      <c r="V634" s="256" t="n"/>
      <c r="W634" s="256" t="n"/>
      <c r="X634" s="256" t="n"/>
      <c r="Y634" s="256" t="n"/>
      <c r="Z634" s="256" t="n"/>
      <c r="AA634" s="256" t="n"/>
      <c r="AB634" s="256" t="n"/>
      <c r="AC634" s="256" t="n"/>
      <c r="AD634" s="256" t="n"/>
      <c r="AE634" s="256" t="n"/>
      <c r="AF634" s="264">
        <f>IF(COUNTA(S634:AE634)=0,"",ROUND(AVERAGE(S634:AE634),1))</f>
        <v/>
      </c>
      <c r="AH634" s="256" t="n"/>
      <c r="AI634" s="256" t="n"/>
      <c r="AJ634" s="256" t="n"/>
      <c r="AK634" s="256" t="n"/>
      <c r="AL634" s="256" t="n"/>
      <c r="AM634" s="256" t="n"/>
      <c r="AN634" s="256" t="n"/>
      <c r="AO634" s="256" t="n"/>
      <c r="AP634" s="256" t="n"/>
      <c r="AQ634" s="256" t="n"/>
      <c r="AR634" s="256" t="n"/>
      <c r="AS634" s="256" t="n"/>
      <c r="AT634" s="256" t="n"/>
      <c r="AU634" s="237">
        <f>IF(COUNTA(AH634:AT634)=0,"",ROUND(AVERAGE(AH634:AT634),1))</f>
        <v/>
      </c>
    </row>
    <row r="635" ht="14.4" customHeight="1" s="185">
      <c r="A635" s="255" t="n">
        <v>11</v>
      </c>
      <c r="B635" s="194">
        <f t="array" ref="B635:B635">IFERROR(INDEX(Liste_Enfants!B$4:B$53,SMALL(IF(Liste_Enfants!E$4:E$53="C",ROW(Liste_Enfants!E$4:E$53)-3),11))&amp;" "&amp;INDEX(Liste_Enfants!C$4:C$53,SMALL(IF(Liste_Enfants!E$4:E$53="C",ROW(Liste_Enfants!E$4:E$53)-3),11)),"")</f>
        <v/>
      </c>
      <c r="C635" s="235" t="n"/>
      <c r="D635" s="256" t="n"/>
      <c r="E635" s="256" t="n"/>
      <c r="F635" s="256" t="n"/>
      <c r="G635" s="256" t="n"/>
      <c r="H635" s="256" t="n"/>
      <c r="I635" s="256" t="n"/>
      <c r="J635" s="256" t="n"/>
      <c r="K635" s="256" t="n"/>
      <c r="L635" s="256" t="n"/>
      <c r="M635" s="256" t="n"/>
      <c r="N635" s="256" t="n"/>
      <c r="O635" s="256" t="n"/>
      <c r="P635" s="256" t="n"/>
      <c r="Q635" s="264">
        <f>IF(COUNTA(D635:P635)=0,"",ROUND(AVERAGE(D635:P635),1))</f>
        <v/>
      </c>
      <c r="S635" s="256" t="n"/>
      <c r="T635" s="256" t="n"/>
      <c r="U635" s="256" t="n"/>
      <c r="V635" s="256" t="n"/>
      <c r="W635" s="256" t="n"/>
      <c r="X635" s="256" t="n"/>
      <c r="Y635" s="256" t="n"/>
      <c r="Z635" s="256" t="n"/>
      <c r="AA635" s="256" t="n"/>
      <c r="AB635" s="256" t="n"/>
      <c r="AC635" s="256" t="n"/>
      <c r="AD635" s="256" t="n"/>
      <c r="AE635" s="256" t="n"/>
      <c r="AF635" s="264">
        <f>IF(COUNTA(S635:AE635)=0,"",ROUND(AVERAGE(S635:AE635),1))</f>
        <v/>
      </c>
      <c r="AH635" s="256" t="n"/>
      <c r="AI635" s="256" t="n"/>
      <c r="AJ635" s="256" t="n"/>
      <c r="AK635" s="256" t="n"/>
      <c r="AL635" s="256" t="n"/>
      <c r="AM635" s="256" t="n"/>
      <c r="AN635" s="256" t="n"/>
      <c r="AO635" s="256" t="n"/>
      <c r="AP635" s="256" t="n"/>
      <c r="AQ635" s="256" t="n"/>
      <c r="AR635" s="256" t="n"/>
      <c r="AS635" s="256" t="n"/>
      <c r="AT635" s="256" t="n"/>
      <c r="AU635" s="237">
        <f>IF(COUNTA(AH635:AT635)=0,"",ROUND(AVERAGE(AH635:AT635),1))</f>
        <v/>
      </c>
    </row>
    <row r="636" ht="14.4" customHeight="1" s="185">
      <c r="A636" s="255" t="n">
        <v>12</v>
      </c>
      <c r="B636" s="194">
        <f t="array" ref="B636:B636">IFERROR(INDEX(Liste_Enfants!B$4:B$53,SMALL(IF(Liste_Enfants!E$4:E$53="C",ROW(Liste_Enfants!E$4:E$53)-3),12))&amp;" "&amp;INDEX(Liste_Enfants!C$4:C$53,SMALL(IF(Liste_Enfants!E$4:E$53="C",ROW(Liste_Enfants!E$4:E$53)-3),12)),"")</f>
        <v/>
      </c>
      <c r="C636" s="235" t="n"/>
      <c r="D636" s="256" t="n"/>
      <c r="E636" s="256" t="n"/>
      <c r="F636" s="256" t="n"/>
      <c r="G636" s="256" t="n"/>
      <c r="H636" s="256" t="n"/>
      <c r="I636" s="256" t="n"/>
      <c r="J636" s="256" t="n"/>
      <c r="K636" s="256" t="n"/>
      <c r="L636" s="256" t="n"/>
      <c r="M636" s="256" t="n"/>
      <c r="N636" s="256" t="n"/>
      <c r="O636" s="256" t="n"/>
      <c r="P636" s="256" t="n"/>
      <c r="Q636" s="264">
        <f>IF(COUNTA(D636:P636)=0,"",ROUND(AVERAGE(D636:P636),1))</f>
        <v/>
      </c>
      <c r="S636" s="256" t="n"/>
      <c r="T636" s="256" t="n"/>
      <c r="U636" s="256" t="n"/>
      <c r="V636" s="256" t="n"/>
      <c r="W636" s="256" t="n"/>
      <c r="X636" s="256" t="n"/>
      <c r="Y636" s="256" t="n"/>
      <c r="Z636" s="256" t="n"/>
      <c r="AA636" s="256" t="n"/>
      <c r="AB636" s="256" t="n"/>
      <c r="AC636" s="256" t="n"/>
      <c r="AD636" s="256" t="n"/>
      <c r="AE636" s="256" t="n"/>
      <c r="AF636" s="264">
        <f>IF(COUNTA(S636:AE636)=0,"",ROUND(AVERAGE(S636:AE636),1))</f>
        <v/>
      </c>
      <c r="AH636" s="256" t="n"/>
      <c r="AI636" s="256" t="n"/>
      <c r="AJ636" s="256" t="n"/>
      <c r="AK636" s="256" t="n"/>
      <c r="AL636" s="256" t="n"/>
      <c r="AM636" s="256" t="n"/>
      <c r="AN636" s="256" t="n"/>
      <c r="AO636" s="256" t="n"/>
      <c r="AP636" s="256" t="n"/>
      <c r="AQ636" s="256" t="n"/>
      <c r="AR636" s="256" t="n"/>
      <c r="AS636" s="256" t="n"/>
      <c r="AT636" s="256" t="n"/>
      <c r="AU636" s="237">
        <f>IF(COUNTA(AH636:AT636)=0,"",ROUND(AVERAGE(AH636:AT636),1))</f>
        <v/>
      </c>
    </row>
    <row r="637" ht="14.4" customHeight="1" s="185">
      <c r="A637" s="255" t="n">
        <v>13</v>
      </c>
      <c r="B637" s="194">
        <f t="array" ref="B637:B637">IFERROR(INDEX(Liste_Enfants!B$4:B$53,SMALL(IF(Liste_Enfants!E$4:E$53="C",ROW(Liste_Enfants!E$4:E$53)-3),13))&amp;" "&amp;INDEX(Liste_Enfants!C$4:C$53,SMALL(IF(Liste_Enfants!E$4:E$53="C",ROW(Liste_Enfants!E$4:E$53)-3),13)),"")</f>
        <v/>
      </c>
      <c r="C637" s="235" t="n"/>
      <c r="D637" s="256" t="n"/>
      <c r="E637" s="256" t="n"/>
      <c r="F637" s="256" t="n"/>
      <c r="G637" s="256" t="n"/>
      <c r="H637" s="256" t="n"/>
      <c r="I637" s="256" t="n"/>
      <c r="J637" s="256" t="n"/>
      <c r="K637" s="256" t="n"/>
      <c r="L637" s="256" t="n"/>
      <c r="M637" s="256" t="n"/>
      <c r="N637" s="256" t="n"/>
      <c r="O637" s="256" t="n"/>
      <c r="P637" s="256" t="n"/>
      <c r="Q637" s="264">
        <f>IF(COUNTA(D637:P637)=0,"",ROUND(AVERAGE(D637:P637),1))</f>
        <v/>
      </c>
      <c r="S637" s="256" t="n"/>
      <c r="T637" s="256" t="n"/>
      <c r="U637" s="256" t="n"/>
      <c r="V637" s="256" t="n"/>
      <c r="W637" s="256" t="n"/>
      <c r="X637" s="256" t="n"/>
      <c r="Y637" s="256" t="n"/>
      <c r="Z637" s="256" t="n"/>
      <c r="AA637" s="256" t="n"/>
      <c r="AB637" s="256" t="n"/>
      <c r="AC637" s="256" t="n"/>
      <c r="AD637" s="256" t="n"/>
      <c r="AE637" s="256" t="n"/>
      <c r="AF637" s="264">
        <f>IF(COUNTA(S637:AE637)=0,"",ROUND(AVERAGE(S637:AE637),1))</f>
        <v/>
      </c>
      <c r="AH637" s="256" t="n"/>
      <c r="AI637" s="256" t="n"/>
      <c r="AJ637" s="256" t="n"/>
      <c r="AK637" s="256" t="n"/>
      <c r="AL637" s="256" t="n"/>
      <c r="AM637" s="256" t="n"/>
      <c r="AN637" s="256" t="n"/>
      <c r="AO637" s="256" t="n"/>
      <c r="AP637" s="256" t="n"/>
      <c r="AQ637" s="256" t="n"/>
      <c r="AR637" s="256" t="n"/>
      <c r="AS637" s="256" t="n"/>
      <c r="AT637" s="256" t="n"/>
      <c r="AU637" s="237">
        <f>IF(COUNTA(AH637:AT637)=0,"",ROUND(AVERAGE(AH637:AT637),1))</f>
        <v/>
      </c>
    </row>
    <row r="638" ht="14.4" customHeight="1" s="185">
      <c r="A638" s="255" t="n">
        <v>14</v>
      </c>
      <c r="B638" s="194">
        <f t="array" ref="B638:B638">IFERROR(INDEX(Liste_Enfants!B$4:B$53,SMALL(IF(Liste_Enfants!E$4:E$53="C",ROW(Liste_Enfants!E$4:E$53)-3),14))&amp;" "&amp;INDEX(Liste_Enfants!C$4:C$53,SMALL(IF(Liste_Enfants!E$4:E$53="C",ROW(Liste_Enfants!E$4:E$53)-3),14)),"")</f>
        <v/>
      </c>
      <c r="C638" s="235" t="n"/>
      <c r="D638" s="256" t="n"/>
      <c r="E638" s="256" t="n"/>
      <c r="F638" s="256" t="n"/>
      <c r="G638" s="256" t="n"/>
      <c r="H638" s="256" t="n"/>
      <c r="I638" s="256" t="n"/>
      <c r="J638" s="256" t="n"/>
      <c r="K638" s="256" t="n"/>
      <c r="L638" s="256" t="n"/>
      <c r="M638" s="256" t="n"/>
      <c r="N638" s="256" t="n"/>
      <c r="O638" s="256" t="n"/>
      <c r="P638" s="256" t="n"/>
      <c r="Q638" s="264">
        <f>IF(COUNTA(D638:P638)=0,"",ROUND(AVERAGE(D638:P638),1))</f>
        <v/>
      </c>
      <c r="S638" s="256" t="n"/>
      <c r="T638" s="256" t="n"/>
      <c r="U638" s="256" t="n"/>
      <c r="V638" s="256" t="n"/>
      <c r="W638" s="256" t="n"/>
      <c r="X638" s="256" t="n"/>
      <c r="Y638" s="256" t="n"/>
      <c r="Z638" s="256" t="n"/>
      <c r="AA638" s="256" t="n"/>
      <c r="AB638" s="256" t="n"/>
      <c r="AC638" s="256" t="n"/>
      <c r="AD638" s="256" t="n"/>
      <c r="AE638" s="256" t="n"/>
      <c r="AF638" s="264">
        <f>IF(COUNTA(S638:AE638)=0,"",ROUND(AVERAGE(S638:AE638),1))</f>
        <v/>
      </c>
      <c r="AH638" s="256" t="n"/>
      <c r="AI638" s="256" t="n"/>
      <c r="AJ638" s="256" t="n"/>
      <c r="AK638" s="256" t="n"/>
      <c r="AL638" s="256" t="n"/>
      <c r="AM638" s="256" t="n"/>
      <c r="AN638" s="256" t="n"/>
      <c r="AO638" s="256" t="n"/>
      <c r="AP638" s="256" t="n"/>
      <c r="AQ638" s="256" t="n"/>
      <c r="AR638" s="256" t="n"/>
      <c r="AS638" s="256" t="n"/>
      <c r="AT638" s="256" t="n"/>
      <c r="AU638" s="237">
        <f>IF(COUNTA(AH638:AT638)=0,"",ROUND(AVERAGE(AH638:AT638),1))</f>
        <v/>
      </c>
    </row>
    <row r="639" ht="14.4" customHeight="1" s="185">
      <c r="A639" s="255" t="n">
        <v>15</v>
      </c>
      <c r="B639" s="194">
        <f t="array" ref="B639:B639">IFERROR(INDEX(Liste_Enfants!B$4:B$53,SMALL(IF(Liste_Enfants!E$4:E$53="C",ROW(Liste_Enfants!E$4:E$53)-3),15))&amp;" "&amp;INDEX(Liste_Enfants!C$4:C$53,SMALL(IF(Liste_Enfants!E$4:E$53="C",ROW(Liste_Enfants!E$4:E$53)-3),15)),"")</f>
        <v/>
      </c>
      <c r="C639" s="235" t="n"/>
      <c r="D639" s="256" t="n"/>
      <c r="E639" s="256" t="n"/>
      <c r="F639" s="256" t="n"/>
      <c r="G639" s="256" t="n"/>
      <c r="H639" s="256" t="n"/>
      <c r="I639" s="256" t="n"/>
      <c r="J639" s="256" t="n"/>
      <c r="K639" s="256" t="n"/>
      <c r="L639" s="256" t="n"/>
      <c r="M639" s="256" t="n"/>
      <c r="N639" s="256" t="n"/>
      <c r="O639" s="256" t="n"/>
      <c r="P639" s="256" t="n"/>
      <c r="Q639" s="264">
        <f>IF(COUNTA(D639:P639)=0,"",ROUND(AVERAGE(D639:P639),1))</f>
        <v/>
      </c>
      <c r="S639" s="256" t="n"/>
      <c r="T639" s="256" t="n"/>
      <c r="U639" s="256" t="n"/>
      <c r="V639" s="256" t="n"/>
      <c r="W639" s="256" t="n"/>
      <c r="X639" s="256" t="n"/>
      <c r="Y639" s="256" t="n"/>
      <c r="Z639" s="256" t="n"/>
      <c r="AA639" s="256" t="n"/>
      <c r="AB639" s="256" t="n"/>
      <c r="AC639" s="256" t="n"/>
      <c r="AD639" s="256" t="n"/>
      <c r="AE639" s="256" t="n"/>
      <c r="AF639" s="264">
        <f>IF(COUNTA(S639:AE639)=0,"",ROUND(AVERAGE(S639:AE639),1))</f>
        <v/>
      </c>
      <c r="AH639" s="256" t="n"/>
      <c r="AI639" s="256" t="n"/>
      <c r="AJ639" s="256" t="n"/>
      <c r="AK639" s="256" t="n"/>
      <c r="AL639" s="256" t="n"/>
      <c r="AM639" s="256" t="n"/>
      <c r="AN639" s="256" t="n"/>
      <c r="AO639" s="256" t="n"/>
      <c r="AP639" s="256" t="n"/>
      <c r="AQ639" s="256" t="n"/>
      <c r="AR639" s="256" t="n"/>
      <c r="AS639" s="256" t="n"/>
      <c r="AT639" s="256" t="n"/>
      <c r="AU639" s="237">
        <f>IF(COUNTA(AH639:AT639)=0,"",ROUND(AVERAGE(AH639:AT639),1))</f>
        <v/>
      </c>
    </row>
    <row r="640" ht="14.4" customHeight="1" s="185">
      <c r="A640" s="257" t="inlineStr">
        <is>
          <t>📊 MOY.</t>
        </is>
      </c>
      <c r="C640" s="235" t="n"/>
      <c r="D640" s="258">
        <f>IF(COUNTA(D625:D639)=0,"",ROUND(AVERAGE(D625:D639),1))</f>
        <v/>
      </c>
      <c r="E640" s="258">
        <f>IF(COUNTA(E625:E639)=0,"",ROUND(AVERAGE(E625:E639),1))</f>
        <v/>
      </c>
      <c r="F640" s="258">
        <f>IF(COUNTA(F625:F639)=0,"",ROUND(AVERAGE(F625:F639),1))</f>
        <v/>
      </c>
      <c r="G640" s="258">
        <f>IF(COUNTA(G625:G639)=0,"",ROUND(AVERAGE(G625:G639),1))</f>
        <v/>
      </c>
      <c r="H640" s="258">
        <f>IF(COUNTA(H625:H639)=0,"",ROUND(AVERAGE(H625:H639),1))</f>
        <v/>
      </c>
      <c r="I640" s="258">
        <f>IF(COUNTA(I625:I639)=0,"",ROUND(AVERAGE(I625:I639),1))</f>
        <v/>
      </c>
      <c r="J640" s="258">
        <f>IF(COUNTA(J625:J639)=0,"",ROUND(AVERAGE(J625:J639),1))</f>
        <v/>
      </c>
      <c r="K640" s="258">
        <f>IF(COUNTA(K625:K639)=0,"",ROUND(AVERAGE(K625:K639),1))</f>
        <v/>
      </c>
      <c r="L640" s="258">
        <f>IF(COUNTA(L625:L639)=0,"",ROUND(AVERAGE(L625:L639),1))</f>
        <v/>
      </c>
      <c r="M640" s="258">
        <f>IF(COUNTA(M625:M639)=0,"",ROUND(AVERAGE(M625:M639),1))</f>
        <v/>
      </c>
      <c r="N640" s="258">
        <f>IF(COUNTA(N625:N639)=0,"",ROUND(AVERAGE(N625:N639),1))</f>
        <v/>
      </c>
      <c r="O640" s="258">
        <f>IF(COUNTA(O625:O639)=0,"",ROUND(AVERAGE(O625:O639),1))</f>
        <v/>
      </c>
      <c r="P640" s="258">
        <f>IF(COUNTA(P625:P639)=0,"",ROUND(AVERAGE(P625:P639),1))</f>
        <v/>
      </c>
      <c r="Q640" s="265">
        <f>IF(COUNTA(Q625:Q639)=0,"",ROUND(AVERAGE(Q625:Q639),1))</f>
        <v/>
      </c>
      <c r="S640" s="258">
        <f>IF(COUNTA(S625:S639)=0,"",ROUND(AVERAGE(S625:S639),1))</f>
        <v/>
      </c>
      <c r="T640" s="258">
        <f>IF(COUNTA(T625:T639)=0,"",ROUND(AVERAGE(T625:T639),1))</f>
        <v/>
      </c>
      <c r="U640" s="258">
        <f>IF(COUNTA(U625:U639)=0,"",ROUND(AVERAGE(U625:U639),1))</f>
        <v/>
      </c>
      <c r="V640" s="258">
        <f>IF(COUNTA(V625:V639)=0,"",ROUND(AVERAGE(V625:V639),1))</f>
        <v/>
      </c>
      <c r="W640" s="258">
        <f>IF(COUNTA(W625:W639)=0,"",ROUND(AVERAGE(W625:W639),1))</f>
        <v/>
      </c>
      <c r="X640" s="258">
        <f>IF(COUNTA(X625:X639)=0,"",ROUND(AVERAGE(X625:X639),1))</f>
        <v/>
      </c>
      <c r="Y640" s="258">
        <f>IF(COUNTA(Y625:Y639)=0,"",ROUND(AVERAGE(Y625:Y639),1))</f>
        <v/>
      </c>
      <c r="Z640" s="258">
        <f>IF(COUNTA(Z625:Z639)=0,"",ROUND(AVERAGE(Z625:Z639),1))</f>
        <v/>
      </c>
      <c r="AA640" s="258">
        <f>IF(COUNTA(AA625:AA639)=0,"",ROUND(AVERAGE(AA625:AA639),1))</f>
        <v/>
      </c>
      <c r="AB640" s="258">
        <f>IF(COUNTA(AB625:AB639)=0,"",ROUND(AVERAGE(AB625:AB639),1))</f>
        <v/>
      </c>
      <c r="AC640" s="258">
        <f>IF(COUNTA(AC625:AC639)=0,"",ROUND(AVERAGE(AC625:AC639),1))</f>
        <v/>
      </c>
      <c r="AD640" s="258">
        <f>IF(COUNTA(AD625:AD639)=0,"",ROUND(AVERAGE(AD625:AD639),1))</f>
        <v/>
      </c>
      <c r="AE640" s="258">
        <f>IF(COUNTA(AE625:AE639)=0,"",ROUND(AVERAGE(AE625:AE639),1))</f>
        <v/>
      </c>
      <c r="AF640" s="265">
        <f>IF(COUNTA(AF625:AF639)=0,"",ROUND(AVERAGE(AF625:AF639),1))</f>
        <v/>
      </c>
      <c r="AH640" s="258">
        <f>IF(COUNTA(AH625:AH639)=0,"",ROUND(AVERAGE(AH625:AH639),1))</f>
        <v/>
      </c>
      <c r="AI640" s="258">
        <f>IF(COUNTA(AI625:AI639)=0,"",ROUND(AVERAGE(AI625:AI639),1))</f>
        <v/>
      </c>
      <c r="AJ640" s="258">
        <f>IF(COUNTA(AJ625:AJ639)=0,"",ROUND(AVERAGE(AJ625:AJ639),1))</f>
        <v/>
      </c>
      <c r="AK640" s="258">
        <f>IF(COUNTA(AK625:AK639)=0,"",ROUND(AVERAGE(AK625:AK639),1))</f>
        <v/>
      </c>
      <c r="AL640" s="258">
        <f>IF(COUNTA(AL625:AL639)=0,"",ROUND(AVERAGE(AL625:AL639),1))</f>
        <v/>
      </c>
      <c r="AM640" s="258">
        <f>IF(COUNTA(AM625:AM639)=0,"",ROUND(AVERAGE(AM625:AM639),1))</f>
        <v/>
      </c>
      <c r="AN640" s="258">
        <f>IF(COUNTA(AN625:AN639)=0,"",ROUND(AVERAGE(AN625:AN639),1))</f>
        <v/>
      </c>
      <c r="AO640" s="258">
        <f>IF(COUNTA(AO625:AO639)=0,"",ROUND(AVERAGE(AO625:AO639),1))</f>
        <v/>
      </c>
      <c r="AP640" s="258">
        <f>IF(COUNTA(AP625:AP639)=0,"",ROUND(AVERAGE(AP625:AP639),1))</f>
        <v/>
      </c>
      <c r="AQ640" s="258">
        <f>IF(COUNTA(AQ625:AQ639)=0,"",ROUND(AVERAGE(AQ625:AQ639),1))</f>
        <v/>
      </c>
      <c r="AR640" s="258">
        <f>IF(COUNTA(AR625:AR639)=0,"",ROUND(AVERAGE(AR625:AR639),1))</f>
        <v/>
      </c>
      <c r="AS640" s="258">
        <f>IF(COUNTA(AS625:AS639)=0,"",ROUND(AVERAGE(AS625:AS639),1))</f>
        <v/>
      </c>
      <c r="AT640" s="258">
        <f>IF(COUNTA(AT625:AT639)=0,"",ROUND(AVERAGE(AT625:AT639),1))</f>
        <v/>
      </c>
      <c r="AU640" s="272">
        <f>IF(COUNTA(AU625:AU639)=0,"",ROUND(AVERAGE(AU625:AU639),1))</f>
        <v/>
      </c>
    </row>
    <row r="641" ht="14.4" customHeight="1" s="185">
      <c r="A641" s="262" t="inlineStr">
        <is>
          <t>⭐ MOY. S9</t>
        </is>
      </c>
      <c r="C641" s="235" t="n"/>
      <c r="D641" s="263">
        <f>IF(COUNTA(D589,D606,D623,D640)=0,"",ROUND(AVERAGE(D589,D606,D623,D640),1))</f>
        <v/>
      </c>
      <c r="E641" s="263">
        <f>IF(COUNTA(E589,E606,E623,E640)=0,"",ROUND(AVERAGE(E589,E606,E623,E640),1))</f>
        <v/>
      </c>
      <c r="F641" s="263">
        <f>IF(COUNTA(F589,F606,F623,F640)=0,"",ROUND(AVERAGE(F589,F606,F623,F640),1))</f>
        <v/>
      </c>
      <c r="G641" s="263">
        <f>IF(COUNTA(G589,G606,G623,G640)=0,"",ROUND(AVERAGE(G589,G606,G623,G640),1))</f>
        <v/>
      </c>
      <c r="H641" s="263">
        <f>IF(COUNTA(H589,H606,H623,H640)=0,"",ROUND(AVERAGE(H589,H606,H623,H640),1))</f>
        <v/>
      </c>
      <c r="I641" s="263">
        <f>IF(COUNTA(I589,I606,I623,I640)=0,"",ROUND(AVERAGE(I589,I606,I623,I640),1))</f>
        <v/>
      </c>
      <c r="J641" s="263">
        <f>IF(COUNTA(J589,J606,J623,J640)=0,"",ROUND(AVERAGE(J589,J606,J623,J640),1))</f>
        <v/>
      </c>
      <c r="K641" s="263">
        <f>IF(COUNTA(K589,K606,K623,K640)=0,"",ROUND(AVERAGE(K589,K606,K623,K640),1))</f>
        <v/>
      </c>
      <c r="L641" s="263">
        <f>IF(COUNTA(L589,L606,L623,L640)=0,"",ROUND(AVERAGE(L589,L606,L623,L640),1))</f>
        <v/>
      </c>
      <c r="M641" s="263">
        <f>IF(COUNTA(M589,M606,M623,M640)=0,"",ROUND(AVERAGE(M589,M606,M623,M640),1))</f>
        <v/>
      </c>
      <c r="N641" s="263">
        <f>IF(COUNTA(N589,N606,N623,N640)=0,"",ROUND(AVERAGE(N589,N606,N623,N640),1))</f>
        <v/>
      </c>
      <c r="O641" s="263">
        <f>IF(COUNTA(O589,O606,O623,O640)=0,"",ROUND(AVERAGE(O589,O606,O623,O640),1))</f>
        <v/>
      </c>
      <c r="P641" s="263">
        <f>IF(COUNTA(P589,P606,P623,P640)=0,"",ROUND(AVERAGE(P589,P606,P623,P640),1))</f>
        <v/>
      </c>
      <c r="Q641" s="270">
        <f>IF(COUNTA(Q589,Q606,Q623,Q640)=0,"",ROUND(AVERAGE(Q589,Q606,Q623,Q640),1))</f>
        <v/>
      </c>
      <c r="S641" s="263">
        <f>IF(COUNTA(S589,S606,S623,S640)=0,"",ROUND(AVERAGE(S589,S606,S623,S640),1))</f>
        <v/>
      </c>
      <c r="T641" s="263">
        <f>IF(COUNTA(T589,T606,T623,T640)=0,"",ROUND(AVERAGE(T589,T606,T623,T640),1))</f>
        <v/>
      </c>
      <c r="U641" s="263">
        <f>IF(COUNTA(U589,U606,U623,U640)=0,"",ROUND(AVERAGE(U589,U606,U623,U640),1))</f>
        <v/>
      </c>
      <c r="V641" s="263">
        <f>IF(COUNTA(V589,V606,V623,V640)=0,"",ROUND(AVERAGE(V589,V606,V623,V640),1))</f>
        <v/>
      </c>
      <c r="W641" s="263">
        <f>IF(COUNTA(W589,W606,W623,W640)=0,"",ROUND(AVERAGE(W589,W606,W623,W640),1))</f>
        <v/>
      </c>
      <c r="X641" s="263">
        <f>IF(COUNTA(X589,X606,X623,X640)=0,"",ROUND(AVERAGE(X589,X606,X623,X640),1))</f>
        <v/>
      </c>
      <c r="Y641" s="263">
        <f>IF(COUNTA(Y589,Y606,Y623,Y640)=0,"",ROUND(AVERAGE(Y589,Y606,Y623,Y640),1))</f>
        <v/>
      </c>
      <c r="Z641" s="263">
        <f>IF(COUNTA(Z589,Z606,Z623,Z640)=0,"",ROUND(AVERAGE(Z589,Z606,Z623,Z640),1))</f>
        <v/>
      </c>
      <c r="AA641" s="263">
        <f>IF(COUNTA(AA589,AA606,AA623,AA640)=0,"",ROUND(AVERAGE(AA589,AA606,AA623,AA640),1))</f>
        <v/>
      </c>
      <c r="AB641" s="263">
        <f>IF(COUNTA(AB589,AB606,AB623,AB640)=0,"",ROUND(AVERAGE(AB589,AB606,AB623,AB640),1))</f>
        <v/>
      </c>
      <c r="AC641" s="263">
        <f>IF(COUNTA(AC589,AC606,AC623,AC640)=0,"",ROUND(AVERAGE(AC589,AC606,AC623,AC640),1))</f>
        <v/>
      </c>
      <c r="AD641" s="263">
        <f>IF(COUNTA(AD589,AD606,AD623,AD640)=0,"",ROUND(AVERAGE(AD589,AD606,AD623,AD640),1))</f>
        <v/>
      </c>
      <c r="AE641" s="263">
        <f>IF(COUNTA(AE589,AE606,AE623,AE640)=0,"",ROUND(AVERAGE(AE589,AE606,AE623,AE640),1))</f>
        <v/>
      </c>
      <c r="AF641" s="270">
        <f>IF(COUNTA(AF589,AF606,AF623,AF640)=0,"",ROUND(AVERAGE(AF589,AF606,AF623,AF640),1))</f>
        <v/>
      </c>
      <c r="AH641" s="263">
        <f>IF(COUNTA(AH589,AH606,AH623,AH640)=0,"",ROUND(AVERAGE(AH589,AH606,AH623,AH640),1))</f>
        <v/>
      </c>
      <c r="AI641" s="263">
        <f>IF(COUNTA(AI589,AI606,AI623,AI640)=0,"",ROUND(AVERAGE(AI589,AI606,AI623,AI640),1))</f>
        <v/>
      </c>
      <c r="AJ641" s="263">
        <f>IF(COUNTA(AJ589,AJ606,AJ623,AJ640)=0,"",ROUND(AVERAGE(AJ589,AJ606,AJ623,AJ640),1))</f>
        <v/>
      </c>
      <c r="AK641" s="263">
        <f>IF(COUNTA(AK589,AK606,AK623,AK640)=0,"",ROUND(AVERAGE(AK589,AK606,AK623,AK640),1))</f>
        <v/>
      </c>
      <c r="AL641" s="263">
        <f>IF(COUNTA(AL589,AL606,AL623,AL640)=0,"",ROUND(AVERAGE(AL589,AL606,AL623,AL640),1))</f>
        <v/>
      </c>
      <c r="AM641" s="263">
        <f>IF(COUNTA(AM589,AM606,AM623,AM640)=0,"",ROUND(AVERAGE(AM589,AM606,AM623,AM640),1))</f>
        <v/>
      </c>
      <c r="AN641" s="263">
        <f>IF(COUNTA(AN589,AN606,AN623,AN640)=0,"",ROUND(AVERAGE(AN589,AN606,AN623,AN640),1))</f>
        <v/>
      </c>
      <c r="AO641" s="263">
        <f>IF(COUNTA(AO589,AO606,AO623,AO640)=0,"",ROUND(AVERAGE(AO589,AO606,AO623,AO640),1))</f>
        <v/>
      </c>
      <c r="AP641" s="263">
        <f>IF(COUNTA(AP589,AP606,AP623,AP640)=0,"",ROUND(AVERAGE(AP589,AP606,AP623,AP640),1))</f>
        <v/>
      </c>
      <c r="AQ641" s="263">
        <f>IF(COUNTA(AQ589,AQ606,AQ623,AQ640)=0,"",ROUND(AVERAGE(AQ589,AQ606,AQ623,AQ640),1))</f>
        <v/>
      </c>
      <c r="AR641" s="263">
        <f>IF(COUNTA(AR589,AR606,AR623,AR640)=0,"",ROUND(AVERAGE(AR589,AR606,AR623,AR640),1))</f>
        <v/>
      </c>
      <c r="AS641" s="263">
        <f>IF(COUNTA(AS589,AS606,AS623,AS640)=0,"",ROUND(AVERAGE(AS589,AS606,AS623,AS640),1))</f>
        <v/>
      </c>
      <c r="AT641" s="263">
        <f>IF(COUNTA(AT589,AT606,AT623,AT640)=0,"",ROUND(AVERAGE(AT589,AT606,AT623,AT640),1))</f>
        <v/>
      </c>
      <c r="AU641" s="273">
        <f>IF(COUNTA(AU589,AU606,AU623,AU640)=0,"",ROUND(AVERAGE(AU589,AU606,AU623,AU640),1))</f>
        <v/>
      </c>
    </row>
    <row r="642" ht="14.4" customHeight="1" s="185">
      <c r="C642" s="235" t="n"/>
      <c r="D642" s="194" t="n"/>
      <c r="E642" s="194" t="n"/>
      <c r="F642" s="194" t="n"/>
      <c r="G642" s="194" t="n"/>
      <c r="H642" s="194" t="n"/>
      <c r="I642" s="194" t="n"/>
      <c r="J642" s="194" t="n"/>
      <c r="K642" s="194" t="n"/>
      <c r="L642" s="194" t="n"/>
      <c r="M642" s="194" t="n"/>
      <c r="N642" s="194" t="n"/>
      <c r="O642" s="194" t="n"/>
      <c r="P642" s="194" t="n"/>
      <c r="Q642" s="235" t="n"/>
      <c r="S642" s="194" t="n"/>
      <c r="T642" s="194" t="n"/>
      <c r="U642" s="194" t="n"/>
      <c r="V642" s="194" t="n"/>
      <c r="W642" s="194" t="n"/>
      <c r="X642" s="194" t="n"/>
      <c r="Y642" s="194" t="n"/>
      <c r="Z642" s="194" t="n"/>
      <c r="AA642" s="194" t="n"/>
      <c r="AB642" s="194" t="n"/>
      <c r="AC642" s="194" t="n"/>
      <c r="AD642" s="194" t="n"/>
      <c r="AE642" s="194" t="n"/>
      <c r="AF642" s="235" t="n"/>
      <c r="AH642" s="194" t="n"/>
      <c r="AI642" s="194" t="n"/>
      <c r="AJ642" s="194" t="n"/>
      <c r="AK642" s="194" t="n"/>
      <c r="AL642" s="194" t="n"/>
      <c r="AM642" s="194" t="n"/>
      <c r="AN642" s="194" t="n"/>
      <c r="AO642" s="194" t="n"/>
      <c r="AP642" s="194" t="n"/>
      <c r="AQ642" s="194" t="n"/>
      <c r="AR642" s="194" t="n"/>
      <c r="AS642" s="194" t="n"/>
      <c r="AT642" s="194" t="n"/>
    </row>
    <row r="643" ht="15.6" customHeight="1" s="185">
      <c r="A643" s="216" t="inlineStr">
        <is>
          <t>📋 T1 — 📆 SEMAINE 10</t>
        </is>
      </c>
      <c r="C643" s="235" t="n"/>
      <c r="D643" s="194" t="n"/>
      <c r="E643" s="194" t="n"/>
      <c r="F643" s="194" t="n"/>
      <c r="G643" s="194" t="n"/>
      <c r="H643" s="194" t="n"/>
      <c r="I643" s="194" t="n"/>
      <c r="J643" s="194" t="n"/>
      <c r="K643" s="194" t="n"/>
      <c r="L643" s="194" t="n"/>
      <c r="M643" s="194" t="n"/>
      <c r="N643" s="194" t="n"/>
      <c r="O643" s="194" t="n"/>
      <c r="P643" s="194" t="n"/>
      <c r="Q643" s="235" t="n"/>
      <c r="S643" s="194" t="n"/>
      <c r="T643" s="194" t="n"/>
      <c r="U643" s="194" t="n"/>
      <c r="V643" s="194" t="n"/>
      <c r="W643" s="194" t="n"/>
      <c r="X643" s="194" t="n"/>
      <c r="Y643" s="194" t="n"/>
      <c r="Z643" s="194" t="n"/>
      <c r="AA643" s="194" t="n"/>
      <c r="AB643" s="194" t="n"/>
      <c r="AC643" s="194" t="n"/>
      <c r="AD643" s="194" t="n"/>
      <c r="AE643" s="194" t="n"/>
      <c r="AF643" s="235" t="n"/>
      <c r="AH643" s="194" t="n"/>
      <c r="AI643" s="194" t="n"/>
      <c r="AJ643" s="194" t="n"/>
      <c r="AK643" s="194" t="n"/>
      <c r="AL643" s="194" t="n"/>
      <c r="AM643" s="194" t="n"/>
      <c r="AN643" s="194" t="n"/>
      <c r="AO643" s="194" t="n"/>
      <c r="AP643" s="194" t="n"/>
      <c r="AQ643" s="194" t="n"/>
      <c r="AR643" s="194" t="n"/>
      <c r="AS643" s="194" t="n"/>
      <c r="AT643" s="194" t="n"/>
    </row>
    <row r="644" ht="30" customHeight="1" s="185">
      <c r="A644" s="254" t="inlineStr">
        <is>
          <t>N°</t>
        </is>
      </c>
      <c r="B644" s="227" t="inlineStr">
        <is>
          <t>📅 LUNDI</t>
        </is>
      </c>
      <c r="C644" s="228" t="n"/>
      <c r="D644" s="229" t="inlineStr">
        <is>
          <t>Règles</t>
        </is>
      </c>
      <c r="E644" s="229" t="inlineStr">
        <is>
          <t>Coopér.</t>
        </is>
      </c>
      <c r="F644" s="229" t="inlineStr">
        <is>
          <t>Comm.</t>
        </is>
      </c>
      <c r="G644" s="229" t="inlineStr">
        <is>
          <t>Entraide</t>
        </is>
      </c>
      <c r="H644" s="230" t="inlineStr">
        <is>
          <t>Initiat.</t>
        </is>
      </c>
      <c r="I644" s="230" t="inlineStr">
        <is>
          <t>Gest.mat</t>
        </is>
      </c>
      <c r="J644" s="230" t="inlineStr">
        <is>
          <t>Orga.</t>
        </is>
      </c>
      <c r="K644" s="231" t="inlineStr">
        <is>
          <t>Imagin.</t>
        </is>
      </c>
      <c r="L644" s="231" t="inlineStr">
        <is>
          <t>Expr.art</t>
        </is>
      </c>
      <c r="M644" s="231" t="inlineStr">
        <is>
          <t>Expr.corp</t>
        </is>
      </c>
      <c r="N644" s="232" t="inlineStr">
        <is>
          <t>Coord.</t>
        </is>
      </c>
      <c r="O644" s="232" t="inlineStr">
        <is>
          <t>Endur.</t>
        </is>
      </c>
      <c r="P644" s="232" t="inlineStr">
        <is>
          <t>Esp.sport</t>
        </is>
      </c>
      <c r="Q644" s="267" t="inlineStr">
        <is>
          <t>MOY</t>
        </is>
      </c>
      <c r="R644" s="268" t="inlineStr">
        <is>
          <t>▼ Activité</t>
        </is>
      </c>
      <c r="S644" s="229" t="inlineStr">
        <is>
          <t>Règles</t>
        </is>
      </c>
      <c r="T644" s="229" t="inlineStr">
        <is>
          <t>Coopér.</t>
        </is>
      </c>
      <c r="U644" s="229" t="inlineStr">
        <is>
          <t>Comm.</t>
        </is>
      </c>
      <c r="V644" s="229" t="inlineStr">
        <is>
          <t>Entraide</t>
        </is>
      </c>
      <c r="W644" s="230" t="inlineStr">
        <is>
          <t>Initiat.</t>
        </is>
      </c>
      <c r="X644" s="230" t="inlineStr">
        <is>
          <t>Gest.mat</t>
        </is>
      </c>
      <c r="Y644" s="230" t="inlineStr">
        <is>
          <t>Orga.</t>
        </is>
      </c>
      <c r="Z644" s="231" t="inlineStr">
        <is>
          <t>Imagin.</t>
        </is>
      </c>
      <c r="AA644" s="231" t="inlineStr">
        <is>
          <t>Expr.art</t>
        </is>
      </c>
      <c r="AB644" s="231" t="inlineStr">
        <is>
          <t>Expr.corp</t>
        </is>
      </c>
      <c r="AC644" s="232" t="inlineStr">
        <is>
          <t>Coord.</t>
        </is>
      </c>
      <c r="AD644" s="232" t="inlineStr">
        <is>
          <t>Endur.</t>
        </is>
      </c>
      <c r="AE644" s="232" t="inlineStr">
        <is>
          <t>Esp.sport</t>
        </is>
      </c>
      <c r="AF644" s="267" t="inlineStr">
        <is>
          <t>MOY</t>
        </is>
      </c>
      <c r="AH644" s="229" t="inlineStr">
        <is>
          <t>Règles</t>
        </is>
      </c>
      <c r="AI644" s="229" t="inlineStr">
        <is>
          <t>Coopér.</t>
        </is>
      </c>
      <c r="AJ644" s="229" t="inlineStr">
        <is>
          <t>Comm.</t>
        </is>
      </c>
      <c r="AK644" s="229" t="inlineStr">
        <is>
          <t>Entraide</t>
        </is>
      </c>
      <c r="AL644" s="230" t="inlineStr">
        <is>
          <t>Initiat.</t>
        </is>
      </c>
      <c r="AM644" s="230" t="inlineStr">
        <is>
          <t>Gest.mat</t>
        </is>
      </c>
      <c r="AN644" s="230" t="inlineStr">
        <is>
          <t>Orga.</t>
        </is>
      </c>
      <c r="AO644" s="231" t="inlineStr">
        <is>
          <t>Imagin.</t>
        </is>
      </c>
      <c r="AP644" s="231" t="inlineStr">
        <is>
          <t>Expr.art</t>
        </is>
      </c>
      <c r="AQ644" s="231" t="inlineStr">
        <is>
          <t>Expr.corp</t>
        </is>
      </c>
      <c r="AR644" s="232" t="inlineStr">
        <is>
          <t>Coord.</t>
        </is>
      </c>
      <c r="AS644" s="232" t="inlineStr">
        <is>
          <t>Endur.</t>
        </is>
      </c>
      <c r="AT644" s="232" t="inlineStr">
        <is>
          <t>Esp.sport</t>
        </is>
      </c>
      <c r="AU644" s="269" t="inlineStr">
        <is>
          <t>MOY</t>
        </is>
      </c>
    </row>
    <row r="645" ht="14.4" customHeight="1" s="185">
      <c r="A645" s="255" t="n">
        <v>1</v>
      </c>
      <c r="B645" s="194">
        <f t="array" ref="B645:B645">IFERROR(INDEX(Liste_Enfants!B$4:B$53,SMALL(IF(Liste_Enfants!E$4:E$53="C",ROW(Liste_Enfants!E$4:E$53)-3),1))&amp;" "&amp;INDEX(Liste_Enfants!C$4:C$53,SMALL(IF(Liste_Enfants!E$4:E$53="C",ROW(Liste_Enfants!E$4:E$53)-3),1)),"")</f>
        <v/>
      </c>
      <c r="C645" s="235" t="n"/>
      <c r="D645" s="256" t="n"/>
      <c r="E645" s="256" t="n"/>
      <c r="F645" s="256" t="n"/>
      <c r="G645" s="256" t="n"/>
      <c r="H645" s="256" t="n"/>
      <c r="I645" s="256" t="n"/>
      <c r="J645" s="256" t="n"/>
      <c r="K645" s="256" t="n"/>
      <c r="L645" s="256" t="n"/>
      <c r="M645" s="256" t="n"/>
      <c r="N645" s="256" t="n"/>
      <c r="O645" s="256" t="n"/>
      <c r="P645" s="256" t="n"/>
      <c r="Q645" s="264">
        <f>IF(COUNTA(D645:P645)=0,"",ROUND(AVERAGE(D645:P645),1))</f>
        <v/>
      </c>
      <c r="S645" s="256" t="n"/>
      <c r="T645" s="256" t="n"/>
      <c r="U645" s="256" t="n"/>
      <c r="V645" s="256" t="n"/>
      <c r="W645" s="256" t="n"/>
      <c r="X645" s="256" t="n"/>
      <c r="Y645" s="256" t="n"/>
      <c r="Z645" s="256" t="n"/>
      <c r="AA645" s="256" t="n"/>
      <c r="AB645" s="256" t="n"/>
      <c r="AC645" s="256" t="n"/>
      <c r="AD645" s="256" t="n"/>
      <c r="AE645" s="256" t="n"/>
      <c r="AF645" s="264">
        <f>IF(COUNTA(S645:AE645)=0,"",ROUND(AVERAGE(S645:AE645),1))</f>
        <v/>
      </c>
      <c r="AH645" s="256" t="n"/>
      <c r="AI645" s="256" t="n"/>
      <c r="AJ645" s="256" t="n"/>
      <c r="AK645" s="256" t="n"/>
      <c r="AL645" s="256" t="n"/>
      <c r="AM645" s="256" t="n"/>
      <c r="AN645" s="256" t="n"/>
      <c r="AO645" s="256" t="n"/>
      <c r="AP645" s="256" t="n"/>
      <c r="AQ645" s="256" t="n"/>
      <c r="AR645" s="256" t="n"/>
      <c r="AS645" s="256" t="n"/>
      <c r="AT645" s="256" t="n"/>
      <c r="AU645" s="237">
        <f>IF(COUNTA(AH645:AT645)=0,"",ROUND(AVERAGE(AH645:AT645),1))</f>
        <v/>
      </c>
    </row>
    <row r="646" ht="14.4" customHeight="1" s="185">
      <c r="A646" s="255" t="n">
        <v>2</v>
      </c>
      <c r="B646" s="194">
        <f t="array" ref="B646:B646">IFERROR(INDEX(Liste_Enfants!B$4:B$53,SMALL(IF(Liste_Enfants!E$4:E$53="C",ROW(Liste_Enfants!E$4:E$53)-3),2))&amp;" "&amp;INDEX(Liste_Enfants!C$4:C$53,SMALL(IF(Liste_Enfants!E$4:E$53="C",ROW(Liste_Enfants!E$4:E$53)-3),2)),"")</f>
        <v/>
      </c>
      <c r="C646" s="235" t="n"/>
      <c r="D646" s="256" t="n"/>
      <c r="E646" s="256" t="n"/>
      <c r="F646" s="256" t="n"/>
      <c r="G646" s="256" t="n"/>
      <c r="H646" s="256" t="n"/>
      <c r="I646" s="256" t="n"/>
      <c r="J646" s="256" t="n"/>
      <c r="K646" s="256" t="n"/>
      <c r="L646" s="256" t="n"/>
      <c r="M646" s="256" t="n"/>
      <c r="N646" s="256" t="n"/>
      <c r="O646" s="256" t="n"/>
      <c r="P646" s="256" t="n"/>
      <c r="Q646" s="264">
        <f>IF(COUNTA(D646:P646)=0,"",ROUND(AVERAGE(D646:P646),1))</f>
        <v/>
      </c>
      <c r="S646" s="256" t="n"/>
      <c r="T646" s="256" t="n"/>
      <c r="U646" s="256" t="n"/>
      <c r="V646" s="256" t="n"/>
      <c r="W646" s="256" t="n"/>
      <c r="X646" s="256" t="n"/>
      <c r="Y646" s="256" t="n"/>
      <c r="Z646" s="256" t="n"/>
      <c r="AA646" s="256" t="n"/>
      <c r="AB646" s="256" t="n"/>
      <c r="AC646" s="256" t="n"/>
      <c r="AD646" s="256" t="n"/>
      <c r="AE646" s="256" t="n"/>
      <c r="AF646" s="264">
        <f>IF(COUNTA(S646:AE646)=0,"",ROUND(AVERAGE(S646:AE646),1))</f>
        <v/>
      </c>
      <c r="AH646" s="256" t="n"/>
      <c r="AI646" s="256" t="n"/>
      <c r="AJ646" s="256" t="n"/>
      <c r="AK646" s="256" t="n"/>
      <c r="AL646" s="256" t="n"/>
      <c r="AM646" s="256" t="n"/>
      <c r="AN646" s="256" t="n"/>
      <c r="AO646" s="256" t="n"/>
      <c r="AP646" s="256" t="n"/>
      <c r="AQ646" s="256" t="n"/>
      <c r="AR646" s="256" t="n"/>
      <c r="AS646" s="256" t="n"/>
      <c r="AT646" s="256" t="n"/>
      <c r="AU646" s="237">
        <f>IF(COUNTA(AH646:AT646)=0,"",ROUND(AVERAGE(AH646:AT646),1))</f>
        <v/>
      </c>
    </row>
    <row r="647" ht="14.4" customHeight="1" s="185">
      <c r="A647" s="255" t="n">
        <v>3</v>
      </c>
      <c r="B647" s="194">
        <f t="array" ref="B647:B647">IFERROR(INDEX(Liste_Enfants!B$4:B$53,SMALL(IF(Liste_Enfants!E$4:E$53="C",ROW(Liste_Enfants!E$4:E$53)-3),3))&amp;" "&amp;INDEX(Liste_Enfants!C$4:C$53,SMALL(IF(Liste_Enfants!E$4:E$53="C",ROW(Liste_Enfants!E$4:E$53)-3),3)),"")</f>
        <v/>
      </c>
      <c r="C647" s="235" t="n"/>
      <c r="D647" s="256" t="n"/>
      <c r="E647" s="256" t="n"/>
      <c r="F647" s="256" t="n"/>
      <c r="G647" s="256" t="n"/>
      <c r="H647" s="256" t="n"/>
      <c r="I647" s="256" t="n"/>
      <c r="J647" s="256" t="n"/>
      <c r="K647" s="256" t="n"/>
      <c r="L647" s="256" t="n"/>
      <c r="M647" s="256" t="n"/>
      <c r="N647" s="256" t="n"/>
      <c r="O647" s="256" t="n"/>
      <c r="P647" s="256" t="n"/>
      <c r="Q647" s="264">
        <f>IF(COUNTA(D647:P647)=0,"",ROUND(AVERAGE(D647:P647),1))</f>
        <v/>
      </c>
      <c r="S647" s="256" t="n"/>
      <c r="T647" s="256" t="n"/>
      <c r="U647" s="256" t="n"/>
      <c r="V647" s="256" t="n"/>
      <c r="W647" s="256" t="n"/>
      <c r="X647" s="256" t="n"/>
      <c r="Y647" s="256" t="n"/>
      <c r="Z647" s="256" t="n"/>
      <c r="AA647" s="256" t="n"/>
      <c r="AB647" s="256" t="n"/>
      <c r="AC647" s="256" t="n"/>
      <c r="AD647" s="256" t="n"/>
      <c r="AE647" s="256" t="n"/>
      <c r="AF647" s="264">
        <f>IF(COUNTA(S647:AE647)=0,"",ROUND(AVERAGE(S647:AE647),1))</f>
        <v/>
      </c>
      <c r="AH647" s="256" t="n"/>
      <c r="AI647" s="256" t="n"/>
      <c r="AJ647" s="256" t="n"/>
      <c r="AK647" s="256" t="n"/>
      <c r="AL647" s="256" t="n"/>
      <c r="AM647" s="256" t="n"/>
      <c r="AN647" s="256" t="n"/>
      <c r="AO647" s="256" t="n"/>
      <c r="AP647" s="256" t="n"/>
      <c r="AQ647" s="256" t="n"/>
      <c r="AR647" s="256" t="n"/>
      <c r="AS647" s="256" t="n"/>
      <c r="AT647" s="256" t="n"/>
      <c r="AU647" s="237">
        <f>IF(COUNTA(AH647:AT647)=0,"",ROUND(AVERAGE(AH647:AT647),1))</f>
        <v/>
      </c>
    </row>
    <row r="648" ht="14.4" customHeight="1" s="185">
      <c r="A648" s="255" t="n">
        <v>4</v>
      </c>
      <c r="B648" s="194">
        <f t="array" ref="B648:B648">IFERROR(INDEX(Liste_Enfants!B$4:B$53,SMALL(IF(Liste_Enfants!E$4:E$53="C",ROW(Liste_Enfants!E$4:E$53)-3),4))&amp;" "&amp;INDEX(Liste_Enfants!C$4:C$53,SMALL(IF(Liste_Enfants!E$4:E$53="C",ROW(Liste_Enfants!E$4:E$53)-3),4)),"")</f>
        <v/>
      </c>
      <c r="C648" s="235" t="n"/>
      <c r="D648" s="256" t="n"/>
      <c r="E648" s="256" t="n"/>
      <c r="F648" s="256" t="n"/>
      <c r="G648" s="256" t="n"/>
      <c r="H648" s="256" t="n"/>
      <c r="I648" s="256" t="n"/>
      <c r="J648" s="256" t="n"/>
      <c r="K648" s="256" t="n"/>
      <c r="L648" s="256" t="n"/>
      <c r="M648" s="256" t="n"/>
      <c r="N648" s="256" t="n"/>
      <c r="O648" s="256" t="n"/>
      <c r="P648" s="256" t="n"/>
      <c r="Q648" s="264">
        <f>IF(COUNTA(D648:P648)=0,"",ROUND(AVERAGE(D648:P648),1))</f>
        <v/>
      </c>
      <c r="S648" s="256" t="n"/>
      <c r="T648" s="256" t="n"/>
      <c r="U648" s="256" t="n"/>
      <c r="V648" s="256" t="n"/>
      <c r="W648" s="256" t="n"/>
      <c r="X648" s="256" t="n"/>
      <c r="Y648" s="256" t="n"/>
      <c r="Z648" s="256" t="n"/>
      <c r="AA648" s="256" t="n"/>
      <c r="AB648" s="256" t="n"/>
      <c r="AC648" s="256" t="n"/>
      <c r="AD648" s="256" t="n"/>
      <c r="AE648" s="256" t="n"/>
      <c r="AF648" s="264">
        <f>IF(COUNTA(S648:AE648)=0,"",ROUND(AVERAGE(S648:AE648),1))</f>
        <v/>
      </c>
      <c r="AH648" s="256" t="n"/>
      <c r="AI648" s="256" t="n"/>
      <c r="AJ648" s="256" t="n"/>
      <c r="AK648" s="256" t="n"/>
      <c r="AL648" s="256" t="n"/>
      <c r="AM648" s="256" t="n"/>
      <c r="AN648" s="256" t="n"/>
      <c r="AO648" s="256" t="n"/>
      <c r="AP648" s="256" t="n"/>
      <c r="AQ648" s="256" t="n"/>
      <c r="AR648" s="256" t="n"/>
      <c r="AS648" s="256" t="n"/>
      <c r="AT648" s="256" t="n"/>
      <c r="AU648" s="237">
        <f>IF(COUNTA(AH648:AT648)=0,"",ROUND(AVERAGE(AH648:AT648),1))</f>
        <v/>
      </c>
    </row>
    <row r="649" ht="14.4" customHeight="1" s="185">
      <c r="A649" s="255" t="n">
        <v>5</v>
      </c>
      <c r="B649" s="194">
        <f t="array" ref="B649:B649">IFERROR(INDEX(Liste_Enfants!B$4:B$53,SMALL(IF(Liste_Enfants!E$4:E$53="C",ROW(Liste_Enfants!E$4:E$53)-3),5))&amp;" "&amp;INDEX(Liste_Enfants!C$4:C$53,SMALL(IF(Liste_Enfants!E$4:E$53="C",ROW(Liste_Enfants!E$4:E$53)-3),5)),"")</f>
        <v/>
      </c>
      <c r="C649" s="235" t="n"/>
      <c r="D649" s="256" t="n"/>
      <c r="E649" s="256" t="n"/>
      <c r="F649" s="256" t="n"/>
      <c r="G649" s="256" t="n"/>
      <c r="H649" s="256" t="n"/>
      <c r="I649" s="256" t="n"/>
      <c r="J649" s="256" t="n"/>
      <c r="K649" s="256" t="n"/>
      <c r="L649" s="256" t="n"/>
      <c r="M649" s="256" t="n"/>
      <c r="N649" s="256" t="n"/>
      <c r="O649" s="256" t="n"/>
      <c r="P649" s="256" t="n"/>
      <c r="Q649" s="264">
        <f>IF(COUNTA(D649:P649)=0,"",ROUND(AVERAGE(D649:P649),1))</f>
        <v/>
      </c>
      <c r="S649" s="256" t="n"/>
      <c r="T649" s="256" t="n"/>
      <c r="U649" s="256" t="n"/>
      <c r="V649" s="256" t="n"/>
      <c r="W649" s="256" t="n"/>
      <c r="X649" s="256" t="n"/>
      <c r="Y649" s="256" t="n"/>
      <c r="Z649" s="256" t="n"/>
      <c r="AA649" s="256" t="n"/>
      <c r="AB649" s="256" t="n"/>
      <c r="AC649" s="256" t="n"/>
      <c r="AD649" s="256" t="n"/>
      <c r="AE649" s="256" t="n"/>
      <c r="AF649" s="264">
        <f>IF(COUNTA(S649:AE649)=0,"",ROUND(AVERAGE(S649:AE649),1))</f>
        <v/>
      </c>
      <c r="AH649" s="256" t="n"/>
      <c r="AI649" s="256" t="n"/>
      <c r="AJ649" s="256" t="n"/>
      <c r="AK649" s="256" t="n"/>
      <c r="AL649" s="256" t="n"/>
      <c r="AM649" s="256" t="n"/>
      <c r="AN649" s="256" t="n"/>
      <c r="AO649" s="256" t="n"/>
      <c r="AP649" s="256" t="n"/>
      <c r="AQ649" s="256" t="n"/>
      <c r="AR649" s="256" t="n"/>
      <c r="AS649" s="256" t="n"/>
      <c r="AT649" s="256" t="n"/>
      <c r="AU649" s="237">
        <f>IF(COUNTA(AH649:AT649)=0,"",ROUND(AVERAGE(AH649:AT649),1))</f>
        <v/>
      </c>
    </row>
    <row r="650" ht="14.4" customHeight="1" s="185">
      <c r="A650" s="255" t="n">
        <v>6</v>
      </c>
      <c r="B650" s="194">
        <f t="array" ref="B650:B650">IFERROR(INDEX(Liste_Enfants!B$4:B$53,SMALL(IF(Liste_Enfants!E$4:E$53="C",ROW(Liste_Enfants!E$4:E$53)-3),6))&amp;" "&amp;INDEX(Liste_Enfants!C$4:C$53,SMALL(IF(Liste_Enfants!E$4:E$53="C",ROW(Liste_Enfants!E$4:E$53)-3),6)),"")</f>
        <v/>
      </c>
      <c r="C650" s="235" t="n"/>
      <c r="D650" s="256" t="n"/>
      <c r="E650" s="256" t="n"/>
      <c r="F650" s="256" t="n"/>
      <c r="G650" s="256" t="n"/>
      <c r="H650" s="256" t="n"/>
      <c r="I650" s="256" t="n"/>
      <c r="J650" s="256" t="n"/>
      <c r="K650" s="256" t="n"/>
      <c r="L650" s="256" t="n"/>
      <c r="M650" s="256" t="n"/>
      <c r="N650" s="256" t="n"/>
      <c r="O650" s="256" t="n"/>
      <c r="P650" s="256" t="n"/>
      <c r="Q650" s="264">
        <f>IF(COUNTA(D650:P650)=0,"",ROUND(AVERAGE(D650:P650),1))</f>
        <v/>
      </c>
      <c r="S650" s="256" t="n"/>
      <c r="T650" s="256" t="n"/>
      <c r="U650" s="256" t="n"/>
      <c r="V650" s="256" t="n"/>
      <c r="W650" s="256" t="n"/>
      <c r="X650" s="256" t="n"/>
      <c r="Y650" s="256" t="n"/>
      <c r="Z650" s="256" t="n"/>
      <c r="AA650" s="256" t="n"/>
      <c r="AB650" s="256" t="n"/>
      <c r="AC650" s="256" t="n"/>
      <c r="AD650" s="256" t="n"/>
      <c r="AE650" s="256" t="n"/>
      <c r="AF650" s="264">
        <f>IF(COUNTA(S650:AE650)=0,"",ROUND(AVERAGE(S650:AE650),1))</f>
        <v/>
      </c>
      <c r="AH650" s="256" t="n"/>
      <c r="AI650" s="256" t="n"/>
      <c r="AJ650" s="256" t="n"/>
      <c r="AK650" s="256" t="n"/>
      <c r="AL650" s="256" t="n"/>
      <c r="AM650" s="256" t="n"/>
      <c r="AN650" s="256" t="n"/>
      <c r="AO650" s="256" t="n"/>
      <c r="AP650" s="256" t="n"/>
      <c r="AQ650" s="256" t="n"/>
      <c r="AR650" s="256" t="n"/>
      <c r="AS650" s="256" t="n"/>
      <c r="AT650" s="256" t="n"/>
      <c r="AU650" s="237">
        <f>IF(COUNTA(AH650:AT650)=0,"",ROUND(AVERAGE(AH650:AT650),1))</f>
        <v/>
      </c>
    </row>
    <row r="651" ht="14.4" customHeight="1" s="185">
      <c r="A651" s="255" t="n">
        <v>7</v>
      </c>
      <c r="B651" s="194">
        <f t="array" ref="B651:B651">IFERROR(INDEX(Liste_Enfants!B$4:B$53,SMALL(IF(Liste_Enfants!E$4:E$53="C",ROW(Liste_Enfants!E$4:E$53)-3),7))&amp;" "&amp;INDEX(Liste_Enfants!C$4:C$53,SMALL(IF(Liste_Enfants!E$4:E$53="C",ROW(Liste_Enfants!E$4:E$53)-3),7)),"")</f>
        <v/>
      </c>
      <c r="C651" s="235" t="n"/>
      <c r="D651" s="256" t="n"/>
      <c r="E651" s="256" t="n"/>
      <c r="F651" s="256" t="n"/>
      <c r="G651" s="256" t="n"/>
      <c r="H651" s="256" t="n"/>
      <c r="I651" s="256" t="n"/>
      <c r="J651" s="256" t="n"/>
      <c r="K651" s="256" t="n"/>
      <c r="L651" s="256" t="n"/>
      <c r="M651" s="256" t="n"/>
      <c r="N651" s="256" t="n"/>
      <c r="O651" s="256" t="n"/>
      <c r="P651" s="256" t="n"/>
      <c r="Q651" s="264">
        <f>IF(COUNTA(D651:P651)=0,"",ROUND(AVERAGE(D651:P651),1))</f>
        <v/>
      </c>
      <c r="S651" s="256" t="n"/>
      <c r="T651" s="256" t="n"/>
      <c r="U651" s="256" t="n"/>
      <c r="V651" s="256" t="n"/>
      <c r="W651" s="256" t="n"/>
      <c r="X651" s="256" t="n"/>
      <c r="Y651" s="256" t="n"/>
      <c r="Z651" s="256" t="n"/>
      <c r="AA651" s="256" t="n"/>
      <c r="AB651" s="256" t="n"/>
      <c r="AC651" s="256" t="n"/>
      <c r="AD651" s="256" t="n"/>
      <c r="AE651" s="256" t="n"/>
      <c r="AF651" s="264">
        <f>IF(COUNTA(S651:AE651)=0,"",ROUND(AVERAGE(S651:AE651),1))</f>
        <v/>
      </c>
      <c r="AH651" s="256" t="n"/>
      <c r="AI651" s="256" t="n"/>
      <c r="AJ651" s="256" t="n"/>
      <c r="AK651" s="256" t="n"/>
      <c r="AL651" s="256" t="n"/>
      <c r="AM651" s="256" t="n"/>
      <c r="AN651" s="256" t="n"/>
      <c r="AO651" s="256" t="n"/>
      <c r="AP651" s="256" t="n"/>
      <c r="AQ651" s="256" t="n"/>
      <c r="AR651" s="256" t="n"/>
      <c r="AS651" s="256" t="n"/>
      <c r="AT651" s="256" t="n"/>
      <c r="AU651" s="237">
        <f>IF(COUNTA(AH651:AT651)=0,"",ROUND(AVERAGE(AH651:AT651),1))</f>
        <v/>
      </c>
    </row>
    <row r="652" ht="14.4" customHeight="1" s="185">
      <c r="A652" s="255" t="n">
        <v>8</v>
      </c>
      <c r="B652" s="194">
        <f t="array" ref="B652:B652">IFERROR(INDEX(Liste_Enfants!B$4:B$53,SMALL(IF(Liste_Enfants!E$4:E$53="C",ROW(Liste_Enfants!E$4:E$53)-3),8))&amp;" "&amp;INDEX(Liste_Enfants!C$4:C$53,SMALL(IF(Liste_Enfants!E$4:E$53="C",ROW(Liste_Enfants!E$4:E$53)-3),8)),"")</f>
        <v/>
      </c>
      <c r="C652" s="235" t="n"/>
      <c r="D652" s="256" t="n"/>
      <c r="E652" s="256" t="n"/>
      <c r="F652" s="256" t="n"/>
      <c r="G652" s="256" t="n"/>
      <c r="H652" s="256" t="n"/>
      <c r="I652" s="256" t="n"/>
      <c r="J652" s="256" t="n"/>
      <c r="K652" s="256" t="n"/>
      <c r="L652" s="256" t="n"/>
      <c r="M652" s="256" t="n"/>
      <c r="N652" s="256" t="n"/>
      <c r="O652" s="256" t="n"/>
      <c r="P652" s="256" t="n"/>
      <c r="Q652" s="264">
        <f>IF(COUNTA(D652:P652)=0,"",ROUND(AVERAGE(D652:P652),1))</f>
        <v/>
      </c>
      <c r="S652" s="256" t="n"/>
      <c r="T652" s="256" t="n"/>
      <c r="U652" s="256" t="n"/>
      <c r="V652" s="256" t="n"/>
      <c r="W652" s="256" t="n"/>
      <c r="X652" s="256" t="n"/>
      <c r="Y652" s="256" t="n"/>
      <c r="Z652" s="256" t="n"/>
      <c r="AA652" s="256" t="n"/>
      <c r="AB652" s="256" t="n"/>
      <c r="AC652" s="256" t="n"/>
      <c r="AD652" s="256" t="n"/>
      <c r="AE652" s="256" t="n"/>
      <c r="AF652" s="264">
        <f>IF(COUNTA(S652:AE652)=0,"",ROUND(AVERAGE(S652:AE652),1))</f>
        <v/>
      </c>
      <c r="AH652" s="256" t="n"/>
      <c r="AI652" s="256" t="n"/>
      <c r="AJ652" s="256" t="n"/>
      <c r="AK652" s="256" t="n"/>
      <c r="AL652" s="256" t="n"/>
      <c r="AM652" s="256" t="n"/>
      <c r="AN652" s="256" t="n"/>
      <c r="AO652" s="256" t="n"/>
      <c r="AP652" s="256" t="n"/>
      <c r="AQ652" s="256" t="n"/>
      <c r="AR652" s="256" t="n"/>
      <c r="AS652" s="256" t="n"/>
      <c r="AT652" s="256" t="n"/>
      <c r="AU652" s="237">
        <f>IF(COUNTA(AH652:AT652)=0,"",ROUND(AVERAGE(AH652:AT652),1))</f>
        <v/>
      </c>
    </row>
    <row r="653" ht="14.4" customHeight="1" s="185">
      <c r="A653" s="255" t="n">
        <v>9</v>
      </c>
      <c r="B653" s="194">
        <f t="array" ref="B653:B653">IFERROR(INDEX(Liste_Enfants!B$4:B$53,SMALL(IF(Liste_Enfants!E$4:E$53="C",ROW(Liste_Enfants!E$4:E$53)-3),9))&amp;" "&amp;INDEX(Liste_Enfants!C$4:C$53,SMALL(IF(Liste_Enfants!E$4:E$53="C",ROW(Liste_Enfants!E$4:E$53)-3),9)),"")</f>
        <v/>
      </c>
      <c r="C653" s="235" t="n"/>
      <c r="D653" s="256" t="n"/>
      <c r="E653" s="256" t="n"/>
      <c r="F653" s="256" t="n"/>
      <c r="G653" s="256" t="n"/>
      <c r="H653" s="256" t="n"/>
      <c r="I653" s="256" t="n"/>
      <c r="J653" s="256" t="n"/>
      <c r="K653" s="256" t="n"/>
      <c r="L653" s="256" t="n"/>
      <c r="M653" s="256" t="n"/>
      <c r="N653" s="256" t="n"/>
      <c r="O653" s="256" t="n"/>
      <c r="P653" s="256" t="n"/>
      <c r="Q653" s="264">
        <f>IF(COUNTA(D653:P653)=0,"",ROUND(AVERAGE(D653:P653),1))</f>
        <v/>
      </c>
      <c r="S653" s="256" t="n"/>
      <c r="T653" s="256" t="n"/>
      <c r="U653" s="256" t="n"/>
      <c r="V653" s="256" t="n"/>
      <c r="W653" s="256" t="n"/>
      <c r="X653" s="256" t="n"/>
      <c r="Y653" s="256" t="n"/>
      <c r="Z653" s="256" t="n"/>
      <c r="AA653" s="256" t="n"/>
      <c r="AB653" s="256" t="n"/>
      <c r="AC653" s="256" t="n"/>
      <c r="AD653" s="256" t="n"/>
      <c r="AE653" s="256" t="n"/>
      <c r="AF653" s="264">
        <f>IF(COUNTA(S653:AE653)=0,"",ROUND(AVERAGE(S653:AE653),1))</f>
        <v/>
      </c>
      <c r="AH653" s="256" t="n"/>
      <c r="AI653" s="256" t="n"/>
      <c r="AJ653" s="256" t="n"/>
      <c r="AK653" s="256" t="n"/>
      <c r="AL653" s="256" t="n"/>
      <c r="AM653" s="256" t="n"/>
      <c r="AN653" s="256" t="n"/>
      <c r="AO653" s="256" t="n"/>
      <c r="AP653" s="256" t="n"/>
      <c r="AQ653" s="256" t="n"/>
      <c r="AR653" s="256" t="n"/>
      <c r="AS653" s="256" t="n"/>
      <c r="AT653" s="256" t="n"/>
      <c r="AU653" s="237">
        <f>IF(COUNTA(AH653:AT653)=0,"",ROUND(AVERAGE(AH653:AT653),1))</f>
        <v/>
      </c>
    </row>
    <row r="654" ht="14.4" customHeight="1" s="185">
      <c r="A654" s="255" t="n">
        <v>10</v>
      </c>
      <c r="B654" s="194">
        <f t="array" ref="B654:B654">IFERROR(INDEX(Liste_Enfants!B$4:B$53,SMALL(IF(Liste_Enfants!E$4:E$53="C",ROW(Liste_Enfants!E$4:E$53)-3),10))&amp;" "&amp;INDEX(Liste_Enfants!C$4:C$53,SMALL(IF(Liste_Enfants!E$4:E$53="C",ROW(Liste_Enfants!E$4:E$53)-3),10)),"")</f>
        <v/>
      </c>
      <c r="C654" s="235" t="n"/>
      <c r="D654" s="256" t="n"/>
      <c r="E654" s="256" t="n"/>
      <c r="F654" s="256" t="n"/>
      <c r="G654" s="256" t="n"/>
      <c r="H654" s="256" t="n"/>
      <c r="I654" s="256" t="n"/>
      <c r="J654" s="256" t="n"/>
      <c r="K654" s="256" t="n"/>
      <c r="L654" s="256" t="n"/>
      <c r="M654" s="256" t="n"/>
      <c r="N654" s="256" t="n"/>
      <c r="O654" s="256" t="n"/>
      <c r="P654" s="256" t="n"/>
      <c r="Q654" s="264">
        <f>IF(COUNTA(D654:P654)=0,"",ROUND(AVERAGE(D654:P654),1))</f>
        <v/>
      </c>
      <c r="S654" s="256" t="n"/>
      <c r="T654" s="256" t="n"/>
      <c r="U654" s="256" t="n"/>
      <c r="V654" s="256" t="n"/>
      <c r="W654" s="256" t="n"/>
      <c r="X654" s="256" t="n"/>
      <c r="Y654" s="256" t="n"/>
      <c r="Z654" s="256" t="n"/>
      <c r="AA654" s="256" t="n"/>
      <c r="AB654" s="256" t="n"/>
      <c r="AC654" s="256" t="n"/>
      <c r="AD654" s="256" t="n"/>
      <c r="AE654" s="256" t="n"/>
      <c r="AF654" s="264">
        <f>IF(COUNTA(S654:AE654)=0,"",ROUND(AVERAGE(S654:AE654),1))</f>
        <v/>
      </c>
      <c r="AH654" s="256" t="n"/>
      <c r="AI654" s="256" t="n"/>
      <c r="AJ654" s="256" t="n"/>
      <c r="AK654" s="256" t="n"/>
      <c r="AL654" s="256" t="n"/>
      <c r="AM654" s="256" t="n"/>
      <c r="AN654" s="256" t="n"/>
      <c r="AO654" s="256" t="n"/>
      <c r="AP654" s="256" t="n"/>
      <c r="AQ654" s="256" t="n"/>
      <c r="AR654" s="256" t="n"/>
      <c r="AS654" s="256" t="n"/>
      <c r="AT654" s="256" t="n"/>
      <c r="AU654" s="237">
        <f>IF(COUNTA(AH654:AT654)=0,"",ROUND(AVERAGE(AH654:AT654),1))</f>
        <v/>
      </c>
    </row>
    <row r="655" ht="14.4" customHeight="1" s="185">
      <c r="A655" s="255" t="n">
        <v>11</v>
      </c>
      <c r="B655" s="194">
        <f t="array" ref="B655:B655">IFERROR(INDEX(Liste_Enfants!B$4:B$53,SMALL(IF(Liste_Enfants!E$4:E$53="C",ROW(Liste_Enfants!E$4:E$53)-3),11))&amp;" "&amp;INDEX(Liste_Enfants!C$4:C$53,SMALL(IF(Liste_Enfants!E$4:E$53="C",ROW(Liste_Enfants!E$4:E$53)-3),11)),"")</f>
        <v/>
      </c>
      <c r="C655" s="235" t="n"/>
      <c r="D655" s="256" t="n"/>
      <c r="E655" s="256" t="n"/>
      <c r="F655" s="256" t="n"/>
      <c r="G655" s="256" t="n"/>
      <c r="H655" s="256" t="n"/>
      <c r="I655" s="256" t="n"/>
      <c r="J655" s="256" t="n"/>
      <c r="K655" s="256" t="n"/>
      <c r="L655" s="256" t="n"/>
      <c r="M655" s="256" t="n"/>
      <c r="N655" s="256" t="n"/>
      <c r="O655" s="256" t="n"/>
      <c r="P655" s="256" t="n"/>
      <c r="Q655" s="264">
        <f>IF(COUNTA(D655:P655)=0,"",ROUND(AVERAGE(D655:P655),1))</f>
        <v/>
      </c>
      <c r="S655" s="256" t="n"/>
      <c r="T655" s="256" t="n"/>
      <c r="U655" s="256" t="n"/>
      <c r="V655" s="256" t="n"/>
      <c r="W655" s="256" t="n"/>
      <c r="X655" s="256" t="n"/>
      <c r="Y655" s="256" t="n"/>
      <c r="Z655" s="256" t="n"/>
      <c r="AA655" s="256" t="n"/>
      <c r="AB655" s="256" t="n"/>
      <c r="AC655" s="256" t="n"/>
      <c r="AD655" s="256" t="n"/>
      <c r="AE655" s="256" t="n"/>
      <c r="AF655" s="264">
        <f>IF(COUNTA(S655:AE655)=0,"",ROUND(AVERAGE(S655:AE655),1))</f>
        <v/>
      </c>
      <c r="AH655" s="256" t="n"/>
      <c r="AI655" s="256" t="n"/>
      <c r="AJ655" s="256" t="n"/>
      <c r="AK655" s="256" t="n"/>
      <c r="AL655" s="256" t="n"/>
      <c r="AM655" s="256" t="n"/>
      <c r="AN655" s="256" t="n"/>
      <c r="AO655" s="256" t="n"/>
      <c r="AP655" s="256" t="n"/>
      <c r="AQ655" s="256" t="n"/>
      <c r="AR655" s="256" t="n"/>
      <c r="AS655" s="256" t="n"/>
      <c r="AT655" s="256" t="n"/>
      <c r="AU655" s="237">
        <f>IF(COUNTA(AH655:AT655)=0,"",ROUND(AVERAGE(AH655:AT655),1))</f>
        <v/>
      </c>
    </row>
    <row r="656" ht="14.4" customHeight="1" s="185">
      <c r="A656" s="255" t="n">
        <v>12</v>
      </c>
      <c r="B656" s="194">
        <f t="array" ref="B656:B656">IFERROR(INDEX(Liste_Enfants!B$4:B$53,SMALL(IF(Liste_Enfants!E$4:E$53="C",ROW(Liste_Enfants!E$4:E$53)-3),12))&amp;" "&amp;INDEX(Liste_Enfants!C$4:C$53,SMALL(IF(Liste_Enfants!E$4:E$53="C",ROW(Liste_Enfants!E$4:E$53)-3),12)),"")</f>
        <v/>
      </c>
      <c r="C656" s="235" t="n"/>
      <c r="D656" s="256" t="n"/>
      <c r="E656" s="256" t="n"/>
      <c r="F656" s="256" t="n"/>
      <c r="G656" s="256" t="n"/>
      <c r="H656" s="256" t="n"/>
      <c r="I656" s="256" t="n"/>
      <c r="J656" s="256" t="n"/>
      <c r="K656" s="256" t="n"/>
      <c r="L656" s="256" t="n"/>
      <c r="M656" s="256" t="n"/>
      <c r="N656" s="256" t="n"/>
      <c r="O656" s="256" t="n"/>
      <c r="P656" s="256" t="n"/>
      <c r="Q656" s="264">
        <f>IF(COUNTA(D656:P656)=0,"",ROUND(AVERAGE(D656:P656),1))</f>
        <v/>
      </c>
      <c r="S656" s="256" t="n"/>
      <c r="T656" s="256" t="n"/>
      <c r="U656" s="256" t="n"/>
      <c r="V656" s="256" t="n"/>
      <c r="W656" s="256" t="n"/>
      <c r="X656" s="256" t="n"/>
      <c r="Y656" s="256" t="n"/>
      <c r="Z656" s="256" t="n"/>
      <c r="AA656" s="256" t="n"/>
      <c r="AB656" s="256" t="n"/>
      <c r="AC656" s="256" t="n"/>
      <c r="AD656" s="256" t="n"/>
      <c r="AE656" s="256" t="n"/>
      <c r="AF656" s="264">
        <f>IF(COUNTA(S656:AE656)=0,"",ROUND(AVERAGE(S656:AE656),1))</f>
        <v/>
      </c>
      <c r="AH656" s="256" t="n"/>
      <c r="AI656" s="256" t="n"/>
      <c r="AJ656" s="256" t="n"/>
      <c r="AK656" s="256" t="n"/>
      <c r="AL656" s="256" t="n"/>
      <c r="AM656" s="256" t="n"/>
      <c r="AN656" s="256" t="n"/>
      <c r="AO656" s="256" t="n"/>
      <c r="AP656" s="256" t="n"/>
      <c r="AQ656" s="256" t="n"/>
      <c r="AR656" s="256" t="n"/>
      <c r="AS656" s="256" t="n"/>
      <c r="AT656" s="256" t="n"/>
      <c r="AU656" s="237">
        <f>IF(COUNTA(AH656:AT656)=0,"",ROUND(AVERAGE(AH656:AT656),1))</f>
        <v/>
      </c>
    </row>
    <row r="657" ht="14.4" customHeight="1" s="185">
      <c r="A657" s="255" t="n">
        <v>13</v>
      </c>
      <c r="B657" s="194">
        <f t="array" ref="B657:B657">IFERROR(INDEX(Liste_Enfants!B$4:B$53,SMALL(IF(Liste_Enfants!E$4:E$53="C",ROW(Liste_Enfants!E$4:E$53)-3),13))&amp;" "&amp;INDEX(Liste_Enfants!C$4:C$53,SMALL(IF(Liste_Enfants!E$4:E$53="C",ROW(Liste_Enfants!E$4:E$53)-3),13)),"")</f>
        <v/>
      </c>
      <c r="C657" s="235" t="n"/>
      <c r="D657" s="256" t="n"/>
      <c r="E657" s="256" t="n"/>
      <c r="F657" s="256" t="n"/>
      <c r="G657" s="256" t="n"/>
      <c r="H657" s="256" t="n"/>
      <c r="I657" s="256" t="n"/>
      <c r="J657" s="256" t="n"/>
      <c r="K657" s="256" t="n"/>
      <c r="L657" s="256" t="n"/>
      <c r="M657" s="256" t="n"/>
      <c r="N657" s="256" t="n"/>
      <c r="O657" s="256" t="n"/>
      <c r="P657" s="256" t="n"/>
      <c r="Q657" s="264">
        <f>IF(COUNTA(D657:P657)=0,"",ROUND(AVERAGE(D657:P657),1))</f>
        <v/>
      </c>
      <c r="S657" s="256" t="n"/>
      <c r="T657" s="256" t="n"/>
      <c r="U657" s="256" t="n"/>
      <c r="V657" s="256" t="n"/>
      <c r="W657" s="256" t="n"/>
      <c r="X657" s="256" t="n"/>
      <c r="Y657" s="256" t="n"/>
      <c r="Z657" s="256" t="n"/>
      <c r="AA657" s="256" t="n"/>
      <c r="AB657" s="256" t="n"/>
      <c r="AC657" s="256" t="n"/>
      <c r="AD657" s="256" t="n"/>
      <c r="AE657" s="256" t="n"/>
      <c r="AF657" s="264">
        <f>IF(COUNTA(S657:AE657)=0,"",ROUND(AVERAGE(S657:AE657),1))</f>
        <v/>
      </c>
      <c r="AH657" s="256" t="n"/>
      <c r="AI657" s="256" t="n"/>
      <c r="AJ657" s="256" t="n"/>
      <c r="AK657" s="256" t="n"/>
      <c r="AL657" s="256" t="n"/>
      <c r="AM657" s="256" t="n"/>
      <c r="AN657" s="256" t="n"/>
      <c r="AO657" s="256" t="n"/>
      <c r="AP657" s="256" t="n"/>
      <c r="AQ657" s="256" t="n"/>
      <c r="AR657" s="256" t="n"/>
      <c r="AS657" s="256" t="n"/>
      <c r="AT657" s="256" t="n"/>
      <c r="AU657" s="237">
        <f>IF(COUNTA(AH657:AT657)=0,"",ROUND(AVERAGE(AH657:AT657),1))</f>
        <v/>
      </c>
    </row>
    <row r="658" ht="14.4" customHeight="1" s="185">
      <c r="A658" s="255" t="n">
        <v>14</v>
      </c>
      <c r="B658" s="194">
        <f t="array" ref="B658:B658">IFERROR(INDEX(Liste_Enfants!B$4:B$53,SMALL(IF(Liste_Enfants!E$4:E$53="C",ROW(Liste_Enfants!E$4:E$53)-3),14))&amp;" "&amp;INDEX(Liste_Enfants!C$4:C$53,SMALL(IF(Liste_Enfants!E$4:E$53="C",ROW(Liste_Enfants!E$4:E$53)-3),14)),"")</f>
        <v/>
      </c>
      <c r="C658" s="235" t="n"/>
      <c r="D658" s="256" t="n"/>
      <c r="E658" s="256" t="n"/>
      <c r="F658" s="256" t="n"/>
      <c r="G658" s="256" t="n"/>
      <c r="H658" s="256" t="n"/>
      <c r="I658" s="256" t="n"/>
      <c r="J658" s="256" t="n"/>
      <c r="K658" s="256" t="n"/>
      <c r="L658" s="256" t="n"/>
      <c r="M658" s="256" t="n"/>
      <c r="N658" s="256" t="n"/>
      <c r="O658" s="256" t="n"/>
      <c r="P658" s="256" t="n"/>
      <c r="Q658" s="264">
        <f>IF(COUNTA(D658:P658)=0,"",ROUND(AVERAGE(D658:P658),1))</f>
        <v/>
      </c>
      <c r="S658" s="256" t="n"/>
      <c r="T658" s="256" t="n"/>
      <c r="U658" s="256" t="n"/>
      <c r="V658" s="256" t="n"/>
      <c r="W658" s="256" t="n"/>
      <c r="X658" s="256" t="n"/>
      <c r="Y658" s="256" t="n"/>
      <c r="Z658" s="256" t="n"/>
      <c r="AA658" s="256" t="n"/>
      <c r="AB658" s="256" t="n"/>
      <c r="AC658" s="256" t="n"/>
      <c r="AD658" s="256" t="n"/>
      <c r="AE658" s="256" t="n"/>
      <c r="AF658" s="264">
        <f>IF(COUNTA(S658:AE658)=0,"",ROUND(AVERAGE(S658:AE658),1))</f>
        <v/>
      </c>
      <c r="AH658" s="256" t="n"/>
      <c r="AI658" s="256" t="n"/>
      <c r="AJ658" s="256" t="n"/>
      <c r="AK658" s="256" t="n"/>
      <c r="AL658" s="256" t="n"/>
      <c r="AM658" s="256" t="n"/>
      <c r="AN658" s="256" t="n"/>
      <c r="AO658" s="256" t="n"/>
      <c r="AP658" s="256" t="n"/>
      <c r="AQ658" s="256" t="n"/>
      <c r="AR658" s="256" t="n"/>
      <c r="AS658" s="256" t="n"/>
      <c r="AT658" s="256" t="n"/>
      <c r="AU658" s="237">
        <f>IF(COUNTA(AH658:AT658)=0,"",ROUND(AVERAGE(AH658:AT658),1))</f>
        <v/>
      </c>
    </row>
    <row r="659" ht="14.4" customHeight="1" s="185">
      <c r="A659" s="255" t="n">
        <v>15</v>
      </c>
      <c r="B659" s="194">
        <f t="array" ref="B659:B659">IFERROR(INDEX(Liste_Enfants!B$4:B$53,SMALL(IF(Liste_Enfants!E$4:E$53="C",ROW(Liste_Enfants!E$4:E$53)-3),15))&amp;" "&amp;INDEX(Liste_Enfants!C$4:C$53,SMALL(IF(Liste_Enfants!E$4:E$53="C",ROW(Liste_Enfants!E$4:E$53)-3),15)),"")</f>
        <v/>
      </c>
      <c r="C659" s="235" t="n"/>
      <c r="D659" s="256" t="n"/>
      <c r="E659" s="256" t="n"/>
      <c r="F659" s="256" t="n"/>
      <c r="G659" s="256" t="n"/>
      <c r="H659" s="256" t="n"/>
      <c r="I659" s="256" t="n"/>
      <c r="J659" s="256" t="n"/>
      <c r="K659" s="256" t="n"/>
      <c r="L659" s="256" t="n"/>
      <c r="M659" s="256" t="n"/>
      <c r="N659" s="256" t="n"/>
      <c r="O659" s="256" t="n"/>
      <c r="P659" s="256" t="n"/>
      <c r="Q659" s="264">
        <f>IF(COUNTA(D659:P659)=0,"",ROUND(AVERAGE(D659:P659),1))</f>
        <v/>
      </c>
      <c r="S659" s="256" t="n"/>
      <c r="T659" s="256" t="n"/>
      <c r="U659" s="256" t="n"/>
      <c r="V659" s="256" t="n"/>
      <c r="W659" s="256" t="n"/>
      <c r="X659" s="256" t="n"/>
      <c r="Y659" s="256" t="n"/>
      <c r="Z659" s="256" t="n"/>
      <c r="AA659" s="256" t="n"/>
      <c r="AB659" s="256" t="n"/>
      <c r="AC659" s="256" t="n"/>
      <c r="AD659" s="256" t="n"/>
      <c r="AE659" s="256" t="n"/>
      <c r="AF659" s="264">
        <f>IF(COUNTA(S659:AE659)=0,"",ROUND(AVERAGE(S659:AE659),1))</f>
        <v/>
      </c>
      <c r="AH659" s="256" t="n"/>
      <c r="AI659" s="256" t="n"/>
      <c r="AJ659" s="256" t="n"/>
      <c r="AK659" s="256" t="n"/>
      <c r="AL659" s="256" t="n"/>
      <c r="AM659" s="256" t="n"/>
      <c r="AN659" s="256" t="n"/>
      <c r="AO659" s="256" t="n"/>
      <c r="AP659" s="256" t="n"/>
      <c r="AQ659" s="256" t="n"/>
      <c r="AR659" s="256" t="n"/>
      <c r="AS659" s="256" t="n"/>
      <c r="AT659" s="256" t="n"/>
      <c r="AU659" s="237">
        <f>IF(COUNTA(AH659:AT659)=0,"",ROUND(AVERAGE(AH659:AT659),1))</f>
        <v/>
      </c>
    </row>
    <row r="660" ht="14.4" customHeight="1" s="185">
      <c r="A660" s="257" t="inlineStr">
        <is>
          <t>📊 MOY.</t>
        </is>
      </c>
      <c r="C660" s="235" t="n"/>
      <c r="D660" s="258">
        <f>IF(COUNTA(D645:D659)=0,"",ROUND(AVERAGE(D645:D659),1))</f>
        <v/>
      </c>
      <c r="E660" s="258">
        <f>IF(COUNTA(E645:E659)=0,"",ROUND(AVERAGE(E645:E659),1))</f>
        <v/>
      </c>
      <c r="F660" s="258">
        <f>IF(COUNTA(F645:F659)=0,"",ROUND(AVERAGE(F645:F659),1))</f>
        <v/>
      </c>
      <c r="G660" s="258">
        <f>IF(COUNTA(G645:G659)=0,"",ROUND(AVERAGE(G645:G659),1))</f>
        <v/>
      </c>
      <c r="H660" s="258">
        <f>IF(COUNTA(H645:H659)=0,"",ROUND(AVERAGE(H645:H659),1))</f>
        <v/>
      </c>
      <c r="I660" s="258">
        <f>IF(COUNTA(I645:I659)=0,"",ROUND(AVERAGE(I645:I659),1))</f>
        <v/>
      </c>
      <c r="J660" s="258">
        <f>IF(COUNTA(J645:J659)=0,"",ROUND(AVERAGE(J645:J659),1))</f>
        <v/>
      </c>
      <c r="K660" s="258">
        <f>IF(COUNTA(K645:K659)=0,"",ROUND(AVERAGE(K645:K659),1))</f>
        <v/>
      </c>
      <c r="L660" s="258">
        <f>IF(COUNTA(L645:L659)=0,"",ROUND(AVERAGE(L645:L659),1))</f>
        <v/>
      </c>
      <c r="M660" s="258">
        <f>IF(COUNTA(M645:M659)=0,"",ROUND(AVERAGE(M645:M659),1))</f>
        <v/>
      </c>
      <c r="N660" s="258">
        <f>IF(COUNTA(N645:N659)=0,"",ROUND(AVERAGE(N645:N659),1))</f>
        <v/>
      </c>
      <c r="O660" s="258">
        <f>IF(COUNTA(O645:O659)=0,"",ROUND(AVERAGE(O645:O659),1))</f>
        <v/>
      </c>
      <c r="P660" s="258">
        <f>IF(COUNTA(P645:P659)=0,"",ROUND(AVERAGE(P645:P659),1))</f>
        <v/>
      </c>
      <c r="Q660" s="265">
        <f>IF(COUNTA(Q645:Q659)=0,"",ROUND(AVERAGE(Q645:Q659),1))</f>
        <v/>
      </c>
      <c r="S660" s="258">
        <f>IF(COUNTA(S645:S659)=0,"",ROUND(AVERAGE(S645:S659),1))</f>
        <v/>
      </c>
      <c r="T660" s="258">
        <f>IF(COUNTA(T645:T659)=0,"",ROUND(AVERAGE(T645:T659),1))</f>
        <v/>
      </c>
      <c r="U660" s="258">
        <f>IF(COUNTA(U645:U659)=0,"",ROUND(AVERAGE(U645:U659),1))</f>
        <v/>
      </c>
      <c r="V660" s="258">
        <f>IF(COUNTA(V645:V659)=0,"",ROUND(AVERAGE(V645:V659),1))</f>
        <v/>
      </c>
      <c r="W660" s="258">
        <f>IF(COUNTA(W645:W659)=0,"",ROUND(AVERAGE(W645:W659),1))</f>
        <v/>
      </c>
      <c r="X660" s="258">
        <f>IF(COUNTA(X645:X659)=0,"",ROUND(AVERAGE(X645:X659),1))</f>
        <v/>
      </c>
      <c r="Y660" s="258">
        <f>IF(COUNTA(Y645:Y659)=0,"",ROUND(AVERAGE(Y645:Y659),1))</f>
        <v/>
      </c>
      <c r="Z660" s="258">
        <f>IF(COUNTA(Z645:Z659)=0,"",ROUND(AVERAGE(Z645:Z659),1))</f>
        <v/>
      </c>
      <c r="AA660" s="258">
        <f>IF(COUNTA(AA645:AA659)=0,"",ROUND(AVERAGE(AA645:AA659),1))</f>
        <v/>
      </c>
      <c r="AB660" s="258">
        <f>IF(COUNTA(AB645:AB659)=0,"",ROUND(AVERAGE(AB645:AB659),1))</f>
        <v/>
      </c>
      <c r="AC660" s="258">
        <f>IF(COUNTA(AC645:AC659)=0,"",ROUND(AVERAGE(AC645:AC659),1))</f>
        <v/>
      </c>
      <c r="AD660" s="258">
        <f>IF(COUNTA(AD645:AD659)=0,"",ROUND(AVERAGE(AD645:AD659),1))</f>
        <v/>
      </c>
      <c r="AE660" s="258">
        <f>IF(COUNTA(AE645:AE659)=0,"",ROUND(AVERAGE(AE645:AE659),1))</f>
        <v/>
      </c>
      <c r="AF660" s="265">
        <f>IF(COUNTA(AF645:AF659)=0,"",ROUND(AVERAGE(AF645:AF659),1))</f>
        <v/>
      </c>
      <c r="AH660" s="258">
        <f>IF(COUNTA(AH645:AH659)=0,"",ROUND(AVERAGE(AH645:AH659),1))</f>
        <v/>
      </c>
      <c r="AI660" s="258">
        <f>IF(COUNTA(AI645:AI659)=0,"",ROUND(AVERAGE(AI645:AI659),1))</f>
        <v/>
      </c>
      <c r="AJ660" s="258">
        <f>IF(COUNTA(AJ645:AJ659)=0,"",ROUND(AVERAGE(AJ645:AJ659),1))</f>
        <v/>
      </c>
      <c r="AK660" s="258">
        <f>IF(COUNTA(AK645:AK659)=0,"",ROUND(AVERAGE(AK645:AK659),1))</f>
        <v/>
      </c>
      <c r="AL660" s="258">
        <f>IF(COUNTA(AL645:AL659)=0,"",ROUND(AVERAGE(AL645:AL659),1))</f>
        <v/>
      </c>
      <c r="AM660" s="258">
        <f>IF(COUNTA(AM645:AM659)=0,"",ROUND(AVERAGE(AM645:AM659),1))</f>
        <v/>
      </c>
      <c r="AN660" s="258">
        <f>IF(COUNTA(AN645:AN659)=0,"",ROUND(AVERAGE(AN645:AN659),1))</f>
        <v/>
      </c>
      <c r="AO660" s="258">
        <f>IF(COUNTA(AO645:AO659)=0,"",ROUND(AVERAGE(AO645:AO659),1))</f>
        <v/>
      </c>
      <c r="AP660" s="258">
        <f>IF(COUNTA(AP645:AP659)=0,"",ROUND(AVERAGE(AP645:AP659),1))</f>
        <v/>
      </c>
      <c r="AQ660" s="258">
        <f>IF(COUNTA(AQ645:AQ659)=0,"",ROUND(AVERAGE(AQ645:AQ659),1))</f>
        <v/>
      </c>
      <c r="AR660" s="258">
        <f>IF(COUNTA(AR645:AR659)=0,"",ROUND(AVERAGE(AR645:AR659),1))</f>
        <v/>
      </c>
      <c r="AS660" s="258">
        <f>IF(COUNTA(AS645:AS659)=0,"",ROUND(AVERAGE(AS645:AS659),1))</f>
        <v/>
      </c>
      <c r="AT660" s="258">
        <f>IF(COUNTA(AT645:AT659)=0,"",ROUND(AVERAGE(AT645:AT659),1))</f>
        <v/>
      </c>
      <c r="AU660" s="272">
        <f>IF(COUNTA(AU645:AU659)=0,"",ROUND(AVERAGE(AU645:AU659),1))</f>
        <v/>
      </c>
    </row>
    <row r="661" ht="30" customHeight="1" s="185">
      <c r="A661" s="259" t="inlineStr">
        <is>
          <t>N°</t>
        </is>
      </c>
      <c r="B661" s="243" t="inlineStr">
        <is>
          <t>📅 MARDI</t>
        </is>
      </c>
      <c r="C661" s="228" t="n"/>
      <c r="D661" s="229" t="inlineStr">
        <is>
          <t>Règles</t>
        </is>
      </c>
      <c r="E661" s="229" t="inlineStr">
        <is>
          <t>Coopér.</t>
        </is>
      </c>
      <c r="F661" s="229" t="inlineStr">
        <is>
          <t>Comm.</t>
        </is>
      </c>
      <c r="G661" s="229" t="inlineStr">
        <is>
          <t>Entraide</t>
        </is>
      </c>
      <c r="H661" s="230" t="inlineStr">
        <is>
          <t>Initiat.</t>
        </is>
      </c>
      <c r="I661" s="230" t="inlineStr">
        <is>
          <t>Gest.mat</t>
        </is>
      </c>
      <c r="J661" s="230" t="inlineStr">
        <is>
          <t>Orga.</t>
        </is>
      </c>
      <c r="K661" s="231" t="inlineStr">
        <is>
          <t>Imagin.</t>
        </is>
      </c>
      <c r="L661" s="231" t="inlineStr">
        <is>
          <t>Expr.art</t>
        </is>
      </c>
      <c r="M661" s="231" t="inlineStr">
        <is>
          <t>Expr.corp</t>
        </is>
      </c>
      <c r="N661" s="232" t="inlineStr">
        <is>
          <t>Coord.</t>
        </is>
      </c>
      <c r="O661" s="232" t="inlineStr">
        <is>
          <t>Endur.</t>
        </is>
      </c>
      <c r="P661" s="232" t="inlineStr">
        <is>
          <t>Esp.sport</t>
        </is>
      </c>
      <c r="Q661" s="267" t="inlineStr">
        <is>
          <t>MOY</t>
        </is>
      </c>
      <c r="R661" s="268" t="inlineStr">
        <is>
          <t>▼ Activité</t>
        </is>
      </c>
      <c r="S661" s="229" t="inlineStr">
        <is>
          <t>Règles</t>
        </is>
      </c>
      <c r="T661" s="229" t="inlineStr">
        <is>
          <t>Coopér.</t>
        </is>
      </c>
      <c r="U661" s="229" t="inlineStr">
        <is>
          <t>Comm.</t>
        </is>
      </c>
      <c r="V661" s="229" t="inlineStr">
        <is>
          <t>Entraide</t>
        </is>
      </c>
      <c r="W661" s="230" t="inlineStr">
        <is>
          <t>Initiat.</t>
        </is>
      </c>
      <c r="X661" s="230" t="inlineStr">
        <is>
          <t>Gest.mat</t>
        </is>
      </c>
      <c r="Y661" s="230" t="inlineStr">
        <is>
          <t>Orga.</t>
        </is>
      </c>
      <c r="Z661" s="231" t="inlineStr">
        <is>
          <t>Imagin.</t>
        </is>
      </c>
      <c r="AA661" s="231" t="inlineStr">
        <is>
          <t>Expr.art</t>
        </is>
      </c>
      <c r="AB661" s="231" t="inlineStr">
        <is>
          <t>Expr.corp</t>
        </is>
      </c>
      <c r="AC661" s="232" t="inlineStr">
        <is>
          <t>Coord.</t>
        </is>
      </c>
      <c r="AD661" s="232" t="inlineStr">
        <is>
          <t>Endur.</t>
        </is>
      </c>
      <c r="AE661" s="232" t="inlineStr">
        <is>
          <t>Esp.sport</t>
        </is>
      </c>
      <c r="AF661" s="267" t="inlineStr">
        <is>
          <t>MOY</t>
        </is>
      </c>
      <c r="AH661" s="229" t="inlineStr">
        <is>
          <t>Règles</t>
        </is>
      </c>
      <c r="AI661" s="229" t="inlineStr">
        <is>
          <t>Coopér.</t>
        </is>
      </c>
      <c r="AJ661" s="229" t="inlineStr">
        <is>
          <t>Comm.</t>
        </is>
      </c>
      <c r="AK661" s="229" t="inlineStr">
        <is>
          <t>Entraide</t>
        </is>
      </c>
      <c r="AL661" s="230" t="inlineStr">
        <is>
          <t>Initiat.</t>
        </is>
      </c>
      <c r="AM661" s="230" t="inlineStr">
        <is>
          <t>Gest.mat</t>
        </is>
      </c>
      <c r="AN661" s="230" t="inlineStr">
        <is>
          <t>Orga.</t>
        </is>
      </c>
      <c r="AO661" s="231" t="inlineStr">
        <is>
          <t>Imagin.</t>
        </is>
      </c>
      <c r="AP661" s="231" t="inlineStr">
        <is>
          <t>Expr.art</t>
        </is>
      </c>
      <c r="AQ661" s="231" t="inlineStr">
        <is>
          <t>Expr.corp</t>
        </is>
      </c>
      <c r="AR661" s="232" t="inlineStr">
        <is>
          <t>Coord.</t>
        </is>
      </c>
      <c r="AS661" s="232" t="inlineStr">
        <is>
          <t>Endur.</t>
        </is>
      </c>
      <c r="AT661" s="232" t="inlineStr">
        <is>
          <t>Esp.sport</t>
        </is>
      </c>
      <c r="AU661" s="269" t="inlineStr">
        <is>
          <t>MOY</t>
        </is>
      </c>
    </row>
    <row r="662" ht="14.4" customHeight="1" s="185">
      <c r="A662" s="255" t="n">
        <v>1</v>
      </c>
      <c r="B662" s="194">
        <f t="array" ref="B662:B662">IFERROR(INDEX(Liste_Enfants!B$4:B$53,SMALL(IF(Liste_Enfants!E$4:E$53="C",ROW(Liste_Enfants!E$4:E$53)-3),1))&amp;" "&amp;INDEX(Liste_Enfants!C$4:C$53,SMALL(IF(Liste_Enfants!E$4:E$53="C",ROW(Liste_Enfants!E$4:E$53)-3),1)),"")</f>
        <v/>
      </c>
      <c r="C662" s="235" t="n"/>
      <c r="D662" s="256" t="n"/>
      <c r="E662" s="256" t="n"/>
      <c r="F662" s="256" t="n"/>
      <c r="G662" s="256" t="n"/>
      <c r="H662" s="256" t="n"/>
      <c r="I662" s="256" t="n"/>
      <c r="J662" s="256" t="n"/>
      <c r="K662" s="256" t="n"/>
      <c r="L662" s="256" t="n"/>
      <c r="M662" s="256" t="n"/>
      <c r="N662" s="256" t="n"/>
      <c r="O662" s="256" t="n"/>
      <c r="P662" s="256" t="n"/>
      <c r="Q662" s="264">
        <f>IF(COUNTA(D662:P662)=0,"",ROUND(AVERAGE(D662:P662),1))</f>
        <v/>
      </c>
      <c r="S662" s="256" t="n"/>
      <c r="T662" s="256" t="n"/>
      <c r="U662" s="256" t="n"/>
      <c r="V662" s="256" t="n"/>
      <c r="W662" s="256" t="n"/>
      <c r="X662" s="256" t="n"/>
      <c r="Y662" s="256" t="n"/>
      <c r="Z662" s="256" t="n"/>
      <c r="AA662" s="256" t="n"/>
      <c r="AB662" s="256" t="n"/>
      <c r="AC662" s="256" t="n"/>
      <c r="AD662" s="256" t="n"/>
      <c r="AE662" s="256" t="n"/>
      <c r="AF662" s="264">
        <f>IF(COUNTA(S662:AE662)=0,"",ROUND(AVERAGE(S662:AE662),1))</f>
        <v/>
      </c>
      <c r="AH662" s="256" t="n"/>
      <c r="AI662" s="256" t="n"/>
      <c r="AJ662" s="256" t="n"/>
      <c r="AK662" s="256" t="n"/>
      <c r="AL662" s="256" t="n"/>
      <c r="AM662" s="256" t="n"/>
      <c r="AN662" s="256" t="n"/>
      <c r="AO662" s="256" t="n"/>
      <c r="AP662" s="256" t="n"/>
      <c r="AQ662" s="256" t="n"/>
      <c r="AR662" s="256" t="n"/>
      <c r="AS662" s="256" t="n"/>
      <c r="AT662" s="256" t="n"/>
      <c r="AU662" s="237">
        <f>IF(COUNTA(AH662:AT662)=0,"",ROUND(AVERAGE(AH662:AT662),1))</f>
        <v/>
      </c>
    </row>
    <row r="663" ht="14.4" customHeight="1" s="185">
      <c r="A663" s="255" t="n">
        <v>2</v>
      </c>
      <c r="B663" s="194">
        <f t="array" ref="B663:B663">IFERROR(INDEX(Liste_Enfants!B$4:B$53,SMALL(IF(Liste_Enfants!E$4:E$53="C",ROW(Liste_Enfants!E$4:E$53)-3),2))&amp;" "&amp;INDEX(Liste_Enfants!C$4:C$53,SMALL(IF(Liste_Enfants!E$4:E$53="C",ROW(Liste_Enfants!E$4:E$53)-3),2)),"")</f>
        <v/>
      </c>
      <c r="C663" s="235" t="n"/>
      <c r="D663" s="256" t="n"/>
      <c r="E663" s="256" t="n"/>
      <c r="F663" s="256" t="n"/>
      <c r="G663" s="256" t="n"/>
      <c r="H663" s="256" t="n"/>
      <c r="I663" s="256" t="n"/>
      <c r="J663" s="256" t="n"/>
      <c r="K663" s="256" t="n"/>
      <c r="L663" s="256" t="n"/>
      <c r="M663" s="256" t="n"/>
      <c r="N663" s="256" t="n"/>
      <c r="O663" s="256" t="n"/>
      <c r="P663" s="256" t="n"/>
      <c r="Q663" s="264">
        <f>IF(COUNTA(D663:P663)=0,"",ROUND(AVERAGE(D663:P663),1))</f>
        <v/>
      </c>
      <c r="S663" s="256" t="n"/>
      <c r="T663" s="256" t="n"/>
      <c r="U663" s="256" t="n"/>
      <c r="V663" s="256" t="n"/>
      <c r="W663" s="256" t="n"/>
      <c r="X663" s="256" t="n"/>
      <c r="Y663" s="256" t="n"/>
      <c r="Z663" s="256" t="n"/>
      <c r="AA663" s="256" t="n"/>
      <c r="AB663" s="256" t="n"/>
      <c r="AC663" s="256" t="n"/>
      <c r="AD663" s="256" t="n"/>
      <c r="AE663" s="256" t="n"/>
      <c r="AF663" s="264">
        <f>IF(COUNTA(S663:AE663)=0,"",ROUND(AVERAGE(S663:AE663),1))</f>
        <v/>
      </c>
      <c r="AH663" s="256" t="n"/>
      <c r="AI663" s="256" t="n"/>
      <c r="AJ663" s="256" t="n"/>
      <c r="AK663" s="256" t="n"/>
      <c r="AL663" s="256" t="n"/>
      <c r="AM663" s="256" t="n"/>
      <c r="AN663" s="256" t="n"/>
      <c r="AO663" s="256" t="n"/>
      <c r="AP663" s="256" t="n"/>
      <c r="AQ663" s="256" t="n"/>
      <c r="AR663" s="256" t="n"/>
      <c r="AS663" s="256" t="n"/>
      <c r="AT663" s="256" t="n"/>
      <c r="AU663" s="237">
        <f>IF(COUNTA(AH663:AT663)=0,"",ROUND(AVERAGE(AH663:AT663),1))</f>
        <v/>
      </c>
    </row>
    <row r="664" ht="14.4" customHeight="1" s="185">
      <c r="A664" s="255" t="n">
        <v>3</v>
      </c>
      <c r="B664" s="194">
        <f t="array" ref="B664:B664">IFERROR(INDEX(Liste_Enfants!B$4:B$53,SMALL(IF(Liste_Enfants!E$4:E$53="C",ROW(Liste_Enfants!E$4:E$53)-3),3))&amp;" "&amp;INDEX(Liste_Enfants!C$4:C$53,SMALL(IF(Liste_Enfants!E$4:E$53="C",ROW(Liste_Enfants!E$4:E$53)-3),3)),"")</f>
        <v/>
      </c>
      <c r="C664" s="235" t="n"/>
      <c r="D664" s="256" t="n"/>
      <c r="E664" s="256" t="n"/>
      <c r="F664" s="256" t="n"/>
      <c r="G664" s="256" t="n"/>
      <c r="H664" s="256" t="n"/>
      <c r="I664" s="256" t="n"/>
      <c r="J664" s="256" t="n"/>
      <c r="K664" s="256" t="n"/>
      <c r="L664" s="256" t="n"/>
      <c r="M664" s="256" t="n"/>
      <c r="N664" s="256" t="n"/>
      <c r="O664" s="256" t="n"/>
      <c r="P664" s="256" t="n"/>
      <c r="Q664" s="264">
        <f>IF(COUNTA(D664:P664)=0,"",ROUND(AVERAGE(D664:P664),1))</f>
        <v/>
      </c>
      <c r="S664" s="256" t="n"/>
      <c r="T664" s="256" t="n"/>
      <c r="U664" s="256" t="n"/>
      <c r="V664" s="256" t="n"/>
      <c r="W664" s="256" t="n"/>
      <c r="X664" s="256" t="n"/>
      <c r="Y664" s="256" t="n"/>
      <c r="Z664" s="256" t="n"/>
      <c r="AA664" s="256" t="n"/>
      <c r="AB664" s="256" t="n"/>
      <c r="AC664" s="256" t="n"/>
      <c r="AD664" s="256" t="n"/>
      <c r="AE664" s="256" t="n"/>
      <c r="AF664" s="264">
        <f>IF(COUNTA(S664:AE664)=0,"",ROUND(AVERAGE(S664:AE664),1))</f>
        <v/>
      </c>
      <c r="AH664" s="256" t="n"/>
      <c r="AI664" s="256" t="n"/>
      <c r="AJ664" s="256" t="n"/>
      <c r="AK664" s="256" t="n"/>
      <c r="AL664" s="256" t="n"/>
      <c r="AM664" s="256" t="n"/>
      <c r="AN664" s="256" t="n"/>
      <c r="AO664" s="256" t="n"/>
      <c r="AP664" s="256" t="n"/>
      <c r="AQ664" s="256" t="n"/>
      <c r="AR664" s="256" t="n"/>
      <c r="AS664" s="256" t="n"/>
      <c r="AT664" s="256" t="n"/>
      <c r="AU664" s="237">
        <f>IF(COUNTA(AH664:AT664)=0,"",ROUND(AVERAGE(AH664:AT664),1))</f>
        <v/>
      </c>
    </row>
    <row r="665" ht="14.4" customHeight="1" s="185">
      <c r="A665" s="255" t="n">
        <v>4</v>
      </c>
      <c r="B665" s="194">
        <f t="array" ref="B665:B665">IFERROR(INDEX(Liste_Enfants!B$4:B$53,SMALL(IF(Liste_Enfants!E$4:E$53="C",ROW(Liste_Enfants!E$4:E$53)-3),4))&amp;" "&amp;INDEX(Liste_Enfants!C$4:C$53,SMALL(IF(Liste_Enfants!E$4:E$53="C",ROW(Liste_Enfants!E$4:E$53)-3),4)),"")</f>
        <v/>
      </c>
      <c r="C665" s="235" t="n"/>
      <c r="D665" s="256" t="n"/>
      <c r="E665" s="256" t="n"/>
      <c r="F665" s="256" t="n"/>
      <c r="G665" s="256" t="n"/>
      <c r="H665" s="256" t="n"/>
      <c r="I665" s="256" t="n"/>
      <c r="J665" s="256" t="n"/>
      <c r="K665" s="256" t="n"/>
      <c r="L665" s="256" t="n"/>
      <c r="M665" s="256" t="n"/>
      <c r="N665" s="256" t="n"/>
      <c r="O665" s="256" t="n"/>
      <c r="P665" s="256" t="n"/>
      <c r="Q665" s="264">
        <f>IF(COUNTA(D665:P665)=0,"",ROUND(AVERAGE(D665:P665),1))</f>
        <v/>
      </c>
      <c r="S665" s="256" t="n"/>
      <c r="T665" s="256" t="n"/>
      <c r="U665" s="256" t="n"/>
      <c r="V665" s="256" t="n"/>
      <c r="W665" s="256" t="n"/>
      <c r="X665" s="256" t="n"/>
      <c r="Y665" s="256" t="n"/>
      <c r="Z665" s="256" t="n"/>
      <c r="AA665" s="256" t="n"/>
      <c r="AB665" s="256" t="n"/>
      <c r="AC665" s="256" t="n"/>
      <c r="AD665" s="256" t="n"/>
      <c r="AE665" s="256" t="n"/>
      <c r="AF665" s="264">
        <f>IF(COUNTA(S665:AE665)=0,"",ROUND(AVERAGE(S665:AE665),1))</f>
        <v/>
      </c>
      <c r="AH665" s="256" t="n"/>
      <c r="AI665" s="256" t="n"/>
      <c r="AJ665" s="256" t="n"/>
      <c r="AK665" s="256" t="n"/>
      <c r="AL665" s="256" t="n"/>
      <c r="AM665" s="256" t="n"/>
      <c r="AN665" s="256" t="n"/>
      <c r="AO665" s="256" t="n"/>
      <c r="AP665" s="256" t="n"/>
      <c r="AQ665" s="256" t="n"/>
      <c r="AR665" s="256" t="n"/>
      <c r="AS665" s="256" t="n"/>
      <c r="AT665" s="256" t="n"/>
      <c r="AU665" s="237">
        <f>IF(COUNTA(AH665:AT665)=0,"",ROUND(AVERAGE(AH665:AT665),1))</f>
        <v/>
      </c>
    </row>
    <row r="666" ht="14.4" customHeight="1" s="185">
      <c r="A666" s="255" t="n">
        <v>5</v>
      </c>
      <c r="B666" s="194">
        <f t="array" ref="B666:B666">IFERROR(INDEX(Liste_Enfants!B$4:B$53,SMALL(IF(Liste_Enfants!E$4:E$53="C",ROW(Liste_Enfants!E$4:E$53)-3),5))&amp;" "&amp;INDEX(Liste_Enfants!C$4:C$53,SMALL(IF(Liste_Enfants!E$4:E$53="C",ROW(Liste_Enfants!E$4:E$53)-3),5)),"")</f>
        <v/>
      </c>
      <c r="C666" s="235" t="n"/>
      <c r="D666" s="256" t="n"/>
      <c r="E666" s="256" t="n"/>
      <c r="F666" s="256" t="n"/>
      <c r="G666" s="256" t="n"/>
      <c r="H666" s="256" t="n"/>
      <c r="I666" s="256" t="n"/>
      <c r="J666" s="256" t="n"/>
      <c r="K666" s="256" t="n"/>
      <c r="L666" s="256" t="n"/>
      <c r="M666" s="256" t="n"/>
      <c r="N666" s="256" t="n"/>
      <c r="O666" s="256" t="n"/>
      <c r="P666" s="256" t="n"/>
      <c r="Q666" s="264">
        <f>IF(COUNTA(D666:P666)=0,"",ROUND(AVERAGE(D666:P666),1))</f>
        <v/>
      </c>
      <c r="S666" s="256" t="n"/>
      <c r="T666" s="256" t="n"/>
      <c r="U666" s="256" t="n"/>
      <c r="V666" s="256" t="n"/>
      <c r="W666" s="256" t="n"/>
      <c r="X666" s="256" t="n"/>
      <c r="Y666" s="256" t="n"/>
      <c r="Z666" s="256" t="n"/>
      <c r="AA666" s="256" t="n"/>
      <c r="AB666" s="256" t="n"/>
      <c r="AC666" s="256" t="n"/>
      <c r="AD666" s="256" t="n"/>
      <c r="AE666" s="256" t="n"/>
      <c r="AF666" s="264">
        <f>IF(COUNTA(S666:AE666)=0,"",ROUND(AVERAGE(S666:AE666),1))</f>
        <v/>
      </c>
      <c r="AH666" s="256" t="n"/>
      <c r="AI666" s="256" t="n"/>
      <c r="AJ666" s="256" t="n"/>
      <c r="AK666" s="256" t="n"/>
      <c r="AL666" s="256" t="n"/>
      <c r="AM666" s="256" t="n"/>
      <c r="AN666" s="256" t="n"/>
      <c r="AO666" s="256" t="n"/>
      <c r="AP666" s="256" t="n"/>
      <c r="AQ666" s="256" t="n"/>
      <c r="AR666" s="256" t="n"/>
      <c r="AS666" s="256" t="n"/>
      <c r="AT666" s="256" t="n"/>
      <c r="AU666" s="237">
        <f>IF(COUNTA(AH666:AT666)=0,"",ROUND(AVERAGE(AH666:AT666),1))</f>
        <v/>
      </c>
    </row>
    <row r="667" ht="14.4" customHeight="1" s="185">
      <c r="A667" s="255" t="n">
        <v>6</v>
      </c>
      <c r="B667" s="194">
        <f t="array" ref="B667:B667">IFERROR(INDEX(Liste_Enfants!B$4:B$53,SMALL(IF(Liste_Enfants!E$4:E$53="C",ROW(Liste_Enfants!E$4:E$53)-3),6))&amp;" "&amp;INDEX(Liste_Enfants!C$4:C$53,SMALL(IF(Liste_Enfants!E$4:E$53="C",ROW(Liste_Enfants!E$4:E$53)-3),6)),"")</f>
        <v/>
      </c>
      <c r="C667" s="235" t="n"/>
      <c r="D667" s="256" t="n"/>
      <c r="E667" s="256" t="n"/>
      <c r="F667" s="256" t="n"/>
      <c r="G667" s="256" t="n"/>
      <c r="H667" s="256" t="n"/>
      <c r="I667" s="256" t="n"/>
      <c r="J667" s="256" t="n"/>
      <c r="K667" s="256" t="n"/>
      <c r="L667" s="256" t="n"/>
      <c r="M667" s="256" t="n"/>
      <c r="N667" s="256" t="n"/>
      <c r="O667" s="256" t="n"/>
      <c r="P667" s="256" t="n"/>
      <c r="Q667" s="264">
        <f>IF(COUNTA(D667:P667)=0,"",ROUND(AVERAGE(D667:P667),1))</f>
        <v/>
      </c>
      <c r="S667" s="256" t="n"/>
      <c r="T667" s="256" t="n"/>
      <c r="U667" s="256" t="n"/>
      <c r="V667" s="256" t="n"/>
      <c r="W667" s="256" t="n"/>
      <c r="X667" s="256" t="n"/>
      <c r="Y667" s="256" t="n"/>
      <c r="Z667" s="256" t="n"/>
      <c r="AA667" s="256" t="n"/>
      <c r="AB667" s="256" t="n"/>
      <c r="AC667" s="256" t="n"/>
      <c r="AD667" s="256" t="n"/>
      <c r="AE667" s="256" t="n"/>
      <c r="AF667" s="264">
        <f>IF(COUNTA(S667:AE667)=0,"",ROUND(AVERAGE(S667:AE667),1))</f>
        <v/>
      </c>
      <c r="AH667" s="256" t="n"/>
      <c r="AI667" s="256" t="n"/>
      <c r="AJ667" s="256" t="n"/>
      <c r="AK667" s="256" t="n"/>
      <c r="AL667" s="256" t="n"/>
      <c r="AM667" s="256" t="n"/>
      <c r="AN667" s="256" t="n"/>
      <c r="AO667" s="256" t="n"/>
      <c r="AP667" s="256" t="n"/>
      <c r="AQ667" s="256" t="n"/>
      <c r="AR667" s="256" t="n"/>
      <c r="AS667" s="256" t="n"/>
      <c r="AT667" s="256" t="n"/>
      <c r="AU667" s="237">
        <f>IF(COUNTA(AH667:AT667)=0,"",ROUND(AVERAGE(AH667:AT667),1))</f>
        <v/>
      </c>
    </row>
    <row r="668" ht="14.4" customHeight="1" s="185">
      <c r="A668" s="255" t="n">
        <v>7</v>
      </c>
      <c r="B668" s="194">
        <f t="array" ref="B668:B668">IFERROR(INDEX(Liste_Enfants!B$4:B$53,SMALL(IF(Liste_Enfants!E$4:E$53="C",ROW(Liste_Enfants!E$4:E$53)-3),7))&amp;" "&amp;INDEX(Liste_Enfants!C$4:C$53,SMALL(IF(Liste_Enfants!E$4:E$53="C",ROW(Liste_Enfants!E$4:E$53)-3),7)),"")</f>
        <v/>
      </c>
      <c r="C668" s="235" t="n"/>
      <c r="D668" s="256" t="n"/>
      <c r="E668" s="256" t="n"/>
      <c r="F668" s="256" t="n"/>
      <c r="G668" s="256" t="n"/>
      <c r="H668" s="256" t="n"/>
      <c r="I668" s="256" t="n"/>
      <c r="J668" s="256" t="n"/>
      <c r="K668" s="256" t="n"/>
      <c r="L668" s="256" t="n"/>
      <c r="M668" s="256" t="n"/>
      <c r="N668" s="256" t="n"/>
      <c r="O668" s="256" t="n"/>
      <c r="P668" s="256" t="n"/>
      <c r="Q668" s="264">
        <f>IF(COUNTA(D668:P668)=0,"",ROUND(AVERAGE(D668:P668),1))</f>
        <v/>
      </c>
      <c r="S668" s="256" t="n"/>
      <c r="T668" s="256" t="n"/>
      <c r="U668" s="256" t="n"/>
      <c r="V668" s="256" t="n"/>
      <c r="W668" s="256" t="n"/>
      <c r="X668" s="256" t="n"/>
      <c r="Y668" s="256" t="n"/>
      <c r="Z668" s="256" t="n"/>
      <c r="AA668" s="256" t="n"/>
      <c r="AB668" s="256" t="n"/>
      <c r="AC668" s="256" t="n"/>
      <c r="AD668" s="256" t="n"/>
      <c r="AE668" s="256" t="n"/>
      <c r="AF668" s="264">
        <f>IF(COUNTA(S668:AE668)=0,"",ROUND(AVERAGE(S668:AE668),1))</f>
        <v/>
      </c>
      <c r="AH668" s="256" t="n"/>
      <c r="AI668" s="256" t="n"/>
      <c r="AJ668" s="256" t="n"/>
      <c r="AK668" s="256" t="n"/>
      <c r="AL668" s="256" t="n"/>
      <c r="AM668" s="256" t="n"/>
      <c r="AN668" s="256" t="n"/>
      <c r="AO668" s="256" t="n"/>
      <c r="AP668" s="256" t="n"/>
      <c r="AQ668" s="256" t="n"/>
      <c r="AR668" s="256" t="n"/>
      <c r="AS668" s="256" t="n"/>
      <c r="AT668" s="256" t="n"/>
      <c r="AU668" s="237">
        <f>IF(COUNTA(AH668:AT668)=0,"",ROUND(AVERAGE(AH668:AT668),1))</f>
        <v/>
      </c>
    </row>
    <row r="669" ht="14.4" customHeight="1" s="185">
      <c r="A669" s="255" t="n">
        <v>8</v>
      </c>
      <c r="B669" s="194">
        <f t="array" ref="B669:B669">IFERROR(INDEX(Liste_Enfants!B$4:B$53,SMALL(IF(Liste_Enfants!E$4:E$53="C",ROW(Liste_Enfants!E$4:E$53)-3),8))&amp;" "&amp;INDEX(Liste_Enfants!C$4:C$53,SMALL(IF(Liste_Enfants!E$4:E$53="C",ROW(Liste_Enfants!E$4:E$53)-3),8)),"")</f>
        <v/>
      </c>
      <c r="C669" s="235" t="n"/>
      <c r="D669" s="256" t="n"/>
      <c r="E669" s="256" t="n"/>
      <c r="F669" s="256" t="n"/>
      <c r="G669" s="256" t="n"/>
      <c r="H669" s="256" t="n"/>
      <c r="I669" s="256" t="n"/>
      <c r="J669" s="256" t="n"/>
      <c r="K669" s="256" t="n"/>
      <c r="L669" s="256" t="n"/>
      <c r="M669" s="256" t="n"/>
      <c r="N669" s="256" t="n"/>
      <c r="O669" s="256" t="n"/>
      <c r="P669" s="256" t="n"/>
      <c r="Q669" s="264">
        <f>IF(COUNTA(D669:P669)=0,"",ROUND(AVERAGE(D669:P669),1))</f>
        <v/>
      </c>
      <c r="S669" s="256" t="n"/>
      <c r="T669" s="256" t="n"/>
      <c r="U669" s="256" t="n"/>
      <c r="V669" s="256" t="n"/>
      <c r="W669" s="256" t="n"/>
      <c r="X669" s="256" t="n"/>
      <c r="Y669" s="256" t="n"/>
      <c r="Z669" s="256" t="n"/>
      <c r="AA669" s="256" t="n"/>
      <c r="AB669" s="256" t="n"/>
      <c r="AC669" s="256" t="n"/>
      <c r="AD669" s="256" t="n"/>
      <c r="AE669" s="256" t="n"/>
      <c r="AF669" s="264">
        <f>IF(COUNTA(S669:AE669)=0,"",ROUND(AVERAGE(S669:AE669),1))</f>
        <v/>
      </c>
      <c r="AH669" s="256" t="n"/>
      <c r="AI669" s="256" t="n"/>
      <c r="AJ669" s="256" t="n"/>
      <c r="AK669" s="256" t="n"/>
      <c r="AL669" s="256" t="n"/>
      <c r="AM669" s="256" t="n"/>
      <c r="AN669" s="256" t="n"/>
      <c r="AO669" s="256" t="n"/>
      <c r="AP669" s="256" t="n"/>
      <c r="AQ669" s="256" t="n"/>
      <c r="AR669" s="256" t="n"/>
      <c r="AS669" s="256" t="n"/>
      <c r="AT669" s="256" t="n"/>
      <c r="AU669" s="237">
        <f>IF(COUNTA(AH669:AT669)=0,"",ROUND(AVERAGE(AH669:AT669),1))</f>
        <v/>
      </c>
    </row>
    <row r="670" ht="14.4" customHeight="1" s="185">
      <c r="A670" s="255" t="n">
        <v>9</v>
      </c>
      <c r="B670" s="194">
        <f t="array" ref="B670:B670">IFERROR(INDEX(Liste_Enfants!B$4:B$53,SMALL(IF(Liste_Enfants!E$4:E$53="C",ROW(Liste_Enfants!E$4:E$53)-3),9))&amp;" "&amp;INDEX(Liste_Enfants!C$4:C$53,SMALL(IF(Liste_Enfants!E$4:E$53="C",ROW(Liste_Enfants!E$4:E$53)-3),9)),"")</f>
        <v/>
      </c>
      <c r="C670" s="235" t="n"/>
      <c r="D670" s="256" t="n"/>
      <c r="E670" s="256" t="n"/>
      <c r="F670" s="256" t="n"/>
      <c r="G670" s="256" t="n"/>
      <c r="H670" s="256" t="n"/>
      <c r="I670" s="256" t="n"/>
      <c r="J670" s="256" t="n"/>
      <c r="K670" s="256" t="n"/>
      <c r="L670" s="256" t="n"/>
      <c r="M670" s="256" t="n"/>
      <c r="N670" s="256" t="n"/>
      <c r="O670" s="256" t="n"/>
      <c r="P670" s="256" t="n"/>
      <c r="Q670" s="264">
        <f>IF(COUNTA(D670:P670)=0,"",ROUND(AVERAGE(D670:P670),1))</f>
        <v/>
      </c>
      <c r="S670" s="256" t="n"/>
      <c r="T670" s="256" t="n"/>
      <c r="U670" s="256" t="n"/>
      <c r="V670" s="256" t="n"/>
      <c r="W670" s="256" t="n"/>
      <c r="X670" s="256" t="n"/>
      <c r="Y670" s="256" t="n"/>
      <c r="Z670" s="256" t="n"/>
      <c r="AA670" s="256" t="n"/>
      <c r="AB670" s="256" t="n"/>
      <c r="AC670" s="256" t="n"/>
      <c r="AD670" s="256" t="n"/>
      <c r="AE670" s="256" t="n"/>
      <c r="AF670" s="264">
        <f>IF(COUNTA(S670:AE670)=0,"",ROUND(AVERAGE(S670:AE670),1))</f>
        <v/>
      </c>
      <c r="AH670" s="256" t="n"/>
      <c r="AI670" s="256" t="n"/>
      <c r="AJ670" s="256" t="n"/>
      <c r="AK670" s="256" t="n"/>
      <c r="AL670" s="256" t="n"/>
      <c r="AM670" s="256" t="n"/>
      <c r="AN670" s="256" t="n"/>
      <c r="AO670" s="256" t="n"/>
      <c r="AP670" s="256" t="n"/>
      <c r="AQ670" s="256" t="n"/>
      <c r="AR670" s="256" t="n"/>
      <c r="AS670" s="256" t="n"/>
      <c r="AT670" s="256" t="n"/>
      <c r="AU670" s="237">
        <f>IF(COUNTA(AH670:AT670)=0,"",ROUND(AVERAGE(AH670:AT670),1))</f>
        <v/>
      </c>
    </row>
    <row r="671" ht="14.4" customHeight="1" s="185">
      <c r="A671" s="255" t="n">
        <v>10</v>
      </c>
      <c r="B671" s="194">
        <f t="array" ref="B671:B671">IFERROR(INDEX(Liste_Enfants!B$4:B$53,SMALL(IF(Liste_Enfants!E$4:E$53="C",ROW(Liste_Enfants!E$4:E$53)-3),10))&amp;" "&amp;INDEX(Liste_Enfants!C$4:C$53,SMALL(IF(Liste_Enfants!E$4:E$53="C",ROW(Liste_Enfants!E$4:E$53)-3),10)),"")</f>
        <v/>
      </c>
      <c r="C671" s="235" t="n"/>
      <c r="D671" s="256" t="n"/>
      <c r="E671" s="256" t="n"/>
      <c r="F671" s="256" t="n"/>
      <c r="G671" s="256" t="n"/>
      <c r="H671" s="256" t="n"/>
      <c r="I671" s="256" t="n"/>
      <c r="J671" s="256" t="n"/>
      <c r="K671" s="256" t="n"/>
      <c r="L671" s="256" t="n"/>
      <c r="M671" s="256" t="n"/>
      <c r="N671" s="256" t="n"/>
      <c r="O671" s="256" t="n"/>
      <c r="P671" s="256" t="n"/>
      <c r="Q671" s="264">
        <f>IF(COUNTA(D671:P671)=0,"",ROUND(AVERAGE(D671:P671),1))</f>
        <v/>
      </c>
      <c r="S671" s="256" t="n"/>
      <c r="T671" s="256" t="n"/>
      <c r="U671" s="256" t="n"/>
      <c r="V671" s="256" t="n"/>
      <c r="W671" s="256" t="n"/>
      <c r="X671" s="256" t="n"/>
      <c r="Y671" s="256" t="n"/>
      <c r="Z671" s="256" t="n"/>
      <c r="AA671" s="256" t="n"/>
      <c r="AB671" s="256" t="n"/>
      <c r="AC671" s="256" t="n"/>
      <c r="AD671" s="256" t="n"/>
      <c r="AE671" s="256" t="n"/>
      <c r="AF671" s="264">
        <f>IF(COUNTA(S671:AE671)=0,"",ROUND(AVERAGE(S671:AE671),1))</f>
        <v/>
      </c>
      <c r="AH671" s="256" t="n"/>
      <c r="AI671" s="256" t="n"/>
      <c r="AJ671" s="256" t="n"/>
      <c r="AK671" s="256" t="n"/>
      <c r="AL671" s="256" t="n"/>
      <c r="AM671" s="256" t="n"/>
      <c r="AN671" s="256" t="n"/>
      <c r="AO671" s="256" t="n"/>
      <c r="AP671" s="256" t="n"/>
      <c r="AQ671" s="256" t="n"/>
      <c r="AR671" s="256" t="n"/>
      <c r="AS671" s="256" t="n"/>
      <c r="AT671" s="256" t="n"/>
      <c r="AU671" s="237">
        <f>IF(COUNTA(AH671:AT671)=0,"",ROUND(AVERAGE(AH671:AT671),1))</f>
        <v/>
      </c>
    </row>
    <row r="672" ht="14.4" customHeight="1" s="185">
      <c r="A672" s="255" t="n">
        <v>11</v>
      </c>
      <c r="B672" s="194">
        <f t="array" ref="B672:B672">IFERROR(INDEX(Liste_Enfants!B$4:B$53,SMALL(IF(Liste_Enfants!E$4:E$53="C",ROW(Liste_Enfants!E$4:E$53)-3),11))&amp;" "&amp;INDEX(Liste_Enfants!C$4:C$53,SMALL(IF(Liste_Enfants!E$4:E$53="C",ROW(Liste_Enfants!E$4:E$53)-3),11)),"")</f>
        <v/>
      </c>
      <c r="C672" s="235" t="n"/>
      <c r="D672" s="256" t="n"/>
      <c r="E672" s="256" t="n"/>
      <c r="F672" s="256" t="n"/>
      <c r="G672" s="256" t="n"/>
      <c r="H672" s="256" t="n"/>
      <c r="I672" s="256" t="n"/>
      <c r="J672" s="256" t="n"/>
      <c r="K672" s="256" t="n"/>
      <c r="L672" s="256" t="n"/>
      <c r="M672" s="256" t="n"/>
      <c r="N672" s="256" t="n"/>
      <c r="O672" s="256" t="n"/>
      <c r="P672" s="256" t="n"/>
      <c r="Q672" s="264">
        <f>IF(COUNTA(D672:P672)=0,"",ROUND(AVERAGE(D672:P672),1))</f>
        <v/>
      </c>
      <c r="S672" s="256" t="n"/>
      <c r="T672" s="256" t="n"/>
      <c r="U672" s="256" t="n"/>
      <c r="V672" s="256" t="n"/>
      <c r="W672" s="256" t="n"/>
      <c r="X672" s="256" t="n"/>
      <c r="Y672" s="256" t="n"/>
      <c r="Z672" s="256" t="n"/>
      <c r="AA672" s="256" t="n"/>
      <c r="AB672" s="256" t="n"/>
      <c r="AC672" s="256" t="n"/>
      <c r="AD672" s="256" t="n"/>
      <c r="AE672" s="256" t="n"/>
      <c r="AF672" s="264">
        <f>IF(COUNTA(S672:AE672)=0,"",ROUND(AVERAGE(S672:AE672),1))</f>
        <v/>
      </c>
      <c r="AH672" s="256" t="n"/>
      <c r="AI672" s="256" t="n"/>
      <c r="AJ672" s="256" t="n"/>
      <c r="AK672" s="256" t="n"/>
      <c r="AL672" s="256" t="n"/>
      <c r="AM672" s="256" t="n"/>
      <c r="AN672" s="256" t="n"/>
      <c r="AO672" s="256" t="n"/>
      <c r="AP672" s="256" t="n"/>
      <c r="AQ672" s="256" t="n"/>
      <c r="AR672" s="256" t="n"/>
      <c r="AS672" s="256" t="n"/>
      <c r="AT672" s="256" t="n"/>
      <c r="AU672" s="237">
        <f>IF(COUNTA(AH672:AT672)=0,"",ROUND(AVERAGE(AH672:AT672),1))</f>
        <v/>
      </c>
    </row>
    <row r="673" ht="14.4" customHeight="1" s="185">
      <c r="A673" s="255" t="n">
        <v>12</v>
      </c>
      <c r="B673" s="194">
        <f t="array" ref="B673:B673">IFERROR(INDEX(Liste_Enfants!B$4:B$53,SMALL(IF(Liste_Enfants!E$4:E$53="C",ROW(Liste_Enfants!E$4:E$53)-3),12))&amp;" "&amp;INDEX(Liste_Enfants!C$4:C$53,SMALL(IF(Liste_Enfants!E$4:E$53="C",ROW(Liste_Enfants!E$4:E$53)-3),12)),"")</f>
        <v/>
      </c>
      <c r="C673" s="235" t="n"/>
      <c r="D673" s="256" t="n"/>
      <c r="E673" s="256" t="n"/>
      <c r="F673" s="256" t="n"/>
      <c r="G673" s="256" t="n"/>
      <c r="H673" s="256" t="n"/>
      <c r="I673" s="256" t="n"/>
      <c r="J673" s="256" t="n"/>
      <c r="K673" s="256" t="n"/>
      <c r="L673" s="256" t="n"/>
      <c r="M673" s="256" t="n"/>
      <c r="N673" s="256" t="n"/>
      <c r="O673" s="256" t="n"/>
      <c r="P673" s="256" t="n"/>
      <c r="Q673" s="264">
        <f>IF(COUNTA(D673:P673)=0,"",ROUND(AVERAGE(D673:P673),1))</f>
        <v/>
      </c>
      <c r="S673" s="256" t="n"/>
      <c r="T673" s="256" t="n"/>
      <c r="U673" s="256" t="n"/>
      <c r="V673" s="256" t="n"/>
      <c r="W673" s="256" t="n"/>
      <c r="X673" s="256" t="n"/>
      <c r="Y673" s="256" t="n"/>
      <c r="Z673" s="256" t="n"/>
      <c r="AA673" s="256" t="n"/>
      <c r="AB673" s="256" t="n"/>
      <c r="AC673" s="256" t="n"/>
      <c r="AD673" s="256" t="n"/>
      <c r="AE673" s="256" t="n"/>
      <c r="AF673" s="264">
        <f>IF(COUNTA(S673:AE673)=0,"",ROUND(AVERAGE(S673:AE673),1))</f>
        <v/>
      </c>
      <c r="AH673" s="256" t="n"/>
      <c r="AI673" s="256" t="n"/>
      <c r="AJ673" s="256" t="n"/>
      <c r="AK673" s="256" t="n"/>
      <c r="AL673" s="256" t="n"/>
      <c r="AM673" s="256" t="n"/>
      <c r="AN673" s="256" t="n"/>
      <c r="AO673" s="256" t="n"/>
      <c r="AP673" s="256" t="n"/>
      <c r="AQ673" s="256" t="n"/>
      <c r="AR673" s="256" t="n"/>
      <c r="AS673" s="256" t="n"/>
      <c r="AT673" s="256" t="n"/>
      <c r="AU673" s="237">
        <f>IF(COUNTA(AH673:AT673)=0,"",ROUND(AVERAGE(AH673:AT673),1))</f>
        <v/>
      </c>
    </row>
    <row r="674" ht="14.4" customHeight="1" s="185">
      <c r="A674" s="255" t="n">
        <v>13</v>
      </c>
      <c r="B674" s="194">
        <f t="array" ref="B674:B674">IFERROR(INDEX(Liste_Enfants!B$4:B$53,SMALL(IF(Liste_Enfants!E$4:E$53="C",ROW(Liste_Enfants!E$4:E$53)-3),13))&amp;" "&amp;INDEX(Liste_Enfants!C$4:C$53,SMALL(IF(Liste_Enfants!E$4:E$53="C",ROW(Liste_Enfants!E$4:E$53)-3),13)),"")</f>
        <v/>
      </c>
      <c r="C674" s="235" t="n"/>
      <c r="D674" s="256" t="n"/>
      <c r="E674" s="256" t="n"/>
      <c r="F674" s="256" t="n"/>
      <c r="G674" s="256" t="n"/>
      <c r="H674" s="256" t="n"/>
      <c r="I674" s="256" t="n"/>
      <c r="J674" s="256" t="n"/>
      <c r="K674" s="256" t="n"/>
      <c r="L674" s="256" t="n"/>
      <c r="M674" s="256" t="n"/>
      <c r="N674" s="256" t="n"/>
      <c r="O674" s="256" t="n"/>
      <c r="P674" s="256" t="n"/>
      <c r="Q674" s="264">
        <f>IF(COUNTA(D674:P674)=0,"",ROUND(AVERAGE(D674:P674),1))</f>
        <v/>
      </c>
      <c r="S674" s="256" t="n"/>
      <c r="T674" s="256" t="n"/>
      <c r="U674" s="256" t="n"/>
      <c r="V674" s="256" t="n"/>
      <c r="W674" s="256" t="n"/>
      <c r="X674" s="256" t="n"/>
      <c r="Y674" s="256" t="n"/>
      <c r="Z674" s="256" t="n"/>
      <c r="AA674" s="256" t="n"/>
      <c r="AB674" s="256" t="n"/>
      <c r="AC674" s="256" t="n"/>
      <c r="AD674" s="256" t="n"/>
      <c r="AE674" s="256" t="n"/>
      <c r="AF674" s="264">
        <f>IF(COUNTA(S674:AE674)=0,"",ROUND(AVERAGE(S674:AE674),1))</f>
        <v/>
      </c>
      <c r="AH674" s="256" t="n"/>
      <c r="AI674" s="256" t="n"/>
      <c r="AJ674" s="256" t="n"/>
      <c r="AK674" s="256" t="n"/>
      <c r="AL674" s="256" t="n"/>
      <c r="AM674" s="256" t="n"/>
      <c r="AN674" s="256" t="n"/>
      <c r="AO674" s="256" t="n"/>
      <c r="AP674" s="256" t="n"/>
      <c r="AQ674" s="256" t="n"/>
      <c r="AR674" s="256" t="n"/>
      <c r="AS674" s="256" t="n"/>
      <c r="AT674" s="256" t="n"/>
      <c r="AU674" s="237">
        <f>IF(COUNTA(AH674:AT674)=0,"",ROUND(AVERAGE(AH674:AT674),1))</f>
        <v/>
      </c>
    </row>
    <row r="675" ht="14.4" customHeight="1" s="185">
      <c r="A675" s="255" t="n">
        <v>14</v>
      </c>
      <c r="B675" s="194">
        <f t="array" ref="B675:B675">IFERROR(INDEX(Liste_Enfants!B$4:B$53,SMALL(IF(Liste_Enfants!E$4:E$53="C",ROW(Liste_Enfants!E$4:E$53)-3),14))&amp;" "&amp;INDEX(Liste_Enfants!C$4:C$53,SMALL(IF(Liste_Enfants!E$4:E$53="C",ROW(Liste_Enfants!E$4:E$53)-3),14)),"")</f>
        <v/>
      </c>
      <c r="C675" s="235" t="n"/>
      <c r="D675" s="256" t="n"/>
      <c r="E675" s="256" t="n"/>
      <c r="F675" s="256" t="n"/>
      <c r="G675" s="256" t="n"/>
      <c r="H675" s="256" t="n"/>
      <c r="I675" s="256" t="n"/>
      <c r="J675" s="256" t="n"/>
      <c r="K675" s="256" t="n"/>
      <c r="L675" s="256" t="n"/>
      <c r="M675" s="256" t="n"/>
      <c r="N675" s="256" t="n"/>
      <c r="O675" s="256" t="n"/>
      <c r="P675" s="256" t="n"/>
      <c r="Q675" s="264">
        <f>IF(COUNTA(D675:P675)=0,"",ROUND(AVERAGE(D675:P675),1))</f>
        <v/>
      </c>
      <c r="S675" s="256" t="n"/>
      <c r="T675" s="256" t="n"/>
      <c r="U675" s="256" t="n"/>
      <c r="V675" s="256" t="n"/>
      <c r="W675" s="256" t="n"/>
      <c r="X675" s="256" t="n"/>
      <c r="Y675" s="256" t="n"/>
      <c r="Z675" s="256" t="n"/>
      <c r="AA675" s="256" t="n"/>
      <c r="AB675" s="256" t="n"/>
      <c r="AC675" s="256" t="n"/>
      <c r="AD675" s="256" t="n"/>
      <c r="AE675" s="256" t="n"/>
      <c r="AF675" s="264">
        <f>IF(COUNTA(S675:AE675)=0,"",ROUND(AVERAGE(S675:AE675),1))</f>
        <v/>
      </c>
      <c r="AH675" s="256" t="n"/>
      <c r="AI675" s="256" t="n"/>
      <c r="AJ675" s="256" t="n"/>
      <c r="AK675" s="256" t="n"/>
      <c r="AL675" s="256" t="n"/>
      <c r="AM675" s="256" t="n"/>
      <c r="AN675" s="256" t="n"/>
      <c r="AO675" s="256" t="n"/>
      <c r="AP675" s="256" t="n"/>
      <c r="AQ675" s="256" t="n"/>
      <c r="AR675" s="256" t="n"/>
      <c r="AS675" s="256" t="n"/>
      <c r="AT675" s="256" t="n"/>
      <c r="AU675" s="237">
        <f>IF(COUNTA(AH675:AT675)=0,"",ROUND(AVERAGE(AH675:AT675),1))</f>
        <v/>
      </c>
    </row>
    <row r="676" ht="14.4" customHeight="1" s="185">
      <c r="A676" s="255" t="n">
        <v>15</v>
      </c>
      <c r="B676" s="194">
        <f t="array" ref="B676:B676">IFERROR(INDEX(Liste_Enfants!B$4:B$53,SMALL(IF(Liste_Enfants!E$4:E$53="C",ROW(Liste_Enfants!E$4:E$53)-3),15))&amp;" "&amp;INDEX(Liste_Enfants!C$4:C$53,SMALL(IF(Liste_Enfants!E$4:E$53="C",ROW(Liste_Enfants!E$4:E$53)-3),15)),"")</f>
        <v/>
      </c>
      <c r="C676" s="235" t="n"/>
      <c r="D676" s="256" t="n"/>
      <c r="E676" s="256" t="n"/>
      <c r="F676" s="256" t="n"/>
      <c r="G676" s="256" t="n"/>
      <c r="H676" s="256" t="n"/>
      <c r="I676" s="256" t="n"/>
      <c r="J676" s="256" t="n"/>
      <c r="K676" s="256" t="n"/>
      <c r="L676" s="256" t="n"/>
      <c r="M676" s="256" t="n"/>
      <c r="N676" s="256" t="n"/>
      <c r="O676" s="256" t="n"/>
      <c r="P676" s="256" t="n"/>
      <c r="Q676" s="264">
        <f>IF(COUNTA(D676:P676)=0,"",ROUND(AVERAGE(D676:P676),1))</f>
        <v/>
      </c>
      <c r="S676" s="256" t="n"/>
      <c r="T676" s="256" t="n"/>
      <c r="U676" s="256" t="n"/>
      <c r="V676" s="256" t="n"/>
      <c r="W676" s="256" t="n"/>
      <c r="X676" s="256" t="n"/>
      <c r="Y676" s="256" t="n"/>
      <c r="Z676" s="256" t="n"/>
      <c r="AA676" s="256" t="n"/>
      <c r="AB676" s="256" t="n"/>
      <c r="AC676" s="256" t="n"/>
      <c r="AD676" s="256" t="n"/>
      <c r="AE676" s="256" t="n"/>
      <c r="AF676" s="264">
        <f>IF(COUNTA(S676:AE676)=0,"",ROUND(AVERAGE(S676:AE676),1))</f>
        <v/>
      </c>
      <c r="AH676" s="256" t="n"/>
      <c r="AI676" s="256" t="n"/>
      <c r="AJ676" s="256" t="n"/>
      <c r="AK676" s="256" t="n"/>
      <c r="AL676" s="256" t="n"/>
      <c r="AM676" s="256" t="n"/>
      <c r="AN676" s="256" t="n"/>
      <c r="AO676" s="256" t="n"/>
      <c r="AP676" s="256" t="n"/>
      <c r="AQ676" s="256" t="n"/>
      <c r="AR676" s="256" t="n"/>
      <c r="AS676" s="256" t="n"/>
      <c r="AT676" s="256" t="n"/>
      <c r="AU676" s="237">
        <f>IF(COUNTA(AH676:AT676)=0,"",ROUND(AVERAGE(AH676:AT676),1))</f>
        <v/>
      </c>
    </row>
    <row r="677" ht="14.4" customHeight="1" s="185">
      <c r="A677" s="257" t="inlineStr">
        <is>
          <t>📊 MOY.</t>
        </is>
      </c>
      <c r="C677" s="235" t="n"/>
      <c r="D677" s="258">
        <f>IF(COUNTA(D662:D676)=0,"",ROUND(AVERAGE(D662:D676),1))</f>
        <v/>
      </c>
      <c r="E677" s="258">
        <f>IF(COUNTA(E662:E676)=0,"",ROUND(AVERAGE(E662:E676),1))</f>
        <v/>
      </c>
      <c r="F677" s="258">
        <f>IF(COUNTA(F662:F676)=0,"",ROUND(AVERAGE(F662:F676),1))</f>
        <v/>
      </c>
      <c r="G677" s="258">
        <f>IF(COUNTA(G662:G676)=0,"",ROUND(AVERAGE(G662:G676),1))</f>
        <v/>
      </c>
      <c r="H677" s="258">
        <f>IF(COUNTA(H662:H676)=0,"",ROUND(AVERAGE(H662:H676),1))</f>
        <v/>
      </c>
      <c r="I677" s="258">
        <f>IF(COUNTA(I662:I676)=0,"",ROUND(AVERAGE(I662:I676),1))</f>
        <v/>
      </c>
      <c r="J677" s="258">
        <f>IF(COUNTA(J662:J676)=0,"",ROUND(AVERAGE(J662:J676),1))</f>
        <v/>
      </c>
      <c r="K677" s="258">
        <f>IF(COUNTA(K662:K676)=0,"",ROUND(AVERAGE(K662:K676),1))</f>
        <v/>
      </c>
      <c r="L677" s="258">
        <f>IF(COUNTA(L662:L676)=0,"",ROUND(AVERAGE(L662:L676),1))</f>
        <v/>
      </c>
      <c r="M677" s="258">
        <f>IF(COUNTA(M662:M676)=0,"",ROUND(AVERAGE(M662:M676),1))</f>
        <v/>
      </c>
      <c r="N677" s="258">
        <f>IF(COUNTA(N662:N676)=0,"",ROUND(AVERAGE(N662:N676),1))</f>
        <v/>
      </c>
      <c r="O677" s="258">
        <f>IF(COUNTA(O662:O676)=0,"",ROUND(AVERAGE(O662:O676),1))</f>
        <v/>
      </c>
      <c r="P677" s="258">
        <f>IF(COUNTA(P662:P676)=0,"",ROUND(AVERAGE(P662:P676),1))</f>
        <v/>
      </c>
      <c r="Q677" s="265">
        <f>IF(COUNTA(Q662:Q676)=0,"",ROUND(AVERAGE(Q662:Q676),1))</f>
        <v/>
      </c>
      <c r="S677" s="258">
        <f>IF(COUNTA(S662:S676)=0,"",ROUND(AVERAGE(S662:S676),1))</f>
        <v/>
      </c>
      <c r="T677" s="258">
        <f>IF(COUNTA(T662:T676)=0,"",ROUND(AVERAGE(T662:T676),1))</f>
        <v/>
      </c>
      <c r="U677" s="258">
        <f>IF(COUNTA(U662:U676)=0,"",ROUND(AVERAGE(U662:U676),1))</f>
        <v/>
      </c>
      <c r="V677" s="258">
        <f>IF(COUNTA(V662:V676)=0,"",ROUND(AVERAGE(V662:V676),1))</f>
        <v/>
      </c>
      <c r="W677" s="258">
        <f>IF(COUNTA(W662:W676)=0,"",ROUND(AVERAGE(W662:W676),1))</f>
        <v/>
      </c>
      <c r="X677" s="258">
        <f>IF(COUNTA(X662:X676)=0,"",ROUND(AVERAGE(X662:X676),1))</f>
        <v/>
      </c>
      <c r="Y677" s="258">
        <f>IF(COUNTA(Y662:Y676)=0,"",ROUND(AVERAGE(Y662:Y676),1))</f>
        <v/>
      </c>
      <c r="Z677" s="258">
        <f>IF(COUNTA(Z662:Z676)=0,"",ROUND(AVERAGE(Z662:Z676),1))</f>
        <v/>
      </c>
      <c r="AA677" s="258">
        <f>IF(COUNTA(AA662:AA676)=0,"",ROUND(AVERAGE(AA662:AA676),1))</f>
        <v/>
      </c>
      <c r="AB677" s="258">
        <f>IF(COUNTA(AB662:AB676)=0,"",ROUND(AVERAGE(AB662:AB676),1))</f>
        <v/>
      </c>
      <c r="AC677" s="258">
        <f>IF(COUNTA(AC662:AC676)=0,"",ROUND(AVERAGE(AC662:AC676),1))</f>
        <v/>
      </c>
      <c r="AD677" s="258">
        <f>IF(COUNTA(AD662:AD676)=0,"",ROUND(AVERAGE(AD662:AD676),1))</f>
        <v/>
      </c>
      <c r="AE677" s="258">
        <f>IF(COUNTA(AE662:AE676)=0,"",ROUND(AVERAGE(AE662:AE676),1))</f>
        <v/>
      </c>
      <c r="AF677" s="265">
        <f>IF(COUNTA(AF662:AF676)=0,"",ROUND(AVERAGE(AF662:AF676),1))</f>
        <v/>
      </c>
      <c r="AH677" s="258">
        <f>IF(COUNTA(AH662:AH676)=0,"",ROUND(AVERAGE(AH662:AH676),1))</f>
        <v/>
      </c>
      <c r="AI677" s="258">
        <f>IF(COUNTA(AI662:AI676)=0,"",ROUND(AVERAGE(AI662:AI676),1))</f>
        <v/>
      </c>
      <c r="AJ677" s="258">
        <f>IF(COUNTA(AJ662:AJ676)=0,"",ROUND(AVERAGE(AJ662:AJ676),1))</f>
        <v/>
      </c>
      <c r="AK677" s="258">
        <f>IF(COUNTA(AK662:AK676)=0,"",ROUND(AVERAGE(AK662:AK676),1))</f>
        <v/>
      </c>
      <c r="AL677" s="258">
        <f>IF(COUNTA(AL662:AL676)=0,"",ROUND(AVERAGE(AL662:AL676),1))</f>
        <v/>
      </c>
      <c r="AM677" s="258">
        <f>IF(COUNTA(AM662:AM676)=0,"",ROUND(AVERAGE(AM662:AM676),1))</f>
        <v/>
      </c>
      <c r="AN677" s="258">
        <f>IF(COUNTA(AN662:AN676)=0,"",ROUND(AVERAGE(AN662:AN676),1))</f>
        <v/>
      </c>
      <c r="AO677" s="258">
        <f>IF(COUNTA(AO662:AO676)=0,"",ROUND(AVERAGE(AO662:AO676),1))</f>
        <v/>
      </c>
      <c r="AP677" s="258">
        <f>IF(COUNTA(AP662:AP676)=0,"",ROUND(AVERAGE(AP662:AP676),1))</f>
        <v/>
      </c>
      <c r="AQ677" s="258">
        <f>IF(COUNTA(AQ662:AQ676)=0,"",ROUND(AVERAGE(AQ662:AQ676),1))</f>
        <v/>
      </c>
      <c r="AR677" s="258">
        <f>IF(COUNTA(AR662:AR676)=0,"",ROUND(AVERAGE(AR662:AR676),1))</f>
        <v/>
      </c>
      <c r="AS677" s="258">
        <f>IF(COUNTA(AS662:AS676)=0,"",ROUND(AVERAGE(AS662:AS676),1))</f>
        <v/>
      </c>
      <c r="AT677" s="258">
        <f>IF(COUNTA(AT662:AT676)=0,"",ROUND(AVERAGE(AT662:AT676),1))</f>
        <v/>
      </c>
      <c r="AU677" s="272">
        <f>IF(COUNTA(AU662:AU676)=0,"",ROUND(AVERAGE(AU662:AU676),1))</f>
        <v/>
      </c>
    </row>
    <row r="678" ht="30" customHeight="1" s="185">
      <c r="A678" s="260" t="inlineStr">
        <is>
          <t>N°</t>
        </is>
      </c>
      <c r="B678" s="245" t="inlineStr">
        <is>
          <t>📅 MERCREDI</t>
        </is>
      </c>
      <c r="C678" s="228" t="n"/>
      <c r="D678" s="229" t="inlineStr">
        <is>
          <t>Règles</t>
        </is>
      </c>
      <c r="E678" s="229" t="inlineStr">
        <is>
          <t>Coopér.</t>
        </is>
      </c>
      <c r="F678" s="229" t="inlineStr">
        <is>
          <t>Comm.</t>
        </is>
      </c>
      <c r="G678" s="229" t="inlineStr">
        <is>
          <t>Entraide</t>
        </is>
      </c>
      <c r="H678" s="230" t="inlineStr">
        <is>
          <t>Initiat.</t>
        </is>
      </c>
      <c r="I678" s="230" t="inlineStr">
        <is>
          <t>Gest.mat</t>
        </is>
      </c>
      <c r="J678" s="230" t="inlineStr">
        <is>
          <t>Orga.</t>
        </is>
      </c>
      <c r="K678" s="231" t="inlineStr">
        <is>
          <t>Imagin.</t>
        </is>
      </c>
      <c r="L678" s="231" t="inlineStr">
        <is>
          <t>Expr.art</t>
        </is>
      </c>
      <c r="M678" s="231" t="inlineStr">
        <is>
          <t>Expr.corp</t>
        </is>
      </c>
      <c r="N678" s="232" t="inlineStr">
        <is>
          <t>Coord.</t>
        </is>
      </c>
      <c r="O678" s="232" t="inlineStr">
        <is>
          <t>Endur.</t>
        </is>
      </c>
      <c r="P678" s="232" t="inlineStr">
        <is>
          <t>Esp.sport</t>
        </is>
      </c>
      <c r="Q678" s="267" t="inlineStr">
        <is>
          <t>MOY</t>
        </is>
      </c>
      <c r="R678" s="268" t="inlineStr">
        <is>
          <t>▼ Activité</t>
        </is>
      </c>
      <c r="S678" s="229" t="inlineStr">
        <is>
          <t>Règles</t>
        </is>
      </c>
      <c r="T678" s="229" t="inlineStr">
        <is>
          <t>Coopér.</t>
        </is>
      </c>
      <c r="U678" s="229" t="inlineStr">
        <is>
          <t>Comm.</t>
        </is>
      </c>
      <c r="V678" s="229" t="inlineStr">
        <is>
          <t>Entraide</t>
        </is>
      </c>
      <c r="W678" s="230" t="inlineStr">
        <is>
          <t>Initiat.</t>
        </is>
      </c>
      <c r="X678" s="230" t="inlineStr">
        <is>
          <t>Gest.mat</t>
        </is>
      </c>
      <c r="Y678" s="230" t="inlineStr">
        <is>
          <t>Orga.</t>
        </is>
      </c>
      <c r="Z678" s="231" t="inlineStr">
        <is>
          <t>Imagin.</t>
        </is>
      </c>
      <c r="AA678" s="231" t="inlineStr">
        <is>
          <t>Expr.art</t>
        </is>
      </c>
      <c r="AB678" s="231" t="inlineStr">
        <is>
          <t>Expr.corp</t>
        </is>
      </c>
      <c r="AC678" s="232" t="inlineStr">
        <is>
          <t>Coord.</t>
        </is>
      </c>
      <c r="AD678" s="232" t="inlineStr">
        <is>
          <t>Endur.</t>
        </is>
      </c>
      <c r="AE678" s="232" t="inlineStr">
        <is>
          <t>Esp.sport</t>
        </is>
      </c>
      <c r="AF678" s="267" t="inlineStr">
        <is>
          <t>MOY</t>
        </is>
      </c>
      <c r="AH678" s="229" t="inlineStr">
        <is>
          <t>Règles</t>
        </is>
      </c>
      <c r="AI678" s="229" t="inlineStr">
        <is>
          <t>Coopér.</t>
        </is>
      </c>
      <c r="AJ678" s="229" t="inlineStr">
        <is>
          <t>Comm.</t>
        </is>
      </c>
      <c r="AK678" s="229" t="inlineStr">
        <is>
          <t>Entraide</t>
        </is>
      </c>
      <c r="AL678" s="230" t="inlineStr">
        <is>
          <t>Initiat.</t>
        </is>
      </c>
      <c r="AM678" s="230" t="inlineStr">
        <is>
          <t>Gest.mat</t>
        </is>
      </c>
      <c r="AN678" s="230" t="inlineStr">
        <is>
          <t>Orga.</t>
        </is>
      </c>
      <c r="AO678" s="231" t="inlineStr">
        <is>
          <t>Imagin.</t>
        </is>
      </c>
      <c r="AP678" s="231" t="inlineStr">
        <is>
          <t>Expr.art</t>
        </is>
      </c>
      <c r="AQ678" s="231" t="inlineStr">
        <is>
          <t>Expr.corp</t>
        </is>
      </c>
      <c r="AR678" s="232" t="inlineStr">
        <is>
          <t>Coord.</t>
        </is>
      </c>
      <c r="AS678" s="232" t="inlineStr">
        <is>
          <t>Endur.</t>
        </is>
      </c>
      <c r="AT678" s="232" t="inlineStr">
        <is>
          <t>Esp.sport</t>
        </is>
      </c>
      <c r="AU678" s="269" t="inlineStr">
        <is>
          <t>MOY</t>
        </is>
      </c>
    </row>
    <row r="679" ht="14.4" customHeight="1" s="185">
      <c r="A679" s="255" t="n">
        <v>1</v>
      </c>
      <c r="B679" s="194">
        <f t="array" ref="B679:B679">IFERROR(INDEX(Liste_Enfants!B$4:B$53,SMALL(IF(Liste_Enfants!E$4:E$53="C",ROW(Liste_Enfants!E$4:E$53)-3),1))&amp;" "&amp;INDEX(Liste_Enfants!C$4:C$53,SMALL(IF(Liste_Enfants!E$4:E$53="C",ROW(Liste_Enfants!E$4:E$53)-3),1)),"")</f>
        <v/>
      </c>
      <c r="C679" s="235" t="n"/>
      <c r="D679" s="256" t="n"/>
      <c r="E679" s="256" t="n"/>
      <c r="F679" s="256" t="n"/>
      <c r="G679" s="256" t="n"/>
      <c r="H679" s="256" t="n"/>
      <c r="I679" s="256" t="n"/>
      <c r="J679" s="256" t="n"/>
      <c r="K679" s="256" t="n"/>
      <c r="L679" s="256" t="n"/>
      <c r="M679" s="256" t="n"/>
      <c r="N679" s="256" t="n"/>
      <c r="O679" s="256" t="n"/>
      <c r="P679" s="256" t="n"/>
      <c r="Q679" s="264">
        <f>IF(COUNTA(D679:P679)=0,"",ROUND(AVERAGE(D679:P679),1))</f>
        <v/>
      </c>
      <c r="S679" s="256" t="n"/>
      <c r="T679" s="256" t="n"/>
      <c r="U679" s="256" t="n"/>
      <c r="V679" s="256" t="n"/>
      <c r="W679" s="256" t="n"/>
      <c r="X679" s="256" t="n"/>
      <c r="Y679" s="256" t="n"/>
      <c r="Z679" s="256" t="n"/>
      <c r="AA679" s="256" t="n"/>
      <c r="AB679" s="256" t="n"/>
      <c r="AC679" s="256" t="n"/>
      <c r="AD679" s="256" t="n"/>
      <c r="AE679" s="256" t="n"/>
      <c r="AF679" s="264">
        <f>IF(COUNTA(S679:AE679)=0,"",ROUND(AVERAGE(S679:AE679),1))</f>
        <v/>
      </c>
      <c r="AH679" s="256" t="n"/>
      <c r="AI679" s="256" t="n"/>
      <c r="AJ679" s="256" t="n"/>
      <c r="AK679" s="256" t="n"/>
      <c r="AL679" s="256" t="n"/>
      <c r="AM679" s="256" t="n"/>
      <c r="AN679" s="256" t="n"/>
      <c r="AO679" s="256" t="n"/>
      <c r="AP679" s="256" t="n"/>
      <c r="AQ679" s="256" t="n"/>
      <c r="AR679" s="256" t="n"/>
      <c r="AS679" s="256" t="n"/>
      <c r="AT679" s="256" t="n"/>
      <c r="AU679" s="237">
        <f>IF(COUNTA(AH679:AT679)=0,"",ROUND(AVERAGE(AH679:AT679),1))</f>
        <v/>
      </c>
    </row>
    <row r="680" ht="14.4" customHeight="1" s="185">
      <c r="A680" s="255" t="n">
        <v>2</v>
      </c>
      <c r="B680" s="194">
        <f t="array" ref="B680:B680">IFERROR(INDEX(Liste_Enfants!B$4:B$53,SMALL(IF(Liste_Enfants!E$4:E$53="C",ROW(Liste_Enfants!E$4:E$53)-3),2))&amp;" "&amp;INDEX(Liste_Enfants!C$4:C$53,SMALL(IF(Liste_Enfants!E$4:E$53="C",ROW(Liste_Enfants!E$4:E$53)-3),2)),"")</f>
        <v/>
      </c>
      <c r="C680" s="235" t="n"/>
      <c r="D680" s="256" t="n"/>
      <c r="E680" s="256" t="n"/>
      <c r="F680" s="256" t="n"/>
      <c r="G680" s="256" t="n"/>
      <c r="H680" s="256" t="n"/>
      <c r="I680" s="256" t="n"/>
      <c r="J680" s="256" t="n"/>
      <c r="K680" s="256" t="n"/>
      <c r="L680" s="256" t="n"/>
      <c r="M680" s="256" t="n"/>
      <c r="N680" s="256" t="n"/>
      <c r="O680" s="256" t="n"/>
      <c r="P680" s="256" t="n"/>
      <c r="Q680" s="264">
        <f>IF(COUNTA(D680:P680)=0,"",ROUND(AVERAGE(D680:P680),1))</f>
        <v/>
      </c>
      <c r="S680" s="256" t="n"/>
      <c r="T680" s="256" t="n"/>
      <c r="U680" s="256" t="n"/>
      <c r="V680" s="256" t="n"/>
      <c r="W680" s="256" t="n"/>
      <c r="X680" s="256" t="n"/>
      <c r="Y680" s="256" t="n"/>
      <c r="Z680" s="256" t="n"/>
      <c r="AA680" s="256" t="n"/>
      <c r="AB680" s="256" t="n"/>
      <c r="AC680" s="256" t="n"/>
      <c r="AD680" s="256" t="n"/>
      <c r="AE680" s="256" t="n"/>
      <c r="AF680" s="264">
        <f>IF(COUNTA(S680:AE680)=0,"",ROUND(AVERAGE(S680:AE680),1))</f>
        <v/>
      </c>
      <c r="AH680" s="256" t="n"/>
      <c r="AI680" s="256" t="n"/>
      <c r="AJ680" s="256" t="n"/>
      <c r="AK680" s="256" t="n"/>
      <c r="AL680" s="256" t="n"/>
      <c r="AM680" s="256" t="n"/>
      <c r="AN680" s="256" t="n"/>
      <c r="AO680" s="256" t="n"/>
      <c r="AP680" s="256" t="n"/>
      <c r="AQ680" s="256" t="n"/>
      <c r="AR680" s="256" t="n"/>
      <c r="AS680" s="256" t="n"/>
      <c r="AT680" s="256" t="n"/>
      <c r="AU680" s="237">
        <f>IF(COUNTA(AH680:AT680)=0,"",ROUND(AVERAGE(AH680:AT680),1))</f>
        <v/>
      </c>
    </row>
    <row r="681" ht="14.4" customHeight="1" s="185">
      <c r="A681" s="255" t="n">
        <v>3</v>
      </c>
      <c r="B681" s="194">
        <f t="array" ref="B681:B681">IFERROR(INDEX(Liste_Enfants!B$4:B$53,SMALL(IF(Liste_Enfants!E$4:E$53="C",ROW(Liste_Enfants!E$4:E$53)-3),3))&amp;" "&amp;INDEX(Liste_Enfants!C$4:C$53,SMALL(IF(Liste_Enfants!E$4:E$53="C",ROW(Liste_Enfants!E$4:E$53)-3),3)),"")</f>
        <v/>
      </c>
      <c r="C681" s="235" t="n"/>
      <c r="D681" s="256" t="n"/>
      <c r="E681" s="256" t="n"/>
      <c r="F681" s="256" t="n"/>
      <c r="G681" s="256" t="n"/>
      <c r="H681" s="256" t="n"/>
      <c r="I681" s="256" t="n"/>
      <c r="J681" s="256" t="n"/>
      <c r="K681" s="256" t="n"/>
      <c r="L681" s="256" t="n"/>
      <c r="M681" s="256" t="n"/>
      <c r="N681" s="256" t="n"/>
      <c r="O681" s="256" t="n"/>
      <c r="P681" s="256" t="n"/>
      <c r="Q681" s="264">
        <f>IF(COUNTA(D681:P681)=0,"",ROUND(AVERAGE(D681:P681),1))</f>
        <v/>
      </c>
      <c r="S681" s="256" t="n"/>
      <c r="T681" s="256" t="n"/>
      <c r="U681" s="256" t="n"/>
      <c r="V681" s="256" t="n"/>
      <c r="W681" s="256" t="n"/>
      <c r="X681" s="256" t="n"/>
      <c r="Y681" s="256" t="n"/>
      <c r="Z681" s="256" t="n"/>
      <c r="AA681" s="256" t="n"/>
      <c r="AB681" s="256" t="n"/>
      <c r="AC681" s="256" t="n"/>
      <c r="AD681" s="256" t="n"/>
      <c r="AE681" s="256" t="n"/>
      <c r="AF681" s="264">
        <f>IF(COUNTA(S681:AE681)=0,"",ROUND(AVERAGE(S681:AE681),1))</f>
        <v/>
      </c>
      <c r="AH681" s="256" t="n"/>
      <c r="AI681" s="256" t="n"/>
      <c r="AJ681" s="256" t="n"/>
      <c r="AK681" s="256" t="n"/>
      <c r="AL681" s="256" t="n"/>
      <c r="AM681" s="256" t="n"/>
      <c r="AN681" s="256" t="n"/>
      <c r="AO681" s="256" t="n"/>
      <c r="AP681" s="256" t="n"/>
      <c r="AQ681" s="256" t="n"/>
      <c r="AR681" s="256" t="n"/>
      <c r="AS681" s="256" t="n"/>
      <c r="AT681" s="256" t="n"/>
      <c r="AU681" s="237">
        <f>IF(COUNTA(AH681:AT681)=0,"",ROUND(AVERAGE(AH681:AT681),1))</f>
        <v/>
      </c>
    </row>
    <row r="682" ht="14.4" customHeight="1" s="185">
      <c r="A682" s="255" t="n">
        <v>4</v>
      </c>
      <c r="B682" s="194">
        <f t="array" ref="B682:B682">IFERROR(INDEX(Liste_Enfants!B$4:B$53,SMALL(IF(Liste_Enfants!E$4:E$53="C",ROW(Liste_Enfants!E$4:E$53)-3),4))&amp;" "&amp;INDEX(Liste_Enfants!C$4:C$53,SMALL(IF(Liste_Enfants!E$4:E$53="C",ROW(Liste_Enfants!E$4:E$53)-3),4)),"")</f>
        <v/>
      </c>
      <c r="C682" s="235" t="n"/>
      <c r="D682" s="256" t="n"/>
      <c r="E682" s="256" t="n"/>
      <c r="F682" s="256" t="n"/>
      <c r="G682" s="256" t="n"/>
      <c r="H682" s="256" t="n"/>
      <c r="I682" s="256" t="n"/>
      <c r="J682" s="256" t="n"/>
      <c r="K682" s="256" t="n"/>
      <c r="L682" s="256" t="n"/>
      <c r="M682" s="256" t="n"/>
      <c r="N682" s="256" t="n"/>
      <c r="O682" s="256" t="n"/>
      <c r="P682" s="256" t="n"/>
      <c r="Q682" s="264">
        <f>IF(COUNTA(D682:P682)=0,"",ROUND(AVERAGE(D682:P682),1))</f>
        <v/>
      </c>
      <c r="S682" s="256" t="n"/>
      <c r="T682" s="256" t="n"/>
      <c r="U682" s="256" t="n"/>
      <c r="V682" s="256" t="n"/>
      <c r="W682" s="256" t="n"/>
      <c r="X682" s="256" t="n"/>
      <c r="Y682" s="256" t="n"/>
      <c r="Z682" s="256" t="n"/>
      <c r="AA682" s="256" t="n"/>
      <c r="AB682" s="256" t="n"/>
      <c r="AC682" s="256" t="n"/>
      <c r="AD682" s="256" t="n"/>
      <c r="AE682" s="256" t="n"/>
      <c r="AF682" s="264">
        <f>IF(COUNTA(S682:AE682)=0,"",ROUND(AVERAGE(S682:AE682),1))</f>
        <v/>
      </c>
      <c r="AH682" s="256" t="n"/>
      <c r="AI682" s="256" t="n"/>
      <c r="AJ682" s="256" t="n"/>
      <c r="AK682" s="256" t="n"/>
      <c r="AL682" s="256" t="n"/>
      <c r="AM682" s="256" t="n"/>
      <c r="AN682" s="256" t="n"/>
      <c r="AO682" s="256" t="n"/>
      <c r="AP682" s="256" t="n"/>
      <c r="AQ682" s="256" t="n"/>
      <c r="AR682" s="256" t="n"/>
      <c r="AS682" s="256" t="n"/>
      <c r="AT682" s="256" t="n"/>
      <c r="AU682" s="237">
        <f>IF(COUNTA(AH682:AT682)=0,"",ROUND(AVERAGE(AH682:AT682),1))</f>
        <v/>
      </c>
    </row>
    <row r="683" ht="14.4" customHeight="1" s="185">
      <c r="A683" s="255" t="n">
        <v>5</v>
      </c>
      <c r="B683" s="194">
        <f t="array" ref="B683:B683">IFERROR(INDEX(Liste_Enfants!B$4:B$53,SMALL(IF(Liste_Enfants!E$4:E$53="C",ROW(Liste_Enfants!E$4:E$53)-3),5))&amp;" "&amp;INDEX(Liste_Enfants!C$4:C$53,SMALL(IF(Liste_Enfants!E$4:E$53="C",ROW(Liste_Enfants!E$4:E$53)-3),5)),"")</f>
        <v/>
      </c>
      <c r="C683" s="235" t="n"/>
      <c r="D683" s="256" t="n"/>
      <c r="E683" s="256" t="n"/>
      <c r="F683" s="256" t="n"/>
      <c r="G683" s="256" t="n"/>
      <c r="H683" s="256" t="n"/>
      <c r="I683" s="256" t="n"/>
      <c r="J683" s="256" t="n"/>
      <c r="K683" s="256" t="n"/>
      <c r="L683" s="256" t="n"/>
      <c r="M683" s="256" t="n"/>
      <c r="N683" s="256" t="n"/>
      <c r="O683" s="256" t="n"/>
      <c r="P683" s="256" t="n"/>
      <c r="Q683" s="264">
        <f>IF(COUNTA(D683:P683)=0,"",ROUND(AVERAGE(D683:P683),1))</f>
        <v/>
      </c>
      <c r="S683" s="256" t="n"/>
      <c r="T683" s="256" t="n"/>
      <c r="U683" s="256" t="n"/>
      <c r="V683" s="256" t="n"/>
      <c r="W683" s="256" t="n"/>
      <c r="X683" s="256" t="n"/>
      <c r="Y683" s="256" t="n"/>
      <c r="Z683" s="256" t="n"/>
      <c r="AA683" s="256" t="n"/>
      <c r="AB683" s="256" t="n"/>
      <c r="AC683" s="256" t="n"/>
      <c r="AD683" s="256" t="n"/>
      <c r="AE683" s="256" t="n"/>
      <c r="AF683" s="264">
        <f>IF(COUNTA(S683:AE683)=0,"",ROUND(AVERAGE(S683:AE683),1))</f>
        <v/>
      </c>
      <c r="AH683" s="256" t="n"/>
      <c r="AI683" s="256" t="n"/>
      <c r="AJ683" s="256" t="n"/>
      <c r="AK683" s="256" t="n"/>
      <c r="AL683" s="256" t="n"/>
      <c r="AM683" s="256" t="n"/>
      <c r="AN683" s="256" t="n"/>
      <c r="AO683" s="256" t="n"/>
      <c r="AP683" s="256" t="n"/>
      <c r="AQ683" s="256" t="n"/>
      <c r="AR683" s="256" t="n"/>
      <c r="AS683" s="256" t="n"/>
      <c r="AT683" s="256" t="n"/>
      <c r="AU683" s="237">
        <f>IF(COUNTA(AH683:AT683)=0,"",ROUND(AVERAGE(AH683:AT683),1))</f>
        <v/>
      </c>
    </row>
    <row r="684" ht="14.4" customHeight="1" s="185">
      <c r="A684" s="255" t="n">
        <v>6</v>
      </c>
      <c r="B684" s="194">
        <f t="array" ref="B684:B684">IFERROR(INDEX(Liste_Enfants!B$4:B$53,SMALL(IF(Liste_Enfants!E$4:E$53="C",ROW(Liste_Enfants!E$4:E$53)-3),6))&amp;" "&amp;INDEX(Liste_Enfants!C$4:C$53,SMALL(IF(Liste_Enfants!E$4:E$53="C",ROW(Liste_Enfants!E$4:E$53)-3),6)),"")</f>
        <v/>
      </c>
      <c r="C684" s="235" t="n"/>
      <c r="D684" s="256" t="n"/>
      <c r="E684" s="256" t="n"/>
      <c r="F684" s="256" t="n"/>
      <c r="G684" s="256" t="n"/>
      <c r="H684" s="256" t="n"/>
      <c r="I684" s="256" t="n"/>
      <c r="J684" s="256" t="n"/>
      <c r="K684" s="256" t="n"/>
      <c r="L684" s="256" t="n"/>
      <c r="M684" s="256" t="n"/>
      <c r="N684" s="256" t="n"/>
      <c r="O684" s="256" t="n"/>
      <c r="P684" s="256" t="n"/>
      <c r="Q684" s="264">
        <f>IF(COUNTA(D684:P684)=0,"",ROUND(AVERAGE(D684:P684),1))</f>
        <v/>
      </c>
      <c r="S684" s="256" t="n"/>
      <c r="T684" s="256" t="n"/>
      <c r="U684" s="256" t="n"/>
      <c r="V684" s="256" t="n"/>
      <c r="W684" s="256" t="n"/>
      <c r="X684" s="256" t="n"/>
      <c r="Y684" s="256" t="n"/>
      <c r="Z684" s="256" t="n"/>
      <c r="AA684" s="256" t="n"/>
      <c r="AB684" s="256" t="n"/>
      <c r="AC684" s="256" t="n"/>
      <c r="AD684" s="256" t="n"/>
      <c r="AE684" s="256" t="n"/>
      <c r="AF684" s="264">
        <f>IF(COUNTA(S684:AE684)=0,"",ROUND(AVERAGE(S684:AE684),1))</f>
        <v/>
      </c>
      <c r="AH684" s="256" t="n"/>
      <c r="AI684" s="256" t="n"/>
      <c r="AJ684" s="256" t="n"/>
      <c r="AK684" s="256" t="n"/>
      <c r="AL684" s="256" t="n"/>
      <c r="AM684" s="256" t="n"/>
      <c r="AN684" s="256" t="n"/>
      <c r="AO684" s="256" t="n"/>
      <c r="AP684" s="256" t="n"/>
      <c r="AQ684" s="256" t="n"/>
      <c r="AR684" s="256" t="n"/>
      <c r="AS684" s="256" t="n"/>
      <c r="AT684" s="256" t="n"/>
      <c r="AU684" s="237">
        <f>IF(COUNTA(AH684:AT684)=0,"",ROUND(AVERAGE(AH684:AT684),1))</f>
        <v/>
      </c>
    </row>
    <row r="685" ht="14.4" customHeight="1" s="185">
      <c r="A685" s="255" t="n">
        <v>7</v>
      </c>
      <c r="B685" s="194">
        <f t="array" ref="B685:B685">IFERROR(INDEX(Liste_Enfants!B$4:B$53,SMALL(IF(Liste_Enfants!E$4:E$53="C",ROW(Liste_Enfants!E$4:E$53)-3),7))&amp;" "&amp;INDEX(Liste_Enfants!C$4:C$53,SMALL(IF(Liste_Enfants!E$4:E$53="C",ROW(Liste_Enfants!E$4:E$53)-3),7)),"")</f>
        <v/>
      </c>
      <c r="C685" s="235" t="n"/>
      <c r="D685" s="256" t="n"/>
      <c r="E685" s="256" t="n"/>
      <c r="F685" s="256" t="n"/>
      <c r="G685" s="256" t="n"/>
      <c r="H685" s="256" t="n"/>
      <c r="I685" s="256" t="n"/>
      <c r="J685" s="256" t="n"/>
      <c r="K685" s="256" t="n"/>
      <c r="L685" s="256" t="n"/>
      <c r="M685" s="256" t="n"/>
      <c r="N685" s="256" t="n"/>
      <c r="O685" s="256" t="n"/>
      <c r="P685" s="256" t="n"/>
      <c r="Q685" s="264">
        <f>IF(COUNTA(D685:P685)=0,"",ROUND(AVERAGE(D685:P685),1))</f>
        <v/>
      </c>
      <c r="S685" s="256" t="n"/>
      <c r="T685" s="256" t="n"/>
      <c r="U685" s="256" t="n"/>
      <c r="V685" s="256" t="n"/>
      <c r="W685" s="256" t="n"/>
      <c r="X685" s="256" t="n"/>
      <c r="Y685" s="256" t="n"/>
      <c r="Z685" s="256" t="n"/>
      <c r="AA685" s="256" t="n"/>
      <c r="AB685" s="256" t="n"/>
      <c r="AC685" s="256" t="n"/>
      <c r="AD685" s="256" t="n"/>
      <c r="AE685" s="256" t="n"/>
      <c r="AF685" s="264">
        <f>IF(COUNTA(S685:AE685)=0,"",ROUND(AVERAGE(S685:AE685),1))</f>
        <v/>
      </c>
      <c r="AH685" s="256" t="n"/>
      <c r="AI685" s="256" t="n"/>
      <c r="AJ685" s="256" t="n"/>
      <c r="AK685" s="256" t="n"/>
      <c r="AL685" s="256" t="n"/>
      <c r="AM685" s="256" t="n"/>
      <c r="AN685" s="256" t="n"/>
      <c r="AO685" s="256" t="n"/>
      <c r="AP685" s="256" t="n"/>
      <c r="AQ685" s="256" t="n"/>
      <c r="AR685" s="256" t="n"/>
      <c r="AS685" s="256" t="n"/>
      <c r="AT685" s="256" t="n"/>
      <c r="AU685" s="237">
        <f>IF(COUNTA(AH685:AT685)=0,"",ROUND(AVERAGE(AH685:AT685),1))</f>
        <v/>
      </c>
    </row>
    <row r="686" ht="14.4" customHeight="1" s="185">
      <c r="A686" s="255" t="n">
        <v>8</v>
      </c>
      <c r="B686" s="194">
        <f t="array" ref="B686:B686">IFERROR(INDEX(Liste_Enfants!B$4:B$53,SMALL(IF(Liste_Enfants!E$4:E$53="C",ROW(Liste_Enfants!E$4:E$53)-3),8))&amp;" "&amp;INDEX(Liste_Enfants!C$4:C$53,SMALL(IF(Liste_Enfants!E$4:E$53="C",ROW(Liste_Enfants!E$4:E$53)-3),8)),"")</f>
        <v/>
      </c>
      <c r="C686" s="235" t="n"/>
      <c r="D686" s="256" t="n"/>
      <c r="E686" s="256" t="n"/>
      <c r="F686" s="256" t="n"/>
      <c r="G686" s="256" t="n"/>
      <c r="H686" s="256" t="n"/>
      <c r="I686" s="256" t="n"/>
      <c r="J686" s="256" t="n"/>
      <c r="K686" s="256" t="n"/>
      <c r="L686" s="256" t="n"/>
      <c r="M686" s="256" t="n"/>
      <c r="N686" s="256" t="n"/>
      <c r="O686" s="256" t="n"/>
      <c r="P686" s="256" t="n"/>
      <c r="Q686" s="264">
        <f>IF(COUNTA(D686:P686)=0,"",ROUND(AVERAGE(D686:P686),1))</f>
        <v/>
      </c>
      <c r="S686" s="256" t="n"/>
      <c r="T686" s="256" t="n"/>
      <c r="U686" s="256" t="n"/>
      <c r="V686" s="256" t="n"/>
      <c r="W686" s="256" t="n"/>
      <c r="X686" s="256" t="n"/>
      <c r="Y686" s="256" t="n"/>
      <c r="Z686" s="256" t="n"/>
      <c r="AA686" s="256" t="n"/>
      <c r="AB686" s="256" t="n"/>
      <c r="AC686" s="256" t="n"/>
      <c r="AD686" s="256" t="n"/>
      <c r="AE686" s="256" t="n"/>
      <c r="AF686" s="264">
        <f>IF(COUNTA(S686:AE686)=0,"",ROUND(AVERAGE(S686:AE686),1))</f>
        <v/>
      </c>
      <c r="AH686" s="256" t="n"/>
      <c r="AI686" s="256" t="n"/>
      <c r="AJ686" s="256" t="n"/>
      <c r="AK686" s="256" t="n"/>
      <c r="AL686" s="256" t="n"/>
      <c r="AM686" s="256" t="n"/>
      <c r="AN686" s="256" t="n"/>
      <c r="AO686" s="256" t="n"/>
      <c r="AP686" s="256" t="n"/>
      <c r="AQ686" s="256" t="n"/>
      <c r="AR686" s="256" t="n"/>
      <c r="AS686" s="256" t="n"/>
      <c r="AT686" s="256" t="n"/>
      <c r="AU686" s="237">
        <f>IF(COUNTA(AH686:AT686)=0,"",ROUND(AVERAGE(AH686:AT686),1))</f>
        <v/>
      </c>
    </row>
    <row r="687" ht="14.4" customHeight="1" s="185">
      <c r="A687" s="255" t="n">
        <v>9</v>
      </c>
      <c r="B687" s="194">
        <f t="array" ref="B687:B687">IFERROR(INDEX(Liste_Enfants!B$4:B$53,SMALL(IF(Liste_Enfants!E$4:E$53="C",ROW(Liste_Enfants!E$4:E$53)-3),9))&amp;" "&amp;INDEX(Liste_Enfants!C$4:C$53,SMALL(IF(Liste_Enfants!E$4:E$53="C",ROW(Liste_Enfants!E$4:E$53)-3),9)),"")</f>
        <v/>
      </c>
      <c r="C687" s="235" t="n"/>
      <c r="D687" s="256" t="n"/>
      <c r="E687" s="256" t="n"/>
      <c r="F687" s="256" t="n"/>
      <c r="G687" s="256" t="n"/>
      <c r="H687" s="256" t="n"/>
      <c r="I687" s="256" t="n"/>
      <c r="J687" s="256" t="n"/>
      <c r="K687" s="256" t="n"/>
      <c r="L687" s="256" t="n"/>
      <c r="M687" s="256" t="n"/>
      <c r="N687" s="256" t="n"/>
      <c r="O687" s="256" t="n"/>
      <c r="P687" s="256" t="n"/>
      <c r="Q687" s="264">
        <f>IF(COUNTA(D687:P687)=0,"",ROUND(AVERAGE(D687:P687),1))</f>
        <v/>
      </c>
      <c r="S687" s="256" t="n"/>
      <c r="T687" s="256" t="n"/>
      <c r="U687" s="256" t="n"/>
      <c r="V687" s="256" t="n"/>
      <c r="W687" s="256" t="n"/>
      <c r="X687" s="256" t="n"/>
      <c r="Y687" s="256" t="n"/>
      <c r="Z687" s="256" t="n"/>
      <c r="AA687" s="256" t="n"/>
      <c r="AB687" s="256" t="n"/>
      <c r="AC687" s="256" t="n"/>
      <c r="AD687" s="256" t="n"/>
      <c r="AE687" s="256" t="n"/>
      <c r="AF687" s="264">
        <f>IF(COUNTA(S687:AE687)=0,"",ROUND(AVERAGE(S687:AE687),1))</f>
        <v/>
      </c>
      <c r="AH687" s="256" t="n"/>
      <c r="AI687" s="256" t="n"/>
      <c r="AJ687" s="256" t="n"/>
      <c r="AK687" s="256" t="n"/>
      <c r="AL687" s="256" t="n"/>
      <c r="AM687" s="256" t="n"/>
      <c r="AN687" s="256" t="n"/>
      <c r="AO687" s="256" t="n"/>
      <c r="AP687" s="256" t="n"/>
      <c r="AQ687" s="256" t="n"/>
      <c r="AR687" s="256" t="n"/>
      <c r="AS687" s="256" t="n"/>
      <c r="AT687" s="256" t="n"/>
      <c r="AU687" s="237">
        <f>IF(COUNTA(AH687:AT687)=0,"",ROUND(AVERAGE(AH687:AT687),1))</f>
        <v/>
      </c>
    </row>
    <row r="688" ht="14.4" customHeight="1" s="185">
      <c r="A688" s="255" t="n">
        <v>10</v>
      </c>
      <c r="B688" s="194">
        <f t="array" ref="B688:B688">IFERROR(INDEX(Liste_Enfants!B$4:B$53,SMALL(IF(Liste_Enfants!E$4:E$53="C",ROW(Liste_Enfants!E$4:E$53)-3),10))&amp;" "&amp;INDEX(Liste_Enfants!C$4:C$53,SMALL(IF(Liste_Enfants!E$4:E$53="C",ROW(Liste_Enfants!E$4:E$53)-3),10)),"")</f>
        <v/>
      </c>
      <c r="C688" s="235" t="n"/>
      <c r="D688" s="256" t="n"/>
      <c r="E688" s="256" t="n"/>
      <c r="F688" s="256" t="n"/>
      <c r="G688" s="256" t="n"/>
      <c r="H688" s="256" t="n"/>
      <c r="I688" s="256" t="n"/>
      <c r="J688" s="256" t="n"/>
      <c r="K688" s="256" t="n"/>
      <c r="L688" s="256" t="n"/>
      <c r="M688" s="256" t="n"/>
      <c r="N688" s="256" t="n"/>
      <c r="O688" s="256" t="n"/>
      <c r="P688" s="256" t="n"/>
      <c r="Q688" s="264">
        <f>IF(COUNTA(D688:P688)=0,"",ROUND(AVERAGE(D688:P688),1))</f>
        <v/>
      </c>
      <c r="S688" s="256" t="n"/>
      <c r="T688" s="256" t="n"/>
      <c r="U688" s="256" t="n"/>
      <c r="V688" s="256" t="n"/>
      <c r="W688" s="256" t="n"/>
      <c r="X688" s="256" t="n"/>
      <c r="Y688" s="256" t="n"/>
      <c r="Z688" s="256" t="n"/>
      <c r="AA688" s="256" t="n"/>
      <c r="AB688" s="256" t="n"/>
      <c r="AC688" s="256" t="n"/>
      <c r="AD688" s="256" t="n"/>
      <c r="AE688" s="256" t="n"/>
      <c r="AF688" s="264">
        <f>IF(COUNTA(S688:AE688)=0,"",ROUND(AVERAGE(S688:AE688),1))</f>
        <v/>
      </c>
      <c r="AH688" s="256" t="n"/>
      <c r="AI688" s="256" t="n"/>
      <c r="AJ688" s="256" t="n"/>
      <c r="AK688" s="256" t="n"/>
      <c r="AL688" s="256" t="n"/>
      <c r="AM688" s="256" t="n"/>
      <c r="AN688" s="256" t="n"/>
      <c r="AO688" s="256" t="n"/>
      <c r="AP688" s="256" t="n"/>
      <c r="AQ688" s="256" t="n"/>
      <c r="AR688" s="256" t="n"/>
      <c r="AS688" s="256" t="n"/>
      <c r="AT688" s="256" t="n"/>
      <c r="AU688" s="237">
        <f>IF(COUNTA(AH688:AT688)=0,"",ROUND(AVERAGE(AH688:AT688),1))</f>
        <v/>
      </c>
    </row>
    <row r="689" ht="14.4" customHeight="1" s="185">
      <c r="A689" s="255" t="n">
        <v>11</v>
      </c>
      <c r="B689" s="194">
        <f t="array" ref="B689:B689">IFERROR(INDEX(Liste_Enfants!B$4:B$53,SMALL(IF(Liste_Enfants!E$4:E$53="C",ROW(Liste_Enfants!E$4:E$53)-3),11))&amp;" "&amp;INDEX(Liste_Enfants!C$4:C$53,SMALL(IF(Liste_Enfants!E$4:E$53="C",ROW(Liste_Enfants!E$4:E$53)-3),11)),"")</f>
        <v/>
      </c>
      <c r="C689" s="235" t="n"/>
      <c r="D689" s="256" t="n"/>
      <c r="E689" s="256" t="n"/>
      <c r="F689" s="256" t="n"/>
      <c r="G689" s="256" t="n"/>
      <c r="H689" s="256" t="n"/>
      <c r="I689" s="256" t="n"/>
      <c r="J689" s="256" t="n"/>
      <c r="K689" s="256" t="n"/>
      <c r="L689" s="256" t="n"/>
      <c r="M689" s="256" t="n"/>
      <c r="N689" s="256" t="n"/>
      <c r="O689" s="256" t="n"/>
      <c r="P689" s="256" t="n"/>
      <c r="Q689" s="264">
        <f>IF(COUNTA(D689:P689)=0,"",ROUND(AVERAGE(D689:P689),1))</f>
        <v/>
      </c>
      <c r="S689" s="256" t="n"/>
      <c r="T689" s="256" t="n"/>
      <c r="U689" s="256" t="n"/>
      <c r="V689" s="256" t="n"/>
      <c r="W689" s="256" t="n"/>
      <c r="X689" s="256" t="n"/>
      <c r="Y689" s="256" t="n"/>
      <c r="Z689" s="256" t="n"/>
      <c r="AA689" s="256" t="n"/>
      <c r="AB689" s="256" t="n"/>
      <c r="AC689" s="256" t="n"/>
      <c r="AD689" s="256" t="n"/>
      <c r="AE689" s="256" t="n"/>
      <c r="AF689" s="264">
        <f>IF(COUNTA(S689:AE689)=0,"",ROUND(AVERAGE(S689:AE689),1))</f>
        <v/>
      </c>
      <c r="AH689" s="256" t="n"/>
      <c r="AI689" s="256" t="n"/>
      <c r="AJ689" s="256" t="n"/>
      <c r="AK689" s="256" t="n"/>
      <c r="AL689" s="256" t="n"/>
      <c r="AM689" s="256" t="n"/>
      <c r="AN689" s="256" t="n"/>
      <c r="AO689" s="256" t="n"/>
      <c r="AP689" s="256" t="n"/>
      <c r="AQ689" s="256" t="n"/>
      <c r="AR689" s="256" t="n"/>
      <c r="AS689" s="256" t="n"/>
      <c r="AT689" s="256" t="n"/>
      <c r="AU689" s="237">
        <f>IF(COUNTA(AH689:AT689)=0,"",ROUND(AVERAGE(AH689:AT689),1))</f>
        <v/>
      </c>
    </row>
    <row r="690" ht="14.4" customHeight="1" s="185">
      <c r="A690" s="255" t="n">
        <v>12</v>
      </c>
      <c r="B690" s="194">
        <f t="array" ref="B690:B690">IFERROR(INDEX(Liste_Enfants!B$4:B$53,SMALL(IF(Liste_Enfants!E$4:E$53="C",ROW(Liste_Enfants!E$4:E$53)-3),12))&amp;" "&amp;INDEX(Liste_Enfants!C$4:C$53,SMALL(IF(Liste_Enfants!E$4:E$53="C",ROW(Liste_Enfants!E$4:E$53)-3),12)),"")</f>
        <v/>
      </c>
      <c r="C690" s="235" t="n"/>
      <c r="D690" s="256" t="n"/>
      <c r="E690" s="256" t="n"/>
      <c r="F690" s="256" t="n"/>
      <c r="G690" s="256" t="n"/>
      <c r="H690" s="256" t="n"/>
      <c r="I690" s="256" t="n"/>
      <c r="J690" s="256" t="n"/>
      <c r="K690" s="256" t="n"/>
      <c r="L690" s="256" t="n"/>
      <c r="M690" s="256" t="n"/>
      <c r="N690" s="256" t="n"/>
      <c r="O690" s="256" t="n"/>
      <c r="P690" s="256" t="n"/>
      <c r="Q690" s="264">
        <f>IF(COUNTA(D690:P690)=0,"",ROUND(AVERAGE(D690:P690),1))</f>
        <v/>
      </c>
      <c r="S690" s="256" t="n"/>
      <c r="T690" s="256" t="n"/>
      <c r="U690" s="256" t="n"/>
      <c r="V690" s="256" t="n"/>
      <c r="W690" s="256" t="n"/>
      <c r="X690" s="256" t="n"/>
      <c r="Y690" s="256" t="n"/>
      <c r="Z690" s="256" t="n"/>
      <c r="AA690" s="256" t="n"/>
      <c r="AB690" s="256" t="n"/>
      <c r="AC690" s="256" t="n"/>
      <c r="AD690" s="256" t="n"/>
      <c r="AE690" s="256" t="n"/>
      <c r="AF690" s="264">
        <f>IF(COUNTA(S690:AE690)=0,"",ROUND(AVERAGE(S690:AE690),1))</f>
        <v/>
      </c>
      <c r="AH690" s="256" t="n"/>
      <c r="AI690" s="256" t="n"/>
      <c r="AJ690" s="256" t="n"/>
      <c r="AK690" s="256" t="n"/>
      <c r="AL690" s="256" t="n"/>
      <c r="AM690" s="256" t="n"/>
      <c r="AN690" s="256" t="n"/>
      <c r="AO690" s="256" t="n"/>
      <c r="AP690" s="256" t="n"/>
      <c r="AQ690" s="256" t="n"/>
      <c r="AR690" s="256" t="n"/>
      <c r="AS690" s="256" t="n"/>
      <c r="AT690" s="256" t="n"/>
      <c r="AU690" s="237">
        <f>IF(COUNTA(AH690:AT690)=0,"",ROUND(AVERAGE(AH690:AT690),1))</f>
        <v/>
      </c>
    </row>
    <row r="691" ht="14.4" customHeight="1" s="185">
      <c r="A691" s="255" t="n">
        <v>13</v>
      </c>
      <c r="B691" s="194">
        <f t="array" ref="B691:B691">IFERROR(INDEX(Liste_Enfants!B$4:B$53,SMALL(IF(Liste_Enfants!E$4:E$53="C",ROW(Liste_Enfants!E$4:E$53)-3),13))&amp;" "&amp;INDEX(Liste_Enfants!C$4:C$53,SMALL(IF(Liste_Enfants!E$4:E$53="C",ROW(Liste_Enfants!E$4:E$53)-3),13)),"")</f>
        <v/>
      </c>
      <c r="C691" s="235" t="n"/>
      <c r="D691" s="256" t="n"/>
      <c r="E691" s="256" t="n"/>
      <c r="F691" s="256" t="n"/>
      <c r="G691" s="256" t="n"/>
      <c r="H691" s="256" t="n"/>
      <c r="I691" s="256" t="n"/>
      <c r="J691" s="256" t="n"/>
      <c r="K691" s="256" t="n"/>
      <c r="L691" s="256" t="n"/>
      <c r="M691" s="256" t="n"/>
      <c r="N691" s="256" t="n"/>
      <c r="O691" s="256" t="n"/>
      <c r="P691" s="256" t="n"/>
      <c r="Q691" s="264">
        <f>IF(COUNTA(D691:P691)=0,"",ROUND(AVERAGE(D691:P691),1))</f>
        <v/>
      </c>
      <c r="S691" s="256" t="n"/>
      <c r="T691" s="256" t="n"/>
      <c r="U691" s="256" t="n"/>
      <c r="V691" s="256" t="n"/>
      <c r="W691" s="256" t="n"/>
      <c r="X691" s="256" t="n"/>
      <c r="Y691" s="256" t="n"/>
      <c r="Z691" s="256" t="n"/>
      <c r="AA691" s="256" t="n"/>
      <c r="AB691" s="256" t="n"/>
      <c r="AC691" s="256" t="n"/>
      <c r="AD691" s="256" t="n"/>
      <c r="AE691" s="256" t="n"/>
      <c r="AF691" s="264">
        <f>IF(COUNTA(S691:AE691)=0,"",ROUND(AVERAGE(S691:AE691),1))</f>
        <v/>
      </c>
      <c r="AH691" s="256" t="n"/>
      <c r="AI691" s="256" t="n"/>
      <c r="AJ691" s="256" t="n"/>
      <c r="AK691" s="256" t="n"/>
      <c r="AL691" s="256" t="n"/>
      <c r="AM691" s="256" t="n"/>
      <c r="AN691" s="256" t="n"/>
      <c r="AO691" s="256" t="n"/>
      <c r="AP691" s="256" t="n"/>
      <c r="AQ691" s="256" t="n"/>
      <c r="AR691" s="256" t="n"/>
      <c r="AS691" s="256" t="n"/>
      <c r="AT691" s="256" t="n"/>
      <c r="AU691" s="237">
        <f>IF(COUNTA(AH691:AT691)=0,"",ROUND(AVERAGE(AH691:AT691),1))</f>
        <v/>
      </c>
    </row>
    <row r="692" ht="14.4" customHeight="1" s="185">
      <c r="A692" s="255" t="n">
        <v>14</v>
      </c>
      <c r="B692" s="194">
        <f t="array" ref="B692:B692">IFERROR(INDEX(Liste_Enfants!B$4:B$53,SMALL(IF(Liste_Enfants!E$4:E$53="C",ROW(Liste_Enfants!E$4:E$53)-3),14))&amp;" "&amp;INDEX(Liste_Enfants!C$4:C$53,SMALL(IF(Liste_Enfants!E$4:E$53="C",ROW(Liste_Enfants!E$4:E$53)-3),14)),"")</f>
        <v/>
      </c>
      <c r="C692" s="235" t="n"/>
      <c r="D692" s="256" t="n"/>
      <c r="E692" s="256" t="n"/>
      <c r="F692" s="256" t="n"/>
      <c r="G692" s="256" t="n"/>
      <c r="H692" s="256" t="n"/>
      <c r="I692" s="256" t="n"/>
      <c r="J692" s="256" t="n"/>
      <c r="K692" s="256" t="n"/>
      <c r="L692" s="256" t="n"/>
      <c r="M692" s="256" t="n"/>
      <c r="N692" s="256" t="n"/>
      <c r="O692" s="256" t="n"/>
      <c r="P692" s="256" t="n"/>
      <c r="Q692" s="264">
        <f>IF(COUNTA(D692:P692)=0,"",ROUND(AVERAGE(D692:P692),1))</f>
        <v/>
      </c>
      <c r="S692" s="256" t="n"/>
      <c r="T692" s="256" t="n"/>
      <c r="U692" s="256" t="n"/>
      <c r="V692" s="256" t="n"/>
      <c r="W692" s="256" t="n"/>
      <c r="X692" s="256" t="n"/>
      <c r="Y692" s="256" t="n"/>
      <c r="Z692" s="256" t="n"/>
      <c r="AA692" s="256" t="n"/>
      <c r="AB692" s="256" t="n"/>
      <c r="AC692" s="256" t="n"/>
      <c r="AD692" s="256" t="n"/>
      <c r="AE692" s="256" t="n"/>
      <c r="AF692" s="264">
        <f>IF(COUNTA(S692:AE692)=0,"",ROUND(AVERAGE(S692:AE692),1))</f>
        <v/>
      </c>
      <c r="AH692" s="256" t="n"/>
      <c r="AI692" s="256" t="n"/>
      <c r="AJ692" s="256" t="n"/>
      <c r="AK692" s="256" t="n"/>
      <c r="AL692" s="256" t="n"/>
      <c r="AM692" s="256" t="n"/>
      <c r="AN692" s="256" t="n"/>
      <c r="AO692" s="256" t="n"/>
      <c r="AP692" s="256" t="n"/>
      <c r="AQ692" s="256" t="n"/>
      <c r="AR692" s="256" t="n"/>
      <c r="AS692" s="256" t="n"/>
      <c r="AT692" s="256" t="n"/>
      <c r="AU692" s="237">
        <f>IF(COUNTA(AH692:AT692)=0,"",ROUND(AVERAGE(AH692:AT692),1))</f>
        <v/>
      </c>
    </row>
    <row r="693" ht="14.4" customHeight="1" s="185">
      <c r="A693" s="255" t="n">
        <v>15</v>
      </c>
      <c r="B693" s="194">
        <f t="array" ref="B693:B693">IFERROR(INDEX(Liste_Enfants!B$4:B$53,SMALL(IF(Liste_Enfants!E$4:E$53="C",ROW(Liste_Enfants!E$4:E$53)-3),15))&amp;" "&amp;INDEX(Liste_Enfants!C$4:C$53,SMALL(IF(Liste_Enfants!E$4:E$53="C",ROW(Liste_Enfants!E$4:E$53)-3),15)),"")</f>
        <v/>
      </c>
      <c r="C693" s="235" t="n"/>
      <c r="D693" s="256" t="n"/>
      <c r="E693" s="256" t="n"/>
      <c r="F693" s="256" t="n"/>
      <c r="G693" s="256" t="n"/>
      <c r="H693" s="256" t="n"/>
      <c r="I693" s="256" t="n"/>
      <c r="J693" s="256" t="n"/>
      <c r="K693" s="256" t="n"/>
      <c r="L693" s="256" t="n"/>
      <c r="M693" s="256" t="n"/>
      <c r="N693" s="256" t="n"/>
      <c r="O693" s="256" t="n"/>
      <c r="P693" s="256" t="n"/>
      <c r="Q693" s="264">
        <f>IF(COUNTA(D693:P693)=0,"",ROUND(AVERAGE(D693:P693),1))</f>
        <v/>
      </c>
      <c r="S693" s="256" t="n"/>
      <c r="T693" s="256" t="n"/>
      <c r="U693" s="256" t="n"/>
      <c r="V693" s="256" t="n"/>
      <c r="W693" s="256" t="n"/>
      <c r="X693" s="256" t="n"/>
      <c r="Y693" s="256" t="n"/>
      <c r="Z693" s="256" t="n"/>
      <c r="AA693" s="256" t="n"/>
      <c r="AB693" s="256" t="n"/>
      <c r="AC693" s="256" t="n"/>
      <c r="AD693" s="256" t="n"/>
      <c r="AE693" s="256" t="n"/>
      <c r="AF693" s="264">
        <f>IF(COUNTA(S693:AE693)=0,"",ROUND(AVERAGE(S693:AE693),1))</f>
        <v/>
      </c>
      <c r="AH693" s="256" t="n"/>
      <c r="AI693" s="256" t="n"/>
      <c r="AJ693" s="256" t="n"/>
      <c r="AK693" s="256" t="n"/>
      <c r="AL693" s="256" t="n"/>
      <c r="AM693" s="256" t="n"/>
      <c r="AN693" s="256" t="n"/>
      <c r="AO693" s="256" t="n"/>
      <c r="AP693" s="256" t="n"/>
      <c r="AQ693" s="256" t="n"/>
      <c r="AR693" s="256" t="n"/>
      <c r="AS693" s="256" t="n"/>
      <c r="AT693" s="256" t="n"/>
      <c r="AU693" s="237">
        <f>IF(COUNTA(AH693:AT693)=0,"",ROUND(AVERAGE(AH693:AT693),1))</f>
        <v/>
      </c>
    </row>
    <row r="694" ht="14.4" customHeight="1" s="185">
      <c r="A694" s="257" t="inlineStr">
        <is>
          <t>📊 MOY.</t>
        </is>
      </c>
      <c r="C694" s="235" t="n"/>
      <c r="D694" s="258">
        <f>IF(COUNTA(D679:D693)=0,"",ROUND(AVERAGE(D679:D693),1))</f>
        <v/>
      </c>
      <c r="E694" s="258">
        <f>IF(COUNTA(E679:E693)=0,"",ROUND(AVERAGE(E679:E693),1))</f>
        <v/>
      </c>
      <c r="F694" s="258">
        <f>IF(COUNTA(F679:F693)=0,"",ROUND(AVERAGE(F679:F693),1))</f>
        <v/>
      </c>
      <c r="G694" s="258">
        <f>IF(COUNTA(G679:G693)=0,"",ROUND(AVERAGE(G679:G693),1))</f>
        <v/>
      </c>
      <c r="H694" s="258">
        <f>IF(COUNTA(H679:H693)=0,"",ROUND(AVERAGE(H679:H693),1))</f>
        <v/>
      </c>
      <c r="I694" s="258">
        <f>IF(COUNTA(I679:I693)=0,"",ROUND(AVERAGE(I679:I693),1))</f>
        <v/>
      </c>
      <c r="J694" s="258">
        <f>IF(COUNTA(J679:J693)=0,"",ROUND(AVERAGE(J679:J693),1))</f>
        <v/>
      </c>
      <c r="K694" s="258">
        <f>IF(COUNTA(K679:K693)=0,"",ROUND(AVERAGE(K679:K693),1))</f>
        <v/>
      </c>
      <c r="L694" s="258">
        <f>IF(COUNTA(L679:L693)=0,"",ROUND(AVERAGE(L679:L693),1))</f>
        <v/>
      </c>
      <c r="M694" s="258">
        <f>IF(COUNTA(M679:M693)=0,"",ROUND(AVERAGE(M679:M693),1))</f>
        <v/>
      </c>
      <c r="N694" s="258">
        <f>IF(COUNTA(N679:N693)=0,"",ROUND(AVERAGE(N679:N693),1))</f>
        <v/>
      </c>
      <c r="O694" s="258">
        <f>IF(COUNTA(O679:O693)=0,"",ROUND(AVERAGE(O679:O693),1))</f>
        <v/>
      </c>
      <c r="P694" s="258">
        <f>IF(COUNTA(P679:P693)=0,"",ROUND(AVERAGE(P679:P693),1))</f>
        <v/>
      </c>
      <c r="Q694" s="265">
        <f>IF(COUNTA(Q679:Q693)=0,"",ROUND(AVERAGE(Q679:Q693),1))</f>
        <v/>
      </c>
      <c r="S694" s="258">
        <f>IF(COUNTA(S679:S693)=0,"",ROUND(AVERAGE(S679:S693),1))</f>
        <v/>
      </c>
      <c r="T694" s="258">
        <f>IF(COUNTA(T679:T693)=0,"",ROUND(AVERAGE(T679:T693),1))</f>
        <v/>
      </c>
      <c r="U694" s="258">
        <f>IF(COUNTA(U679:U693)=0,"",ROUND(AVERAGE(U679:U693),1))</f>
        <v/>
      </c>
      <c r="V694" s="258">
        <f>IF(COUNTA(V679:V693)=0,"",ROUND(AVERAGE(V679:V693),1))</f>
        <v/>
      </c>
      <c r="W694" s="258">
        <f>IF(COUNTA(W679:W693)=0,"",ROUND(AVERAGE(W679:W693),1))</f>
        <v/>
      </c>
      <c r="X694" s="258">
        <f>IF(COUNTA(X679:X693)=0,"",ROUND(AVERAGE(X679:X693),1))</f>
        <v/>
      </c>
      <c r="Y694" s="258">
        <f>IF(COUNTA(Y679:Y693)=0,"",ROUND(AVERAGE(Y679:Y693),1))</f>
        <v/>
      </c>
      <c r="Z694" s="258">
        <f>IF(COUNTA(Z679:Z693)=0,"",ROUND(AVERAGE(Z679:Z693),1))</f>
        <v/>
      </c>
      <c r="AA694" s="258">
        <f>IF(COUNTA(AA679:AA693)=0,"",ROUND(AVERAGE(AA679:AA693),1))</f>
        <v/>
      </c>
      <c r="AB694" s="258">
        <f>IF(COUNTA(AB679:AB693)=0,"",ROUND(AVERAGE(AB679:AB693),1))</f>
        <v/>
      </c>
      <c r="AC694" s="258">
        <f>IF(COUNTA(AC679:AC693)=0,"",ROUND(AVERAGE(AC679:AC693),1))</f>
        <v/>
      </c>
      <c r="AD694" s="258">
        <f>IF(COUNTA(AD679:AD693)=0,"",ROUND(AVERAGE(AD679:AD693),1))</f>
        <v/>
      </c>
      <c r="AE694" s="258">
        <f>IF(COUNTA(AE679:AE693)=0,"",ROUND(AVERAGE(AE679:AE693),1))</f>
        <v/>
      </c>
      <c r="AF694" s="265">
        <f>IF(COUNTA(AF679:AF693)=0,"",ROUND(AVERAGE(AF679:AF693),1))</f>
        <v/>
      </c>
      <c r="AH694" s="258">
        <f>IF(COUNTA(AH679:AH693)=0,"",ROUND(AVERAGE(AH679:AH693),1))</f>
        <v/>
      </c>
      <c r="AI694" s="258">
        <f>IF(COUNTA(AI679:AI693)=0,"",ROUND(AVERAGE(AI679:AI693),1))</f>
        <v/>
      </c>
      <c r="AJ694" s="258">
        <f>IF(COUNTA(AJ679:AJ693)=0,"",ROUND(AVERAGE(AJ679:AJ693),1))</f>
        <v/>
      </c>
      <c r="AK694" s="258">
        <f>IF(COUNTA(AK679:AK693)=0,"",ROUND(AVERAGE(AK679:AK693),1))</f>
        <v/>
      </c>
      <c r="AL694" s="258">
        <f>IF(COUNTA(AL679:AL693)=0,"",ROUND(AVERAGE(AL679:AL693),1))</f>
        <v/>
      </c>
      <c r="AM694" s="258">
        <f>IF(COUNTA(AM679:AM693)=0,"",ROUND(AVERAGE(AM679:AM693),1))</f>
        <v/>
      </c>
      <c r="AN694" s="258">
        <f>IF(COUNTA(AN679:AN693)=0,"",ROUND(AVERAGE(AN679:AN693),1))</f>
        <v/>
      </c>
      <c r="AO694" s="258">
        <f>IF(COUNTA(AO679:AO693)=0,"",ROUND(AVERAGE(AO679:AO693),1))</f>
        <v/>
      </c>
      <c r="AP694" s="258">
        <f>IF(COUNTA(AP679:AP693)=0,"",ROUND(AVERAGE(AP679:AP693),1))</f>
        <v/>
      </c>
      <c r="AQ694" s="258">
        <f>IF(COUNTA(AQ679:AQ693)=0,"",ROUND(AVERAGE(AQ679:AQ693),1))</f>
        <v/>
      </c>
      <c r="AR694" s="258">
        <f>IF(COUNTA(AR679:AR693)=0,"",ROUND(AVERAGE(AR679:AR693),1))</f>
        <v/>
      </c>
      <c r="AS694" s="258">
        <f>IF(COUNTA(AS679:AS693)=0,"",ROUND(AVERAGE(AS679:AS693),1))</f>
        <v/>
      </c>
      <c r="AT694" s="258">
        <f>IF(COUNTA(AT679:AT693)=0,"",ROUND(AVERAGE(AT679:AT693),1))</f>
        <v/>
      </c>
      <c r="AU694" s="272">
        <f>IF(COUNTA(AU679:AU693)=0,"",ROUND(AVERAGE(AU679:AU693),1))</f>
        <v/>
      </c>
    </row>
    <row r="695" ht="30" customHeight="1" s="185">
      <c r="A695" s="261" t="inlineStr">
        <is>
          <t>N°</t>
        </is>
      </c>
      <c r="B695" s="247" t="inlineStr">
        <is>
          <t>📅 JEUDI</t>
        </is>
      </c>
      <c r="C695" s="228" t="n"/>
      <c r="D695" s="229" t="inlineStr">
        <is>
          <t>Règles</t>
        </is>
      </c>
      <c r="E695" s="229" t="inlineStr">
        <is>
          <t>Coopér.</t>
        </is>
      </c>
      <c r="F695" s="229" t="inlineStr">
        <is>
          <t>Comm.</t>
        </is>
      </c>
      <c r="G695" s="229" t="inlineStr">
        <is>
          <t>Entraide</t>
        </is>
      </c>
      <c r="H695" s="230" t="inlineStr">
        <is>
          <t>Initiat.</t>
        </is>
      </c>
      <c r="I695" s="230" t="inlineStr">
        <is>
          <t>Gest.mat</t>
        </is>
      </c>
      <c r="J695" s="230" t="inlineStr">
        <is>
          <t>Orga.</t>
        </is>
      </c>
      <c r="K695" s="231" t="inlineStr">
        <is>
          <t>Imagin.</t>
        </is>
      </c>
      <c r="L695" s="231" t="inlineStr">
        <is>
          <t>Expr.art</t>
        </is>
      </c>
      <c r="M695" s="231" t="inlineStr">
        <is>
          <t>Expr.corp</t>
        </is>
      </c>
      <c r="N695" s="232" t="inlineStr">
        <is>
          <t>Coord.</t>
        </is>
      </c>
      <c r="O695" s="232" t="inlineStr">
        <is>
          <t>Endur.</t>
        </is>
      </c>
      <c r="P695" s="232" t="inlineStr">
        <is>
          <t>Esp.sport</t>
        </is>
      </c>
      <c r="Q695" s="267" t="inlineStr">
        <is>
          <t>MOY</t>
        </is>
      </c>
      <c r="R695" s="268" t="inlineStr">
        <is>
          <t>▼ Activité</t>
        </is>
      </c>
      <c r="S695" s="229" t="inlineStr">
        <is>
          <t>Règles</t>
        </is>
      </c>
      <c r="T695" s="229" t="inlineStr">
        <is>
          <t>Coopér.</t>
        </is>
      </c>
      <c r="U695" s="229" t="inlineStr">
        <is>
          <t>Comm.</t>
        </is>
      </c>
      <c r="V695" s="229" t="inlineStr">
        <is>
          <t>Entraide</t>
        </is>
      </c>
      <c r="W695" s="230" t="inlineStr">
        <is>
          <t>Initiat.</t>
        </is>
      </c>
      <c r="X695" s="230" t="inlineStr">
        <is>
          <t>Gest.mat</t>
        </is>
      </c>
      <c r="Y695" s="230" t="inlineStr">
        <is>
          <t>Orga.</t>
        </is>
      </c>
      <c r="Z695" s="231" t="inlineStr">
        <is>
          <t>Imagin.</t>
        </is>
      </c>
      <c r="AA695" s="231" t="inlineStr">
        <is>
          <t>Expr.art</t>
        </is>
      </c>
      <c r="AB695" s="231" t="inlineStr">
        <is>
          <t>Expr.corp</t>
        </is>
      </c>
      <c r="AC695" s="232" t="inlineStr">
        <is>
          <t>Coord.</t>
        </is>
      </c>
      <c r="AD695" s="232" t="inlineStr">
        <is>
          <t>Endur.</t>
        </is>
      </c>
      <c r="AE695" s="232" t="inlineStr">
        <is>
          <t>Esp.sport</t>
        </is>
      </c>
      <c r="AF695" s="267" t="inlineStr">
        <is>
          <t>MOY</t>
        </is>
      </c>
      <c r="AH695" s="229" t="inlineStr">
        <is>
          <t>Règles</t>
        </is>
      </c>
      <c r="AI695" s="229" t="inlineStr">
        <is>
          <t>Coopér.</t>
        </is>
      </c>
      <c r="AJ695" s="229" t="inlineStr">
        <is>
          <t>Comm.</t>
        </is>
      </c>
      <c r="AK695" s="229" t="inlineStr">
        <is>
          <t>Entraide</t>
        </is>
      </c>
      <c r="AL695" s="230" t="inlineStr">
        <is>
          <t>Initiat.</t>
        </is>
      </c>
      <c r="AM695" s="230" t="inlineStr">
        <is>
          <t>Gest.mat</t>
        </is>
      </c>
      <c r="AN695" s="230" t="inlineStr">
        <is>
          <t>Orga.</t>
        </is>
      </c>
      <c r="AO695" s="231" t="inlineStr">
        <is>
          <t>Imagin.</t>
        </is>
      </c>
      <c r="AP695" s="231" t="inlineStr">
        <is>
          <t>Expr.art</t>
        </is>
      </c>
      <c r="AQ695" s="231" t="inlineStr">
        <is>
          <t>Expr.corp</t>
        </is>
      </c>
      <c r="AR695" s="232" t="inlineStr">
        <is>
          <t>Coord.</t>
        </is>
      </c>
      <c r="AS695" s="232" t="inlineStr">
        <is>
          <t>Endur.</t>
        </is>
      </c>
      <c r="AT695" s="232" t="inlineStr">
        <is>
          <t>Esp.sport</t>
        </is>
      </c>
      <c r="AU695" s="269" t="inlineStr">
        <is>
          <t>MOY</t>
        </is>
      </c>
    </row>
    <row r="696" ht="14.4" customHeight="1" s="185">
      <c r="A696" s="255" t="n">
        <v>1</v>
      </c>
      <c r="B696" s="194">
        <f t="array" ref="B696:B696">IFERROR(INDEX(Liste_Enfants!B$4:B$53,SMALL(IF(Liste_Enfants!E$4:E$53="C",ROW(Liste_Enfants!E$4:E$53)-3),1))&amp;" "&amp;INDEX(Liste_Enfants!C$4:C$53,SMALL(IF(Liste_Enfants!E$4:E$53="C",ROW(Liste_Enfants!E$4:E$53)-3),1)),"")</f>
        <v/>
      </c>
      <c r="C696" s="235" t="n"/>
      <c r="D696" s="256" t="n"/>
      <c r="E696" s="256" t="n"/>
      <c r="F696" s="256" t="n"/>
      <c r="G696" s="256" t="n"/>
      <c r="H696" s="256" t="n"/>
      <c r="I696" s="256" t="n"/>
      <c r="J696" s="256" t="n"/>
      <c r="K696" s="256" t="n"/>
      <c r="L696" s="256" t="n"/>
      <c r="M696" s="256" t="n"/>
      <c r="N696" s="256" t="n"/>
      <c r="O696" s="256" t="n"/>
      <c r="P696" s="256" t="n"/>
      <c r="Q696" s="264">
        <f>IF(COUNTA(D696:P696)=0,"",ROUND(AVERAGE(D696:P696),1))</f>
        <v/>
      </c>
      <c r="S696" s="256" t="n"/>
      <c r="T696" s="256" t="n"/>
      <c r="U696" s="256" t="n"/>
      <c r="V696" s="256" t="n"/>
      <c r="W696" s="256" t="n"/>
      <c r="X696" s="256" t="n"/>
      <c r="Y696" s="256" t="n"/>
      <c r="Z696" s="256" t="n"/>
      <c r="AA696" s="256" t="n"/>
      <c r="AB696" s="256" t="n"/>
      <c r="AC696" s="256" t="n"/>
      <c r="AD696" s="256" t="n"/>
      <c r="AE696" s="256" t="n"/>
      <c r="AF696" s="264">
        <f>IF(COUNTA(S696:AE696)=0,"",ROUND(AVERAGE(S696:AE696),1))</f>
        <v/>
      </c>
      <c r="AH696" s="256" t="n"/>
      <c r="AI696" s="256" t="n"/>
      <c r="AJ696" s="256" t="n"/>
      <c r="AK696" s="256" t="n"/>
      <c r="AL696" s="256" t="n"/>
      <c r="AM696" s="256" t="n"/>
      <c r="AN696" s="256" t="n"/>
      <c r="AO696" s="256" t="n"/>
      <c r="AP696" s="256" t="n"/>
      <c r="AQ696" s="256" t="n"/>
      <c r="AR696" s="256" t="n"/>
      <c r="AS696" s="256" t="n"/>
      <c r="AT696" s="256" t="n"/>
      <c r="AU696" s="237">
        <f>IF(COUNTA(AH696:AT696)=0,"",ROUND(AVERAGE(AH696:AT696),1))</f>
        <v/>
      </c>
    </row>
    <row r="697" ht="14.4" customHeight="1" s="185">
      <c r="A697" s="255" t="n">
        <v>2</v>
      </c>
      <c r="B697" s="194">
        <f t="array" ref="B697:B697">IFERROR(INDEX(Liste_Enfants!B$4:B$53,SMALL(IF(Liste_Enfants!E$4:E$53="C",ROW(Liste_Enfants!E$4:E$53)-3),2))&amp;" "&amp;INDEX(Liste_Enfants!C$4:C$53,SMALL(IF(Liste_Enfants!E$4:E$53="C",ROW(Liste_Enfants!E$4:E$53)-3),2)),"")</f>
        <v/>
      </c>
      <c r="C697" s="235" t="n"/>
      <c r="D697" s="256" t="n"/>
      <c r="E697" s="256" t="n"/>
      <c r="F697" s="256" t="n"/>
      <c r="G697" s="256" t="n"/>
      <c r="H697" s="256" t="n"/>
      <c r="I697" s="256" t="n"/>
      <c r="J697" s="256" t="n"/>
      <c r="K697" s="256" t="n"/>
      <c r="L697" s="256" t="n"/>
      <c r="M697" s="256" t="n"/>
      <c r="N697" s="256" t="n"/>
      <c r="O697" s="256" t="n"/>
      <c r="P697" s="256" t="n"/>
      <c r="Q697" s="264">
        <f>IF(COUNTA(D697:P697)=0,"",ROUND(AVERAGE(D697:P697),1))</f>
        <v/>
      </c>
      <c r="S697" s="256" t="n"/>
      <c r="T697" s="256" t="n"/>
      <c r="U697" s="256" t="n"/>
      <c r="V697" s="256" t="n"/>
      <c r="W697" s="256" t="n"/>
      <c r="X697" s="256" t="n"/>
      <c r="Y697" s="256" t="n"/>
      <c r="Z697" s="256" t="n"/>
      <c r="AA697" s="256" t="n"/>
      <c r="AB697" s="256" t="n"/>
      <c r="AC697" s="256" t="n"/>
      <c r="AD697" s="256" t="n"/>
      <c r="AE697" s="256" t="n"/>
      <c r="AF697" s="264">
        <f>IF(COUNTA(S697:AE697)=0,"",ROUND(AVERAGE(S697:AE697),1))</f>
        <v/>
      </c>
      <c r="AH697" s="256" t="n"/>
      <c r="AI697" s="256" t="n"/>
      <c r="AJ697" s="256" t="n"/>
      <c r="AK697" s="256" t="n"/>
      <c r="AL697" s="256" t="n"/>
      <c r="AM697" s="256" t="n"/>
      <c r="AN697" s="256" t="n"/>
      <c r="AO697" s="256" t="n"/>
      <c r="AP697" s="256" t="n"/>
      <c r="AQ697" s="256" t="n"/>
      <c r="AR697" s="256" t="n"/>
      <c r="AS697" s="256" t="n"/>
      <c r="AT697" s="256" t="n"/>
      <c r="AU697" s="237">
        <f>IF(COUNTA(AH697:AT697)=0,"",ROUND(AVERAGE(AH697:AT697),1))</f>
        <v/>
      </c>
    </row>
    <row r="698" ht="14.4" customHeight="1" s="185">
      <c r="A698" s="255" t="n">
        <v>3</v>
      </c>
      <c r="B698" s="194">
        <f t="array" ref="B698:B698">IFERROR(INDEX(Liste_Enfants!B$4:B$53,SMALL(IF(Liste_Enfants!E$4:E$53="C",ROW(Liste_Enfants!E$4:E$53)-3),3))&amp;" "&amp;INDEX(Liste_Enfants!C$4:C$53,SMALL(IF(Liste_Enfants!E$4:E$53="C",ROW(Liste_Enfants!E$4:E$53)-3),3)),"")</f>
        <v/>
      </c>
      <c r="C698" s="235" t="n"/>
      <c r="D698" s="256" t="n"/>
      <c r="E698" s="256" t="n"/>
      <c r="F698" s="256" t="n"/>
      <c r="G698" s="256" t="n"/>
      <c r="H698" s="256" t="n"/>
      <c r="I698" s="256" t="n"/>
      <c r="J698" s="256" t="n"/>
      <c r="K698" s="256" t="n"/>
      <c r="L698" s="256" t="n"/>
      <c r="M698" s="256" t="n"/>
      <c r="N698" s="256" t="n"/>
      <c r="O698" s="256" t="n"/>
      <c r="P698" s="256" t="n"/>
      <c r="Q698" s="264">
        <f>IF(COUNTA(D698:P698)=0,"",ROUND(AVERAGE(D698:P698),1))</f>
        <v/>
      </c>
      <c r="S698" s="256" t="n"/>
      <c r="T698" s="256" t="n"/>
      <c r="U698" s="256" t="n"/>
      <c r="V698" s="256" t="n"/>
      <c r="W698" s="256" t="n"/>
      <c r="X698" s="256" t="n"/>
      <c r="Y698" s="256" t="n"/>
      <c r="Z698" s="256" t="n"/>
      <c r="AA698" s="256" t="n"/>
      <c r="AB698" s="256" t="n"/>
      <c r="AC698" s="256" t="n"/>
      <c r="AD698" s="256" t="n"/>
      <c r="AE698" s="256" t="n"/>
      <c r="AF698" s="264">
        <f>IF(COUNTA(S698:AE698)=0,"",ROUND(AVERAGE(S698:AE698),1))</f>
        <v/>
      </c>
      <c r="AH698" s="256" t="n"/>
      <c r="AI698" s="256" t="n"/>
      <c r="AJ698" s="256" t="n"/>
      <c r="AK698" s="256" t="n"/>
      <c r="AL698" s="256" t="n"/>
      <c r="AM698" s="256" t="n"/>
      <c r="AN698" s="256" t="n"/>
      <c r="AO698" s="256" t="n"/>
      <c r="AP698" s="256" t="n"/>
      <c r="AQ698" s="256" t="n"/>
      <c r="AR698" s="256" t="n"/>
      <c r="AS698" s="256" t="n"/>
      <c r="AT698" s="256" t="n"/>
      <c r="AU698" s="237">
        <f>IF(COUNTA(AH698:AT698)=0,"",ROUND(AVERAGE(AH698:AT698),1))</f>
        <v/>
      </c>
    </row>
    <row r="699" ht="14.4" customHeight="1" s="185">
      <c r="A699" s="255" t="n">
        <v>4</v>
      </c>
      <c r="B699" s="194">
        <f t="array" ref="B699:B699">IFERROR(INDEX(Liste_Enfants!B$4:B$53,SMALL(IF(Liste_Enfants!E$4:E$53="C",ROW(Liste_Enfants!E$4:E$53)-3),4))&amp;" "&amp;INDEX(Liste_Enfants!C$4:C$53,SMALL(IF(Liste_Enfants!E$4:E$53="C",ROW(Liste_Enfants!E$4:E$53)-3),4)),"")</f>
        <v/>
      </c>
      <c r="C699" s="235" t="n"/>
      <c r="D699" s="256" t="n"/>
      <c r="E699" s="256" t="n"/>
      <c r="F699" s="256" t="n"/>
      <c r="G699" s="256" t="n"/>
      <c r="H699" s="256" t="n"/>
      <c r="I699" s="256" t="n"/>
      <c r="J699" s="256" t="n"/>
      <c r="K699" s="256" t="n"/>
      <c r="L699" s="256" t="n"/>
      <c r="M699" s="256" t="n"/>
      <c r="N699" s="256" t="n"/>
      <c r="O699" s="256" t="n"/>
      <c r="P699" s="256" t="n"/>
      <c r="Q699" s="264">
        <f>IF(COUNTA(D699:P699)=0,"",ROUND(AVERAGE(D699:P699),1))</f>
        <v/>
      </c>
      <c r="S699" s="256" t="n"/>
      <c r="T699" s="256" t="n"/>
      <c r="U699" s="256" t="n"/>
      <c r="V699" s="256" t="n"/>
      <c r="W699" s="256" t="n"/>
      <c r="X699" s="256" t="n"/>
      <c r="Y699" s="256" t="n"/>
      <c r="Z699" s="256" t="n"/>
      <c r="AA699" s="256" t="n"/>
      <c r="AB699" s="256" t="n"/>
      <c r="AC699" s="256" t="n"/>
      <c r="AD699" s="256" t="n"/>
      <c r="AE699" s="256" t="n"/>
      <c r="AF699" s="264">
        <f>IF(COUNTA(S699:AE699)=0,"",ROUND(AVERAGE(S699:AE699),1))</f>
        <v/>
      </c>
      <c r="AH699" s="256" t="n"/>
      <c r="AI699" s="256" t="n"/>
      <c r="AJ699" s="256" t="n"/>
      <c r="AK699" s="256" t="n"/>
      <c r="AL699" s="256" t="n"/>
      <c r="AM699" s="256" t="n"/>
      <c r="AN699" s="256" t="n"/>
      <c r="AO699" s="256" t="n"/>
      <c r="AP699" s="256" t="n"/>
      <c r="AQ699" s="256" t="n"/>
      <c r="AR699" s="256" t="n"/>
      <c r="AS699" s="256" t="n"/>
      <c r="AT699" s="256" t="n"/>
      <c r="AU699" s="237">
        <f>IF(COUNTA(AH699:AT699)=0,"",ROUND(AVERAGE(AH699:AT699),1))</f>
        <v/>
      </c>
    </row>
    <row r="700" ht="14.4" customHeight="1" s="185">
      <c r="A700" s="255" t="n">
        <v>5</v>
      </c>
      <c r="B700" s="194">
        <f t="array" ref="B700:B700">IFERROR(INDEX(Liste_Enfants!B$4:B$53,SMALL(IF(Liste_Enfants!E$4:E$53="C",ROW(Liste_Enfants!E$4:E$53)-3),5))&amp;" "&amp;INDEX(Liste_Enfants!C$4:C$53,SMALL(IF(Liste_Enfants!E$4:E$53="C",ROW(Liste_Enfants!E$4:E$53)-3),5)),"")</f>
        <v/>
      </c>
      <c r="C700" s="235" t="n"/>
      <c r="D700" s="256" t="n"/>
      <c r="E700" s="256" t="n"/>
      <c r="F700" s="256" t="n"/>
      <c r="G700" s="256" t="n"/>
      <c r="H700" s="256" t="n"/>
      <c r="I700" s="256" t="n"/>
      <c r="J700" s="256" t="n"/>
      <c r="K700" s="256" t="n"/>
      <c r="L700" s="256" t="n"/>
      <c r="M700" s="256" t="n"/>
      <c r="N700" s="256" t="n"/>
      <c r="O700" s="256" t="n"/>
      <c r="P700" s="256" t="n"/>
      <c r="Q700" s="264">
        <f>IF(COUNTA(D700:P700)=0,"",ROUND(AVERAGE(D700:P700),1))</f>
        <v/>
      </c>
      <c r="S700" s="256" t="n"/>
      <c r="T700" s="256" t="n"/>
      <c r="U700" s="256" t="n"/>
      <c r="V700" s="256" t="n"/>
      <c r="W700" s="256" t="n"/>
      <c r="X700" s="256" t="n"/>
      <c r="Y700" s="256" t="n"/>
      <c r="Z700" s="256" t="n"/>
      <c r="AA700" s="256" t="n"/>
      <c r="AB700" s="256" t="n"/>
      <c r="AC700" s="256" t="n"/>
      <c r="AD700" s="256" t="n"/>
      <c r="AE700" s="256" t="n"/>
      <c r="AF700" s="264">
        <f>IF(COUNTA(S700:AE700)=0,"",ROUND(AVERAGE(S700:AE700),1))</f>
        <v/>
      </c>
      <c r="AH700" s="256" t="n"/>
      <c r="AI700" s="256" t="n"/>
      <c r="AJ700" s="256" t="n"/>
      <c r="AK700" s="256" t="n"/>
      <c r="AL700" s="256" t="n"/>
      <c r="AM700" s="256" t="n"/>
      <c r="AN700" s="256" t="n"/>
      <c r="AO700" s="256" t="n"/>
      <c r="AP700" s="256" t="n"/>
      <c r="AQ700" s="256" t="n"/>
      <c r="AR700" s="256" t="n"/>
      <c r="AS700" s="256" t="n"/>
      <c r="AT700" s="256" t="n"/>
      <c r="AU700" s="237">
        <f>IF(COUNTA(AH700:AT700)=0,"",ROUND(AVERAGE(AH700:AT700),1))</f>
        <v/>
      </c>
    </row>
    <row r="701" ht="14.4" customHeight="1" s="185">
      <c r="A701" s="255" t="n">
        <v>6</v>
      </c>
      <c r="B701" s="194">
        <f t="array" ref="B701:B701">IFERROR(INDEX(Liste_Enfants!B$4:B$53,SMALL(IF(Liste_Enfants!E$4:E$53="C",ROW(Liste_Enfants!E$4:E$53)-3),6))&amp;" "&amp;INDEX(Liste_Enfants!C$4:C$53,SMALL(IF(Liste_Enfants!E$4:E$53="C",ROW(Liste_Enfants!E$4:E$53)-3),6)),"")</f>
        <v/>
      </c>
      <c r="C701" s="235" t="n"/>
      <c r="D701" s="256" t="n"/>
      <c r="E701" s="256" t="n"/>
      <c r="F701" s="256" t="n"/>
      <c r="G701" s="256" t="n"/>
      <c r="H701" s="256" t="n"/>
      <c r="I701" s="256" t="n"/>
      <c r="J701" s="256" t="n"/>
      <c r="K701" s="256" t="n"/>
      <c r="L701" s="256" t="n"/>
      <c r="M701" s="256" t="n"/>
      <c r="N701" s="256" t="n"/>
      <c r="O701" s="256" t="n"/>
      <c r="P701" s="256" t="n"/>
      <c r="Q701" s="264">
        <f>IF(COUNTA(D701:P701)=0,"",ROUND(AVERAGE(D701:P701),1))</f>
        <v/>
      </c>
      <c r="S701" s="256" t="n"/>
      <c r="T701" s="256" t="n"/>
      <c r="U701" s="256" t="n"/>
      <c r="V701" s="256" t="n"/>
      <c r="W701" s="256" t="n"/>
      <c r="X701" s="256" t="n"/>
      <c r="Y701" s="256" t="n"/>
      <c r="Z701" s="256" t="n"/>
      <c r="AA701" s="256" t="n"/>
      <c r="AB701" s="256" t="n"/>
      <c r="AC701" s="256" t="n"/>
      <c r="AD701" s="256" t="n"/>
      <c r="AE701" s="256" t="n"/>
      <c r="AF701" s="264">
        <f>IF(COUNTA(S701:AE701)=0,"",ROUND(AVERAGE(S701:AE701),1))</f>
        <v/>
      </c>
      <c r="AH701" s="256" t="n"/>
      <c r="AI701" s="256" t="n"/>
      <c r="AJ701" s="256" t="n"/>
      <c r="AK701" s="256" t="n"/>
      <c r="AL701" s="256" t="n"/>
      <c r="AM701" s="256" t="n"/>
      <c r="AN701" s="256" t="n"/>
      <c r="AO701" s="256" t="n"/>
      <c r="AP701" s="256" t="n"/>
      <c r="AQ701" s="256" t="n"/>
      <c r="AR701" s="256" t="n"/>
      <c r="AS701" s="256" t="n"/>
      <c r="AT701" s="256" t="n"/>
      <c r="AU701" s="237">
        <f>IF(COUNTA(AH701:AT701)=0,"",ROUND(AVERAGE(AH701:AT701),1))</f>
        <v/>
      </c>
    </row>
    <row r="702" ht="14.4" customHeight="1" s="185">
      <c r="A702" s="255" t="n">
        <v>7</v>
      </c>
      <c r="B702" s="194">
        <f t="array" ref="B702:B702">IFERROR(INDEX(Liste_Enfants!B$4:B$53,SMALL(IF(Liste_Enfants!E$4:E$53="C",ROW(Liste_Enfants!E$4:E$53)-3),7))&amp;" "&amp;INDEX(Liste_Enfants!C$4:C$53,SMALL(IF(Liste_Enfants!E$4:E$53="C",ROW(Liste_Enfants!E$4:E$53)-3),7)),"")</f>
        <v/>
      </c>
      <c r="C702" s="235" t="n"/>
      <c r="D702" s="256" t="n"/>
      <c r="E702" s="256" t="n"/>
      <c r="F702" s="256" t="n"/>
      <c r="G702" s="256" t="n"/>
      <c r="H702" s="256" t="n"/>
      <c r="I702" s="256" t="n"/>
      <c r="J702" s="256" t="n"/>
      <c r="K702" s="256" t="n"/>
      <c r="L702" s="256" t="n"/>
      <c r="M702" s="256" t="n"/>
      <c r="N702" s="256" t="n"/>
      <c r="O702" s="256" t="n"/>
      <c r="P702" s="256" t="n"/>
      <c r="Q702" s="264">
        <f>IF(COUNTA(D702:P702)=0,"",ROUND(AVERAGE(D702:P702),1))</f>
        <v/>
      </c>
      <c r="S702" s="256" t="n"/>
      <c r="T702" s="256" t="n"/>
      <c r="U702" s="256" t="n"/>
      <c r="V702" s="256" t="n"/>
      <c r="W702" s="256" t="n"/>
      <c r="X702" s="256" t="n"/>
      <c r="Y702" s="256" t="n"/>
      <c r="Z702" s="256" t="n"/>
      <c r="AA702" s="256" t="n"/>
      <c r="AB702" s="256" t="n"/>
      <c r="AC702" s="256" t="n"/>
      <c r="AD702" s="256" t="n"/>
      <c r="AE702" s="256" t="n"/>
      <c r="AF702" s="264">
        <f>IF(COUNTA(S702:AE702)=0,"",ROUND(AVERAGE(S702:AE702),1))</f>
        <v/>
      </c>
      <c r="AH702" s="256" t="n"/>
      <c r="AI702" s="256" t="n"/>
      <c r="AJ702" s="256" t="n"/>
      <c r="AK702" s="256" t="n"/>
      <c r="AL702" s="256" t="n"/>
      <c r="AM702" s="256" t="n"/>
      <c r="AN702" s="256" t="n"/>
      <c r="AO702" s="256" t="n"/>
      <c r="AP702" s="256" t="n"/>
      <c r="AQ702" s="256" t="n"/>
      <c r="AR702" s="256" t="n"/>
      <c r="AS702" s="256" t="n"/>
      <c r="AT702" s="256" t="n"/>
      <c r="AU702" s="237">
        <f>IF(COUNTA(AH702:AT702)=0,"",ROUND(AVERAGE(AH702:AT702),1))</f>
        <v/>
      </c>
    </row>
    <row r="703" ht="14.4" customHeight="1" s="185">
      <c r="A703" s="255" t="n">
        <v>8</v>
      </c>
      <c r="B703" s="194">
        <f t="array" ref="B703:B703">IFERROR(INDEX(Liste_Enfants!B$4:B$53,SMALL(IF(Liste_Enfants!E$4:E$53="C",ROW(Liste_Enfants!E$4:E$53)-3),8))&amp;" "&amp;INDEX(Liste_Enfants!C$4:C$53,SMALL(IF(Liste_Enfants!E$4:E$53="C",ROW(Liste_Enfants!E$4:E$53)-3),8)),"")</f>
        <v/>
      </c>
      <c r="C703" s="235" t="n"/>
      <c r="D703" s="256" t="n"/>
      <c r="E703" s="256" t="n"/>
      <c r="F703" s="256" t="n"/>
      <c r="G703" s="256" t="n"/>
      <c r="H703" s="256" t="n"/>
      <c r="I703" s="256" t="n"/>
      <c r="J703" s="256" t="n"/>
      <c r="K703" s="256" t="n"/>
      <c r="L703" s="256" t="n"/>
      <c r="M703" s="256" t="n"/>
      <c r="N703" s="256" t="n"/>
      <c r="O703" s="256" t="n"/>
      <c r="P703" s="256" t="n"/>
      <c r="Q703" s="264">
        <f>IF(COUNTA(D703:P703)=0,"",ROUND(AVERAGE(D703:P703),1))</f>
        <v/>
      </c>
      <c r="S703" s="256" t="n"/>
      <c r="T703" s="256" t="n"/>
      <c r="U703" s="256" t="n"/>
      <c r="V703" s="256" t="n"/>
      <c r="W703" s="256" t="n"/>
      <c r="X703" s="256" t="n"/>
      <c r="Y703" s="256" t="n"/>
      <c r="Z703" s="256" t="n"/>
      <c r="AA703" s="256" t="n"/>
      <c r="AB703" s="256" t="n"/>
      <c r="AC703" s="256" t="n"/>
      <c r="AD703" s="256" t="n"/>
      <c r="AE703" s="256" t="n"/>
      <c r="AF703" s="264">
        <f>IF(COUNTA(S703:AE703)=0,"",ROUND(AVERAGE(S703:AE703),1))</f>
        <v/>
      </c>
      <c r="AH703" s="256" t="n"/>
      <c r="AI703" s="256" t="n"/>
      <c r="AJ703" s="256" t="n"/>
      <c r="AK703" s="256" t="n"/>
      <c r="AL703" s="256" t="n"/>
      <c r="AM703" s="256" t="n"/>
      <c r="AN703" s="256" t="n"/>
      <c r="AO703" s="256" t="n"/>
      <c r="AP703" s="256" t="n"/>
      <c r="AQ703" s="256" t="n"/>
      <c r="AR703" s="256" t="n"/>
      <c r="AS703" s="256" t="n"/>
      <c r="AT703" s="256" t="n"/>
      <c r="AU703" s="237">
        <f>IF(COUNTA(AH703:AT703)=0,"",ROUND(AVERAGE(AH703:AT703),1))</f>
        <v/>
      </c>
    </row>
    <row r="704" ht="14.4" customHeight="1" s="185">
      <c r="A704" s="255" t="n">
        <v>9</v>
      </c>
      <c r="B704" s="194">
        <f t="array" ref="B704:B704">IFERROR(INDEX(Liste_Enfants!B$4:B$53,SMALL(IF(Liste_Enfants!E$4:E$53="C",ROW(Liste_Enfants!E$4:E$53)-3),9))&amp;" "&amp;INDEX(Liste_Enfants!C$4:C$53,SMALL(IF(Liste_Enfants!E$4:E$53="C",ROW(Liste_Enfants!E$4:E$53)-3),9)),"")</f>
        <v/>
      </c>
      <c r="C704" s="235" t="n"/>
      <c r="D704" s="256" t="n"/>
      <c r="E704" s="256" t="n"/>
      <c r="F704" s="256" t="n"/>
      <c r="G704" s="256" t="n"/>
      <c r="H704" s="256" t="n"/>
      <c r="I704" s="256" t="n"/>
      <c r="J704" s="256" t="n"/>
      <c r="K704" s="256" t="n"/>
      <c r="L704" s="256" t="n"/>
      <c r="M704" s="256" t="n"/>
      <c r="N704" s="256" t="n"/>
      <c r="O704" s="256" t="n"/>
      <c r="P704" s="256" t="n"/>
      <c r="Q704" s="264">
        <f>IF(COUNTA(D704:P704)=0,"",ROUND(AVERAGE(D704:P704),1))</f>
        <v/>
      </c>
      <c r="S704" s="256" t="n"/>
      <c r="T704" s="256" t="n"/>
      <c r="U704" s="256" t="n"/>
      <c r="V704" s="256" t="n"/>
      <c r="W704" s="256" t="n"/>
      <c r="X704" s="256" t="n"/>
      <c r="Y704" s="256" t="n"/>
      <c r="Z704" s="256" t="n"/>
      <c r="AA704" s="256" t="n"/>
      <c r="AB704" s="256" t="n"/>
      <c r="AC704" s="256" t="n"/>
      <c r="AD704" s="256" t="n"/>
      <c r="AE704" s="256" t="n"/>
      <c r="AF704" s="264">
        <f>IF(COUNTA(S704:AE704)=0,"",ROUND(AVERAGE(S704:AE704),1))</f>
        <v/>
      </c>
      <c r="AH704" s="256" t="n"/>
      <c r="AI704" s="256" t="n"/>
      <c r="AJ704" s="256" t="n"/>
      <c r="AK704" s="256" t="n"/>
      <c r="AL704" s="256" t="n"/>
      <c r="AM704" s="256" t="n"/>
      <c r="AN704" s="256" t="n"/>
      <c r="AO704" s="256" t="n"/>
      <c r="AP704" s="256" t="n"/>
      <c r="AQ704" s="256" t="n"/>
      <c r="AR704" s="256" t="n"/>
      <c r="AS704" s="256" t="n"/>
      <c r="AT704" s="256" t="n"/>
      <c r="AU704" s="237">
        <f>IF(COUNTA(AH704:AT704)=0,"",ROUND(AVERAGE(AH704:AT704),1))</f>
        <v/>
      </c>
    </row>
    <row r="705" ht="14.4" customHeight="1" s="185">
      <c r="A705" s="255" t="n">
        <v>10</v>
      </c>
      <c r="B705" s="194">
        <f t="array" ref="B705:B705">IFERROR(INDEX(Liste_Enfants!B$4:B$53,SMALL(IF(Liste_Enfants!E$4:E$53="C",ROW(Liste_Enfants!E$4:E$53)-3),10))&amp;" "&amp;INDEX(Liste_Enfants!C$4:C$53,SMALL(IF(Liste_Enfants!E$4:E$53="C",ROW(Liste_Enfants!E$4:E$53)-3),10)),"")</f>
        <v/>
      </c>
      <c r="C705" s="235" t="n"/>
      <c r="D705" s="256" t="n"/>
      <c r="E705" s="256" t="n"/>
      <c r="F705" s="256" t="n"/>
      <c r="G705" s="256" t="n"/>
      <c r="H705" s="256" t="n"/>
      <c r="I705" s="256" t="n"/>
      <c r="J705" s="256" t="n"/>
      <c r="K705" s="256" t="n"/>
      <c r="L705" s="256" t="n"/>
      <c r="M705" s="256" t="n"/>
      <c r="N705" s="256" t="n"/>
      <c r="O705" s="256" t="n"/>
      <c r="P705" s="256" t="n"/>
      <c r="Q705" s="264">
        <f>IF(COUNTA(D705:P705)=0,"",ROUND(AVERAGE(D705:P705),1))</f>
        <v/>
      </c>
      <c r="S705" s="256" t="n"/>
      <c r="T705" s="256" t="n"/>
      <c r="U705" s="256" t="n"/>
      <c r="V705" s="256" t="n"/>
      <c r="W705" s="256" t="n"/>
      <c r="X705" s="256" t="n"/>
      <c r="Y705" s="256" t="n"/>
      <c r="Z705" s="256" t="n"/>
      <c r="AA705" s="256" t="n"/>
      <c r="AB705" s="256" t="n"/>
      <c r="AC705" s="256" t="n"/>
      <c r="AD705" s="256" t="n"/>
      <c r="AE705" s="256" t="n"/>
      <c r="AF705" s="264">
        <f>IF(COUNTA(S705:AE705)=0,"",ROUND(AVERAGE(S705:AE705),1))</f>
        <v/>
      </c>
      <c r="AH705" s="256" t="n"/>
      <c r="AI705" s="256" t="n"/>
      <c r="AJ705" s="256" t="n"/>
      <c r="AK705" s="256" t="n"/>
      <c r="AL705" s="256" t="n"/>
      <c r="AM705" s="256" t="n"/>
      <c r="AN705" s="256" t="n"/>
      <c r="AO705" s="256" t="n"/>
      <c r="AP705" s="256" t="n"/>
      <c r="AQ705" s="256" t="n"/>
      <c r="AR705" s="256" t="n"/>
      <c r="AS705" s="256" t="n"/>
      <c r="AT705" s="256" t="n"/>
      <c r="AU705" s="237">
        <f>IF(COUNTA(AH705:AT705)=0,"",ROUND(AVERAGE(AH705:AT705),1))</f>
        <v/>
      </c>
    </row>
    <row r="706" ht="14.4" customHeight="1" s="185">
      <c r="A706" s="255" t="n">
        <v>11</v>
      </c>
      <c r="B706" s="194">
        <f t="array" ref="B706:B706">IFERROR(INDEX(Liste_Enfants!B$4:B$53,SMALL(IF(Liste_Enfants!E$4:E$53="C",ROW(Liste_Enfants!E$4:E$53)-3),11))&amp;" "&amp;INDEX(Liste_Enfants!C$4:C$53,SMALL(IF(Liste_Enfants!E$4:E$53="C",ROW(Liste_Enfants!E$4:E$53)-3),11)),"")</f>
        <v/>
      </c>
      <c r="C706" s="235" t="n"/>
      <c r="D706" s="256" t="n"/>
      <c r="E706" s="256" t="n"/>
      <c r="F706" s="256" t="n"/>
      <c r="G706" s="256" t="n"/>
      <c r="H706" s="256" t="n"/>
      <c r="I706" s="256" t="n"/>
      <c r="J706" s="256" t="n"/>
      <c r="K706" s="256" t="n"/>
      <c r="L706" s="256" t="n"/>
      <c r="M706" s="256" t="n"/>
      <c r="N706" s="256" t="n"/>
      <c r="O706" s="256" t="n"/>
      <c r="P706" s="256" t="n"/>
      <c r="Q706" s="264">
        <f>IF(COUNTA(D706:P706)=0,"",ROUND(AVERAGE(D706:P706),1))</f>
        <v/>
      </c>
      <c r="S706" s="256" t="n"/>
      <c r="T706" s="256" t="n"/>
      <c r="U706" s="256" t="n"/>
      <c r="V706" s="256" t="n"/>
      <c r="W706" s="256" t="n"/>
      <c r="X706" s="256" t="n"/>
      <c r="Y706" s="256" t="n"/>
      <c r="Z706" s="256" t="n"/>
      <c r="AA706" s="256" t="n"/>
      <c r="AB706" s="256" t="n"/>
      <c r="AC706" s="256" t="n"/>
      <c r="AD706" s="256" t="n"/>
      <c r="AE706" s="256" t="n"/>
      <c r="AF706" s="264">
        <f>IF(COUNTA(S706:AE706)=0,"",ROUND(AVERAGE(S706:AE706),1))</f>
        <v/>
      </c>
      <c r="AH706" s="256" t="n"/>
      <c r="AI706" s="256" t="n"/>
      <c r="AJ706" s="256" t="n"/>
      <c r="AK706" s="256" t="n"/>
      <c r="AL706" s="256" t="n"/>
      <c r="AM706" s="256" t="n"/>
      <c r="AN706" s="256" t="n"/>
      <c r="AO706" s="256" t="n"/>
      <c r="AP706" s="256" t="n"/>
      <c r="AQ706" s="256" t="n"/>
      <c r="AR706" s="256" t="n"/>
      <c r="AS706" s="256" t="n"/>
      <c r="AT706" s="256" t="n"/>
      <c r="AU706" s="237">
        <f>IF(COUNTA(AH706:AT706)=0,"",ROUND(AVERAGE(AH706:AT706),1))</f>
        <v/>
      </c>
    </row>
    <row r="707" ht="14.4" customHeight="1" s="185">
      <c r="A707" s="255" t="n">
        <v>12</v>
      </c>
      <c r="B707" s="194">
        <f t="array" ref="B707:B707">IFERROR(INDEX(Liste_Enfants!B$4:B$53,SMALL(IF(Liste_Enfants!E$4:E$53="C",ROW(Liste_Enfants!E$4:E$53)-3),12))&amp;" "&amp;INDEX(Liste_Enfants!C$4:C$53,SMALL(IF(Liste_Enfants!E$4:E$53="C",ROW(Liste_Enfants!E$4:E$53)-3),12)),"")</f>
        <v/>
      </c>
      <c r="C707" s="235" t="n"/>
      <c r="D707" s="256" t="n"/>
      <c r="E707" s="256" t="n"/>
      <c r="F707" s="256" t="n"/>
      <c r="G707" s="256" t="n"/>
      <c r="H707" s="256" t="n"/>
      <c r="I707" s="256" t="n"/>
      <c r="J707" s="256" t="n"/>
      <c r="K707" s="256" t="n"/>
      <c r="L707" s="256" t="n"/>
      <c r="M707" s="256" t="n"/>
      <c r="N707" s="256" t="n"/>
      <c r="O707" s="256" t="n"/>
      <c r="P707" s="256" t="n"/>
      <c r="Q707" s="264">
        <f>IF(COUNTA(D707:P707)=0,"",ROUND(AVERAGE(D707:P707),1))</f>
        <v/>
      </c>
      <c r="S707" s="256" t="n"/>
      <c r="T707" s="256" t="n"/>
      <c r="U707" s="256" t="n"/>
      <c r="V707" s="256" t="n"/>
      <c r="W707" s="256" t="n"/>
      <c r="X707" s="256" t="n"/>
      <c r="Y707" s="256" t="n"/>
      <c r="Z707" s="256" t="n"/>
      <c r="AA707" s="256" t="n"/>
      <c r="AB707" s="256" t="n"/>
      <c r="AC707" s="256" t="n"/>
      <c r="AD707" s="256" t="n"/>
      <c r="AE707" s="256" t="n"/>
      <c r="AF707" s="264">
        <f>IF(COUNTA(S707:AE707)=0,"",ROUND(AVERAGE(S707:AE707),1))</f>
        <v/>
      </c>
      <c r="AH707" s="256" t="n"/>
      <c r="AI707" s="256" t="n"/>
      <c r="AJ707" s="256" t="n"/>
      <c r="AK707" s="256" t="n"/>
      <c r="AL707" s="256" t="n"/>
      <c r="AM707" s="256" t="n"/>
      <c r="AN707" s="256" t="n"/>
      <c r="AO707" s="256" t="n"/>
      <c r="AP707" s="256" t="n"/>
      <c r="AQ707" s="256" t="n"/>
      <c r="AR707" s="256" t="n"/>
      <c r="AS707" s="256" t="n"/>
      <c r="AT707" s="256" t="n"/>
      <c r="AU707" s="237">
        <f>IF(COUNTA(AH707:AT707)=0,"",ROUND(AVERAGE(AH707:AT707),1))</f>
        <v/>
      </c>
    </row>
    <row r="708" ht="14.4" customHeight="1" s="185">
      <c r="A708" s="255" t="n">
        <v>13</v>
      </c>
      <c r="B708" s="194">
        <f t="array" ref="B708:B708">IFERROR(INDEX(Liste_Enfants!B$4:B$53,SMALL(IF(Liste_Enfants!E$4:E$53="C",ROW(Liste_Enfants!E$4:E$53)-3),13))&amp;" "&amp;INDEX(Liste_Enfants!C$4:C$53,SMALL(IF(Liste_Enfants!E$4:E$53="C",ROW(Liste_Enfants!E$4:E$53)-3),13)),"")</f>
        <v/>
      </c>
      <c r="C708" s="235" t="n"/>
      <c r="D708" s="256" t="n"/>
      <c r="E708" s="256" t="n"/>
      <c r="F708" s="256" t="n"/>
      <c r="G708" s="256" t="n"/>
      <c r="H708" s="256" t="n"/>
      <c r="I708" s="256" t="n"/>
      <c r="J708" s="256" t="n"/>
      <c r="K708" s="256" t="n"/>
      <c r="L708" s="256" t="n"/>
      <c r="M708" s="256" t="n"/>
      <c r="N708" s="256" t="n"/>
      <c r="O708" s="256" t="n"/>
      <c r="P708" s="256" t="n"/>
      <c r="Q708" s="264">
        <f>IF(COUNTA(D708:P708)=0,"",ROUND(AVERAGE(D708:P708),1))</f>
        <v/>
      </c>
      <c r="S708" s="256" t="n"/>
      <c r="T708" s="256" t="n"/>
      <c r="U708" s="256" t="n"/>
      <c r="V708" s="256" t="n"/>
      <c r="W708" s="256" t="n"/>
      <c r="X708" s="256" t="n"/>
      <c r="Y708" s="256" t="n"/>
      <c r="Z708" s="256" t="n"/>
      <c r="AA708" s="256" t="n"/>
      <c r="AB708" s="256" t="n"/>
      <c r="AC708" s="256" t="n"/>
      <c r="AD708" s="256" t="n"/>
      <c r="AE708" s="256" t="n"/>
      <c r="AF708" s="264">
        <f>IF(COUNTA(S708:AE708)=0,"",ROUND(AVERAGE(S708:AE708),1))</f>
        <v/>
      </c>
      <c r="AH708" s="256" t="n"/>
      <c r="AI708" s="256" t="n"/>
      <c r="AJ708" s="256" t="n"/>
      <c r="AK708" s="256" t="n"/>
      <c r="AL708" s="256" t="n"/>
      <c r="AM708" s="256" t="n"/>
      <c r="AN708" s="256" t="n"/>
      <c r="AO708" s="256" t="n"/>
      <c r="AP708" s="256" t="n"/>
      <c r="AQ708" s="256" t="n"/>
      <c r="AR708" s="256" t="n"/>
      <c r="AS708" s="256" t="n"/>
      <c r="AT708" s="256" t="n"/>
      <c r="AU708" s="237">
        <f>IF(COUNTA(AH708:AT708)=0,"",ROUND(AVERAGE(AH708:AT708),1))</f>
        <v/>
      </c>
    </row>
    <row r="709" ht="14.4" customHeight="1" s="185">
      <c r="A709" s="255" t="n">
        <v>14</v>
      </c>
      <c r="B709" s="194">
        <f t="array" ref="B709:B709">IFERROR(INDEX(Liste_Enfants!B$4:B$53,SMALL(IF(Liste_Enfants!E$4:E$53="C",ROW(Liste_Enfants!E$4:E$53)-3),14))&amp;" "&amp;INDEX(Liste_Enfants!C$4:C$53,SMALL(IF(Liste_Enfants!E$4:E$53="C",ROW(Liste_Enfants!E$4:E$53)-3),14)),"")</f>
        <v/>
      </c>
      <c r="C709" s="235" t="n"/>
      <c r="D709" s="256" t="n"/>
      <c r="E709" s="256" t="n"/>
      <c r="F709" s="256" t="n"/>
      <c r="G709" s="256" t="n"/>
      <c r="H709" s="256" t="n"/>
      <c r="I709" s="256" t="n"/>
      <c r="J709" s="256" t="n"/>
      <c r="K709" s="256" t="n"/>
      <c r="L709" s="256" t="n"/>
      <c r="M709" s="256" t="n"/>
      <c r="N709" s="256" t="n"/>
      <c r="O709" s="256" t="n"/>
      <c r="P709" s="256" t="n"/>
      <c r="Q709" s="264">
        <f>IF(COUNTA(D709:P709)=0,"",ROUND(AVERAGE(D709:P709),1))</f>
        <v/>
      </c>
      <c r="S709" s="256" t="n"/>
      <c r="T709" s="256" t="n"/>
      <c r="U709" s="256" t="n"/>
      <c r="V709" s="256" t="n"/>
      <c r="W709" s="256" t="n"/>
      <c r="X709" s="256" t="n"/>
      <c r="Y709" s="256" t="n"/>
      <c r="Z709" s="256" t="n"/>
      <c r="AA709" s="256" t="n"/>
      <c r="AB709" s="256" t="n"/>
      <c r="AC709" s="256" t="n"/>
      <c r="AD709" s="256" t="n"/>
      <c r="AE709" s="256" t="n"/>
      <c r="AF709" s="264">
        <f>IF(COUNTA(S709:AE709)=0,"",ROUND(AVERAGE(S709:AE709),1))</f>
        <v/>
      </c>
      <c r="AH709" s="256" t="n"/>
      <c r="AI709" s="256" t="n"/>
      <c r="AJ709" s="256" t="n"/>
      <c r="AK709" s="256" t="n"/>
      <c r="AL709" s="256" t="n"/>
      <c r="AM709" s="256" t="n"/>
      <c r="AN709" s="256" t="n"/>
      <c r="AO709" s="256" t="n"/>
      <c r="AP709" s="256" t="n"/>
      <c r="AQ709" s="256" t="n"/>
      <c r="AR709" s="256" t="n"/>
      <c r="AS709" s="256" t="n"/>
      <c r="AT709" s="256" t="n"/>
      <c r="AU709" s="237">
        <f>IF(COUNTA(AH709:AT709)=0,"",ROUND(AVERAGE(AH709:AT709),1))</f>
        <v/>
      </c>
    </row>
    <row r="710" ht="14.4" customHeight="1" s="185">
      <c r="A710" s="255" t="n">
        <v>15</v>
      </c>
      <c r="B710" s="194">
        <f t="array" ref="B710:B710">IFERROR(INDEX(Liste_Enfants!B$4:B$53,SMALL(IF(Liste_Enfants!E$4:E$53="C",ROW(Liste_Enfants!E$4:E$53)-3),15))&amp;" "&amp;INDEX(Liste_Enfants!C$4:C$53,SMALL(IF(Liste_Enfants!E$4:E$53="C",ROW(Liste_Enfants!E$4:E$53)-3),15)),"")</f>
        <v/>
      </c>
      <c r="C710" s="235" t="n"/>
      <c r="D710" s="256" t="n"/>
      <c r="E710" s="256" t="n"/>
      <c r="F710" s="256" t="n"/>
      <c r="G710" s="256" t="n"/>
      <c r="H710" s="256" t="n"/>
      <c r="I710" s="256" t="n"/>
      <c r="J710" s="256" t="n"/>
      <c r="K710" s="256" t="n"/>
      <c r="L710" s="256" t="n"/>
      <c r="M710" s="256" t="n"/>
      <c r="N710" s="256" t="n"/>
      <c r="O710" s="256" t="n"/>
      <c r="P710" s="256" t="n"/>
      <c r="Q710" s="264">
        <f>IF(COUNTA(D710:P710)=0,"",ROUND(AVERAGE(D710:P710),1))</f>
        <v/>
      </c>
      <c r="S710" s="256" t="n"/>
      <c r="T710" s="256" t="n"/>
      <c r="U710" s="256" t="n"/>
      <c r="V710" s="256" t="n"/>
      <c r="W710" s="256" t="n"/>
      <c r="X710" s="256" t="n"/>
      <c r="Y710" s="256" t="n"/>
      <c r="Z710" s="256" t="n"/>
      <c r="AA710" s="256" t="n"/>
      <c r="AB710" s="256" t="n"/>
      <c r="AC710" s="256" t="n"/>
      <c r="AD710" s="256" t="n"/>
      <c r="AE710" s="256" t="n"/>
      <c r="AF710" s="264">
        <f>IF(COUNTA(S710:AE710)=0,"",ROUND(AVERAGE(S710:AE710),1))</f>
        <v/>
      </c>
      <c r="AH710" s="256" t="n"/>
      <c r="AI710" s="256" t="n"/>
      <c r="AJ710" s="256" t="n"/>
      <c r="AK710" s="256" t="n"/>
      <c r="AL710" s="256" t="n"/>
      <c r="AM710" s="256" t="n"/>
      <c r="AN710" s="256" t="n"/>
      <c r="AO710" s="256" t="n"/>
      <c r="AP710" s="256" t="n"/>
      <c r="AQ710" s="256" t="n"/>
      <c r="AR710" s="256" t="n"/>
      <c r="AS710" s="256" t="n"/>
      <c r="AT710" s="256" t="n"/>
      <c r="AU710" s="237">
        <f>IF(COUNTA(AH710:AT710)=0,"",ROUND(AVERAGE(AH710:AT710),1))</f>
        <v/>
      </c>
    </row>
    <row r="711" ht="14.4" customHeight="1" s="185">
      <c r="A711" s="257" t="inlineStr">
        <is>
          <t>📊 MOY.</t>
        </is>
      </c>
      <c r="C711" s="235" t="n"/>
      <c r="D711" s="258">
        <f>IF(COUNTA(D696:D710)=0,"",ROUND(AVERAGE(D696:D710),1))</f>
        <v/>
      </c>
      <c r="E711" s="258">
        <f>IF(COUNTA(E696:E710)=0,"",ROUND(AVERAGE(E696:E710),1))</f>
        <v/>
      </c>
      <c r="F711" s="258">
        <f>IF(COUNTA(F696:F710)=0,"",ROUND(AVERAGE(F696:F710),1))</f>
        <v/>
      </c>
      <c r="G711" s="258">
        <f>IF(COUNTA(G696:G710)=0,"",ROUND(AVERAGE(G696:G710),1))</f>
        <v/>
      </c>
      <c r="H711" s="258">
        <f>IF(COUNTA(H696:H710)=0,"",ROUND(AVERAGE(H696:H710),1))</f>
        <v/>
      </c>
      <c r="I711" s="258">
        <f>IF(COUNTA(I696:I710)=0,"",ROUND(AVERAGE(I696:I710),1))</f>
        <v/>
      </c>
      <c r="J711" s="258">
        <f>IF(COUNTA(J696:J710)=0,"",ROUND(AVERAGE(J696:J710),1))</f>
        <v/>
      </c>
      <c r="K711" s="258">
        <f>IF(COUNTA(K696:K710)=0,"",ROUND(AVERAGE(K696:K710),1))</f>
        <v/>
      </c>
      <c r="L711" s="258">
        <f>IF(COUNTA(L696:L710)=0,"",ROUND(AVERAGE(L696:L710),1))</f>
        <v/>
      </c>
      <c r="M711" s="258">
        <f>IF(COUNTA(M696:M710)=0,"",ROUND(AVERAGE(M696:M710),1))</f>
        <v/>
      </c>
      <c r="N711" s="258">
        <f>IF(COUNTA(N696:N710)=0,"",ROUND(AVERAGE(N696:N710),1))</f>
        <v/>
      </c>
      <c r="O711" s="258">
        <f>IF(COUNTA(O696:O710)=0,"",ROUND(AVERAGE(O696:O710),1))</f>
        <v/>
      </c>
      <c r="P711" s="258">
        <f>IF(COUNTA(P696:P710)=0,"",ROUND(AVERAGE(P696:P710),1))</f>
        <v/>
      </c>
      <c r="Q711" s="265">
        <f>IF(COUNTA(Q696:Q710)=0,"",ROUND(AVERAGE(Q696:Q710),1))</f>
        <v/>
      </c>
      <c r="S711" s="258">
        <f>IF(COUNTA(S696:S710)=0,"",ROUND(AVERAGE(S696:S710),1))</f>
        <v/>
      </c>
      <c r="T711" s="258">
        <f>IF(COUNTA(T696:T710)=0,"",ROUND(AVERAGE(T696:T710),1))</f>
        <v/>
      </c>
      <c r="U711" s="258">
        <f>IF(COUNTA(U696:U710)=0,"",ROUND(AVERAGE(U696:U710),1))</f>
        <v/>
      </c>
      <c r="V711" s="258">
        <f>IF(COUNTA(V696:V710)=0,"",ROUND(AVERAGE(V696:V710),1))</f>
        <v/>
      </c>
      <c r="W711" s="258">
        <f>IF(COUNTA(W696:W710)=0,"",ROUND(AVERAGE(W696:W710),1))</f>
        <v/>
      </c>
      <c r="X711" s="258">
        <f>IF(COUNTA(X696:X710)=0,"",ROUND(AVERAGE(X696:X710),1))</f>
        <v/>
      </c>
      <c r="Y711" s="258">
        <f>IF(COUNTA(Y696:Y710)=0,"",ROUND(AVERAGE(Y696:Y710),1))</f>
        <v/>
      </c>
      <c r="Z711" s="258">
        <f>IF(COUNTA(Z696:Z710)=0,"",ROUND(AVERAGE(Z696:Z710),1))</f>
        <v/>
      </c>
      <c r="AA711" s="258">
        <f>IF(COUNTA(AA696:AA710)=0,"",ROUND(AVERAGE(AA696:AA710),1))</f>
        <v/>
      </c>
      <c r="AB711" s="258">
        <f>IF(COUNTA(AB696:AB710)=0,"",ROUND(AVERAGE(AB696:AB710),1))</f>
        <v/>
      </c>
      <c r="AC711" s="258">
        <f>IF(COUNTA(AC696:AC710)=0,"",ROUND(AVERAGE(AC696:AC710),1))</f>
        <v/>
      </c>
      <c r="AD711" s="258">
        <f>IF(COUNTA(AD696:AD710)=0,"",ROUND(AVERAGE(AD696:AD710),1))</f>
        <v/>
      </c>
      <c r="AE711" s="258">
        <f>IF(COUNTA(AE696:AE710)=0,"",ROUND(AVERAGE(AE696:AE710),1))</f>
        <v/>
      </c>
      <c r="AF711" s="265">
        <f>IF(COUNTA(AF696:AF710)=0,"",ROUND(AVERAGE(AF696:AF710),1))</f>
        <v/>
      </c>
      <c r="AH711" s="258">
        <f>IF(COUNTA(AH696:AH710)=0,"",ROUND(AVERAGE(AH696:AH710),1))</f>
        <v/>
      </c>
      <c r="AI711" s="258">
        <f>IF(COUNTA(AI696:AI710)=0,"",ROUND(AVERAGE(AI696:AI710),1))</f>
        <v/>
      </c>
      <c r="AJ711" s="258">
        <f>IF(COUNTA(AJ696:AJ710)=0,"",ROUND(AVERAGE(AJ696:AJ710),1))</f>
        <v/>
      </c>
      <c r="AK711" s="258">
        <f>IF(COUNTA(AK696:AK710)=0,"",ROUND(AVERAGE(AK696:AK710),1))</f>
        <v/>
      </c>
      <c r="AL711" s="258">
        <f>IF(COUNTA(AL696:AL710)=0,"",ROUND(AVERAGE(AL696:AL710),1))</f>
        <v/>
      </c>
      <c r="AM711" s="258">
        <f>IF(COUNTA(AM696:AM710)=0,"",ROUND(AVERAGE(AM696:AM710),1))</f>
        <v/>
      </c>
      <c r="AN711" s="258">
        <f>IF(COUNTA(AN696:AN710)=0,"",ROUND(AVERAGE(AN696:AN710),1))</f>
        <v/>
      </c>
      <c r="AO711" s="258">
        <f>IF(COUNTA(AO696:AO710)=0,"",ROUND(AVERAGE(AO696:AO710),1))</f>
        <v/>
      </c>
      <c r="AP711" s="258">
        <f>IF(COUNTA(AP696:AP710)=0,"",ROUND(AVERAGE(AP696:AP710),1))</f>
        <v/>
      </c>
      <c r="AQ711" s="258">
        <f>IF(COUNTA(AQ696:AQ710)=0,"",ROUND(AVERAGE(AQ696:AQ710),1))</f>
        <v/>
      </c>
      <c r="AR711" s="258">
        <f>IF(COUNTA(AR696:AR710)=0,"",ROUND(AVERAGE(AR696:AR710),1))</f>
        <v/>
      </c>
      <c r="AS711" s="258">
        <f>IF(COUNTA(AS696:AS710)=0,"",ROUND(AVERAGE(AS696:AS710),1))</f>
        <v/>
      </c>
      <c r="AT711" s="258">
        <f>IF(COUNTA(AT696:AT710)=0,"",ROUND(AVERAGE(AT696:AT710),1))</f>
        <v/>
      </c>
      <c r="AU711" s="272">
        <f>IF(COUNTA(AU696:AU710)=0,"",ROUND(AVERAGE(AU696:AU710),1))</f>
        <v/>
      </c>
    </row>
    <row r="712" ht="14.4" customHeight="1" s="185">
      <c r="A712" s="262" t="inlineStr">
        <is>
          <t>⭐ MOY. S10</t>
        </is>
      </c>
      <c r="C712" s="235" t="n"/>
      <c r="D712" s="263">
        <f>IF(COUNTA(D660,D677,D694,D711)=0,"",ROUND(AVERAGE(D660,D677,D694,D711),1))</f>
        <v/>
      </c>
      <c r="E712" s="263">
        <f>IF(COUNTA(E660,E677,E694,E711)=0,"",ROUND(AVERAGE(E660,E677,E694,E711),1))</f>
        <v/>
      </c>
      <c r="F712" s="263">
        <f>IF(COUNTA(F660,F677,F694,F711)=0,"",ROUND(AVERAGE(F660,F677,F694,F711),1))</f>
        <v/>
      </c>
      <c r="G712" s="263">
        <f>IF(COUNTA(G660,G677,G694,G711)=0,"",ROUND(AVERAGE(G660,G677,G694,G711),1))</f>
        <v/>
      </c>
      <c r="H712" s="263">
        <f>IF(COUNTA(H660,H677,H694,H711)=0,"",ROUND(AVERAGE(H660,H677,H694,H711),1))</f>
        <v/>
      </c>
      <c r="I712" s="263">
        <f>IF(COUNTA(I660,I677,I694,I711)=0,"",ROUND(AVERAGE(I660,I677,I694,I711),1))</f>
        <v/>
      </c>
      <c r="J712" s="263">
        <f>IF(COUNTA(J660,J677,J694,J711)=0,"",ROUND(AVERAGE(J660,J677,J694,J711),1))</f>
        <v/>
      </c>
      <c r="K712" s="263">
        <f>IF(COUNTA(K660,K677,K694,K711)=0,"",ROUND(AVERAGE(K660,K677,K694,K711),1))</f>
        <v/>
      </c>
      <c r="L712" s="263">
        <f>IF(COUNTA(L660,L677,L694,L711)=0,"",ROUND(AVERAGE(L660,L677,L694,L711),1))</f>
        <v/>
      </c>
      <c r="M712" s="263">
        <f>IF(COUNTA(M660,M677,M694,M711)=0,"",ROUND(AVERAGE(M660,M677,M694,M711),1))</f>
        <v/>
      </c>
      <c r="N712" s="263">
        <f>IF(COUNTA(N660,N677,N694,N711)=0,"",ROUND(AVERAGE(N660,N677,N694,N711),1))</f>
        <v/>
      </c>
      <c r="O712" s="263">
        <f>IF(COUNTA(O660,O677,O694,O711)=0,"",ROUND(AVERAGE(O660,O677,O694,O711),1))</f>
        <v/>
      </c>
      <c r="P712" s="263">
        <f>IF(COUNTA(P660,P677,P694,P711)=0,"",ROUND(AVERAGE(P660,P677,P694,P711),1))</f>
        <v/>
      </c>
      <c r="Q712" s="270">
        <f>IF(COUNTA(Q660,Q677,Q694,Q711)=0,"",ROUND(AVERAGE(Q660,Q677,Q694,Q711),1))</f>
        <v/>
      </c>
      <c r="S712" s="263">
        <f>IF(COUNTA(S660,S677,S694,S711)=0,"",ROUND(AVERAGE(S660,S677,S694,S711),1))</f>
        <v/>
      </c>
      <c r="T712" s="263">
        <f>IF(COUNTA(T660,T677,T694,T711)=0,"",ROUND(AVERAGE(T660,T677,T694,T711),1))</f>
        <v/>
      </c>
      <c r="U712" s="263">
        <f>IF(COUNTA(U660,U677,U694,U711)=0,"",ROUND(AVERAGE(U660,U677,U694,U711),1))</f>
        <v/>
      </c>
      <c r="V712" s="263">
        <f>IF(COUNTA(V660,V677,V694,V711)=0,"",ROUND(AVERAGE(V660,V677,V694,V711),1))</f>
        <v/>
      </c>
      <c r="W712" s="263">
        <f>IF(COUNTA(W660,W677,W694,W711)=0,"",ROUND(AVERAGE(W660,W677,W694,W711),1))</f>
        <v/>
      </c>
      <c r="X712" s="263">
        <f>IF(COUNTA(X660,X677,X694,X711)=0,"",ROUND(AVERAGE(X660,X677,X694,X711),1))</f>
        <v/>
      </c>
      <c r="Y712" s="263">
        <f>IF(COUNTA(Y660,Y677,Y694,Y711)=0,"",ROUND(AVERAGE(Y660,Y677,Y694,Y711),1))</f>
        <v/>
      </c>
      <c r="Z712" s="263">
        <f>IF(COUNTA(Z660,Z677,Z694,Z711)=0,"",ROUND(AVERAGE(Z660,Z677,Z694,Z711),1))</f>
        <v/>
      </c>
      <c r="AA712" s="263">
        <f>IF(COUNTA(AA660,AA677,AA694,AA711)=0,"",ROUND(AVERAGE(AA660,AA677,AA694,AA711),1))</f>
        <v/>
      </c>
      <c r="AB712" s="263">
        <f>IF(COUNTA(AB660,AB677,AB694,AB711)=0,"",ROUND(AVERAGE(AB660,AB677,AB694,AB711),1))</f>
        <v/>
      </c>
      <c r="AC712" s="263">
        <f>IF(COUNTA(AC660,AC677,AC694,AC711)=0,"",ROUND(AVERAGE(AC660,AC677,AC694,AC711),1))</f>
        <v/>
      </c>
      <c r="AD712" s="263">
        <f>IF(COUNTA(AD660,AD677,AD694,AD711)=0,"",ROUND(AVERAGE(AD660,AD677,AD694,AD711),1))</f>
        <v/>
      </c>
      <c r="AE712" s="263">
        <f>IF(COUNTA(AE660,AE677,AE694,AE711)=0,"",ROUND(AVERAGE(AE660,AE677,AE694,AE711),1))</f>
        <v/>
      </c>
      <c r="AF712" s="270">
        <f>IF(COUNTA(AF660,AF677,AF694,AF711)=0,"",ROUND(AVERAGE(AF660,AF677,AF694,AF711),1))</f>
        <v/>
      </c>
      <c r="AH712" s="263">
        <f>IF(COUNTA(AH660,AH677,AH694,AH711)=0,"",ROUND(AVERAGE(AH660,AH677,AH694,AH711),1))</f>
        <v/>
      </c>
      <c r="AI712" s="263">
        <f>IF(COUNTA(AI660,AI677,AI694,AI711)=0,"",ROUND(AVERAGE(AI660,AI677,AI694,AI711),1))</f>
        <v/>
      </c>
      <c r="AJ712" s="263">
        <f>IF(COUNTA(AJ660,AJ677,AJ694,AJ711)=0,"",ROUND(AVERAGE(AJ660,AJ677,AJ694,AJ711),1))</f>
        <v/>
      </c>
      <c r="AK712" s="263">
        <f>IF(COUNTA(AK660,AK677,AK694,AK711)=0,"",ROUND(AVERAGE(AK660,AK677,AK694,AK711),1))</f>
        <v/>
      </c>
      <c r="AL712" s="263">
        <f>IF(COUNTA(AL660,AL677,AL694,AL711)=0,"",ROUND(AVERAGE(AL660,AL677,AL694,AL711),1))</f>
        <v/>
      </c>
      <c r="AM712" s="263">
        <f>IF(COUNTA(AM660,AM677,AM694,AM711)=0,"",ROUND(AVERAGE(AM660,AM677,AM694,AM711),1))</f>
        <v/>
      </c>
      <c r="AN712" s="263">
        <f>IF(COUNTA(AN660,AN677,AN694,AN711)=0,"",ROUND(AVERAGE(AN660,AN677,AN694,AN711),1))</f>
        <v/>
      </c>
      <c r="AO712" s="263">
        <f>IF(COUNTA(AO660,AO677,AO694,AO711)=0,"",ROUND(AVERAGE(AO660,AO677,AO694,AO711),1))</f>
        <v/>
      </c>
      <c r="AP712" s="263">
        <f>IF(COUNTA(AP660,AP677,AP694,AP711)=0,"",ROUND(AVERAGE(AP660,AP677,AP694,AP711),1))</f>
        <v/>
      </c>
      <c r="AQ712" s="263">
        <f>IF(COUNTA(AQ660,AQ677,AQ694,AQ711)=0,"",ROUND(AVERAGE(AQ660,AQ677,AQ694,AQ711),1))</f>
        <v/>
      </c>
      <c r="AR712" s="263">
        <f>IF(COUNTA(AR660,AR677,AR694,AR711)=0,"",ROUND(AVERAGE(AR660,AR677,AR694,AR711),1))</f>
        <v/>
      </c>
      <c r="AS712" s="263">
        <f>IF(COUNTA(AS660,AS677,AS694,AS711)=0,"",ROUND(AVERAGE(AS660,AS677,AS694,AS711),1))</f>
        <v/>
      </c>
      <c r="AT712" s="263">
        <f>IF(COUNTA(AT660,AT677,AT694,AT711)=0,"",ROUND(AVERAGE(AT660,AT677,AT694,AT711),1))</f>
        <v/>
      </c>
      <c r="AU712" s="273">
        <f>IF(COUNTA(AU660,AU677,AU694,AU711)=0,"",ROUND(AVERAGE(AU660,AU677,AU694,AU711),1))</f>
        <v/>
      </c>
    </row>
    <row r="713" ht="14.4" customHeight="1" s="185">
      <c r="C713" s="235" t="n"/>
      <c r="D713" s="194" t="n"/>
      <c r="E713" s="194" t="n"/>
      <c r="F713" s="194" t="n"/>
      <c r="G713" s="194" t="n"/>
      <c r="H713" s="194" t="n"/>
      <c r="I713" s="194" t="n"/>
      <c r="J713" s="194" t="n"/>
      <c r="K713" s="194" t="n"/>
      <c r="L713" s="194" t="n"/>
      <c r="M713" s="194" t="n"/>
      <c r="N713" s="194" t="n"/>
      <c r="O713" s="194" t="n"/>
      <c r="P713" s="194" t="n"/>
      <c r="Q713" s="235" t="n"/>
      <c r="S713" s="194" t="n"/>
      <c r="T713" s="194" t="n"/>
      <c r="U713" s="194" t="n"/>
      <c r="V713" s="194" t="n"/>
      <c r="W713" s="194" t="n"/>
      <c r="X713" s="194" t="n"/>
      <c r="Y713" s="194" t="n"/>
      <c r="Z713" s="194" t="n"/>
      <c r="AA713" s="194" t="n"/>
      <c r="AB713" s="194" t="n"/>
      <c r="AC713" s="194" t="n"/>
      <c r="AD713" s="194" t="n"/>
      <c r="AE713" s="194" t="n"/>
      <c r="AF713" s="235" t="n"/>
      <c r="AH713" s="194" t="n"/>
      <c r="AI713" s="194" t="n"/>
      <c r="AJ713" s="194" t="n"/>
      <c r="AK713" s="194" t="n"/>
      <c r="AL713" s="194" t="n"/>
      <c r="AM713" s="194" t="n"/>
      <c r="AN713" s="194" t="n"/>
      <c r="AO713" s="194" t="n"/>
      <c r="AP713" s="194" t="n"/>
      <c r="AQ713" s="194" t="n"/>
      <c r="AR713" s="194" t="n"/>
      <c r="AS713" s="194" t="n"/>
      <c r="AT713" s="194" t="n"/>
    </row>
    <row r="714" ht="15.6" customHeight="1" s="185">
      <c r="A714" s="216" t="inlineStr">
        <is>
          <t>📋 T1 — 📆 SEMAINE 11</t>
        </is>
      </c>
      <c r="C714" s="235" t="n"/>
      <c r="D714" s="194" t="n"/>
      <c r="E714" s="194" t="n"/>
      <c r="F714" s="194" t="n"/>
      <c r="G714" s="194" t="n"/>
      <c r="H714" s="194" t="n"/>
      <c r="I714" s="194" t="n"/>
      <c r="J714" s="194" t="n"/>
      <c r="K714" s="194" t="n"/>
      <c r="L714" s="194" t="n"/>
      <c r="M714" s="194" t="n"/>
      <c r="N714" s="194" t="n"/>
      <c r="O714" s="194" t="n"/>
      <c r="P714" s="194" t="n"/>
      <c r="Q714" s="235" t="n"/>
      <c r="S714" s="194" t="n"/>
      <c r="T714" s="194" t="n"/>
      <c r="U714" s="194" t="n"/>
      <c r="V714" s="194" t="n"/>
      <c r="W714" s="194" t="n"/>
      <c r="X714" s="194" t="n"/>
      <c r="Y714" s="194" t="n"/>
      <c r="Z714" s="194" t="n"/>
      <c r="AA714" s="194" t="n"/>
      <c r="AB714" s="194" t="n"/>
      <c r="AC714" s="194" t="n"/>
      <c r="AD714" s="194" t="n"/>
      <c r="AE714" s="194" t="n"/>
      <c r="AF714" s="235" t="n"/>
      <c r="AH714" s="194" t="n"/>
      <c r="AI714" s="194" t="n"/>
      <c r="AJ714" s="194" t="n"/>
      <c r="AK714" s="194" t="n"/>
      <c r="AL714" s="194" t="n"/>
      <c r="AM714" s="194" t="n"/>
      <c r="AN714" s="194" t="n"/>
      <c r="AO714" s="194" t="n"/>
      <c r="AP714" s="194" t="n"/>
      <c r="AQ714" s="194" t="n"/>
      <c r="AR714" s="194" t="n"/>
      <c r="AS714" s="194" t="n"/>
      <c r="AT714" s="194" t="n"/>
    </row>
    <row r="715" ht="30" customHeight="1" s="185">
      <c r="A715" s="254" t="inlineStr">
        <is>
          <t>N°</t>
        </is>
      </c>
      <c r="B715" s="227" t="inlineStr">
        <is>
          <t>📅 LUNDI</t>
        </is>
      </c>
      <c r="C715" s="228" t="n"/>
      <c r="D715" s="229" t="inlineStr">
        <is>
          <t>Règles</t>
        </is>
      </c>
      <c r="E715" s="229" t="inlineStr">
        <is>
          <t>Coopér.</t>
        </is>
      </c>
      <c r="F715" s="229" t="inlineStr">
        <is>
          <t>Comm.</t>
        </is>
      </c>
      <c r="G715" s="229" t="inlineStr">
        <is>
          <t>Entraide</t>
        </is>
      </c>
      <c r="H715" s="230" t="inlineStr">
        <is>
          <t>Initiat.</t>
        </is>
      </c>
      <c r="I715" s="230" t="inlineStr">
        <is>
          <t>Gest.mat</t>
        </is>
      </c>
      <c r="J715" s="230" t="inlineStr">
        <is>
          <t>Orga.</t>
        </is>
      </c>
      <c r="K715" s="231" t="inlineStr">
        <is>
          <t>Imagin.</t>
        </is>
      </c>
      <c r="L715" s="231" t="inlineStr">
        <is>
          <t>Expr.art</t>
        </is>
      </c>
      <c r="M715" s="231" t="inlineStr">
        <is>
          <t>Expr.corp</t>
        </is>
      </c>
      <c r="N715" s="232" t="inlineStr">
        <is>
          <t>Coord.</t>
        </is>
      </c>
      <c r="O715" s="232" t="inlineStr">
        <is>
          <t>Endur.</t>
        </is>
      </c>
      <c r="P715" s="232" t="inlineStr">
        <is>
          <t>Esp.sport</t>
        </is>
      </c>
      <c r="Q715" s="267" t="inlineStr">
        <is>
          <t>MOY</t>
        </is>
      </c>
      <c r="R715" s="268" t="inlineStr">
        <is>
          <t>▼ Activité</t>
        </is>
      </c>
      <c r="S715" s="229" t="inlineStr">
        <is>
          <t>Règles</t>
        </is>
      </c>
      <c r="T715" s="229" t="inlineStr">
        <is>
          <t>Coopér.</t>
        </is>
      </c>
      <c r="U715" s="229" t="inlineStr">
        <is>
          <t>Comm.</t>
        </is>
      </c>
      <c r="V715" s="229" t="inlineStr">
        <is>
          <t>Entraide</t>
        </is>
      </c>
      <c r="W715" s="230" t="inlineStr">
        <is>
          <t>Initiat.</t>
        </is>
      </c>
      <c r="X715" s="230" t="inlineStr">
        <is>
          <t>Gest.mat</t>
        </is>
      </c>
      <c r="Y715" s="230" t="inlineStr">
        <is>
          <t>Orga.</t>
        </is>
      </c>
      <c r="Z715" s="231" t="inlineStr">
        <is>
          <t>Imagin.</t>
        </is>
      </c>
      <c r="AA715" s="231" t="inlineStr">
        <is>
          <t>Expr.art</t>
        </is>
      </c>
      <c r="AB715" s="231" t="inlineStr">
        <is>
          <t>Expr.corp</t>
        </is>
      </c>
      <c r="AC715" s="232" t="inlineStr">
        <is>
          <t>Coord.</t>
        </is>
      </c>
      <c r="AD715" s="232" t="inlineStr">
        <is>
          <t>Endur.</t>
        </is>
      </c>
      <c r="AE715" s="232" t="inlineStr">
        <is>
          <t>Esp.sport</t>
        </is>
      </c>
      <c r="AF715" s="267" t="inlineStr">
        <is>
          <t>MOY</t>
        </is>
      </c>
      <c r="AH715" s="229" t="inlineStr">
        <is>
          <t>Règles</t>
        </is>
      </c>
      <c r="AI715" s="229" t="inlineStr">
        <is>
          <t>Coopér.</t>
        </is>
      </c>
      <c r="AJ715" s="229" t="inlineStr">
        <is>
          <t>Comm.</t>
        </is>
      </c>
      <c r="AK715" s="229" t="inlineStr">
        <is>
          <t>Entraide</t>
        </is>
      </c>
      <c r="AL715" s="230" t="inlineStr">
        <is>
          <t>Initiat.</t>
        </is>
      </c>
      <c r="AM715" s="230" t="inlineStr">
        <is>
          <t>Gest.mat</t>
        </is>
      </c>
      <c r="AN715" s="230" t="inlineStr">
        <is>
          <t>Orga.</t>
        </is>
      </c>
      <c r="AO715" s="231" t="inlineStr">
        <is>
          <t>Imagin.</t>
        </is>
      </c>
      <c r="AP715" s="231" t="inlineStr">
        <is>
          <t>Expr.art</t>
        </is>
      </c>
      <c r="AQ715" s="231" t="inlineStr">
        <is>
          <t>Expr.corp</t>
        </is>
      </c>
      <c r="AR715" s="232" t="inlineStr">
        <is>
          <t>Coord.</t>
        </is>
      </c>
      <c r="AS715" s="232" t="inlineStr">
        <is>
          <t>Endur.</t>
        </is>
      </c>
      <c r="AT715" s="232" t="inlineStr">
        <is>
          <t>Esp.sport</t>
        </is>
      </c>
      <c r="AU715" s="269" t="inlineStr">
        <is>
          <t>MOY</t>
        </is>
      </c>
    </row>
    <row r="716" ht="14.4" customHeight="1" s="185">
      <c r="A716" s="255" t="n">
        <v>1</v>
      </c>
      <c r="B716" s="194">
        <f t="array" ref="B716:B716">IFERROR(INDEX(Liste_Enfants!B$4:B$53,SMALL(IF(Liste_Enfants!E$4:E$53="C",ROW(Liste_Enfants!E$4:E$53)-3),1))&amp;" "&amp;INDEX(Liste_Enfants!C$4:C$53,SMALL(IF(Liste_Enfants!E$4:E$53="C",ROW(Liste_Enfants!E$4:E$53)-3),1)),"")</f>
        <v/>
      </c>
      <c r="C716" s="235" t="n"/>
      <c r="D716" s="256" t="n"/>
      <c r="E716" s="256" t="n"/>
      <c r="F716" s="256" t="n"/>
      <c r="G716" s="256" t="n"/>
      <c r="H716" s="256" t="n"/>
      <c r="I716" s="256" t="n"/>
      <c r="J716" s="256" t="n"/>
      <c r="K716" s="256" t="n"/>
      <c r="L716" s="256" t="n"/>
      <c r="M716" s="256" t="n"/>
      <c r="N716" s="256" t="n"/>
      <c r="O716" s="256" t="n"/>
      <c r="P716" s="256" t="n"/>
      <c r="Q716" s="264">
        <f>IF(COUNTA(D716:P716)=0,"",ROUND(AVERAGE(D716:P716),1))</f>
        <v/>
      </c>
      <c r="S716" s="256" t="n"/>
      <c r="T716" s="256" t="n"/>
      <c r="U716" s="256" t="n"/>
      <c r="V716" s="256" t="n"/>
      <c r="W716" s="256" t="n"/>
      <c r="X716" s="256" t="n"/>
      <c r="Y716" s="256" t="n"/>
      <c r="Z716" s="256" t="n"/>
      <c r="AA716" s="256" t="n"/>
      <c r="AB716" s="256" t="n"/>
      <c r="AC716" s="256" t="n"/>
      <c r="AD716" s="256" t="n"/>
      <c r="AE716" s="256" t="n"/>
      <c r="AF716" s="264">
        <f>IF(COUNTA(S716:AE716)=0,"",ROUND(AVERAGE(S716:AE716),1))</f>
        <v/>
      </c>
      <c r="AH716" s="256" t="n"/>
      <c r="AI716" s="256" t="n"/>
      <c r="AJ716" s="256" t="n"/>
      <c r="AK716" s="256" t="n"/>
      <c r="AL716" s="256" t="n"/>
      <c r="AM716" s="256" t="n"/>
      <c r="AN716" s="256" t="n"/>
      <c r="AO716" s="256" t="n"/>
      <c r="AP716" s="256" t="n"/>
      <c r="AQ716" s="256" t="n"/>
      <c r="AR716" s="256" t="n"/>
      <c r="AS716" s="256" t="n"/>
      <c r="AT716" s="256" t="n"/>
      <c r="AU716" s="237">
        <f>IF(COUNTA(AH716:AT716)=0,"",ROUND(AVERAGE(AH716:AT716),1))</f>
        <v/>
      </c>
    </row>
    <row r="717" ht="14.4" customHeight="1" s="185">
      <c r="A717" s="255" t="n">
        <v>2</v>
      </c>
      <c r="B717" s="194">
        <f t="array" ref="B717:B717">IFERROR(INDEX(Liste_Enfants!B$4:B$53,SMALL(IF(Liste_Enfants!E$4:E$53="C",ROW(Liste_Enfants!E$4:E$53)-3),2))&amp;" "&amp;INDEX(Liste_Enfants!C$4:C$53,SMALL(IF(Liste_Enfants!E$4:E$53="C",ROW(Liste_Enfants!E$4:E$53)-3),2)),"")</f>
        <v/>
      </c>
      <c r="C717" s="235" t="n"/>
      <c r="D717" s="256" t="n"/>
      <c r="E717" s="256" t="n"/>
      <c r="F717" s="256" t="n"/>
      <c r="G717" s="256" t="n"/>
      <c r="H717" s="256" t="n"/>
      <c r="I717" s="256" t="n"/>
      <c r="J717" s="256" t="n"/>
      <c r="K717" s="256" t="n"/>
      <c r="L717" s="256" t="n"/>
      <c r="M717" s="256" t="n"/>
      <c r="N717" s="256" t="n"/>
      <c r="O717" s="256" t="n"/>
      <c r="P717" s="256" t="n"/>
      <c r="Q717" s="264">
        <f>IF(COUNTA(D717:P717)=0,"",ROUND(AVERAGE(D717:P717),1))</f>
        <v/>
      </c>
      <c r="S717" s="256" t="n"/>
      <c r="T717" s="256" t="n"/>
      <c r="U717" s="256" t="n"/>
      <c r="V717" s="256" t="n"/>
      <c r="W717" s="256" t="n"/>
      <c r="X717" s="256" t="n"/>
      <c r="Y717" s="256" t="n"/>
      <c r="Z717" s="256" t="n"/>
      <c r="AA717" s="256" t="n"/>
      <c r="AB717" s="256" t="n"/>
      <c r="AC717" s="256" t="n"/>
      <c r="AD717" s="256" t="n"/>
      <c r="AE717" s="256" t="n"/>
      <c r="AF717" s="264">
        <f>IF(COUNTA(S717:AE717)=0,"",ROUND(AVERAGE(S717:AE717),1))</f>
        <v/>
      </c>
      <c r="AH717" s="256" t="n"/>
      <c r="AI717" s="256" t="n"/>
      <c r="AJ717" s="256" t="n"/>
      <c r="AK717" s="256" t="n"/>
      <c r="AL717" s="256" t="n"/>
      <c r="AM717" s="256" t="n"/>
      <c r="AN717" s="256" t="n"/>
      <c r="AO717" s="256" t="n"/>
      <c r="AP717" s="256" t="n"/>
      <c r="AQ717" s="256" t="n"/>
      <c r="AR717" s="256" t="n"/>
      <c r="AS717" s="256" t="n"/>
      <c r="AT717" s="256" t="n"/>
      <c r="AU717" s="237">
        <f>IF(COUNTA(AH717:AT717)=0,"",ROUND(AVERAGE(AH717:AT717),1))</f>
        <v/>
      </c>
    </row>
    <row r="718" ht="14.4" customHeight="1" s="185">
      <c r="A718" s="255" t="n">
        <v>3</v>
      </c>
      <c r="B718" s="194">
        <f t="array" ref="B718:B718">IFERROR(INDEX(Liste_Enfants!B$4:B$53,SMALL(IF(Liste_Enfants!E$4:E$53="C",ROW(Liste_Enfants!E$4:E$53)-3),3))&amp;" "&amp;INDEX(Liste_Enfants!C$4:C$53,SMALL(IF(Liste_Enfants!E$4:E$53="C",ROW(Liste_Enfants!E$4:E$53)-3),3)),"")</f>
        <v/>
      </c>
      <c r="C718" s="235" t="n"/>
      <c r="D718" s="256" t="n"/>
      <c r="E718" s="256" t="n"/>
      <c r="F718" s="256" t="n"/>
      <c r="G718" s="256" t="n"/>
      <c r="H718" s="256" t="n"/>
      <c r="I718" s="256" t="n"/>
      <c r="J718" s="256" t="n"/>
      <c r="K718" s="256" t="n"/>
      <c r="L718" s="256" t="n"/>
      <c r="M718" s="256" t="n"/>
      <c r="N718" s="256" t="n"/>
      <c r="O718" s="256" t="n"/>
      <c r="P718" s="256" t="n"/>
      <c r="Q718" s="264">
        <f>IF(COUNTA(D718:P718)=0,"",ROUND(AVERAGE(D718:P718),1))</f>
        <v/>
      </c>
      <c r="S718" s="256" t="n"/>
      <c r="T718" s="256" t="n"/>
      <c r="U718" s="256" t="n"/>
      <c r="V718" s="256" t="n"/>
      <c r="W718" s="256" t="n"/>
      <c r="X718" s="256" t="n"/>
      <c r="Y718" s="256" t="n"/>
      <c r="Z718" s="256" t="n"/>
      <c r="AA718" s="256" t="n"/>
      <c r="AB718" s="256" t="n"/>
      <c r="AC718" s="256" t="n"/>
      <c r="AD718" s="256" t="n"/>
      <c r="AE718" s="256" t="n"/>
      <c r="AF718" s="264">
        <f>IF(COUNTA(S718:AE718)=0,"",ROUND(AVERAGE(S718:AE718),1))</f>
        <v/>
      </c>
      <c r="AH718" s="256" t="n"/>
      <c r="AI718" s="256" t="n"/>
      <c r="AJ718" s="256" t="n"/>
      <c r="AK718" s="256" t="n"/>
      <c r="AL718" s="256" t="n"/>
      <c r="AM718" s="256" t="n"/>
      <c r="AN718" s="256" t="n"/>
      <c r="AO718" s="256" t="n"/>
      <c r="AP718" s="256" t="n"/>
      <c r="AQ718" s="256" t="n"/>
      <c r="AR718" s="256" t="n"/>
      <c r="AS718" s="256" t="n"/>
      <c r="AT718" s="256" t="n"/>
      <c r="AU718" s="237">
        <f>IF(COUNTA(AH718:AT718)=0,"",ROUND(AVERAGE(AH718:AT718),1))</f>
        <v/>
      </c>
    </row>
    <row r="719" ht="14.4" customHeight="1" s="185">
      <c r="A719" s="255" t="n">
        <v>4</v>
      </c>
      <c r="B719" s="194">
        <f t="array" ref="B719:B719">IFERROR(INDEX(Liste_Enfants!B$4:B$53,SMALL(IF(Liste_Enfants!E$4:E$53="C",ROW(Liste_Enfants!E$4:E$53)-3),4))&amp;" "&amp;INDEX(Liste_Enfants!C$4:C$53,SMALL(IF(Liste_Enfants!E$4:E$53="C",ROW(Liste_Enfants!E$4:E$53)-3),4)),"")</f>
        <v/>
      </c>
      <c r="C719" s="235" t="n"/>
      <c r="D719" s="256" t="n"/>
      <c r="E719" s="256" t="n"/>
      <c r="F719" s="256" t="n"/>
      <c r="G719" s="256" t="n"/>
      <c r="H719" s="256" t="n"/>
      <c r="I719" s="256" t="n"/>
      <c r="J719" s="256" t="n"/>
      <c r="K719" s="256" t="n"/>
      <c r="L719" s="256" t="n"/>
      <c r="M719" s="256" t="n"/>
      <c r="N719" s="256" t="n"/>
      <c r="O719" s="256" t="n"/>
      <c r="P719" s="256" t="n"/>
      <c r="Q719" s="264">
        <f>IF(COUNTA(D719:P719)=0,"",ROUND(AVERAGE(D719:P719),1))</f>
        <v/>
      </c>
      <c r="S719" s="256" t="n"/>
      <c r="T719" s="256" t="n"/>
      <c r="U719" s="256" t="n"/>
      <c r="V719" s="256" t="n"/>
      <c r="W719" s="256" t="n"/>
      <c r="X719" s="256" t="n"/>
      <c r="Y719" s="256" t="n"/>
      <c r="Z719" s="256" t="n"/>
      <c r="AA719" s="256" t="n"/>
      <c r="AB719" s="256" t="n"/>
      <c r="AC719" s="256" t="n"/>
      <c r="AD719" s="256" t="n"/>
      <c r="AE719" s="256" t="n"/>
      <c r="AF719" s="264">
        <f>IF(COUNTA(S719:AE719)=0,"",ROUND(AVERAGE(S719:AE719),1))</f>
        <v/>
      </c>
      <c r="AH719" s="256" t="n"/>
      <c r="AI719" s="256" t="n"/>
      <c r="AJ719" s="256" t="n"/>
      <c r="AK719" s="256" t="n"/>
      <c r="AL719" s="256" t="n"/>
      <c r="AM719" s="256" t="n"/>
      <c r="AN719" s="256" t="n"/>
      <c r="AO719" s="256" t="n"/>
      <c r="AP719" s="256" t="n"/>
      <c r="AQ719" s="256" t="n"/>
      <c r="AR719" s="256" t="n"/>
      <c r="AS719" s="256" t="n"/>
      <c r="AT719" s="256" t="n"/>
      <c r="AU719" s="237">
        <f>IF(COUNTA(AH719:AT719)=0,"",ROUND(AVERAGE(AH719:AT719),1))</f>
        <v/>
      </c>
    </row>
    <row r="720" ht="14.4" customHeight="1" s="185">
      <c r="A720" s="255" t="n">
        <v>5</v>
      </c>
      <c r="B720" s="194">
        <f t="array" ref="B720:B720">IFERROR(INDEX(Liste_Enfants!B$4:B$53,SMALL(IF(Liste_Enfants!E$4:E$53="C",ROW(Liste_Enfants!E$4:E$53)-3),5))&amp;" "&amp;INDEX(Liste_Enfants!C$4:C$53,SMALL(IF(Liste_Enfants!E$4:E$53="C",ROW(Liste_Enfants!E$4:E$53)-3),5)),"")</f>
        <v/>
      </c>
      <c r="C720" s="235" t="n"/>
      <c r="D720" s="256" t="n"/>
      <c r="E720" s="256" t="n"/>
      <c r="F720" s="256" t="n"/>
      <c r="G720" s="256" t="n"/>
      <c r="H720" s="256" t="n"/>
      <c r="I720" s="256" t="n"/>
      <c r="J720" s="256" t="n"/>
      <c r="K720" s="256" t="n"/>
      <c r="L720" s="256" t="n"/>
      <c r="M720" s="256" t="n"/>
      <c r="N720" s="256" t="n"/>
      <c r="O720" s="256" t="n"/>
      <c r="P720" s="256" t="n"/>
      <c r="Q720" s="264">
        <f>IF(COUNTA(D720:P720)=0,"",ROUND(AVERAGE(D720:P720),1))</f>
        <v/>
      </c>
      <c r="S720" s="256" t="n"/>
      <c r="T720" s="256" t="n"/>
      <c r="U720" s="256" t="n"/>
      <c r="V720" s="256" t="n"/>
      <c r="W720" s="256" t="n"/>
      <c r="X720" s="256" t="n"/>
      <c r="Y720" s="256" t="n"/>
      <c r="Z720" s="256" t="n"/>
      <c r="AA720" s="256" t="n"/>
      <c r="AB720" s="256" t="n"/>
      <c r="AC720" s="256" t="n"/>
      <c r="AD720" s="256" t="n"/>
      <c r="AE720" s="256" t="n"/>
      <c r="AF720" s="264">
        <f>IF(COUNTA(S720:AE720)=0,"",ROUND(AVERAGE(S720:AE720),1))</f>
        <v/>
      </c>
      <c r="AH720" s="256" t="n"/>
      <c r="AI720" s="256" t="n"/>
      <c r="AJ720" s="256" t="n"/>
      <c r="AK720" s="256" t="n"/>
      <c r="AL720" s="256" t="n"/>
      <c r="AM720" s="256" t="n"/>
      <c r="AN720" s="256" t="n"/>
      <c r="AO720" s="256" t="n"/>
      <c r="AP720" s="256" t="n"/>
      <c r="AQ720" s="256" t="n"/>
      <c r="AR720" s="256" t="n"/>
      <c r="AS720" s="256" t="n"/>
      <c r="AT720" s="256" t="n"/>
      <c r="AU720" s="237">
        <f>IF(COUNTA(AH720:AT720)=0,"",ROUND(AVERAGE(AH720:AT720),1))</f>
        <v/>
      </c>
    </row>
    <row r="721" ht="14.4" customHeight="1" s="185">
      <c r="A721" s="255" t="n">
        <v>6</v>
      </c>
      <c r="B721" s="194">
        <f t="array" ref="B721:B721">IFERROR(INDEX(Liste_Enfants!B$4:B$53,SMALL(IF(Liste_Enfants!E$4:E$53="C",ROW(Liste_Enfants!E$4:E$53)-3),6))&amp;" "&amp;INDEX(Liste_Enfants!C$4:C$53,SMALL(IF(Liste_Enfants!E$4:E$53="C",ROW(Liste_Enfants!E$4:E$53)-3),6)),"")</f>
        <v/>
      </c>
      <c r="C721" s="235" t="n"/>
      <c r="D721" s="256" t="n"/>
      <c r="E721" s="256" t="n"/>
      <c r="F721" s="256" t="n"/>
      <c r="G721" s="256" t="n"/>
      <c r="H721" s="256" t="n"/>
      <c r="I721" s="256" t="n"/>
      <c r="J721" s="256" t="n"/>
      <c r="K721" s="256" t="n"/>
      <c r="L721" s="256" t="n"/>
      <c r="M721" s="256" t="n"/>
      <c r="N721" s="256" t="n"/>
      <c r="O721" s="256" t="n"/>
      <c r="P721" s="256" t="n"/>
      <c r="Q721" s="264">
        <f>IF(COUNTA(D721:P721)=0,"",ROUND(AVERAGE(D721:P721),1))</f>
        <v/>
      </c>
      <c r="S721" s="256" t="n"/>
      <c r="T721" s="256" t="n"/>
      <c r="U721" s="256" t="n"/>
      <c r="V721" s="256" t="n"/>
      <c r="W721" s="256" t="n"/>
      <c r="X721" s="256" t="n"/>
      <c r="Y721" s="256" t="n"/>
      <c r="Z721" s="256" t="n"/>
      <c r="AA721" s="256" t="n"/>
      <c r="AB721" s="256" t="n"/>
      <c r="AC721" s="256" t="n"/>
      <c r="AD721" s="256" t="n"/>
      <c r="AE721" s="256" t="n"/>
      <c r="AF721" s="264">
        <f>IF(COUNTA(S721:AE721)=0,"",ROUND(AVERAGE(S721:AE721),1))</f>
        <v/>
      </c>
      <c r="AH721" s="256" t="n"/>
      <c r="AI721" s="256" t="n"/>
      <c r="AJ721" s="256" t="n"/>
      <c r="AK721" s="256" t="n"/>
      <c r="AL721" s="256" t="n"/>
      <c r="AM721" s="256" t="n"/>
      <c r="AN721" s="256" t="n"/>
      <c r="AO721" s="256" t="n"/>
      <c r="AP721" s="256" t="n"/>
      <c r="AQ721" s="256" t="n"/>
      <c r="AR721" s="256" t="n"/>
      <c r="AS721" s="256" t="n"/>
      <c r="AT721" s="256" t="n"/>
      <c r="AU721" s="237">
        <f>IF(COUNTA(AH721:AT721)=0,"",ROUND(AVERAGE(AH721:AT721),1))</f>
        <v/>
      </c>
    </row>
    <row r="722" ht="14.4" customHeight="1" s="185">
      <c r="A722" s="255" t="n">
        <v>7</v>
      </c>
      <c r="B722" s="194">
        <f t="array" ref="B722:B722">IFERROR(INDEX(Liste_Enfants!B$4:B$53,SMALL(IF(Liste_Enfants!E$4:E$53="C",ROW(Liste_Enfants!E$4:E$53)-3),7))&amp;" "&amp;INDEX(Liste_Enfants!C$4:C$53,SMALL(IF(Liste_Enfants!E$4:E$53="C",ROW(Liste_Enfants!E$4:E$53)-3),7)),"")</f>
        <v/>
      </c>
      <c r="C722" s="235" t="n"/>
      <c r="D722" s="256" t="n"/>
      <c r="E722" s="256" t="n"/>
      <c r="F722" s="256" t="n"/>
      <c r="G722" s="256" t="n"/>
      <c r="H722" s="256" t="n"/>
      <c r="I722" s="256" t="n"/>
      <c r="J722" s="256" t="n"/>
      <c r="K722" s="256" t="n"/>
      <c r="L722" s="256" t="n"/>
      <c r="M722" s="256" t="n"/>
      <c r="N722" s="256" t="n"/>
      <c r="O722" s="256" t="n"/>
      <c r="P722" s="256" t="n"/>
      <c r="Q722" s="264">
        <f>IF(COUNTA(D722:P722)=0,"",ROUND(AVERAGE(D722:P722),1))</f>
        <v/>
      </c>
      <c r="S722" s="256" t="n"/>
      <c r="T722" s="256" t="n"/>
      <c r="U722" s="256" t="n"/>
      <c r="V722" s="256" t="n"/>
      <c r="W722" s="256" t="n"/>
      <c r="X722" s="256" t="n"/>
      <c r="Y722" s="256" t="n"/>
      <c r="Z722" s="256" t="n"/>
      <c r="AA722" s="256" t="n"/>
      <c r="AB722" s="256" t="n"/>
      <c r="AC722" s="256" t="n"/>
      <c r="AD722" s="256" t="n"/>
      <c r="AE722" s="256" t="n"/>
      <c r="AF722" s="264">
        <f>IF(COUNTA(S722:AE722)=0,"",ROUND(AVERAGE(S722:AE722),1))</f>
        <v/>
      </c>
      <c r="AH722" s="256" t="n"/>
      <c r="AI722" s="256" t="n"/>
      <c r="AJ722" s="256" t="n"/>
      <c r="AK722" s="256" t="n"/>
      <c r="AL722" s="256" t="n"/>
      <c r="AM722" s="256" t="n"/>
      <c r="AN722" s="256" t="n"/>
      <c r="AO722" s="256" t="n"/>
      <c r="AP722" s="256" t="n"/>
      <c r="AQ722" s="256" t="n"/>
      <c r="AR722" s="256" t="n"/>
      <c r="AS722" s="256" t="n"/>
      <c r="AT722" s="256" t="n"/>
      <c r="AU722" s="237">
        <f>IF(COUNTA(AH722:AT722)=0,"",ROUND(AVERAGE(AH722:AT722),1))</f>
        <v/>
      </c>
    </row>
    <row r="723" ht="14.4" customHeight="1" s="185">
      <c r="A723" s="255" t="n">
        <v>8</v>
      </c>
      <c r="B723" s="194">
        <f t="array" ref="B723:B723">IFERROR(INDEX(Liste_Enfants!B$4:B$53,SMALL(IF(Liste_Enfants!E$4:E$53="C",ROW(Liste_Enfants!E$4:E$53)-3),8))&amp;" "&amp;INDEX(Liste_Enfants!C$4:C$53,SMALL(IF(Liste_Enfants!E$4:E$53="C",ROW(Liste_Enfants!E$4:E$53)-3),8)),"")</f>
        <v/>
      </c>
      <c r="C723" s="235" t="n"/>
      <c r="D723" s="256" t="n"/>
      <c r="E723" s="256" t="n"/>
      <c r="F723" s="256" t="n"/>
      <c r="G723" s="256" t="n"/>
      <c r="H723" s="256" t="n"/>
      <c r="I723" s="256" t="n"/>
      <c r="J723" s="256" t="n"/>
      <c r="K723" s="256" t="n"/>
      <c r="L723" s="256" t="n"/>
      <c r="M723" s="256" t="n"/>
      <c r="N723" s="256" t="n"/>
      <c r="O723" s="256" t="n"/>
      <c r="P723" s="256" t="n"/>
      <c r="Q723" s="264">
        <f>IF(COUNTA(D723:P723)=0,"",ROUND(AVERAGE(D723:P723),1))</f>
        <v/>
      </c>
      <c r="S723" s="256" t="n"/>
      <c r="T723" s="256" t="n"/>
      <c r="U723" s="256" t="n"/>
      <c r="V723" s="256" t="n"/>
      <c r="W723" s="256" t="n"/>
      <c r="X723" s="256" t="n"/>
      <c r="Y723" s="256" t="n"/>
      <c r="Z723" s="256" t="n"/>
      <c r="AA723" s="256" t="n"/>
      <c r="AB723" s="256" t="n"/>
      <c r="AC723" s="256" t="n"/>
      <c r="AD723" s="256" t="n"/>
      <c r="AE723" s="256" t="n"/>
      <c r="AF723" s="264">
        <f>IF(COUNTA(S723:AE723)=0,"",ROUND(AVERAGE(S723:AE723),1))</f>
        <v/>
      </c>
      <c r="AH723" s="256" t="n"/>
      <c r="AI723" s="256" t="n"/>
      <c r="AJ723" s="256" t="n"/>
      <c r="AK723" s="256" t="n"/>
      <c r="AL723" s="256" t="n"/>
      <c r="AM723" s="256" t="n"/>
      <c r="AN723" s="256" t="n"/>
      <c r="AO723" s="256" t="n"/>
      <c r="AP723" s="256" t="n"/>
      <c r="AQ723" s="256" t="n"/>
      <c r="AR723" s="256" t="n"/>
      <c r="AS723" s="256" t="n"/>
      <c r="AT723" s="256" t="n"/>
      <c r="AU723" s="237">
        <f>IF(COUNTA(AH723:AT723)=0,"",ROUND(AVERAGE(AH723:AT723),1))</f>
        <v/>
      </c>
    </row>
    <row r="724" ht="14.4" customHeight="1" s="185">
      <c r="A724" s="255" t="n">
        <v>9</v>
      </c>
      <c r="B724" s="194">
        <f t="array" ref="B724:B724">IFERROR(INDEX(Liste_Enfants!B$4:B$53,SMALL(IF(Liste_Enfants!E$4:E$53="C",ROW(Liste_Enfants!E$4:E$53)-3),9))&amp;" "&amp;INDEX(Liste_Enfants!C$4:C$53,SMALL(IF(Liste_Enfants!E$4:E$53="C",ROW(Liste_Enfants!E$4:E$53)-3),9)),"")</f>
        <v/>
      </c>
      <c r="C724" s="235" t="n"/>
      <c r="D724" s="256" t="n"/>
      <c r="E724" s="256" t="n"/>
      <c r="F724" s="256" t="n"/>
      <c r="G724" s="256" t="n"/>
      <c r="H724" s="256" t="n"/>
      <c r="I724" s="256" t="n"/>
      <c r="J724" s="256" t="n"/>
      <c r="K724" s="256" t="n"/>
      <c r="L724" s="256" t="n"/>
      <c r="M724" s="256" t="n"/>
      <c r="N724" s="256" t="n"/>
      <c r="O724" s="256" t="n"/>
      <c r="P724" s="256" t="n"/>
      <c r="Q724" s="264">
        <f>IF(COUNTA(D724:P724)=0,"",ROUND(AVERAGE(D724:P724),1))</f>
        <v/>
      </c>
      <c r="S724" s="256" t="n"/>
      <c r="T724" s="256" t="n"/>
      <c r="U724" s="256" t="n"/>
      <c r="V724" s="256" t="n"/>
      <c r="W724" s="256" t="n"/>
      <c r="X724" s="256" t="n"/>
      <c r="Y724" s="256" t="n"/>
      <c r="Z724" s="256" t="n"/>
      <c r="AA724" s="256" t="n"/>
      <c r="AB724" s="256" t="n"/>
      <c r="AC724" s="256" t="n"/>
      <c r="AD724" s="256" t="n"/>
      <c r="AE724" s="256" t="n"/>
      <c r="AF724" s="264">
        <f>IF(COUNTA(S724:AE724)=0,"",ROUND(AVERAGE(S724:AE724),1))</f>
        <v/>
      </c>
      <c r="AH724" s="256" t="n"/>
      <c r="AI724" s="256" t="n"/>
      <c r="AJ724" s="256" t="n"/>
      <c r="AK724" s="256" t="n"/>
      <c r="AL724" s="256" t="n"/>
      <c r="AM724" s="256" t="n"/>
      <c r="AN724" s="256" t="n"/>
      <c r="AO724" s="256" t="n"/>
      <c r="AP724" s="256" t="n"/>
      <c r="AQ724" s="256" t="n"/>
      <c r="AR724" s="256" t="n"/>
      <c r="AS724" s="256" t="n"/>
      <c r="AT724" s="256" t="n"/>
      <c r="AU724" s="237">
        <f>IF(COUNTA(AH724:AT724)=0,"",ROUND(AVERAGE(AH724:AT724),1))</f>
        <v/>
      </c>
    </row>
    <row r="725" ht="14.4" customHeight="1" s="185">
      <c r="A725" s="255" t="n">
        <v>10</v>
      </c>
      <c r="B725" s="194">
        <f t="array" ref="B725:B725">IFERROR(INDEX(Liste_Enfants!B$4:B$53,SMALL(IF(Liste_Enfants!E$4:E$53="C",ROW(Liste_Enfants!E$4:E$53)-3),10))&amp;" "&amp;INDEX(Liste_Enfants!C$4:C$53,SMALL(IF(Liste_Enfants!E$4:E$53="C",ROW(Liste_Enfants!E$4:E$53)-3),10)),"")</f>
        <v/>
      </c>
      <c r="C725" s="235" t="n"/>
      <c r="D725" s="256" t="n"/>
      <c r="E725" s="256" t="n"/>
      <c r="F725" s="256" t="n"/>
      <c r="G725" s="256" t="n"/>
      <c r="H725" s="256" t="n"/>
      <c r="I725" s="256" t="n"/>
      <c r="J725" s="256" t="n"/>
      <c r="K725" s="256" t="n"/>
      <c r="L725" s="256" t="n"/>
      <c r="M725" s="256" t="n"/>
      <c r="N725" s="256" t="n"/>
      <c r="O725" s="256" t="n"/>
      <c r="P725" s="256" t="n"/>
      <c r="Q725" s="264">
        <f>IF(COUNTA(D725:P725)=0,"",ROUND(AVERAGE(D725:P725),1))</f>
        <v/>
      </c>
      <c r="S725" s="256" t="n"/>
      <c r="T725" s="256" t="n"/>
      <c r="U725" s="256" t="n"/>
      <c r="V725" s="256" t="n"/>
      <c r="W725" s="256" t="n"/>
      <c r="X725" s="256" t="n"/>
      <c r="Y725" s="256" t="n"/>
      <c r="Z725" s="256" t="n"/>
      <c r="AA725" s="256" t="n"/>
      <c r="AB725" s="256" t="n"/>
      <c r="AC725" s="256" t="n"/>
      <c r="AD725" s="256" t="n"/>
      <c r="AE725" s="256" t="n"/>
      <c r="AF725" s="264">
        <f>IF(COUNTA(S725:AE725)=0,"",ROUND(AVERAGE(S725:AE725),1))</f>
        <v/>
      </c>
      <c r="AH725" s="256" t="n"/>
      <c r="AI725" s="256" t="n"/>
      <c r="AJ725" s="256" t="n"/>
      <c r="AK725" s="256" t="n"/>
      <c r="AL725" s="256" t="n"/>
      <c r="AM725" s="256" t="n"/>
      <c r="AN725" s="256" t="n"/>
      <c r="AO725" s="256" t="n"/>
      <c r="AP725" s="256" t="n"/>
      <c r="AQ725" s="256" t="n"/>
      <c r="AR725" s="256" t="n"/>
      <c r="AS725" s="256" t="n"/>
      <c r="AT725" s="256" t="n"/>
      <c r="AU725" s="237">
        <f>IF(COUNTA(AH725:AT725)=0,"",ROUND(AVERAGE(AH725:AT725),1))</f>
        <v/>
      </c>
    </row>
    <row r="726" ht="14.4" customHeight="1" s="185">
      <c r="A726" s="255" t="n">
        <v>11</v>
      </c>
      <c r="B726" s="194">
        <f t="array" ref="B726:B726">IFERROR(INDEX(Liste_Enfants!B$4:B$53,SMALL(IF(Liste_Enfants!E$4:E$53="C",ROW(Liste_Enfants!E$4:E$53)-3),11))&amp;" "&amp;INDEX(Liste_Enfants!C$4:C$53,SMALL(IF(Liste_Enfants!E$4:E$53="C",ROW(Liste_Enfants!E$4:E$53)-3),11)),"")</f>
        <v/>
      </c>
      <c r="C726" s="235" t="n"/>
      <c r="D726" s="256" t="n"/>
      <c r="E726" s="256" t="n"/>
      <c r="F726" s="256" t="n"/>
      <c r="G726" s="256" t="n"/>
      <c r="H726" s="256" t="n"/>
      <c r="I726" s="256" t="n"/>
      <c r="J726" s="256" t="n"/>
      <c r="K726" s="256" t="n"/>
      <c r="L726" s="256" t="n"/>
      <c r="M726" s="256" t="n"/>
      <c r="N726" s="256" t="n"/>
      <c r="O726" s="256" t="n"/>
      <c r="P726" s="256" t="n"/>
      <c r="Q726" s="264">
        <f>IF(COUNTA(D726:P726)=0,"",ROUND(AVERAGE(D726:P726),1))</f>
        <v/>
      </c>
      <c r="S726" s="256" t="n"/>
      <c r="T726" s="256" t="n"/>
      <c r="U726" s="256" t="n"/>
      <c r="V726" s="256" t="n"/>
      <c r="W726" s="256" t="n"/>
      <c r="X726" s="256" t="n"/>
      <c r="Y726" s="256" t="n"/>
      <c r="Z726" s="256" t="n"/>
      <c r="AA726" s="256" t="n"/>
      <c r="AB726" s="256" t="n"/>
      <c r="AC726" s="256" t="n"/>
      <c r="AD726" s="256" t="n"/>
      <c r="AE726" s="256" t="n"/>
      <c r="AF726" s="264">
        <f>IF(COUNTA(S726:AE726)=0,"",ROUND(AVERAGE(S726:AE726),1))</f>
        <v/>
      </c>
      <c r="AH726" s="256" t="n"/>
      <c r="AI726" s="256" t="n"/>
      <c r="AJ726" s="256" t="n"/>
      <c r="AK726" s="256" t="n"/>
      <c r="AL726" s="256" t="n"/>
      <c r="AM726" s="256" t="n"/>
      <c r="AN726" s="256" t="n"/>
      <c r="AO726" s="256" t="n"/>
      <c r="AP726" s="256" t="n"/>
      <c r="AQ726" s="256" t="n"/>
      <c r="AR726" s="256" t="n"/>
      <c r="AS726" s="256" t="n"/>
      <c r="AT726" s="256" t="n"/>
      <c r="AU726" s="237">
        <f>IF(COUNTA(AH726:AT726)=0,"",ROUND(AVERAGE(AH726:AT726),1))</f>
        <v/>
      </c>
    </row>
    <row r="727" ht="14.4" customHeight="1" s="185">
      <c r="A727" s="255" t="n">
        <v>12</v>
      </c>
      <c r="B727" s="194">
        <f t="array" ref="B727:B727">IFERROR(INDEX(Liste_Enfants!B$4:B$53,SMALL(IF(Liste_Enfants!E$4:E$53="C",ROW(Liste_Enfants!E$4:E$53)-3),12))&amp;" "&amp;INDEX(Liste_Enfants!C$4:C$53,SMALL(IF(Liste_Enfants!E$4:E$53="C",ROW(Liste_Enfants!E$4:E$53)-3),12)),"")</f>
        <v/>
      </c>
      <c r="C727" s="235" t="n"/>
      <c r="D727" s="256" t="n"/>
      <c r="E727" s="256" t="n"/>
      <c r="F727" s="256" t="n"/>
      <c r="G727" s="256" t="n"/>
      <c r="H727" s="256" t="n"/>
      <c r="I727" s="256" t="n"/>
      <c r="J727" s="256" t="n"/>
      <c r="K727" s="256" t="n"/>
      <c r="L727" s="256" t="n"/>
      <c r="M727" s="256" t="n"/>
      <c r="N727" s="256" t="n"/>
      <c r="O727" s="256" t="n"/>
      <c r="P727" s="256" t="n"/>
      <c r="Q727" s="264">
        <f>IF(COUNTA(D727:P727)=0,"",ROUND(AVERAGE(D727:P727),1))</f>
        <v/>
      </c>
      <c r="S727" s="256" t="n"/>
      <c r="T727" s="256" t="n"/>
      <c r="U727" s="256" t="n"/>
      <c r="V727" s="256" t="n"/>
      <c r="W727" s="256" t="n"/>
      <c r="X727" s="256" t="n"/>
      <c r="Y727" s="256" t="n"/>
      <c r="Z727" s="256" t="n"/>
      <c r="AA727" s="256" t="n"/>
      <c r="AB727" s="256" t="n"/>
      <c r="AC727" s="256" t="n"/>
      <c r="AD727" s="256" t="n"/>
      <c r="AE727" s="256" t="n"/>
      <c r="AF727" s="264">
        <f>IF(COUNTA(S727:AE727)=0,"",ROUND(AVERAGE(S727:AE727),1))</f>
        <v/>
      </c>
      <c r="AH727" s="256" t="n"/>
      <c r="AI727" s="256" t="n"/>
      <c r="AJ727" s="256" t="n"/>
      <c r="AK727" s="256" t="n"/>
      <c r="AL727" s="256" t="n"/>
      <c r="AM727" s="256" t="n"/>
      <c r="AN727" s="256" t="n"/>
      <c r="AO727" s="256" t="n"/>
      <c r="AP727" s="256" t="n"/>
      <c r="AQ727" s="256" t="n"/>
      <c r="AR727" s="256" t="n"/>
      <c r="AS727" s="256" t="n"/>
      <c r="AT727" s="256" t="n"/>
      <c r="AU727" s="237">
        <f>IF(COUNTA(AH727:AT727)=0,"",ROUND(AVERAGE(AH727:AT727),1))</f>
        <v/>
      </c>
    </row>
    <row r="728" ht="14.4" customHeight="1" s="185">
      <c r="A728" s="255" t="n">
        <v>13</v>
      </c>
      <c r="B728" s="194">
        <f t="array" ref="B728:B728">IFERROR(INDEX(Liste_Enfants!B$4:B$53,SMALL(IF(Liste_Enfants!E$4:E$53="C",ROW(Liste_Enfants!E$4:E$53)-3),13))&amp;" "&amp;INDEX(Liste_Enfants!C$4:C$53,SMALL(IF(Liste_Enfants!E$4:E$53="C",ROW(Liste_Enfants!E$4:E$53)-3),13)),"")</f>
        <v/>
      </c>
      <c r="C728" s="235" t="n"/>
      <c r="D728" s="256" t="n"/>
      <c r="E728" s="256" t="n"/>
      <c r="F728" s="256" t="n"/>
      <c r="G728" s="256" t="n"/>
      <c r="H728" s="256" t="n"/>
      <c r="I728" s="256" t="n"/>
      <c r="J728" s="256" t="n"/>
      <c r="K728" s="256" t="n"/>
      <c r="L728" s="256" t="n"/>
      <c r="M728" s="256" t="n"/>
      <c r="N728" s="256" t="n"/>
      <c r="O728" s="256" t="n"/>
      <c r="P728" s="256" t="n"/>
      <c r="Q728" s="264">
        <f>IF(COUNTA(D728:P728)=0,"",ROUND(AVERAGE(D728:P728),1))</f>
        <v/>
      </c>
      <c r="S728" s="256" t="n"/>
      <c r="T728" s="256" t="n"/>
      <c r="U728" s="256" t="n"/>
      <c r="V728" s="256" t="n"/>
      <c r="W728" s="256" t="n"/>
      <c r="X728" s="256" t="n"/>
      <c r="Y728" s="256" t="n"/>
      <c r="Z728" s="256" t="n"/>
      <c r="AA728" s="256" t="n"/>
      <c r="AB728" s="256" t="n"/>
      <c r="AC728" s="256" t="n"/>
      <c r="AD728" s="256" t="n"/>
      <c r="AE728" s="256" t="n"/>
      <c r="AF728" s="264">
        <f>IF(COUNTA(S728:AE728)=0,"",ROUND(AVERAGE(S728:AE728),1))</f>
        <v/>
      </c>
      <c r="AH728" s="256" t="n"/>
      <c r="AI728" s="256" t="n"/>
      <c r="AJ728" s="256" t="n"/>
      <c r="AK728" s="256" t="n"/>
      <c r="AL728" s="256" t="n"/>
      <c r="AM728" s="256" t="n"/>
      <c r="AN728" s="256" t="n"/>
      <c r="AO728" s="256" t="n"/>
      <c r="AP728" s="256" t="n"/>
      <c r="AQ728" s="256" t="n"/>
      <c r="AR728" s="256" t="n"/>
      <c r="AS728" s="256" t="n"/>
      <c r="AT728" s="256" t="n"/>
      <c r="AU728" s="237">
        <f>IF(COUNTA(AH728:AT728)=0,"",ROUND(AVERAGE(AH728:AT728),1))</f>
        <v/>
      </c>
    </row>
    <row r="729" ht="14.4" customHeight="1" s="185">
      <c r="A729" s="255" t="n">
        <v>14</v>
      </c>
      <c r="B729" s="194">
        <f t="array" ref="B729:B729">IFERROR(INDEX(Liste_Enfants!B$4:B$53,SMALL(IF(Liste_Enfants!E$4:E$53="C",ROW(Liste_Enfants!E$4:E$53)-3),14))&amp;" "&amp;INDEX(Liste_Enfants!C$4:C$53,SMALL(IF(Liste_Enfants!E$4:E$53="C",ROW(Liste_Enfants!E$4:E$53)-3),14)),"")</f>
        <v/>
      </c>
      <c r="C729" s="235" t="n"/>
      <c r="D729" s="256" t="n"/>
      <c r="E729" s="256" t="n"/>
      <c r="F729" s="256" t="n"/>
      <c r="G729" s="256" t="n"/>
      <c r="H729" s="256" t="n"/>
      <c r="I729" s="256" t="n"/>
      <c r="J729" s="256" t="n"/>
      <c r="K729" s="256" t="n"/>
      <c r="L729" s="256" t="n"/>
      <c r="M729" s="256" t="n"/>
      <c r="N729" s="256" t="n"/>
      <c r="O729" s="256" t="n"/>
      <c r="P729" s="256" t="n"/>
      <c r="Q729" s="264">
        <f>IF(COUNTA(D729:P729)=0,"",ROUND(AVERAGE(D729:P729),1))</f>
        <v/>
      </c>
      <c r="S729" s="256" t="n"/>
      <c r="T729" s="256" t="n"/>
      <c r="U729" s="256" t="n"/>
      <c r="V729" s="256" t="n"/>
      <c r="W729" s="256" t="n"/>
      <c r="X729" s="256" t="n"/>
      <c r="Y729" s="256" t="n"/>
      <c r="Z729" s="256" t="n"/>
      <c r="AA729" s="256" t="n"/>
      <c r="AB729" s="256" t="n"/>
      <c r="AC729" s="256" t="n"/>
      <c r="AD729" s="256" t="n"/>
      <c r="AE729" s="256" t="n"/>
      <c r="AF729" s="264">
        <f>IF(COUNTA(S729:AE729)=0,"",ROUND(AVERAGE(S729:AE729),1))</f>
        <v/>
      </c>
      <c r="AH729" s="256" t="n"/>
      <c r="AI729" s="256" t="n"/>
      <c r="AJ729" s="256" t="n"/>
      <c r="AK729" s="256" t="n"/>
      <c r="AL729" s="256" t="n"/>
      <c r="AM729" s="256" t="n"/>
      <c r="AN729" s="256" t="n"/>
      <c r="AO729" s="256" t="n"/>
      <c r="AP729" s="256" t="n"/>
      <c r="AQ729" s="256" t="n"/>
      <c r="AR729" s="256" t="n"/>
      <c r="AS729" s="256" t="n"/>
      <c r="AT729" s="256" t="n"/>
      <c r="AU729" s="237">
        <f>IF(COUNTA(AH729:AT729)=0,"",ROUND(AVERAGE(AH729:AT729),1))</f>
        <v/>
      </c>
    </row>
    <row r="730" ht="14.4" customHeight="1" s="185">
      <c r="A730" s="255" t="n">
        <v>15</v>
      </c>
      <c r="B730" s="194">
        <f t="array" ref="B730:B730">IFERROR(INDEX(Liste_Enfants!B$4:B$53,SMALL(IF(Liste_Enfants!E$4:E$53="C",ROW(Liste_Enfants!E$4:E$53)-3),15))&amp;" "&amp;INDEX(Liste_Enfants!C$4:C$53,SMALL(IF(Liste_Enfants!E$4:E$53="C",ROW(Liste_Enfants!E$4:E$53)-3),15)),"")</f>
        <v/>
      </c>
      <c r="C730" s="235" t="n"/>
      <c r="D730" s="256" t="n"/>
      <c r="E730" s="256" t="n"/>
      <c r="F730" s="256" t="n"/>
      <c r="G730" s="256" t="n"/>
      <c r="H730" s="256" t="n"/>
      <c r="I730" s="256" t="n"/>
      <c r="J730" s="256" t="n"/>
      <c r="K730" s="256" t="n"/>
      <c r="L730" s="256" t="n"/>
      <c r="M730" s="256" t="n"/>
      <c r="N730" s="256" t="n"/>
      <c r="O730" s="256" t="n"/>
      <c r="P730" s="256" t="n"/>
      <c r="Q730" s="264">
        <f>IF(COUNTA(D730:P730)=0,"",ROUND(AVERAGE(D730:P730),1))</f>
        <v/>
      </c>
      <c r="S730" s="256" t="n"/>
      <c r="T730" s="256" t="n"/>
      <c r="U730" s="256" t="n"/>
      <c r="V730" s="256" t="n"/>
      <c r="W730" s="256" t="n"/>
      <c r="X730" s="256" t="n"/>
      <c r="Y730" s="256" t="n"/>
      <c r="Z730" s="256" t="n"/>
      <c r="AA730" s="256" t="n"/>
      <c r="AB730" s="256" t="n"/>
      <c r="AC730" s="256" t="n"/>
      <c r="AD730" s="256" t="n"/>
      <c r="AE730" s="256" t="n"/>
      <c r="AF730" s="264">
        <f>IF(COUNTA(S730:AE730)=0,"",ROUND(AVERAGE(S730:AE730),1))</f>
        <v/>
      </c>
      <c r="AH730" s="256" t="n"/>
      <c r="AI730" s="256" t="n"/>
      <c r="AJ730" s="256" t="n"/>
      <c r="AK730" s="256" t="n"/>
      <c r="AL730" s="256" t="n"/>
      <c r="AM730" s="256" t="n"/>
      <c r="AN730" s="256" t="n"/>
      <c r="AO730" s="256" t="n"/>
      <c r="AP730" s="256" t="n"/>
      <c r="AQ730" s="256" t="n"/>
      <c r="AR730" s="256" t="n"/>
      <c r="AS730" s="256" t="n"/>
      <c r="AT730" s="256" t="n"/>
      <c r="AU730" s="237">
        <f>IF(COUNTA(AH730:AT730)=0,"",ROUND(AVERAGE(AH730:AT730),1))</f>
        <v/>
      </c>
    </row>
    <row r="731" ht="14.4" customHeight="1" s="185">
      <c r="A731" s="257" t="inlineStr">
        <is>
          <t>📊 MOY.</t>
        </is>
      </c>
      <c r="C731" s="235" t="n"/>
      <c r="D731" s="258">
        <f>IF(COUNTA(D716:D730)=0,"",ROUND(AVERAGE(D716:D730),1))</f>
        <v/>
      </c>
      <c r="E731" s="258">
        <f>IF(COUNTA(E716:E730)=0,"",ROUND(AVERAGE(E716:E730),1))</f>
        <v/>
      </c>
      <c r="F731" s="258">
        <f>IF(COUNTA(F716:F730)=0,"",ROUND(AVERAGE(F716:F730),1))</f>
        <v/>
      </c>
      <c r="G731" s="258">
        <f>IF(COUNTA(G716:G730)=0,"",ROUND(AVERAGE(G716:G730),1))</f>
        <v/>
      </c>
      <c r="H731" s="258">
        <f>IF(COUNTA(H716:H730)=0,"",ROUND(AVERAGE(H716:H730),1))</f>
        <v/>
      </c>
      <c r="I731" s="258">
        <f>IF(COUNTA(I716:I730)=0,"",ROUND(AVERAGE(I716:I730),1))</f>
        <v/>
      </c>
      <c r="J731" s="258">
        <f>IF(COUNTA(J716:J730)=0,"",ROUND(AVERAGE(J716:J730),1))</f>
        <v/>
      </c>
      <c r="K731" s="258">
        <f>IF(COUNTA(K716:K730)=0,"",ROUND(AVERAGE(K716:K730),1))</f>
        <v/>
      </c>
      <c r="L731" s="258">
        <f>IF(COUNTA(L716:L730)=0,"",ROUND(AVERAGE(L716:L730),1))</f>
        <v/>
      </c>
      <c r="M731" s="258">
        <f>IF(COUNTA(M716:M730)=0,"",ROUND(AVERAGE(M716:M730),1))</f>
        <v/>
      </c>
      <c r="N731" s="258">
        <f>IF(COUNTA(N716:N730)=0,"",ROUND(AVERAGE(N716:N730),1))</f>
        <v/>
      </c>
      <c r="O731" s="258">
        <f>IF(COUNTA(O716:O730)=0,"",ROUND(AVERAGE(O716:O730),1))</f>
        <v/>
      </c>
      <c r="P731" s="258">
        <f>IF(COUNTA(P716:P730)=0,"",ROUND(AVERAGE(P716:P730),1))</f>
        <v/>
      </c>
      <c r="Q731" s="265">
        <f>IF(COUNTA(Q716:Q730)=0,"",ROUND(AVERAGE(Q716:Q730),1))</f>
        <v/>
      </c>
      <c r="S731" s="258">
        <f>IF(COUNTA(S716:S730)=0,"",ROUND(AVERAGE(S716:S730),1))</f>
        <v/>
      </c>
      <c r="T731" s="258">
        <f>IF(COUNTA(T716:T730)=0,"",ROUND(AVERAGE(T716:T730),1))</f>
        <v/>
      </c>
      <c r="U731" s="258">
        <f>IF(COUNTA(U716:U730)=0,"",ROUND(AVERAGE(U716:U730),1))</f>
        <v/>
      </c>
      <c r="V731" s="258">
        <f>IF(COUNTA(V716:V730)=0,"",ROUND(AVERAGE(V716:V730),1))</f>
        <v/>
      </c>
      <c r="W731" s="258">
        <f>IF(COUNTA(W716:W730)=0,"",ROUND(AVERAGE(W716:W730),1))</f>
        <v/>
      </c>
      <c r="X731" s="258">
        <f>IF(COUNTA(X716:X730)=0,"",ROUND(AVERAGE(X716:X730),1))</f>
        <v/>
      </c>
      <c r="Y731" s="258">
        <f>IF(COUNTA(Y716:Y730)=0,"",ROUND(AVERAGE(Y716:Y730),1))</f>
        <v/>
      </c>
      <c r="Z731" s="258">
        <f>IF(COUNTA(Z716:Z730)=0,"",ROUND(AVERAGE(Z716:Z730),1))</f>
        <v/>
      </c>
      <c r="AA731" s="258">
        <f>IF(COUNTA(AA716:AA730)=0,"",ROUND(AVERAGE(AA716:AA730),1))</f>
        <v/>
      </c>
      <c r="AB731" s="258">
        <f>IF(COUNTA(AB716:AB730)=0,"",ROUND(AVERAGE(AB716:AB730),1))</f>
        <v/>
      </c>
      <c r="AC731" s="258">
        <f>IF(COUNTA(AC716:AC730)=0,"",ROUND(AVERAGE(AC716:AC730),1))</f>
        <v/>
      </c>
      <c r="AD731" s="258">
        <f>IF(COUNTA(AD716:AD730)=0,"",ROUND(AVERAGE(AD716:AD730),1))</f>
        <v/>
      </c>
      <c r="AE731" s="258">
        <f>IF(COUNTA(AE716:AE730)=0,"",ROUND(AVERAGE(AE716:AE730),1))</f>
        <v/>
      </c>
      <c r="AF731" s="265">
        <f>IF(COUNTA(AF716:AF730)=0,"",ROUND(AVERAGE(AF716:AF730),1))</f>
        <v/>
      </c>
      <c r="AH731" s="258">
        <f>IF(COUNTA(AH716:AH730)=0,"",ROUND(AVERAGE(AH716:AH730),1))</f>
        <v/>
      </c>
      <c r="AI731" s="258">
        <f>IF(COUNTA(AI716:AI730)=0,"",ROUND(AVERAGE(AI716:AI730),1))</f>
        <v/>
      </c>
      <c r="AJ731" s="258">
        <f>IF(COUNTA(AJ716:AJ730)=0,"",ROUND(AVERAGE(AJ716:AJ730),1))</f>
        <v/>
      </c>
      <c r="AK731" s="258">
        <f>IF(COUNTA(AK716:AK730)=0,"",ROUND(AVERAGE(AK716:AK730),1))</f>
        <v/>
      </c>
      <c r="AL731" s="258">
        <f>IF(COUNTA(AL716:AL730)=0,"",ROUND(AVERAGE(AL716:AL730),1))</f>
        <v/>
      </c>
      <c r="AM731" s="258">
        <f>IF(COUNTA(AM716:AM730)=0,"",ROUND(AVERAGE(AM716:AM730),1))</f>
        <v/>
      </c>
      <c r="AN731" s="258">
        <f>IF(COUNTA(AN716:AN730)=0,"",ROUND(AVERAGE(AN716:AN730),1))</f>
        <v/>
      </c>
      <c r="AO731" s="258">
        <f>IF(COUNTA(AO716:AO730)=0,"",ROUND(AVERAGE(AO716:AO730),1))</f>
        <v/>
      </c>
      <c r="AP731" s="258">
        <f>IF(COUNTA(AP716:AP730)=0,"",ROUND(AVERAGE(AP716:AP730),1))</f>
        <v/>
      </c>
      <c r="AQ731" s="258">
        <f>IF(COUNTA(AQ716:AQ730)=0,"",ROUND(AVERAGE(AQ716:AQ730),1))</f>
        <v/>
      </c>
      <c r="AR731" s="258">
        <f>IF(COUNTA(AR716:AR730)=0,"",ROUND(AVERAGE(AR716:AR730),1))</f>
        <v/>
      </c>
      <c r="AS731" s="258">
        <f>IF(COUNTA(AS716:AS730)=0,"",ROUND(AVERAGE(AS716:AS730),1))</f>
        <v/>
      </c>
      <c r="AT731" s="258">
        <f>IF(COUNTA(AT716:AT730)=0,"",ROUND(AVERAGE(AT716:AT730),1))</f>
        <v/>
      </c>
      <c r="AU731" s="272">
        <f>IF(COUNTA(AU716:AU730)=0,"",ROUND(AVERAGE(AU716:AU730),1))</f>
        <v/>
      </c>
    </row>
    <row r="732" ht="30" customHeight="1" s="185">
      <c r="A732" s="259" t="inlineStr">
        <is>
          <t>N°</t>
        </is>
      </c>
      <c r="B732" s="243" t="inlineStr">
        <is>
          <t>📅 MARDI</t>
        </is>
      </c>
      <c r="C732" s="228" t="n"/>
      <c r="D732" s="229" t="inlineStr">
        <is>
          <t>Règles</t>
        </is>
      </c>
      <c r="E732" s="229" t="inlineStr">
        <is>
          <t>Coopér.</t>
        </is>
      </c>
      <c r="F732" s="229" t="inlineStr">
        <is>
          <t>Comm.</t>
        </is>
      </c>
      <c r="G732" s="229" t="inlineStr">
        <is>
          <t>Entraide</t>
        </is>
      </c>
      <c r="H732" s="230" t="inlineStr">
        <is>
          <t>Initiat.</t>
        </is>
      </c>
      <c r="I732" s="230" t="inlineStr">
        <is>
          <t>Gest.mat</t>
        </is>
      </c>
      <c r="J732" s="230" t="inlineStr">
        <is>
          <t>Orga.</t>
        </is>
      </c>
      <c r="K732" s="231" t="inlineStr">
        <is>
          <t>Imagin.</t>
        </is>
      </c>
      <c r="L732" s="231" t="inlineStr">
        <is>
          <t>Expr.art</t>
        </is>
      </c>
      <c r="M732" s="231" t="inlineStr">
        <is>
          <t>Expr.corp</t>
        </is>
      </c>
      <c r="N732" s="232" t="inlineStr">
        <is>
          <t>Coord.</t>
        </is>
      </c>
      <c r="O732" s="232" t="inlineStr">
        <is>
          <t>Endur.</t>
        </is>
      </c>
      <c r="P732" s="232" t="inlineStr">
        <is>
          <t>Esp.sport</t>
        </is>
      </c>
      <c r="Q732" s="267" t="inlineStr">
        <is>
          <t>MOY</t>
        </is>
      </c>
      <c r="R732" s="268" t="inlineStr">
        <is>
          <t>▼ Activité</t>
        </is>
      </c>
      <c r="S732" s="229" t="inlineStr">
        <is>
          <t>Règles</t>
        </is>
      </c>
      <c r="T732" s="229" t="inlineStr">
        <is>
          <t>Coopér.</t>
        </is>
      </c>
      <c r="U732" s="229" t="inlineStr">
        <is>
          <t>Comm.</t>
        </is>
      </c>
      <c r="V732" s="229" t="inlineStr">
        <is>
          <t>Entraide</t>
        </is>
      </c>
      <c r="W732" s="230" t="inlineStr">
        <is>
          <t>Initiat.</t>
        </is>
      </c>
      <c r="X732" s="230" t="inlineStr">
        <is>
          <t>Gest.mat</t>
        </is>
      </c>
      <c r="Y732" s="230" t="inlineStr">
        <is>
          <t>Orga.</t>
        </is>
      </c>
      <c r="Z732" s="231" t="inlineStr">
        <is>
          <t>Imagin.</t>
        </is>
      </c>
      <c r="AA732" s="231" t="inlineStr">
        <is>
          <t>Expr.art</t>
        </is>
      </c>
      <c r="AB732" s="231" t="inlineStr">
        <is>
          <t>Expr.corp</t>
        </is>
      </c>
      <c r="AC732" s="232" t="inlineStr">
        <is>
          <t>Coord.</t>
        </is>
      </c>
      <c r="AD732" s="232" t="inlineStr">
        <is>
          <t>Endur.</t>
        </is>
      </c>
      <c r="AE732" s="232" t="inlineStr">
        <is>
          <t>Esp.sport</t>
        </is>
      </c>
      <c r="AF732" s="267" t="inlineStr">
        <is>
          <t>MOY</t>
        </is>
      </c>
      <c r="AH732" s="229" t="inlineStr">
        <is>
          <t>Règles</t>
        </is>
      </c>
      <c r="AI732" s="229" t="inlineStr">
        <is>
          <t>Coopér.</t>
        </is>
      </c>
      <c r="AJ732" s="229" t="inlineStr">
        <is>
          <t>Comm.</t>
        </is>
      </c>
      <c r="AK732" s="229" t="inlineStr">
        <is>
          <t>Entraide</t>
        </is>
      </c>
      <c r="AL732" s="230" t="inlineStr">
        <is>
          <t>Initiat.</t>
        </is>
      </c>
      <c r="AM732" s="230" t="inlineStr">
        <is>
          <t>Gest.mat</t>
        </is>
      </c>
      <c r="AN732" s="230" t="inlineStr">
        <is>
          <t>Orga.</t>
        </is>
      </c>
      <c r="AO732" s="231" t="inlineStr">
        <is>
          <t>Imagin.</t>
        </is>
      </c>
      <c r="AP732" s="231" t="inlineStr">
        <is>
          <t>Expr.art</t>
        </is>
      </c>
      <c r="AQ732" s="231" t="inlineStr">
        <is>
          <t>Expr.corp</t>
        </is>
      </c>
      <c r="AR732" s="232" t="inlineStr">
        <is>
          <t>Coord.</t>
        </is>
      </c>
      <c r="AS732" s="232" t="inlineStr">
        <is>
          <t>Endur.</t>
        </is>
      </c>
      <c r="AT732" s="232" t="inlineStr">
        <is>
          <t>Esp.sport</t>
        </is>
      </c>
      <c r="AU732" s="269" t="inlineStr">
        <is>
          <t>MOY</t>
        </is>
      </c>
    </row>
    <row r="733" ht="14.4" customHeight="1" s="185">
      <c r="A733" s="255" t="n">
        <v>1</v>
      </c>
      <c r="B733" s="194">
        <f t="array" ref="B733:B733">IFERROR(INDEX(Liste_Enfants!B$4:B$53,SMALL(IF(Liste_Enfants!E$4:E$53="C",ROW(Liste_Enfants!E$4:E$53)-3),1))&amp;" "&amp;INDEX(Liste_Enfants!C$4:C$53,SMALL(IF(Liste_Enfants!E$4:E$53="C",ROW(Liste_Enfants!E$4:E$53)-3),1)),"")</f>
        <v/>
      </c>
      <c r="C733" s="235" t="n"/>
      <c r="D733" s="256" t="n"/>
      <c r="E733" s="256" t="n"/>
      <c r="F733" s="256" t="n"/>
      <c r="G733" s="256" t="n"/>
      <c r="H733" s="256" t="n"/>
      <c r="I733" s="256" t="n"/>
      <c r="J733" s="256" t="n"/>
      <c r="K733" s="256" t="n"/>
      <c r="L733" s="256" t="n"/>
      <c r="M733" s="256" t="n"/>
      <c r="N733" s="256" t="n"/>
      <c r="O733" s="256" t="n"/>
      <c r="P733" s="256" t="n"/>
      <c r="Q733" s="264">
        <f>IF(COUNTA(D733:P733)=0,"",ROUND(AVERAGE(D733:P733),1))</f>
        <v/>
      </c>
      <c r="S733" s="256" t="n"/>
      <c r="T733" s="256" t="n"/>
      <c r="U733" s="256" t="n"/>
      <c r="V733" s="256" t="n"/>
      <c r="W733" s="256" t="n"/>
      <c r="X733" s="256" t="n"/>
      <c r="Y733" s="256" t="n"/>
      <c r="Z733" s="256" t="n"/>
      <c r="AA733" s="256" t="n"/>
      <c r="AB733" s="256" t="n"/>
      <c r="AC733" s="256" t="n"/>
      <c r="AD733" s="256" t="n"/>
      <c r="AE733" s="256" t="n"/>
      <c r="AF733" s="264">
        <f>IF(COUNTA(S733:AE733)=0,"",ROUND(AVERAGE(S733:AE733),1))</f>
        <v/>
      </c>
      <c r="AH733" s="256" t="n"/>
      <c r="AI733" s="256" t="n"/>
      <c r="AJ733" s="256" t="n"/>
      <c r="AK733" s="256" t="n"/>
      <c r="AL733" s="256" t="n"/>
      <c r="AM733" s="256" t="n"/>
      <c r="AN733" s="256" t="n"/>
      <c r="AO733" s="256" t="n"/>
      <c r="AP733" s="256" t="n"/>
      <c r="AQ733" s="256" t="n"/>
      <c r="AR733" s="256" t="n"/>
      <c r="AS733" s="256" t="n"/>
      <c r="AT733" s="256" t="n"/>
      <c r="AU733" s="237">
        <f>IF(COUNTA(AH733:AT733)=0,"",ROUND(AVERAGE(AH733:AT733),1))</f>
        <v/>
      </c>
    </row>
    <row r="734" ht="14.4" customHeight="1" s="185">
      <c r="A734" s="255" t="n">
        <v>2</v>
      </c>
      <c r="B734" s="194">
        <f t="array" ref="B734:B734">IFERROR(INDEX(Liste_Enfants!B$4:B$53,SMALL(IF(Liste_Enfants!E$4:E$53="C",ROW(Liste_Enfants!E$4:E$53)-3),2))&amp;" "&amp;INDEX(Liste_Enfants!C$4:C$53,SMALL(IF(Liste_Enfants!E$4:E$53="C",ROW(Liste_Enfants!E$4:E$53)-3),2)),"")</f>
        <v/>
      </c>
      <c r="C734" s="235" t="n"/>
      <c r="D734" s="256" t="n"/>
      <c r="E734" s="256" t="n"/>
      <c r="F734" s="256" t="n"/>
      <c r="G734" s="256" t="n"/>
      <c r="H734" s="256" t="n"/>
      <c r="I734" s="256" t="n"/>
      <c r="J734" s="256" t="n"/>
      <c r="K734" s="256" t="n"/>
      <c r="L734" s="256" t="n"/>
      <c r="M734" s="256" t="n"/>
      <c r="N734" s="256" t="n"/>
      <c r="O734" s="256" t="n"/>
      <c r="P734" s="256" t="n"/>
      <c r="Q734" s="264">
        <f>IF(COUNTA(D734:P734)=0,"",ROUND(AVERAGE(D734:P734),1))</f>
        <v/>
      </c>
      <c r="S734" s="256" t="n"/>
      <c r="T734" s="256" t="n"/>
      <c r="U734" s="256" t="n"/>
      <c r="V734" s="256" t="n"/>
      <c r="W734" s="256" t="n"/>
      <c r="X734" s="256" t="n"/>
      <c r="Y734" s="256" t="n"/>
      <c r="Z734" s="256" t="n"/>
      <c r="AA734" s="256" t="n"/>
      <c r="AB734" s="256" t="n"/>
      <c r="AC734" s="256" t="n"/>
      <c r="AD734" s="256" t="n"/>
      <c r="AE734" s="256" t="n"/>
      <c r="AF734" s="264">
        <f>IF(COUNTA(S734:AE734)=0,"",ROUND(AVERAGE(S734:AE734),1))</f>
        <v/>
      </c>
      <c r="AH734" s="256" t="n"/>
      <c r="AI734" s="256" t="n"/>
      <c r="AJ734" s="256" t="n"/>
      <c r="AK734" s="256" t="n"/>
      <c r="AL734" s="256" t="n"/>
      <c r="AM734" s="256" t="n"/>
      <c r="AN734" s="256" t="n"/>
      <c r="AO734" s="256" t="n"/>
      <c r="AP734" s="256" t="n"/>
      <c r="AQ734" s="256" t="n"/>
      <c r="AR734" s="256" t="n"/>
      <c r="AS734" s="256" t="n"/>
      <c r="AT734" s="256" t="n"/>
      <c r="AU734" s="237">
        <f>IF(COUNTA(AH734:AT734)=0,"",ROUND(AVERAGE(AH734:AT734),1))</f>
        <v/>
      </c>
    </row>
    <row r="735" ht="14.4" customHeight="1" s="185">
      <c r="A735" s="255" t="n">
        <v>3</v>
      </c>
      <c r="B735" s="194">
        <f t="array" ref="B735:B735">IFERROR(INDEX(Liste_Enfants!B$4:B$53,SMALL(IF(Liste_Enfants!E$4:E$53="C",ROW(Liste_Enfants!E$4:E$53)-3),3))&amp;" "&amp;INDEX(Liste_Enfants!C$4:C$53,SMALL(IF(Liste_Enfants!E$4:E$53="C",ROW(Liste_Enfants!E$4:E$53)-3),3)),"")</f>
        <v/>
      </c>
      <c r="C735" s="235" t="n"/>
      <c r="D735" s="256" t="n"/>
      <c r="E735" s="256" t="n"/>
      <c r="F735" s="256" t="n"/>
      <c r="G735" s="256" t="n"/>
      <c r="H735" s="256" t="n"/>
      <c r="I735" s="256" t="n"/>
      <c r="J735" s="256" t="n"/>
      <c r="K735" s="256" t="n"/>
      <c r="L735" s="256" t="n"/>
      <c r="M735" s="256" t="n"/>
      <c r="N735" s="256" t="n"/>
      <c r="O735" s="256" t="n"/>
      <c r="P735" s="256" t="n"/>
      <c r="Q735" s="264">
        <f>IF(COUNTA(D735:P735)=0,"",ROUND(AVERAGE(D735:P735),1))</f>
        <v/>
      </c>
      <c r="S735" s="256" t="n"/>
      <c r="T735" s="256" t="n"/>
      <c r="U735" s="256" t="n"/>
      <c r="V735" s="256" t="n"/>
      <c r="W735" s="256" t="n"/>
      <c r="X735" s="256" t="n"/>
      <c r="Y735" s="256" t="n"/>
      <c r="Z735" s="256" t="n"/>
      <c r="AA735" s="256" t="n"/>
      <c r="AB735" s="256" t="n"/>
      <c r="AC735" s="256" t="n"/>
      <c r="AD735" s="256" t="n"/>
      <c r="AE735" s="256" t="n"/>
      <c r="AF735" s="264">
        <f>IF(COUNTA(S735:AE735)=0,"",ROUND(AVERAGE(S735:AE735),1))</f>
        <v/>
      </c>
      <c r="AH735" s="256" t="n"/>
      <c r="AI735" s="256" t="n"/>
      <c r="AJ735" s="256" t="n"/>
      <c r="AK735" s="256" t="n"/>
      <c r="AL735" s="256" t="n"/>
      <c r="AM735" s="256" t="n"/>
      <c r="AN735" s="256" t="n"/>
      <c r="AO735" s="256" t="n"/>
      <c r="AP735" s="256" t="n"/>
      <c r="AQ735" s="256" t="n"/>
      <c r="AR735" s="256" t="n"/>
      <c r="AS735" s="256" t="n"/>
      <c r="AT735" s="256" t="n"/>
      <c r="AU735" s="237">
        <f>IF(COUNTA(AH735:AT735)=0,"",ROUND(AVERAGE(AH735:AT735),1))</f>
        <v/>
      </c>
    </row>
    <row r="736" ht="14.4" customHeight="1" s="185">
      <c r="A736" s="255" t="n">
        <v>4</v>
      </c>
      <c r="B736" s="194">
        <f t="array" ref="B736:B736">IFERROR(INDEX(Liste_Enfants!B$4:B$53,SMALL(IF(Liste_Enfants!E$4:E$53="C",ROW(Liste_Enfants!E$4:E$53)-3),4))&amp;" "&amp;INDEX(Liste_Enfants!C$4:C$53,SMALL(IF(Liste_Enfants!E$4:E$53="C",ROW(Liste_Enfants!E$4:E$53)-3),4)),"")</f>
        <v/>
      </c>
      <c r="C736" s="235" t="n"/>
      <c r="D736" s="256" t="n"/>
      <c r="E736" s="256" t="n"/>
      <c r="F736" s="256" t="n"/>
      <c r="G736" s="256" t="n"/>
      <c r="H736" s="256" t="n"/>
      <c r="I736" s="256" t="n"/>
      <c r="J736" s="256" t="n"/>
      <c r="K736" s="256" t="n"/>
      <c r="L736" s="256" t="n"/>
      <c r="M736" s="256" t="n"/>
      <c r="N736" s="256" t="n"/>
      <c r="O736" s="256" t="n"/>
      <c r="P736" s="256" t="n"/>
      <c r="Q736" s="264">
        <f>IF(COUNTA(D736:P736)=0,"",ROUND(AVERAGE(D736:P736),1))</f>
        <v/>
      </c>
      <c r="S736" s="256" t="n"/>
      <c r="T736" s="256" t="n"/>
      <c r="U736" s="256" t="n"/>
      <c r="V736" s="256" t="n"/>
      <c r="W736" s="256" t="n"/>
      <c r="X736" s="256" t="n"/>
      <c r="Y736" s="256" t="n"/>
      <c r="Z736" s="256" t="n"/>
      <c r="AA736" s="256" t="n"/>
      <c r="AB736" s="256" t="n"/>
      <c r="AC736" s="256" t="n"/>
      <c r="AD736" s="256" t="n"/>
      <c r="AE736" s="256" t="n"/>
      <c r="AF736" s="264">
        <f>IF(COUNTA(S736:AE736)=0,"",ROUND(AVERAGE(S736:AE736),1))</f>
        <v/>
      </c>
      <c r="AH736" s="256" t="n"/>
      <c r="AI736" s="256" t="n"/>
      <c r="AJ736" s="256" t="n"/>
      <c r="AK736" s="256" t="n"/>
      <c r="AL736" s="256" t="n"/>
      <c r="AM736" s="256" t="n"/>
      <c r="AN736" s="256" t="n"/>
      <c r="AO736" s="256" t="n"/>
      <c r="AP736" s="256" t="n"/>
      <c r="AQ736" s="256" t="n"/>
      <c r="AR736" s="256" t="n"/>
      <c r="AS736" s="256" t="n"/>
      <c r="AT736" s="256" t="n"/>
      <c r="AU736" s="237">
        <f>IF(COUNTA(AH736:AT736)=0,"",ROUND(AVERAGE(AH736:AT736),1))</f>
        <v/>
      </c>
    </row>
    <row r="737" ht="14.4" customHeight="1" s="185">
      <c r="A737" s="255" t="n">
        <v>5</v>
      </c>
      <c r="B737" s="194">
        <f t="array" ref="B737:B737">IFERROR(INDEX(Liste_Enfants!B$4:B$53,SMALL(IF(Liste_Enfants!E$4:E$53="C",ROW(Liste_Enfants!E$4:E$53)-3),5))&amp;" "&amp;INDEX(Liste_Enfants!C$4:C$53,SMALL(IF(Liste_Enfants!E$4:E$53="C",ROW(Liste_Enfants!E$4:E$53)-3),5)),"")</f>
        <v/>
      </c>
      <c r="C737" s="235" t="n"/>
      <c r="D737" s="256" t="n"/>
      <c r="E737" s="256" t="n"/>
      <c r="F737" s="256" t="n"/>
      <c r="G737" s="256" t="n"/>
      <c r="H737" s="256" t="n"/>
      <c r="I737" s="256" t="n"/>
      <c r="J737" s="256" t="n"/>
      <c r="K737" s="256" t="n"/>
      <c r="L737" s="256" t="n"/>
      <c r="M737" s="256" t="n"/>
      <c r="N737" s="256" t="n"/>
      <c r="O737" s="256" t="n"/>
      <c r="P737" s="256" t="n"/>
      <c r="Q737" s="264">
        <f>IF(COUNTA(D737:P737)=0,"",ROUND(AVERAGE(D737:P737),1))</f>
        <v/>
      </c>
      <c r="S737" s="256" t="n"/>
      <c r="T737" s="256" t="n"/>
      <c r="U737" s="256" t="n"/>
      <c r="V737" s="256" t="n"/>
      <c r="W737" s="256" t="n"/>
      <c r="X737" s="256" t="n"/>
      <c r="Y737" s="256" t="n"/>
      <c r="Z737" s="256" t="n"/>
      <c r="AA737" s="256" t="n"/>
      <c r="AB737" s="256" t="n"/>
      <c r="AC737" s="256" t="n"/>
      <c r="AD737" s="256" t="n"/>
      <c r="AE737" s="256" t="n"/>
      <c r="AF737" s="264">
        <f>IF(COUNTA(S737:AE737)=0,"",ROUND(AVERAGE(S737:AE737),1))</f>
        <v/>
      </c>
      <c r="AH737" s="256" t="n"/>
      <c r="AI737" s="256" t="n"/>
      <c r="AJ737" s="256" t="n"/>
      <c r="AK737" s="256" t="n"/>
      <c r="AL737" s="256" t="n"/>
      <c r="AM737" s="256" t="n"/>
      <c r="AN737" s="256" t="n"/>
      <c r="AO737" s="256" t="n"/>
      <c r="AP737" s="256" t="n"/>
      <c r="AQ737" s="256" t="n"/>
      <c r="AR737" s="256" t="n"/>
      <c r="AS737" s="256" t="n"/>
      <c r="AT737" s="256" t="n"/>
      <c r="AU737" s="237">
        <f>IF(COUNTA(AH737:AT737)=0,"",ROUND(AVERAGE(AH737:AT737),1))</f>
        <v/>
      </c>
    </row>
    <row r="738" ht="14.4" customHeight="1" s="185">
      <c r="A738" s="255" t="n">
        <v>6</v>
      </c>
      <c r="B738" s="194">
        <f t="array" ref="B738:B738">IFERROR(INDEX(Liste_Enfants!B$4:B$53,SMALL(IF(Liste_Enfants!E$4:E$53="C",ROW(Liste_Enfants!E$4:E$53)-3),6))&amp;" "&amp;INDEX(Liste_Enfants!C$4:C$53,SMALL(IF(Liste_Enfants!E$4:E$53="C",ROW(Liste_Enfants!E$4:E$53)-3),6)),"")</f>
        <v/>
      </c>
      <c r="C738" s="235" t="n"/>
      <c r="D738" s="256" t="n"/>
      <c r="E738" s="256" t="n"/>
      <c r="F738" s="256" t="n"/>
      <c r="G738" s="256" t="n"/>
      <c r="H738" s="256" t="n"/>
      <c r="I738" s="256" t="n"/>
      <c r="J738" s="256" t="n"/>
      <c r="K738" s="256" t="n"/>
      <c r="L738" s="256" t="n"/>
      <c r="M738" s="256" t="n"/>
      <c r="N738" s="256" t="n"/>
      <c r="O738" s="256" t="n"/>
      <c r="P738" s="256" t="n"/>
      <c r="Q738" s="264">
        <f>IF(COUNTA(D738:P738)=0,"",ROUND(AVERAGE(D738:P738),1))</f>
        <v/>
      </c>
      <c r="S738" s="256" t="n"/>
      <c r="T738" s="256" t="n"/>
      <c r="U738" s="256" t="n"/>
      <c r="V738" s="256" t="n"/>
      <c r="W738" s="256" t="n"/>
      <c r="X738" s="256" t="n"/>
      <c r="Y738" s="256" t="n"/>
      <c r="Z738" s="256" t="n"/>
      <c r="AA738" s="256" t="n"/>
      <c r="AB738" s="256" t="n"/>
      <c r="AC738" s="256" t="n"/>
      <c r="AD738" s="256" t="n"/>
      <c r="AE738" s="256" t="n"/>
      <c r="AF738" s="264">
        <f>IF(COUNTA(S738:AE738)=0,"",ROUND(AVERAGE(S738:AE738),1))</f>
        <v/>
      </c>
      <c r="AH738" s="256" t="n"/>
      <c r="AI738" s="256" t="n"/>
      <c r="AJ738" s="256" t="n"/>
      <c r="AK738" s="256" t="n"/>
      <c r="AL738" s="256" t="n"/>
      <c r="AM738" s="256" t="n"/>
      <c r="AN738" s="256" t="n"/>
      <c r="AO738" s="256" t="n"/>
      <c r="AP738" s="256" t="n"/>
      <c r="AQ738" s="256" t="n"/>
      <c r="AR738" s="256" t="n"/>
      <c r="AS738" s="256" t="n"/>
      <c r="AT738" s="256" t="n"/>
      <c r="AU738" s="237">
        <f>IF(COUNTA(AH738:AT738)=0,"",ROUND(AVERAGE(AH738:AT738),1))</f>
        <v/>
      </c>
    </row>
    <row r="739" ht="14.4" customHeight="1" s="185">
      <c r="A739" s="255" t="n">
        <v>7</v>
      </c>
      <c r="B739" s="194">
        <f t="array" ref="B739:B739">IFERROR(INDEX(Liste_Enfants!B$4:B$53,SMALL(IF(Liste_Enfants!E$4:E$53="C",ROW(Liste_Enfants!E$4:E$53)-3),7))&amp;" "&amp;INDEX(Liste_Enfants!C$4:C$53,SMALL(IF(Liste_Enfants!E$4:E$53="C",ROW(Liste_Enfants!E$4:E$53)-3),7)),"")</f>
        <v/>
      </c>
      <c r="C739" s="235" t="n"/>
      <c r="D739" s="256" t="n"/>
      <c r="E739" s="256" t="n"/>
      <c r="F739" s="256" t="n"/>
      <c r="G739" s="256" t="n"/>
      <c r="H739" s="256" t="n"/>
      <c r="I739" s="256" t="n"/>
      <c r="J739" s="256" t="n"/>
      <c r="K739" s="256" t="n"/>
      <c r="L739" s="256" t="n"/>
      <c r="M739" s="256" t="n"/>
      <c r="N739" s="256" t="n"/>
      <c r="O739" s="256" t="n"/>
      <c r="P739" s="256" t="n"/>
      <c r="Q739" s="264">
        <f>IF(COUNTA(D739:P739)=0,"",ROUND(AVERAGE(D739:P739),1))</f>
        <v/>
      </c>
      <c r="S739" s="256" t="n"/>
      <c r="T739" s="256" t="n"/>
      <c r="U739" s="256" t="n"/>
      <c r="V739" s="256" t="n"/>
      <c r="W739" s="256" t="n"/>
      <c r="X739" s="256" t="n"/>
      <c r="Y739" s="256" t="n"/>
      <c r="Z739" s="256" t="n"/>
      <c r="AA739" s="256" t="n"/>
      <c r="AB739" s="256" t="n"/>
      <c r="AC739" s="256" t="n"/>
      <c r="AD739" s="256" t="n"/>
      <c r="AE739" s="256" t="n"/>
      <c r="AF739" s="264">
        <f>IF(COUNTA(S739:AE739)=0,"",ROUND(AVERAGE(S739:AE739),1))</f>
        <v/>
      </c>
      <c r="AH739" s="256" t="n"/>
      <c r="AI739" s="256" t="n"/>
      <c r="AJ739" s="256" t="n"/>
      <c r="AK739" s="256" t="n"/>
      <c r="AL739" s="256" t="n"/>
      <c r="AM739" s="256" t="n"/>
      <c r="AN739" s="256" t="n"/>
      <c r="AO739" s="256" t="n"/>
      <c r="AP739" s="256" t="n"/>
      <c r="AQ739" s="256" t="n"/>
      <c r="AR739" s="256" t="n"/>
      <c r="AS739" s="256" t="n"/>
      <c r="AT739" s="256" t="n"/>
      <c r="AU739" s="237">
        <f>IF(COUNTA(AH739:AT739)=0,"",ROUND(AVERAGE(AH739:AT739),1))</f>
        <v/>
      </c>
    </row>
    <row r="740" ht="14.4" customHeight="1" s="185">
      <c r="A740" s="255" t="n">
        <v>8</v>
      </c>
      <c r="B740" s="194">
        <f t="array" ref="B740:B740">IFERROR(INDEX(Liste_Enfants!B$4:B$53,SMALL(IF(Liste_Enfants!E$4:E$53="C",ROW(Liste_Enfants!E$4:E$53)-3),8))&amp;" "&amp;INDEX(Liste_Enfants!C$4:C$53,SMALL(IF(Liste_Enfants!E$4:E$53="C",ROW(Liste_Enfants!E$4:E$53)-3),8)),"")</f>
        <v/>
      </c>
      <c r="C740" s="235" t="n"/>
      <c r="D740" s="256" t="n"/>
      <c r="E740" s="256" t="n"/>
      <c r="F740" s="256" t="n"/>
      <c r="G740" s="256" t="n"/>
      <c r="H740" s="256" t="n"/>
      <c r="I740" s="256" t="n"/>
      <c r="J740" s="256" t="n"/>
      <c r="K740" s="256" t="n"/>
      <c r="L740" s="256" t="n"/>
      <c r="M740" s="256" t="n"/>
      <c r="N740" s="256" t="n"/>
      <c r="O740" s="256" t="n"/>
      <c r="P740" s="256" t="n"/>
      <c r="Q740" s="264">
        <f>IF(COUNTA(D740:P740)=0,"",ROUND(AVERAGE(D740:P740),1))</f>
        <v/>
      </c>
      <c r="S740" s="256" t="n"/>
      <c r="T740" s="256" t="n"/>
      <c r="U740" s="256" t="n"/>
      <c r="V740" s="256" t="n"/>
      <c r="W740" s="256" t="n"/>
      <c r="X740" s="256" t="n"/>
      <c r="Y740" s="256" t="n"/>
      <c r="Z740" s="256" t="n"/>
      <c r="AA740" s="256" t="n"/>
      <c r="AB740" s="256" t="n"/>
      <c r="AC740" s="256" t="n"/>
      <c r="AD740" s="256" t="n"/>
      <c r="AE740" s="256" t="n"/>
      <c r="AF740" s="264">
        <f>IF(COUNTA(S740:AE740)=0,"",ROUND(AVERAGE(S740:AE740),1))</f>
        <v/>
      </c>
      <c r="AH740" s="256" t="n"/>
      <c r="AI740" s="256" t="n"/>
      <c r="AJ740" s="256" t="n"/>
      <c r="AK740" s="256" t="n"/>
      <c r="AL740" s="256" t="n"/>
      <c r="AM740" s="256" t="n"/>
      <c r="AN740" s="256" t="n"/>
      <c r="AO740" s="256" t="n"/>
      <c r="AP740" s="256" t="n"/>
      <c r="AQ740" s="256" t="n"/>
      <c r="AR740" s="256" t="n"/>
      <c r="AS740" s="256" t="n"/>
      <c r="AT740" s="256" t="n"/>
      <c r="AU740" s="237">
        <f>IF(COUNTA(AH740:AT740)=0,"",ROUND(AVERAGE(AH740:AT740),1))</f>
        <v/>
      </c>
    </row>
    <row r="741" ht="14.4" customHeight="1" s="185">
      <c r="A741" s="255" t="n">
        <v>9</v>
      </c>
      <c r="B741" s="194">
        <f t="array" ref="B741:B741">IFERROR(INDEX(Liste_Enfants!B$4:B$53,SMALL(IF(Liste_Enfants!E$4:E$53="C",ROW(Liste_Enfants!E$4:E$53)-3),9))&amp;" "&amp;INDEX(Liste_Enfants!C$4:C$53,SMALL(IF(Liste_Enfants!E$4:E$53="C",ROW(Liste_Enfants!E$4:E$53)-3),9)),"")</f>
        <v/>
      </c>
      <c r="C741" s="235" t="n"/>
      <c r="D741" s="256" t="n"/>
      <c r="E741" s="256" t="n"/>
      <c r="F741" s="256" t="n"/>
      <c r="G741" s="256" t="n"/>
      <c r="H741" s="256" t="n"/>
      <c r="I741" s="256" t="n"/>
      <c r="J741" s="256" t="n"/>
      <c r="K741" s="256" t="n"/>
      <c r="L741" s="256" t="n"/>
      <c r="M741" s="256" t="n"/>
      <c r="N741" s="256" t="n"/>
      <c r="O741" s="256" t="n"/>
      <c r="P741" s="256" t="n"/>
      <c r="Q741" s="264">
        <f>IF(COUNTA(D741:P741)=0,"",ROUND(AVERAGE(D741:P741),1))</f>
        <v/>
      </c>
      <c r="S741" s="256" t="n"/>
      <c r="T741" s="256" t="n"/>
      <c r="U741" s="256" t="n"/>
      <c r="V741" s="256" t="n"/>
      <c r="W741" s="256" t="n"/>
      <c r="X741" s="256" t="n"/>
      <c r="Y741" s="256" t="n"/>
      <c r="Z741" s="256" t="n"/>
      <c r="AA741" s="256" t="n"/>
      <c r="AB741" s="256" t="n"/>
      <c r="AC741" s="256" t="n"/>
      <c r="AD741" s="256" t="n"/>
      <c r="AE741" s="256" t="n"/>
      <c r="AF741" s="264">
        <f>IF(COUNTA(S741:AE741)=0,"",ROUND(AVERAGE(S741:AE741),1))</f>
        <v/>
      </c>
      <c r="AH741" s="256" t="n"/>
      <c r="AI741" s="256" t="n"/>
      <c r="AJ741" s="256" t="n"/>
      <c r="AK741" s="256" t="n"/>
      <c r="AL741" s="256" t="n"/>
      <c r="AM741" s="256" t="n"/>
      <c r="AN741" s="256" t="n"/>
      <c r="AO741" s="256" t="n"/>
      <c r="AP741" s="256" t="n"/>
      <c r="AQ741" s="256" t="n"/>
      <c r="AR741" s="256" t="n"/>
      <c r="AS741" s="256" t="n"/>
      <c r="AT741" s="256" t="n"/>
      <c r="AU741" s="237">
        <f>IF(COUNTA(AH741:AT741)=0,"",ROUND(AVERAGE(AH741:AT741),1))</f>
        <v/>
      </c>
    </row>
    <row r="742" ht="14.4" customHeight="1" s="185">
      <c r="A742" s="255" t="n">
        <v>10</v>
      </c>
      <c r="B742" s="194">
        <f t="array" ref="B742:B742">IFERROR(INDEX(Liste_Enfants!B$4:B$53,SMALL(IF(Liste_Enfants!E$4:E$53="C",ROW(Liste_Enfants!E$4:E$53)-3),10))&amp;" "&amp;INDEX(Liste_Enfants!C$4:C$53,SMALL(IF(Liste_Enfants!E$4:E$53="C",ROW(Liste_Enfants!E$4:E$53)-3),10)),"")</f>
        <v/>
      </c>
      <c r="C742" s="235" t="n"/>
      <c r="D742" s="256" t="n"/>
      <c r="E742" s="256" t="n"/>
      <c r="F742" s="256" t="n"/>
      <c r="G742" s="256" t="n"/>
      <c r="H742" s="256" t="n"/>
      <c r="I742" s="256" t="n"/>
      <c r="J742" s="256" t="n"/>
      <c r="K742" s="256" t="n"/>
      <c r="L742" s="256" t="n"/>
      <c r="M742" s="256" t="n"/>
      <c r="N742" s="256" t="n"/>
      <c r="O742" s="256" t="n"/>
      <c r="P742" s="256" t="n"/>
      <c r="Q742" s="264">
        <f>IF(COUNTA(D742:P742)=0,"",ROUND(AVERAGE(D742:P742),1))</f>
        <v/>
      </c>
      <c r="S742" s="256" t="n"/>
      <c r="T742" s="256" t="n"/>
      <c r="U742" s="256" t="n"/>
      <c r="V742" s="256" t="n"/>
      <c r="W742" s="256" t="n"/>
      <c r="X742" s="256" t="n"/>
      <c r="Y742" s="256" t="n"/>
      <c r="Z742" s="256" t="n"/>
      <c r="AA742" s="256" t="n"/>
      <c r="AB742" s="256" t="n"/>
      <c r="AC742" s="256" t="n"/>
      <c r="AD742" s="256" t="n"/>
      <c r="AE742" s="256" t="n"/>
      <c r="AF742" s="264">
        <f>IF(COUNTA(S742:AE742)=0,"",ROUND(AVERAGE(S742:AE742),1))</f>
        <v/>
      </c>
      <c r="AH742" s="256" t="n"/>
      <c r="AI742" s="256" t="n"/>
      <c r="AJ742" s="256" t="n"/>
      <c r="AK742" s="256" t="n"/>
      <c r="AL742" s="256" t="n"/>
      <c r="AM742" s="256" t="n"/>
      <c r="AN742" s="256" t="n"/>
      <c r="AO742" s="256" t="n"/>
      <c r="AP742" s="256" t="n"/>
      <c r="AQ742" s="256" t="n"/>
      <c r="AR742" s="256" t="n"/>
      <c r="AS742" s="256" t="n"/>
      <c r="AT742" s="256" t="n"/>
      <c r="AU742" s="237">
        <f>IF(COUNTA(AH742:AT742)=0,"",ROUND(AVERAGE(AH742:AT742),1))</f>
        <v/>
      </c>
    </row>
    <row r="743" ht="14.4" customHeight="1" s="185">
      <c r="A743" s="255" t="n">
        <v>11</v>
      </c>
      <c r="B743" s="194">
        <f t="array" ref="B743:B743">IFERROR(INDEX(Liste_Enfants!B$4:B$53,SMALL(IF(Liste_Enfants!E$4:E$53="C",ROW(Liste_Enfants!E$4:E$53)-3),11))&amp;" "&amp;INDEX(Liste_Enfants!C$4:C$53,SMALL(IF(Liste_Enfants!E$4:E$53="C",ROW(Liste_Enfants!E$4:E$53)-3),11)),"")</f>
        <v/>
      </c>
      <c r="C743" s="235" t="n"/>
      <c r="D743" s="256" t="n"/>
      <c r="E743" s="256" t="n"/>
      <c r="F743" s="256" t="n"/>
      <c r="G743" s="256" t="n"/>
      <c r="H743" s="256" t="n"/>
      <c r="I743" s="256" t="n"/>
      <c r="J743" s="256" t="n"/>
      <c r="K743" s="256" t="n"/>
      <c r="L743" s="256" t="n"/>
      <c r="M743" s="256" t="n"/>
      <c r="N743" s="256" t="n"/>
      <c r="O743" s="256" t="n"/>
      <c r="P743" s="256" t="n"/>
      <c r="Q743" s="264">
        <f>IF(COUNTA(D743:P743)=0,"",ROUND(AVERAGE(D743:P743),1))</f>
        <v/>
      </c>
      <c r="S743" s="256" t="n"/>
      <c r="T743" s="256" t="n"/>
      <c r="U743" s="256" t="n"/>
      <c r="V743" s="256" t="n"/>
      <c r="W743" s="256" t="n"/>
      <c r="X743" s="256" t="n"/>
      <c r="Y743" s="256" t="n"/>
      <c r="Z743" s="256" t="n"/>
      <c r="AA743" s="256" t="n"/>
      <c r="AB743" s="256" t="n"/>
      <c r="AC743" s="256" t="n"/>
      <c r="AD743" s="256" t="n"/>
      <c r="AE743" s="256" t="n"/>
      <c r="AF743" s="264">
        <f>IF(COUNTA(S743:AE743)=0,"",ROUND(AVERAGE(S743:AE743),1))</f>
        <v/>
      </c>
      <c r="AH743" s="256" t="n"/>
      <c r="AI743" s="256" t="n"/>
      <c r="AJ743" s="256" t="n"/>
      <c r="AK743" s="256" t="n"/>
      <c r="AL743" s="256" t="n"/>
      <c r="AM743" s="256" t="n"/>
      <c r="AN743" s="256" t="n"/>
      <c r="AO743" s="256" t="n"/>
      <c r="AP743" s="256" t="n"/>
      <c r="AQ743" s="256" t="n"/>
      <c r="AR743" s="256" t="n"/>
      <c r="AS743" s="256" t="n"/>
      <c r="AT743" s="256" t="n"/>
      <c r="AU743" s="237">
        <f>IF(COUNTA(AH743:AT743)=0,"",ROUND(AVERAGE(AH743:AT743),1))</f>
        <v/>
      </c>
    </row>
    <row r="744" ht="14.4" customHeight="1" s="185">
      <c r="A744" s="255" t="n">
        <v>12</v>
      </c>
      <c r="B744" s="194">
        <f t="array" ref="B744:B744">IFERROR(INDEX(Liste_Enfants!B$4:B$53,SMALL(IF(Liste_Enfants!E$4:E$53="C",ROW(Liste_Enfants!E$4:E$53)-3),12))&amp;" "&amp;INDEX(Liste_Enfants!C$4:C$53,SMALL(IF(Liste_Enfants!E$4:E$53="C",ROW(Liste_Enfants!E$4:E$53)-3),12)),"")</f>
        <v/>
      </c>
      <c r="C744" s="235" t="n"/>
      <c r="D744" s="256" t="n"/>
      <c r="E744" s="256" t="n"/>
      <c r="F744" s="256" t="n"/>
      <c r="G744" s="256" t="n"/>
      <c r="H744" s="256" t="n"/>
      <c r="I744" s="256" t="n"/>
      <c r="J744" s="256" t="n"/>
      <c r="K744" s="256" t="n"/>
      <c r="L744" s="256" t="n"/>
      <c r="M744" s="256" t="n"/>
      <c r="N744" s="256" t="n"/>
      <c r="O744" s="256" t="n"/>
      <c r="P744" s="256" t="n"/>
      <c r="Q744" s="264">
        <f>IF(COUNTA(D744:P744)=0,"",ROUND(AVERAGE(D744:P744),1))</f>
        <v/>
      </c>
      <c r="S744" s="256" t="n"/>
      <c r="T744" s="256" t="n"/>
      <c r="U744" s="256" t="n"/>
      <c r="V744" s="256" t="n"/>
      <c r="W744" s="256" t="n"/>
      <c r="X744" s="256" t="n"/>
      <c r="Y744" s="256" t="n"/>
      <c r="Z744" s="256" t="n"/>
      <c r="AA744" s="256" t="n"/>
      <c r="AB744" s="256" t="n"/>
      <c r="AC744" s="256" t="n"/>
      <c r="AD744" s="256" t="n"/>
      <c r="AE744" s="256" t="n"/>
      <c r="AF744" s="264">
        <f>IF(COUNTA(S744:AE744)=0,"",ROUND(AVERAGE(S744:AE744),1))</f>
        <v/>
      </c>
      <c r="AH744" s="256" t="n"/>
      <c r="AI744" s="256" t="n"/>
      <c r="AJ744" s="256" t="n"/>
      <c r="AK744" s="256" t="n"/>
      <c r="AL744" s="256" t="n"/>
      <c r="AM744" s="256" t="n"/>
      <c r="AN744" s="256" t="n"/>
      <c r="AO744" s="256" t="n"/>
      <c r="AP744" s="256" t="n"/>
      <c r="AQ744" s="256" t="n"/>
      <c r="AR744" s="256" t="n"/>
      <c r="AS744" s="256" t="n"/>
      <c r="AT744" s="256" t="n"/>
      <c r="AU744" s="237">
        <f>IF(COUNTA(AH744:AT744)=0,"",ROUND(AVERAGE(AH744:AT744),1))</f>
        <v/>
      </c>
    </row>
    <row r="745" ht="14.4" customHeight="1" s="185">
      <c r="A745" s="255" t="n">
        <v>13</v>
      </c>
      <c r="B745" s="194">
        <f t="array" ref="B745:B745">IFERROR(INDEX(Liste_Enfants!B$4:B$53,SMALL(IF(Liste_Enfants!E$4:E$53="C",ROW(Liste_Enfants!E$4:E$53)-3),13))&amp;" "&amp;INDEX(Liste_Enfants!C$4:C$53,SMALL(IF(Liste_Enfants!E$4:E$53="C",ROW(Liste_Enfants!E$4:E$53)-3),13)),"")</f>
        <v/>
      </c>
      <c r="C745" s="235" t="n"/>
      <c r="D745" s="256" t="n"/>
      <c r="E745" s="256" t="n"/>
      <c r="F745" s="256" t="n"/>
      <c r="G745" s="256" t="n"/>
      <c r="H745" s="256" t="n"/>
      <c r="I745" s="256" t="n"/>
      <c r="J745" s="256" t="n"/>
      <c r="K745" s="256" t="n"/>
      <c r="L745" s="256" t="n"/>
      <c r="M745" s="256" t="n"/>
      <c r="N745" s="256" t="n"/>
      <c r="O745" s="256" t="n"/>
      <c r="P745" s="256" t="n"/>
      <c r="Q745" s="264">
        <f>IF(COUNTA(D745:P745)=0,"",ROUND(AVERAGE(D745:P745),1))</f>
        <v/>
      </c>
      <c r="S745" s="256" t="n"/>
      <c r="T745" s="256" t="n"/>
      <c r="U745" s="256" t="n"/>
      <c r="V745" s="256" t="n"/>
      <c r="W745" s="256" t="n"/>
      <c r="X745" s="256" t="n"/>
      <c r="Y745" s="256" t="n"/>
      <c r="Z745" s="256" t="n"/>
      <c r="AA745" s="256" t="n"/>
      <c r="AB745" s="256" t="n"/>
      <c r="AC745" s="256" t="n"/>
      <c r="AD745" s="256" t="n"/>
      <c r="AE745" s="256" t="n"/>
      <c r="AF745" s="264">
        <f>IF(COUNTA(S745:AE745)=0,"",ROUND(AVERAGE(S745:AE745),1))</f>
        <v/>
      </c>
      <c r="AH745" s="256" t="n"/>
      <c r="AI745" s="256" t="n"/>
      <c r="AJ745" s="256" t="n"/>
      <c r="AK745" s="256" t="n"/>
      <c r="AL745" s="256" t="n"/>
      <c r="AM745" s="256" t="n"/>
      <c r="AN745" s="256" t="n"/>
      <c r="AO745" s="256" t="n"/>
      <c r="AP745" s="256" t="n"/>
      <c r="AQ745" s="256" t="n"/>
      <c r="AR745" s="256" t="n"/>
      <c r="AS745" s="256" t="n"/>
      <c r="AT745" s="256" t="n"/>
      <c r="AU745" s="237">
        <f>IF(COUNTA(AH745:AT745)=0,"",ROUND(AVERAGE(AH745:AT745),1))</f>
        <v/>
      </c>
    </row>
    <row r="746" ht="14.4" customHeight="1" s="185">
      <c r="A746" s="255" t="n">
        <v>14</v>
      </c>
      <c r="B746" s="194">
        <f t="array" ref="B746:B746">IFERROR(INDEX(Liste_Enfants!B$4:B$53,SMALL(IF(Liste_Enfants!E$4:E$53="C",ROW(Liste_Enfants!E$4:E$53)-3),14))&amp;" "&amp;INDEX(Liste_Enfants!C$4:C$53,SMALL(IF(Liste_Enfants!E$4:E$53="C",ROW(Liste_Enfants!E$4:E$53)-3),14)),"")</f>
        <v/>
      </c>
      <c r="C746" s="235" t="n"/>
      <c r="D746" s="256" t="n"/>
      <c r="E746" s="256" t="n"/>
      <c r="F746" s="256" t="n"/>
      <c r="G746" s="256" t="n"/>
      <c r="H746" s="256" t="n"/>
      <c r="I746" s="256" t="n"/>
      <c r="J746" s="256" t="n"/>
      <c r="K746" s="256" t="n"/>
      <c r="L746" s="256" t="n"/>
      <c r="M746" s="256" t="n"/>
      <c r="N746" s="256" t="n"/>
      <c r="O746" s="256" t="n"/>
      <c r="P746" s="256" t="n"/>
      <c r="Q746" s="264">
        <f>IF(COUNTA(D746:P746)=0,"",ROUND(AVERAGE(D746:P746),1))</f>
        <v/>
      </c>
      <c r="S746" s="256" t="n"/>
      <c r="T746" s="256" t="n"/>
      <c r="U746" s="256" t="n"/>
      <c r="V746" s="256" t="n"/>
      <c r="W746" s="256" t="n"/>
      <c r="X746" s="256" t="n"/>
      <c r="Y746" s="256" t="n"/>
      <c r="Z746" s="256" t="n"/>
      <c r="AA746" s="256" t="n"/>
      <c r="AB746" s="256" t="n"/>
      <c r="AC746" s="256" t="n"/>
      <c r="AD746" s="256" t="n"/>
      <c r="AE746" s="256" t="n"/>
      <c r="AF746" s="264">
        <f>IF(COUNTA(S746:AE746)=0,"",ROUND(AVERAGE(S746:AE746),1))</f>
        <v/>
      </c>
      <c r="AH746" s="256" t="n"/>
      <c r="AI746" s="256" t="n"/>
      <c r="AJ746" s="256" t="n"/>
      <c r="AK746" s="256" t="n"/>
      <c r="AL746" s="256" t="n"/>
      <c r="AM746" s="256" t="n"/>
      <c r="AN746" s="256" t="n"/>
      <c r="AO746" s="256" t="n"/>
      <c r="AP746" s="256" t="n"/>
      <c r="AQ746" s="256" t="n"/>
      <c r="AR746" s="256" t="n"/>
      <c r="AS746" s="256" t="n"/>
      <c r="AT746" s="256" t="n"/>
      <c r="AU746" s="237">
        <f>IF(COUNTA(AH746:AT746)=0,"",ROUND(AVERAGE(AH746:AT746),1))</f>
        <v/>
      </c>
    </row>
    <row r="747" ht="14.4" customHeight="1" s="185">
      <c r="A747" s="255" t="n">
        <v>15</v>
      </c>
      <c r="B747" s="194">
        <f t="array" ref="B747:B747">IFERROR(INDEX(Liste_Enfants!B$4:B$53,SMALL(IF(Liste_Enfants!E$4:E$53="C",ROW(Liste_Enfants!E$4:E$53)-3),15))&amp;" "&amp;INDEX(Liste_Enfants!C$4:C$53,SMALL(IF(Liste_Enfants!E$4:E$53="C",ROW(Liste_Enfants!E$4:E$53)-3),15)),"")</f>
        <v/>
      </c>
      <c r="C747" s="235" t="n"/>
      <c r="D747" s="256" t="n"/>
      <c r="E747" s="256" t="n"/>
      <c r="F747" s="256" t="n"/>
      <c r="G747" s="256" t="n"/>
      <c r="H747" s="256" t="n"/>
      <c r="I747" s="256" t="n"/>
      <c r="J747" s="256" t="n"/>
      <c r="K747" s="256" t="n"/>
      <c r="L747" s="256" t="n"/>
      <c r="M747" s="256" t="n"/>
      <c r="N747" s="256" t="n"/>
      <c r="O747" s="256" t="n"/>
      <c r="P747" s="256" t="n"/>
      <c r="Q747" s="264">
        <f>IF(COUNTA(D747:P747)=0,"",ROUND(AVERAGE(D747:P747),1))</f>
        <v/>
      </c>
      <c r="S747" s="256" t="n"/>
      <c r="T747" s="256" t="n"/>
      <c r="U747" s="256" t="n"/>
      <c r="V747" s="256" t="n"/>
      <c r="W747" s="256" t="n"/>
      <c r="X747" s="256" t="n"/>
      <c r="Y747" s="256" t="n"/>
      <c r="Z747" s="256" t="n"/>
      <c r="AA747" s="256" t="n"/>
      <c r="AB747" s="256" t="n"/>
      <c r="AC747" s="256" t="n"/>
      <c r="AD747" s="256" t="n"/>
      <c r="AE747" s="256" t="n"/>
      <c r="AF747" s="264">
        <f>IF(COUNTA(S747:AE747)=0,"",ROUND(AVERAGE(S747:AE747),1))</f>
        <v/>
      </c>
      <c r="AH747" s="256" t="n"/>
      <c r="AI747" s="256" t="n"/>
      <c r="AJ747" s="256" t="n"/>
      <c r="AK747" s="256" t="n"/>
      <c r="AL747" s="256" t="n"/>
      <c r="AM747" s="256" t="n"/>
      <c r="AN747" s="256" t="n"/>
      <c r="AO747" s="256" t="n"/>
      <c r="AP747" s="256" t="n"/>
      <c r="AQ747" s="256" t="n"/>
      <c r="AR747" s="256" t="n"/>
      <c r="AS747" s="256" t="n"/>
      <c r="AT747" s="256" t="n"/>
      <c r="AU747" s="237">
        <f>IF(COUNTA(AH747:AT747)=0,"",ROUND(AVERAGE(AH747:AT747),1))</f>
        <v/>
      </c>
    </row>
    <row r="748" ht="14.4" customHeight="1" s="185">
      <c r="A748" s="257" t="inlineStr">
        <is>
          <t>📊 MOY.</t>
        </is>
      </c>
      <c r="C748" s="235" t="n"/>
      <c r="D748" s="258">
        <f>IF(COUNTA(D733:D747)=0,"",ROUND(AVERAGE(D733:D747),1))</f>
        <v/>
      </c>
      <c r="E748" s="258">
        <f>IF(COUNTA(E733:E747)=0,"",ROUND(AVERAGE(E733:E747),1))</f>
        <v/>
      </c>
      <c r="F748" s="258">
        <f>IF(COUNTA(F733:F747)=0,"",ROUND(AVERAGE(F733:F747),1))</f>
        <v/>
      </c>
      <c r="G748" s="258">
        <f>IF(COUNTA(G733:G747)=0,"",ROUND(AVERAGE(G733:G747),1))</f>
        <v/>
      </c>
      <c r="H748" s="258">
        <f>IF(COUNTA(H733:H747)=0,"",ROUND(AVERAGE(H733:H747),1))</f>
        <v/>
      </c>
      <c r="I748" s="258">
        <f>IF(COUNTA(I733:I747)=0,"",ROUND(AVERAGE(I733:I747),1))</f>
        <v/>
      </c>
      <c r="J748" s="258">
        <f>IF(COUNTA(J733:J747)=0,"",ROUND(AVERAGE(J733:J747),1))</f>
        <v/>
      </c>
      <c r="K748" s="258">
        <f>IF(COUNTA(K733:K747)=0,"",ROUND(AVERAGE(K733:K747),1))</f>
        <v/>
      </c>
      <c r="L748" s="258">
        <f>IF(COUNTA(L733:L747)=0,"",ROUND(AVERAGE(L733:L747),1))</f>
        <v/>
      </c>
      <c r="M748" s="258">
        <f>IF(COUNTA(M733:M747)=0,"",ROUND(AVERAGE(M733:M747),1))</f>
        <v/>
      </c>
      <c r="N748" s="258">
        <f>IF(COUNTA(N733:N747)=0,"",ROUND(AVERAGE(N733:N747),1))</f>
        <v/>
      </c>
      <c r="O748" s="258">
        <f>IF(COUNTA(O733:O747)=0,"",ROUND(AVERAGE(O733:O747),1))</f>
        <v/>
      </c>
      <c r="P748" s="258">
        <f>IF(COUNTA(P733:P747)=0,"",ROUND(AVERAGE(P733:P747),1))</f>
        <v/>
      </c>
      <c r="Q748" s="265">
        <f>IF(COUNTA(Q733:Q747)=0,"",ROUND(AVERAGE(Q733:Q747),1))</f>
        <v/>
      </c>
      <c r="S748" s="258">
        <f>IF(COUNTA(S733:S747)=0,"",ROUND(AVERAGE(S733:S747),1))</f>
        <v/>
      </c>
      <c r="T748" s="258">
        <f>IF(COUNTA(T733:T747)=0,"",ROUND(AVERAGE(T733:T747),1))</f>
        <v/>
      </c>
      <c r="U748" s="258">
        <f>IF(COUNTA(U733:U747)=0,"",ROUND(AVERAGE(U733:U747),1))</f>
        <v/>
      </c>
      <c r="V748" s="258">
        <f>IF(COUNTA(V733:V747)=0,"",ROUND(AVERAGE(V733:V747),1))</f>
        <v/>
      </c>
      <c r="W748" s="258">
        <f>IF(COUNTA(W733:W747)=0,"",ROUND(AVERAGE(W733:W747),1))</f>
        <v/>
      </c>
      <c r="X748" s="258">
        <f>IF(COUNTA(X733:X747)=0,"",ROUND(AVERAGE(X733:X747),1))</f>
        <v/>
      </c>
      <c r="Y748" s="258">
        <f>IF(COUNTA(Y733:Y747)=0,"",ROUND(AVERAGE(Y733:Y747),1))</f>
        <v/>
      </c>
      <c r="Z748" s="258">
        <f>IF(COUNTA(Z733:Z747)=0,"",ROUND(AVERAGE(Z733:Z747),1))</f>
        <v/>
      </c>
      <c r="AA748" s="258">
        <f>IF(COUNTA(AA733:AA747)=0,"",ROUND(AVERAGE(AA733:AA747),1))</f>
        <v/>
      </c>
      <c r="AB748" s="258">
        <f>IF(COUNTA(AB733:AB747)=0,"",ROUND(AVERAGE(AB733:AB747),1))</f>
        <v/>
      </c>
      <c r="AC748" s="258">
        <f>IF(COUNTA(AC733:AC747)=0,"",ROUND(AVERAGE(AC733:AC747),1))</f>
        <v/>
      </c>
      <c r="AD748" s="258">
        <f>IF(COUNTA(AD733:AD747)=0,"",ROUND(AVERAGE(AD733:AD747),1))</f>
        <v/>
      </c>
      <c r="AE748" s="258">
        <f>IF(COUNTA(AE733:AE747)=0,"",ROUND(AVERAGE(AE733:AE747),1))</f>
        <v/>
      </c>
      <c r="AF748" s="265">
        <f>IF(COUNTA(AF733:AF747)=0,"",ROUND(AVERAGE(AF733:AF747),1))</f>
        <v/>
      </c>
      <c r="AH748" s="258">
        <f>IF(COUNTA(AH733:AH747)=0,"",ROUND(AVERAGE(AH733:AH747),1))</f>
        <v/>
      </c>
      <c r="AI748" s="258">
        <f>IF(COUNTA(AI733:AI747)=0,"",ROUND(AVERAGE(AI733:AI747),1))</f>
        <v/>
      </c>
      <c r="AJ748" s="258">
        <f>IF(COUNTA(AJ733:AJ747)=0,"",ROUND(AVERAGE(AJ733:AJ747),1))</f>
        <v/>
      </c>
      <c r="AK748" s="258">
        <f>IF(COUNTA(AK733:AK747)=0,"",ROUND(AVERAGE(AK733:AK747),1))</f>
        <v/>
      </c>
      <c r="AL748" s="258">
        <f>IF(COUNTA(AL733:AL747)=0,"",ROUND(AVERAGE(AL733:AL747),1))</f>
        <v/>
      </c>
      <c r="AM748" s="258">
        <f>IF(COUNTA(AM733:AM747)=0,"",ROUND(AVERAGE(AM733:AM747),1))</f>
        <v/>
      </c>
      <c r="AN748" s="258">
        <f>IF(COUNTA(AN733:AN747)=0,"",ROUND(AVERAGE(AN733:AN747),1))</f>
        <v/>
      </c>
      <c r="AO748" s="258">
        <f>IF(COUNTA(AO733:AO747)=0,"",ROUND(AVERAGE(AO733:AO747),1))</f>
        <v/>
      </c>
      <c r="AP748" s="258">
        <f>IF(COUNTA(AP733:AP747)=0,"",ROUND(AVERAGE(AP733:AP747),1))</f>
        <v/>
      </c>
      <c r="AQ748" s="258">
        <f>IF(COUNTA(AQ733:AQ747)=0,"",ROUND(AVERAGE(AQ733:AQ747),1))</f>
        <v/>
      </c>
      <c r="AR748" s="258">
        <f>IF(COUNTA(AR733:AR747)=0,"",ROUND(AVERAGE(AR733:AR747),1))</f>
        <v/>
      </c>
      <c r="AS748" s="258">
        <f>IF(COUNTA(AS733:AS747)=0,"",ROUND(AVERAGE(AS733:AS747),1))</f>
        <v/>
      </c>
      <c r="AT748" s="258">
        <f>IF(COUNTA(AT733:AT747)=0,"",ROUND(AVERAGE(AT733:AT747),1))</f>
        <v/>
      </c>
      <c r="AU748" s="272">
        <f>IF(COUNTA(AU733:AU747)=0,"",ROUND(AVERAGE(AU733:AU747),1))</f>
        <v/>
      </c>
    </row>
    <row r="749" ht="30" customHeight="1" s="185">
      <c r="A749" s="260" t="inlineStr">
        <is>
          <t>N°</t>
        </is>
      </c>
      <c r="B749" s="245" t="inlineStr">
        <is>
          <t>📅 MERCREDI</t>
        </is>
      </c>
      <c r="C749" s="228" t="n"/>
      <c r="D749" s="229" t="inlineStr">
        <is>
          <t>Règles</t>
        </is>
      </c>
      <c r="E749" s="229" t="inlineStr">
        <is>
          <t>Coopér.</t>
        </is>
      </c>
      <c r="F749" s="229" t="inlineStr">
        <is>
          <t>Comm.</t>
        </is>
      </c>
      <c r="G749" s="229" t="inlineStr">
        <is>
          <t>Entraide</t>
        </is>
      </c>
      <c r="H749" s="230" t="inlineStr">
        <is>
          <t>Initiat.</t>
        </is>
      </c>
      <c r="I749" s="230" t="inlineStr">
        <is>
          <t>Gest.mat</t>
        </is>
      </c>
      <c r="J749" s="230" t="inlineStr">
        <is>
          <t>Orga.</t>
        </is>
      </c>
      <c r="K749" s="231" t="inlineStr">
        <is>
          <t>Imagin.</t>
        </is>
      </c>
      <c r="L749" s="231" t="inlineStr">
        <is>
          <t>Expr.art</t>
        </is>
      </c>
      <c r="M749" s="231" t="inlineStr">
        <is>
          <t>Expr.corp</t>
        </is>
      </c>
      <c r="N749" s="232" t="inlineStr">
        <is>
          <t>Coord.</t>
        </is>
      </c>
      <c r="O749" s="232" t="inlineStr">
        <is>
          <t>Endur.</t>
        </is>
      </c>
      <c r="P749" s="232" t="inlineStr">
        <is>
          <t>Esp.sport</t>
        </is>
      </c>
      <c r="Q749" s="267" t="inlineStr">
        <is>
          <t>MOY</t>
        </is>
      </c>
      <c r="R749" s="268" t="inlineStr">
        <is>
          <t>▼ Activité</t>
        </is>
      </c>
      <c r="S749" s="229" t="inlineStr">
        <is>
          <t>Règles</t>
        </is>
      </c>
      <c r="T749" s="229" t="inlineStr">
        <is>
          <t>Coopér.</t>
        </is>
      </c>
      <c r="U749" s="229" t="inlineStr">
        <is>
          <t>Comm.</t>
        </is>
      </c>
      <c r="V749" s="229" t="inlineStr">
        <is>
          <t>Entraide</t>
        </is>
      </c>
      <c r="W749" s="230" t="inlineStr">
        <is>
          <t>Initiat.</t>
        </is>
      </c>
      <c r="X749" s="230" t="inlineStr">
        <is>
          <t>Gest.mat</t>
        </is>
      </c>
      <c r="Y749" s="230" t="inlineStr">
        <is>
          <t>Orga.</t>
        </is>
      </c>
      <c r="Z749" s="231" t="inlineStr">
        <is>
          <t>Imagin.</t>
        </is>
      </c>
      <c r="AA749" s="231" t="inlineStr">
        <is>
          <t>Expr.art</t>
        </is>
      </c>
      <c r="AB749" s="231" t="inlineStr">
        <is>
          <t>Expr.corp</t>
        </is>
      </c>
      <c r="AC749" s="232" t="inlineStr">
        <is>
          <t>Coord.</t>
        </is>
      </c>
      <c r="AD749" s="232" t="inlineStr">
        <is>
          <t>Endur.</t>
        </is>
      </c>
      <c r="AE749" s="232" t="inlineStr">
        <is>
          <t>Esp.sport</t>
        </is>
      </c>
      <c r="AF749" s="267" t="inlineStr">
        <is>
          <t>MOY</t>
        </is>
      </c>
      <c r="AH749" s="229" t="inlineStr">
        <is>
          <t>Règles</t>
        </is>
      </c>
      <c r="AI749" s="229" t="inlineStr">
        <is>
          <t>Coopér.</t>
        </is>
      </c>
      <c r="AJ749" s="229" t="inlineStr">
        <is>
          <t>Comm.</t>
        </is>
      </c>
      <c r="AK749" s="229" t="inlineStr">
        <is>
          <t>Entraide</t>
        </is>
      </c>
      <c r="AL749" s="230" t="inlineStr">
        <is>
          <t>Initiat.</t>
        </is>
      </c>
      <c r="AM749" s="230" t="inlineStr">
        <is>
          <t>Gest.mat</t>
        </is>
      </c>
      <c r="AN749" s="230" t="inlineStr">
        <is>
          <t>Orga.</t>
        </is>
      </c>
      <c r="AO749" s="231" t="inlineStr">
        <is>
          <t>Imagin.</t>
        </is>
      </c>
      <c r="AP749" s="231" t="inlineStr">
        <is>
          <t>Expr.art</t>
        </is>
      </c>
      <c r="AQ749" s="231" t="inlineStr">
        <is>
          <t>Expr.corp</t>
        </is>
      </c>
      <c r="AR749" s="232" t="inlineStr">
        <is>
          <t>Coord.</t>
        </is>
      </c>
      <c r="AS749" s="232" t="inlineStr">
        <is>
          <t>Endur.</t>
        </is>
      </c>
      <c r="AT749" s="232" t="inlineStr">
        <is>
          <t>Esp.sport</t>
        </is>
      </c>
      <c r="AU749" s="269" t="inlineStr">
        <is>
          <t>MOY</t>
        </is>
      </c>
    </row>
    <row r="750" ht="14.4" customHeight="1" s="185">
      <c r="A750" s="255" t="n">
        <v>1</v>
      </c>
      <c r="B750" s="194">
        <f t="array" ref="B750:B750">IFERROR(INDEX(Liste_Enfants!B$4:B$53,SMALL(IF(Liste_Enfants!E$4:E$53="C",ROW(Liste_Enfants!E$4:E$53)-3),1))&amp;" "&amp;INDEX(Liste_Enfants!C$4:C$53,SMALL(IF(Liste_Enfants!E$4:E$53="C",ROW(Liste_Enfants!E$4:E$53)-3),1)),"")</f>
        <v/>
      </c>
      <c r="C750" s="235" t="n"/>
      <c r="D750" s="256" t="n"/>
      <c r="E750" s="256" t="n"/>
      <c r="F750" s="256" t="n"/>
      <c r="G750" s="256" t="n"/>
      <c r="H750" s="256" t="n"/>
      <c r="I750" s="256" t="n"/>
      <c r="J750" s="256" t="n"/>
      <c r="K750" s="256" t="n"/>
      <c r="L750" s="256" t="n"/>
      <c r="M750" s="256" t="n"/>
      <c r="N750" s="256" t="n"/>
      <c r="O750" s="256" t="n"/>
      <c r="P750" s="256" t="n"/>
      <c r="Q750" s="264">
        <f>IF(COUNTA(D750:P750)=0,"",ROUND(AVERAGE(D750:P750),1))</f>
        <v/>
      </c>
      <c r="S750" s="256" t="n"/>
      <c r="T750" s="256" t="n"/>
      <c r="U750" s="256" t="n"/>
      <c r="V750" s="256" t="n"/>
      <c r="W750" s="256" t="n"/>
      <c r="X750" s="256" t="n"/>
      <c r="Y750" s="256" t="n"/>
      <c r="Z750" s="256" t="n"/>
      <c r="AA750" s="256" t="n"/>
      <c r="AB750" s="256" t="n"/>
      <c r="AC750" s="256" t="n"/>
      <c r="AD750" s="256" t="n"/>
      <c r="AE750" s="256" t="n"/>
      <c r="AF750" s="264">
        <f>IF(COUNTA(S750:AE750)=0,"",ROUND(AVERAGE(S750:AE750),1))</f>
        <v/>
      </c>
      <c r="AH750" s="256" t="n"/>
      <c r="AI750" s="256" t="n"/>
      <c r="AJ750" s="256" t="n"/>
      <c r="AK750" s="256" t="n"/>
      <c r="AL750" s="256" t="n"/>
      <c r="AM750" s="256" t="n"/>
      <c r="AN750" s="256" t="n"/>
      <c r="AO750" s="256" t="n"/>
      <c r="AP750" s="256" t="n"/>
      <c r="AQ750" s="256" t="n"/>
      <c r="AR750" s="256" t="n"/>
      <c r="AS750" s="256" t="n"/>
      <c r="AT750" s="256" t="n"/>
      <c r="AU750" s="237">
        <f>IF(COUNTA(AH750:AT750)=0,"",ROUND(AVERAGE(AH750:AT750),1))</f>
        <v/>
      </c>
    </row>
    <row r="751" ht="14.4" customHeight="1" s="185">
      <c r="A751" s="255" t="n">
        <v>2</v>
      </c>
      <c r="B751" s="194">
        <f t="array" ref="B751:B751">IFERROR(INDEX(Liste_Enfants!B$4:B$53,SMALL(IF(Liste_Enfants!E$4:E$53="C",ROW(Liste_Enfants!E$4:E$53)-3),2))&amp;" "&amp;INDEX(Liste_Enfants!C$4:C$53,SMALL(IF(Liste_Enfants!E$4:E$53="C",ROW(Liste_Enfants!E$4:E$53)-3),2)),"")</f>
        <v/>
      </c>
      <c r="C751" s="235" t="n"/>
      <c r="D751" s="256" t="n"/>
      <c r="E751" s="256" t="n"/>
      <c r="F751" s="256" t="n"/>
      <c r="G751" s="256" t="n"/>
      <c r="H751" s="256" t="n"/>
      <c r="I751" s="256" t="n"/>
      <c r="J751" s="256" t="n"/>
      <c r="K751" s="256" t="n"/>
      <c r="L751" s="256" t="n"/>
      <c r="M751" s="256" t="n"/>
      <c r="N751" s="256" t="n"/>
      <c r="O751" s="256" t="n"/>
      <c r="P751" s="256" t="n"/>
      <c r="Q751" s="264">
        <f>IF(COUNTA(D751:P751)=0,"",ROUND(AVERAGE(D751:P751),1))</f>
        <v/>
      </c>
      <c r="S751" s="256" t="n"/>
      <c r="T751" s="256" t="n"/>
      <c r="U751" s="256" t="n"/>
      <c r="V751" s="256" t="n"/>
      <c r="W751" s="256" t="n"/>
      <c r="X751" s="256" t="n"/>
      <c r="Y751" s="256" t="n"/>
      <c r="Z751" s="256" t="n"/>
      <c r="AA751" s="256" t="n"/>
      <c r="AB751" s="256" t="n"/>
      <c r="AC751" s="256" t="n"/>
      <c r="AD751" s="256" t="n"/>
      <c r="AE751" s="256" t="n"/>
      <c r="AF751" s="264">
        <f>IF(COUNTA(S751:AE751)=0,"",ROUND(AVERAGE(S751:AE751),1))</f>
        <v/>
      </c>
      <c r="AH751" s="256" t="n"/>
      <c r="AI751" s="256" t="n"/>
      <c r="AJ751" s="256" t="n"/>
      <c r="AK751" s="256" t="n"/>
      <c r="AL751" s="256" t="n"/>
      <c r="AM751" s="256" t="n"/>
      <c r="AN751" s="256" t="n"/>
      <c r="AO751" s="256" t="n"/>
      <c r="AP751" s="256" t="n"/>
      <c r="AQ751" s="256" t="n"/>
      <c r="AR751" s="256" t="n"/>
      <c r="AS751" s="256" t="n"/>
      <c r="AT751" s="256" t="n"/>
      <c r="AU751" s="237">
        <f>IF(COUNTA(AH751:AT751)=0,"",ROUND(AVERAGE(AH751:AT751),1))</f>
        <v/>
      </c>
    </row>
    <row r="752" ht="14.4" customHeight="1" s="185">
      <c r="A752" s="255" t="n">
        <v>3</v>
      </c>
      <c r="B752" s="194">
        <f t="array" ref="B752:B752">IFERROR(INDEX(Liste_Enfants!B$4:B$53,SMALL(IF(Liste_Enfants!E$4:E$53="C",ROW(Liste_Enfants!E$4:E$53)-3),3))&amp;" "&amp;INDEX(Liste_Enfants!C$4:C$53,SMALL(IF(Liste_Enfants!E$4:E$53="C",ROW(Liste_Enfants!E$4:E$53)-3),3)),"")</f>
        <v/>
      </c>
      <c r="C752" s="235" t="n"/>
      <c r="D752" s="256" t="n"/>
      <c r="E752" s="256" t="n"/>
      <c r="F752" s="256" t="n"/>
      <c r="G752" s="256" t="n"/>
      <c r="H752" s="256" t="n"/>
      <c r="I752" s="256" t="n"/>
      <c r="J752" s="256" t="n"/>
      <c r="K752" s="256" t="n"/>
      <c r="L752" s="256" t="n"/>
      <c r="M752" s="256" t="n"/>
      <c r="N752" s="256" t="n"/>
      <c r="O752" s="256" t="n"/>
      <c r="P752" s="256" t="n"/>
      <c r="Q752" s="264">
        <f>IF(COUNTA(D752:P752)=0,"",ROUND(AVERAGE(D752:P752),1))</f>
        <v/>
      </c>
      <c r="S752" s="256" t="n"/>
      <c r="T752" s="256" t="n"/>
      <c r="U752" s="256" t="n"/>
      <c r="V752" s="256" t="n"/>
      <c r="W752" s="256" t="n"/>
      <c r="X752" s="256" t="n"/>
      <c r="Y752" s="256" t="n"/>
      <c r="Z752" s="256" t="n"/>
      <c r="AA752" s="256" t="n"/>
      <c r="AB752" s="256" t="n"/>
      <c r="AC752" s="256" t="n"/>
      <c r="AD752" s="256" t="n"/>
      <c r="AE752" s="256" t="n"/>
      <c r="AF752" s="264">
        <f>IF(COUNTA(S752:AE752)=0,"",ROUND(AVERAGE(S752:AE752),1))</f>
        <v/>
      </c>
      <c r="AH752" s="256" t="n"/>
      <c r="AI752" s="256" t="n"/>
      <c r="AJ752" s="256" t="n"/>
      <c r="AK752" s="256" t="n"/>
      <c r="AL752" s="256" t="n"/>
      <c r="AM752" s="256" t="n"/>
      <c r="AN752" s="256" t="n"/>
      <c r="AO752" s="256" t="n"/>
      <c r="AP752" s="256" t="n"/>
      <c r="AQ752" s="256" t="n"/>
      <c r="AR752" s="256" t="n"/>
      <c r="AS752" s="256" t="n"/>
      <c r="AT752" s="256" t="n"/>
      <c r="AU752" s="237">
        <f>IF(COUNTA(AH752:AT752)=0,"",ROUND(AVERAGE(AH752:AT752),1))</f>
        <v/>
      </c>
    </row>
    <row r="753" ht="14.4" customHeight="1" s="185">
      <c r="A753" s="255" t="n">
        <v>4</v>
      </c>
      <c r="B753" s="194">
        <f t="array" ref="B753:B753">IFERROR(INDEX(Liste_Enfants!B$4:B$53,SMALL(IF(Liste_Enfants!E$4:E$53="C",ROW(Liste_Enfants!E$4:E$53)-3),4))&amp;" "&amp;INDEX(Liste_Enfants!C$4:C$53,SMALL(IF(Liste_Enfants!E$4:E$53="C",ROW(Liste_Enfants!E$4:E$53)-3),4)),"")</f>
        <v/>
      </c>
      <c r="C753" s="235" t="n"/>
      <c r="D753" s="256" t="n"/>
      <c r="E753" s="256" t="n"/>
      <c r="F753" s="256" t="n"/>
      <c r="G753" s="256" t="n"/>
      <c r="H753" s="256" t="n"/>
      <c r="I753" s="256" t="n"/>
      <c r="J753" s="256" t="n"/>
      <c r="K753" s="256" t="n"/>
      <c r="L753" s="256" t="n"/>
      <c r="M753" s="256" t="n"/>
      <c r="N753" s="256" t="n"/>
      <c r="O753" s="256" t="n"/>
      <c r="P753" s="256" t="n"/>
      <c r="Q753" s="264">
        <f>IF(COUNTA(D753:P753)=0,"",ROUND(AVERAGE(D753:P753),1))</f>
        <v/>
      </c>
      <c r="S753" s="256" t="n"/>
      <c r="T753" s="256" t="n"/>
      <c r="U753" s="256" t="n"/>
      <c r="V753" s="256" t="n"/>
      <c r="W753" s="256" t="n"/>
      <c r="X753" s="256" t="n"/>
      <c r="Y753" s="256" t="n"/>
      <c r="Z753" s="256" t="n"/>
      <c r="AA753" s="256" t="n"/>
      <c r="AB753" s="256" t="n"/>
      <c r="AC753" s="256" t="n"/>
      <c r="AD753" s="256" t="n"/>
      <c r="AE753" s="256" t="n"/>
      <c r="AF753" s="264">
        <f>IF(COUNTA(S753:AE753)=0,"",ROUND(AVERAGE(S753:AE753),1))</f>
        <v/>
      </c>
      <c r="AH753" s="256" t="n"/>
      <c r="AI753" s="256" t="n"/>
      <c r="AJ753" s="256" t="n"/>
      <c r="AK753" s="256" t="n"/>
      <c r="AL753" s="256" t="n"/>
      <c r="AM753" s="256" t="n"/>
      <c r="AN753" s="256" t="n"/>
      <c r="AO753" s="256" t="n"/>
      <c r="AP753" s="256" t="n"/>
      <c r="AQ753" s="256" t="n"/>
      <c r="AR753" s="256" t="n"/>
      <c r="AS753" s="256" t="n"/>
      <c r="AT753" s="256" t="n"/>
      <c r="AU753" s="237">
        <f>IF(COUNTA(AH753:AT753)=0,"",ROUND(AVERAGE(AH753:AT753),1))</f>
        <v/>
      </c>
    </row>
    <row r="754" ht="14.4" customHeight="1" s="185">
      <c r="A754" s="255" t="n">
        <v>5</v>
      </c>
      <c r="B754" s="194">
        <f t="array" ref="B754:B754">IFERROR(INDEX(Liste_Enfants!B$4:B$53,SMALL(IF(Liste_Enfants!E$4:E$53="C",ROW(Liste_Enfants!E$4:E$53)-3),5))&amp;" "&amp;INDEX(Liste_Enfants!C$4:C$53,SMALL(IF(Liste_Enfants!E$4:E$53="C",ROW(Liste_Enfants!E$4:E$53)-3),5)),"")</f>
        <v/>
      </c>
      <c r="C754" s="235" t="n"/>
      <c r="D754" s="256" t="n"/>
      <c r="E754" s="256" t="n"/>
      <c r="F754" s="256" t="n"/>
      <c r="G754" s="256" t="n"/>
      <c r="H754" s="256" t="n"/>
      <c r="I754" s="256" t="n"/>
      <c r="J754" s="256" t="n"/>
      <c r="K754" s="256" t="n"/>
      <c r="L754" s="256" t="n"/>
      <c r="M754" s="256" t="n"/>
      <c r="N754" s="256" t="n"/>
      <c r="O754" s="256" t="n"/>
      <c r="P754" s="256" t="n"/>
      <c r="Q754" s="264">
        <f>IF(COUNTA(D754:P754)=0,"",ROUND(AVERAGE(D754:P754),1))</f>
        <v/>
      </c>
      <c r="S754" s="256" t="n"/>
      <c r="T754" s="256" t="n"/>
      <c r="U754" s="256" t="n"/>
      <c r="V754" s="256" t="n"/>
      <c r="W754" s="256" t="n"/>
      <c r="X754" s="256" t="n"/>
      <c r="Y754" s="256" t="n"/>
      <c r="Z754" s="256" t="n"/>
      <c r="AA754" s="256" t="n"/>
      <c r="AB754" s="256" t="n"/>
      <c r="AC754" s="256" t="n"/>
      <c r="AD754" s="256" t="n"/>
      <c r="AE754" s="256" t="n"/>
      <c r="AF754" s="264">
        <f>IF(COUNTA(S754:AE754)=0,"",ROUND(AVERAGE(S754:AE754),1))</f>
        <v/>
      </c>
      <c r="AH754" s="256" t="n"/>
      <c r="AI754" s="256" t="n"/>
      <c r="AJ754" s="256" t="n"/>
      <c r="AK754" s="256" t="n"/>
      <c r="AL754" s="256" t="n"/>
      <c r="AM754" s="256" t="n"/>
      <c r="AN754" s="256" t="n"/>
      <c r="AO754" s="256" t="n"/>
      <c r="AP754" s="256" t="n"/>
      <c r="AQ754" s="256" t="n"/>
      <c r="AR754" s="256" t="n"/>
      <c r="AS754" s="256" t="n"/>
      <c r="AT754" s="256" t="n"/>
      <c r="AU754" s="237">
        <f>IF(COUNTA(AH754:AT754)=0,"",ROUND(AVERAGE(AH754:AT754),1))</f>
        <v/>
      </c>
    </row>
    <row r="755" ht="14.4" customHeight="1" s="185">
      <c r="A755" s="255" t="n">
        <v>6</v>
      </c>
      <c r="B755" s="194">
        <f t="array" ref="B755:B755">IFERROR(INDEX(Liste_Enfants!B$4:B$53,SMALL(IF(Liste_Enfants!E$4:E$53="C",ROW(Liste_Enfants!E$4:E$53)-3),6))&amp;" "&amp;INDEX(Liste_Enfants!C$4:C$53,SMALL(IF(Liste_Enfants!E$4:E$53="C",ROW(Liste_Enfants!E$4:E$53)-3),6)),"")</f>
        <v/>
      </c>
      <c r="C755" s="235" t="n"/>
      <c r="D755" s="256" t="n"/>
      <c r="E755" s="256" t="n"/>
      <c r="F755" s="256" t="n"/>
      <c r="G755" s="256" t="n"/>
      <c r="H755" s="256" t="n"/>
      <c r="I755" s="256" t="n"/>
      <c r="J755" s="256" t="n"/>
      <c r="K755" s="256" t="n"/>
      <c r="L755" s="256" t="n"/>
      <c r="M755" s="256" t="n"/>
      <c r="N755" s="256" t="n"/>
      <c r="O755" s="256" t="n"/>
      <c r="P755" s="256" t="n"/>
      <c r="Q755" s="264">
        <f>IF(COUNTA(D755:P755)=0,"",ROUND(AVERAGE(D755:P755),1))</f>
        <v/>
      </c>
      <c r="S755" s="256" t="n"/>
      <c r="T755" s="256" t="n"/>
      <c r="U755" s="256" t="n"/>
      <c r="V755" s="256" t="n"/>
      <c r="W755" s="256" t="n"/>
      <c r="X755" s="256" t="n"/>
      <c r="Y755" s="256" t="n"/>
      <c r="Z755" s="256" t="n"/>
      <c r="AA755" s="256" t="n"/>
      <c r="AB755" s="256" t="n"/>
      <c r="AC755" s="256" t="n"/>
      <c r="AD755" s="256" t="n"/>
      <c r="AE755" s="256" t="n"/>
      <c r="AF755" s="264">
        <f>IF(COUNTA(S755:AE755)=0,"",ROUND(AVERAGE(S755:AE755),1))</f>
        <v/>
      </c>
      <c r="AH755" s="256" t="n"/>
      <c r="AI755" s="256" t="n"/>
      <c r="AJ755" s="256" t="n"/>
      <c r="AK755" s="256" t="n"/>
      <c r="AL755" s="256" t="n"/>
      <c r="AM755" s="256" t="n"/>
      <c r="AN755" s="256" t="n"/>
      <c r="AO755" s="256" t="n"/>
      <c r="AP755" s="256" t="n"/>
      <c r="AQ755" s="256" t="n"/>
      <c r="AR755" s="256" t="n"/>
      <c r="AS755" s="256" t="n"/>
      <c r="AT755" s="256" t="n"/>
      <c r="AU755" s="237">
        <f>IF(COUNTA(AH755:AT755)=0,"",ROUND(AVERAGE(AH755:AT755),1))</f>
        <v/>
      </c>
    </row>
    <row r="756" ht="14.4" customHeight="1" s="185">
      <c r="A756" s="255" t="n">
        <v>7</v>
      </c>
      <c r="B756" s="194">
        <f t="array" ref="B756:B756">IFERROR(INDEX(Liste_Enfants!B$4:B$53,SMALL(IF(Liste_Enfants!E$4:E$53="C",ROW(Liste_Enfants!E$4:E$53)-3),7))&amp;" "&amp;INDEX(Liste_Enfants!C$4:C$53,SMALL(IF(Liste_Enfants!E$4:E$53="C",ROW(Liste_Enfants!E$4:E$53)-3),7)),"")</f>
        <v/>
      </c>
      <c r="C756" s="235" t="n"/>
      <c r="D756" s="256" t="n"/>
      <c r="E756" s="256" t="n"/>
      <c r="F756" s="256" t="n"/>
      <c r="G756" s="256" t="n"/>
      <c r="H756" s="256" t="n"/>
      <c r="I756" s="256" t="n"/>
      <c r="J756" s="256" t="n"/>
      <c r="K756" s="256" t="n"/>
      <c r="L756" s="256" t="n"/>
      <c r="M756" s="256" t="n"/>
      <c r="N756" s="256" t="n"/>
      <c r="O756" s="256" t="n"/>
      <c r="P756" s="256" t="n"/>
      <c r="Q756" s="264">
        <f>IF(COUNTA(D756:P756)=0,"",ROUND(AVERAGE(D756:P756),1))</f>
        <v/>
      </c>
      <c r="S756" s="256" t="n"/>
      <c r="T756" s="256" t="n"/>
      <c r="U756" s="256" t="n"/>
      <c r="V756" s="256" t="n"/>
      <c r="W756" s="256" t="n"/>
      <c r="X756" s="256" t="n"/>
      <c r="Y756" s="256" t="n"/>
      <c r="Z756" s="256" t="n"/>
      <c r="AA756" s="256" t="n"/>
      <c r="AB756" s="256" t="n"/>
      <c r="AC756" s="256" t="n"/>
      <c r="AD756" s="256" t="n"/>
      <c r="AE756" s="256" t="n"/>
      <c r="AF756" s="264">
        <f>IF(COUNTA(S756:AE756)=0,"",ROUND(AVERAGE(S756:AE756),1))</f>
        <v/>
      </c>
      <c r="AH756" s="256" t="n"/>
      <c r="AI756" s="256" t="n"/>
      <c r="AJ756" s="256" t="n"/>
      <c r="AK756" s="256" t="n"/>
      <c r="AL756" s="256" t="n"/>
      <c r="AM756" s="256" t="n"/>
      <c r="AN756" s="256" t="n"/>
      <c r="AO756" s="256" t="n"/>
      <c r="AP756" s="256" t="n"/>
      <c r="AQ756" s="256" t="n"/>
      <c r="AR756" s="256" t="n"/>
      <c r="AS756" s="256" t="n"/>
      <c r="AT756" s="256" t="n"/>
      <c r="AU756" s="237">
        <f>IF(COUNTA(AH756:AT756)=0,"",ROUND(AVERAGE(AH756:AT756),1))</f>
        <v/>
      </c>
    </row>
    <row r="757" ht="14.4" customHeight="1" s="185">
      <c r="A757" s="255" t="n">
        <v>8</v>
      </c>
      <c r="B757" s="194">
        <f t="array" ref="B757:B757">IFERROR(INDEX(Liste_Enfants!B$4:B$53,SMALL(IF(Liste_Enfants!E$4:E$53="C",ROW(Liste_Enfants!E$4:E$53)-3),8))&amp;" "&amp;INDEX(Liste_Enfants!C$4:C$53,SMALL(IF(Liste_Enfants!E$4:E$53="C",ROW(Liste_Enfants!E$4:E$53)-3),8)),"")</f>
        <v/>
      </c>
      <c r="C757" s="235" t="n"/>
      <c r="D757" s="256" t="n"/>
      <c r="E757" s="256" t="n"/>
      <c r="F757" s="256" t="n"/>
      <c r="G757" s="256" t="n"/>
      <c r="H757" s="256" t="n"/>
      <c r="I757" s="256" t="n"/>
      <c r="J757" s="256" t="n"/>
      <c r="K757" s="256" t="n"/>
      <c r="L757" s="256" t="n"/>
      <c r="M757" s="256" t="n"/>
      <c r="N757" s="256" t="n"/>
      <c r="O757" s="256" t="n"/>
      <c r="P757" s="256" t="n"/>
      <c r="Q757" s="264">
        <f>IF(COUNTA(D757:P757)=0,"",ROUND(AVERAGE(D757:P757),1))</f>
        <v/>
      </c>
      <c r="S757" s="256" t="n"/>
      <c r="T757" s="256" t="n"/>
      <c r="U757" s="256" t="n"/>
      <c r="V757" s="256" t="n"/>
      <c r="W757" s="256" t="n"/>
      <c r="X757" s="256" t="n"/>
      <c r="Y757" s="256" t="n"/>
      <c r="Z757" s="256" t="n"/>
      <c r="AA757" s="256" t="n"/>
      <c r="AB757" s="256" t="n"/>
      <c r="AC757" s="256" t="n"/>
      <c r="AD757" s="256" t="n"/>
      <c r="AE757" s="256" t="n"/>
      <c r="AF757" s="264">
        <f>IF(COUNTA(S757:AE757)=0,"",ROUND(AVERAGE(S757:AE757),1))</f>
        <v/>
      </c>
      <c r="AH757" s="256" t="n"/>
      <c r="AI757" s="256" t="n"/>
      <c r="AJ757" s="256" t="n"/>
      <c r="AK757" s="256" t="n"/>
      <c r="AL757" s="256" t="n"/>
      <c r="AM757" s="256" t="n"/>
      <c r="AN757" s="256" t="n"/>
      <c r="AO757" s="256" t="n"/>
      <c r="AP757" s="256" t="n"/>
      <c r="AQ757" s="256" t="n"/>
      <c r="AR757" s="256" t="n"/>
      <c r="AS757" s="256" t="n"/>
      <c r="AT757" s="256" t="n"/>
      <c r="AU757" s="237">
        <f>IF(COUNTA(AH757:AT757)=0,"",ROUND(AVERAGE(AH757:AT757),1))</f>
        <v/>
      </c>
    </row>
    <row r="758" ht="14.4" customHeight="1" s="185">
      <c r="A758" s="255" t="n">
        <v>9</v>
      </c>
      <c r="B758" s="194">
        <f t="array" ref="B758:B758">IFERROR(INDEX(Liste_Enfants!B$4:B$53,SMALL(IF(Liste_Enfants!E$4:E$53="C",ROW(Liste_Enfants!E$4:E$53)-3),9))&amp;" "&amp;INDEX(Liste_Enfants!C$4:C$53,SMALL(IF(Liste_Enfants!E$4:E$53="C",ROW(Liste_Enfants!E$4:E$53)-3),9)),"")</f>
        <v/>
      </c>
      <c r="C758" s="235" t="n"/>
      <c r="D758" s="256" t="n"/>
      <c r="E758" s="256" t="n"/>
      <c r="F758" s="256" t="n"/>
      <c r="G758" s="256" t="n"/>
      <c r="H758" s="256" t="n"/>
      <c r="I758" s="256" t="n"/>
      <c r="J758" s="256" t="n"/>
      <c r="K758" s="256" t="n"/>
      <c r="L758" s="256" t="n"/>
      <c r="M758" s="256" t="n"/>
      <c r="N758" s="256" t="n"/>
      <c r="O758" s="256" t="n"/>
      <c r="P758" s="256" t="n"/>
      <c r="Q758" s="264">
        <f>IF(COUNTA(D758:P758)=0,"",ROUND(AVERAGE(D758:P758),1))</f>
        <v/>
      </c>
      <c r="S758" s="256" t="n"/>
      <c r="T758" s="256" t="n"/>
      <c r="U758" s="256" t="n"/>
      <c r="V758" s="256" t="n"/>
      <c r="W758" s="256" t="n"/>
      <c r="X758" s="256" t="n"/>
      <c r="Y758" s="256" t="n"/>
      <c r="Z758" s="256" t="n"/>
      <c r="AA758" s="256" t="n"/>
      <c r="AB758" s="256" t="n"/>
      <c r="AC758" s="256" t="n"/>
      <c r="AD758" s="256" t="n"/>
      <c r="AE758" s="256" t="n"/>
      <c r="AF758" s="264">
        <f>IF(COUNTA(S758:AE758)=0,"",ROUND(AVERAGE(S758:AE758),1))</f>
        <v/>
      </c>
      <c r="AH758" s="256" t="n"/>
      <c r="AI758" s="256" t="n"/>
      <c r="AJ758" s="256" t="n"/>
      <c r="AK758" s="256" t="n"/>
      <c r="AL758" s="256" t="n"/>
      <c r="AM758" s="256" t="n"/>
      <c r="AN758" s="256" t="n"/>
      <c r="AO758" s="256" t="n"/>
      <c r="AP758" s="256" t="n"/>
      <c r="AQ758" s="256" t="n"/>
      <c r="AR758" s="256" t="n"/>
      <c r="AS758" s="256" t="n"/>
      <c r="AT758" s="256" t="n"/>
      <c r="AU758" s="237">
        <f>IF(COUNTA(AH758:AT758)=0,"",ROUND(AVERAGE(AH758:AT758),1))</f>
        <v/>
      </c>
    </row>
    <row r="759" ht="14.4" customHeight="1" s="185">
      <c r="A759" s="255" t="n">
        <v>10</v>
      </c>
      <c r="B759" s="194">
        <f t="array" ref="B759:B759">IFERROR(INDEX(Liste_Enfants!B$4:B$53,SMALL(IF(Liste_Enfants!E$4:E$53="C",ROW(Liste_Enfants!E$4:E$53)-3),10))&amp;" "&amp;INDEX(Liste_Enfants!C$4:C$53,SMALL(IF(Liste_Enfants!E$4:E$53="C",ROW(Liste_Enfants!E$4:E$53)-3),10)),"")</f>
        <v/>
      </c>
      <c r="C759" s="235" t="n"/>
      <c r="D759" s="256" t="n"/>
      <c r="E759" s="256" t="n"/>
      <c r="F759" s="256" t="n"/>
      <c r="G759" s="256" t="n"/>
      <c r="H759" s="256" t="n"/>
      <c r="I759" s="256" t="n"/>
      <c r="J759" s="256" t="n"/>
      <c r="K759" s="256" t="n"/>
      <c r="L759" s="256" t="n"/>
      <c r="M759" s="256" t="n"/>
      <c r="N759" s="256" t="n"/>
      <c r="O759" s="256" t="n"/>
      <c r="P759" s="256" t="n"/>
      <c r="Q759" s="264">
        <f>IF(COUNTA(D759:P759)=0,"",ROUND(AVERAGE(D759:P759),1))</f>
        <v/>
      </c>
      <c r="S759" s="256" t="n"/>
      <c r="T759" s="256" t="n"/>
      <c r="U759" s="256" t="n"/>
      <c r="V759" s="256" t="n"/>
      <c r="W759" s="256" t="n"/>
      <c r="X759" s="256" t="n"/>
      <c r="Y759" s="256" t="n"/>
      <c r="Z759" s="256" t="n"/>
      <c r="AA759" s="256" t="n"/>
      <c r="AB759" s="256" t="n"/>
      <c r="AC759" s="256" t="n"/>
      <c r="AD759" s="256" t="n"/>
      <c r="AE759" s="256" t="n"/>
      <c r="AF759" s="264">
        <f>IF(COUNTA(S759:AE759)=0,"",ROUND(AVERAGE(S759:AE759),1))</f>
        <v/>
      </c>
      <c r="AH759" s="256" t="n"/>
      <c r="AI759" s="256" t="n"/>
      <c r="AJ759" s="256" t="n"/>
      <c r="AK759" s="256" t="n"/>
      <c r="AL759" s="256" t="n"/>
      <c r="AM759" s="256" t="n"/>
      <c r="AN759" s="256" t="n"/>
      <c r="AO759" s="256" t="n"/>
      <c r="AP759" s="256" t="n"/>
      <c r="AQ759" s="256" t="n"/>
      <c r="AR759" s="256" t="n"/>
      <c r="AS759" s="256" t="n"/>
      <c r="AT759" s="256" t="n"/>
      <c r="AU759" s="237">
        <f>IF(COUNTA(AH759:AT759)=0,"",ROUND(AVERAGE(AH759:AT759),1))</f>
        <v/>
      </c>
    </row>
    <row r="760" ht="14.4" customHeight="1" s="185">
      <c r="A760" s="255" t="n">
        <v>11</v>
      </c>
      <c r="B760" s="194">
        <f t="array" ref="B760:B760">IFERROR(INDEX(Liste_Enfants!B$4:B$53,SMALL(IF(Liste_Enfants!E$4:E$53="C",ROW(Liste_Enfants!E$4:E$53)-3),11))&amp;" "&amp;INDEX(Liste_Enfants!C$4:C$53,SMALL(IF(Liste_Enfants!E$4:E$53="C",ROW(Liste_Enfants!E$4:E$53)-3),11)),"")</f>
        <v/>
      </c>
      <c r="C760" s="235" t="n"/>
      <c r="D760" s="256" t="n"/>
      <c r="E760" s="256" t="n"/>
      <c r="F760" s="256" t="n"/>
      <c r="G760" s="256" t="n"/>
      <c r="H760" s="256" t="n"/>
      <c r="I760" s="256" t="n"/>
      <c r="J760" s="256" t="n"/>
      <c r="K760" s="256" t="n"/>
      <c r="L760" s="256" t="n"/>
      <c r="M760" s="256" t="n"/>
      <c r="N760" s="256" t="n"/>
      <c r="O760" s="256" t="n"/>
      <c r="P760" s="256" t="n"/>
      <c r="Q760" s="264">
        <f>IF(COUNTA(D760:P760)=0,"",ROUND(AVERAGE(D760:P760),1))</f>
        <v/>
      </c>
      <c r="S760" s="256" t="n"/>
      <c r="T760" s="256" t="n"/>
      <c r="U760" s="256" t="n"/>
      <c r="V760" s="256" t="n"/>
      <c r="W760" s="256" t="n"/>
      <c r="X760" s="256" t="n"/>
      <c r="Y760" s="256" t="n"/>
      <c r="Z760" s="256" t="n"/>
      <c r="AA760" s="256" t="n"/>
      <c r="AB760" s="256" t="n"/>
      <c r="AC760" s="256" t="n"/>
      <c r="AD760" s="256" t="n"/>
      <c r="AE760" s="256" t="n"/>
      <c r="AF760" s="264">
        <f>IF(COUNTA(S760:AE760)=0,"",ROUND(AVERAGE(S760:AE760),1))</f>
        <v/>
      </c>
      <c r="AH760" s="256" t="n"/>
      <c r="AI760" s="256" t="n"/>
      <c r="AJ760" s="256" t="n"/>
      <c r="AK760" s="256" t="n"/>
      <c r="AL760" s="256" t="n"/>
      <c r="AM760" s="256" t="n"/>
      <c r="AN760" s="256" t="n"/>
      <c r="AO760" s="256" t="n"/>
      <c r="AP760" s="256" t="n"/>
      <c r="AQ760" s="256" t="n"/>
      <c r="AR760" s="256" t="n"/>
      <c r="AS760" s="256" t="n"/>
      <c r="AT760" s="256" t="n"/>
      <c r="AU760" s="237">
        <f>IF(COUNTA(AH760:AT760)=0,"",ROUND(AVERAGE(AH760:AT760),1))</f>
        <v/>
      </c>
    </row>
    <row r="761" ht="14.4" customHeight="1" s="185">
      <c r="A761" s="255" t="n">
        <v>12</v>
      </c>
      <c r="B761" s="194">
        <f t="array" ref="B761:B761">IFERROR(INDEX(Liste_Enfants!B$4:B$53,SMALL(IF(Liste_Enfants!E$4:E$53="C",ROW(Liste_Enfants!E$4:E$53)-3),12))&amp;" "&amp;INDEX(Liste_Enfants!C$4:C$53,SMALL(IF(Liste_Enfants!E$4:E$53="C",ROW(Liste_Enfants!E$4:E$53)-3),12)),"")</f>
        <v/>
      </c>
      <c r="C761" s="235" t="n"/>
      <c r="D761" s="256" t="n"/>
      <c r="E761" s="256" t="n"/>
      <c r="F761" s="256" t="n"/>
      <c r="G761" s="256" t="n"/>
      <c r="H761" s="256" t="n"/>
      <c r="I761" s="256" t="n"/>
      <c r="J761" s="256" t="n"/>
      <c r="K761" s="256" t="n"/>
      <c r="L761" s="256" t="n"/>
      <c r="M761" s="256" t="n"/>
      <c r="N761" s="256" t="n"/>
      <c r="O761" s="256" t="n"/>
      <c r="P761" s="256" t="n"/>
      <c r="Q761" s="264">
        <f>IF(COUNTA(D761:P761)=0,"",ROUND(AVERAGE(D761:P761),1))</f>
        <v/>
      </c>
      <c r="S761" s="256" t="n"/>
      <c r="T761" s="256" t="n"/>
      <c r="U761" s="256" t="n"/>
      <c r="V761" s="256" t="n"/>
      <c r="W761" s="256" t="n"/>
      <c r="X761" s="256" t="n"/>
      <c r="Y761" s="256" t="n"/>
      <c r="Z761" s="256" t="n"/>
      <c r="AA761" s="256" t="n"/>
      <c r="AB761" s="256" t="n"/>
      <c r="AC761" s="256" t="n"/>
      <c r="AD761" s="256" t="n"/>
      <c r="AE761" s="256" t="n"/>
      <c r="AF761" s="264">
        <f>IF(COUNTA(S761:AE761)=0,"",ROUND(AVERAGE(S761:AE761),1))</f>
        <v/>
      </c>
      <c r="AH761" s="256" t="n"/>
      <c r="AI761" s="256" t="n"/>
      <c r="AJ761" s="256" t="n"/>
      <c r="AK761" s="256" t="n"/>
      <c r="AL761" s="256" t="n"/>
      <c r="AM761" s="256" t="n"/>
      <c r="AN761" s="256" t="n"/>
      <c r="AO761" s="256" t="n"/>
      <c r="AP761" s="256" t="n"/>
      <c r="AQ761" s="256" t="n"/>
      <c r="AR761" s="256" t="n"/>
      <c r="AS761" s="256" t="n"/>
      <c r="AT761" s="256" t="n"/>
      <c r="AU761" s="237">
        <f>IF(COUNTA(AH761:AT761)=0,"",ROUND(AVERAGE(AH761:AT761),1))</f>
        <v/>
      </c>
    </row>
    <row r="762" ht="14.4" customHeight="1" s="185">
      <c r="A762" s="255" t="n">
        <v>13</v>
      </c>
      <c r="B762" s="194">
        <f t="array" ref="B762:B762">IFERROR(INDEX(Liste_Enfants!B$4:B$53,SMALL(IF(Liste_Enfants!E$4:E$53="C",ROW(Liste_Enfants!E$4:E$53)-3),13))&amp;" "&amp;INDEX(Liste_Enfants!C$4:C$53,SMALL(IF(Liste_Enfants!E$4:E$53="C",ROW(Liste_Enfants!E$4:E$53)-3),13)),"")</f>
        <v/>
      </c>
      <c r="C762" s="235" t="n"/>
      <c r="D762" s="256" t="n"/>
      <c r="E762" s="256" t="n"/>
      <c r="F762" s="256" t="n"/>
      <c r="G762" s="256" t="n"/>
      <c r="H762" s="256" t="n"/>
      <c r="I762" s="256" t="n"/>
      <c r="J762" s="256" t="n"/>
      <c r="K762" s="256" t="n"/>
      <c r="L762" s="256" t="n"/>
      <c r="M762" s="256" t="n"/>
      <c r="N762" s="256" t="n"/>
      <c r="O762" s="256" t="n"/>
      <c r="P762" s="256" t="n"/>
      <c r="Q762" s="264">
        <f>IF(COUNTA(D762:P762)=0,"",ROUND(AVERAGE(D762:P762),1))</f>
        <v/>
      </c>
      <c r="S762" s="256" t="n"/>
      <c r="T762" s="256" t="n"/>
      <c r="U762" s="256" t="n"/>
      <c r="V762" s="256" t="n"/>
      <c r="W762" s="256" t="n"/>
      <c r="X762" s="256" t="n"/>
      <c r="Y762" s="256" t="n"/>
      <c r="Z762" s="256" t="n"/>
      <c r="AA762" s="256" t="n"/>
      <c r="AB762" s="256" t="n"/>
      <c r="AC762" s="256" t="n"/>
      <c r="AD762" s="256" t="n"/>
      <c r="AE762" s="256" t="n"/>
      <c r="AF762" s="264">
        <f>IF(COUNTA(S762:AE762)=0,"",ROUND(AVERAGE(S762:AE762),1))</f>
        <v/>
      </c>
      <c r="AH762" s="256" t="n"/>
      <c r="AI762" s="256" t="n"/>
      <c r="AJ762" s="256" t="n"/>
      <c r="AK762" s="256" t="n"/>
      <c r="AL762" s="256" t="n"/>
      <c r="AM762" s="256" t="n"/>
      <c r="AN762" s="256" t="n"/>
      <c r="AO762" s="256" t="n"/>
      <c r="AP762" s="256" t="n"/>
      <c r="AQ762" s="256" t="n"/>
      <c r="AR762" s="256" t="n"/>
      <c r="AS762" s="256" t="n"/>
      <c r="AT762" s="256" t="n"/>
      <c r="AU762" s="237">
        <f>IF(COUNTA(AH762:AT762)=0,"",ROUND(AVERAGE(AH762:AT762),1))</f>
        <v/>
      </c>
    </row>
    <row r="763" ht="14.4" customHeight="1" s="185">
      <c r="A763" s="255" t="n">
        <v>14</v>
      </c>
      <c r="B763" s="194">
        <f t="array" ref="B763:B763">IFERROR(INDEX(Liste_Enfants!B$4:B$53,SMALL(IF(Liste_Enfants!E$4:E$53="C",ROW(Liste_Enfants!E$4:E$53)-3),14))&amp;" "&amp;INDEX(Liste_Enfants!C$4:C$53,SMALL(IF(Liste_Enfants!E$4:E$53="C",ROW(Liste_Enfants!E$4:E$53)-3),14)),"")</f>
        <v/>
      </c>
      <c r="C763" s="235" t="n"/>
      <c r="D763" s="256" t="n"/>
      <c r="E763" s="256" t="n"/>
      <c r="F763" s="256" t="n"/>
      <c r="G763" s="256" t="n"/>
      <c r="H763" s="256" t="n"/>
      <c r="I763" s="256" t="n"/>
      <c r="J763" s="256" t="n"/>
      <c r="K763" s="256" t="n"/>
      <c r="L763" s="256" t="n"/>
      <c r="M763" s="256" t="n"/>
      <c r="N763" s="256" t="n"/>
      <c r="O763" s="256" t="n"/>
      <c r="P763" s="256" t="n"/>
      <c r="Q763" s="264">
        <f>IF(COUNTA(D763:P763)=0,"",ROUND(AVERAGE(D763:P763),1))</f>
        <v/>
      </c>
      <c r="S763" s="256" t="n"/>
      <c r="T763" s="256" t="n"/>
      <c r="U763" s="256" t="n"/>
      <c r="V763" s="256" t="n"/>
      <c r="W763" s="256" t="n"/>
      <c r="X763" s="256" t="n"/>
      <c r="Y763" s="256" t="n"/>
      <c r="Z763" s="256" t="n"/>
      <c r="AA763" s="256" t="n"/>
      <c r="AB763" s="256" t="n"/>
      <c r="AC763" s="256" t="n"/>
      <c r="AD763" s="256" t="n"/>
      <c r="AE763" s="256" t="n"/>
      <c r="AF763" s="264">
        <f>IF(COUNTA(S763:AE763)=0,"",ROUND(AVERAGE(S763:AE763),1))</f>
        <v/>
      </c>
      <c r="AH763" s="256" t="n"/>
      <c r="AI763" s="256" t="n"/>
      <c r="AJ763" s="256" t="n"/>
      <c r="AK763" s="256" t="n"/>
      <c r="AL763" s="256" t="n"/>
      <c r="AM763" s="256" t="n"/>
      <c r="AN763" s="256" t="n"/>
      <c r="AO763" s="256" t="n"/>
      <c r="AP763" s="256" t="n"/>
      <c r="AQ763" s="256" t="n"/>
      <c r="AR763" s="256" t="n"/>
      <c r="AS763" s="256" t="n"/>
      <c r="AT763" s="256" t="n"/>
      <c r="AU763" s="237">
        <f>IF(COUNTA(AH763:AT763)=0,"",ROUND(AVERAGE(AH763:AT763),1))</f>
        <v/>
      </c>
    </row>
    <row r="764" ht="14.4" customHeight="1" s="185">
      <c r="A764" s="255" t="n">
        <v>15</v>
      </c>
      <c r="B764" s="194">
        <f t="array" ref="B764:B764">IFERROR(INDEX(Liste_Enfants!B$4:B$53,SMALL(IF(Liste_Enfants!E$4:E$53="C",ROW(Liste_Enfants!E$4:E$53)-3),15))&amp;" "&amp;INDEX(Liste_Enfants!C$4:C$53,SMALL(IF(Liste_Enfants!E$4:E$53="C",ROW(Liste_Enfants!E$4:E$53)-3),15)),"")</f>
        <v/>
      </c>
      <c r="C764" s="235" t="n"/>
      <c r="D764" s="256" t="n"/>
      <c r="E764" s="256" t="n"/>
      <c r="F764" s="256" t="n"/>
      <c r="G764" s="256" t="n"/>
      <c r="H764" s="256" t="n"/>
      <c r="I764" s="256" t="n"/>
      <c r="J764" s="256" t="n"/>
      <c r="K764" s="256" t="n"/>
      <c r="L764" s="256" t="n"/>
      <c r="M764" s="256" t="n"/>
      <c r="N764" s="256" t="n"/>
      <c r="O764" s="256" t="n"/>
      <c r="P764" s="256" t="n"/>
      <c r="Q764" s="264">
        <f>IF(COUNTA(D764:P764)=0,"",ROUND(AVERAGE(D764:P764),1))</f>
        <v/>
      </c>
      <c r="S764" s="256" t="n"/>
      <c r="T764" s="256" t="n"/>
      <c r="U764" s="256" t="n"/>
      <c r="V764" s="256" t="n"/>
      <c r="W764" s="256" t="n"/>
      <c r="X764" s="256" t="n"/>
      <c r="Y764" s="256" t="n"/>
      <c r="Z764" s="256" t="n"/>
      <c r="AA764" s="256" t="n"/>
      <c r="AB764" s="256" t="n"/>
      <c r="AC764" s="256" t="n"/>
      <c r="AD764" s="256" t="n"/>
      <c r="AE764" s="256" t="n"/>
      <c r="AF764" s="264">
        <f>IF(COUNTA(S764:AE764)=0,"",ROUND(AVERAGE(S764:AE764),1))</f>
        <v/>
      </c>
      <c r="AH764" s="256" t="n"/>
      <c r="AI764" s="256" t="n"/>
      <c r="AJ764" s="256" t="n"/>
      <c r="AK764" s="256" t="n"/>
      <c r="AL764" s="256" t="n"/>
      <c r="AM764" s="256" t="n"/>
      <c r="AN764" s="256" t="n"/>
      <c r="AO764" s="256" t="n"/>
      <c r="AP764" s="256" t="n"/>
      <c r="AQ764" s="256" t="n"/>
      <c r="AR764" s="256" t="n"/>
      <c r="AS764" s="256" t="n"/>
      <c r="AT764" s="256" t="n"/>
      <c r="AU764" s="237">
        <f>IF(COUNTA(AH764:AT764)=0,"",ROUND(AVERAGE(AH764:AT764),1))</f>
        <v/>
      </c>
    </row>
    <row r="765" ht="14.4" customHeight="1" s="185">
      <c r="A765" s="257" t="inlineStr">
        <is>
          <t>📊 MOY.</t>
        </is>
      </c>
      <c r="C765" s="235" t="n"/>
      <c r="D765" s="258">
        <f>IF(COUNTA(D750:D764)=0,"",ROUND(AVERAGE(D750:D764),1))</f>
        <v/>
      </c>
      <c r="E765" s="258">
        <f>IF(COUNTA(E750:E764)=0,"",ROUND(AVERAGE(E750:E764),1))</f>
        <v/>
      </c>
      <c r="F765" s="258">
        <f>IF(COUNTA(F750:F764)=0,"",ROUND(AVERAGE(F750:F764),1))</f>
        <v/>
      </c>
      <c r="G765" s="258">
        <f>IF(COUNTA(G750:G764)=0,"",ROUND(AVERAGE(G750:G764),1))</f>
        <v/>
      </c>
      <c r="H765" s="258">
        <f>IF(COUNTA(H750:H764)=0,"",ROUND(AVERAGE(H750:H764),1))</f>
        <v/>
      </c>
      <c r="I765" s="258">
        <f>IF(COUNTA(I750:I764)=0,"",ROUND(AVERAGE(I750:I764),1))</f>
        <v/>
      </c>
      <c r="J765" s="258">
        <f>IF(COUNTA(J750:J764)=0,"",ROUND(AVERAGE(J750:J764),1))</f>
        <v/>
      </c>
      <c r="K765" s="258">
        <f>IF(COUNTA(K750:K764)=0,"",ROUND(AVERAGE(K750:K764),1))</f>
        <v/>
      </c>
      <c r="L765" s="258">
        <f>IF(COUNTA(L750:L764)=0,"",ROUND(AVERAGE(L750:L764),1))</f>
        <v/>
      </c>
      <c r="M765" s="258">
        <f>IF(COUNTA(M750:M764)=0,"",ROUND(AVERAGE(M750:M764),1))</f>
        <v/>
      </c>
      <c r="N765" s="258">
        <f>IF(COUNTA(N750:N764)=0,"",ROUND(AVERAGE(N750:N764),1))</f>
        <v/>
      </c>
      <c r="O765" s="258">
        <f>IF(COUNTA(O750:O764)=0,"",ROUND(AVERAGE(O750:O764),1))</f>
        <v/>
      </c>
      <c r="P765" s="258">
        <f>IF(COUNTA(P750:P764)=0,"",ROUND(AVERAGE(P750:P764),1))</f>
        <v/>
      </c>
      <c r="Q765" s="265">
        <f>IF(COUNTA(Q750:Q764)=0,"",ROUND(AVERAGE(Q750:Q764),1))</f>
        <v/>
      </c>
      <c r="S765" s="258">
        <f>IF(COUNTA(S750:S764)=0,"",ROUND(AVERAGE(S750:S764),1))</f>
        <v/>
      </c>
      <c r="T765" s="258">
        <f>IF(COUNTA(T750:T764)=0,"",ROUND(AVERAGE(T750:T764),1))</f>
        <v/>
      </c>
      <c r="U765" s="258">
        <f>IF(COUNTA(U750:U764)=0,"",ROUND(AVERAGE(U750:U764),1))</f>
        <v/>
      </c>
      <c r="V765" s="258">
        <f>IF(COUNTA(V750:V764)=0,"",ROUND(AVERAGE(V750:V764),1))</f>
        <v/>
      </c>
      <c r="W765" s="258">
        <f>IF(COUNTA(W750:W764)=0,"",ROUND(AVERAGE(W750:W764),1))</f>
        <v/>
      </c>
      <c r="X765" s="258">
        <f>IF(COUNTA(X750:X764)=0,"",ROUND(AVERAGE(X750:X764),1))</f>
        <v/>
      </c>
      <c r="Y765" s="258">
        <f>IF(COUNTA(Y750:Y764)=0,"",ROUND(AVERAGE(Y750:Y764),1))</f>
        <v/>
      </c>
      <c r="Z765" s="258">
        <f>IF(COUNTA(Z750:Z764)=0,"",ROUND(AVERAGE(Z750:Z764),1))</f>
        <v/>
      </c>
      <c r="AA765" s="258">
        <f>IF(COUNTA(AA750:AA764)=0,"",ROUND(AVERAGE(AA750:AA764),1))</f>
        <v/>
      </c>
      <c r="AB765" s="258">
        <f>IF(COUNTA(AB750:AB764)=0,"",ROUND(AVERAGE(AB750:AB764),1))</f>
        <v/>
      </c>
      <c r="AC765" s="258">
        <f>IF(COUNTA(AC750:AC764)=0,"",ROUND(AVERAGE(AC750:AC764),1))</f>
        <v/>
      </c>
      <c r="AD765" s="258">
        <f>IF(COUNTA(AD750:AD764)=0,"",ROUND(AVERAGE(AD750:AD764),1))</f>
        <v/>
      </c>
      <c r="AE765" s="258">
        <f>IF(COUNTA(AE750:AE764)=0,"",ROUND(AVERAGE(AE750:AE764),1))</f>
        <v/>
      </c>
      <c r="AF765" s="265">
        <f>IF(COUNTA(AF750:AF764)=0,"",ROUND(AVERAGE(AF750:AF764),1))</f>
        <v/>
      </c>
      <c r="AH765" s="258">
        <f>IF(COUNTA(AH750:AH764)=0,"",ROUND(AVERAGE(AH750:AH764),1))</f>
        <v/>
      </c>
      <c r="AI765" s="258">
        <f>IF(COUNTA(AI750:AI764)=0,"",ROUND(AVERAGE(AI750:AI764),1))</f>
        <v/>
      </c>
      <c r="AJ765" s="258">
        <f>IF(COUNTA(AJ750:AJ764)=0,"",ROUND(AVERAGE(AJ750:AJ764),1))</f>
        <v/>
      </c>
      <c r="AK765" s="258">
        <f>IF(COUNTA(AK750:AK764)=0,"",ROUND(AVERAGE(AK750:AK764),1))</f>
        <v/>
      </c>
      <c r="AL765" s="258">
        <f>IF(COUNTA(AL750:AL764)=0,"",ROUND(AVERAGE(AL750:AL764),1))</f>
        <v/>
      </c>
      <c r="AM765" s="258">
        <f>IF(COUNTA(AM750:AM764)=0,"",ROUND(AVERAGE(AM750:AM764),1))</f>
        <v/>
      </c>
      <c r="AN765" s="258">
        <f>IF(COUNTA(AN750:AN764)=0,"",ROUND(AVERAGE(AN750:AN764),1))</f>
        <v/>
      </c>
      <c r="AO765" s="258">
        <f>IF(COUNTA(AO750:AO764)=0,"",ROUND(AVERAGE(AO750:AO764),1))</f>
        <v/>
      </c>
      <c r="AP765" s="258">
        <f>IF(COUNTA(AP750:AP764)=0,"",ROUND(AVERAGE(AP750:AP764),1))</f>
        <v/>
      </c>
      <c r="AQ765" s="258">
        <f>IF(COUNTA(AQ750:AQ764)=0,"",ROUND(AVERAGE(AQ750:AQ764),1))</f>
        <v/>
      </c>
      <c r="AR765" s="258">
        <f>IF(COUNTA(AR750:AR764)=0,"",ROUND(AVERAGE(AR750:AR764),1))</f>
        <v/>
      </c>
      <c r="AS765" s="258">
        <f>IF(COUNTA(AS750:AS764)=0,"",ROUND(AVERAGE(AS750:AS764),1))</f>
        <v/>
      </c>
      <c r="AT765" s="258">
        <f>IF(COUNTA(AT750:AT764)=0,"",ROUND(AVERAGE(AT750:AT764),1))</f>
        <v/>
      </c>
      <c r="AU765" s="272">
        <f>IF(COUNTA(AU750:AU764)=0,"",ROUND(AVERAGE(AU750:AU764),1))</f>
        <v/>
      </c>
    </row>
    <row r="766" ht="30" customHeight="1" s="185">
      <c r="A766" s="261" t="inlineStr">
        <is>
          <t>N°</t>
        </is>
      </c>
      <c r="B766" s="247" t="inlineStr">
        <is>
          <t>📅 JEUDI</t>
        </is>
      </c>
      <c r="C766" s="228" t="n"/>
      <c r="D766" s="229" t="inlineStr">
        <is>
          <t>Règles</t>
        </is>
      </c>
      <c r="E766" s="229" t="inlineStr">
        <is>
          <t>Coopér.</t>
        </is>
      </c>
      <c r="F766" s="229" t="inlineStr">
        <is>
          <t>Comm.</t>
        </is>
      </c>
      <c r="G766" s="229" t="inlineStr">
        <is>
          <t>Entraide</t>
        </is>
      </c>
      <c r="H766" s="230" t="inlineStr">
        <is>
          <t>Initiat.</t>
        </is>
      </c>
      <c r="I766" s="230" t="inlineStr">
        <is>
          <t>Gest.mat</t>
        </is>
      </c>
      <c r="J766" s="230" t="inlineStr">
        <is>
          <t>Orga.</t>
        </is>
      </c>
      <c r="K766" s="231" t="inlineStr">
        <is>
          <t>Imagin.</t>
        </is>
      </c>
      <c r="L766" s="231" t="inlineStr">
        <is>
          <t>Expr.art</t>
        </is>
      </c>
      <c r="M766" s="231" t="inlineStr">
        <is>
          <t>Expr.corp</t>
        </is>
      </c>
      <c r="N766" s="232" t="inlineStr">
        <is>
          <t>Coord.</t>
        </is>
      </c>
      <c r="O766" s="232" t="inlineStr">
        <is>
          <t>Endur.</t>
        </is>
      </c>
      <c r="P766" s="232" t="inlineStr">
        <is>
          <t>Esp.sport</t>
        </is>
      </c>
      <c r="Q766" s="267" t="inlineStr">
        <is>
          <t>MOY</t>
        </is>
      </c>
      <c r="R766" s="268" t="inlineStr">
        <is>
          <t>▼ Activité</t>
        </is>
      </c>
      <c r="S766" s="229" t="inlineStr">
        <is>
          <t>Règles</t>
        </is>
      </c>
      <c r="T766" s="229" t="inlineStr">
        <is>
          <t>Coopér.</t>
        </is>
      </c>
      <c r="U766" s="229" t="inlineStr">
        <is>
          <t>Comm.</t>
        </is>
      </c>
      <c r="V766" s="229" t="inlineStr">
        <is>
          <t>Entraide</t>
        </is>
      </c>
      <c r="W766" s="230" t="inlineStr">
        <is>
          <t>Initiat.</t>
        </is>
      </c>
      <c r="X766" s="230" t="inlineStr">
        <is>
          <t>Gest.mat</t>
        </is>
      </c>
      <c r="Y766" s="230" t="inlineStr">
        <is>
          <t>Orga.</t>
        </is>
      </c>
      <c r="Z766" s="231" t="inlineStr">
        <is>
          <t>Imagin.</t>
        </is>
      </c>
      <c r="AA766" s="231" t="inlineStr">
        <is>
          <t>Expr.art</t>
        </is>
      </c>
      <c r="AB766" s="231" t="inlineStr">
        <is>
          <t>Expr.corp</t>
        </is>
      </c>
      <c r="AC766" s="232" t="inlineStr">
        <is>
          <t>Coord.</t>
        </is>
      </c>
      <c r="AD766" s="232" t="inlineStr">
        <is>
          <t>Endur.</t>
        </is>
      </c>
      <c r="AE766" s="232" t="inlineStr">
        <is>
          <t>Esp.sport</t>
        </is>
      </c>
      <c r="AF766" s="267" t="inlineStr">
        <is>
          <t>MOY</t>
        </is>
      </c>
      <c r="AH766" s="229" t="inlineStr">
        <is>
          <t>Règles</t>
        </is>
      </c>
      <c r="AI766" s="229" t="inlineStr">
        <is>
          <t>Coopér.</t>
        </is>
      </c>
      <c r="AJ766" s="229" t="inlineStr">
        <is>
          <t>Comm.</t>
        </is>
      </c>
      <c r="AK766" s="229" t="inlineStr">
        <is>
          <t>Entraide</t>
        </is>
      </c>
      <c r="AL766" s="230" t="inlineStr">
        <is>
          <t>Initiat.</t>
        </is>
      </c>
      <c r="AM766" s="230" t="inlineStr">
        <is>
          <t>Gest.mat</t>
        </is>
      </c>
      <c r="AN766" s="230" t="inlineStr">
        <is>
          <t>Orga.</t>
        </is>
      </c>
      <c r="AO766" s="231" t="inlineStr">
        <is>
          <t>Imagin.</t>
        </is>
      </c>
      <c r="AP766" s="231" t="inlineStr">
        <is>
          <t>Expr.art</t>
        </is>
      </c>
      <c r="AQ766" s="231" t="inlineStr">
        <is>
          <t>Expr.corp</t>
        </is>
      </c>
      <c r="AR766" s="232" t="inlineStr">
        <is>
          <t>Coord.</t>
        </is>
      </c>
      <c r="AS766" s="232" t="inlineStr">
        <is>
          <t>Endur.</t>
        </is>
      </c>
      <c r="AT766" s="232" t="inlineStr">
        <is>
          <t>Esp.sport</t>
        </is>
      </c>
      <c r="AU766" s="269" t="inlineStr">
        <is>
          <t>MOY</t>
        </is>
      </c>
    </row>
    <row r="767" ht="14.4" customHeight="1" s="185">
      <c r="A767" s="255" t="n">
        <v>1</v>
      </c>
      <c r="B767" s="194">
        <f t="array" ref="B767:B767">IFERROR(INDEX(Liste_Enfants!B$4:B$53,SMALL(IF(Liste_Enfants!E$4:E$53="C",ROW(Liste_Enfants!E$4:E$53)-3),1))&amp;" "&amp;INDEX(Liste_Enfants!C$4:C$53,SMALL(IF(Liste_Enfants!E$4:E$53="C",ROW(Liste_Enfants!E$4:E$53)-3),1)),"")</f>
        <v/>
      </c>
      <c r="C767" s="235" t="n"/>
      <c r="D767" s="256" t="n"/>
      <c r="E767" s="256" t="n"/>
      <c r="F767" s="256" t="n"/>
      <c r="G767" s="256" t="n"/>
      <c r="H767" s="256" t="n"/>
      <c r="I767" s="256" t="n"/>
      <c r="J767" s="256" t="n"/>
      <c r="K767" s="256" t="n"/>
      <c r="L767" s="256" t="n"/>
      <c r="M767" s="256" t="n"/>
      <c r="N767" s="256" t="n"/>
      <c r="O767" s="256" t="n"/>
      <c r="P767" s="256" t="n"/>
      <c r="Q767" s="264">
        <f>IF(COUNTA(D767:P767)=0,"",ROUND(AVERAGE(D767:P767),1))</f>
        <v/>
      </c>
      <c r="S767" s="256" t="n"/>
      <c r="T767" s="256" t="n"/>
      <c r="U767" s="256" t="n"/>
      <c r="V767" s="256" t="n"/>
      <c r="W767" s="256" t="n"/>
      <c r="X767" s="256" t="n"/>
      <c r="Y767" s="256" t="n"/>
      <c r="Z767" s="256" t="n"/>
      <c r="AA767" s="256" t="n"/>
      <c r="AB767" s="256" t="n"/>
      <c r="AC767" s="256" t="n"/>
      <c r="AD767" s="256" t="n"/>
      <c r="AE767" s="256" t="n"/>
      <c r="AF767" s="264">
        <f>IF(COUNTA(S767:AE767)=0,"",ROUND(AVERAGE(S767:AE767),1))</f>
        <v/>
      </c>
      <c r="AH767" s="256" t="n"/>
      <c r="AI767" s="256" t="n"/>
      <c r="AJ767" s="256" t="n"/>
      <c r="AK767" s="256" t="n"/>
      <c r="AL767" s="256" t="n"/>
      <c r="AM767" s="256" t="n"/>
      <c r="AN767" s="256" t="n"/>
      <c r="AO767" s="256" t="n"/>
      <c r="AP767" s="256" t="n"/>
      <c r="AQ767" s="256" t="n"/>
      <c r="AR767" s="256" t="n"/>
      <c r="AS767" s="256" t="n"/>
      <c r="AT767" s="256" t="n"/>
      <c r="AU767" s="237">
        <f>IF(COUNTA(AH767:AT767)=0,"",ROUND(AVERAGE(AH767:AT767),1))</f>
        <v/>
      </c>
    </row>
    <row r="768" ht="14.4" customHeight="1" s="185">
      <c r="A768" s="255" t="n">
        <v>2</v>
      </c>
      <c r="B768" s="194">
        <f t="array" ref="B768:B768">IFERROR(INDEX(Liste_Enfants!B$4:B$53,SMALL(IF(Liste_Enfants!E$4:E$53="C",ROW(Liste_Enfants!E$4:E$53)-3),2))&amp;" "&amp;INDEX(Liste_Enfants!C$4:C$53,SMALL(IF(Liste_Enfants!E$4:E$53="C",ROW(Liste_Enfants!E$4:E$53)-3),2)),"")</f>
        <v/>
      </c>
      <c r="C768" s="235" t="n"/>
      <c r="D768" s="256" t="n"/>
      <c r="E768" s="256" t="n"/>
      <c r="F768" s="256" t="n"/>
      <c r="G768" s="256" t="n"/>
      <c r="H768" s="256" t="n"/>
      <c r="I768" s="256" t="n"/>
      <c r="J768" s="256" t="n"/>
      <c r="K768" s="256" t="n"/>
      <c r="L768" s="256" t="n"/>
      <c r="M768" s="256" t="n"/>
      <c r="N768" s="256" t="n"/>
      <c r="O768" s="256" t="n"/>
      <c r="P768" s="256" t="n"/>
      <c r="Q768" s="264">
        <f>IF(COUNTA(D768:P768)=0,"",ROUND(AVERAGE(D768:P768),1))</f>
        <v/>
      </c>
      <c r="S768" s="256" t="n"/>
      <c r="T768" s="256" t="n"/>
      <c r="U768" s="256" t="n"/>
      <c r="V768" s="256" t="n"/>
      <c r="W768" s="256" t="n"/>
      <c r="X768" s="256" t="n"/>
      <c r="Y768" s="256" t="n"/>
      <c r="Z768" s="256" t="n"/>
      <c r="AA768" s="256" t="n"/>
      <c r="AB768" s="256" t="n"/>
      <c r="AC768" s="256" t="n"/>
      <c r="AD768" s="256" t="n"/>
      <c r="AE768" s="256" t="n"/>
      <c r="AF768" s="264">
        <f>IF(COUNTA(S768:AE768)=0,"",ROUND(AVERAGE(S768:AE768),1))</f>
        <v/>
      </c>
      <c r="AH768" s="256" t="n"/>
      <c r="AI768" s="256" t="n"/>
      <c r="AJ768" s="256" t="n"/>
      <c r="AK768" s="256" t="n"/>
      <c r="AL768" s="256" t="n"/>
      <c r="AM768" s="256" t="n"/>
      <c r="AN768" s="256" t="n"/>
      <c r="AO768" s="256" t="n"/>
      <c r="AP768" s="256" t="n"/>
      <c r="AQ768" s="256" t="n"/>
      <c r="AR768" s="256" t="n"/>
      <c r="AS768" s="256" t="n"/>
      <c r="AT768" s="256" t="n"/>
      <c r="AU768" s="237">
        <f>IF(COUNTA(AH768:AT768)=0,"",ROUND(AVERAGE(AH768:AT768),1))</f>
        <v/>
      </c>
    </row>
    <row r="769" ht="14.4" customHeight="1" s="185">
      <c r="A769" s="255" t="n">
        <v>3</v>
      </c>
      <c r="B769" s="194">
        <f t="array" ref="B769:B769">IFERROR(INDEX(Liste_Enfants!B$4:B$53,SMALL(IF(Liste_Enfants!E$4:E$53="C",ROW(Liste_Enfants!E$4:E$53)-3),3))&amp;" "&amp;INDEX(Liste_Enfants!C$4:C$53,SMALL(IF(Liste_Enfants!E$4:E$53="C",ROW(Liste_Enfants!E$4:E$53)-3),3)),"")</f>
        <v/>
      </c>
      <c r="C769" s="235" t="n"/>
      <c r="D769" s="256" t="n"/>
      <c r="E769" s="256" t="n"/>
      <c r="F769" s="256" t="n"/>
      <c r="G769" s="256" t="n"/>
      <c r="H769" s="256" t="n"/>
      <c r="I769" s="256" t="n"/>
      <c r="J769" s="256" t="n"/>
      <c r="K769" s="256" t="n"/>
      <c r="L769" s="256" t="n"/>
      <c r="M769" s="256" t="n"/>
      <c r="N769" s="256" t="n"/>
      <c r="O769" s="256" t="n"/>
      <c r="P769" s="256" t="n"/>
      <c r="Q769" s="264">
        <f>IF(COUNTA(D769:P769)=0,"",ROUND(AVERAGE(D769:P769),1))</f>
        <v/>
      </c>
      <c r="S769" s="256" t="n"/>
      <c r="T769" s="256" t="n"/>
      <c r="U769" s="256" t="n"/>
      <c r="V769" s="256" t="n"/>
      <c r="W769" s="256" t="n"/>
      <c r="X769" s="256" t="n"/>
      <c r="Y769" s="256" t="n"/>
      <c r="Z769" s="256" t="n"/>
      <c r="AA769" s="256" t="n"/>
      <c r="AB769" s="256" t="n"/>
      <c r="AC769" s="256" t="n"/>
      <c r="AD769" s="256" t="n"/>
      <c r="AE769" s="256" t="n"/>
      <c r="AF769" s="264">
        <f>IF(COUNTA(S769:AE769)=0,"",ROUND(AVERAGE(S769:AE769),1))</f>
        <v/>
      </c>
      <c r="AH769" s="256" t="n"/>
      <c r="AI769" s="256" t="n"/>
      <c r="AJ769" s="256" t="n"/>
      <c r="AK769" s="256" t="n"/>
      <c r="AL769" s="256" t="n"/>
      <c r="AM769" s="256" t="n"/>
      <c r="AN769" s="256" t="n"/>
      <c r="AO769" s="256" t="n"/>
      <c r="AP769" s="256" t="n"/>
      <c r="AQ769" s="256" t="n"/>
      <c r="AR769" s="256" t="n"/>
      <c r="AS769" s="256" t="n"/>
      <c r="AT769" s="256" t="n"/>
      <c r="AU769" s="237">
        <f>IF(COUNTA(AH769:AT769)=0,"",ROUND(AVERAGE(AH769:AT769),1))</f>
        <v/>
      </c>
    </row>
    <row r="770" ht="14.4" customHeight="1" s="185">
      <c r="A770" s="255" t="n">
        <v>4</v>
      </c>
      <c r="B770" s="194">
        <f t="array" ref="B770:B770">IFERROR(INDEX(Liste_Enfants!B$4:B$53,SMALL(IF(Liste_Enfants!E$4:E$53="C",ROW(Liste_Enfants!E$4:E$53)-3),4))&amp;" "&amp;INDEX(Liste_Enfants!C$4:C$53,SMALL(IF(Liste_Enfants!E$4:E$53="C",ROW(Liste_Enfants!E$4:E$53)-3),4)),"")</f>
        <v/>
      </c>
      <c r="C770" s="235" t="n"/>
      <c r="D770" s="256" t="n"/>
      <c r="E770" s="256" t="n"/>
      <c r="F770" s="256" t="n"/>
      <c r="G770" s="256" t="n"/>
      <c r="H770" s="256" t="n"/>
      <c r="I770" s="256" t="n"/>
      <c r="J770" s="256" t="n"/>
      <c r="K770" s="256" t="n"/>
      <c r="L770" s="256" t="n"/>
      <c r="M770" s="256" t="n"/>
      <c r="N770" s="256" t="n"/>
      <c r="O770" s="256" t="n"/>
      <c r="P770" s="256" t="n"/>
      <c r="Q770" s="264">
        <f>IF(COUNTA(D770:P770)=0,"",ROUND(AVERAGE(D770:P770),1))</f>
        <v/>
      </c>
      <c r="S770" s="256" t="n"/>
      <c r="T770" s="256" t="n"/>
      <c r="U770" s="256" t="n"/>
      <c r="V770" s="256" t="n"/>
      <c r="W770" s="256" t="n"/>
      <c r="X770" s="256" t="n"/>
      <c r="Y770" s="256" t="n"/>
      <c r="Z770" s="256" t="n"/>
      <c r="AA770" s="256" t="n"/>
      <c r="AB770" s="256" t="n"/>
      <c r="AC770" s="256" t="n"/>
      <c r="AD770" s="256" t="n"/>
      <c r="AE770" s="256" t="n"/>
      <c r="AF770" s="264">
        <f>IF(COUNTA(S770:AE770)=0,"",ROUND(AVERAGE(S770:AE770),1))</f>
        <v/>
      </c>
      <c r="AH770" s="256" t="n"/>
      <c r="AI770" s="256" t="n"/>
      <c r="AJ770" s="256" t="n"/>
      <c r="AK770" s="256" t="n"/>
      <c r="AL770" s="256" t="n"/>
      <c r="AM770" s="256" t="n"/>
      <c r="AN770" s="256" t="n"/>
      <c r="AO770" s="256" t="n"/>
      <c r="AP770" s="256" t="n"/>
      <c r="AQ770" s="256" t="n"/>
      <c r="AR770" s="256" t="n"/>
      <c r="AS770" s="256" t="n"/>
      <c r="AT770" s="256" t="n"/>
      <c r="AU770" s="237">
        <f>IF(COUNTA(AH770:AT770)=0,"",ROUND(AVERAGE(AH770:AT770),1))</f>
        <v/>
      </c>
    </row>
    <row r="771" ht="14.4" customHeight="1" s="185">
      <c r="A771" s="255" t="n">
        <v>5</v>
      </c>
      <c r="B771" s="194">
        <f t="array" ref="B771:B771">IFERROR(INDEX(Liste_Enfants!B$4:B$53,SMALL(IF(Liste_Enfants!E$4:E$53="C",ROW(Liste_Enfants!E$4:E$53)-3),5))&amp;" "&amp;INDEX(Liste_Enfants!C$4:C$53,SMALL(IF(Liste_Enfants!E$4:E$53="C",ROW(Liste_Enfants!E$4:E$53)-3),5)),"")</f>
        <v/>
      </c>
      <c r="C771" s="235" t="n"/>
      <c r="D771" s="256" t="n"/>
      <c r="E771" s="256" t="n"/>
      <c r="F771" s="256" t="n"/>
      <c r="G771" s="256" t="n"/>
      <c r="H771" s="256" t="n"/>
      <c r="I771" s="256" t="n"/>
      <c r="J771" s="256" t="n"/>
      <c r="K771" s="256" t="n"/>
      <c r="L771" s="256" t="n"/>
      <c r="M771" s="256" t="n"/>
      <c r="N771" s="256" t="n"/>
      <c r="O771" s="256" t="n"/>
      <c r="P771" s="256" t="n"/>
      <c r="Q771" s="264">
        <f>IF(COUNTA(D771:P771)=0,"",ROUND(AVERAGE(D771:P771),1))</f>
        <v/>
      </c>
      <c r="S771" s="256" t="n"/>
      <c r="T771" s="256" t="n"/>
      <c r="U771" s="256" t="n"/>
      <c r="V771" s="256" t="n"/>
      <c r="W771" s="256" t="n"/>
      <c r="X771" s="256" t="n"/>
      <c r="Y771" s="256" t="n"/>
      <c r="Z771" s="256" t="n"/>
      <c r="AA771" s="256" t="n"/>
      <c r="AB771" s="256" t="n"/>
      <c r="AC771" s="256" t="n"/>
      <c r="AD771" s="256" t="n"/>
      <c r="AE771" s="256" t="n"/>
      <c r="AF771" s="264">
        <f>IF(COUNTA(S771:AE771)=0,"",ROUND(AVERAGE(S771:AE771),1))</f>
        <v/>
      </c>
      <c r="AH771" s="256" t="n"/>
      <c r="AI771" s="256" t="n"/>
      <c r="AJ771" s="256" t="n"/>
      <c r="AK771" s="256" t="n"/>
      <c r="AL771" s="256" t="n"/>
      <c r="AM771" s="256" t="n"/>
      <c r="AN771" s="256" t="n"/>
      <c r="AO771" s="256" t="n"/>
      <c r="AP771" s="256" t="n"/>
      <c r="AQ771" s="256" t="n"/>
      <c r="AR771" s="256" t="n"/>
      <c r="AS771" s="256" t="n"/>
      <c r="AT771" s="256" t="n"/>
      <c r="AU771" s="237">
        <f>IF(COUNTA(AH771:AT771)=0,"",ROUND(AVERAGE(AH771:AT771),1))</f>
        <v/>
      </c>
    </row>
    <row r="772" ht="14.4" customHeight="1" s="185">
      <c r="A772" s="255" t="n">
        <v>6</v>
      </c>
      <c r="B772" s="194">
        <f t="array" ref="B772:B772">IFERROR(INDEX(Liste_Enfants!B$4:B$53,SMALL(IF(Liste_Enfants!E$4:E$53="C",ROW(Liste_Enfants!E$4:E$53)-3),6))&amp;" "&amp;INDEX(Liste_Enfants!C$4:C$53,SMALL(IF(Liste_Enfants!E$4:E$53="C",ROW(Liste_Enfants!E$4:E$53)-3),6)),"")</f>
        <v/>
      </c>
      <c r="C772" s="235" t="n"/>
      <c r="D772" s="256" t="n"/>
      <c r="E772" s="256" t="n"/>
      <c r="F772" s="256" t="n"/>
      <c r="G772" s="256" t="n"/>
      <c r="H772" s="256" t="n"/>
      <c r="I772" s="256" t="n"/>
      <c r="J772" s="256" t="n"/>
      <c r="K772" s="256" t="n"/>
      <c r="L772" s="256" t="n"/>
      <c r="M772" s="256" t="n"/>
      <c r="N772" s="256" t="n"/>
      <c r="O772" s="256" t="n"/>
      <c r="P772" s="256" t="n"/>
      <c r="Q772" s="264">
        <f>IF(COUNTA(D772:P772)=0,"",ROUND(AVERAGE(D772:P772),1))</f>
        <v/>
      </c>
      <c r="S772" s="256" t="n"/>
      <c r="T772" s="256" t="n"/>
      <c r="U772" s="256" t="n"/>
      <c r="V772" s="256" t="n"/>
      <c r="W772" s="256" t="n"/>
      <c r="X772" s="256" t="n"/>
      <c r="Y772" s="256" t="n"/>
      <c r="Z772" s="256" t="n"/>
      <c r="AA772" s="256" t="n"/>
      <c r="AB772" s="256" t="n"/>
      <c r="AC772" s="256" t="n"/>
      <c r="AD772" s="256" t="n"/>
      <c r="AE772" s="256" t="n"/>
      <c r="AF772" s="264">
        <f>IF(COUNTA(S772:AE772)=0,"",ROUND(AVERAGE(S772:AE772),1))</f>
        <v/>
      </c>
      <c r="AH772" s="256" t="n"/>
      <c r="AI772" s="256" t="n"/>
      <c r="AJ772" s="256" t="n"/>
      <c r="AK772" s="256" t="n"/>
      <c r="AL772" s="256" t="n"/>
      <c r="AM772" s="256" t="n"/>
      <c r="AN772" s="256" t="n"/>
      <c r="AO772" s="256" t="n"/>
      <c r="AP772" s="256" t="n"/>
      <c r="AQ772" s="256" t="n"/>
      <c r="AR772" s="256" t="n"/>
      <c r="AS772" s="256" t="n"/>
      <c r="AT772" s="256" t="n"/>
      <c r="AU772" s="237">
        <f>IF(COUNTA(AH772:AT772)=0,"",ROUND(AVERAGE(AH772:AT772),1))</f>
        <v/>
      </c>
    </row>
    <row r="773" ht="14.4" customHeight="1" s="185">
      <c r="A773" s="255" t="n">
        <v>7</v>
      </c>
      <c r="B773" s="194">
        <f t="array" ref="B773:B773">IFERROR(INDEX(Liste_Enfants!B$4:B$53,SMALL(IF(Liste_Enfants!E$4:E$53="C",ROW(Liste_Enfants!E$4:E$53)-3),7))&amp;" "&amp;INDEX(Liste_Enfants!C$4:C$53,SMALL(IF(Liste_Enfants!E$4:E$53="C",ROW(Liste_Enfants!E$4:E$53)-3),7)),"")</f>
        <v/>
      </c>
      <c r="C773" s="235" t="n"/>
      <c r="D773" s="256" t="n"/>
      <c r="E773" s="256" t="n"/>
      <c r="F773" s="256" t="n"/>
      <c r="G773" s="256" t="n"/>
      <c r="H773" s="256" t="n"/>
      <c r="I773" s="256" t="n"/>
      <c r="J773" s="256" t="n"/>
      <c r="K773" s="256" t="n"/>
      <c r="L773" s="256" t="n"/>
      <c r="M773" s="256" t="n"/>
      <c r="N773" s="256" t="n"/>
      <c r="O773" s="256" t="n"/>
      <c r="P773" s="256" t="n"/>
      <c r="Q773" s="264">
        <f>IF(COUNTA(D773:P773)=0,"",ROUND(AVERAGE(D773:P773),1))</f>
        <v/>
      </c>
      <c r="S773" s="256" t="n"/>
      <c r="T773" s="256" t="n"/>
      <c r="U773" s="256" t="n"/>
      <c r="V773" s="256" t="n"/>
      <c r="W773" s="256" t="n"/>
      <c r="X773" s="256" t="n"/>
      <c r="Y773" s="256" t="n"/>
      <c r="Z773" s="256" t="n"/>
      <c r="AA773" s="256" t="n"/>
      <c r="AB773" s="256" t="n"/>
      <c r="AC773" s="256" t="n"/>
      <c r="AD773" s="256" t="n"/>
      <c r="AE773" s="256" t="n"/>
      <c r="AF773" s="264">
        <f>IF(COUNTA(S773:AE773)=0,"",ROUND(AVERAGE(S773:AE773),1))</f>
        <v/>
      </c>
      <c r="AH773" s="256" t="n"/>
      <c r="AI773" s="256" t="n"/>
      <c r="AJ773" s="256" t="n"/>
      <c r="AK773" s="256" t="n"/>
      <c r="AL773" s="256" t="n"/>
      <c r="AM773" s="256" t="n"/>
      <c r="AN773" s="256" t="n"/>
      <c r="AO773" s="256" t="n"/>
      <c r="AP773" s="256" t="n"/>
      <c r="AQ773" s="256" t="n"/>
      <c r="AR773" s="256" t="n"/>
      <c r="AS773" s="256" t="n"/>
      <c r="AT773" s="256" t="n"/>
      <c r="AU773" s="237">
        <f>IF(COUNTA(AH773:AT773)=0,"",ROUND(AVERAGE(AH773:AT773),1))</f>
        <v/>
      </c>
    </row>
    <row r="774" ht="14.4" customHeight="1" s="185">
      <c r="A774" s="255" t="n">
        <v>8</v>
      </c>
      <c r="B774" s="194">
        <f t="array" ref="B774:B774">IFERROR(INDEX(Liste_Enfants!B$4:B$53,SMALL(IF(Liste_Enfants!E$4:E$53="C",ROW(Liste_Enfants!E$4:E$53)-3),8))&amp;" "&amp;INDEX(Liste_Enfants!C$4:C$53,SMALL(IF(Liste_Enfants!E$4:E$53="C",ROW(Liste_Enfants!E$4:E$53)-3),8)),"")</f>
        <v/>
      </c>
      <c r="C774" s="235" t="n"/>
      <c r="D774" s="256" t="n"/>
      <c r="E774" s="256" t="n"/>
      <c r="F774" s="256" t="n"/>
      <c r="G774" s="256" t="n"/>
      <c r="H774" s="256" t="n"/>
      <c r="I774" s="256" t="n"/>
      <c r="J774" s="256" t="n"/>
      <c r="K774" s="256" t="n"/>
      <c r="L774" s="256" t="n"/>
      <c r="M774" s="256" t="n"/>
      <c r="N774" s="256" t="n"/>
      <c r="O774" s="256" t="n"/>
      <c r="P774" s="256" t="n"/>
      <c r="Q774" s="264">
        <f>IF(COUNTA(D774:P774)=0,"",ROUND(AVERAGE(D774:P774),1))</f>
        <v/>
      </c>
      <c r="S774" s="256" t="n"/>
      <c r="T774" s="256" t="n"/>
      <c r="U774" s="256" t="n"/>
      <c r="V774" s="256" t="n"/>
      <c r="W774" s="256" t="n"/>
      <c r="X774" s="256" t="n"/>
      <c r="Y774" s="256" t="n"/>
      <c r="Z774" s="256" t="n"/>
      <c r="AA774" s="256" t="n"/>
      <c r="AB774" s="256" t="n"/>
      <c r="AC774" s="256" t="n"/>
      <c r="AD774" s="256" t="n"/>
      <c r="AE774" s="256" t="n"/>
      <c r="AF774" s="264">
        <f>IF(COUNTA(S774:AE774)=0,"",ROUND(AVERAGE(S774:AE774),1))</f>
        <v/>
      </c>
      <c r="AH774" s="256" t="n"/>
      <c r="AI774" s="256" t="n"/>
      <c r="AJ774" s="256" t="n"/>
      <c r="AK774" s="256" t="n"/>
      <c r="AL774" s="256" t="n"/>
      <c r="AM774" s="256" t="n"/>
      <c r="AN774" s="256" t="n"/>
      <c r="AO774" s="256" t="n"/>
      <c r="AP774" s="256" t="n"/>
      <c r="AQ774" s="256" t="n"/>
      <c r="AR774" s="256" t="n"/>
      <c r="AS774" s="256" t="n"/>
      <c r="AT774" s="256" t="n"/>
      <c r="AU774" s="237">
        <f>IF(COUNTA(AH774:AT774)=0,"",ROUND(AVERAGE(AH774:AT774),1))</f>
        <v/>
      </c>
    </row>
    <row r="775" ht="14.4" customHeight="1" s="185">
      <c r="A775" s="255" t="n">
        <v>9</v>
      </c>
      <c r="B775" s="194">
        <f t="array" ref="B775:B775">IFERROR(INDEX(Liste_Enfants!B$4:B$53,SMALL(IF(Liste_Enfants!E$4:E$53="C",ROW(Liste_Enfants!E$4:E$53)-3),9))&amp;" "&amp;INDEX(Liste_Enfants!C$4:C$53,SMALL(IF(Liste_Enfants!E$4:E$53="C",ROW(Liste_Enfants!E$4:E$53)-3),9)),"")</f>
        <v/>
      </c>
      <c r="C775" s="235" t="n"/>
      <c r="D775" s="256" t="n"/>
      <c r="E775" s="256" t="n"/>
      <c r="F775" s="256" t="n"/>
      <c r="G775" s="256" t="n"/>
      <c r="H775" s="256" t="n"/>
      <c r="I775" s="256" t="n"/>
      <c r="J775" s="256" t="n"/>
      <c r="K775" s="256" t="n"/>
      <c r="L775" s="256" t="n"/>
      <c r="M775" s="256" t="n"/>
      <c r="N775" s="256" t="n"/>
      <c r="O775" s="256" t="n"/>
      <c r="P775" s="256" t="n"/>
      <c r="Q775" s="264">
        <f>IF(COUNTA(D775:P775)=0,"",ROUND(AVERAGE(D775:P775),1))</f>
        <v/>
      </c>
      <c r="S775" s="256" t="n"/>
      <c r="T775" s="256" t="n"/>
      <c r="U775" s="256" t="n"/>
      <c r="V775" s="256" t="n"/>
      <c r="W775" s="256" t="n"/>
      <c r="X775" s="256" t="n"/>
      <c r="Y775" s="256" t="n"/>
      <c r="Z775" s="256" t="n"/>
      <c r="AA775" s="256" t="n"/>
      <c r="AB775" s="256" t="n"/>
      <c r="AC775" s="256" t="n"/>
      <c r="AD775" s="256" t="n"/>
      <c r="AE775" s="256" t="n"/>
      <c r="AF775" s="264">
        <f>IF(COUNTA(S775:AE775)=0,"",ROUND(AVERAGE(S775:AE775),1))</f>
        <v/>
      </c>
      <c r="AH775" s="256" t="n"/>
      <c r="AI775" s="256" t="n"/>
      <c r="AJ775" s="256" t="n"/>
      <c r="AK775" s="256" t="n"/>
      <c r="AL775" s="256" t="n"/>
      <c r="AM775" s="256" t="n"/>
      <c r="AN775" s="256" t="n"/>
      <c r="AO775" s="256" t="n"/>
      <c r="AP775" s="256" t="n"/>
      <c r="AQ775" s="256" t="n"/>
      <c r="AR775" s="256" t="n"/>
      <c r="AS775" s="256" t="n"/>
      <c r="AT775" s="256" t="n"/>
      <c r="AU775" s="237">
        <f>IF(COUNTA(AH775:AT775)=0,"",ROUND(AVERAGE(AH775:AT775),1))</f>
        <v/>
      </c>
    </row>
    <row r="776" ht="14.4" customHeight="1" s="185">
      <c r="A776" s="255" t="n">
        <v>10</v>
      </c>
      <c r="B776" s="194">
        <f t="array" ref="B776:B776">IFERROR(INDEX(Liste_Enfants!B$4:B$53,SMALL(IF(Liste_Enfants!E$4:E$53="C",ROW(Liste_Enfants!E$4:E$53)-3),10))&amp;" "&amp;INDEX(Liste_Enfants!C$4:C$53,SMALL(IF(Liste_Enfants!E$4:E$53="C",ROW(Liste_Enfants!E$4:E$53)-3),10)),"")</f>
        <v/>
      </c>
      <c r="C776" s="235" t="n"/>
      <c r="D776" s="256" t="n"/>
      <c r="E776" s="256" t="n"/>
      <c r="F776" s="256" t="n"/>
      <c r="G776" s="256" t="n"/>
      <c r="H776" s="256" t="n"/>
      <c r="I776" s="256" t="n"/>
      <c r="J776" s="256" t="n"/>
      <c r="K776" s="256" t="n"/>
      <c r="L776" s="256" t="n"/>
      <c r="M776" s="256" t="n"/>
      <c r="N776" s="256" t="n"/>
      <c r="O776" s="256" t="n"/>
      <c r="P776" s="256" t="n"/>
      <c r="Q776" s="264">
        <f>IF(COUNTA(D776:P776)=0,"",ROUND(AVERAGE(D776:P776),1))</f>
        <v/>
      </c>
      <c r="S776" s="256" t="n"/>
      <c r="T776" s="256" t="n"/>
      <c r="U776" s="256" t="n"/>
      <c r="V776" s="256" t="n"/>
      <c r="W776" s="256" t="n"/>
      <c r="X776" s="256" t="n"/>
      <c r="Y776" s="256" t="n"/>
      <c r="Z776" s="256" t="n"/>
      <c r="AA776" s="256" t="n"/>
      <c r="AB776" s="256" t="n"/>
      <c r="AC776" s="256" t="n"/>
      <c r="AD776" s="256" t="n"/>
      <c r="AE776" s="256" t="n"/>
      <c r="AF776" s="264">
        <f>IF(COUNTA(S776:AE776)=0,"",ROUND(AVERAGE(S776:AE776),1))</f>
        <v/>
      </c>
      <c r="AH776" s="256" t="n"/>
      <c r="AI776" s="256" t="n"/>
      <c r="AJ776" s="256" t="n"/>
      <c r="AK776" s="256" t="n"/>
      <c r="AL776" s="256" t="n"/>
      <c r="AM776" s="256" t="n"/>
      <c r="AN776" s="256" t="n"/>
      <c r="AO776" s="256" t="n"/>
      <c r="AP776" s="256" t="n"/>
      <c r="AQ776" s="256" t="n"/>
      <c r="AR776" s="256" t="n"/>
      <c r="AS776" s="256" t="n"/>
      <c r="AT776" s="256" t="n"/>
      <c r="AU776" s="237">
        <f>IF(COUNTA(AH776:AT776)=0,"",ROUND(AVERAGE(AH776:AT776),1))</f>
        <v/>
      </c>
    </row>
    <row r="777" ht="14.4" customHeight="1" s="185">
      <c r="A777" s="255" t="n">
        <v>11</v>
      </c>
      <c r="B777" s="194">
        <f t="array" ref="B777:B777">IFERROR(INDEX(Liste_Enfants!B$4:B$53,SMALL(IF(Liste_Enfants!E$4:E$53="C",ROW(Liste_Enfants!E$4:E$53)-3),11))&amp;" "&amp;INDEX(Liste_Enfants!C$4:C$53,SMALL(IF(Liste_Enfants!E$4:E$53="C",ROW(Liste_Enfants!E$4:E$53)-3),11)),"")</f>
        <v/>
      </c>
      <c r="C777" s="235" t="n"/>
      <c r="D777" s="256" t="n"/>
      <c r="E777" s="256" t="n"/>
      <c r="F777" s="256" t="n"/>
      <c r="G777" s="256" t="n"/>
      <c r="H777" s="256" t="n"/>
      <c r="I777" s="256" t="n"/>
      <c r="J777" s="256" t="n"/>
      <c r="K777" s="256" t="n"/>
      <c r="L777" s="256" t="n"/>
      <c r="M777" s="256" t="n"/>
      <c r="N777" s="256" t="n"/>
      <c r="O777" s="256" t="n"/>
      <c r="P777" s="256" t="n"/>
      <c r="Q777" s="264">
        <f>IF(COUNTA(D777:P777)=0,"",ROUND(AVERAGE(D777:P777),1))</f>
        <v/>
      </c>
      <c r="S777" s="256" t="n"/>
      <c r="T777" s="256" t="n"/>
      <c r="U777" s="256" t="n"/>
      <c r="V777" s="256" t="n"/>
      <c r="W777" s="256" t="n"/>
      <c r="X777" s="256" t="n"/>
      <c r="Y777" s="256" t="n"/>
      <c r="Z777" s="256" t="n"/>
      <c r="AA777" s="256" t="n"/>
      <c r="AB777" s="256" t="n"/>
      <c r="AC777" s="256" t="n"/>
      <c r="AD777" s="256" t="n"/>
      <c r="AE777" s="256" t="n"/>
      <c r="AF777" s="264">
        <f>IF(COUNTA(S777:AE777)=0,"",ROUND(AVERAGE(S777:AE777),1))</f>
        <v/>
      </c>
      <c r="AH777" s="256" t="n"/>
      <c r="AI777" s="256" t="n"/>
      <c r="AJ777" s="256" t="n"/>
      <c r="AK777" s="256" t="n"/>
      <c r="AL777" s="256" t="n"/>
      <c r="AM777" s="256" t="n"/>
      <c r="AN777" s="256" t="n"/>
      <c r="AO777" s="256" t="n"/>
      <c r="AP777" s="256" t="n"/>
      <c r="AQ777" s="256" t="n"/>
      <c r="AR777" s="256" t="n"/>
      <c r="AS777" s="256" t="n"/>
      <c r="AT777" s="256" t="n"/>
      <c r="AU777" s="237">
        <f>IF(COUNTA(AH777:AT777)=0,"",ROUND(AVERAGE(AH777:AT777),1))</f>
        <v/>
      </c>
    </row>
    <row r="778" ht="14.4" customHeight="1" s="185">
      <c r="A778" s="255" t="n">
        <v>12</v>
      </c>
      <c r="B778" s="194">
        <f t="array" ref="B778:B778">IFERROR(INDEX(Liste_Enfants!B$4:B$53,SMALL(IF(Liste_Enfants!E$4:E$53="C",ROW(Liste_Enfants!E$4:E$53)-3),12))&amp;" "&amp;INDEX(Liste_Enfants!C$4:C$53,SMALL(IF(Liste_Enfants!E$4:E$53="C",ROW(Liste_Enfants!E$4:E$53)-3),12)),"")</f>
        <v/>
      </c>
      <c r="C778" s="235" t="n"/>
      <c r="D778" s="256" t="n"/>
      <c r="E778" s="256" t="n"/>
      <c r="F778" s="256" t="n"/>
      <c r="G778" s="256" t="n"/>
      <c r="H778" s="256" t="n"/>
      <c r="I778" s="256" t="n"/>
      <c r="J778" s="256" t="n"/>
      <c r="K778" s="256" t="n"/>
      <c r="L778" s="256" t="n"/>
      <c r="M778" s="256" t="n"/>
      <c r="N778" s="256" t="n"/>
      <c r="O778" s="256" t="n"/>
      <c r="P778" s="256" t="n"/>
      <c r="Q778" s="264">
        <f>IF(COUNTA(D778:P778)=0,"",ROUND(AVERAGE(D778:P778),1))</f>
        <v/>
      </c>
      <c r="S778" s="256" t="n"/>
      <c r="T778" s="256" t="n"/>
      <c r="U778" s="256" t="n"/>
      <c r="V778" s="256" t="n"/>
      <c r="W778" s="256" t="n"/>
      <c r="X778" s="256" t="n"/>
      <c r="Y778" s="256" t="n"/>
      <c r="Z778" s="256" t="n"/>
      <c r="AA778" s="256" t="n"/>
      <c r="AB778" s="256" t="n"/>
      <c r="AC778" s="256" t="n"/>
      <c r="AD778" s="256" t="n"/>
      <c r="AE778" s="256" t="n"/>
      <c r="AF778" s="264">
        <f>IF(COUNTA(S778:AE778)=0,"",ROUND(AVERAGE(S778:AE778),1))</f>
        <v/>
      </c>
      <c r="AH778" s="256" t="n"/>
      <c r="AI778" s="256" t="n"/>
      <c r="AJ778" s="256" t="n"/>
      <c r="AK778" s="256" t="n"/>
      <c r="AL778" s="256" t="n"/>
      <c r="AM778" s="256" t="n"/>
      <c r="AN778" s="256" t="n"/>
      <c r="AO778" s="256" t="n"/>
      <c r="AP778" s="256" t="n"/>
      <c r="AQ778" s="256" t="n"/>
      <c r="AR778" s="256" t="n"/>
      <c r="AS778" s="256" t="n"/>
      <c r="AT778" s="256" t="n"/>
      <c r="AU778" s="237">
        <f>IF(COUNTA(AH778:AT778)=0,"",ROUND(AVERAGE(AH778:AT778),1))</f>
        <v/>
      </c>
    </row>
    <row r="779" ht="14.4" customHeight="1" s="185">
      <c r="A779" s="255" t="n">
        <v>13</v>
      </c>
      <c r="B779" s="194">
        <f t="array" ref="B779:B779">IFERROR(INDEX(Liste_Enfants!B$4:B$53,SMALL(IF(Liste_Enfants!E$4:E$53="C",ROW(Liste_Enfants!E$4:E$53)-3),13))&amp;" "&amp;INDEX(Liste_Enfants!C$4:C$53,SMALL(IF(Liste_Enfants!E$4:E$53="C",ROW(Liste_Enfants!E$4:E$53)-3),13)),"")</f>
        <v/>
      </c>
      <c r="C779" s="235" t="n"/>
      <c r="D779" s="256" t="n"/>
      <c r="E779" s="256" t="n"/>
      <c r="F779" s="256" t="n"/>
      <c r="G779" s="256" t="n"/>
      <c r="H779" s="256" t="n"/>
      <c r="I779" s="256" t="n"/>
      <c r="J779" s="256" t="n"/>
      <c r="K779" s="256" t="n"/>
      <c r="L779" s="256" t="n"/>
      <c r="M779" s="256" t="n"/>
      <c r="N779" s="256" t="n"/>
      <c r="O779" s="256" t="n"/>
      <c r="P779" s="256" t="n"/>
      <c r="Q779" s="264">
        <f>IF(COUNTA(D779:P779)=0,"",ROUND(AVERAGE(D779:P779),1))</f>
        <v/>
      </c>
      <c r="S779" s="256" t="n"/>
      <c r="T779" s="256" t="n"/>
      <c r="U779" s="256" t="n"/>
      <c r="V779" s="256" t="n"/>
      <c r="W779" s="256" t="n"/>
      <c r="X779" s="256" t="n"/>
      <c r="Y779" s="256" t="n"/>
      <c r="Z779" s="256" t="n"/>
      <c r="AA779" s="256" t="n"/>
      <c r="AB779" s="256" t="n"/>
      <c r="AC779" s="256" t="n"/>
      <c r="AD779" s="256" t="n"/>
      <c r="AE779" s="256" t="n"/>
      <c r="AF779" s="264">
        <f>IF(COUNTA(S779:AE779)=0,"",ROUND(AVERAGE(S779:AE779),1))</f>
        <v/>
      </c>
      <c r="AH779" s="256" t="n"/>
      <c r="AI779" s="256" t="n"/>
      <c r="AJ779" s="256" t="n"/>
      <c r="AK779" s="256" t="n"/>
      <c r="AL779" s="256" t="n"/>
      <c r="AM779" s="256" t="n"/>
      <c r="AN779" s="256" t="n"/>
      <c r="AO779" s="256" t="n"/>
      <c r="AP779" s="256" t="n"/>
      <c r="AQ779" s="256" t="n"/>
      <c r="AR779" s="256" t="n"/>
      <c r="AS779" s="256" t="n"/>
      <c r="AT779" s="256" t="n"/>
      <c r="AU779" s="237">
        <f>IF(COUNTA(AH779:AT779)=0,"",ROUND(AVERAGE(AH779:AT779),1))</f>
        <v/>
      </c>
    </row>
    <row r="780" ht="14.4" customHeight="1" s="185">
      <c r="A780" s="255" t="n">
        <v>14</v>
      </c>
      <c r="B780" s="194">
        <f t="array" ref="B780:B780">IFERROR(INDEX(Liste_Enfants!B$4:B$53,SMALL(IF(Liste_Enfants!E$4:E$53="C",ROW(Liste_Enfants!E$4:E$53)-3),14))&amp;" "&amp;INDEX(Liste_Enfants!C$4:C$53,SMALL(IF(Liste_Enfants!E$4:E$53="C",ROW(Liste_Enfants!E$4:E$53)-3),14)),"")</f>
        <v/>
      </c>
      <c r="C780" s="235" t="n"/>
      <c r="D780" s="256" t="n"/>
      <c r="E780" s="256" t="n"/>
      <c r="F780" s="256" t="n"/>
      <c r="G780" s="256" t="n"/>
      <c r="H780" s="256" t="n"/>
      <c r="I780" s="256" t="n"/>
      <c r="J780" s="256" t="n"/>
      <c r="K780" s="256" t="n"/>
      <c r="L780" s="256" t="n"/>
      <c r="M780" s="256" t="n"/>
      <c r="N780" s="256" t="n"/>
      <c r="O780" s="256" t="n"/>
      <c r="P780" s="256" t="n"/>
      <c r="Q780" s="264">
        <f>IF(COUNTA(D780:P780)=0,"",ROUND(AVERAGE(D780:P780),1))</f>
        <v/>
      </c>
      <c r="S780" s="256" t="n"/>
      <c r="T780" s="256" t="n"/>
      <c r="U780" s="256" t="n"/>
      <c r="V780" s="256" t="n"/>
      <c r="W780" s="256" t="n"/>
      <c r="X780" s="256" t="n"/>
      <c r="Y780" s="256" t="n"/>
      <c r="Z780" s="256" t="n"/>
      <c r="AA780" s="256" t="n"/>
      <c r="AB780" s="256" t="n"/>
      <c r="AC780" s="256" t="n"/>
      <c r="AD780" s="256" t="n"/>
      <c r="AE780" s="256" t="n"/>
      <c r="AF780" s="264">
        <f>IF(COUNTA(S780:AE780)=0,"",ROUND(AVERAGE(S780:AE780),1))</f>
        <v/>
      </c>
      <c r="AH780" s="256" t="n"/>
      <c r="AI780" s="256" t="n"/>
      <c r="AJ780" s="256" t="n"/>
      <c r="AK780" s="256" t="n"/>
      <c r="AL780" s="256" t="n"/>
      <c r="AM780" s="256" t="n"/>
      <c r="AN780" s="256" t="n"/>
      <c r="AO780" s="256" t="n"/>
      <c r="AP780" s="256" t="n"/>
      <c r="AQ780" s="256" t="n"/>
      <c r="AR780" s="256" t="n"/>
      <c r="AS780" s="256" t="n"/>
      <c r="AT780" s="256" t="n"/>
      <c r="AU780" s="237">
        <f>IF(COUNTA(AH780:AT780)=0,"",ROUND(AVERAGE(AH780:AT780),1))</f>
        <v/>
      </c>
    </row>
    <row r="781" ht="14.4" customHeight="1" s="185">
      <c r="A781" s="255" t="n">
        <v>15</v>
      </c>
      <c r="B781" s="194">
        <f t="array" ref="B781:B781">IFERROR(INDEX(Liste_Enfants!B$4:B$53,SMALL(IF(Liste_Enfants!E$4:E$53="C",ROW(Liste_Enfants!E$4:E$53)-3),15))&amp;" "&amp;INDEX(Liste_Enfants!C$4:C$53,SMALL(IF(Liste_Enfants!E$4:E$53="C",ROW(Liste_Enfants!E$4:E$53)-3),15)),"")</f>
        <v/>
      </c>
      <c r="C781" s="235" t="n"/>
      <c r="D781" s="256" t="n"/>
      <c r="E781" s="256" t="n"/>
      <c r="F781" s="256" t="n"/>
      <c r="G781" s="256" t="n"/>
      <c r="H781" s="256" t="n"/>
      <c r="I781" s="256" t="n"/>
      <c r="J781" s="256" t="n"/>
      <c r="K781" s="256" t="n"/>
      <c r="L781" s="256" t="n"/>
      <c r="M781" s="256" t="n"/>
      <c r="N781" s="256" t="n"/>
      <c r="O781" s="256" t="n"/>
      <c r="P781" s="256" t="n"/>
      <c r="Q781" s="264">
        <f>IF(COUNTA(D781:P781)=0,"",ROUND(AVERAGE(D781:P781),1))</f>
        <v/>
      </c>
      <c r="S781" s="256" t="n"/>
      <c r="T781" s="256" t="n"/>
      <c r="U781" s="256" t="n"/>
      <c r="V781" s="256" t="n"/>
      <c r="W781" s="256" t="n"/>
      <c r="X781" s="256" t="n"/>
      <c r="Y781" s="256" t="n"/>
      <c r="Z781" s="256" t="n"/>
      <c r="AA781" s="256" t="n"/>
      <c r="AB781" s="256" t="n"/>
      <c r="AC781" s="256" t="n"/>
      <c r="AD781" s="256" t="n"/>
      <c r="AE781" s="256" t="n"/>
      <c r="AF781" s="264">
        <f>IF(COUNTA(S781:AE781)=0,"",ROUND(AVERAGE(S781:AE781),1))</f>
        <v/>
      </c>
      <c r="AH781" s="256" t="n"/>
      <c r="AI781" s="256" t="n"/>
      <c r="AJ781" s="256" t="n"/>
      <c r="AK781" s="256" t="n"/>
      <c r="AL781" s="256" t="n"/>
      <c r="AM781" s="256" t="n"/>
      <c r="AN781" s="256" t="n"/>
      <c r="AO781" s="256" t="n"/>
      <c r="AP781" s="256" t="n"/>
      <c r="AQ781" s="256" t="n"/>
      <c r="AR781" s="256" t="n"/>
      <c r="AS781" s="256" t="n"/>
      <c r="AT781" s="256" t="n"/>
      <c r="AU781" s="237">
        <f>IF(COUNTA(AH781:AT781)=0,"",ROUND(AVERAGE(AH781:AT781),1))</f>
        <v/>
      </c>
    </row>
    <row r="782" ht="14.4" customHeight="1" s="185">
      <c r="A782" s="257" t="inlineStr">
        <is>
          <t>📊 MOY.</t>
        </is>
      </c>
      <c r="C782" s="235" t="n"/>
      <c r="D782" s="258">
        <f>IF(COUNTA(D767:D781)=0,"",ROUND(AVERAGE(D767:D781),1))</f>
        <v/>
      </c>
      <c r="E782" s="258">
        <f>IF(COUNTA(E767:E781)=0,"",ROUND(AVERAGE(E767:E781),1))</f>
        <v/>
      </c>
      <c r="F782" s="258">
        <f>IF(COUNTA(F767:F781)=0,"",ROUND(AVERAGE(F767:F781),1))</f>
        <v/>
      </c>
      <c r="G782" s="258">
        <f>IF(COUNTA(G767:G781)=0,"",ROUND(AVERAGE(G767:G781),1))</f>
        <v/>
      </c>
      <c r="H782" s="258">
        <f>IF(COUNTA(H767:H781)=0,"",ROUND(AVERAGE(H767:H781),1))</f>
        <v/>
      </c>
      <c r="I782" s="258">
        <f>IF(COUNTA(I767:I781)=0,"",ROUND(AVERAGE(I767:I781),1))</f>
        <v/>
      </c>
      <c r="J782" s="258">
        <f>IF(COUNTA(J767:J781)=0,"",ROUND(AVERAGE(J767:J781),1))</f>
        <v/>
      </c>
      <c r="K782" s="258">
        <f>IF(COUNTA(K767:K781)=0,"",ROUND(AVERAGE(K767:K781),1))</f>
        <v/>
      </c>
      <c r="L782" s="258">
        <f>IF(COUNTA(L767:L781)=0,"",ROUND(AVERAGE(L767:L781),1))</f>
        <v/>
      </c>
      <c r="M782" s="258">
        <f>IF(COUNTA(M767:M781)=0,"",ROUND(AVERAGE(M767:M781),1))</f>
        <v/>
      </c>
      <c r="N782" s="258">
        <f>IF(COUNTA(N767:N781)=0,"",ROUND(AVERAGE(N767:N781),1))</f>
        <v/>
      </c>
      <c r="O782" s="258">
        <f>IF(COUNTA(O767:O781)=0,"",ROUND(AVERAGE(O767:O781),1))</f>
        <v/>
      </c>
      <c r="P782" s="258">
        <f>IF(COUNTA(P767:P781)=0,"",ROUND(AVERAGE(P767:P781),1))</f>
        <v/>
      </c>
      <c r="Q782" s="265">
        <f>IF(COUNTA(Q767:Q781)=0,"",ROUND(AVERAGE(Q767:Q781),1))</f>
        <v/>
      </c>
      <c r="S782" s="258">
        <f>IF(COUNTA(S767:S781)=0,"",ROUND(AVERAGE(S767:S781),1))</f>
        <v/>
      </c>
      <c r="T782" s="258">
        <f>IF(COUNTA(T767:T781)=0,"",ROUND(AVERAGE(T767:T781),1))</f>
        <v/>
      </c>
      <c r="U782" s="258">
        <f>IF(COUNTA(U767:U781)=0,"",ROUND(AVERAGE(U767:U781),1))</f>
        <v/>
      </c>
      <c r="V782" s="258">
        <f>IF(COUNTA(V767:V781)=0,"",ROUND(AVERAGE(V767:V781),1))</f>
        <v/>
      </c>
      <c r="W782" s="258">
        <f>IF(COUNTA(W767:W781)=0,"",ROUND(AVERAGE(W767:W781),1))</f>
        <v/>
      </c>
      <c r="X782" s="258">
        <f>IF(COUNTA(X767:X781)=0,"",ROUND(AVERAGE(X767:X781),1))</f>
        <v/>
      </c>
      <c r="Y782" s="258">
        <f>IF(COUNTA(Y767:Y781)=0,"",ROUND(AVERAGE(Y767:Y781),1))</f>
        <v/>
      </c>
      <c r="Z782" s="258">
        <f>IF(COUNTA(Z767:Z781)=0,"",ROUND(AVERAGE(Z767:Z781),1))</f>
        <v/>
      </c>
      <c r="AA782" s="258">
        <f>IF(COUNTA(AA767:AA781)=0,"",ROUND(AVERAGE(AA767:AA781),1))</f>
        <v/>
      </c>
      <c r="AB782" s="258">
        <f>IF(COUNTA(AB767:AB781)=0,"",ROUND(AVERAGE(AB767:AB781),1))</f>
        <v/>
      </c>
      <c r="AC782" s="258">
        <f>IF(COUNTA(AC767:AC781)=0,"",ROUND(AVERAGE(AC767:AC781),1))</f>
        <v/>
      </c>
      <c r="AD782" s="258">
        <f>IF(COUNTA(AD767:AD781)=0,"",ROUND(AVERAGE(AD767:AD781),1))</f>
        <v/>
      </c>
      <c r="AE782" s="258">
        <f>IF(COUNTA(AE767:AE781)=0,"",ROUND(AVERAGE(AE767:AE781),1))</f>
        <v/>
      </c>
      <c r="AF782" s="265">
        <f>IF(COUNTA(AF767:AF781)=0,"",ROUND(AVERAGE(AF767:AF781),1))</f>
        <v/>
      </c>
      <c r="AH782" s="258">
        <f>IF(COUNTA(AH767:AH781)=0,"",ROUND(AVERAGE(AH767:AH781),1))</f>
        <v/>
      </c>
      <c r="AI782" s="258">
        <f>IF(COUNTA(AI767:AI781)=0,"",ROUND(AVERAGE(AI767:AI781),1))</f>
        <v/>
      </c>
      <c r="AJ782" s="258">
        <f>IF(COUNTA(AJ767:AJ781)=0,"",ROUND(AVERAGE(AJ767:AJ781),1))</f>
        <v/>
      </c>
      <c r="AK782" s="258">
        <f>IF(COUNTA(AK767:AK781)=0,"",ROUND(AVERAGE(AK767:AK781),1))</f>
        <v/>
      </c>
      <c r="AL782" s="258">
        <f>IF(COUNTA(AL767:AL781)=0,"",ROUND(AVERAGE(AL767:AL781),1))</f>
        <v/>
      </c>
      <c r="AM782" s="258">
        <f>IF(COUNTA(AM767:AM781)=0,"",ROUND(AVERAGE(AM767:AM781),1))</f>
        <v/>
      </c>
      <c r="AN782" s="258">
        <f>IF(COUNTA(AN767:AN781)=0,"",ROUND(AVERAGE(AN767:AN781),1))</f>
        <v/>
      </c>
      <c r="AO782" s="258">
        <f>IF(COUNTA(AO767:AO781)=0,"",ROUND(AVERAGE(AO767:AO781),1))</f>
        <v/>
      </c>
      <c r="AP782" s="258">
        <f>IF(COUNTA(AP767:AP781)=0,"",ROUND(AVERAGE(AP767:AP781),1))</f>
        <v/>
      </c>
      <c r="AQ782" s="258">
        <f>IF(COUNTA(AQ767:AQ781)=0,"",ROUND(AVERAGE(AQ767:AQ781),1))</f>
        <v/>
      </c>
      <c r="AR782" s="258">
        <f>IF(COUNTA(AR767:AR781)=0,"",ROUND(AVERAGE(AR767:AR781),1))</f>
        <v/>
      </c>
      <c r="AS782" s="258">
        <f>IF(COUNTA(AS767:AS781)=0,"",ROUND(AVERAGE(AS767:AS781),1))</f>
        <v/>
      </c>
      <c r="AT782" s="258">
        <f>IF(COUNTA(AT767:AT781)=0,"",ROUND(AVERAGE(AT767:AT781),1))</f>
        <v/>
      </c>
      <c r="AU782" s="272">
        <f>IF(COUNTA(AU767:AU781)=0,"",ROUND(AVERAGE(AU767:AU781),1))</f>
        <v/>
      </c>
    </row>
    <row r="783" ht="14.4" customHeight="1" s="185">
      <c r="A783" s="262" t="inlineStr">
        <is>
          <t>⭐ MOY. S11</t>
        </is>
      </c>
      <c r="C783" s="235" t="n"/>
      <c r="D783" s="263">
        <f>IF(COUNTA(D731,D748,D765,D782)=0,"",ROUND(AVERAGE(D731,D748,D765,D782),1))</f>
        <v/>
      </c>
      <c r="E783" s="263">
        <f>IF(COUNTA(E731,E748,E765,E782)=0,"",ROUND(AVERAGE(E731,E748,E765,E782),1))</f>
        <v/>
      </c>
      <c r="F783" s="263">
        <f>IF(COUNTA(F731,F748,F765,F782)=0,"",ROUND(AVERAGE(F731,F748,F765,F782),1))</f>
        <v/>
      </c>
      <c r="G783" s="263">
        <f>IF(COUNTA(G731,G748,G765,G782)=0,"",ROUND(AVERAGE(G731,G748,G765,G782),1))</f>
        <v/>
      </c>
      <c r="H783" s="263">
        <f>IF(COUNTA(H731,H748,H765,H782)=0,"",ROUND(AVERAGE(H731,H748,H765,H782),1))</f>
        <v/>
      </c>
      <c r="I783" s="263">
        <f>IF(COUNTA(I731,I748,I765,I782)=0,"",ROUND(AVERAGE(I731,I748,I765,I782),1))</f>
        <v/>
      </c>
      <c r="J783" s="263">
        <f>IF(COUNTA(J731,J748,J765,J782)=0,"",ROUND(AVERAGE(J731,J748,J765,J782),1))</f>
        <v/>
      </c>
      <c r="K783" s="263">
        <f>IF(COUNTA(K731,K748,K765,K782)=0,"",ROUND(AVERAGE(K731,K748,K765,K782),1))</f>
        <v/>
      </c>
      <c r="L783" s="263">
        <f>IF(COUNTA(L731,L748,L765,L782)=0,"",ROUND(AVERAGE(L731,L748,L765,L782),1))</f>
        <v/>
      </c>
      <c r="M783" s="263">
        <f>IF(COUNTA(M731,M748,M765,M782)=0,"",ROUND(AVERAGE(M731,M748,M765,M782),1))</f>
        <v/>
      </c>
      <c r="N783" s="263">
        <f>IF(COUNTA(N731,N748,N765,N782)=0,"",ROUND(AVERAGE(N731,N748,N765,N782),1))</f>
        <v/>
      </c>
      <c r="O783" s="263">
        <f>IF(COUNTA(O731,O748,O765,O782)=0,"",ROUND(AVERAGE(O731,O748,O765,O782),1))</f>
        <v/>
      </c>
      <c r="P783" s="263">
        <f>IF(COUNTA(P731,P748,P765,P782)=0,"",ROUND(AVERAGE(P731,P748,P765,P782),1))</f>
        <v/>
      </c>
      <c r="Q783" s="270">
        <f>IF(COUNTA(Q731,Q748,Q765,Q782)=0,"",ROUND(AVERAGE(Q731,Q748,Q765,Q782),1))</f>
        <v/>
      </c>
      <c r="S783" s="263">
        <f>IF(COUNTA(S731,S748,S765,S782)=0,"",ROUND(AVERAGE(S731,S748,S765,S782),1))</f>
        <v/>
      </c>
      <c r="T783" s="263">
        <f>IF(COUNTA(T731,T748,T765,T782)=0,"",ROUND(AVERAGE(T731,T748,T765,T782),1))</f>
        <v/>
      </c>
      <c r="U783" s="263">
        <f>IF(COUNTA(U731,U748,U765,U782)=0,"",ROUND(AVERAGE(U731,U748,U765,U782),1))</f>
        <v/>
      </c>
      <c r="V783" s="263">
        <f>IF(COUNTA(V731,V748,V765,V782)=0,"",ROUND(AVERAGE(V731,V748,V765,V782),1))</f>
        <v/>
      </c>
      <c r="W783" s="263">
        <f>IF(COUNTA(W731,W748,W765,W782)=0,"",ROUND(AVERAGE(W731,W748,W765,W782),1))</f>
        <v/>
      </c>
      <c r="X783" s="263">
        <f>IF(COUNTA(X731,X748,X765,X782)=0,"",ROUND(AVERAGE(X731,X748,X765,X782),1))</f>
        <v/>
      </c>
      <c r="Y783" s="263">
        <f>IF(COUNTA(Y731,Y748,Y765,Y782)=0,"",ROUND(AVERAGE(Y731,Y748,Y765,Y782),1))</f>
        <v/>
      </c>
      <c r="Z783" s="263">
        <f>IF(COUNTA(Z731,Z748,Z765,Z782)=0,"",ROUND(AVERAGE(Z731,Z748,Z765,Z782),1))</f>
        <v/>
      </c>
      <c r="AA783" s="263">
        <f>IF(COUNTA(AA731,AA748,AA765,AA782)=0,"",ROUND(AVERAGE(AA731,AA748,AA765,AA782),1))</f>
        <v/>
      </c>
      <c r="AB783" s="263">
        <f>IF(COUNTA(AB731,AB748,AB765,AB782)=0,"",ROUND(AVERAGE(AB731,AB748,AB765,AB782),1))</f>
        <v/>
      </c>
      <c r="AC783" s="263">
        <f>IF(COUNTA(AC731,AC748,AC765,AC782)=0,"",ROUND(AVERAGE(AC731,AC748,AC765,AC782),1))</f>
        <v/>
      </c>
      <c r="AD783" s="263">
        <f>IF(COUNTA(AD731,AD748,AD765,AD782)=0,"",ROUND(AVERAGE(AD731,AD748,AD765,AD782),1))</f>
        <v/>
      </c>
      <c r="AE783" s="263">
        <f>IF(COUNTA(AE731,AE748,AE765,AE782)=0,"",ROUND(AVERAGE(AE731,AE748,AE765,AE782),1))</f>
        <v/>
      </c>
      <c r="AF783" s="270">
        <f>IF(COUNTA(AF731,AF748,AF765,AF782)=0,"",ROUND(AVERAGE(AF731,AF748,AF765,AF782),1))</f>
        <v/>
      </c>
      <c r="AH783" s="263">
        <f>IF(COUNTA(AH731,AH748,AH765,AH782)=0,"",ROUND(AVERAGE(AH731,AH748,AH765,AH782),1))</f>
        <v/>
      </c>
      <c r="AI783" s="263">
        <f>IF(COUNTA(AI731,AI748,AI765,AI782)=0,"",ROUND(AVERAGE(AI731,AI748,AI765,AI782),1))</f>
        <v/>
      </c>
      <c r="AJ783" s="263">
        <f>IF(COUNTA(AJ731,AJ748,AJ765,AJ782)=0,"",ROUND(AVERAGE(AJ731,AJ748,AJ765,AJ782),1))</f>
        <v/>
      </c>
      <c r="AK783" s="263">
        <f>IF(COUNTA(AK731,AK748,AK765,AK782)=0,"",ROUND(AVERAGE(AK731,AK748,AK765,AK782),1))</f>
        <v/>
      </c>
      <c r="AL783" s="263">
        <f>IF(COUNTA(AL731,AL748,AL765,AL782)=0,"",ROUND(AVERAGE(AL731,AL748,AL765,AL782),1))</f>
        <v/>
      </c>
      <c r="AM783" s="263">
        <f>IF(COUNTA(AM731,AM748,AM765,AM782)=0,"",ROUND(AVERAGE(AM731,AM748,AM765,AM782),1))</f>
        <v/>
      </c>
      <c r="AN783" s="263">
        <f>IF(COUNTA(AN731,AN748,AN765,AN782)=0,"",ROUND(AVERAGE(AN731,AN748,AN765,AN782),1))</f>
        <v/>
      </c>
      <c r="AO783" s="263">
        <f>IF(COUNTA(AO731,AO748,AO765,AO782)=0,"",ROUND(AVERAGE(AO731,AO748,AO765,AO782),1))</f>
        <v/>
      </c>
      <c r="AP783" s="263">
        <f>IF(COUNTA(AP731,AP748,AP765,AP782)=0,"",ROUND(AVERAGE(AP731,AP748,AP765,AP782),1))</f>
        <v/>
      </c>
      <c r="AQ783" s="263">
        <f>IF(COUNTA(AQ731,AQ748,AQ765,AQ782)=0,"",ROUND(AVERAGE(AQ731,AQ748,AQ765,AQ782),1))</f>
        <v/>
      </c>
      <c r="AR783" s="263">
        <f>IF(COUNTA(AR731,AR748,AR765,AR782)=0,"",ROUND(AVERAGE(AR731,AR748,AR765,AR782),1))</f>
        <v/>
      </c>
      <c r="AS783" s="263">
        <f>IF(COUNTA(AS731,AS748,AS765,AS782)=0,"",ROUND(AVERAGE(AS731,AS748,AS765,AS782),1))</f>
        <v/>
      </c>
      <c r="AT783" s="263">
        <f>IF(COUNTA(AT731,AT748,AT765,AT782)=0,"",ROUND(AVERAGE(AT731,AT748,AT765,AT782),1))</f>
        <v/>
      </c>
      <c r="AU783" s="273">
        <f>IF(COUNTA(AU731,AU748,AU765,AU782)=0,"",ROUND(AVERAGE(AU731,AU748,AU765,AU782),1))</f>
        <v/>
      </c>
    </row>
    <row r="784" ht="14.4" customHeight="1" s="185">
      <c r="C784" s="235" t="n"/>
      <c r="D784" s="194" t="n"/>
      <c r="E784" s="194" t="n"/>
      <c r="F784" s="194" t="n"/>
      <c r="G784" s="194" t="n"/>
      <c r="H784" s="194" t="n"/>
      <c r="I784" s="194" t="n"/>
      <c r="J784" s="194" t="n"/>
      <c r="K784" s="194" t="n"/>
      <c r="L784" s="194" t="n"/>
      <c r="M784" s="194" t="n"/>
      <c r="N784" s="194" t="n"/>
      <c r="O784" s="194" t="n"/>
      <c r="P784" s="194" t="n"/>
      <c r="Q784" s="235" t="n"/>
      <c r="S784" s="194" t="n"/>
      <c r="T784" s="194" t="n"/>
      <c r="U784" s="194" t="n"/>
      <c r="V784" s="194" t="n"/>
      <c r="W784" s="194" t="n"/>
      <c r="X784" s="194" t="n"/>
      <c r="Y784" s="194" t="n"/>
      <c r="Z784" s="194" t="n"/>
      <c r="AA784" s="194" t="n"/>
      <c r="AB784" s="194" t="n"/>
      <c r="AC784" s="194" t="n"/>
      <c r="AD784" s="194" t="n"/>
      <c r="AE784" s="194" t="n"/>
      <c r="AF784" s="235" t="n"/>
      <c r="AH784" s="194" t="n"/>
      <c r="AI784" s="194" t="n"/>
      <c r="AJ784" s="194" t="n"/>
      <c r="AK784" s="194" t="n"/>
      <c r="AL784" s="194" t="n"/>
      <c r="AM784" s="194" t="n"/>
      <c r="AN784" s="194" t="n"/>
      <c r="AO784" s="194" t="n"/>
      <c r="AP784" s="194" t="n"/>
      <c r="AQ784" s="194" t="n"/>
      <c r="AR784" s="194" t="n"/>
      <c r="AS784" s="194" t="n"/>
      <c r="AT784" s="194" t="n"/>
    </row>
    <row r="785" ht="15.6" customHeight="1" s="185">
      <c r="A785" s="216" t="inlineStr">
        <is>
          <t>📋 T1 — 📆 SEMAINE 12</t>
        </is>
      </c>
      <c r="C785" s="235" t="n"/>
      <c r="D785" s="194" t="n"/>
      <c r="E785" s="194" t="n"/>
      <c r="F785" s="194" t="n"/>
      <c r="G785" s="194" t="n"/>
      <c r="H785" s="194" t="n"/>
      <c r="I785" s="194" t="n"/>
      <c r="J785" s="194" t="n"/>
      <c r="K785" s="194" t="n"/>
      <c r="L785" s="194" t="n"/>
      <c r="M785" s="194" t="n"/>
      <c r="N785" s="194" t="n"/>
      <c r="O785" s="194" t="n"/>
      <c r="P785" s="194" t="n"/>
      <c r="Q785" s="235" t="n"/>
      <c r="S785" s="194" t="n"/>
      <c r="T785" s="194" t="n"/>
      <c r="U785" s="194" t="n"/>
      <c r="V785" s="194" t="n"/>
      <c r="W785" s="194" t="n"/>
      <c r="X785" s="194" t="n"/>
      <c r="Y785" s="194" t="n"/>
      <c r="Z785" s="194" t="n"/>
      <c r="AA785" s="194" t="n"/>
      <c r="AB785" s="194" t="n"/>
      <c r="AC785" s="194" t="n"/>
      <c r="AD785" s="194" t="n"/>
      <c r="AE785" s="194" t="n"/>
      <c r="AF785" s="235" t="n"/>
      <c r="AH785" s="194" t="n"/>
      <c r="AI785" s="194" t="n"/>
      <c r="AJ785" s="194" t="n"/>
      <c r="AK785" s="194" t="n"/>
      <c r="AL785" s="194" t="n"/>
      <c r="AM785" s="194" t="n"/>
      <c r="AN785" s="194" t="n"/>
      <c r="AO785" s="194" t="n"/>
      <c r="AP785" s="194" t="n"/>
      <c r="AQ785" s="194" t="n"/>
      <c r="AR785" s="194" t="n"/>
      <c r="AS785" s="194" t="n"/>
      <c r="AT785" s="194" t="n"/>
    </row>
    <row r="786" ht="30" customHeight="1" s="185">
      <c r="A786" s="254" t="inlineStr">
        <is>
          <t>N°</t>
        </is>
      </c>
      <c r="B786" s="227" t="inlineStr">
        <is>
          <t>📅 LUNDI</t>
        </is>
      </c>
      <c r="C786" s="228" t="n"/>
      <c r="D786" s="229" t="inlineStr">
        <is>
          <t>Règles</t>
        </is>
      </c>
      <c r="E786" s="229" t="inlineStr">
        <is>
          <t>Coopér.</t>
        </is>
      </c>
      <c r="F786" s="229" t="inlineStr">
        <is>
          <t>Comm.</t>
        </is>
      </c>
      <c r="G786" s="229" t="inlineStr">
        <is>
          <t>Entraide</t>
        </is>
      </c>
      <c r="H786" s="230" t="inlineStr">
        <is>
          <t>Initiat.</t>
        </is>
      </c>
      <c r="I786" s="230" t="inlineStr">
        <is>
          <t>Gest.mat</t>
        </is>
      </c>
      <c r="J786" s="230" t="inlineStr">
        <is>
          <t>Orga.</t>
        </is>
      </c>
      <c r="K786" s="231" t="inlineStr">
        <is>
          <t>Imagin.</t>
        </is>
      </c>
      <c r="L786" s="231" t="inlineStr">
        <is>
          <t>Expr.art</t>
        </is>
      </c>
      <c r="M786" s="231" t="inlineStr">
        <is>
          <t>Expr.corp</t>
        </is>
      </c>
      <c r="N786" s="232" t="inlineStr">
        <is>
          <t>Coord.</t>
        </is>
      </c>
      <c r="O786" s="232" t="inlineStr">
        <is>
          <t>Endur.</t>
        </is>
      </c>
      <c r="P786" s="232" t="inlineStr">
        <is>
          <t>Esp.sport</t>
        </is>
      </c>
      <c r="Q786" s="267" t="inlineStr">
        <is>
          <t>MOY</t>
        </is>
      </c>
      <c r="R786" s="268" t="inlineStr">
        <is>
          <t>▼ Activité</t>
        </is>
      </c>
      <c r="S786" s="229" t="inlineStr">
        <is>
          <t>Règles</t>
        </is>
      </c>
      <c r="T786" s="229" t="inlineStr">
        <is>
          <t>Coopér.</t>
        </is>
      </c>
      <c r="U786" s="229" t="inlineStr">
        <is>
          <t>Comm.</t>
        </is>
      </c>
      <c r="V786" s="229" t="inlineStr">
        <is>
          <t>Entraide</t>
        </is>
      </c>
      <c r="W786" s="230" t="inlineStr">
        <is>
          <t>Initiat.</t>
        </is>
      </c>
      <c r="X786" s="230" t="inlineStr">
        <is>
          <t>Gest.mat</t>
        </is>
      </c>
      <c r="Y786" s="230" t="inlineStr">
        <is>
          <t>Orga.</t>
        </is>
      </c>
      <c r="Z786" s="231" t="inlineStr">
        <is>
          <t>Imagin.</t>
        </is>
      </c>
      <c r="AA786" s="231" t="inlineStr">
        <is>
          <t>Expr.art</t>
        </is>
      </c>
      <c r="AB786" s="231" t="inlineStr">
        <is>
          <t>Expr.corp</t>
        </is>
      </c>
      <c r="AC786" s="232" t="inlineStr">
        <is>
          <t>Coord.</t>
        </is>
      </c>
      <c r="AD786" s="232" t="inlineStr">
        <is>
          <t>Endur.</t>
        </is>
      </c>
      <c r="AE786" s="232" t="inlineStr">
        <is>
          <t>Esp.sport</t>
        </is>
      </c>
      <c r="AF786" s="267" t="inlineStr">
        <is>
          <t>MOY</t>
        </is>
      </c>
      <c r="AH786" s="229" t="inlineStr">
        <is>
          <t>Règles</t>
        </is>
      </c>
      <c r="AI786" s="229" t="inlineStr">
        <is>
          <t>Coopér.</t>
        </is>
      </c>
      <c r="AJ786" s="229" t="inlineStr">
        <is>
          <t>Comm.</t>
        </is>
      </c>
      <c r="AK786" s="229" t="inlineStr">
        <is>
          <t>Entraide</t>
        </is>
      </c>
      <c r="AL786" s="230" t="inlineStr">
        <is>
          <t>Initiat.</t>
        </is>
      </c>
      <c r="AM786" s="230" t="inlineStr">
        <is>
          <t>Gest.mat</t>
        </is>
      </c>
      <c r="AN786" s="230" t="inlineStr">
        <is>
          <t>Orga.</t>
        </is>
      </c>
      <c r="AO786" s="231" t="inlineStr">
        <is>
          <t>Imagin.</t>
        </is>
      </c>
      <c r="AP786" s="231" t="inlineStr">
        <is>
          <t>Expr.art</t>
        </is>
      </c>
      <c r="AQ786" s="231" t="inlineStr">
        <is>
          <t>Expr.corp</t>
        </is>
      </c>
      <c r="AR786" s="232" t="inlineStr">
        <is>
          <t>Coord.</t>
        </is>
      </c>
      <c r="AS786" s="232" t="inlineStr">
        <is>
          <t>Endur.</t>
        </is>
      </c>
      <c r="AT786" s="232" t="inlineStr">
        <is>
          <t>Esp.sport</t>
        </is>
      </c>
      <c r="AU786" s="269" t="inlineStr">
        <is>
          <t>MOY</t>
        </is>
      </c>
    </row>
    <row r="787" ht="14.4" customHeight="1" s="185">
      <c r="A787" s="255" t="n">
        <v>1</v>
      </c>
      <c r="B787" s="194">
        <f t="array" ref="B787:B787">IFERROR(INDEX(Liste_Enfants!B$4:B$53,SMALL(IF(Liste_Enfants!E$4:E$53="C",ROW(Liste_Enfants!E$4:E$53)-3),1))&amp;" "&amp;INDEX(Liste_Enfants!C$4:C$53,SMALL(IF(Liste_Enfants!E$4:E$53="C",ROW(Liste_Enfants!E$4:E$53)-3),1)),"")</f>
        <v/>
      </c>
      <c r="C787" s="235" t="n"/>
      <c r="D787" s="256" t="n"/>
      <c r="E787" s="256" t="n"/>
      <c r="F787" s="256" t="n"/>
      <c r="G787" s="256" t="n"/>
      <c r="H787" s="256" t="n"/>
      <c r="I787" s="256" t="n"/>
      <c r="J787" s="256" t="n"/>
      <c r="K787" s="256" t="n"/>
      <c r="L787" s="256" t="n"/>
      <c r="M787" s="256" t="n"/>
      <c r="N787" s="256" t="n"/>
      <c r="O787" s="256" t="n"/>
      <c r="P787" s="256" t="n"/>
      <c r="Q787" s="264">
        <f>IF(COUNTA(D787:P787)=0,"",ROUND(AVERAGE(D787:P787),1))</f>
        <v/>
      </c>
      <c r="S787" s="256" t="n"/>
      <c r="T787" s="256" t="n"/>
      <c r="U787" s="256" t="n"/>
      <c r="V787" s="256" t="n"/>
      <c r="W787" s="256" t="n"/>
      <c r="X787" s="256" t="n"/>
      <c r="Y787" s="256" t="n"/>
      <c r="Z787" s="256" t="n"/>
      <c r="AA787" s="256" t="n"/>
      <c r="AB787" s="256" t="n"/>
      <c r="AC787" s="256" t="n"/>
      <c r="AD787" s="256" t="n"/>
      <c r="AE787" s="256" t="n"/>
      <c r="AF787" s="264">
        <f>IF(COUNTA(S787:AE787)=0,"",ROUND(AVERAGE(S787:AE787),1))</f>
        <v/>
      </c>
      <c r="AH787" s="256" t="n"/>
      <c r="AI787" s="256" t="n"/>
      <c r="AJ787" s="256" t="n"/>
      <c r="AK787" s="256" t="n"/>
      <c r="AL787" s="256" t="n"/>
      <c r="AM787" s="256" t="n"/>
      <c r="AN787" s="256" t="n"/>
      <c r="AO787" s="256" t="n"/>
      <c r="AP787" s="256" t="n"/>
      <c r="AQ787" s="256" t="n"/>
      <c r="AR787" s="256" t="n"/>
      <c r="AS787" s="256" t="n"/>
      <c r="AT787" s="256" t="n"/>
      <c r="AU787" s="237">
        <f>IF(COUNTA(AH787:AT787)=0,"",ROUND(AVERAGE(AH787:AT787),1))</f>
        <v/>
      </c>
    </row>
    <row r="788" ht="14.4" customHeight="1" s="185">
      <c r="A788" s="255" t="n">
        <v>2</v>
      </c>
      <c r="B788" s="194">
        <f t="array" ref="B788:B788">IFERROR(INDEX(Liste_Enfants!B$4:B$53,SMALL(IF(Liste_Enfants!E$4:E$53="C",ROW(Liste_Enfants!E$4:E$53)-3),2))&amp;" "&amp;INDEX(Liste_Enfants!C$4:C$53,SMALL(IF(Liste_Enfants!E$4:E$53="C",ROW(Liste_Enfants!E$4:E$53)-3),2)),"")</f>
        <v/>
      </c>
      <c r="C788" s="235" t="n"/>
      <c r="D788" s="256" t="n"/>
      <c r="E788" s="256" t="n"/>
      <c r="F788" s="256" t="n"/>
      <c r="G788" s="256" t="n"/>
      <c r="H788" s="256" t="n"/>
      <c r="I788" s="256" t="n"/>
      <c r="J788" s="256" t="n"/>
      <c r="K788" s="256" t="n"/>
      <c r="L788" s="256" t="n"/>
      <c r="M788" s="256" t="n"/>
      <c r="N788" s="256" t="n"/>
      <c r="O788" s="256" t="n"/>
      <c r="P788" s="256" t="n"/>
      <c r="Q788" s="264">
        <f>IF(COUNTA(D788:P788)=0,"",ROUND(AVERAGE(D788:P788),1))</f>
        <v/>
      </c>
      <c r="S788" s="256" t="n"/>
      <c r="T788" s="256" t="n"/>
      <c r="U788" s="256" t="n"/>
      <c r="V788" s="256" t="n"/>
      <c r="W788" s="256" t="n"/>
      <c r="X788" s="256" t="n"/>
      <c r="Y788" s="256" t="n"/>
      <c r="Z788" s="256" t="n"/>
      <c r="AA788" s="256" t="n"/>
      <c r="AB788" s="256" t="n"/>
      <c r="AC788" s="256" t="n"/>
      <c r="AD788" s="256" t="n"/>
      <c r="AE788" s="256" t="n"/>
      <c r="AF788" s="264">
        <f>IF(COUNTA(S788:AE788)=0,"",ROUND(AVERAGE(S788:AE788),1))</f>
        <v/>
      </c>
      <c r="AH788" s="256" t="n"/>
      <c r="AI788" s="256" t="n"/>
      <c r="AJ788" s="256" t="n"/>
      <c r="AK788" s="256" t="n"/>
      <c r="AL788" s="256" t="n"/>
      <c r="AM788" s="256" t="n"/>
      <c r="AN788" s="256" t="n"/>
      <c r="AO788" s="256" t="n"/>
      <c r="AP788" s="256" t="n"/>
      <c r="AQ788" s="256" t="n"/>
      <c r="AR788" s="256" t="n"/>
      <c r="AS788" s="256" t="n"/>
      <c r="AT788" s="256" t="n"/>
      <c r="AU788" s="237">
        <f>IF(COUNTA(AH788:AT788)=0,"",ROUND(AVERAGE(AH788:AT788),1))</f>
        <v/>
      </c>
    </row>
    <row r="789" ht="14.4" customHeight="1" s="185">
      <c r="A789" s="255" t="n">
        <v>3</v>
      </c>
      <c r="B789" s="194">
        <f t="array" ref="B789:B789">IFERROR(INDEX(Liste_Enfants!B$4:B$53,SMALL(IF(Liste_Enfants!E$4:E$53="C",ROW(Liste_Enfants!E$4:E$53)-3),3))&amp;" "&amp;INDEX(Liste_Enfants!C$4:C$53,SMALL(IF(Liste_Enfants!E$4:E$53="C",ROW(Liste_Enfants!E$4:E$53)-3),3)),"")</f>
        <v/>
      </c>
      <c r="C789" s="235" t="n"/>
      <c r="D789" s="256" t="n"/>
      <c r="E789" s="256" t="n"/>
      <c r="F789" s="256" t="n"/>
      <c r="G789" s="256" t="n"/>
      <c r="H789" s="256" t="n"/>
      <c r="I789" s="256" t="n"/>
      <c r="J789" s="256" t="n"/>
      <c r="K789" s="256" t="n"/>
      <c r="L789" s="256" t="n"/>
      <c r="M789" s="256" t="n"/>
      <c r="N789" s="256" t="n"/>
      <c r="O789" s="256" t="n"/>
      <c r="P789" s="256" t="n"/>
      <c r="Q789" s="264">
        <f>IF(COUNTA(D789:P789)=0,"",ROUND(AVERAGE(D789:P789),1))</f>
        <v/>
      </c>
      <c r="S789" s="256" t="n"/>
      <c r="T789" s="256" t="n"/>
      <c r="U789" s="256" t="n"/>
      <c r="V789" s="256" t="n"/>
      <c r="W789" s="256" t="n"/>
      <c r="X789" s="256" t="n"/>
      <c r="Y789" s="256" t="n"/>
      <c r="Z789" s="256" t="n"/>
      <c r="AA789" s="256" t="n"/>
      <c r="AB789" s="256" t="n"/>
      <c r="AC789" s="256" t="n"/>
      <c r="AD789" s="256" t="n"/>
      <c r="AE789" s="256" t="n"/>
      <c r="AF789" s="264">
        <f>IF(COUNTA(S789:AE789)=0,"",ROUND(AVERAGE(S789:AE789),1))</f>
        <v/>
      </c>
      <c r="AH789" s="256" t="n"/>
      <c r="AI789" s="256" t="n"/>
      <c r="AJ789" s="256" t="n"/>
      <c r="AK789" s="256" t="n"/>
      <c r="AL789" s="256" t="n"/>
      <c r="AM789" s="256" t="n"/>
      <c r="AN789" s="256" t="n"/>
      <c r="AO789" s="256" t="n"/>
      <c r="AP789" s="256" t="n"/>
      <c r="AQ789" s="256" t="n"/>
      <c r="AR789" s="256" t="n"/>
      <c r="AS789" s="256" t="n"/>
      <c r="AT789" s="256" t="n"/>
      <c r="AU789" s="237">
        <f>IF(COUNTA(AH789:AT789)=0,"",ROUND(AVERAGE(AH789:AT789),1))</f>
        <v/>
      </c>
    </row>
    <row r="790" ht="14.4" customHeight="1" s="185">
      <c r="A790" s="255" t="n">
        <v>4</v>
      </c>
      <c r="B790" s="194">
        <f t="array" ref="B790:B790">IFERROR(INDEX(Liste_Enfants!B$4:B$53,SMALL(IF(Liste_Enfants!E$4:E$53="C",ROW(Liste_Enfants!E$4:E$53)-3),4))&amp;" "&amp;INDEX(Liste_Enfants!C$4:C$53,SMALL(IF(Liste_Enfants!E$4:E$53="C",ROW(Liste_Enfants!E$4:E$53)-3),4)),"")</f>
        <v/>
      </c>
      <c r="C790" s="235" t="n"/>
      <c r="D790" s="256" t="n"/>
      <c r="E790" s="256" t="n"/>
      <c r="F790" s="256" t="n"/>
      <c r="G790" s="256" t="n"/>
      <c r="H790" s="256" t="n"/>
      <c r="I790" s="256" t="n"/>
      <c r="J790" s="256" t="n"/>
      <c r="K790" s="256" t="n"/>
      <c r="L790" s="256" t="n"/>
      <c r="M790" s="256" t="n"/>
      <c r="N790" s="256" t="n"/>
      <c r="O790" s="256" t="n"/>
      <c r="P790" s="256" t="n"/>
      <c r="Q790" s="264">
        <f>IF(COUNTA(D790:P790)=0,"",ROUND(AVERAGE(D790:P790),1))</f>
        <v/>
      </c>
      <c r="S790" s="256" t="n"/>
      <c r="T790" s="256" t="n"/>
      <c r="U790" s="256" t="n"/>
      <c r="V790" s="256" t="n"/>
      <c r="W790" s="256" t="n"/>
      <c r="X790" s="256" t="n"/>
      <c r="Y790" s="256" t="n"/>
      <c r="Z790" s="256" t="n"/>
      <c r="AA790" s="256" t="n"/>
      <c r="AB790" s="256" t="n"/>
      <c r="AC790" s="256" t="n"/>
      <c r="AD790" s="256" t="n"/>
      <c r="AE790" s="256" t="n"/>
      <c r="AF790" s="264">
        <f>IF(COUNTA(S790:AE790)=0,"",ROUND(AVERAGE(S790:AE790),1))</f>
        <v/>
      </c>
      <c r="AH790" s="256" t="n"/>
      <c r="AI790" s="256" t="n"/>
      <c r="AJ790" s="256" t="n"/>
      <c r="AK790" s="256" t="n"/>
      <c r="AL790" s="256" t="n"/>
      <c r="AM790" s="256" t="n"/>
      <c r="AN790" s="256" t="n"/>
      <c r="AO790" s="256" t="n"/>
      <c r="AP790" s="256" t="n"/>
      <c r="AQ790" s="256" t="n"/>
      <c r="AR790" s="256" t="n"/>
      <c r="AS790" s="256" t="n"/>
      <c r="AT790" s="256" t="n"/>
      <c r="AU790" s="237">
        <f>IF(COUNTA(AH790:AT790)=0,"",ROUND(AVERAGE(AH790:AT790),1))</f>
        <v/>
      </c>
    </row>
    <row r="791" ht="14.4" customHeight="1" s="185">
      <c r="A791" s="255" t="n">
        <v>5</v>
      </c>
      <c r="B791" s="194">
        <f t="array" ref="B791:B791">IFERROR(INDEX(Liste_Enfants!B$4:B$53,SMALL(IF(Liste_Enfants!E$4:E$53="C",ROW(Liste_Enfants!E$4:E$53)-3),5))&amp;" "&amp;INDEX(Liste_Enfants!C$4:C$53,SMALL(IF(Liste_Enfants!E$4:E$53="C",ROW(Liste_Enfants!E$4:E$53)-3),5)),"")</f>
        <v/>
      </c>
      <c r="C791" s="235" t="n"/>
      <c r="D791" s="256" t="n"/>
      <c r="E791" s="256" t="n"/>
      <c r="F791" s="256" t="n"/>
      <c r="G791" s="256" t="n"/>
      <c r="H791" s="256" t="n"/>
      <c r="I791" s="256" t="n"/>
      <c r="J791" s="256" t="n"/>
      <c r="K791" s="256" t="n"/>
      <c r="L791" s="256" t="n"/>
      <c r="M791" s="256" t="n"/>
      <c r="N791" s="256" t="n"/>
      <c r="O791" s="256" t="n"/>
      <c r="P791" s="256" t="n"/>
      <c r="Q791" s="264">
        <f>IF(COUNTA(D791:P791)=0,"",ROUND(AVERAGE(D791:P791),1))</f>
        <v/>
      </c>
      <c r="S791" s="256" t="n"/>
      <c r="T791" s="256" t="n"/>
      <c r="U791" s="256" t="n"/>
      <c r="V791" s="256" t="n"/>
      <c r="W791" s="256" t="n"/>
      <c r="X791" s="256" t="n"/>
      <c r="Y791" s="256" t="n"/>
      <c r="Z791" s="256" t="n"/>
      <c r="AA791" s="256" t="n"/>
      <c r="AB791" s="256" t="n"/>
      <c r="AC791" s="256" t="n"/>
      <c r="AD791" s="256" t="n"/>
      <c r="AE791" s="256" t="n"/>
      <c r="AF791" s="264">
        <f>IF(COUNTA(S791:AE791)=0,"",ROUND(AVERAGE(S791:AE791),1))</f>
        <v/>
      </c>
      <c r="AH791" s="256" t="n"/>
      <c r="AI791" s="256" t="n"/>
      <c r="AJ791" s="256" t="n"/>
      <c r="AK791" s="256" t="n"/>
      <c r="AL791" s="256" t="n"/>
      <c r="AM791" s="256" t="n"/>
      <c r="AN791" s="256" t="n"/>
      <c r="AO791" s="256" t="n"/>
      <c r="AP791" s="256" t="n"/>
      <c r="AQ791" s="256" t="n"/>
      <c r="AR791" s="256" t="n"/>
      <c r="AS791" s="256" t="n"/>
      <c r="AT791" s="256" t="n"/>
      <c r="AU791" s="237">
        <f>IF(COUNTA(AH791:AT791)=0,"",ROUND(AVERAGE(AH791:AT791),1))</f>
        <v/>
      </c>
    </row>
    <row r="792" ht="14.4" customHeight="1" s="185">
      <c r="A792" s="255" t="n">
        <v>6</v>
      </c>
      <c r="B792" s="194">
        <f t="array" ref="B792:B792">IFERROR(INDEX(Liste_Enfants!B$4:B$53,SMALL(IF(Liste_Enfants!E$4:E$53="C",ROW(Liste_Enfants!E$4:E$53)-3),6))&amp;" "&amp;INDEX(Liste_Enfants!C$4:C$53,SMALL(IF(Liste_Enfants!E$4:E$53="C",ROW(Liste_Enfants!E$4:E$53)-3),6)),"")</f>
        <v/>
      </c>
      <c r="C792" s="235" t="n"/>
      <c r="D792" s="256" t="n"/>
      <c r="E792" s="256" t="n"/>
      <c r="F792" s="256" t="n"/>
      <c r="G792" s="256" t="n"/>
      <c r="H792" s="256" t="n"/>
      <c r="I792" s="256" t="n"/>
      <c r="J792" s="256" t="n"/>
      <c r="K792" s="256" t="n"/>
      <c r="L792" s="256" t="n"/>
      <c r="M792" s="256" t="n"/>
      <c r="N792" s="256" t="n"/>
      <c r="O792" s="256" t="n"/>
      <c r="P792" s="256" t="n"/>
      <c r="Q792" s="264">
        <f>IF(COUNTA(D792:P792)=0,"",ROUND(AVERAGE(D792:P792),1))</f>
        <v/>
      </c>
      <c r="S792" s="256" t="n"/>
      <c r="T792" s="256" t="n"/>
      <c r="U792" s="256" t="n"/>
      <c r="V792" s="256" t="n"/>
      <c r="W792" s="256" t="n"/>
      <c r="X792" s="256" t="n"/>
      <c r="Y792" s="256" t="n"/>
      <c r="Z792" s="256" t="n"/>
      <c r="AA792" s="256" t="n"/>
      <c r="AB792" s="256" t="n"/>
      <c r="AC792" s="256" t="n"/>
      <c r="AD792" s="256" t="n"/>
      <c r="AE792" s="256" t="n"/>
      <c r="AF792" s="264">
        <f>IF(COUNTA(S792:AE792)=0,"",ROUND(AVERAGE(S792:AE792),1))</f>
        <v/>
      </c>
      <c r="AH792" s="256" t="n"/>
      <c r="AI792" s="256" t="n"/>
      <c r="AJ792" s="256" t="n"/>
      <c r="AK792" s="256" t="n"/>
      <c r="AL792" s="256" t="n"/>
      <c r="AM792" s="256" t="n"/>
      <c r="AN792" s="256" t="n"/>
      <c r="AO792" s="256" t="n"/>
      <c r="AP792" s="256" t="n"/>
      <c r="AQ792" s="256" t="n"/>
      <c r="AR792" s="256" t="n"/>
      <c r="AS792" s="256" t="n"/>
      <c r="AT792" s="256" t="n"/>
      <c r="AU792" s="237">
        <f>IF(COUNTA(AH792:AT792)=0,"",ROUND(AVERAGE(AH792:AT792),1))</f>
        <v/>
      </c>
    </row>
    <row r="793" ht="14.4" customHeight="1" s="185">
      <c r="A793" s="255" t="n">
        <v>7</v>
      </c>
      <c r="B793" s="194">
        <f t="array" ref="B793:B793">IFERROR(INDEX(Liste_Enfants!B$4:B$53,SMALL(IF(Liste_Enfants!E$4:E$53="C",ROW(Liste_Enfants!E$4:E$53)-3),7))&amp;" "&amp;INDEX(Liste_Enfants!C$4:C$53,SMALL(IF(Liste_Enfants!E$4:E$53="C",ROW(Liste_Enfants!E$4:E$53)-3),7)),"")</f>
        <v/>
      </c>
      <c r="C793" s="235" t="n"/>
      <c r="D793" s="256" t="n"/>
      <c r="E793" s="256" t="n"/>
      <c r="F793" s="256" t="n"/>
      <c r="G793" s="256" t="n"/>
      <c r="H793" s="256" t="n"/>
      <c r="I793" s="256" t="n"/>
      <c r="J793" s="256" t="n"/>
      <c r="K793" s="256" t="n"/>
      <c r="L793" s="256" t="n"/>
      <c r="M793" s="256" t="n"/>
      <c r="N793" s="256" t="n"/>
      <c r="O793" s="256" t="n"/>
      <c r="P793" s="256" t="n"/>
      <c r="Q793" s="264">
        <f>IF(COUNTA(D793:P793)=0,"",ROUND(AVERAGE(D793:P793),1))</f>
        <v/>
      </c>
      <c r="S793" s="256" t="n"/>
      <c r="T793" s="256" t="n"/>
      <c r="U793" s="256" t="n"/>
      <c r="V793" s="256" t="n"/>
      <c r="W793" s="256" t="n"/>
      <c r="X793" s="256" t="n"/>
      <c r="Y793" s="256" t="n"/>
      <c r="Z793" s="256" t="n"/>
      <c r="AA793" s="256" t="n"/>
      <c r="AB793" s="256" t="n"/>
      <c r="AC793" s="256" t="n"/>
      <c r="AD793" s="256" t="n"/>
      <c r="AE793" s="256" t="n"/>
      <c r="AF793" s="264">
        <f>IF(COUNTA(S793:AE793)=0,"",ROUND(AVERAGE(S793:AE793),1))</f>
        <v/>
      </c>
      <c r="AH793" s="256" t="n"/>
      <c r="AI793" s="256" t="n"/>
      <c r="AJ793" s="256" t="n"/>
      <c r="AK793" s="256" t="n"/>
      <c r="AL793" s="256" t="n"/>
      <c r="AM793" s="256" t="n"/>
      <c r="AN793" s="256" t="n"/>
      <c r="AO793" s="256" t="n"/>
      <c r="AP793" s="256" t="n"/>
      <c r="AQ793" s="256" t="n"/>
      <c r="AR793" s="256" t="n"/>
      <c r="AS793" s="256" t="n"/>
      <c r="AT793" s="256" t="n"/>
      <c r="AU793" s="237">
        <f>IF(COUNTA(AH793:AT793)=0,"",ROUND(AVERAGE(AH793:AT793),1))</f>
        <v/>
      </c>
    </row>
    <row r="794" ht="14.4" customHeight="1" s="185">
      <c r="A794" s="255" t="n">
        <v>8</v>
      </c>
      <c r="B794" s="194">
        <f t="array" ref="B794:B794">IFERROR(INDEX(Liste_Enfants!B$4:B$53,SMALL(IF(Liste_Enfants!E$4:E$53="C",ROW(Liste_Enfants!E$4:E$53)-3),8))&amp;" "&amp;INDEX(Liste_Enfants!C$4:C$53,SMALL(IF(Liste_Enfants!E$4:E$53="C",ROW(Liste_Enfants!E$4:E$53)-3),8)),"")</f>
        <v/>
      </c>
      <c r="C794" s="235" t="n"/>
      <c r="D794" s="256" t="n"/>
      <c r="E794" s="256" t="n"/>
      <c r="F794" s="256" t="n"/>
      <c r="G794" s="256" t="n"/>
      <c r="H794" s="256" t="n"/>
      <c r="I794" s="256" t="n"/>
      <c r="J794" s="256" t="n"/>
      <c r="K794" s="256" t="n"/>
      <c r="L794" s="256" t="n"/>
      <c r="M794" s="256" t="n"/>
      <c r="N794" s="256" t="n"/>
      <c r="O794" s="256" t="n"/>
      <c r="P794" s="256" t="n"/>
      <c r="Q794" s="264">
        <f>IF(COUNTA(D794:P794)=0,"",ROUND(AVERAGE(D794:P794),1))</f>
        <v/>
      </c>
      <c r="S794" s="256" t="n"/>
      <c r="T794" s="256" t="n"/>
      <c r="U794" s="256" t="n"/>
      <c r="V794" s="256" t="n"/>
      <c r="W794" s="256" t="n"/>
      <c r="X794" s="256" t="n"/>
      <c r="Y794" s="256" t="n"/>
      <c r="Z794" s="256" t="n"/>
      <c r="AA794" s="256" t="n"/>
      <c r="AB794" s="256" t="n"/>
      <c r="AC794" s="256" t="n"/>
      <c r="AD794" s="256" t="n"/>
      <c r="AE794" s="256" t="n"/>
      <c r="AF794" s="264">
        <f>IF(COUNTA(S794:AE794)=0,"",ROUND(AVERAGE(S794:AE794),1))</f>
        <v/>
      </c>
      <c r="AH794" s="256" t="n"/>
      <c r="AI794" s="256" t="n"/>
      <c r="AJ794" s="256" t="n"/>
      <c r="AK794" s="256" t="n"/>
      <c r="AL794" s="256" t="n"/>
      <c r="AM794" s="256" t="n"/>
      <c r="AN794" s="256" t="n"/>
      <c r="AO794" s="256" t="n"/>
      <c r="AP794" s="256" t="n"/>
      <c r="AQ794" s="256" t="n"/>
      <c r="AR794" s="256" t="n"/>
      <c r="AS794" s="256" t="n"/>
      <c r="AT794" s="256" t="n"/>
      <c r="AU794" s="237">
        <f>IF(COUNTA(AH794:AT794)=0,"",ROUND(AVERAGE(AH794:AT794),1))</f>
        <v/>
      </c>
    </row>
    <row r="795" ht="14.4" customHeight="1" s="185">
      <c r="A795" s="255" t="n">
        <v>9</v>
      </c>
      <c r="B795" s="194">
        <f t="array" ref="B795:B795">IFERROR(INDEX(Liste_Enfants!B$4:B$53,SMALL(IF(Liste_Enfants!E$4:E$53="C",ROW(Liste_Enfants!E$4:E$53)-3),9))&amp;" "&amp;INDEX(Liste_Enfants!C$4:C$53,SMALL(IF(Liste_Enfants!E$4:E$53="C",ROW(Liste_Enfants!E$4:E$53)-3),9)),"")</f>
        <v/>
      </c>
      <c r="C795" s="235" t="n"/>
      <c r="D795" s="256" t="n"/>
      <c r="E795" s="256" t="n"/>
      <c r="F795" s="256" t="n"/>
      <c r="G795" s="256" t="n"/>
      <c r="H795" s="256" t="n"/>
      <c r="I795" s="256" t="n"/>
      <c r="J795" s="256" t="n"/>
      <c r="K795" s="256" t="n"/>
      <c r="L795" s="256" t="n"/>
      <c r="M795" s="256" t="n"/>
      <c r="N795" s="256" t="n"/>
      <c r="O795" s="256" t="n"/>
      <c r="P795" s="256" t="n"/>
      <c r="Q795" s="264">
        <f>IF(COUNTA(D795:P795)=0,"",ROUND(AVERAGE(D795:P795),1))</f>
        <v/>
      </c>
      <c r="S795" s="256" t="n"/>
      <c r="T795" s="256" t="n"/>
      <c r="U795" s="256" t="n"/>
      <c r="V795" s="256" t="n"/>
      <c r="W795" s="256" t="n"/>
      <c r="X795" s="256" t="n"/>
      <c r="Y795" s="256" t="n"/>
      <c r="Z795" s="256" t="n"/>
      <c r="AA795" s="256" t="n"/>
      <c r="AB795" s="256" t="n"/>
      <c r="AC795" s="256" t="n"/>
      <c r="AD795" s="256" t="n"/>
      <c r="AE795" s="256" t="n"/>
      <c r="AF795" s="264">
        <f>IF(COUNTA(S795:AE795)=0,"",ROUND(AVERAGE(S795:AE795),1))</f>
        <v/>
      </c>
      <c r="AH795" s="256" t="n"/>
      <c r="AI795" s="256" t="n"/>
      <c r="AJ795" s="256" t="n"/>
      <c r="AK795" s="256" t="n"/>
      <c r="AL795" s="256" t="n"/>
      <c r="AM795" s="256" t="n"/>
      <c r="AN795" s="256" t="n"/>
      <c r="AO795" s="256" t="n"/>
      <c r="AP795" s="256" t="n"/>
      <c r="AQ795" s="256" t="n"/>
      <c r="AR795" s="256" t="n"/>
      <c r="AS795" s="256" t="n"/>
      <c r="AT795" s="256" t="n"/>
      <c r="AU795" s="237">
        <f>IF(COUNTA(AH795:AT795)=0,"",ROUND(AVERAGE(AH795:AT795),1))</f>
        <v/>
      </c>
    </row>
    <row r="796" ht="14.4" customHeight="1" s="185">
      <c r="A796" s="255" t="n">
        <v>10</v>
      </c>
      <c r="B796" s="194">
        <f t="array" ref="B796:B796">IFERROR(INDEX(Liste_Enfants!B$4:B$53,SMALL(IF(Liste_Enfants!E$4:E$53="C",ROW(Liste_Enfants!E$4:E$53)-3),10))&amp;" "&amp;INDEX(Liste_Enfants!C$4:C$53,SMALL(IF(Liste_Enfants!E$4:E$53="C",ROW(Liste_Enfants!E$4:E$53)-3),10)),"")</f>
        <v/>
      </c>
      <c r="C796" s="235" t="n"/>
      <c r="D796" s="256" t="n"/>
      <c r="E796" s="256" t="n"/>
      <c r="F796" s="256" t="n"/>
      <c r="G796" s="256" t="n"/>
      <c r="H796" s="256" t="n"/>
      <c r="I796" s="256" t="n"/>
      <c r="J796" s="256" t="n"/>
      <c r="K796" s="256" t="n"/>
      <c r="L796" s="256" t="n"/>
      <c r="M796" s="256" t="n"/>
      <c r="N796" s="256" t="n"/>
      <c r="O796" s="256" t="n"/>
      <c r="P796" s="256" t="n"/>
      <c r="Q796" s="264">
        <f>IF(COUNTA(D796:P796)=0,"",ROUND(AVERAGE(D796:P796),1))</f>
        <v/>
      </c>
      <c r="S796" s="256" t="n"/>
      <c r="T796" s="256" t="n"/>
      <c r="U796" s="256" t="n"/>
      <c r="V796" s="256" t="n"/>
      <c r="W796" s="256" t="n"/>
      <c r="X796" s="256" t="n"/>
      <c r="Y796" s="256" t="n"/>
      <c r="Z796" s="256" t="n"/>
      <c r="AA796" s="256" t="n"/>
      <c r="AB796" s="256" t="n"/>
      <c r="AC796" s="256" t="n"/>
      <c r="AD796" s="256" t="n"/>
      <c r="AE796" s="256" t="n"/>
      <c r="AF796" s="264">
        <f>IF(COUNTA(S796:AE796)=0,"",ROUND(AVERAGE(S796:AE796),1))</f>
        <v/>
      </c>
      <c r="AH796" s="256" t="n"/>
      <c r="AI796" s="256" t="n"/>
      <c r="AJ796" s="256" t="n"/>
      <c r="AK796" s="256" t="n"/>
      <c r="AL796" s="256" t="n"/>
      <c r="AM796" s="256" t="n"/>
      <c r="AN796" s="256" t="n"/>
      <c r="AO796" s="256" t="n"/>
      <c r="AP796" s="256" t="n"/>
      <c r="AQ796" s="256" t="n"/>
      <c r="AR796" s="256" t="n"/>
      <c r="AS796" s="256" t="n"/>
      <c r="AT796" s="256" t="n"/>
      <c r="AU796" s="237">
        <f>IF(COUNTA(AH796:AT796)=0,"",ROUND(AVERAGE(AH796:AT796),1))</f>
        <v/>
      </c>
    </row>
    <row r="797" ht="14.4" customHeight="1" s="185">
      <c r="A797" s="255" t="n">
        <v>11</v>
      </c>
      <c r="B797" s="194">
        <f t="array" ref="B797:B797">IFERROR(INDEX(Liste_Enfants!B$4:B$53,SMALL(IF(Liste_Enfants!E$4:E$53="C",ROW(Liste_Enfants!E$4:E$53)-3),11))&amp;" "&amp;INDEX(Liste_Enfants!C$4:C$53,SMALL(IF(Liste_Enfants!E$4:E$53="C",ROW(Liste_Enfants!E$4:E$53)-3),11)),"")</f>
        <v/>
      </c>
      <c r="C797" s="235" t="n"/>
      <c r="D797" s="256" t="n"/>
      <c r="E797" s="256" t="n"/>
      <c r="F797" s="256" t="n"/>
      <c r="G797" s="256" t="n"/>
      <c r="H797" s="256" t="n"/>
      <c r="I797" s="256" t="n"/>
      <c r="J797" s="256" t="n"/>
      <c r="K797" s="256" t="n"/>
      <c r="L797" s="256" t="n"/>
      <c r="M797" s="256" t="n"/>
      <c r="N797" s="256" t="n"/>
      <c r="O797" s="256" t="n"/>
      <c r="P797" s="256" t="n"/>
      <c r="Q797" s="264">
        <f>IF(COUNTA(D797:P797)=0,"",ROUND(AVERAGE(D797:P797),1))</f>
        <v/>
      </c>
      <c r="S797" s="256" t="n"/>
      <c r="T797" s="256" t="n"/>
      <c r="U797" s="256" t="n"/>
      <c r="V797" s="256" t="n"/>
      <c r="W797" s="256" t="n"/>
      <c r="X797" s="256" t="n"/>
      <c r="Y797" s="256" t="n"/>
      <c r="Z797" s="256" t="n"/>
      <c r="AA797" s="256" t="n"/>
      <c r="AB797" s="256" t="n"/>
      <c r="AC797" s="256" t="n"/>
      <c r="AD797" s="256" t="n"/>
      <c r="AE797" s="256" t="n"/>
      <c r="AF797" s="264">
        <f>IF(COUNTA(S797:AE797)=0,"",ROUND(AVERAGE(S797:AE797),1))</f>
        <v/>
      </c>
      <c r="AH797" s="256" t="n"/>
      <c r="AI797" s="256" t="n"/>
      <c r="AJ797" s="256" t="n"/>
      <c r="AK797" s="256" t="n"/>
      <c r="AL797" s="256" t="n"/>
      <c r="AM797" s="256" t="n"/>
      <c r="AN797" s="256" t="n"/>
      <c r="AO797" s="256" t="n"/>
      <c r="AP797" s="256" t="n"/>
      <c r="AQ797" s="256" t="n"/>
      <c r="AR797" s="256" t="n"/>
      <c r="AS797" s="256" t="n"/>
      <c r="AT797" s="256" t="n"/>
      <c r="AU797" s="237">
        <f>IF(COUNTA(AH797:AT797)=0,"",ROUND(AVERAGE(AH797:AT797),1))</f>
        <v/>
      </c>
    </row>
    <row r="798" ht="14.4" customHeight="1" s="185">
      <c r="A798" s="255" t="n">
        <v>12</v>
      </c>
      <c r="B798" s="194">
        <f t="array" ref="B798:B798">IFERROR(INDEX(Liste_Enfants!B$4:B$53,SMALL(IF(Liste_Enfants!E$4:E$53="C",ROW(Liste_Enfants!E$4:E$53)-3),12))&amp;" "&amp;INDEX(Liste_Enfants!C$4:C$53,SMALL(IF(Liste_Enfants!E$4:E$53="C",ROW(Liste_Enfants!E$4:E$53)-3),12)),"")</f>
        <v/>
      </c>
      <c r="C798" s="235" t="n"/>
      <c r="D798" s="256" t="n"/>
      <c r="E798" s="256" t="n"/>
      <c r="F798" s="256" t="n"/>
      <c r="G798" s="256" t="n"/>
      <c r="H798" s="256" t="n"/>
      <c r="I798" s="256" t="n"/>
      <c r="J798" s="256" t="n"/>
      <c r="K798" s="256" t="n"/>
      <c r="L798" s="256" t="n"/>
      <c r="M798" s="256" t="n"/>
      <c r="N798" s="256" t="n"/>
      <c r="O798" s="256" t="n"/>
      <c r="P798" s="256" t="n"/>
      <c r="Q798" s="264">
        <f>IF(COUNTA(D798:P798)=0,"",ROUND(AVERAGE(D798:P798),1))</f>
        <v/>
      </c>
      <c r="S798" s="256" t="n"/>
      <c r="T798" s="256" t="n"/>
      <c r="U798" s="256" t="n"/>
      <c r="V798" s="256" t="n"/>
      <c r="W798" s="256" t="n"/>
      <c r="X798" s="256" t="n"/>
      <c r="Y798" s="256" t="n"/>
      <c r="Z798" s="256" t="n"/>
      <c r="AA798" s="256" t="n"/>
      <c r="AB798" s="256" t="n"/>
      <c r="AC798" s="256" t="n"/>
      <c r="AD798" s="256" t="n"/>
      <c r="AE798" s="256" t="n"/>
      <c r="AF798" s="264">
        <f>IF(COUNTA(S798:AE798)=0,"",ROUND(AVERAGE(S798:AE798),1))</f>
        <v/>
      </c>
      <c r="AH798" s="256" t="n"/>
      <c r="AI798" s="256" t="n"/>
      <c r="AJ798" s="256" t="n"/>
      <c r="AK798" s="256" t="n"/>
      <c r="AL798" s="256" t="n"/>
      <c r="AM798" s="256" t="n"/>
      <c r="AN798" s="256" t="n"/>
      <c r="AO798" s="256" t="n"/>
      <c r="AP798" s="256" t="n"/>
      <c r="AQ798" s="256" t="n"/>
      <c r="AR798" s="256" t="n"/>
      <c r="AS798" s="256" t="n"/>
      <c r="AT798" s="256" t="n"/>
      <c r="AU798" s="237">
        <f>IF(COUNTA(AH798:AT798)=0,"",ROUND(AVERAGE(AH798:AT798),1))</f>
        <v/>
      </c>
    </row>
    <row r="799" ht="14.4" customHeight="1" s="185">
      <c r="A799" s="255" t="n">
        <v>13</v>
      </c>
      <c r="B799" s="194">
        <f t="array" ref="B799:B799">IFERROR(INDEX(Liste_Enfants!B$4:B$53,SMALL(IF(Liste_Enfants!E$4:E$53="C",ROW(Liste_Enfants!E$4:E$53)-3),13))&amp;" "&amp;INDEX(Liste_Enfants!C$4:C$53,SMALL(IF(Liste_Enfants!E$4:E$53="C",ROW(Liste_Enfants!E$4:E$53)-3),13)),"")</f>
        <v/>
      </c>
      <c r="C799" s="235" t="n"/>
      <c r="D799" s="256" t="n"/>
      <c r="E799" s="256" t="n"/>
      <c r="F799" s="256" t="n"/>
      <c r="G799" s="256" t="n"/>
      <c r="H799" s="256" t="n"/>
      <c r="I799" s="256" t="n"/>
      <c r="J799" s="256" t="n"/>
      <c r="K799" s="256" t="n"/>
      <c r="L799" s="256" t="n"/>
      <c r="M799" s="256" t="n"/>
      <c r="N799" s="256" t="n"/>
      <c r="O799" s="256" t="n"/>
      <c r="P799" s="256" t="n"/>
      <c r="Q799" s="264">
        <f>IF(COUNTA(D799:P799)=0,"",ROUND(AVERAGE(D799:P799),1))</f>
        <v/>
      </c>
      <c r="S799" s="256" t="n"/>
      <c r="T799" s="256" t="n"/>
      <c r="U799" s="256" t="n"/>
      <c r="V799" s="256" t="n"/>
      <c r="W799" s="256" t="n"/>
      <c r="X799" s="256" t="n"/>
      <c r="Y799" s="256" t="n"/>
      <c r="Z799" s="256" t="n"/>
      <c r="AA799" s="256" t="n"/>
      <c r="AB799" s="256" t="n"/>
      <c r="AC799" s="256" t="n"/>
      <c r="AD799" s="256" t="n"/>
      <c r="AE799" s="256" t="n"/>
      <c r="AF799" s="264">
        <f>IF(COUNTA(S799:AE799)=0,"",ROUND(AVERAGE(S799:AE799),1))</f>
        <v/>
      </c>
      <c r="AH799" s="256" t="n"/>
      <c r="AI799" s="256" t="n"/>
      <c r="AJ799" s="256" t="n"/>
      <c r="AK799" s="256" t="n"/>
      <c r="AL799" s="256" t="n"/>
      <c r="AM799" s="256" t="n"/>
      <c r="AN799" s="256" t="n"/>
      <c r="AO799" s="256" t="n"/>
      <c r="AP799" s="256" t="n"/>
      <c r="AQ799" s="256" t="n"/>
      <c r="AR799" s="256" t="n"/>
      <c r="AS799" s="256" t="n"/>
      <c r="AT799" s="256" t="n"/>
      <c r="AU799" s="237">
        <f>IF(COUNTA(AH799:AT799)=0,"",ROUND(AVERAGE(AH799:AT799),1))</f>
        <v/>
      </c>
    </row>
    <row r="800" ht="14.4" customHeight="1" s="185">
      <c r="A800" s="255" t="n">
        <v>14</v>
      </c>
      <c r="B800" s="194">
        <f t="array" ref="B800:B800">IFERROR(INDEX(Liste_Enfants!B$4:B$53,SMALL(IF(Liste_Enfants!E$4:E$53="C",ROW(Liste_Enfants!E$4:E$53)-3),14))&amp;" "&amp;INDEX(Liste_Enfants!C$4:C$53,SMALL(IF(Liste_Enfants!E$4:E$53="C",ROW(Liste_Enfants!E$4:E$53)-3),14)),"")</f>
        <v/>
      </c>
      <c r="C800" s="235" t="n"/>
      <c r="D800" s="256" t="n"/>
      <c r="E800" s="256" t="n"/>
      <c r="F800" s="256" t="n"/>
      <c r="G800" s="256" t="n"/>
      <c r="H800" s="256" t="n"/>
      <c r="I800" s="256" t="n"/>
      <c r="J800" s="256" t="n"/>
      <c r="K800" s="256" t="n"/>
      <c r="L800" s="256" t="n"/>
      <c r="M800" s="256" t="n"/>
      <c r="N800" s="256" t="n"/>
      <c r="O800" s="256" t="n"/>
      <c r="P800" s="256" t="n"/>
      <c r="Q800" s="264">
        <f>IF(COUNTA(D800:P800)=0,"",ROUND(AVERAGE(D800:P800),1))</f>
        <v/>
      </c>
      <c r="S800" s="256" t="n"/>
      <c r="T800" s="256" t="n"/>
      <c r="U800" s="256" t="n"/>
      <c r="V800" s="256" t="n"/>
      <c r="W800" s="256" t="n"/>
      <c r="X800" s="256" t="n"/>
      <c r="Y800" s="256" t="n"/>
      <c r="Z800" s="256" t="n"/>
      <c r="AA800" s="256" t="n"/>
      <c r="AB800" s="256" t="n"/>
      <c r="AC800" s="256" t="n"/>
      <c r="AD800" s="256" t="n"/>
      <c r="AE800" s="256" t="n"/>
      <c r="AF800" s="264">
        <f>IF(COUNTA(S800:AE800)=0,"",ROUND(AVERAGE(S800:AE800),1))</f>
        <v/>
      </c>
      <c r="AH800" s="256" t="n"/>
      <c r="AI800" s="256" t="n"/>
      <c r="AJ800" s="256" t="n"/>
      <c r="AK800" s="256" t="n"/>
      <c r="AL800" s="256" t="n"/>
      <c r="AM800" s="256" t="n"/>
      <c r="AN800" s="256" t="n"/>
      <c r="AO800" s="256" t="n"/>
      <c r="AP800" s="256" t="n"/>
      <c r="AQ800" s="256" t="n"/>
      <c r="AR800" s="256" t="n"/>
      <c r="AS800" s="256" t="n"/>
      <c r="AT800" s="256" t="n"/>
      <c r="AU800" s="237">
        <f>IF(COUNTA(AH800:AT800)=0,"",ROUND(AVERAGE(AH800:AT800),1))</f>
        <v/>
      </c>
    </row>
    <row r="801" ht="14.4" customHeight="1" s="185">
      <c r="A801" s="255" t="n">
        <v>15</v>
      </c>
      <c r="B801" s="194">
        <f t="array" ref="B801:B801">IFERROR(INDEX(Liste_Enfants!B$4:B$53,SMALL(IF(Liste_Enfants!E$4:E$53="C",ROW(Liste_Enfants!E$4:E$53)-3),15))&amp;" "&amp;INDEX(Liste_Enfants!C$4:C$53,SMALL(IF(Liste_Enfants!E$4:E$53="C",ROW(Liste_Enfants!E$4:E$53)-3),15)),"")</f>
        <v/>
      </c>
      <c r="C801" s="235" t="n"/>
      <c r="D801" s="256" t="n"/>
      <c r="E801" s="256" t="n"/>
      <c r="F801" s="256" t="n"/>
      <c r="G801" s="256" t="n"/>
      <c r="H801" s="256" t="n"/>
      <c r="I801" s="256" t="n"/>
      <c r="J801" s="256" t="n"/>
      <c r="K801" s="256" t="n"/>
      <c r="L801" s="256" t="n"/>
      <c r="M801" s="256" t="n"/>
      <c r="N801" s="256" t="n"/>
      <c r="O801" s="256" t="n"/>
      <c r="P801" s="256" t="n"/>
      <c r="Q801" s="264">
        <f>IF(COUNTA(D801:P801)=0,"",ROUND(AVERAGE(D801:P801),1))</f>
        <v/>
      </c>
      <c r="S801" s="256" t="n"/>
      <c r="T801" s="256" t="n"/>
      <c r="U801" s="256" t="n"/>
      <c r="V801" s="256" t="n"/>
      <c r="W801" s="256" t="n"/>
      <c r="X801" s="256" t="n"/>
      <c r="Y801" s="256" t="n"/>
      <c r="Z801" s="256" t="n"/>
      <c r="AA801" s="256" t="n"/>
      <c r="AB801" s="256" t="n"/>
      <c r="AC801" s="256" t="n"/>
      <c r="AD801" s="256" t="n"/>
      <c r="AE801" s="256" t="n"/>
      <c r="AF801" s="264">
        <f>IF(COUNTA(S801:AE801)=0,"",ROUND(AVERAGE(S801:AE801),1))</f>
        <v/>
      </c>
      <c r="AH801" s="256" t="n"/>
      <c r="AI801" s="256" t="n"/>
      <c r="AJ801" s="256" t="n"/>
      <c r="AK801" s="256" t="n"/>
      <c r="AL801" s="256" t="n"/>
      <c r="AM801" s="256" t="n"/>
      <c r="AN801" s="256" t="n"/>
      <c r="AO801" s="256" t="n"/>
      <c r="AP801" s="256" t="n"/>
      <c r="AQ801" s="256" t="n"/>
      <c r="AR801" s="256" t="n"/>
      <c r="AS801" s="256" t="n"/>
      <c r="AT801" s="256" t="n"/>
      <c r="AU801" s="237">
        <f>IF(COUNTA(AH801:AT801)=0,"",ROUND(AVERAGE(AH801:AT801),1))</f>
        <v/>
      </c>
    </row>
    <row r="802" ht="14.4" customHeight="1" s="185">
      <c r="A802" s="257" t="inlineStr">
        <is>
          <t>📊 MOY.</t>
        </is>
      </c>
      <c r="C802" s="235" t="n"/>
      <c r="D802" s="258">
        <f>IF(COUNTA(D787:D801)=0,"",ROUND(AVERAGE(D787:D801),1))</f>
        <v/>
      </c>
      <c r="E802" s="258">
        <f>IF(COUNTA(E787:E801)=0,"",ROUND(AVERAGE(E787:E801),1))</f>
        <v/>
      </c>
      <c r="F802" s="258">
        <f>IF(COUNTA(F787:F801)=0,"",ROUND(AVERAGE(F787:F801),1))</f>
        <v/>
      </c>
      <c r="G802" s="258">
        <f>IF(COUNTA(G787:G801)=0,"",ROUND(AVERAGE(G787:G801),1))</f>
        <v/>
      </c>
      <c r="H802" s="258">
        <f>IF(COUNTA(H787:H801)=0,"",ROUND(AVERAGE(H787:H801),1))</f>
        <v/>
      </c>
      <c r="I802" s="258">
        <f>IF(COUNTA(I787:I801)=0,"",ROUND(AVERAGE(I787:I801),1))</f>
        <v/>
      </c>
      <c r="J802" s="258">
        <f>IF(COUNTA(J787:J801)=0,"",ROUND(AVERAGE(J787:J801),1))</f>
        <v/>
      </c>
      <c r="K802" s="258">
        <f>IF(COUNTA(K787:K801)=0,"",ROUND(AVERAGE(K787:K801),1))</f>
        <v/>
      </c>
      <c r="L802" s="258">
        <f>IF(COUNTA(L787:L801)=0,"",ROUND(AVERAGE(L787:L801),1))</f>
        <v/>
      </c>
      <c r="M802" s="258">
        <f>IF(COUNTA(M787:M801)=0,"",ROUND(AVERAGE(M787:M801),1))</f>
        <v/>
      </c>
      <c r="N802" s="258">
        <f>IF(COUNTA(N787:N801)=0,"",ROUND(AVERAGE(N787:N801),1))</f>
        <v/>
      </c>
      <c r="O802" s="258">
        <f>IF(COUNTA(O787:O801)=0,"",ROUND(AVERAGE(O787:O801),1))</f>
        <v/>
      </c>
      <c r="P802" s="258">
        <f>IF(COUNTA(P787:P801)=0,"",ROUND(AVERAGE(P787:P801),1))</f>
        <v/>
      </c>
      <c r="Q802" s="265">
        <f>IF(COUNTA(Q787:Q801)=0,"",ROUND(AVERAGE(Q787:Q801),1))</f>
        <v/>
      </c>
      <c r="S802" s="258">
        <f>IF(COUNTA(S787:S801)=0,"",ROUND(AVERAGE(S787:S801),1))</f>
        <v/>
      </c>
      <c r="T802" s="258">
        <f>IF(COUNTA(T787:T801)=0,"",ROUND(AVERAGE(T787:T801),1))</f>
        <v/>
      </c>
      <c r="U802" s="258">
        <f>IF(COUNTA(U787:U801)=0,"",ROUND(AVERAGE(U787:U801),1))</f>
        <v/>
      </c>
      <c r="V802" s="258">
        <f>IF(COUNTA(V787:V801)=0,"",ROUND(AVERAGE(V787:V801),1))</f>
        <v/>
      </c>
      <c r="W802" s="258">
        <f>IF(COUNTA(W787:W801)=0,"",ROUND(AVERAGE(W787:W801),1))</f>
        <v/>
      </c>
      <c r="X802" s="258">
        <f>IF(COUNTA(X787:X801)=0,"",ROUND(AVERAGE(X787:X801),1))</f>
        <v/>
      </c>
      <c r="Y802" s="258">
        <f>IF(COUNTA(Y787:Y801)=0,"",ROUND(AVERAGE(Y787:Y801),1))</f>
        <v/>
      </c>
      <c r="Z802" s="258">
        <f>IF(COUNTA(Z787:Z801)=0,"",ROUND(AVERAGE(Z787:Z801),1))</f>
        <v/>
      </c>
      <c r="AA802" s="258">
        <f>IF(COUNTA(AA787:AA801)=0,"",ROUND(AVERAGE(AA787:AA801),1))</f>
        <v/>
      </c>
      <c r="AB802" s="258">
        <f>IF(COUNTA(AB787:AB801)=0,"",ROUND(AVERAGE(AB787:AB801),1))</f>
        <v/>
      </c>
      <c r="AC802" s="258">
        <f>IF(COUNTA(AC787:AC801)=0,"",ROUND(AVERAGE(AC787:AC801),1))</f>
        <v/>
      </c>
      <c r="AD802" s="258">
        <f>IF(COUNTA(AD787:AD801)=0,"",ROUND(AVERAGE(AD787:AD801),1))</f>
        <v/>
      </c>
      <c r="AE802" s="258">
        <f>IF(COUNTA(AE787:AE801)=0,"",ROUND(AVERAGE(AE787:AE801),1))</f>
        <v/>
      </c>
      <c r="AF802" s="265">
        <f>IF(COUNTA(AF787:AF801)=0,"",ROUND(AVERAGE(AF787:AF801),1))</f>
        <v/>
      </c>
      <c r="AH802" s="258">
        <f>IF(COUNTA(AH787:AH801)=0,"",ROUND(AVERAGE(AH787:AH801),1))</f>
        <v/>
      </c>
      <c r="AI802" s="258">
        <f>IF(COUNTA(AI787:AI801)=0,"",ROUND(AVERAGE(AI787:AI801),1))</f>
        <v/>
      </c>
      <c r="AJ802" s="258">
        <f>IF(COUNTA(AJ787:AJ801)=0,"",ROUND(AVERAGE(AJ787:AJ801),1))</f>
        <v/>
      </c>
      <c r="AK802" s="258">
        <f>IF(COUNTA(AK787:AK801)=0,"",ROUND(AVERAGE(AK787:AK801),1))</f>
        <v/>
      </c>
      <c r="AL802" s="258">
        <f>IF(COUNTA(AL787:AL801)=0,"",ROUND(AVERAGE(AL787:AL801),1))</f>
        <v/>
      </c>
      <c r="AM802" s="258">
        <f>IF(COUNTA(AM787:AM801)=0,"",ROUND(AVERAGE(AM787:AM801),1))</f>
        <v/>
      </c>
      <c r="AN802" s="258">
        <f>IF(COUNTA(AN787:AN801)=0,"",ROUND(AVERAGE(AN787:AN801),1))</f>
        <v/>
      </c>
      <c r="AO802" s="258">
        <f>IF(COUNTA(AO787:AO801)=0,"",ROUND(AVERAGE(AO787:AO801),1))</f>
        <v/>
      </c>
      <c r="AP802" s="258">
        <f>IF(COUNTA(AP787:AP801)=0,"",ROUND(AVERAGE(AP787:AP801),1))</f>
        <v/>
      </c>
      <c r="AQ802" s="258">
        <f>IF(COUNTA(AQ787:AQ801)=0,"",ROUND(AVERAGE(AQ787:AQ801),1))</f>
        <v/>
      </c>
      <c r="AR802" s="258">
        <f>IF(COUNTA(AR787:AR801)=0,"",ROUND(AVERAGE(AR787:AR801),1))</f>
        <v/>
      </c>
      <c r="AS802" s="258">
        <f>IF(COUNTA(AS787:AS801)=0,"",ROUND(AVERAGE(AS787:AS801),1))</f>
        <v/>
      </c>
      <c r="AT802" s="258">
        <f>IF(COUNTA(AT787:AT801)=0,"",ROUND(AVERAGE(AT787:AT801),1))</f>
        <v/>
      </c>
      <c r="AU802" s="272">
        <f>IF(COUNTA(AU787:AU801)=0,"",ROUND(AVERAGE(AU787:AU801),1))</f>
        <v/>
      </c>
    </row>
    <row r="803" ht="30" customHeight="1" s="185">
      <c r="A803" s="259" t="inlineStr">
        <is>
          <t>N°</t>
        </is>
      </c>
      <c r="B803" s="243" t="inlineStr">
        <is>
          <t>📅 MARDI</t>
        </is>
      </c>
      <c r="C803" s="228" t="n"/>
      <c r="D803" s="229" t="inlineStr">
        <is>
          <t>Règles</t>
        </is>
      </c>
      <c r="E803" s="229" t="inlineStr">
        <is>
          <t>Coopér.</t>
        </is>
      </c>
      <c r="F803" s="229" t="inlineStr">
        <is>
          <t>Comm.</t>
        </is>
      </c>
      <c r="G803" s="229" t="inlineStr">
        <is>
          <t>Entraide</t>
        </is>
      </c>
      <c r="H803" s="230" t="inlineStr">
        <is>
          <t>Initiat.</t>
        </is>
      </c>
      <c r="I803" s="230" t="inlineStr">
        <is>
          <t>Gest.mat</t>
        </is>
      </c>
      <c r="J803" s="230" t="inlineStr">
        <is>
          <t>Orga.</t>
        </is>
      </c>
      <c r="K803" s="231" t="inlineStr">
        <is>
          <t>Imagin.</t>
        </is>
      </c>
      <c r="L803" s="231" t="inlineStr">
        <is>
          <t>Expr.art</t>
        </is>
      </c>
      <c r="M803" s="231" t="inlineStr">
        <is>
          <t>Expr.corp</t>
        </is>
      </c>
      <c r="N803" s="232" t="inlineStr">
        <is>
          <t>Coord.</t>
        </is>
      </c>
      <c r="O803" s="232" t="inlineStr">
        <is>
          <t>Endur.</t>
        </is>
      </c>
      <c r="P803" s="232" t="inlineStr">
        <is>
          <t>Esp.sport</t>
        </is>
      </c>
      <c r="Q803" s="267" t="inlineStr">
        <is>
          <t>MOY</t>
        </is>
      </c>
      <c r="R803" s="268" t="inlineStr">
        <is>
          <t>▼ Activité</t>
        </is>
      </c>
      <c r="S803" s="229" t="inlineStr">
        <is>
          <t>Règles</t>
        </is>
      </c>
      <c r="T803" s="229" t="inlineStr">
        <is>
          <t>Coopér.</t>
        </is>
      </c>
      <c r="U803" s="229" t="inlineStr">
        <is>
          <t>Comm.</t>
        </is>
      </c>
      <c r="V803" s="229" t="inlineStr">
        <is>
          <t>Entraide</t>
        </is>
      </c>
      <c r="W803" s="230" t="inlineStr">
        <is>
          <t>Initiat.</t>
        </is>
      </c>
      <c r="X803" s="230" t="inlineStr">
        <is>
          <t>Gest.mat</t>
        </is>
      </c>
      <c r="Y803" s="230" t="inlineStr">
        <is>
          <t>Orga.</t>
        </is>
      </c>
      <c r="Z803" s="231" t="inlineStr">
        <is>
          <t>Imagin.</t>
        </is>
      </c>
      <c r="AA803" s="231" t="inlineStr">
        <is>
          <t>Expr.art</t>
        </is>
      </c>
      <c r="AB803" s="231" t="inlineStr">
        <is>
          <t>Expr.corp</t>
        </is>
      </c>
      <c r="AC803" s="232" t="inlineStr">
        <is>
          <t>Coord.</t>
        </is>
      </c>
      <c r="AD803" s="232" t="inlineStr">
        <is>
          <t>Endur.</t>
        </is>
      </c>
      <c r="AE803" s="232" t="inlineStr">
        <is>
          <t>Esp.sport</t>
        </is>
      </c>
      <c r="AF803" s="267" t="inlineStr">
        <is>
          <t>MOY</t>
        </is>
      </c>
      <c r="AH803" s="229" t="inlineStr">
        <is>
          <t>Règles</t>
        </is>
      </c>
      <c r="AI803" s="229" t="inlineStr">
        <is>
          <t>Coopér.</t>
        </is>
      </c>
      <c r="AJ803" s="229" t="inlineStr">
        <is>
          <t>Comm.</t>
        </is>
      </c>
      <c r="AK803" s="229" t="inlineStr">
        <is>
          <t>Entraide</t>
        </is>
      </c>
      <c r="AL803" s="230" t="inlineStr">
        <is>
          <t>Initiat.</t>
        </is>
      </c>
      <c r="AM803" s="230" t="inlineStr">
        <is>
          <t>Gest.mat</t>
        </is>
      </c>
      <c r="AN803" s="230" t="inlineStr">
        <is>
          <t>Orga.</t>
        </is>
      </c>
      <c r="AO803" s="231" t="inlineStr">
        <is>
          <t>Imagin.</t>
        </is>
      </c>
      <c r="AP803" s="231" t="inlineStr">
        <is>
          <t>Expr.art</t>
        </is>
      </c>
      <c r="AQ803" s="231" t="inlineStr">
        <is>
          <t>Expr.corp</t>
        </is>
      </c>
      <c r="AR803" s="232" t="inlineStr">
        <is>
          <t>Coord.</t>
        </is>
      </c>
      <c r="AS803" s="232" t="inlineStr">
        <is>
          <t>Endur.</t>
        </is>
      </c>
      <c r="AT803" s="232" t="inlineStr">
        <is>
          <t>Esp.sport</t>
        </is>
      </c>
      <c r="AU803" s="269" t="inlineStr">
        <is>
          <t>MOY</t>
        </is>
      </c>
    </row>
    <row r="804" ht="14.4" customHeight="1" s="185">
      <c r="A804" s="255" t="n">
        <v>1</v>
      </c>
      <c r="B804" s="194">
        <f t="array" ref="B804:B804">IFERROR(INDEX(Liste_Enfants!B$4:B$53,SMALL(IF(Liste_Enfants!E$4:E$53="C",ROW(Liste_Enfants!E$4:E$53)-3),1))&amp;" "&amp;INDEX(Liste_Enfants!C$4:C$53,SMALL(IF(Liste_Enfants!E$4:E$53="C",ROW(Liste_Enfants!E$4:E$53)-3),1)),"")</f>
        <v/>
      </c>
      <c r="C804" s="235" t="n"/>
      <c r="D804" s="256" t="n"/>
      <c r="E804" s="256" t="n"/>
      <c r="F804" s="256" t="n"/>
      <c r="G804" s="256" t="n"/>
      <c r="H804" s="256" t="n"/>
      <c r="I804" s="256" t="n"/>
      <c r="J804" s="256" t="n"/>
      <c r="K804" s="256" t="n"/>
      <c r="L804" s="256" t="n"/>
      <c r="M804" s="256" t="n"/>
      <c r="N804" s="256" t="n"/>
      <c r="O804" s="256" t="n"/>
      <c r="P804" s="256" t="n"/>
      <c r="Q804" s="264">
        <f>IF(COUNTA(D804:P804)=0,"",ROUND(AVERAGE(D804:P804),1))</f>
        <v/>
      </c>
      <c r="S804" s="256" t="n"/>
      <c r="T804" s="256" t="n"/>
      <c r="U804" s="256" t="n"/>
      <c r="V804" s="256" t="n"/>
      <c r="W804" s="256" t="n"/>
      <c r="X804" s="256" t="n"/>
      <c r="Y804" s="256" t="n"/>
      <c r="Z804" s="256" t="n"/>
      <c r="AA804" s="256" t="n"/>
      <c r="AB804" s="256" t="n"/>
      <c r="AC804" s="256" t="n"/>
      <c r="AD804" s="256" t="n"/>
      <c r="AE804" s="256" t="n"/>
      <c r="AF804" s="264">
        <f>IF(COUNTA(S804:AE804)=0,"",ROUND(AVERAGE(S804:AE804),1))</f>
        <v/>
      </c>
      <c r="AH804" s="256" t="n"/>
      <c r="AI804" s="256" t="n"/>
      <c r="AJ804" s="256" t="n"/>
      <c r="AK804" s="256" t="n"/>
      <c r="AL804" s="256" t="n"/>
      <c r="AM804" s="256" t="n"/>
      <c r="AN804" s="256" t="n"/>
      <c r="AO804" s="256" t="n"/>
      <c r="AP804" s="256" t="n"/>
      <c r="AQ804" s="256" t="n"/>
      <c r="AR804" s="256" t="n"/>
      <c r="AS804" s="256" t="n"/>
      <c r="AT804" s="256" t="n"/>
      <c r="AU804" s="237">
        <f>IF(COUNTA(AH804:AT804)=0,"",ROUND(AVERAGE(AH804:AT804),1))</f>
        <v/>
      </c>
    </row>
    <row r="805" ht="14.4" customHeight="1" s="185">
      <c r="A805" s="255" t="n">
        <v>2</v>
      </c>
      <c r="B805" s="194">
        <f t="array" ref="B805:B805">IFERROR(INDEX(Liste_Enfants!B$4:B$53,SMALL(IF(Liste_Enfants!E$4:E$53="C",ROW(Liste_Enfants!E$4:E$53)-3),2))&amp;" "&amp;INDEX(Liste_Enfants!C$4:C$53,SMALL(IF(Liste_Enfants!E$4:E$53="C",ROW(Liste_Enfants!E$4:E$53)-3),2)),"")</f>
        <v/>
      </c>
      <c r="C805" s="235" t="n"/>
      <c r="D805" s="256" t="n"/>
      <c r="E805" s="256" t="n"/>
      <c r="F805" s="256" t="n"/>
      <c r="G805" s="256" t="n"/>
      <c r="H805" s="256" t="n"/>
      <c r="I805" s="256" t="n"/>
      <c r="J805" s="256" t="n"/>
      <c r="K805" s="256" t="n"/>
      <c r="L805" s="256" t="n"/>
      <c r="M805" s="256" t="n"/>
      <c r="N805" s="256" t="n"/>
      <c r="O805" s="256" t="n"/>
      <c r="P805" s="256" t="n"/>
      <c r="Q805" s="264">
        <f>IF(COUNTA(D805:P805)=0,"",ROUND(AVERAGE(D805:P805),1))</f>
        <v/>
      </c>
      <c r="S805" s="256" t="n"/>
      <c r="T805" s="256" t="n"/>
      <c r="U805" s="256" t="n"/>
      <c r="V805" s="256" t="n"/>
      <c r="W805" s="256" t="n"/>
      <c r="X805" s="256" t="n"/>
      <c r="Y805" s="256" t="n"/>
      <c r="Z805" s="256" t="n"/>
      <c r="AA805" s="256" t="n"/>
      <c r="AB805" s="256" t="n"/>
      <c r="AC805" s="256" t="n"/>
      <c r="AD805" s="256" t="n"/>
      <c r="AE805" s="256" t="n"/>
      <c r="AF805" s="264">
        <f>IF(COUNTA(S805:AE805)=0,"",ROUND(AVERAGE(S805:AE805),1))</f>
        <v/>
      </c>
      <c r="AH805" s="256" t="n"/>
      <c r="AI805" s="256" t="n"/>
      <c r="AJ805" s="256" t="n"/>
      <c r="AK805" s="256" t="n"/>
      <c r="AL805" s="256" t="n"/>
      <c r="AM805" s="256" t="n"/>
      <c r="AN805" s="256" t="n"/>
      <c r="AO805" s="256" t="n"/>
      <c r="AP805" s="256" t="n"/>
      <c r="AQ805" s="256" t="n"/>
      <c r="AR805" s="256" t="n"/>
      <c r="AS805" s="256" t="n"/>
      <c r="AT805" s="256" t="n"/>
      <c r="AU805" s="237">
        <f>IF(COUNTA(AH805:AT805)=0,"",ROUND(AVERAGE(AH805:AT805),1))</f>
        <v/>
      </c>
    </row>
    <row r="806" ht="14.4" customHeight="1" s="185">
      <c r="A806" s="255" t="n">
        <v>3</v>
      </c>
      <c r="B806" s="194">
        <f t="array" ref="B806:B806">IFERROR(INDEX(Liste_Enfants!B$4:B$53,SMALL(IF(Liste_Enfants!E$4:E$53="C",ROW(Liste_Enfants!E$4:E$53)-3),3))&amp;" "&amp;INDEX(Liste_Enfants!C$4:C$53,SMALL(IF(Liste_Enfants!E$4:E$53="C",ROW(Liste_Enfants!E$4:E$53)-3),3)),"")</f>
        <v/>
      </c>
      <c r="C806" s="235" t="n"/>
      <c r="D806" s="256" t="n"/>
      <c r="E806" s="256" t="n"/>
      <c r="F806" s="256" t="n"/>
      <c r="G806" s="256" t="n"/>
      <c r="H806" s="256" t="n"/>
      <c r="I806" s="256" t="n"/>
      <c r="J806" s="256" t="n"/>
      <c r="K806" s="256" t="n"/>
      <c r="L806" s="256" t="n"/>
      <c r="M806" s="256" t="n"/>
      <c r="N806" s="256" t="n"/>
      <c r="O806" s="256" t="n"/>
      <c r="P806" s="256" t="n"/>
      <c r="Q806" s="264">
        <f>IF(COUNTA(D806:P806)=0,"",ROUND(AVERAGE(D806:P806),1))</f>
        <v/>
      </c>
      <c r="S806" s="256" t="n"/>
      <c r="T806" s="256" t="n"/>
      <c r="U806" s="256" t="n"/>
      <c r="V806" s="256" t="n"/>
      <c r="W806" s="256" t="n"/>
      <c r="X806" s="256" t="n"/>
      <c r="Y806" s="256" t="n"/>
      <c r="Z806" s="256" t="n"/>
      <c r="AA806" s="256" t="n"/>
      <c r="AB806" s="256" t="n"/>
      <c r="AC806" s="256" t="n"/>
      <c r="AD806" s="256" t="n"/>
      <c r="AE806" s="256" t="n"/>
      <c r="AF806" s="264">
        <f>IF(COUNTA(S806:AE806)=0,"",ROUND(AVERAGE(S806:AE806),1))</f>
        <v/>
      </c>
      <c r="AH806" s="256" t="n"/>
      <c r="AI806" s="256" t="n"/>
      <c r="AJ806" s="256" t="n"/>
      <c r="AK806" s="256" t="n"/>
      <c r="AL806" s="256" t="n"/>
      <c r="AM806" s="256" t="n"/>
      <c r="AN806" s="256" t="n"/>
      <c r="AO806" s="256" t="n"/>
      <c r="AP806" s="256" t="n"/>
      <c r="AQ806" s="256" t="n"/>
      <c r="AR806" s="256" t="n"/>
      <c r="AS806" s="256" t="n"/>
      <c r="AT806" s="256" t="n"/>
      <c r="AU806" s="237">
        <f>IF(COUNTA(AH806:AT806)=0,"",ROUND(AVERAGE(AH806:AT806),1))</f>
        <v/>
      </c>
    </row>
    <row r="807" ht="14.4" customHeight="1" s="185">
      <c r="A807" s="255" t="n">
        <v>4</v>
      </c>
      <c r="B807" s="194">
        <f t="array" ref="B807:B807">IFERROR(INDEX(Liste_Enfants!B$4:B$53,SMALL(IF(Liste_Enfants!E$4:E$53="C",ROW(Liste_Enfants!E$4:E$53)-3),4))&amp;" "&amp;INDEX(Liste_Enfants!C$4:C$53,SMALL(IF(Liste_Enfants!E$4:E$53="C",ROW(Liste_Enfants!E$4:E$53)-3),4)),"")</f>
        <v/>
      </c>
      <c r="C807" s="235" t="n"/>
      <c r="D807" s="256" t="n"/>
      <c r="E807" s="256" t="n"/>
      <c r="F807" s="256" t="n"/>
      <c r="G807" s="256" t="n"/>
      <c r="H807" s="256" t="n"/>
      <c r="I807" s="256" t="n"/>
      <c r="J807" s="256" t="n"/>
      <c r="K807" s="256" t="n"/>
      <c r="L807" s="256" t="n"/>
      <c r="M807" s="256" t="n"/>
      <c r="N807" s="256" t="n"/>
      <c r="O807" s="256" t="n"/>
      <c r="P807" s="256" t="n"/>
      <c r="Q807" s="264">
        <f>IF(COUNTA(D807:P807)=0,"",ROUND(AVERAGE(D807:P807),1))</f>
        <v/>
      </c>
      <c r="S807" s="256" t="n"/>
      <c r="T807" s="256" t="n"/>
      <c r="U807" s="256" t="n"/>
      <c r="V807" s="256" t="n"/>
      <c r="W807" s="256" t="n"/>
      <c r="X807" s="256" t="n"/>
      <c r="Y807" s="256" t="n"/>
      <c r="Z807" s="256" t="n"/>
      <c r="AA807" s="256" t="n"/>
      <c r="AB807" s="256" t="n"/>
      <c r="AC807" s="256" t="n"/>
      <c r="AD807" s="256" t="n"/>
      <c r="AE807" s="256" t="n"/>
      <c r="AF807" s="264">
        <f>IF(COUNTA(S807:AE807)=0,"",ROUND(AVERAGE(S807:AE807),1))</f>
        <v/>
      </c>
      <c r="AH807" s="256" t="n"/>
      <c r="AI807" s="256" t="n"/>
      <c r="AJ807" s="256" t="n"/>
      <c r="AK807" s="256" t="n"/>
      <c r="AL807" s="256" t="n"/>
      <c r="AM807" s="256" t="n"/>
      <c r="AN807" s="256" t="n"/>
      <c r="AO807" s="256" t="n"/>
      <c r="AP807" s="256" t="n"/>
      <c r="AQ807" s="256" t="n"/>
      <c r="AR807" s="256" t="n"/>
      <c r="AS807" s="256" t="n"/>
      <c r="AT807" s="256" t="n"/>
      <c r="AU807" s="237">
        <f>IF(COUNTA(AH807:AT807)=0,"",ROUND(AVERAGE(AH807:AT807),1))</f>
        <v/>
      </c>
    </row>
    <row r="808" ht="14.4" customHeight="1" s="185">
      <c r="A808" s="255" t="n">
        <v>5</v>
      </c>
      <c r="B808" s="194">
        <f t="array" ref="B808:B808">IFERROR(INDEX(Liste_Enfants!B$4:B$53,SMALL(IF(Liste_Enfants!E$4:E$53="C",ROW(Liste_Enfants!E$4:E$53)-3),5))&amp;" "&amp;INDEX(Liste_Enfants!C$4:C$53,SMALL(IF(Liste_Enfants!E$4:E$53="C",ROW(Liste_Enfants!E$4:E$53)-3),5)),"")</f>
        <v/>
      </c>
      <c r="C808" s="235" t="n"/>
      <c r="D808" s="256" t="n"/>
      <c r="E808" s="256" t="n"/>
      <c r="F808" s="256" t="n"/>
      <c r="G808" s="256" t="n"/>
      <c r="H808" s="256" t="n"/>
      <c r="I808" s="256" t="n"/>
      <c r="J808" s="256" t="n"/>
      <c r="K808" s="256" t="n"/>
      <c r="L808" s="256" t="n"/>
      <c r="M808" s="256" t="n"/>
      <c r="N808" s="256" t="n"/>
      <c r="O808" s="256" t="n"/>
      <c r="P808" s="256" t="n"/>
      <c r="Q808" s="264">
        <f>IF(COUNTA(D808:P808)=0,"",ROUND(AVERAGE(D808:P808),1))</f>
        <v/>
      </c>
      <c r="S808" s="256" t="n"/>
      <c r="T808" s="256" t="n"/>
      <c r="U808" s="256" t="n"/>
      <c r="V808" s="256" t="n"/>
      <c r="W808" s="256" t="n"/>
      <c r="X808" s="256" t="n"/>
      <c r="Y808" s="256" t="n"/>
      <c r="Z808" s="256" t="n"/>
      <c r="AA808" s="256" t="n"/>
      <c r="AB808" s="256" t="n"/>
      <c r="AC808" s="256" t="n"/>
      <c r="AD808" s="256" t="n"/>
      <c r="AE808" s="256" t="n"/>
      <c r="AF808" s="264">
        <f>IF(COUNTA(S808:AE808)=0,"",ROUND(AVERAGE(S808:AE808),1))</f>
        <v/>
      </c>
      <c r="AH808" s="256" t="n"/>
      <c r="AI808" s="256" t="n"/>
      <c r="AJ808" s="256" t="n"/>
      <c r="AK808" s="256" t="n"/>
      <c r="AL808" s="256" t="n"/>
      <c r="AM808" s="256" t="n"/>
      <c r="AN808" s="256" t="n"/>
      <c r="AO808" s="256" t="n"/>
      <c r="AP808" s="256" t="n"/>
      <c r="AQ808" s="256" t="n"/>
      <c r="AR808" s="256" t="n"/>
      <c r="AS808" s="256" t="n"/>
      <c r="AT808" s="256" t="n"/>
      <c r="AU808" s="237">
        <f>IF(COUNTA(AH808:AT808)=0,"",ROUND(AVERAGE(AH808:AT808),1))</f>
        <v/>
      </c>
    </row>
    <row r="809" ht="14.4" customHeight="1" s="185">
      <c r="A809" s="255" t="n">
        <v>6</v>
      </c>
      <c r="B809" s="194">
        <f t="array" ref="B809:B809">IFERROR(INDEX(Liste_Enfants!B$4:B$53,SMALL(IF(Liste_Enfants!E$4:E$53="C",ROW(Liste_Enfants!E$4:E$53)-3),6))&amp;" "&amp;INDEX(Liste_Enfants!C$4:C$53,SMALL(IF(Liste_Enfants!E$4:E$53="C",ROW(Liste_Enfants!E$4:E$53)-3),6)),"")</f>
        <v/>
      </c>
      <c r="C809" s="235" t="n"/>
      <c r="D809" s="256" t="n"/>
      <c r="E809" s="256" t="n"/>
      <c r="F809" s="256" t="n"/>
      <c r="G809" s="256" t="n"/>
      <c r="H809" s="256" t="n"/>
      <c r="I809" s="256" t="n"/>
      <c r="J809" s="256" t="n"/>
      <c r="K809" s="256" t="n"/>
      <c r="L809" s="256" t="n"/>
      <c r="M809" s="256" t="n"/>
      <c r="N809" s="256" t="n"/>
      <c r="O809" s="256" t="n"/>
      <c r="P809" s="256" t="n"/>
      <c r="Q809" s="264">
        <f>IF(COUNTA(D809:P809)=0,"",ROUND(AVERAGE(D809:P809),1))</f>
        <v/>
      </c>
      <c r="S809" s="256" t="n"/>
      <c r="T809" s="256" t="n"/>
      <c r="U809" s="256" t="n"/>
      <c r="V809" s="256" t="n"/>
      <c r="W809" s="256" t="n"/>
      <c r="X809" s="256" t="n"/>
      <c r="Y809" s="256" t="n"/>
      <c r="Z809" s="256" t="n"/>
      <c r="AA809" s="256" t="n"/>
      <c r="AB809" s="256" t="n"/>
      <c r="AC809" s="256" t="n"/>
      <c r="AD809" s="256" t="n"/>
      <c r="AE809" s="256" t="n"/>
      <c r="AF809" s="264">
        <f>IF(COUNTA(S809:AE809)=0,"",ROUND(AVERAGE(S809:AE809),1))</f>
        <v/>
      </c>
      <c r="AH809" s="256" t="n"/>
      <c r="AI809" s="256" t="n"/>
      <c r="AJ809" s="256" t="n"/>
      <c r="AK809" s="256" t="n"/>
      <c r="AL809" s="256" t="n"/>
      <c r="AM809" s="256" t="n"/>
      <c r="AN809" s="256" t="n"/>
      <c r="AO809" s="256" t="n"/>
      <c r="AP809" s="256" t="n"/>
      <c r="AQ809" s="256" t="n"/>
      <c r="AR809" s="256" t="n"/>
      <c r="AS809" s="256" t="n"/>
      <c r="AT809" s="256" t="n"/>
      <c r="AU809" s="237">
        <f>IF(COUNTA(AH809:AT809)=0,"",ROUND(AVERAGE(AH809:AT809),1))</f>
        <v/>
      </c>
    </row>
    <row r="810" ht="14.4" customHeight="1" s="185">
      <c r="A810" s="255" t="n">
        <v>7</v>
      </c>
      <c r="B810" s="194">
        <f t="array" ref="B810:B810">IFERROR(INDEX(Liste_Enfants!B$4:B$53,SMALL(IF(Liste_Enfants!E$4:E$53="C",ROW(Liste_Enfants!E$4:E$53)-3),7))&amp;" "&amp;INDEX(Liste_Enfants!C$4:C$53,SMALL(IF(Liste_Enfants!E$4:E$53="C",ROW(Liste_Enfants!E$4:E$53)-3),7)),"")</f>
        <v/>
      </c>
      <c r="C810" s="235" t="n"/>
      <c r="D810" s="256" t="n"/>
      <c r="E810" s="256" t="n"/>
      <c r="F810" s="256" t="n"/>
      <c r="G810" s="256" t="n"/>
      <c r="H810" s="256" t="n"/>
      <c r="I810" s="256" t="n"/>
      <c r="J810" s="256" t="n"/>
      <c r="K810" s="256" t="n"/>
      <c r="L810" s="256" t="n"/>
      <c r="M810" s="256" t="n"/>
      <c r="N810" s="256" t="n"/>
      <c r="O810" s="256" t="n"/>
      <c r="P810" s="256" t="n"/>
      <c r="Q810" s="264">
        <f>IF(COUNTA(D810:P810)=0,"",ROUND(AVERAGE(D810:P810),1))</f>
        <v/>
      </c>
      <c r="S810" s="256" t="n"/>
      <c r="T810" s="256" t="n"/>
      <c r="U810" s="256" t="n"/>
      <c r="V810" s="256" t="n"/>
      <c r="W810" s="256" t="n"/>
      <c r="X810" s="256" t="n"/>
      <c r="Y810" s="256" t="n"/>
      <c r="Z810" s="256" t="n"/>
      <c r="AA810" s="256" t="n"/>
      <c r="AB810" s="256" t="n"/>
      <c r="AC810" s="256" t="n"/>
      <c r="AD810" s="256" t="n"/>
      <c r="AE810" s="256" t="n"/>
      <c r="AF810" s="264">
        <f>IF(COUNTA(S810:AE810)=0,"",ROUND(AVERAGE(S810:AE810),1))</f>
        <v/>
      </c>
      <c r="AH810" s="256" t="n"/>
      <c r="AI810" s="256" t="n"/>
      <c r="AJ810" s="256" t="n"/>
      <c r="AK810" s="256" t="n"/>
      <c r="AL810" s="256" t="n"/>
      <c r="AM810" s="256" t="n"/>
      <c r="AN810" s="256" t="n"/>
      <c r="AO810" s="256" t="n"/>
      <c r="AP810" s="256" t="n"/>
      <c r="AQ810" s="256" t="n"/>
      <c r="AR810" s="256" t="n"/>
      <c r="AS810" s="256" t="n"/>
      <c r="AT810" s="256" t="n"/>
      <c r="AU810" s="237">
        <f>IF(COUNTA(AH810:AT810)=0,"",ROUND(AVERAGE(AH810:AT810),1))</f>
        <v/>
      </c>
    </row>
    <row r="811" ht="14.4" customHeight="1" s="185">
      <c r="A811" s="255" t="n">
        <v>8</v>
      </c>
      <c r="B811" s="194">
        <f t="array" ref="B811:B811">IFERROR(INDEX(Liste_Enfants!B$4:B$53,SMALL(IF(Liste_Enfants!E$4:E$53="C",ROW(Liste_Enfants!E$4:E$53)-3),8))&amp;" "&amp;INDEX(Liste_Enfants!C$4:C$53,SMALL(IF(Liste_Enfants!E$4:E$53="C",ROW(Liste_Enfants!E$4:E$53)-3),8)),"")</f>
        <v/>
      </c>
      <c r="C811" s="235" t="n"/>
      <c r="D811" s="256" t="n"/>
      <c r="E811" s="256" t="n"/>
      <c r="F811" s="256" t="n"/>
      <c r="G811" s="256" t="n"/>
      <c r="H811" s="256" t="n"/>
      <c r="I811" s="256" t="n"/>
      <c r="J811" s="256" t="n"/>
      <c r="K811" s="256" t="n"/>
      <c r="L811" s="256" t="n"/>
      <c r="M811" s="256" t="n"/>
      <c r="N811" s="256" t="n"/>
      <c r="O811" s="256" t="n"/>
      <c r="P811" s="256" t="n"/>
      <c r="Q811" s="264">
        <f>IF(COUNTA(D811:P811)=0,"",ROUND(AVERAGE(D811:P811),1))</f>
        <v/>
      </c>
      <c r="S811" s="256" t="n"/>
      <c r="T811" s="256" t="n"/>
      <c r="U811" s="256" t="n"/>
      <c r="V811" s="256" t="n"/>
      <c r="W811" s="256" t="n"/>
      <c r="X811" s="256" t="n"/>
      <c r="Y811" s="256" t="n"/>
      <c r="Z811" s="256" t="n"/>
      <c r="AA811" s="256" t="n"/>
      <c r="AB811" s="256" t="n"/>
      <c r="AC811" s="256" t="n"/>
      <c r="AD811" s="256" t="n"/>
      <c r="AE811" s="256" t="n"/>
      <c r="AF811" s="264">
        <f>IF(COUNTA(S811:AE811)=0,"",ROUND(AVERAGE(S811:AE811),1))</f>
        <v/>
      </c>
      <c r="AH811" s="256" t="n"/>
      <c r="AI811" s="256" t="n"/>
      <c r="AJ811" s="256" t="n"/>
      <c r="AK811" s="256" t="n"/>
      <c r="AL811" s="256" t="n"/>
      <c r="AM811" s="256" t="n"/>
      <c r="AN811" s="256" t="n"/>
      <c r="AO811" s="256" t="n"/>
      <c r="AP811" s="256" t="n"/>
      <c r="AQ811" s="256" t="n"/>
      <c r="AR811" s="256" t="n"/>
      <c r="AS811" s="256" t="n"/>
      <c r="AT811" s="256" t="n"/>
      <c r="AU811" s="237">
        <f>IF(COUNTA(AH811:AT811)=0,"",ROUND(AVERAGE(AH811:AT811),1))</f>
        <v/>
      </c>
    </row>
    <row r="812" ht="14.4" customHeight="1" s="185">
      <c r="A812" s="255" t="n">
        <v>9</v>
      </c>
      <c r="B812" s="194">
        <f t="array" ref="B812:B812">IFERROR(INDEX(Liste_Enfants!B$4:B$53,SMALL(IF(Liste_Enfants!E$4:E$53="C",ROW(Liste_Enfants!E$4:E$53)-3),9))&amp;" "&amp;INDEX(Liste_Enfants!C$4:C$53,SMALL(IF(Liste_Enfants!E$4:E$53="C",ROW(Liste_Enfants!E$4:E$53)-3),9)),"")</f>
        <v/>
      </c>
      <c r="C812" s="235" t="n"/>
      <c r="D812" s="256" t="n"/>
      <c r="E812" s="256" t="n"/>
      <c r="F812" s="256" t="n"/>
      <c r="G812" s="256" t="n"/>
      <c r="H812" s="256" t="n"/>
      <c r="I812" s="256" t="n"/>
      <c r="J812" s="256" t="n"/>
      <c r="K812" s="256" t="n"/>
      <c r="L812" s="256" t="n"/>
      <c r="M812" s="256" t="n"/>
      <c r="N812" s="256" t="n"/>
      <c r="O812" s="256" t="n"/>
      <c r="P812" s="256" t="n"/>
      <c r="Q812" s="264">
        <f>IF(COUNTA(D812:P812)=0,"",ROUND(AVERAGE(D812:P812),1))</f>
        <v/>
      </c>
      <c r="S812" s="256" t="n"/>
      <c r="T812" s="256" t="n"/>
      <c r="U812" s="256" t="n"/>
      <c r="V812" s="256" t="n"/>
      <c r="W812" s="256" t="n"/>
      <c r="X812" s="256" t="n"/>
      <c r="Y812" s="256" t="n"/>
      <c r="Z812" s="256" t="n"/>
      <c r="AA812" s="256" t="n"/>
      <c r="AB812" s="256" t="n"/>
      <c r="AC812" s="256" t="n"/>
      <c r="AD812" s="256" t="n"/>
      <c r="AE812" s="256" t="n"/>
      <c r="AF812" s="264">
        <f>IF(COUNTA(S812:AE812)=0,"",ROUND(AVERAGE(S812:AE812),1))</f>
        <v/>
      </c>
      <c r="AH812" s="256" t="n"/>
      <c r="AI812" s="256" t="n"/>
      <c r="AJ812" s="256" t="n"/>
      <c r="AK812" s="256" t="n"/>
      <c r="AL812" s="256" t="n"/>
      <c r="AM812" s="256" t="n"/>
      <c r="AN812" s="256" t="n"/>
      <c r="AO812" s="256" t="n"/>
      <c r="AP812" s="256" t="n"/>
      <c r="AQ812" s="256" t="n"/>
      <c r="AR812" s="256" t="n"/>
      <c r="AS812" s="256" t="n"/>
      <c r="AT812" s="256" t="n"/>
      <c r="AU812" s="237">
        <f>IF(COUNTA(AH812:AT812)=0,"",ROUND(AVERAGE(AH812:AT812),1))</f>
        <v/>
      </c>
    </row>
    <row r="813" ht="14.4" customHeight="1" s="185">
      <c r="A813" s="255" t="n">
        <v>10</v>
      </c>
      <c r="B813" s="194">
        <f t="array" ref="B813:B813">IFERROR(INDEX(Liste_Enfants!B$4:B$53,SMALL(IF(Liste_Enfants!E$4:E$53="C",ROW(Liste_Enfants!E$4:E$53)-3),10))&amp;" "&amp;INDEX(Liste_Enfants!C$4:C$53,SMALL(IF(Liste_Enfants!E$4:E$53="C",ROW(Liste_Enfants!E$4:E$53)-3),10)),"")</f>
        <v/>
      </c>
      <c r="C813" s="235" t="n"/>
      <c r="D813" s="256" t="n"/>
      <c r="E813" s="256" t="n"/>
      <c r="F813" s="256" t="n"/>
      <c r="G813" s="256" t="n"/>
      <c r="H813" s="256" t="n"/>
      <c r="I813" s="256" t="n"/>
      <c r="J813" s="256" t="n"/>
      <c r="K813" s="256" t="n"/>
      <c r="L813" s="256" t="n"/>
      <c r="M813" s="256" t="n"/>
      <c r="N813" s="256" t="n"/>
      <c r="O813" s="256" t="n"/>
      <c r="P813" s="256" t="n"/>
      <c r="Q813" s="264">
        <f>IF(COUNTA(D813:P813)=0,"",ROUND(AVERAGE(D813:P813),1))</f>
        <v/>
      </c>
      <c r="S813" s="256" t="n"/>
      <c r="T813" s="256" t="n"/>
      <c r="U813" s="256" t="n"/>
      <c r="V813" s="256" t="n"/>
      <c r="W813" s="256" t="n"/>
      <c r="X813" s="256" t="n"/>
      <c r="Y813" s="256" t="n"/>
      <c r="Z813" s="256" t="n"/>
      <c r="AA813" s="256" t="n"/>
      <c r="AB813" s="256" t="n"/>
      <c r="AC813" s="256" t="n"/>
      <c r="AD813" s="256" t="n"/>
      <c r="AE813" s="256" t="n"/>
      <c r="AF813" s="264">
        <f>IF(COUNTA(S813:AE813)=0,"",ROUND(AVERAGE(S813:AE813),1))</f>
        <v/>
      </c>
      <c r="AH813" s="256" t="n"/>
      <c r="AI813" s="256" t="n"/>
      <c r="AJ813" s="256" t="n"/>
      <c r="AK813" s="256" t="n"/>
      <c r="AL813" s="256" t="n"/>
      <c r="AM813" s="256" t="n"/>
      <c r="AN813" s="256" t="n"/>
      <c r="AO813" s="256" t="n"/>
      <c r="AP813" s="256" t="n"/>
      <c r="AQ813" s="256" t="n"/>
      <c r="AR813" s="256" t="n"/>
      <c r="AS813" s="256" t="n"/>
      <c r="AT813" s="256" t="n"/>
      <c r="AU813" s="237">
        <f>IF(COUNTA(AH813:AT813)=0,"",ROUND(AVERAGE(AH813:AT813),1))</f>
        <v/>
      </c>
    </row>
    <row r="814" ht="14.4" customHeight="1" s="185">
      <c r="A814" s="255" t="n">
        <v>11</v>
      </c>
      <c r="B814" s="194">
        <f t="array" ref="B814:B814">IFERROR(INDEX(Liste_Enfants!B$4:B$53,SMALL(IF(Liste_Enfants!E$4:E$53="C",ROW(Liste_Enfants!E$4:E$53)-3),11))&amp;" "&amp;INDEX(Liste_Enfants!C$4:C$53,SMALL(IF(Liste_Enfants!E$4:E$53="C",ROW(Liste_Enfants!E$4:E$53)-3),11)),"")</f>
        <v/>
      </c>
      <c r="C814" s="235" t="n"/>
      <c r="D814" s="256" t="n"/>
      <c r="E814" s="256" t="n"/>
      <c r="F814" s="256" t="n"/>
      <c r="G814" s="256" t="n"/>
      <c r="H814" s="256" t="n"/>
      <c r="I814" s="256" t="n"/>
      <c r="J814" s="256" t="n"/>
      <c r="K814" s="256" t="n"/>
      <c r="L814" s="256" t="n"/>
      <c r="M814" s="256" t="n"/>
      <c r="N814" s="256" t="n"/>
      <c r="O814" s="256" t="n"/>
      <c r="P814" s="256" t="n"/>
      <c r="Q814" s="264">
        <f>IF(COUNTA(D814:P814)=0,"",ROUND(AVERAGE(D814:P814),1))</f>
        <v/>
      </c>
      <c r="S814" s="256" t="n"/>
      <c r="T814" s="256" t="n"/>
      <c r="U814" s="256" t="n"/>
      <c r="V814" s="256" t="n"/>
      <c r="W814" s="256" t="n"/>
      <c r="X814" s="256" t="n"/>
      <c r="Y814" s="256" t="n"/>
      <c r="Z814" s="256" t="n"/>
      <c r="AA814" s="256" t="n"/>
      <c r="AB814" s="256" t="n"/>
      <c r="AC814" s="256" t="n"/>
      <c r="AD814" s="256" t="n"/>
      <c r="AE814" s="256" t="n"/>
      <c r="AF814" s="264">
        <f>IF(COUNTA(S814:AE814)=0,"",ROUND(AVERAGE(S814:AE814),1))</f>
        <v/>
      </c>
      <c r="AH814" s="256" t="n"/>
      <c r="AI814" s="256" t="n"/>
      <c r="AJ814" s="256" t="n"/>
      <c r="AK814" s="256" t="n"/>
      <c r="AL814" s="256" t="n"/>
      <c r="AM814" s="256" t="n"/>
      <c r="AN814" s="256" t="n"/>
      <c r="AO814" s="256" t="n"/>
      <c r="AP814" s="256" t="n"/>
      <c r="AQ814" s="256" t="n"/>
      <c r="AR814" s="256" t="n"/>
      <c r="AS814" s="256" t="n"/>
      <c r="AT814" s="256" t="n"/>
      <c r="AU814" s="237">
        <f>IF(COUNTA(AH814:AT814)=0,"",ROUND(AVERAGE(AH814:AT814),1))</f>
        <v/>
      </c>
    </row>
    <row r="815" ht="14.4" customHeight="1" s="185">
      <c r="A815" s="255" t="n">
        <v>12</v>
      </c>
      <c r="B815" s="194">
        <f t="array" ref="B815:B815">IFERROR(INDEX(Liste_Enfants!B$4:B$53,SMALL(IF(Liste_Enfants!E$4:E$53="C",ROW(Liste_Enfants!E$4:E$53)-3),12))&amp;" "&amp;INDEX(Liste_Enfants!C$4:C$53,SMALL(IF(Liste_Enfants!E$4:E$53="C",ROW(Liste_Enfants!E$4:E$53)-3),12)),"")</f>
        <v/>
      </c>
      <c r="C815" s="235" t="n"/>
      <c r="D815" s="256" t="n"/>
      <c r="E815" s="256" t="n"/>
      <c r="F815" s="256" t="n"/>
      <c r="G815" s="256" t="n"/>
      <c r="H815" s="256" t="n"/>
      <c r="I815" s="256" t="n"/>
      <c r="J815" s="256" t="n"/>
      <c r="K815" s="256" t="n"/>
      <c r="L815" s="256" t="n"/>
      <c r="M815" s="256" t="n"/>
      <c r="N815" s="256" t="n"/>
      <c r="O815" s="256" t="n"/>
      <c r="P815" s="256" t="n"/>
      <c r="Q815" s="264">
        <f>IF(COUNTA(D815:P815)=0,"",ROUND(AVERAGE(D815:P815),1))</f>
        <v/>
      </c>
      <c r="S815" s="256" t="n"/>
      <c r="T815" s="256" t="n"/>
      <c r="U815" s="256" t="n"/>
      <c r="V815" s="256" t="n"/>
      <c r="W815" s="256" t="n"/>
      <c r="X815" s="256" t="n"/>
      <c r="Y815" s="256" t="n"/>
      <c r="Z815" s="256" t="n"/>
      <c r="AA815" s="256" t="n"/>
      <c r="AB815" s="256" t="n"/>
      <c r="AC815" s="256" t="n"/>
      <c r="AD815" s="256" t="n"/>
      <c r="AE815" s="256" t="n"/>
      <c r="AF815" s="264">
        <f>IF(COUNTA(S815:AE815)=0,"",ROUND(AVERAGE(S815:AE815),1))</f>
        <v/>
      </c>
      <c r="AH815" s="256" t="n"/>
      <c r="AI815" s="256" t="n"/>
      <c r="AJ815" s="256" t="n"/>
      <c r="AK815" s="256" t="n"/>
      <c r="AL815" s="256" t="n"/>
      <c r="AM815" s="256" t="n"/>
      <c r="AN815" s="256" t="n"/>
      <c r="AO815" s="256" t="n"/>
      <c r="AP815" s="256" t="n"/>
      <c r="AQ815" s="256" t="n"/>
      <c r="AR815" s="256" t="n"/>
      <c r="AS815" s="256" t="n"/>
      <c r="AT815" s="256" t="n"/>
      <c r="AU815" s="237">
        <f>IF(COUNTA(AH815:AT815)=0,"",ROUND(AVERAGE(AH815:AT815),1))</f>
        <v/>
      </c>
    </row>
    <row r="816" ht="14.4" customHeight="1" s="185">
      <c r="A816" s="255" t="n">
        <v>13</v>
      </c>
      <c r="B816" s="194">
        <f t="array" ref="B816:B816">IFERROR(INDEX(Liste_Enfants!B$4:B$53,SMALL(IF(Liste_Enfants!E$4:E$53="C",ROW(Liste_Enfants!E$4:E$53)-3),13))&amp;" "&amp;INDEX(Liste_Enfants!C$4:C$53,SMALL(IF(Liste_Enfants!E$4:E$53="C",ROW(Liste_Enfants!E$4:E$53)-3),13)),"")</f>
        <v/>
      </c>
      <c r="C816" s="235" t="n"/>
      <c r="D816" s="256" t="n"/>
      <c r="E816" s="256" t="n"/>
      <c r="F816" s="256" t="n"/>
      <c r="G816" s="256" t="n"/>
      <c r="H816" s="256" t="n"/>
      <c r="I816" s="256" t="n"/>
      <c r="J816" s="256" t="n"/>
      <c r="K816" s="256" t="n"/>
      <c r="L816" s="256" t="n"/>
      <c r="M816" s="256" t="n"/>
      <c r="N816" s="256" t="n"/>
      <c r="O816" s="256" t="n"/>
      <c r="P816" s="256" t="n"/>
      <c r="Q816" s="264">
        <f>IF(COUNTA(D816:P816)=0,"",ROUND(AVERAGE(D816:P816),1))</f>
        <v/>
      </c>
      <c r="S816" s="256" t="n"/>
      <c r="T816" s="256" t="n"/>
      <c r="U816" s="256" t="n"/>
      <c r="V816" s="256" t="n"/>
      <c r="W816" s="256" t="n"/>
      <c r="X816" s="256" t="n"/>
      <c r="Y816" s="256" t="n"/>
      <c r="Z816" s="256" t="n"/>
      <c r="AA816" s="256" t="n"/>
      <c r="AB816" s="256" t="n"/>
      <c r="AC816" s="256" t="n"/>
      <c r="AD816" s="256" t="n"/>
      <c r="AE816" s="256" t="n"/>
      <c r="AF816" s="264">
        <f>IF(COUNTA(S816:AE816)=0,"",ROUND(AVERAGE(S816:AE816),1))</f>
        <v/>
      </c>
      <c r="AH816" s="256" t="n"/>
      <c r="AI816" s="256" t="n"/>
      <c r="AJ816" s="256" t="n"/>
      <c r="AK816" s="256" t="n"/>
      <c r="AL816" s="256" t="n"/>
      <c r="AM816" s="256" t="n"/>
      <c r="AN816" s="256" t="n"/>
      <c r="AO816" s="256" t="n"/>
      <c r="AP816" s="256" t="n"/>
      <c r="AQ816" s="256" t="n"/>
      <c r="AR816" s="256" t="n"/>
      <c r="AS816" s="256" t="n"/>
      <c r="AT816" s="256" t="n"/>
      <c r="AU816" s="237">
        <f>IF(COUNTA(AH816:AT816)=0,"",ROUND(AVERAGE(AH816:AT816),1))</f>
        <v/>
      </c>
    </row>
    <row r="817" ht="14.4" customHeight="1" s="185">
      <c r="A817" s="255" t="n">
        <v>14</v>
      </c>
      <c r="B817" s="194">
        <f t="array" ref="B817:B817">IFERROR(INDEX(Liste_Enfants!B$4:B$53,SMALL(IF(Liste_Enfants!E$4:E$53="C",ROW(Liste_Enfants!E$4:E$53)-3),14))&amp;" "&amp;INDEX(Liste_Enfants!C$4:C$53,SMALL(IF(Liste_Enfants!E$4:E$53="C",ROW(Liste_Enfants!E$4:E$53)-3),14)),"")</f>
        <v/>
      </c>
      <c r="C817" s="235" t="n"/>
      <c r="D817" s="256" t="n"/>
      <c r="E817" s="256" t="n"/>
      <c r="F817" s="256" t="n"/>
      <c r="G817" s="256" t="n"/>
      <c r="H817" s="256" t="n"/>
      <c r="I817" s="256" t="n"/>
      <c r="J817" s="256" t="n"/>
      <c r="K817" s="256" t="n"/>
      <c r="L817" s="256" t="n"/>
      <c r="M817" s="256" t="n"/>
      <c r="N817" s="256" t="n"/>
      <c r="O817" s="256" t="n"/>
      <c r="P817" s="256" t="n"/>
      <c r="Q817" s="264">
        <f>IF(COUNTA(D817:P817)=0,"",ROUND(AVERAGE(D817:P817),1))</f>
        <v/>
      </c>
      <c r="S817" s="256" t="n"/>
      <c r="T817" s="256" t="n"/>
      <c r="U817" s="256" t="n"/>
      <c r="V817" s="256" t="n"/>
      <c r="W817" s="256" t="n"/>
      <c r="X817" s="256" t="n"/>
      <c r="Y817" s="256" t="n"/>
      <c r="Z817" s="256" t="n"/>
      <c r="AA817" s="256" t="n"/>
      <c r="AB817" s="256" t="n"/>
      <c r="AC817" s="256" t="n"/>
      <c r="AD817" s="256" t="n"/>
      <c r="AE817" s="256" t="n"/>
      <c r="AF817" s="264">
        <f>IF(COUNTA(S817:AE817)=0,"",ROUND(AVERAGE(S817:AE817),1))</f>
        <v/>
      </c>
      <c r="AH817" s="256" t="n"/>
      <c r="AI817" s="256" t="n"/>
      <c r="AJ817" s="256" t="n"/>
      <c r="AK817" s="256" t="n"/>
      <c r="AL817" s="256" t="n"/>
      <c r="AM817" s="256" t="n"/>
      <c r="AN817" s="256" t="n"/>
      <c r="AO817" s="256" t="n"/>
      <c r="AP817" s="256" t="n"/>
      <c r="AQ817" s="256" t="n"/>
      <c r="AR817" s="256" t="n"/>
      <c r="AS817" s="256" t="n"/>
      <c r="AT817" s="256" t="n"/>
      <c r="AU817" s="237">
        <f>IF(COUNTA(AH817:AT817)=0,"",ROUND(AVERAGE(AH817:AT817),1))</f>
        <v/>
      </c>
    </row>
    <row r="818" ht="14.4" customHeight="1" s="185">
      <c r="A818" s="255" t="n">
        <v>15</v>
      </c>
      <c r="B818" s="194">
        <f t="array" ref="B818:B818">IFERROR(INDEX(Liste_Enfants!B$4:B$53,SMALL(IF(Liste_Enfants!E$4:E$53="C",ROW(Liste_Enfants!E$4:E$53)-3),15))&amp;" "&amp;INDEX(Liste_Enfants!C$4:C$53,SMALL(IF(Liste_Enfants!E$4:E$53="C",ROW(Liste_Enfants!E$4:E$53)-3),15)),"")</f>
        <v/>
      </c>
      <c r="C818" s="235" t="n"/>
      <c r="D818" s="256" t="n"/>
      <c r="E818" s="256" t="n"/>
      <c r="F818" s="256" t="n"/>
      <c r="G818" s="256" t="n"/>
      <c r="H818" s="256" t="n"/>
      <c r="I818" s="256" t="n"/>
      <c r="J818" s="256" t="n"/>
      <c r="K818" s="256" t="n"/>
      <c r="L818" s="256" t="n"/>
      <c r="M818" s="256" t="n"/>
      <c r="N818" s="256" t="n"/>
      <c r="O818" s="256" t="n"/>
      <c r="P818" s="256" t="n"/>
      <c r="Q818" s="264">
        <f>IF(COUNTA(D818:P818)=0,"",ROUND(AVERAGE(D818:P818),1))</f>
        <v/>
      </c>
      <c r="S818" s="256" t="n"/>
      <c r="T818" s="256" t="n"/>
      <c r="U818" s="256" t="n"/>
      <c r="V818" s="256" t="n"/>
      <c r="W818" s="256" t="n"/>
      <c r="X818" s="256" t="n"/>
      <c r="Y818" s="256" t="n"/>
      <c r="Z818" s="256" t="n"/>
      <c r="AA818" s="256" t="n"/>
      <c r="AB818" s="256" t="n"/>
      <c r="AC818" s="256" t="n"/>
      <c r="AD818" s="256" t="n"/>
      <c r="AE818" s="256" t="n"/>
      <c r="AF818" s="264">
        <f>IF(COUNTA(S818:AE818)=0,"",ROUND(AVERAGE(S818:AE818),1))</f>
        <v/>
      </c>
      <c r="AH818" s="256" t="n"/>
      <c r="AI818" s="256" t="n"/>
      <c r="AJ818" s="256" t="n"/>
      <c r="AK818" s="256" t="n"/>
      <c r="AL818" s="256" t="n"/>
      <c r="AM818" s="256" t="n"/>
      <c r="AN818" s="256" t="n"/>
      <c r="AO818" s="256" t="n"/>
      <c r="AP818" s="256" t="n"/>
      <c r="AQ818" s="256" t="n"/>
      <c r="AR818" s="256" t="n"/>
      <c r="AS818" s="256" t="n"/>
      <c r="AT818" s="256" t="n"/>
      <c r="AU818" s="237">
        <f>IF(COUNTA(AH818:AT818)=0,"",ROUND(AVERAGE(AH818:AT818),1))</f>
        <v/>
      </c>
    </row>
    <row r="819" ht="14.4" customHeight="1" s="185">
      <c r="A819" s="257" t="inlineStr">
        <is>
          <t>📊 MOY.</t>
        </is>
      </c>
      <c r="C819" s="235" t="n"/>
      <c r="D819" s="258">
        <f>IF(COUNTA(D804:D818)=0,"",ROUND(AVERAGE(D804:D818),1))</f>
        <v/>
      </c>
      <c r="E819" s="258">
        <f>IF(COUNTA(E804:E818)=0,"",ROUND(AVERAGE(E804:E818),1))</f>
        <v/>
      </c>
      <c r="F819" s="258">
        <f>IF(COUNTA(F804:F818)=0,"",ROUND(AVERAGE(F804:F818),1))</f>
        <v/>
      </c>
      <c r="G819" s="258">
        <f>IF(COUNTA(G804:G818)=0,"",ROUND(AVERAGE(G804:G818),1))</f>
        <v/>
      </c>
      <c r="H819" s="258">
        <f>IF(COUNTA(H804:H818)=0,"",ROUND(AVERAGE(H804:H818),1))</f>
        <v/>
      </c>
      <c r="I819" s="258">
        <f>IF(COUNTA(I804:I818)=0,"",ROUND(AVERAGE(I804:I818),1))</f>
        <v/>
      </c>
      <c r="J819" s="258">
        <f>IF(COUNTA(J804:J818)=0,"",ROUND(AVERAGE(J804:J818),1))</f>
        <v/>
      </c>
      <c r="K819" s="258">
        <f>IF(COUNTA(K804:K818)=0,"",ROUND(AVERAGE(K804:K818),1))</f>
        <v/>
      </c>
      <c r="L819" s="258">
        <f>IF(COUNTA(L804:L818)=0,"",ROUND(AVERAGE(L804:L818),1))</f>
        <v/>
      </c>
      <c r="M819" s="258">
        <f>IF(COUNTA(M804:M818)=0,"",ROUND(AVERAGE(M804:M818),1))</f>
        <v/>
      </c>
      <c r="N819" s="258">
        <f>IF(COUNTA(N804:N818)=0,"",ROUND(AVERAGE(N804:N818),1))</f>
        <v/>
      </c>
      <c r="O819" s="258">
        <f>IF(COUNTA(O804:O818)=0,"",ROUND(AVERAGE(O804:O818),1))</f>
        <v/>
      </c>
      <c r="P819" s="258">
        <f>IF(COUNTA(P804:P818)=0,"",ROUND(AVERAGE(P804:P818),1))</f>
        <v/>
      </c>
      <c r="Q819" s="265">
        <f>IF(COUNTA(Q804:Q818)=0,"",ROUND(AVERAGE(Q804:Q818),1))</f>
        <v/>
      </c>
      <c r="S819" s="258">
        <f>IF(COUNTA(S804:S818)=0,"",ROUND(AVERAGE(S804:S818),1))</f>
        <v/>
      </c>
      <c r="T819" s="258">
        <f>IF(COUNTA(T804:T818)=0,"",ROUND(AVERAGE(T804:T818),1))</f>
        <v/>
      </c>
      <c r="U819" s="258">
        <f>IF(COUNTA(U804:U818)=0,"",ROUND(AVERAGE(U804:U818),1))</f>
        <v/>
      </c>
      <c r="V819" s="258">
        <f>IF(COUNTA(V804:V818)=0,"",ROUND(AVERAGE(V804:V818),1))</f>
        <v/>
      </c>
      <c r="W819" s="258">
        <f>IF(COUNTA(W804:W818)=0,"",ROUND(AVERAGE(W804:W818),1))</f>
        <v/>
      </c>
      <c r="X819" s="258">
        <f>IF(COUNTA(X804:X818)=0,"",ROUND(AVERAGE(X804:X818),1))</f>
        <v/>
      </c>
      <c r="Y819" s="258">
        <f>IF(COUNTA(Y804:Y818)=0,"",ROUND(AVERAGE(Y804:Y818),1))</f>
        <v/>
      </c>
      <c r="Z819" s="258">
        <f>IF(COUNTA(Z804:Z818)=0,"",ROUND(AVERAGE(Z804:Z818),1))</f>
        <v/>
      </c>
      <c r="AA819" s="258">
        <f>IF(COUNTA(AA804:AA818)=0,"",ROUND(AVERAGE(AA804:AA818),1))</f>
        <v/>
      </c>
      <c r="AB819" s="258">
        <f>IF(COUNTA(AB804:AB818)=0,"",ROUND(AVERAGE(AB804:AB818),1))</f>
        <v/>
      </c>
      <c r="AC819" s="258">
        <f>IF(COUNTA(AC804:AC818)=0,"",ROUND(AVERAGE(AC804:AC818),1))</f>
        <v/>
      </c>
      <c r="AD819" s="258">
        <f>IF(COUNTA(AD804:AD818)=0,"",ROUND(AVERAGE(AD804:AD818),1))</f>
        <v/>
      </c>
      <c r="AE819" s="258">
        <f>IF(COUNTA(AE804:AE818)=0,"",ROUND(AVERAGE(AE804:AE818),1))</f>
        <v/>
      </c>
      <c r="AF819" s="265">
        <f>IF(COUNTA(AF804:AF818)=0,"",ROUND(AVERAGE(AF804:AF818),1))</f>
        <v/>
      </c>
      <c r="AH819" s="258">
        <f>IF(COUNTA(AH804:AH818)=0,"",ROUND(AVERAGE(AH804:AH818),1))</f>
        <v/>
      </c>
      <c r="AI819" s="258">
        <f>IF(COUNTA(AI804:AI818)=0,"",ROUND(AVERAGE(AI804:AI818),1))</f>
        <v/>
      </c>
      <c r="AJ819" s="258">
        <f>IF(COUNTA(AJ804:AJ818)=0,"",ROUND(AVERAGE(AJ804:AJ818),1))</f>
        <v/>
      </c>
      <c r="AK819" s="258">
        <f>IF(COUNTA(AK804:AK818)=0,"",ROUND(AVERAGE(AK804:AK818),1))</f>
        <v/>
      </c>
      <c r="AL819" s="258">
        <f>IF(COUNTA(AL804:AL818)=0,"",ROUND(AVERAGE(AL804:AL818),1))</f>
        <v/>
      </c>
      <c r="AM819" s="258">
        <f>IF(COUNTA(AM804:AM818)=0,"",ROUND(AVERAGE(AM804:AM818),1))</f>
        <v/>
      </c>
      <c r="AN819" s="258">
        <f>IF(COUNTA(AN804:AN818)=0,"",ROUND(AVERAGE(AN804:AN818),1))</f>
        <v/>
      </c>
      <c r="AO819" s="258">
        <f>IF(COUNTA(AO804:AO818)=0,"",ROUND(AVERAGE(AO804:AO818),1))</f>
        <v/>
      </c>
      <c r="AP819" s="258">
        <f>IF(COUNTA(AP804:AP818)=0,"",ROUND(AVERAGE(AP804:AP818),1))</f>
        <v/>
      </c>
      <c r="AQ819" s="258">
        <f>IF(COUNTA(AQ804:AQ818)=0,"",ROUND(AVERAGE(AQ804:AQ818),1))</f>
        <v/>
      </c>
      <c r="AR819" s="258">
        <f>IF(COUNTA(AR804:AR818)=0,"",ROUND(AVERAGE(AR804:AR818),1))</f>
        <v/>
      </c>
      <c r="AS819" s="258">
        <f>IF(COUNTA(AS804:AS818)=0,"",ROUND(AVERAGE(AS804:AS818),1))</f>
        <v/>
      </c>
      <c r="AT819" s="258">
        <f>IF(COUNTA(AT804:AT818)=0,"",ROUND(AVERAGE(AT804:AT818),1))</f>
        <v/>
      </c>
      <c r="AU819" s="272">
        <f>IF(COUNTA(AU804:AU818)=0,"",ROUND(AVERAGE(AU804:AU818),1))</f>
        <v/>
      </c>
    </row>
    <row r="820" ht="30" customHeight="1" s="185">
      <c r="A820" s="260" t="inlineStr">
        <is>
          <t>N°</t>
        </is>
      </c>
      <c r="B820" s="245" t="inlineStr">
        <is>
          <t>📅 MERCREDI</t>
        </is>
      </c>
      <c r="C820" s="228" t="n"/>
      <c r="D820" s="229" t="inlineStr">
        <is>
          <t>Règles</t>
        </is>
      </c>
      <c r="E820" s="229" t="inlineStr">
        <is>
          <t>Coopér.</t>
        </is>
      </c>
      <c r="F820" s="229" t="inlineStr">
        <is>
          <t>Comm.</t>
        </is>
      </c>
      <c r="G820" s="229" t="inlineStr">
        <is>
          <t>Entraide</t>
        </is>
      </c>
      <c r="H820" s="230" t="inlineStr">
        <is>
          <t>Initiat.</t>
        </is>
      </c>
      <c r="I820" s="230" t="inlineStr">
        <is>
          <t>Gest.mat</t>
        </is>
      </c>
      <c r="J820" s="230" t="inlineStr">
        <is>
          <t>Orga.</t>
        </is>
      </c>
      <c r="K820" s="231" t="inlineStr">
        <is>
          <t>Imagin.</t>
        </is>
      </c>
      <c r="L820" s="231" t="inlineStr">
        <is>
          <t>Expr.art</t>
        </is>
      </c>
      <c r="M820" s="231" t="inlineStr">
        <is>
          <t>Expr.corp</t>
        </is>
      </c>
      <c r="N820" s="232" t="inlineStr">
        <is>
          <t>Coord.</t>
        </is>
      </c>
      <c r="O820" s="232" t="inlineStr">
        <is>
          <t>Endur.</t>
        </is>
      </c>
      <c r="P820" s="232" t="inlineStr">
        <is>
          <t>Esp.sport</t>
        </is>
      </c>
      <c r="Q820" s="267" t="inlineStr">
        <is>
          <t>MOY</t>
        </is>
      </c>
      <c r="R820" s="268" t="inlineStr">
        <is>
          <t>▼ Activité</t>
        </is>
      </c>
      <c r="S820" s="229" t="inlineStr">
        <is>
          <t>Règles</t>
        </is>
      </c>
      <c r="T820" s="229" t="inlineStr">
        <is>
          <t>Coopér.</t>
        </is>
      </c>
      <c r="U820" s="229" t="inlineStr">
        <is>
          <t>Comm.</t>
        </is>
      </c>
      <c r="V820" s="229" t="inlineStr">
        <is>
          <t>Entraide</t>
        </is>
      </c>
      <c r="W820" s="230" t="inlineStr">
        <is>
          <t>Initiat.</t>
        </is>
      </c>
      <c r="X820" s="230" t="inlineStr">
        <is>
          <t>Gest.mat</t>
        </is>
      </c>
      <c r="Y820" s="230" t="inlineStr">
        <is>
          <t>Orga.</t>
        </is>
      </c>
      <c r="Z820" s="231" t="inlineStr">
        <is>
          <t>Imagin.</t>
        </is>
      </c>
      <c r="AA820" s="231" t="inlineStr">
        <is>
          <t>Expr.art</t>
        </is>
      </c>
      <c r="AB820" s="231" t="inlineStr">
        <is>
          <t>Expr.corp</t>
        </is>
      </c>
      <c r="AC820" s="232" t="inlineStr">
        <is>
          <t>Coord.</t>
        </is>
      </c>
      <c r="AD820" s="232" t="inlineStr">
        <is>
          <t>Endur.</t>
        </is>
      </c>
      <c r="AE820" s="232" t="inlineStr">
        <is>
          <t>Esp.sport</t>
        </is>
      </c>
      <c r="AF820" s="267" t="inlineStr">
        <is>
          <t>MOY</t>
        </is>
      </c>
      <c r="AH820" s="229" t="inlineStr">
        <is>
          <t>Règles</t>
        </is>
      </c>
      <c r="AI820" s="229" t="inlineStr">
        <is>
          <t>Coopér.</t>
        </is>
      </c>
      <c r="AJ820" s="229" t="inlineStr">
        <is>
          <t>Comm.</t>
        </is>
      </c>
      <c r="AK820" s="229" t="inlineStr">
        <is>
          <t>Entraide</t>
        </is>
      </c>
      <c r="AL820" s="230" t="inlineStr">
        <is>
          <t>Initiat.</t>
        </is>
      </c>
      <c r="AM820" s="230" t="inlineStr">
        <is>
          <t>Gest.mat</t>
        </is>
      </c>
      <c r="AN820" s="230" t="inlineStr">
        <is>
          <t>Orga.</t>
        </is>
      </c>
      <c r="AO820" s="231" t="inlineStr">
        <is>
          <t>Imagin.</t>
        </is>
      </c>
      <c r="AP820" s="231" t="inlineStr">
        <is>
          <t>Expr.art</t>
        </is>
      </c>
      <c r="AQ820" s="231" t="inlineStr">
        <is>
          <t>Expr.corp</t>
        </is>
      </c>
      <c r="AR820" s="232" t="inlineStr">
        <is>
          <t>Coord.</t>
        </is>
      </c>
      <c r="AS820" s="232" t="inlineStr">
        <is>
          <t>Endur.</t>
        </is>
      </c>
      <c r="AT820" s="232" t="inlineStr">
        <is>
          <t>Esp.sport</t>
        </is>
      </c>
      <c r="AU820" s="269" t="inlineStr">
        <is>
          <t>MOY</t>
        </is>
      </c>
    </row>
    <row r="821" ht="14.4" customHeight="1" s="185">
      <c r="A821" s="255" t="n">
        <v>1</v>
      </c>
      <c r="B821" s="194">
        <f t="array" ref="B821:B821">IFERROR(INDEX(Liste_Enfants!B$4:B$53,SMALL(IF(Liste_Enfants!E$4:E$53="C",ROW(Liste_Enfants!E$4:E$53)-3),1))&amp;" "&amp;INDEX(Liste_Enfants!C$4:C$53,SMALL(IF(Liste_Enfants!E$4:E$53="C",ROW(Liste_Enfants!E$4:E$53)-3),1)),"")</f>
        <v/>
      </c>
      <c r="C821" s="235" t="n"/>
      <c r="D821" s="256" t="n"/>
      <c r="E821" s="256" t="n"/>
      <c r="F821" s="256" t="n"/>
      <c r="G821" s="256" t="n"/>
      <c r="H821" s="256" t="n"/>
      <c r="I821" s="256" t="n"/>
      <c r="J821" s="256" t="n"/>
      <c r="K821" s="256" t="n"/>
      <c r="L821" s="256" t="n"/>
      <c r="M821" s="256" t="n"/>
      <c r="N821" s="256" t="n"/>
      <c r="O821" s="256" t="n"/>
      <c r="P821" s="256" t="n"/>
      <c r="Q821" s="264">
        <f>IF(COUNTA(D821:P821)=0,"",ROUND(AVERAGE(D821:P821),1))</f>
        <v/>
      </c>
      <c r="S821" s="256" t="n"/>
      <c r="T821" s="256" t="n"/>
      <c r="U821" s="256" t="n"/>
      <c r="V821" s="256" t="n"/>
      <c r="W821" s="256" t="n"/>
      <c r="X821" s="256" t="n"/>
      <c r="Y821" s="256" t="n"/>
      <c r="Z821" s="256" t="n"/>
      <c r="AA821" s="256" t="n"/>
      <c r="AB821" s="256" t="n"/>
      <c r="AC821" s="256" t="n"/>
      <c r="AD821" s="256" t="n"/>
      <c r="AE821" s="256" t="n"/>
      <c r="AF821" s="264">
        <f>IF(COUNTA(S821:AE821)=0,"",ROUND(AVERAGE(S821:AE821),1))</f>
        <v/>
      </c>
      <c r="AH821" s="256" t="n"/>
      <c r="AI821" s="256" t="n"/>
      <c r="AJ821" s="256" t="n"/>
      <c r="AK821" s="256" t="n"/>
      <c r="AL821" s="256" t="n"/>
      <c r="AM821" s="256" t="n"/>
      <c r="AN821" s="256" t="n"/>
      <c r="AO821" s="256" t="n"/>
      <c r="AP821" s="256" t="n"/>
      <c r="AQ821" s="256" t="n"/>
      <c r="AR821" s="256" t="n"/>
      <c r="AS821" s="256" t="n"/>
      <c r="AT821" s="256" t="n"/>
      <c r="AU821" s="237">
        <f>IF(COUNTA(AH821:AT821)=0,"",ROUND(AVERAGE(AH821:AT821),1))</f>
        <v/>
      </c>
    </row>
    <row r="822" ht="14.4" customHeight="1" s="185">
      <c r="A822" s="255" t="n">
        <v>2</v>
      </c>
      <c r="B822" s="194">
        <f t="array" ref="B822:B822">IFERROR(INDEX(Liste_Enfants!B$4:B$53,SMALL(IF(Liste_Enfants!E$4:E$53="C",ROW(Liste_Enfants!E$4:E$53)-3),2))&amp;" "&amp;INDEX(Liste_Enfants!C$4:C$53,SMALL(IF(Liste_Enfants!E$4:E$53="C",ROW(Liste_Enfants!E$4:E$53)-3),2)),"")</f>
        <v/>
      </c>
      <c r="C822" s="235" t="n"/>
      <c r="D822" s="256" t="n"/>
      <c r="E822" s="256" t="n"/>
      <c r="F822" s="256" t="n"/>
      <c r="G822" s="256" t="n"/>
      <c r="H822" s="256" t="n"/>
      <c r="I822" s="256" t="n"/>
      <c r="J822" s="256" t="n"/>
      <c r="K822" s="256" t="n"/>
      <c r="L822" s="256" t="n"/>
      <c r="M822" s="256" t="n"/>
      <c r="N822" s="256" t="n"/>
      <c r="O822" s="256" t="n"/>
      <c r="P822" s="256" t="n"/>
      <c r="Q822" s="264">
        <f>IF(COUNTA(D822:P822)=0,"",ROUND(AVERAGE(D822:P822),1))</f>
        <v/>
      </c>
      <c r="S822" s="256" t="n"/>
      <c r="T822" s="256" t="n"/>
      <c r="U822" s="256" t="n"/>
      <c r="V822" s="256" t="n"/>
      <c r="W822" s="256" t="n"/>
      <c r="X822" s="256" t="n"/>
      <c r="Y822" s="256" t="n"/>
      <c r="Z822" s="256" t="n"/>
      <c r="AA822" s="256" t="n"/>
      <c r="AB822" s="256" t="n"/>
      <c r="AC822" s="256" t="n"/>
      <c r="AD822" s="256" t="n"/>
      <c r="AE822" s="256" t="n"/>
      <c r="AF822" s="264">
        <f>IF(COUNTA(S822:AE822)=0,"",ROUND(AVERAGE(S822:AE822),1))</f>
        <v/>
      </c>
      <c r="AH822" s="256" t="n"/>
      <c r="AI822" s="256" t="n"/>
      <c r="AJ822" s="256" t="n"/>
      <c r="AK822" s="256" t="n"/>
      <c r="AL822" s="256" t="n"/>
      <c r="AM822" s="256" t="n"/>
      <c r="AN822" s="256" t="n"/>
      <c r="AO822" s="256" t="n"/>
      <c r="AP822" s="256" t="n"/>
      <c r="AQ822" s="256" t="n"/>
      <c r="AR822" s="256" t="n"/>
      <c r="AS822" s="256" t="n"/>
      <c r="AT822" s="256" t="n"/>
      <c r="AU822" s="237">
        <f>IF(COUNTA(AH822:AT822)=0,"",ROUND(AVERAGE(AH822:AT822),1))</f>
        <v/>
      </c>
    </row>
    <row r="823" ht="14.4" customHeight="1" s="185">
      <c r="A823" s="255" t="n">
        <v>3</v>
      </c>
      <c r="B823" s="194">
        <f t="array" ref="B823:B823">IFERROR(INDEX(Liste_Enfants!B$4:B$53,SMALL(IF(Liste_Enfants!E$4:E$53="C",ROW(Liste_Enfants!E$4:E$53)-3),3))&amp;" "&amp;INDEX(Liste_Enfants!C$4:C$53,SMALL(IF(Liste_Enfants!E$4:E$53="C",ROW(Liste_Enfants!E$4:E$53)-3),3)),"")</f>
        <v/>
      </c>
      <c r="C823" s="235" t="n"/>
      <c r="D823" s="256" t="n"/>
      <c r="E823" s="256" t="n"/>
      <c r="F823" s="256" t="n"/>
      <c r="G823" s="256" t="n"/>
      <c r="H823" s="256" t="n"/>
      <c r="I823" s="256" t="n"/>
      <c r="J823" s="256" t="n"/>
      <c r="K823" s="256" t="n"/>
      <c r="L823" s="256" t="n"/>
      <c r="M823" s="256" t="n"/>
      <c r="N823" s="256" t="n"/>
      <c r="O823" s="256" t="n"/>
      <c r="P823" s="256" t="n"/>
      <c r="Q823" s="264">
        <f>IF(COUNTA(D823:P823)=0,"",ROUND(AVERAGE(D823:P823),1))</f>
        <v/>
      </c>
      <c r="S823" s="256" t="n"/>
      <c r="T823" s="256" t="n"/>
      <c r="U823" s="256" t="n"/>
      <c r="V823" s="256" t="n"/>
      <c r="W823" s="256" t="n"/>
      <c r="X823" s="256" t="n"/>
      <c r="Y823" s="256" t="n"/>
      <c r="Z823" s="256" t="n"/>
      <c r="AA823" s="256" t="n"/>
      <c r="AB823" s="256" t="n"/>
      <c r="AC823" s="256" t="n"/>
      <c r="AD823" s="256" t="n"/>
      <c r="AE823" s="256" t="n"/>
      <c r="AF823" s="264">
        <f>IF(COUNTA(S823:AE823)=0,"",ROUND(AVERAGE(S823:AE823),1))</f>
        <v/>
      </c>
      <c r="AH823" s="256" t="n"/>
      <c r="AI823" s="256" t="n"/>
      <c r="AJ823" s="256" t="n"/>
      <c r="AK823" s="256" t="n"/>
      <c r="AL823" s="256" t="n"/>
      <c r="AM823" s="256" t="n"/>
      <c r="AN823" s="256" t="n"/>
      <c r="AO823" s="256" t="n"/>
      <c r="AP823" s="256" t="n"/>
      <c r="AQ823" s="256" t="n"/>
      <c r="AR823" s="256" t="n"/>
      <c r="AS823" s="256" t="n"/>
      <c r="AT823" s="256" t="n"/>
      <c r="AU823" s="237">
        <f>IF(COUNTA(AH823:AT823)=0,"",ROUND(AVERAGE(AH823:AT823),1))</f>
        <v/>
      </c>
    </row>
    <row r="824" ht="14.4" customHeight="1" s="185">
      <c r="A824" s="255" t="n">
        <v>4</v>
      </c>
      <c r="B824" s="194">
        <f t="array" ref="B824:B824">IFERROR(INDEX(Liste_Enfants!B$4:B$53,SMALL(IF(Liste_Enfants!E$4:E$53="C",ROW(Liste_Enfants!E$4:E$53)-3),4))&amp;" "&amp;INDEX(Liste_Enfants!C$4:C$53,SMALL(IF(Liste_Enfants!E$4:E$53="C",ROW(Liste_Enfants!E$4:E$53)-3),4)),"")</f>
        <v/>
      </c>
      <c r="C824" s="235" t="n"/>
      <c r="D824" s="256" t="n"/>
      <c r="E824" s="256" t="n"/>
      <c r="F824" s="256" t="n"/>
      <c r="G824" s="256" t="n"/>
      <c r="H824" s="256" t="n"/>
      <c r="I824" s="256" t="n"/>
      <c r="J824" s="256" t="n"/>
      <c r="K824" s="256" t="n"/>
      <c r="L824" s="256" t="n"/>
      <c r="M824" s="256" t="n"/>
      <c r="N824" s="256" t="n"/>
      <c r="O824" s="256" t="n"/>
      <c r="P824" s="256" t="n"/>
      <c r="Q824" s="264">
        <f>IF(COUNTA(D824:P824)=0,"",ROUND(AVERAGE(D824:P824),1))</f>
        <v/>
      </c>
      <c r="S824" s="256" t="n"/>
      <c r="T824" s="256" t="n"/>
      <c r="U824" s="256" t="n"/>
      <c r="V824" s="256" t="n"/>
      <c r="W824" s="256" t="n"/>
      <c r="X824" s="256" t="n"/>
      <c r="Y824" s="256" t="n"/>
      <c r="Z824" s="256" t="n"/>
      <c r="AA824" s="256" t="n"/>
      <c r="AB824" s="256" t="n"/>
      <c r="AC824" s="256" t="n"/>
      <c r="AD824" s="256" t="n"/>
      <c r="AE824" s="256" t="n"/>
      <c r="AF824" s="264">
        <f>IF(COUNTA(S824:AE824)=0,"",ROUND(AVERAGE(S824:AE824),1))</f>
        <v/>
      </c>
      <c r="AH824" s="256" t="n"/>
      <c r="AI824" s="256" t="n"/>
      <c r="AJ824" s="256" t="n"/>
      <c r="AK824" s="256" t="n"/>
      <c r="AL824" s="256" t="n"/>
      <c r="AM824" s="256" t="n"/>
      <c r="AN824" s="256" t="n"/>
      <c r="AO824" s="256" t="n"/>
      <c r="AP824" s="256" t="n"/>
      <c r="AQ824" s="256" t="n"/>
      <c r="AR824" s="256" t="n"/>
      <c r="AS824" s="256" t="n"/>
      <c r="AT824" s="256" t="n"/>
      <c r="AU824" s="237">
        <f>IF(COUNTA(AH824:AT824)=0,"",ROUND(AVERAGE(AH824:AT824),1))</f>
        <v/>
      </c>
    </row>
    <row r="825" ht="14.4" customHeight="1" s="185">
      <c r="A825" s="255" t="n">
        <v>5</v>
      </c>
      <c r="B825" s="194">
        <f t="array" ref="B825:B825">IFERROR(INDEX(Liste_Enfants!B$4:B$53,SMALL(IF(Liste_Enfants!E$4:E$53="C",ROW(Liste_Enfants!E$4:E$53)-3),5))&amp;" "&amp;INDEX(Liste_Enfants!C$4:C$53,SMALL(IF(Liste_Enfants!E$4:E$53="C",ROW(Liste_Enfants!E$4:E$53)-3),5)),"")</f>
        <v/>
      </c>
      <c r="C825" s="235" t="n"/>
      <c r="D825" s="256" t="n"/>
      <c r="E825" s="256" t="n"/>
      <c r="F825" s="256" t="n"/>
      <c r="G825" s="256" t="n"/>
      <c r="H825" s="256" t="n"/>
      <c r="I825" s="256" t="n"/>
      <c r="J825" s="256" t="n"/>
      <c r="K825" s="256" t="n"/>
      <c r="L825" s="256" t="n"/>
      <c r="M825" s="256" t="n"/>
      <c r="N825" s="256" t="n"/>
      <c r="O825" s="256" t="n"/>
      <c r="P825" s="256" t="n"/>
      <c r="Q825" s="264">
        <f>IF(COUNTA(D825:P825)=0,"",ROUND(AVERAGE(D825:P825),1))</f>
        <v/>
      </c>
      <c r="S825" s="256" t="n"/>
      <c r="T825" s="256" t="n"/>
      <c r="U825" s="256" t="n"/>
      <c r="V825" s="256" t="n"/>
      <c r="W825" s="256" t="n"/>
      <c r="X825" s="256" t="n"/>
      <c r="Y825" s="256" t="n"/>
      <c r="Z825" s="256" t="n"/>
      <c r="AA825" s="256" t="n"/>
      <c r="AB825" s="256" t="n"/>
      <c r="AC825" s="256" t="n"/>
      <c r="AD825" s="256" t="n"/>
      <c r="AE825" s="256" t="n"/>
      <c r="AF825" s="264">
        <f>IF(COUNTA(S825:AE825)=0,"",ROUND(AVERAGE(S825:AE825),1))</f>
        <v/>
      </c>
      <c r="AH825" s="256" t="n"/>
      <c r="AI825" s="256" t="n"/>
      <c r="AJ825" s="256" t="n"/>
      <c r="AK825" s="256" t="n"/>
      <c r="AL825" s="256" t="n"/>
      <c r="AM825" s="256" t="n"/>
      <c r="AN825" s="256" t="n"/>
      <c r="AO825" s="256" t="n"/>
      <c r="AP825" s="256" t="n"/>
      <c r="AQ825" s="256" t="n"/>
      <c r="AR825" s="256" t="n"/>
      <c r="AS825" s="256" t="n"/>
      <c r="AT825" s="256" t="n"/>
      <c r="AU825" s="237">
        <f>IF(COUNTA(AH825:AT825)=0,"",ROUND(AVERAGE(AH825:AT825),1))</f>
        <v/>
      </c>
    </row>
    <row r="826" ht="14.4" customHeight="1" s="185">
      <c r="A826" s="255" t="n">
        <v>6</v>
      </c>
      <c r="B826" s="194">
        <f t="array" ref="B826:B826">IFERROR(INDEX(Liste_Enfants!B$4:B$53,SMALL(IF(Liste_Enfants!E$4:E$53="C",ROW(Liste_Enfants!E$4:E$53)-3),6))&amp;" "&amp;INDEX(Liste_Enfants!C$4:C$53,SMALL(IF(Liste_Enfants!E$4:E$53="C",ROW(Liste_Enfants!E$4:E$53)-3),6)),"")</f>
        <v/>
      </c>
      <c r="C826" s="235" t="n"/>
      <c r="D826" s="256" t="n"/>
      <c r="E826" s="256" t="n"/>
      <c r="F826" s="256" t="n"/>
      <c r="G826" s="256" t="n"/>
      <c r="H826" s="256" t="n"/>
      <c r="I826" s="256" t="n"/>
      <c r="J826" s="256" t="n"/>
      <c r="K826" s="256" t="n"/>
      <c r="L826" s="256" t="n"/>
      <c r="M826" s="256" t="n"/>
      <c r="N826" s="256" t="n"/>
      <c r="O826" s="256" t="n"/>
      <c r="P826" s="256" t="n"/>
      <c r="Q826" s="264">
        <f>IF(COUNTA(D826:P826)=0,"",ROUND(AVERAGE(D826:P826),1))</f>
        <v/>
      </c>
      <c r="S826" s="256" t="n"/>
      <c r="T826" s="256" t="n"/>
      <c r="U826" s="256" t="n"/>
      <c r="V826" s="256" t="n"/>
      <c r="W826" s="256" t="n"/>
      <c r="X826" s="256" t="n"/>
      <c r="Y826" s="256" t="n"/>
      <c r="Z826" s="256" t="n"/>
      <c r="AA826" s="256" t="n"/>
      <c r="AB826" s="256" t="n"/>
      <c r="AC826" s="256" t="n"/>
      <c r="AD826" s="256" t="n"/>
      <c r="AE826" s="256" t="n"/>
      <c r="AF826" s="264">
        <f>IF(COUNTA(S826:AE826)=0,"",ROUND(AVERAGE(S826:AE826),1))</f>
        <v/>
      </c>
      <c r="AH826" s="256" t="n"/>
      <c r="AI826" s="256" t="n"/>
      <c r="AJ826" s="256" t="n"/>
      <c r="AK826" s="256" t="n"/>
      <c r="AL826" s="256" t="n"/>
      <c r="AM826" s="256" t="n"/>
      <c r="AN826" s="256" t="n"/>
      <c r="AO826" s="256" t="n"/>
      <c r="AP826" s="256" t="n"/>
      <c r="AQ826" s="256" t="n"/>
      <c r="AR826" s="256" t="n"/>
      <c r="AS826" s="256" t="n"/>
      <c r="AT826" s="256" t="n"/>
      <c r="AU826" s="237">
        <f>IF(COUNTA(AH826:AT826)=0,"",ROUND(AVERAGE(AH826:AT826),1))</f>
        <v/>
      </c>
    </row>
    <row r="827" ht="14.4" customHeight="1" s="185">
      <c r="A827" s="255" t="n">
        <v>7</v>
      </c>
      <c r="B827" s="194">
        <f t="array" ref="B827:B827">IFERROR(INDEX(Liste_Enfants!B$4:B$53,SMALL(IF(Liste_Enfants!E$4:E$53="C",ROW(Liste_Enfants!E$4:E$53)-3),7))&amp;" "&amp;INDEX(Liste_Enfants!C$4:C$53,SMALL(IF(Liste_Enfants!E$4:E$53="C",ROW(Liste_Enfants!E$4:E$53)-3),7)),"")</f>
        <v/>
      </c>
      <c r="C827" s="235" t="n"/>
      <c r="D827" s="256" t="n"/>
      <c r="E827" s="256" t="n"/>
      <c r="F827" s="256" t="n"/>
      <c r="G827" s="256" t="n"/>
      <c r="H827" s="256" t="n"/>
      <c r="I827" s="256" t="n"/>
      <c r="J827" s="256" t="n"/>
      <c r="K827" s="256" t="n"/>
      <c r="L827" s="256" t="n"/>
      <c r="M827" s="256" t="n"/>
      <c r="N827" s="256" t="n"/>
      <c r="O827" s="256" t="n"/>
      <c r="P827" s="256" t="n"/>
      <c r="Q827" s="264">
        <f>IF(COUNTA(D827:P827)=0,"",ROUND(AVERAGE(D827:P827),1))</f>
        <v/>
      </c>
      <c r="S827" s="256" t="n"/>
      <c r="T827" s="256" t="n"/>
      <c r="U827" s="256" t="n"/>
      <c r="V827" s="256" t="n"/>
      <c r="W827" s="256" t="n"/>
      <c r="X827" s="256" t="n"/>
      <c r="Y827" s="256" t="n"/>
      <c r="Z827" s="256" t="n"/>
      <c r="AA827" s="256" t="n"/>
      <c r="AB827" s="256" t="n"/>
      <c r="AC827" s="256" t="n"/>
      <c r="AD827" s="256" t="n"/>
      <c r="AE827" s="256" t="n"/>
      <c r="AF827" s="264">
        <f>IF(COUNTA(S827:AE827)=0,"",ROUND(AVERAGE(S827:AE827),1))</f>
        <v/>
      </c>
      <c r="AH827" s="256" t="n"/>
      <c r="AI827" s="256" t="n"/>
      <c r="AJ827" s="256" t="n"/>
      <c r="AK827" s="256" t="n"/>
      <c r="AL827" s="256" t="n"/>
      <c r="AM827" s="256" t="n"/>
      <c r="AN827" s="256" t="n"/>
      <c r="AO827" s="256" t="n"/>
      <c r="AP827" s="256" t="n"/>
      <c r="AQ827" s="256" t="n"/>
      <c r="AR827" s="256" t="n"/>
      <c r="AS827" s="256" t="n"/>
      <c r="AT827" s="256" t="n"/>
      <c r="AU827" s="237">
        <f>IF(COUNTA(AH827:AT827)=0,"",ROUND(AVERAGE(AH827:AT827),1))</f>
        <v/>
      </c>
    </row>
    <row r="828" ht="14.4" customHeight="1" s="185">
      <c r="A828" s="255" t="n">
        <v>8</v>
      </c>
      <c r="B828" s="194">
        <f t="array" ref="B828:B828">IFERROR(INDEX(Liste_Enfants!B$4:B$53,SMALL(IF(Liste_Enfants!E$4:E$53="C",ROW(Liste_Enfants!E$4:E$53)-3),8))&amp;" "&amp;INDEX(Liste_Enfants!C$4:C$53,SMALL(IF(Liste_Enfants!E$4:E$53="C",ROW(Liste_Enfants!E$4:E$53)-3),8)),"")</f>
        <v/>
      </c>
      <c r="C828" s="235" t="n"/>
      <c r="D828" s="256" t="n"/>
      <c r="E828" s="256" t="n"/>
      <c r="F828" s="256" t="n"/>
      <c r="G828" s="256" t="n"/>
      <c r="H828" s="256" t="n"/>
      <c r="I828" s="256" t="n"/>
      <c r="J828" s="256" t="n"/>
      <c r="K828" s="256" t="n"/>
      <c r="L828" s="256" t="n"/>
      <c r="M828" s="256" t="n"/>
      <c r="N828" s="256" t="n"/>
      <c r="O828" s="256" t="n"/>
      <c r="P828" s="256" t="n"/>
      <c r="Q828" s="264">
        <f>IF(COUNTA(D828:P828)=0,"",ROUND(AVERAGE(D828:P828),1))</f>
        <v/>
      </c>
      <c r="S828" s="256" t="n"/>
      <c r="T828" s="256" t="n"/>
      <c r="U828" s="256" t="n"/>
      <c r="V828" s="256" t="n"/>
      <c r="W828" s="256" t="n"/>
      <c r="X828" s="256" t="n"/>
      <c r="Y828" s="256" t="n"/>
      <c r="Z828" s="256" t="n"/>
      <c r="AA828" s="256" t="n"/>
      <c r="AB828" s="256" t="n"/>
      <c r="AC828" s="256" t="n"/>
      <c r="AD828" s="256" t="n"/>
      <c r="AE828" s="256" t="n"/>
      <c r="AF828" s="264">
        <f>IF(COUNTA(S828:AE828)=0,"",ROUND(AVERAGE(S828:AE828),1))</f>
        <v/>
      </c>
      <c r="AH828" s="256" t="n"/>
      <c r="AI828" s="256" t="n"/>
      <c r="AJ828" s="256" t="n"/>
      <c r="AK828" s="256" t="n"/>
      <c r="AL828" s="256" t="n"/>
      <c r="AM828" s="256" t="n"/>
      <c r="AN828" s="256" t="n"/>
      <c r="AO828" s="256" t="n"/>
      <c r="AP828" s="256" t="n"/>
      <c r="AQ828" s="256" t="n"/>
      <c r="AR828" s="256" t="n"/>
      <c r="AS828" s="256" t="n"/>
      <c r="AT828" s="256" t="n"/>
      <c r="AU828" s="237">
        <f>IF(COUNTA(AH828:AT828)=0,"",ROUND(AVERAGE(AH828:AT828),1))</f>
        <v/>
      </c>
    </row>
    <row r="829" ht="14.4" customHeight="1" s="185">
      <c r="A829" s="255" t="n">
        <v>9</v>
      </c>
      <c r="B829" s="194">
        <f t="array" ref="B829:B829">IFERROR(INDEX(Liste_Enfants!B$4:B$53,SMALL(IF(Liste_Enfants!E$4:E$53="C",ROW(Liste_Enfants!E$4:E$53)-3),9))&amp;" "&amp;INDEX(Liste_Enfants!C$4:C$53,SMALL(IF(Liste_Enfants!E$4:E$53="C",ROW(Liste_Enfants!E$4:E$53)-3),9)),"")</f>
        <v/>
      </c>
      <c r="C829" s="235" t="n"/>
      <c r="D829" s="256" t="n"/>
      <c r="E829" s="256" t="n"/>
      <c r="F829" s="256" t="n"/>
      <c r="G829" s="256" t="n"/>
      <c r="H829" s="256" t="n"/>
      <c r="I829" s="256" t="n"/>
      <c r="J829" s="256" t="n"/>
      <c r="K829" s="256" t="n"/>
      <c r="L829" s="256" t="n"/>
      <c r="M829" s="256" t="n"/>
      <c r="N829" s="256" t="n"/>
      <c r="O829" s="256" t="n"/>
      <c r="P829" s="256" t="n"/>
      <c r="Q829" s="264">
        <f>IF(COUNTA(D829:P829)=0,"",ROUND(AVERAGE(D829:P829),1))</f>
        <v/>
      </c>
      <c r="S829" s="256" t="n"/>
      <c r="T829" s="256" t="n"/>
      <c r="U829" s="256" t="n"/>
      <c r="V829" s="256" t="n"/>
      <c r="W829" s="256" t="n"/>
      <c r="X829" s="256" t="n"/>
      <c r="Y829" s="256" t="n"/>
      <c r="Z829" s="256" t="n"/>
      <c r="AA829" s="256" t="n"/>
      <c r="AB829" s="256" t="n"/>
      <c r="AC829" s="256" t="n"/>
      <c r="AD829" s="256" t="n"/>
      <c r="AE829" s="256" t="n"/>
      <c r="AF829" s="264">
        <f>IF(COUNTA(S829:AE829)=0,"",ROUND(AVERAGE(S829:AE829),1))</f>
        <v/>
      </c>
      <c r="AH829" s="256" t="n"/>
      <c r="AI829" s="256" t="n"/>
      <c r="AJ829" s="256" t="n"/>
      <c r="AK829" s="256" t="n"/>
      <c r="AL829" s="256" t="n"/>
      <c r="AM829" s="256" t="n"/>
      <c r="AN829" s="256" t="n"/>
      <c r="AO829" s="256" t="n"/>
      <c r="AP829" s="256" t="n"/>
      <c r="AQ829" s="256" t="n"/>
      <c r="AR829" s="256" t="n"/>
      <c r="AS829" s="256" t="n"/>
      <c r="AT829" s="256" t="n"/>
      <c r="AU829" s="237">
        <f>IF(COUNTA(AH829:AT829)=0,"",ROUND(AVERAGE(AH829:AT829),1))</f>
        <v/>
      </c>
    </row>
    <row r="830" ht="14.4" customHeight="1" s="185">
      <c r="A830" s="255" t="n">
        <v>10</v>
      </c>
      <c r="B830" s="194">
        <f t="array" ref="B830:B830">IFERROR(INDEX(Liste_Enfants!B$4:B$53,SMALL(IF(Liste_Enfants!E$4:E$53="C",ROW(Liste_Enfants!E$4:E$53)-3),10))&amp;" "&amp;INDEX(Liste_Enfants!C$4:C$53,SMALL(IF(Liste_Enfants!E$4:E$53="C",ROW(Liste_Enfants!E$4:E$53)-3),10)),"")</f>
        <v/>
      </c>
      <c r="C830" s="235" t="n"/>
      <c r="D830" s="256" t="n"/>
      <c r="E830" s="256" t="n"/>
      <c r="F830" s="256" t="n"/>
      <c r="G830" s="256" t="n"/>
      <c r="H830" s="256" t="n"/>
      <c r="I830" s="256" t="n"/>
      <c r="J830" s="256" t="n"/>
      <c r="K830" s="256" t="n"/>
      <c r="L830" s="256" t="n"/>
      <c r="M830" s="256" t="n"/>
      <c r="N830" s="256" t="n"/>
      <c r="O830" s="256" t="n"/>
      <c r="P830" s="256" t="n"/>
      <c r="Q830" s="264">
        <f>IF(COUNTA(D830:P830)=0,"",ROUND(AVERAGE(D830:P830),1))</f>
        <v/>
      </c>
      <c r="S830" s="256" t="n"/>
      <c r="T830" s="256" t="n"/>
      <c r="U830" s="256" t="n"/>
      <c r="V830" s="256" t="n"/>
      <c r="W830" s="256" t="n"/>
      <c r="X830" s="256" t="n"/>
      <c r="Y830" s="256" t="n"/>
      <c r="Z830" s="256" t="n"/>
      <c r="AA830" s="256" t="n"/>
      <c r="AB830" s="256" t="n"/>
      <c r="AC830" s="256" t="n"/>
      <c r="AD830" s="256" t="n"/>
      <c r="AE830" s="256" t="n"/>
      <c r="AF830" s="264">
        <f>IF(COUNTA(S830:AE830)=0,"",ROUND(AVERAGE(S830:AE830),1))</f>
        <v/>
      </c>
      <c r="AH830" s="256" t="n"/>
      <c r="AI830" s="256" t="n"/>
      <c r="AJ830" s="256" t="n"/>
      <c r="AK830" s="256" t="n"/>
      <c r="AL830" s="256" t="n"/>
      <c r="AM830" s="256" t="n"/>
      <c r="AN830" s="256" t="n"/>
      <c r="AO830" s="256" t="n"/>
      <c r="AP830" s="256" t="n"/>
      <c r="AQ830" s="256" t="n"/>
      <c r="AR830" s="256" t="n"/>
      <c r="AS830" s="256" t="n"/>
      <c r="AT830" s="256" t="n"/>
      <c r="AU830" s="237">
        <f>IF(COUNTA(AH830:AT830)=0,"",ROUND(AVERAGE(AH830:AT830),1))</f>
        <v/>
      </c>
    </row>
    <row r="831" ht="14.4" customHeight="1" s="185">
      <c r="A831" s="255" t="n">
        <v>11</v>
      </c>
      <c r="B831" s="194">
        <f t="array" ref="B831:B831">IFERROR(INDEX(Liste_Enfants!B$4:B$53,SMALL(IF(Liste_Enfants!E$4:E$53="C",ROW(Liste_Enfants!E$4:E$53)-3),11))&amp;" "&amp;INDEX(Liste_Enfants!C$4:C$53,SMALL(IF(Liste_Enfants!E$4:E$53="C",ROW(Liste_Enfants!E$4:E$53)-3),11)),"")</f>
        <v/>
      </c>
      <c r="C831" s="235" t="n"/>
      <c r="D831" s="256" t="n"/>
      <c r="E831" s="256" t="n"/>
      <c r="F831" s="256" t="n"/>
      <c r="G831" s="256" t="n"/>
      <c r="H831" s="256" t="n"/>
      <c r="I831" s="256" t="n"/>
      <c r="J831" s="256" t="n"/>
      <c r="K831" s="256" t="n"/>
      <c r="L831" s="256" t="n"/>
      <c r="M831" s="256" t="n"/>
      <c r="N831" s="256" t="n"/>
      <c r="O831" s="256" t="n"/>
      <c r="P831" s="256" t="n"/>
      <c r="Q831" s="264">
        <f>IF(COUNTA(D831:P831)=0,"",ROUND(AVERAGE(D831:P831),1))</f>
        <v/>
      </c>
      <c r="S831" s="256" t="n"/>
      <c r="T831" s="256" t="n"/>
      <c r="U831" s="256" t="n"/>
      <c r="V831" s="256" t="n"/>
      <c r="W831" s="256" t="n"/>
      <c r="X831" s="256" t="n"/>
      <c r="Y831" s="256" t="n"/>
      <c r="Z831" s="256" t="n"/>
      <c r="AA831" s="256" t="n"/>
      <c r="AB831" s="256" t="n"/>
      <c r="AC831" s="256" t="n"/>
      <c r="AD831" s="256" t="n"/>
      <c r="AE831" s="256" t="n"/>
      <c r="AF831" s="264">
        <f>IF(COUNTA(S831:AE831)=0,"",ROUND(AVERAGE(S831:AE831),1))</f>
        <v/>
      </c>
      <c r="AH831" s="256" t="n"/>
      <c r="AI831" s="256" t="n"/>
      <c r="AJ831" s="256" t="n"/>
      <c r="AK831" s="256" t="n"/>
      <c r="AL831" s="256" t="n"/>
      <c r="AM831" s="256" t="n"/>
      <c r="AN831" s="256" t="n"/>
      <c r="AO831" s="256" t="n"/>
      <c r="AP831" s="256" t="n"/>
      <c r="AQ831" s="256" t="n"/>
      <c r="AR831" s="256" t="n"/>
      <c r="AS831" s="256" t="n"/>
      <c r="AT831" s="256" t="n"/>
      <c r="AU831" s="237">
        <f>IF(COUNTA(AH831:AT831)=0,"",ROUND(AVERAGE(AH831:AT831),1))</f>
        <v/>
      </c>
    </row>
    <row r="832" ht="14.4" customHeight="1" s="185">
      <c r="A832" s="255" t="n">
        <v>12</v>
      </c>
      <c r="B832" s="194">
        <f t="array" ref="B832:B832">IFERROR(INDEX(Liste_Enfants!B$4:B$53,SMALL(IF(Liste_Enfants!E$4:E$53="C",ROW(Liste_Enfants!E$4:E$53)-3),12))&amp;" "&amp;INDEX(Liste_Enfants!C$4:C$53,SMALL(IF(Liste_Enfants!E$4:E$53="C",ROW(Liste_Enfants!E$4:E$53)-3),12)),"")</f>
        <v/>
      </c>
      <c r="C832" s="235" t="n"/>
      <c r="D832" s="256" t="n"/>
      <c r="E832" s="256" t="n"/>
      <c r="F832" s="256" t="n"/>
      <c r="G832" s="256" t="n"/>
      <c r="H832" s="256" t="n"/>
      <c r="I832" s="256" t="n"/>
      <c r="J832" s="256" t="n"/>
      <c r="K832" s="256" t="n"/>
      <c r="L832" s="256" t="n"/>
      <c r="M832" s="256" t="n"/>
      <c r="N832" s="256" t="n"/>
      <c r="O832" s="256" t="n"/>
      <c r="P832" s="256" t="n"/>
      <c r="Q832" s="264">
        <f>IF(COUNTA(D832:P832)=0,"",ROUND(AVERAGE(D832:P832),1))</f>
        <v/>
      </c>
      <c r="S832" s="256" t="n"/>
      <c r="T832" s="256" t="n"/>
      <c r="U832" s="256" t="n"/>
      <c r="V832" s="256" t="n"/>
      <c r="W832" s="256" t="n"/>
      <c r="X832" s="256" t="n"/>
      <c r="Y832" s="256" t="n"/>
      <c r="Z832" s="256" t="n"/>
      <c r="AA832" s="256" t="n"/>
      <c r="AB832" s="256" t="n"/>
      <c r="AC832" s="256" t="n"/>
      <c r="AD832" s="256" t="n"/>
      <c r="AE832" s="256" t="n"/>
      <c r="AF832" s="264">
        <f>IF(COUNTA(S832:AE832)=0,"",ROUND(AVERAGE(S832:AE832),1))</f>
        <v/>
      </c>
      <c r="AH832" s="256" t="n"/>
      <c r="AI832" s="256" t="n"/>
      <c r="AJ832" s="256" t="n"/>
      <c r="AK832" s="256" t="n"/>
      <c r="AL832" s="256" t="n"/>
      <c r="AM832" s="256" t="n"/>
      <c r="AN832" s="256" t="n"/>
      <c r="AO832" s="256" t="n"/>
      <c r="AP832" s="256" t="n"/>
      <c r="AQ832" s="256" t="n"/>
      <c r="AR832" s="256" t="n"/>
      <c r="AS832" s="256" t="n"/>
      <c r="AT832" s="256" t="n"/>
      <c r="AU832" s="237">
        <f>IF(COUNTA(AH832:AT832)=0,"",ROUND(AVERAGE(AH832:AT832),1))</f>
        <v/>
      </c>
    </row>
    <row r="833" ht="14.4" customHeight="1" s="185">
      <c r="A833" s="255" t="n">
        <v>13</v>
      </c>
      <c r="B833" s="194">
        <f t="array" ref="B833:B833">IFERROR(INDEX(Liste_Enfants!B$4:B$53,SMALL(IF(Liste_Enfants!E$4:E$53="C",ROW(Liste_Enfants!E$4:E$53)-3),13))&amp;" "&amp;INDEX(Liste_Enfants!C$4:C$53,SMALL(IF(Liste_Enfants!E$4:E$53="C",ROW(Liste_Enfants!E$4:E$53)-3),13)),"")</f>
        <v/>
      </c>
      <c r="C833" s="235" t="n"/>
      <c r="D833" s="256" t="n"/>
      <c r="E833" s="256" t="n"/>
      <c r="F833" s="256" t="n"/>
      <c r="G833" s="256" t="n"/>
      <c r="H833" s="256" t="n"/>
      <c r="I833" s="256" t="n"/>
      <c r="J833" s="256" t="n"/>
      <c r="K833" s="256" t="n"/>
      <c r="L833" s="256" t="n"/>
      <c r="M833" s="256" t="n"/>
      <c r="N833" s="256" t="n"/>
      <c r="O833" s="256" t="n"/>
      <c r="P833" s="256" t="n"/>
      <c r="Q833" s="264">
        <f>IF(COUNTA(D833:P833)=0,"",ROUND(AVERAGE(D833:P833),1))</f>
        <v/>
      </c>
      <c r="S833" s="256" t="n"/>
      <c r="T833" s="256" t="n"/>
      <c r="U833" s="256" t="n"/>
      <c r="V833" s="256" t="n"/>
      <c r="W833" s="256" t="n"/>
      <c r="X833" s="256" t="n"/>
      <c r="Y833" s="256" t="n"/>
      <c r="Z833" s="256" t="n"/>
      <c r="AA833" s="256" t="n"/>
      <c r="AB833" s="256" t="n"/>
      <c r="AC833" s="256" t="n"/>
      <c r="AD833" s="256" t="n"/>
      <c r="AE833" s="256" t="n"/>
      <c r="AF833" s="264">
        <f>IF(COUNTA(S833:AE833)=0,"",ROUND(AVERAGE(S833:AE833),1))</f>
        <v/>
      </c>
      <c r="AH833" s="256" t="n"/>
      <c r="AI833" s="256" t="n"/>
      <c r="AJ833" s="256" t="n"/>
      <c r="AK833" s="256" t="n"/>
      <c r="AL833" s="256" t="n"/>
      <c r="AM833" s="256" t="n"/>
      <c r="AN833" s="256" t="n"/>
      <c r="AO833" s="256" t="n"/>
      <c r="AP833" s="256" t="n"/>
      <c r="AQ833" s="256" t="n"/>
      <c r="AR833" s="256" t="n"/>
      <c r="AS833" s="256" t="n"/>
      <c r="AT833" s="256" t="n"/>
      <c r="AU833" s="237">
        <f>IF(COUNTA(AH833:AT833)=0,"",ROUND(AVERAGE(AH833:AT833),1))</f>
        <v/>
      </c>
    </row>
    <row r="834" ht="14.4" customHeight="1" s="185">
      <c r="A834" s="255" t="n">
        <v>14</v>
      </c>
      <c r="B834" s="194">
        <f t="array" ref="B834:B834">IFERROR(INDEX(Liste_Enfants!B$4:B$53,SMALL(IF(Liste_Enfants!E$4:E$53="C",ROW(Liste_Enfants!E$4:E$53)-3),14))&amp;" "&amp;INDEX(Liste_Enfants!C$4:C$53,SMALL(IF(Liste_Enfants!E$4:E$53="C",ROW(Liste_Enfants!E$4:E$53)-3),14)),"")</f>
        <v/>
      </c>
      <c r="C834" s="235" t="n"/>
      <c r="D834" s="256" t="n"/>
      <c r="E834" s="256" t="n"/>
      <c r="F834" s="256" t="n"/>
      <c r="G834" s="256" t="n"/>
      <c r="H834" s="256" t="n"/>
      <c r="I834" s="256" t="n"/>
      <c r="J834" s="256" t="n"/>
      <c r="K834" s="256" t="n"/>
      <c r="L834" s="256" t="n"/>
      <c r="M834" s="256" t="n"/>
      <c r="N834" s="256" t="n"/>
      <c r="O834" s="256" t="n"/>
      <c r="P834" s="256" t="n"/>
      <c r="Q834" s="264">
        <f>IF(COUNTA(D834:P834)=0,"",ROUND(AVERAGE(D834:P834),1))</f>
        <v/>
      </c>
      <c r="S834" s="256" t="n"/>
      <c r="T834" s="256" t="n"/>
      <c r="U834" s="256" t="n"/>
      <c r="V834" s="256" t="n"/>
      <c r="W834" s="256" t="n"/>
      <c r="X834" s="256" t="n"/>
      <c r="Y834" s="256" t="n"/>
      <c r="Z834" s="256" t="n"/>
      <c r="AA834" s="256" t="n"/>
      <c r="AB834" s="256" t="n"/>
      <c r="AC834" s="256" t="n"/>
      <c r="AD834" s="256" t="n"/>
      <c r="AE834" s="256" t="n"/>
      <c r="AF834" s="264">
        <f>IF(COUNTA(S834:AE834)=0,"",ROUND(AVERAGE(S834:AE834),1))</f>
        <v/>
      </c>
      <c r="AH834" s="256" t="n"/>
      <c r="AI834" s="256" t="n"/>
      <c r="AJ834" s="256" t="n"/>
      <c r="AK834" s="256" t="n"/>
      <c r="AL834" s="256" t="n"/>
      <c r="AM834" s="256" t="n"/>
      <c r="AN834" s="256" t="n"/>
      <c r="AO834" s="256" t="n"/>
      <c r="AP834" s="256" t="n"/>
      <c r="AQ834" s="256" t="n"/>
      <c r="AR834" s="256" t="n"/>
      <c r="AS834" s="256" t="n"/>
      <c r="AT834" s="256" t="n"/>
      <c r="AU834" s="237">
        <f>IF(COUNTA(AH834:AT834)=0,"",ROUND(AVERAGE(AH834:AT834),1))</f>
        <v/>
      </c>
    </row>
    <row r="835" ht="14.4" customHeight="1" s="185">
      <c r="A835" s="255" t="n">
        <v>15</v>
      </c>
      <c r="B835" s="194">
        <f t="array" ref="B835:B835">IFERROR(INDEX(Liste_Enfants!B$4:B$53,SMALL(IF(Liste_Enfants!E$4:E$53="C",ROW(Liste_Enfants!E$4:E$53)-3),15))&amp;" "&amp;INDEX(Liste_Enfants!C$4:C$53,SMALL(IF(Liste_Enfants!E$4:E$53="C",ROW(Liste_Enfants!E$4:E$53)-3),15)),"")</f>
        <v/>
      </c>
      <c r="C835" s="235" t="n"/>
      <c r="D835" s="256" t="n"/>
      <c r="E835" s="256" t="n"/>
      <c r="F835" s="256" t="n"/>
      <c r="G835" s="256" t="n"/>
      <c r="H835" s="256" t="n"/>
      <c r="I835" s="256" t="n"/>
      <c r="J835" s="256" t="n"/>
      <c r="K835" s="256" t="n"/>
      <c r="L835" s="256" t="n"/>
      <c r="M835" s="256" t="n"/>
      <c r="N835" s="256" t="n"/>
      <c r="O835" s="256" t="n"/>
      <c r="P835" s="256" t="n"/>
      <c r="Q835" s="264">
        <f>IF(COUNTA(D835:P835)=0,"",ROUND(AVERAGE(D835:P835),1))</f>
        <v/>
      </c>
      <c r="S835" s="256" t="n"/>
      <c r="T835" s="256" t="n"/>
      <c r="U835" s="256" t="n"/>
      <c r="V835" s="256" t="n"/>
      <c r="W835" s="256" t="n"/>
      <c r="X835" s="256" t="n"/>
      <c r="Y835" s="256" t="n"/>
      <c r="Z835" s="256" t="n"/>
      <c r="AA835" s="256" t="n"/>
      <c r="AB835" s="256" t="n"/>
      <c r="AC835" s="256" t="n"/>
      <c r="AD835" s="256" t="n"/>
      <c r="AE835" s="256" t="n"/>
      <c r="AF835" s="264">
        <f>IF(COUNTA(S835:AE835)=0,"",ROUND(AVERAGE(S835:AE835),1))</f>
        <v/>
      </c>
      <c r="AH835" s="256" t="n"/>
      <c r="AI835" s="256" t="n"/>
      <c r="AJ835" s="256" t="n"/>
      <c r="AK835" s="256" t="n"/>
      <c r="AL835" s="256" t="n"/>
      <c r="AM835" s="256" t="n"/>
      <c r="AN835" s="256" t="n"/>
      <c r="AO835" s="256" t="n"/>
      <c r="AP835" s="256" t="n"/>
      <c r="AQ835" s="256" t="n"/>
      <c r="AR835" s="256" t="n"/>
      <c r="AS835" s="256" t="n"/>
      <c r="AT835" s="256" t="n"/>
      <c r="AU835" s="237">
        <f>IF(COUNTA(AH835:AT835)=0,"",ROUND(AVERAGE(AH835:AT835),1))</f>
        <v/>
      </c>
    </row>
    <row r="836" ht="14.4" customHeight="1" s="185">
      <c r="A836" s="257" t="inlineStr">
        <is>
          <t>📊 MOY.</t>
        </is>
      </c>
      <c r="C836" s="235" t="n"/>
      <c r="D836" s="258">
        <f>IF(COUNTA(D821:D835)=0,"",ROUND(AVERAGE(D821:D835),1))</f>
        <v/>
      </c>
      <c r="E836" s="258">
        <f>IF(COUNTA(E821:E835)=0,"",ROUND(AVERAGE(E821:E835),1))</f>
        <v/>
      </c>
      <c r="F836" s="258">
        <f>IF(COUNTA(F821:F835)=0,"",ROUND(AVERAGE(F821:F835),1))</f>
        <v/>
      </c>
      <c r="G836" s="258">
        <f>IF(COUNTA(G821:G835)=0,"",ROUND(AVERAGE(G821:G835),1))</f>
        <v/>
      </c>
      <c r="H836" s="258">
        <f>IF(COUNTA(H821:H835)=0,"",ROUND(AVERAGE(H821:H835),1))</f>
        <v/>
      </c>
      <c r="I836" s="258">
        <f>IF(COUNTA(I821:I835)=0,"",ROUND(AVERAGE(I821:I835),1))</f>
        <v/>
      </c>
      <c r="J836" s="258">
        <f>IF(COUNTA(J821:J835)=0,"",ROUND(AVERAGE(J821:J835),1))</f>
        <v/>
      </c>
      <c r="K836" s="258">
        <f>IF(COUNTA(K821:K835)=0,"",ROUND(AVERAGE(K821:K835),1))</f>
        <v/>
      </c>
      <c r="L836" s="258">
        <f>IF(COUNTA(L821:L835)=0,"",ROUND(AVERAGE(L821:L835),1))</f>
        <v/>
      </c>
      <c r="M836" s="258">
        <f>IF(COUNTA(M821:M835)=0,"",ROUND(AVERAGE(M821:M835),1))</f>
        <v/>
      </c>
      <c r="N836" s="258">
        <f>IF(COUNTA(N821:N835)=0,"",ROUND(AVERAGE(N821:N835),1))</f>
        <v/>
      </c>
      <c r="O836" s="258">
        <f>IF(COUNTA(O821:O835)=0,"",ROUND(AVERAGE(O821:O835),1))</f>
        <v/>
      </c>
      <c r="P836" s="258">
        <f>IF(COUNTA(P821:P835)=0,"",ROUND(AVERAGE(P821:P835),1))</f>
        <v/>
      </c>
      <c r="Q836" s="265">
        <f>IF(COUNTA(Q821:Q835)=0,"",ROUND(AVERAGE(Q821:Q835),1))</f>
        <v/>
      </c>
      <c r="S836" s="258">
        <f>IF(COUNTA(S821:S835)=0,"",ROUND(AVERAGE(S821:S835),1))</f>
        <v/>
      </c>
      <c r="T836" s="258">
        <f>IF(COUNTA(T821:T835)=0,"",ROUND(AVERAGE(T821:T835),1))</f>
        <v/>
      </c>
      <c r="U836" s="258">
        <f>IF(COUNTA(U821:U835)=0,"",ROUND(AVERAGE(U821:U835),1))</f>
        <v/>
      </c>
      <c r="V836" s="258">
        <f>IF(COUNTA(V821:V835)=0,"",ROUND(AVERAGE(V821:V835),1))</f>
        <v/>
      </c>
      <c r="W836" s="258">
        <f>IF(COUNTA(W821:W835)=0,"",ROUND(AVERAGE(W821:W835),1))</f>
        <v/>
      </c>
      <c r="X836" s="258">
        <f>IF(COUNTA(X821:X835)=0,"",ROUND(AVERAGE(X821:X835),1))</f>
        <v/>
      </c>
      <c r="Y836" s="258">
        <f>IF(COUNTA(Y821:Y835)=0,"",ROUND(AVERAGE(Y821:Y835),1))</f>
        <v/>
      </c>
      <c r="Z836" s="258">
        <f>IF(COUNTA(Z821:Z835)=0,"",ROUND(AVERAGE(Z821:Z835),1))</f>
        <v/>
      </c>
      <c r="AA836" s="258">
        <f>IF(COUNTA(AA821:AA835)=0,"",ROUND(AVERAGE(AA821:AA835),1))</f>
        <v/>
      </c>
      <c r="AB836" s="258">
        <f>IF(COUNTA(AB821:AB835)=0,"",ROUND(AVERAGE(AB821:AB835),1))</f>
        <v/>
      </c>
      <c r="AC836" s="258">
        <f>IF(COUNTA(AC821:AC835)=0,"",ROUND(AVERAGE(AC821:AC835),1))</f>
        <v/>
      </c>
      <c r="AD836" s="258">
        <f>IF(COUNTA(AD821:AD835)=0,"",ROUND(AVERAGE(AD821:AD835),1))</f>
        <v/>
      </c>
      <c r="AE836" s="258">
        <f>IF(COUNTA(AE821:AE835)=0,"",ROUND(AVERAGE(AE821:AE835),1))</f>
        <v/>
      </c>
      <c r="AF836" s="265">
        <f>IF(COUNTA(AF821:AF835)=0,"",ROUND(AVERAGE(AF821:AF835),1))</f>
        <v/>
      </c>
      <c r="AH836" s="258">
        <f>IF(COUNTA(AH821:AH835)=0,"",ROUND(AVERAGE(AH821:AH835),1))</f>
        <v/>
      </c>
      <c r="AI836" s="258">
        <f>IF(COUNTA(AI821:AI835)=0,"",ROUND(AVERAGE(AI821:AI835),1))</f>
        <v/>
      </c>
      <c r="AJ836" s="258">
        <f>IF(COUNTA(AJ821:AJ835)=0,"",ROUND(AVERAGE(AJ821:AJ835),1))</f>
        <v/>
      </c>
      <c r="AK836" s="258">
        <f>IF(COUNTA(AK821:AK835)=0,"",ROUND(AVERAGE(AK821:AK835),1))</f>
        <v/>
      </c>
      <c r="AL836" s="258">
        <f>IF(COUNTA(AL821:AL835)=0,"",ROUND(AVERAGE(AL821:AL835),1))</f>
        <v/>
      </c>
      <c r="AM836" s="258">
        <f>IF(COUNTA(AM821:AM835)=0,"",ROUND(AVERAGE(AM821:AM835),1))</f>
        <v/>
      </c>
      <c r="AN836" s="258">
        <f>IF(COUNTA(AN821:AN835)=0,"",ROUND(AVERAGE(AN821:AN835),1))</f>
        <v/>
      </c>
      <c r="AO836" s="258">
        <f>IF(COUNTA(AO821:AO835)=0,"",ROUND(AVERAGE(AO821:AO835),1))</f>
        <v/>
      </c>
      <c r="AP836" s="258">
        <f>IF(COUNTA(AP821:AP835)=0,"",ROUND(AVERAGE(AP821:AP835),1))</f>
        <v/>
      </c>
      <c r="AQ836" s="258">
        <f>IF(COUNTA(AQ821:AQ835)=0,"",ROUND(AVERAGE(AQ821:AQ835),1))</f>
        <v/>
      </c>
      <c r="AR836" s="258">
        <f>IF(COUNTA(AR821:AR835)=0,"",ROUND(AVERAGE(AR821:AR835),1))</f>
        <v/>
      </c>
      <c r="AS836" s="258">
        <f>IF(COUNTA(AS821:AS835)=0,"",ROUND(AVERAGE(AS821:AS835),1))</f>
        <v/>
      </c>
      <c r="AT836" s="258">
        <f>IF(COUNTA(AT821:AT835)=0,"",ROUND(AVERAGE(AT821:AT835),1))</f>
        <v/>
      </c>
      <c r="AU836" s="272">
        <f>IF(COUNTA(AU821:AU835)=0,"",ROUND(AVERAGE(AU821:AU835),1))</f>
        <v/>
      </c>
    </row>
    <row r="837" ht="30" customHeight="1" s="185">
      <c r="A837" s="261" t="inlineStr">
        <is>
          <t>N°</t>
        </is>
      </c>
      <c r="B837" s="247" t="inlineStr">
        <is>
          <t>📅 JEUDI</t>
        </is>
      </c>
      <c r="C837" s="228" t="n"/>
      <c r="D837" s="229" t="inlineStr">
        <is>
          <t>Règles</t>
        </is>
      </c>
      <c r="E837" s="229" t="inlineStr">
        <is>
          <t>Coopér.</t>
        </is>
      </c>
      <c r="F837" s="229" t="inlineStr">
        <is>
          <t>Comm.</t>
        </is>
      </c>
      <c r="G837" s="229" t="inlineStr">
        <is>
          <t>Entraide</t>
        </is>
      </c>
      <c r="H837" s="230" t="inlineStr">
        <is>
          <t>Initiat.</t>
        </is>
      </c>
      <c r="I837" s="230" t="inlineStr">
        <is>
          <t>Gest.mat</t>
        </is>
      </c>
      <c r="J837" s="230" t="inlineStr">
        <is>
          <t>Orga.</t>
        </is>
      </c>
      <c r="K837" s="231" t="inlineStr">
        <is>
          <t>Imagin.</t>
        </is>
      </c>
      <c r="L837" s="231" t="inlineStr">
        <is>
          <t>Expr.art</t>
        </is>
      </c>
      <c r="M837" s="231" t="inlineStr">
        <is>
          <t>Expr.corp</t>
        </is>
      </c>
      <c r="N837" s="232" t="inlineStr">
        <is>
          <t>Coord.</t>
        </is>
      </c>
      <c r="O837" s="232" t="inlineStr">
        <is>
          <t>Endur.</t>
        </is>
      </c>
      <c r="P837" s="232" t="inlineStr">
        <is>
          <t>Esp.sport</t>
        </is>
      </c>
      <c r="Q837" s="267" t="inlineStr">
        <is>
          <t>MOY</t>
        </is>
      </c>
      <c r="R837" s="268" t="inlineStr">
        <is>
          <t>▼ Activité</t>
        </is>
      </c>
      <c r="S837" s="229" t="inlineStr">
        <is>
          <t>Règles</t>
        </is>
      </c>
      <c r="T837" s="229" t="inlineStr">
        <is>
          <t>Coopér.</t>
        </is>
      </c>
      <c r="U837" s="229" t="inlineStr">
        <is>
          <t>Comm.</t>
        </is>
      </c>
      <c r="V837" s="229" t="inlineStr">
        <is>
          <t>Entraide</t>
        </is>
      </c>
      <c r="W837" s="230" t="inlineStr">
        <is>
          <t>Initiat.</t>
        </is>
      </c>
      <c r="X837" s="230" t="inlineStr">
        <is>
          <t>Gest.mat</t>
        </is>
      </c>
      <c r="Y837" s="230" t="inlineStr">
        <is>
          <t>Orga.</t>
        </is>
      </c>
      <c r="Z837" s="231" t="inlineStr">
        <is>
          <t>Imagin.</t>
        </is>
      </c>
      <c r="AA837" s="231" t="inlineStr">
        <is>
          <t>Expr.art</t>
        </is>
      </c>
      <c r="AB837" s="231" t="inlineStr">
        <is>
          <t>Expr.corp</t>
        </is>
      </c>
      <c r="AC837" s="232" t="inlineStr">
        <is>
          <t>Coord.</t>
        </is>
      </c>
      <c r="AD837" s="232" t="inlineStr">
        <is>
          <t>Endur.</t>
        </is>
      </c>
      <c r="AE837" s="232" t="inlineStr">
        <is>
          <t>Esp.sport</t>
        </is>
      </c>
      <c r="AF837" s="267" t="inlineStr">
        <is>
          <t>MOY</t>
        </is>
      </c>
      <c r="AH837" s="229" t="inlineStr">
        <is>
          <t>Règles</t>
        </is>
      </c>
      <c r="AI837" s="229" t="inlineStr">
        <is>
          <t>Coopér.</t>
        </is>
      </c>
      <c r="AJ837" s="229" t="inlineStr">
        <is>
          <t>Comm.</t>
        </is>
      </c>
      <c r="AK837" s="229" t="inlineStr">
        <is>
          <t>Entraide</t>
        </is>
      </c>
      <c r="AL837" s="230" t="inlineStr">
        <is>
          <t>Initiat.</t>
        </is>
      </c>
      <c r="AM837" s="230" t="inlineStr">
        <is>
          <t>Gest.mat</t>
        </is>
      </c>
      <c r="AN837" s="230" t="inlineStr">
        <is>
          <t>Orga.</t>
        </is>
      </c>
      <c r="AO837" s="231" t="inlineStr">
        <is>
          <t>Imagin.</t>
        </is>
      </c>
      <c r="AP837" s="231" t="inlineStr">
        <is>
          <t>Expr.art</t>
        </is>
      </c>
      <c r="AQ837" s="231" t="inlineStr">
        <is>
          <t>Expr.corp</t>
        </is>
      </c>
      <c r="AR837" s="232" t="inlineStr">
        <is>
          <t>Coord.</t>
        </is>
      </c>
      <c r="AS837" s="232" t="inlineStr">
        <is>
          <t>Endur.</t>
        </is>
      </c>
      <c r="AT837" s="232" t="inlineStr">
        <is>
          <t>Esp.sport</t>
        </is>
      </c>
      <c r="AU837" s="269" t="inlineStr">
        <is>
          <t>MOY</t>
        </is>
      </c>
    </row>
    <row r="838" ht="14.4" customHeight="1" s="185">
      <c r="A838" s="255" t="n">
        <v>1</v>
      </c>
      <c r="B838" s="194">
        <f t="array" ref="B838:B838">IFERROR(INDEX(Liste_Enfants!B$4:B$53,SMALL(IF(Liste_Enfants!E$4:E$53="C",ROW(Liste_Enfants!E$4:E$53)-3),1))&amp;" "&amp;INDEX(Liste_Enfants!C$4:C$53,SMALL(IF(Liste_Enfants!E$4:E$53="C",ROW(Liste_Enfants!E$4:E$53)-3),1)),"")</f>
        <v/>
      </c>
      <c r="C838" s="235" t="n"/>
      <c r="D838" s="256" t="n"/>
      <c r="E838" s="256" t="n"/>
      <c r="F838" s="256" t="n"/>
      <c r="G838" s="256" t="n"/>
      <c r="H838" s="256" t="n"/>
      <c r="I838" s="256" t="n"/>
      <c r="J838" s="256" t="n"/>
      <c r="K838" s="256" t="n"/>
      <c r="L838" s="256" t="n"/>
      <c r="M838" s="256" t="n"/>
      <c r="N838" s="256" t="n"/>
      <c r="O838" s="256" t="n"/>
      <c r="P838" s="256" t="n"/>
      <c r="Q838" s="264">
        <f>IF(COUNTA(D838:P838)=0,"",ROUND(AVERAGE(D838:P838),1))</f>
        <v/>
      </c>
      <c r="S838" s="256" t="n"/>
      <c r="T838" s="256" t="n"/>
      <c r="U838" s="256" t="n"/>
      <c r="V838" s="256" t="n"/>
      <c r="W838" s="256" t="n"/>
      <c r="X838" s="256" t="n"/>
      <c r="Y838" s="256" t="n"/>
      <c r="Z838" s="256" t="n"/>
      <c r="AA838" s="256" t="n"/>
      <c r="AB838" s="256" t="n"/>
      <c r="AC838" s="256" t="n"/>
      <c r="AD838" s="256" t="n"/>
      <c r="AE838" s="256" t="n"/>
      <c r="AF838" s="264">
        <f>IF(COUNTA(S838:AE838)=0,"",ROUND(AVERAGE(S838:AE838),1))</f>
        <v/>
      </c>
      <c r="AH838" s="256" t="n"/>
      <c r="AI838" s="256" t="n"/>
      <c r="AJ838" s="256" t="n"/>
      <c r="AK838" s="256" t="n"/>
      <c r="AL838" s="256" t="n"/>
      <c r="AM838" s="256" t="n"/>
      <c r="AN838" s="256" t="n"/>
      <c r="AO838" s="256" t="n"/>
      <c r="AP838" s="256" t="n"/>
      <c r="AQ838" s="256" t="n"/>
      <c r="AR838" s="256" t="n"/>
      <c r="AS838" s="256" t="n"/>
      <c r="AT838" s="256" t="n"/>
      <c r="AU838" s="237">
        <f>IF(COUNTA(AH838:AT838)=0,"",ROUND(AVERAGE(AH838:AT838),1))</f>
        <v/>
      </c>
    </row>
    <row r="839" ht="14.4" customHeight="1" s="185">
      <c r="A839" s="255" t="n">
        <v>2</v>
      </c>
      <c r="B839" s="194">
        <f t="array" ref="B839:B839">IFERROR(INDEX(Liste_Enfants!B$4:B$53,SMALL(IF(Liste_Enfants!E$4:E$53="C",ROW(Liste_Enfants!E$4:E$53)-3),2))&amp;" "&amp;INDEX(Liste_Enfants!C$4:C$53,SMALL(IF(Liste_Enfants!E$4:E$53="C",ROW(Liste_Enfants!E$4:E$53)-3),2)),"")</f>
        <v/>
      </c>
      <c r="C839" s="235" t="n"/>
      <c r="D839" s="256" t="n"/>
      <c r="E839" s="256" t="n"/>
      <c r="F839" s="256" t="n"/>
      <c r="G839" s="256" t="n"/>
      <c r="H839" s="256" t="n"/>
      <c r="I839" s="256" t="n"/>
      <c r="J839" s="256" t="n"/>
      <c r="K839" s="256" t="n"/>
      <c r="L839" s="256" t="n"/>
      <c r="M839" s="256" t="n"/>
      <c r="N839" s="256" t="n"/>
      <c r="O839" s="256" t="n"/>
      <c r="P839" s="256" t="n"/>
      <c r="Q839" s="264">
        <f>IF(COUNTA(D839:P839)=0,"",ROUND(AVERAGE(D839:P839),1))</f>
        <v/>
      </c>
      <c r="S839" s="256" t="n"/>
      <c r="T839" s="256" t="n"/>
      <c r="U839" s="256" t="n"/>
      <c r="V839" s="256" t="n"/>
      <c r="W839" s="256" t="n"/>
      <c r="X839" s="256" t="n"/>
      <c r="Y839" s="256" t="n"/>
      <c r="Z839" s="256" t="n"/>
      <c r="AA839" s="256" t="n"/>
      <c r="AB839" s="256" t="n"/>
      <c r="AC839" s="256" t="n"/>
      <c r="AD839" s="256" t="n"/>
      <c r="AE839" s="256" t="n"/>
      <c r="AF839" s="264">
        <f>IF(COUNTA(S839:AE839)=0,"",ROUND(AVERAGE(S839:AE839),1))</f>
        <v/>
      </c>
      <c r="AH839" s="256" t="n"/>
      <c r="AI839" s="256" t="n"/>
      <c r="AJ839" s="256" t="n"/>
      <c r="AK839" s="256" t="n"/>
      <c r="AL839" s="256" t="n"/>
      <c r="AM839" s="256" t="n"/>
      <c r="AN839" s="256" t="n"/>
      <c r="AO839" s="256" t="n"/>
      <c r="AP839" s="256" t="n"/>
      <c r="AQ839" s="256" t="n"/>
      <c r="AR839" s="256" t="n"/>
      <c r="AS839" s="256" t="n"/>
      <c r="AT839" s="256" t="n"/>
      <c r="AU839" s="237">
        <f>IF(COUNTA(AH839:AT839)=0,"",ROUND(AVERAGE(AH839:AT839),1))</f>
        <v/>
      </c>
    </row>
    <row r="840" ht="14.4" customHeight="1" s="185">
      <c r="A840" s="255" t="n">
        <v>3</v>
      </c>
      <c r="B840" s="194">
        <f t="array" ref="B840:B840">IFERROR(INDEX(Liste_Enfants!B$4:B$53,SMALL(IF(Liste_Enfants!E$4:E$53="C",ROW(Liste_Enfants!E$4:E$53)-3),3))&amp;" "&amp;INDEX(Liste_Enfants!C$4:C$53,SMALL(IF(Liste_Enfants!E$4:E$53="C",ROW(Liste_Enfants!E$4:E$53)-3),3)),"")</f>
        <v/>
      </c>
      <c r="C840" s="235" t="n"/>
      <c r="D840" s="256" t="n"/>
      <c r="E840" s="256" t="n"/>
      <c r="F840" s="256" t="n"/>
      <c r="G840" s="256" t="n"/>
      <c r="H840" s="256" t="n"/>
      <c r="I840" s="256" t="n"/>
      <c r="J840" s="256" t="n"/>
      <c r="K840" s="256" t="n"/>
      <c r="L840" s="256" t="n"/>
      <c r="M840" s="256" t="n"/>
      <c r="N840" s="256" t="n"/>
      <c r="O840" s="256" t="n"/>
      <c r="P840" s="256" t="n"/>
      <c r="Q840" s="264">
        <f>IF(COUNTA(D840:P840)=0,"",ROUND(AVERAGE(D840:P840),1))</f>
        <v/>
      </c>
      <c r="S840" s="256" t="n"/>
      <c r="T840" s="256" t="n"/>
      <c r="U840" s="256" t="n"/>
      <c r="V840" s="256" t="n"/>
      <c r="W840" s="256" t="n"/>
      <c r="X840" s="256" t="n"/>
      <c r="Y840" s="256" t="n"/>
      <c r="Z840" s="256" t="n"/>
      <c r="AA840" s="256" t="n"/>
      <c r="AB840" s="256" t="n"/>
      <c r="AC840" s="256" t="n"/>
      <c r="AD840" s="256" t="n"/>
      <c r="AE840" s="256" t="n"/>
      <c r="AF840" s="264">
        <f>IF(COUNTA(S840:AE840)=0,"",ROUND(AVERAGE(S840:AE840),1))</f>
        <v/>
      </c>
      <c r="AH840" s="256" t="n"/>
      <c r="AI840" s="256" t="n"/>
      <c r="AJ840" s="256" t="n"/>
      <c r="AK840" s="256" t="n"/>
      <c r="AL840" s="256" t="n"/>
      <c r="AM840" s="256" t="n"/>
      <c r="AN840" s="256" t="n"/>
      <c r="AO840" s="256" t="n"/>
      <c r="AP840" s="256" t="n"/>
      <c r="AQ840" s="256" t="n"/>
      <c r="AR840" s="256" t="n"/>
      <c r="AS840" s="256" t="n"/>
      <c r="AT840" s="256" t="n"/>
      <c r="AU840" s="237">
        <f>IF(COUNTA(AH840:AT840)=0,"",ROUND(AVERAGE(AH840:AT840),1))</f>
        <v/>
      </c>
    </row>
    <row r="841" ht="14.4" customHeight="1" s="185">
      <c r="A841" s="255" t="n">
        <v>4</v>
      </c>
      <c r="B841" s="194">
        <f t="array" ref="B841:B841">IFERROR(INDEX(Liste_Enfants!B$4:B$53,SMALL(IF(Liste_Enfants!E$4:E$53="C",ROW(Liste_Enfants!E$4:E$53)-3),4))&amp;" "&amp;INDEX(Liste_Enfants!C$4:C$53,SMALL(IF(Liste_Enfants!E$4:E$53="C",ROW(Liste_Enfants!E$4:E$53)-3),4)),"")</f>
        <v/>
      </c>
      <c r="C841" s="235" t="n"/>
      <c r="D841" s="256" t="n"/>
      <c r="E841" s="256" t="n"/>
      <c r="F841" s="256" t="n"/>
      <c r="G841" s="256" t="n"/>
      <c r="H841" s="256" t="n"/>
      <c r="I841" s="256" t="n"/>
      <c r="J841" s="256" t="n"/>
      <c r="K841" s="256" t="n"/>
      <c r="L841" s="256" t="n"/>
      <c r="M841" s="256" t="n"/>
      <c r="N841" s="256" t="n"/>
      <c r="O841" s="256" t="n"/>
      <c r="P841" s="256" t="n"/>
      <c r="Q841" s="264">
        <f>IF(COUNTA(D841:P841)=0,"",ROUND(AVERAGE(D841:P841),1))</f>
        <v/>
      </c>
      <c r="S841" s="256" t="n"/>
      <c r="T841" s="256" t="n"/>
      <c r="U841" s="256" t="n"/>
      <c r="V841" s="256" t="n"/>
      <c r="W841" s="256" t="n"/>
      <c r="X841" s="256" t="n"/>
      <c r="Y841" s="256" t="n"/>
      <c r="Z841" s="256" t="n"/>
      <c r="AA841" s="256" t="n"/>
      <c r="AB841" s="256" t="n"/>
      <c r="AC841" s="256" t="n"/>
      <c r="AD841" s="256" t="n"/>
      <c r="AE841" s="256" t="n"/>
      <c r="AF841" s="264">
        <f>IF(COUNTA(S841:AE841)=0,"",ROUND(AVERAGE(S841:AE841),1))</f>
        <v/>
      </c>
      <c r="AH841" s="256" t="n"/>
      <c r="AI841" s="256" t="n"/>
      <c r="AJ841" s="256" t="n"/>
      <c r="AK841" s="256" t="n"/>
      <c r="AL841" s="256" t="n"/>
      <c r="AM841" s="256" t="n"/>
      <c r="AN841" s="256" t="n"/>
      <c r="AO841" s="256" t="n"/>
      <c r="AP841" s="256" t="n"/>
      <c r="AQ841" s="256" t="n"/>
      <c r="AR841" s="256" t="n"/>
      <c r="AS841" s="256" t="n"/>
      <c r="AT841" s="256" t="n"/>
      <c r="AU841" s="237">
        <f>IF(COUNTA(AH841:AT841)=0,"",ROUND(AVERAGE(AH841:AT841),1))</f>
        <v/>
      </c>
    </row>
    <row r="842" ht="14.4" customHeight="1" s="185">
      <c r="A842" s="255" t="n">
        <v>5</v>
      </c>
      <c r="B842" s="194">
        <f t="array" ref="B842:B842">IFERROR(INDEX(Liste_Enfants!B$4:B$53,SMALL(IF(Liste_Enfants!E$4:E$53="C",ROW(Liste_Enfants!E$4:E$53)-3),5))&amp;" "&amp;INDEX(Liste_Enfants!C$4:C$53,SMALL(IF(Liste_Enfants!E$4:E$53="C",ROW(Liste_Enfants!E$4:E$53)-3),5)),"")</f>
        <v/>
      </c>
      <c r="C842" s="235" t="n"/>
      <c r="D842" s="256" t="n"/>
      <c r="E842" s="256" t="n"/>
      <c r="F842" s="256" t="n"/>
      <c r="G842" s="256" t="n"/>
      <c r="H842" s="256" t="n"/>
      <c r="I842" s="256" t="n"/>
      <c r="J842" s="256" t="n"/>
      <c r="K842" s="256" t="n"/>
      <c r="L842" s="256" t="n"/>
      <c r="M842" s="256" t="n"/>
      <c r="N842" s="256" t="n"/>
      <c r="O842" s="256" t="n"/>
      <c r="P842" s="256" t="n"/>
      <c r="Q842" s="264">
        <f>IF(COUNTA(D842:P842)=0,"",ROUND(AVERAGE(D842:P842),1))</f>
        <v/>
      </c>
      <c r="S842" s="256" t="n"/>
      <c r="T842" s="256" t="n"/>
      <c r="U842" s="256" t="n"/>
      <c r="V842" s="256" t="n"/>
      <c r="W842" s="256" t="n"/>
      <c r="X842" s="256" t="n"/>
      <c r="Y842" s="256" t="n"/>
      <c r="Z842" s="256" t="n"/>
      <c r="AA842" s="256" t="n"/>
      <c r="AB842" s="256" t="n"/>
      <c r="AC842" s="256" t="n"/>
      <c r="AD842" s="256" t="n"/>
      <c r="AE842" s="256" t="n"/>
      <c r="AF842" s="264">
        <f>IF(COUNTA(S842:AE842)=0,"",ROUND(AVERAGE(S842:AE842),1))</f>
        <v/>
      </c>
      <c r="AH842" s="256" t="n"/>
      <c r="AI842" s="256" t="n"/>
      <c r="AJ842" s="256" t="n"/>
      <c r="AK842" s="256" t="n"/>
      <c r="AL842" s="256" t="n"/>
      <c r="AM842" s="256" t="n"/>
      <c r="AN842" s="256" t="n"/>
      <c r="AO842" s="256" t="n"/>
      <c r="AP842" s="256" t="n"/>
      <c r="AQ842" s="256" t="n"/>
      <c r="AR842" s="256" t="n"/>
      <c r="AS842" s="256" t="n"/>
      <c r="AT842" s="256" t="n"/>
      <c r="AU842" s="237">
        <f>IF(COUNTA(AH842:AT842)=0,"",ROUND(AVERAGE(AH842:AT842),1))</f>
        <v/>
      </c>
    </row>
    <row r="843" ht="14.4" customHeight="1" s="185">
      <c r="A843" s="255" t="n">
        <v>6</v>
      </c>
      <c r="B843" s="194">
        <f t="array" ref="B843:B843">IFERROR(INDEX(Liste_Enfants!B$4:B$53,SMALL(IF(Liste_Enfants!E$4:E$53="C",ROW(Liste_Enfants!E$4:E$53)-3),6))&amp;" "&amp;INDEX(Liste_Enfants!C$4:C$53,SMALL(IF(Liste_Enfants!E$4:E$53="C",ROW(Liste_Enfants!E$4:E$53)-3),6)),"")</f>
        <v/>
      </c>
      <c r="C843" s="235" t="n"/>
      <c r="D843" s="256" t="n"/>
      <c r="E843" s="256" t="n"/>
      <c r="F843" s="256" t="n"/>
      <c r="G843" s="256" t="n"/>
      <c r="H843" s="256" t="n"/>
      <c r="I843" s="256" t="n"/>
      <c r="J843" s="256" t="n"/>
      <c r="K843" s="256" t="n"/>
      <c r="L843" s="256" t="n"/>
      <c r="M843" s="256" t="n"/>
      <c r="N843" s="256" t="n"/>
      <c r="O843" s="256" t="n"/>
      <c r="P843" s="256" t="n"/>
      <c r="Q843" s="264">
        <f>IF(COUNTA(D843:P843)=0,"",ROUND(AVERAGE(D843:P843),1))</f>
        <v/>
      </c>
      <c r="S843" s="256" t="n"/>
      <c r="T843" s="256" t="n"/>
      <c r="U843" s="256" t="n"/>
      <c r="V843" s="256" t="n"/>
      <c r="W843" s="256" t="n"/>
      <c r="X843" s="256" t="n"/>
      <c r="Y843" s="256" t="n"/>
      <c r="Z843" s="256" t="n"/>
      <c r="AA843" s="256" t="n"/>
      <c r="AB843" s="256" t="n"/>
      <c r="AC843" s="256" t="n"/>
      <c r="AD843" s="256" t="n"/>
      <c r="AE843" s="256" t="n"/>
      <c r="AF843" s="264">
        <f>IF(COUNTA(S843:AE843)=0,"",ROUND(AVERAGE(S843:AE843),1))</f>
        <v/>
      </c>
      <c r="AH843" s="256" t="n"/>
      <c r="AI843" s="256" t="n"/>
      <c r="AJ843" s="256" t="n"/>
      <c r="AK843" s="256" t="n"/>
      <c r="AL843" s="256" t="n"/>
      <c r="AM843" s="256" t="n"/>
      <c r="AN843" s="256" t="n"/>
      <c r="AO843" s="256" t="n"/>
      <c r="AP843" s="256" t="n"/>
      <c r="AQ843" s="256" t="n"/>
      <c r="AR843" s="256" t="n"/>
      <c r="AS843" s="256" t="n"/>
      <c r="AT843" s="256" t="n"/>
      <c r="AU843" s="237">
        <f>IF(COUNTA(AH843:AT843)=0,"",ROUND(AVERAGE(AH843:AT843),1))</f>
        <v/>
      </c>
    </row>
    <row r="844" ht="14.4" customHeight="1" s="185">
      <c r="A844" s="255" t="n">
        <v>7</v>
      </c>
      <c r="B844" s="194">
        <f t="array" ref="B844:B844">IFERROR(INDEX(Liste_Enfants!B$4:B$53,SMALL(IF(Liste_Enfants!E$4:E$53="C",ROW(Liste_Enfants!E$4:E$53)-3),7))&amp;" "&amp;INDEX(Liste_Enfants!C$4:C$53,SMALL(IF(Liste_Enfants!E$4:E$53="C",ROW(Liste_Enfants!E$4:E$53)-3),7)),"")</f>
        <v/>
      </c>
      <c r="C844" s="235" t="n"/>
      <c r="D844" s="256" t="n"/>
      <c r="E844" s="256" t="n"/>
      <c r="F844" s="256" t="n"/>
      <c r="G844" s="256" t="n"/>
      <c r="H844" s="256" t="n"/>
      <c r="I844" s="256" t="n"/>
      <c r="J844" s="256" t="n"/>
      <c r="K844" s="256" t="n"/>
      <c r="L844" s="256" t="n"/>
      <c r="M844" s="256" t="n"/>
      <c r="N844" s="256" t="n"/>
      <c r="O844" s="256" t="n"/>
      <c r="P844" s="256" t="n"/>
      <c r="Q844" s="264">
        <f>IF(COUNTA(D844:P844)=0,"",ROUND(AVERAGE(D844:P844),1))</f>
        <v/>
      </c>
      <c r="S844" s="256" t="n"/>
      <c r="T844" s="256" t="n"/>
      <c r="U844" s="256" t="n"/>
      <c r="V844" s="256" t="n"/>
      <c r="W844" s="256" t="n"/>
      <c r="X844" s="256" t="n"/>
      <c r="Y844" s="256" t="n"/>
      <c r="Z844" s="256" t="n"/>
      <c r="AA844" s="256" t="n"/>
      <c r="AB844" s="256" t="n"/>
      <c r="AC844" s="256" t="n"/>
      <c r="AD844" s="256" t="n"/>
      <c r="AE844" s="256" t="n"/>
      <c r="AF844" s="264">
        <f>IF(COUNTA(S844:AE844)=0,"",ROUND(AVERAGE(S844:AE844),1))</f>
        <v/>
      </c>
      <c r="AH844" s="256" t="n"/>
      <c r="AI844" s="256" t="n"/>
      <c r="AJ844" s="256" t="n"/>
      <c r="AK844" s="256" t="n"/>
      <c r="AL844" s="256" t="n"/>
      <c r="AM844" s="256" t="n"/>
      <c r="AN844" s="256" t="n"/>
      <c r="AO844" s="256" t="n"/>
      <c r="AP844" s="256" t="n"/>
      <c r="AQ844" s="256" t="n"/>
      <c r="AR844" s="256" t="n"/>
      <c r="AS844" s="256" t="n"/>
      <c r="AT844" s="256" t="n"/>
      <c r="AU844" s="237">
        <f>IF(COUNTA(AH844:AT844)=0,"",ROUND(AVERAGE(AH844:AT844),1))</f>
        <v/>
      </c>
    </row>
    <row r="845" ht="14.4" customHeight="1" s="185">
      <c r="A845" s="255" t="n">
        <v>8</v>
      </c>
      <c r="B845" s="194">
        <f t="array" ref="B845:B845">IFERROR(INDEX(Liste_Enfants!B$4:B$53,SMALL(IF(Liste_Enfants!E$4:E$53="C",ROW(Liste_Enfants!E$4:E$53)-3),8))&amp;" "&amp;INDEX(Liste_Enfants!C$4:C$53,SMALL(IF(Liste_Enfants!E$4:E$53="C",ROW(Liste_Enfants!E$4:E$53)-3),8)),"")</f>
        <v/>
      </c>
      <c r="C845" s="235" t="n"/>
      <c r="D845" s="256" t="n"/>
      <c r="E845" s="256" t="n"/>
      <c r="F845" s="256" t="n"/>
      <c r="G845" s="256" t="n"/>
      <c r="H845" s="256" t="n"/>
      <c r="I845" s="256" t="n"/>
      <c r="J845" s="256" t="n"/>
      <c r="K845" s="256" t="n"/>
      <c r="L845" s="256" t="n"/>
      <c r="M845" s="256" t="n"/>
      <c r="N845" s="256" t="n"/>
      <c r="O845" s="256" t="n"/>
      <c r="P845" s="256" t="n"/>
      <c r="Q845" s="264">
        <f>IF(COUNTA(D845:P845)=0,"",ROUND(AVERAGE(D845:P845),1))</f>
        <v/>
      </c>
      <c r="S845" s="256" t="n"/>
      <c r="T845" s="256" t="n"/>
      <c r="U845" s="256" t="n"/>
      <c r="V845" s="256" t="n"/>
      <c r="W845" s="256" t="n"/>
      <c r="X845" s="256" t="n"/>
      <c r="Y845" s="256" t="n"/>
      <c r="Z845" s="256" t="n"/>
      <c r="AA845" s="256" t="n"/>
      <c r="AB845" s="256" t="n"/>
      <c r="AC845" s="256" t="n"/>
      <c r="AD845" s="256" t="n"/>
      <c r="AE845" s="256" t="n"/>
      <c r="AF845" s="264">
        <f>IF(COUNTA(S845:AE845)=0,"",ROUND(AVERAGE(S845:AE845),1))</f>
        <v/>
      </c>
      <c r="AH845" s="256" t="n"/>
      <c r="AI845" s="256" t="n"/>
      <c r="AJ845" s="256" t="n"/>
      <c r="AK845" s="256" t="n"/>
      <c r="AL845" s="256" t="n"/>
      <c r="AM845" s="256" t="n"/>
      <c r="AN845" s="256" t="n"/>
      <c r="AO845" s="256" t="n"/>
      <c r="AP845" s="256" t="n"/>
      <c r="AQ845" s="256" t="n"/>
      <c r="AR845" s="256" t="n"/>
      <c r="AS845" s="256" t="n"/>
      <c r="AT845" s="256" t="n"/>
      <c r="AU845" s="237">
        <f>IF(COUNTA(AH845:AT845)=0,"",ROUND(AVERAGE(AH845:AT845),1))</f>
        <v/>
      </c>
    </row>
    <row r="846" ht="14.4" customHeight="1" s="185">
      <c r="A846" s="255" t="n">
        <v>9</v>
      </c>
      <c r="B846" s="194">
        <f t="array" ref="B846:B846">IFERROR(INDEX(Liste_Enfants!B$4:B$53,SMALL(IF(Liste_Enfants!E$4:E$53="C",ROW(Liste_Enfants!E$4:E$53)-3),9))&amp;" "&amp;INDEX(Liste_Enfants!C$4:C$53,SMALL(IF(Liste_Enfants!E$4:E$53="C",ROW(Liste_Enfants!E$4:E$53)-3),9)),"")</f>
        <v/>
      </c>
      <c r="C846" s="235" t="n"/>
      <c r="D846" s="256" t="n"/>
      <c r="E846" s="256" t="n"/>
      <c r="F846" s="256" t="n"/>
      <c r="G846" s="256" t="n"/>
      <c r="H846" s="256" t="n"/>
      <c r="I846" s="256" t="n"/>
      <c r="J846" s="256" t="n"/>
      <c r="K846" s="256" t="n"/>
      <c r="L846" s="256" t="n"/>
      <c r="M846" s="256" t="n"/>
      <c r="N846" s="256" t="n"/>
      <c r="O846" s="256" t="n"/>
      <c r="P846" s="256" t="n"/>
      <c r="Q846" s="264">
        <f>IF(COUNTA(D846:P846)=0,"",ROUND(AVERAGE(D846:P846),1))</f>
        <v/>
      </c>
      <c r="S846" s="256" t="n"/>
      <c r="T846" s="256" t="n"/>
      <c r="U846" s="256" t="n"/>
      <c r="V846" s="256" t="n"/>
      <c r="W846" s="256" t="n"/>
      <c r="X846" s="256" t="n"/>
      <c r="Y846" s="256" t="n"/>
      <c r="Z846" s="256" t="n"/>
      <c r="AA846" s="256" t="n"/>
      <c r="AB846" s="256" t="n"/>
      <c r="AC846" s="256" t="n"/>
      <c r="AD846" s="256" t="n"/>
      <c r="AE846" s="256" t="n"/>
      <c r="AF846" s="264">
        <f>IF(COUNTA(S846:AE846)=0,"",ROUND(AVERAGE(S846:AE846),1))</f>
        <v/>
      </c>
      <c r="AH846" s="256" t="n"/>
      <c r="AI846" s="256" t="n"/>
      <c r="AJ846" s="256" t="n"/>
      <c r="AK846" s="256" t="n"/>
      <c r="AL846" s="256" t="n"/>
      <c r="AM846" s="256" t="n"/>
      <c r="AN846" s="256" t="n"/>
      <c r="AO846" s="256" t="n"/>
      <c r="AP846" s="256" t="n"/>
      <c r="AQ846" s="256" t="n"/>
      <c r="AR846" s="256" t="n"/>
      <c r="AS846" s="256" t="n"/>
      <c r="AT846" s="256" t="n"/>
      <c r="AU846" s="237">
        <f>IF(COUNTA(AH846:AT846)=0,"",ROUND(AVERAGE(AH846:AT846),1))</f>
        <v/>
      </c>
    </row>
    <row r="847" ht="14.4" customHeight="1" s="185">
      <c r="A847" s="255" t="n">
        <v>10</v>
      </c>
      <c r="B847" s="194">
        <f t="array" ref="B847:B847">IFERROR(INDEX(Liste_Enfants!B$4:B$53,SMALL(IF(Liste_Enfants!E$4:E$53="C",ROW(Liste_Enfants!E$4:E$53)-3),10))&amp;" "&amp;INDEX(Liste_Enfants!C$4:C$53,SMALL(IF(Liste_Enfants!E$4:E$53="C",ROW(Liste_Enfants!E$4:E$53)-3),10)),"")</f>
        <v/>
      </c>
      <c r="C847" s="235" t="n"/>
      <c r="D847" s="256" t="n"/>
      <c r="E847" s="256" t="n"/>
      <c r="F847" s="256" t="n"/>
      <c r="G847" s="256" t="n"/>
      <c r="H847" s="256" t="n"/>
      <c r="I847" s="256" t="n"/>
      <c r="J847" s="256" t="n"/>
      <c r="K847" s="256" t="n"/>
      <c r="L847" s="256" t="n"/>
      <c r="M847" s="256" t="n"/>
      <c r="N847" s="256" t="n"/>
      <c r="O847" s="256" t="n"/>
      <c r="P847" s="256" t="n"/>
      <c r="Q847" s="264">
        <f>IF(COUNTA(D847:P847)=0,"",ROUND(AVERAGE(D847:P847),1))</f>
        <v/>
      </c>
      <c r="S847" s="256" t="n"/>
      <c r="T847" s="256" t="n"/>
      <c r="U847" s="256" t="n"/>
      <c r="V847" s="256" t="n"/>
      <c r="W847" s="256" t="n"/>
      <c r="X847" s="256" t="n"/>
      <c r="Y847" s="256" t="n"/>
      <c r="Z847" s="256" t="n"/>
      <c r="AA847" s="256" t="n"/>
      <c r="AB847" s="256" t="n"/>
      <c r="AC847" s="256" t="n"/>
      <c r="AD847" s="256" t="n"/>
      <c r="AE847" s="256" t="n"/>
      <c r="AF847" s="264">
        <f>IF(COUNTA(S847:AE847)=0,"",ROUND(AVERAGE(S847:AE847),1))</f>
        <v/>
      </c>
      <c r="AH847" s="256" t="n"/>
      <c r="AI847" s="256" t="n"/>
      <c r="AJ847" s="256" t="n"/>
      <c r="AK847" s="256" t="n"/>
      <c r="AL847" s="256" t="n"/>
      <c r="AM847" s="256" t="n"/>
      <c r="AN847" s="256" t="n"/>
      <c r="AO847" s="256" t="n"/>
      <c r="AP847" s="256" t="n"/>
      <c r="AQ847" s="256" t="n"/>
      <c r="AR847" s="256" t="n"/>
      <c r="AS847" s="256" t="n"/>
      <c r="AT847" s="256" t="n"/>
      <c r="AU847" s="237">
        <f>IF(COUNTA(AH847:AT847)=0,"",ROUND(AVERAGE(AH847:AT847),1))</f>
        <v/>
      </c>
    </row>
    <row r="848" ht="14.4" customHeight="1" s="185">
      <c r="A848" s="255" t="n">
        <v>11</v>
      </c>
      <c r="B848" s="194">
        <f t="array" ref="B848:B848">IFERROR(INDEX(Liste_Enfants!B$4:B$53,SMALL(IF(Liste_Enfants!E$4:E$53="C",ROW(Liste_Enfants!E$4:E$53)-3),11))&amp;" "&amp;INDEX(Liste_Enfants!C$4:C$53,SMALL(IF(Liste_Enfants!E$4:E$53="C",ROW(Liste_Enfants!E$4:E$53)-3),11)),"")</f>
        <v/>
      </c>
      <c r="C848" s="235" t="n"/>
      <c r="D848" s="256" t="n"/>
      <c r="E848" s="256" t="n"/>
      <c r="F848" s="256" t="n"/>
      <c r="G848" s="256" t="n"/>
      <c r="H848" s="256" t="n"/>
      <c r="I848" s="256" t="n"/>
      <c r="J848" s="256" t="n"/>
      <c r="K848" s="256" t="n"/>
      <c r="L848" s="256" t="n"/>
      <c r="M848" s="256" t="n"/>
      <c r="N848" s="256" t="n"/>
      <c r="O848" s="256" t="n"/>
      <c r="P848" s="256" t="n"/>
      <c r="Q848" s="264">
        <f>IF(COUNTA(D848:P848)=0,"",ROUND(AVERAGE(D848:P848),1))</f>
        <v/>
      </c>
      <c r="S848" s="256" t="n"/>
      <c r="T848" s="256" t="n"/>
      <c r="U848" s="256" t="n"/>
      <c r="V848" s="256" t="n"/>
      <c r="W848" s="256" t="n"/>
      <c r="X848" s="256" t="n"/>
      <c r="Y848" s="256" t="n"/>
      <c r="Z848" s="256" t="n"/>
      <c r="AA848" s="256" t="n"/>
      <c r="AB848" s="256" t="n"/>
      <c r="AC848" s="256" t="n"/>
      <c r="AD848" s="256" t="n"/>
      <c r="AE848" s="256" t="n"/>
      <c r="AF848" s="264">
        <f>IF(COUNTA(S848:AE848)=0,"",ROUND(AVERAGE(S848:AE848),1))</f>
        <v/>
      </c>
      <c r="AH848" s="256" t="n"/>
      <c r="AI848" s="256" t="n"/>
      <c r="AJ848" s="256" t="n"/>
      <c r="AK848" s="256" t="n"/>
      <c r="AL848" s="256" t="n"/>
      <c r="AM848" s="256" t="n"/>
      <c r="AN848" s="256" t="n"/>
      <c r="AO848" s="256" t="n"/>
      <c r="AP848" s="256" t="n"/>
      <c r="AQ848" s="256" t="n"/>
      <c r="AR848" s="256" t="n"/>
      <c r="AS848" s="256" t="n"/>
      <c r="AT848" s="256" t="n"/>
      <c r="AU848" s="237">
        <f>IF(COUNTA(AH848:AT848)=0,"",ROUND(AVERAGE(AH848:AT848),1))</f>
        <v/>
      </c>
    </row>
    <row r="849" ht="14.4" customHeight="1" s="185">
      <c r="A849" s="255" t="n">
        <v>12</v>
      </c>
      <c r="B849" s="194">
        <f t="array" ref="B849:B849">IFERROR(INDEX(Liste_Enfants!B$4:B$53,SMALL(IF(Liste_Enfants!E$4:E$53="C",ROW(Liste_Enfants!E$4:E$53)-3),12))&amp;" "&amp;INDEX(Liste_Enfants!C$4:C$53,SMALL(IF(Liste_Enfants!E$4:E$53="C",ROW(Liste_Enfants!E$4:E$53)-3),12)),"")</f>
        <v/>
      </c>
      <c r="C849" s="235" t="n"/>
      <c r="D849" s="256" t="n"/>
      <c r="E849" s="256" t="n"/>
      <c r="F849" s="256" t="n"/>
      <c r="G849" s="256" t="n"/>
      <c r="H849" s="256" t="n"/>
      <c r="I849" s="256" t="n"/>
      <c r="J849" s="256" t="n"/>
      <c r="K849" s="256" t="n"/>
      <c r="L849" s="256" t="n"/>
      <c r="M849" s="256" t="n"/>
      <c r="N849" s="256" t="n"/>
      <c r="O849" s="256" t="n"/>
      <c r="P849" s="256" t="n"/>
      <c r="Q849" s="264">
        <f>IF(COUNTA(D849:P849)=0,"",ROUND(AVERAGE(D849:P849),1))</f>
        <v/>
      </c>
      <c r="S849" s="256" t="n"/>
      <c r="T849" s="256" t="n"/>
      <c r="U849" s="256" t="n"/>
      <c r="V849" s="256" t="n"/>
      <c r="W849" s="256" t="n"/>
      <c r="X849" s="256" t="n"/>
      <c r="Y849" s="256" t="n"/>
      <c r="Z849" s="256" t="n"/>
      <c r="AA849" s="256" t="n"/>
      <c r="AB849" s="256" t="n"/>
      <c r="AC849" s="256" t="n"/>
      <c r="AD849" s="256" t="n"/>
      <c r="AE849" s="256" t="n"/>
      <c r="AF849" s="264">
        <f>IF(COUNTA(S849:AE849)=0,"",ROUND(AVERAGE(S849:AE849),1))</f>
        <v/>
      </c>
      <c r="AH849" s="256" t="n"/>
      <c r="AI849" s="256" t="n"/>
      <c r="AJ849" s="256" t="n"/>
      <c r="AK849" s="256" t="n"/>
      <c r="AL849" s="256" t="n"/>
      <c r="AM849" s="256" t="n"/>
      <c r="AN849" s="256" t="n"/>
      <c r="AO849" s="256" t="n"/>
      <c r="AP849" s="256" t="n"/>
      <c r="AQ849" s="256" t="n"/>
      <c r="AR849" s="256" t="n"/>
      <c r="AS849" s="256" t="n"/>
      <c r="AT849" s="256" t="n"/>
      <c r="AU849" s="237">
        <f>IF(COUNTA(AH849:AT849)=0,"",ROUND(AVERAGE(AH849:AT849),1))</f>
        <v/>
      </c>
    </row>
    <row r="850" ht="14.4" customHeight="1" s="185">
      <c r="A850" s="255" t="n">
        <v>13</v>
      </c>
      <c r="B850" s="194">
        <f t="array" ref="B850:B850">IFERROR(INDEX(Liste_Enfants!B$4:B$53,SMALL(IF(Liste_Enfants!E$4:E$53="C",ROW(Liste_Enfants!E$4:E$53)-3),13))&amp;" "&amp;INDEX(Liste_Enfants!C$4:C$53,SMALL(IF(Liste_Enfants!E$4:E$53="C",ROW(Liste_Enfants!E$4:E$53)-3),13)),"")</f>
        <v/>
      </c>
      <c r="C850" s="235" t="n"/>
      <c r="D850" s="256" t="n"/>
      <c r="E850" s="256" t="n"/>
      <c r="F850" s="256" t="n"/>
      <c r="G850" s="256" t="n"/>
      <c r="H850" s="256" t="n"/>
      <c r="I850" s="256" t="n"/>
      <c r="J850" s="256" t="n"/>
      <c r="K850" s="256" t="n"/>
      <c r="L850" s="256" t="n"/>
      <c r="M850" s="256" t="n"/>
      <c r="N850" s="256" t="n"/>
      <c r="O850" s="256" t="n"/>
      <c r="P850" s="256" t="n"/>
      <c r="Q850" s="264">
        <f>IF(COUNTA(D850:P850)=0,"",ROUND(AVERAGE(D850:P850),1))</f>
        <v/>
      </c>
      <c r="S850" s="256" t="n"/>
      <c r="T850" s="256" t="n"/>
      <c r="U850" s="256" t="n"/>
      <c r="V850" s="256" t="n"/>
      <c r="W850" s="256" t="n"/>
      <c r="X850" s="256" t="n"/>
      <c r="Y850" s="256" t="n"/>
      <c r="Z850" s="256" t="n"/>
      <c r="AA850" s="256" t="n"/>
      <c r="AB850" s="256" t="n"/>
      <c r="AC850" s="256" t="n"/>
      <c r="AD850" s="256" t="n"/>
      <c r="AE850" s="256" t="n"/>
      <c r="AF850" s="264">
        <f>IF(COUNTA(S850:AE850)=0,"",ROUND(AVERAGE(S850:AE850),1))</f>
        <v/>
      </c>
      <c r="AH850" s="256" t="n"/>
      <c r="AI850" s="256" t="n"/>
      <c r="AJ850" s="256" t="n"/>
      <c r="AK850" s="256" t="n"/>
      <c r="AL850" s="256" t="n"/>
      <c r="AM850" s="256" t="n"/>
      <c r="AN850" s="256" t="n"/>
      <c r="AO850" s="256" t="n"/>
      <c r="AP850" s="256" t="n"/>
      <c r="AQ850" s="256" t="n"/>
      <c r="AR850" s="256" t="n"/>
      <c r="AS850" s="256" t="n"/>
      <c r="AT850" s="256" t="n"/>
      <c r="AU850" s="237">
        <f>IF(COUNTA(AH850:AT850)=0,"",ROUND(AVERAGE(AH850:AT850),1))</f>
        <v/>
      </c>
    </row>
    <row r="851" ht="14.4" customHeight="1" s="185">
      <c r="A851" s="255" t="n">
        <v>14</v>
      </c>
      <c r="B851" s="194">
        <f t="array" ref="B851:B851">IFERROR(INDEX(Liste_Enfants!B$4:B$53,SMALL(IF(Liste_Enfants!E$4:E$53="C",ROW(Liste_Enfants!E$4:E$53)-3),14))&amp;" "&amp;INDEX(Liste_Enfants!C$4:C$53,SMALL(IF(Liste_Enfants!E$4:E$53="C",ROW(Liste_Enfants!E$4:E$53)-3),14)),"")</f>
        <v/>
      </c>
      <c r="C851" s="235" t="n"/>
      <c r="D851" s="256" t="n"/>
      <c r="E851" s="256" t="n"/>
      <c r="F851" s="256" t="n"/>
      <c r="G851" s="256" t="n"/>
      <c r="H851" s="256" t="n"/>
      <c r="I851" s="256" t="n"/>
      <c r="J851" s="256" t="n"/>
      <c r="K851" s="256" t="n"/>
      <c r="L851" s="256" t="n"/>
      <c r="M851" s="256" t="n"/>
      <c r="N851" s="256" t="n"/>
      <c r="O851" s="256" t="n"/>
      <c r="P851" s="256" t="n"/>
      <c r="Q851" s="264">
        <f>IF(COUNTA(D851:P851)=0,"",ROUND(AVERAGE(D851:P851),1))</f>
        <v/>
      </c>
      <c r="S851" s="256" t="n"/>
      <c r="T851" s="256" t="n"/>
      <c r="U851" s="256" t="n"/>
      <c r="V851" s="256" t="n"/>
      <c r="W851" s="256" t="n"/>
      <c r="X851" s="256" t="n"/>
      <c r="Y851" s="256" t="n"/>
      <c r="Z851" s="256" t="n"/>
      <c r="AA851" s="256" t="n"/>
      <c r="AB851" s="256" t="n"/>
      <c r="AC851" s="256" t="n"/>
      <c r="AD851" s="256" t="n"/>
      <c r="AE851" s="256" t="n"/>
      <c r="AF851" s="264">
        <f>IF(COUNTA(S851:AE851)=0,"",ROUND(AVERAGE(S851:AE851),1))</f>
        <v/>
      </c>
      <c r="AH851" s="256" t="n"/>
      <c r="AI851" s="256" t="n"/>
      <c r="AJ851" s="256" t="n"/>
      <c r="AK851" s="256" t="n"/>
      <c r="AL851" s="256" t="n"/>
      <c r="AM851" s="256" t="n"/>
      <c r="AN851" s="256" t="n"/>
      <c r="AO851" s="256" t="n"/>
      <c r="AP851" s="256" t="n"/>
      <c r="AQ851" s="256" t="n"/>
      <c r="AR851" s="256" t="n"/>
      <c r="AS851" s="256" t="n"/>
      <c r="AT851" s="256" t="n"/>
      <c r="AU851" s="237">
        <f>IF(COUNTA(AH851:AT851)=0,"",ROUND(AVERAGE(AH851:AT851),1))</f>
        <v/>
      </c>
    </row>
    <row r="852" ht="14.4" customHeight="1" s="185">
      <c r="A852" s="255" t="n">
        <v>15</v>
      </c>
      <c r="B852" s="194">
        <f t="array" ref="B852:B852">IFERROR(INDEX(Liste_Enfants!B$4:B$53,SMALL(IF(Liste_Enfants!E$4:E$53="C",ROW(Liste_Enfants!E$4:E$53)-3),15))&amp;" "&amp;INDEX(Liste_Enfants!C$4:C$53,SMALL(IF(Liste_Enfants!E$4:E$53="C",ROW(Liste_Enfants!E$4:E$53)-3),15)),"")</f>
        <v/>
      </c>
      <c r="C852" s="235" t="n"/>
      <c r="D852" s="256" t="n"/>
      <c r="E852" s="256" t="n"/>
      <c r="F852" s="256" t="n"/>
      <c r="G852" s="256" t="n"/>
      <c r="H852" s="256" t="n"/>
      <c r="I852" s="256" t="n"/>
      <c r="J852" s="256" t="n"/>
      <c r="K852" s="256" t="n"/>
      <c r="L852" s="256" t="n"/>
      <c r="M852" s="256" t="n"/>
      <c r="N852" s="256" t="n"/>
      <c r="O852" s="256" t="n"/>
      <c r="P852" s="256" t="n"/>
      <c r="Q852" s="264">
        <f>IF(COUNTA(D852:P852)=0,"",ROUND(AVERAGE(D852:P852),1))</f>
        <v/>
      </c>
      <c r="S852" s="256" t="n"/>
      <c r="T852" s="256" t="n"/>
      <c r="U852" s="256" t="n"/>
      <c r="V852" s="256" t="n"/>
      <c r="W852" s="256" t="n"/>
      <c r="X852" s="256" t="n"/>
      <c r="Y852" s="256" t="n"/>
      <c r="Z852" s="256" t="n"/>
      <c r="AA852" s="256" t="n"/>
      <c r="AB852" s="256" t="n"/>
      <c r="AC852" s="256" t="n"/>
      <c r="AD852" s="256" t="n"/>
      <c r="AE852" s="256" t="n"/>
      <c r="AF852" s="264">
        <f>IF(COUNTA(S852:AE852)=0,"",ROUND(AVERAGE(S852:AE852),1))</f>
        <v/>
      </c>
      <c r="AH852" s="256" t="n"/>
      <c r="AI852" s="256" t="n"/>
      <c r="AJ852" s="256" t="n"/>
      <c r="AK852" s="256" t="n"/>
      <c r="AL852" s="256" t="n"/>
      <c r="AM852" s="256" t="n"/>
      <c r="AN852" s="256" t="n"/>
      <c r="AO852" s="256" t="n"/>
      <c r="AP852" s="256" t="n"/>
      <c r="AQ852" s="256" t="n"/>
      <c r="AR852" s="256" t="n"/>
      <c r="AS852" s="256" t="n"/>
      <c r="AT852" s="256" t="n"/>
      <c r="AU852" s="237">
        <f>IF(COUNTA(AH852:AT852)=0,"",ROUND(AVERAGE(AH852:AT852),1))</f>
        <v/>
      </c>
    </row>
    <row r="853" ht="14.4" customHeight="1" s="185">
      <c r="A853" s="257" t="inlineStr">
        <is>
          <t>📊 MOY.</t>
        </is>
      </c>
      <c r="C853" s="235" t="n"/>
      <c r="D853" s="258">
        <f>IF(COUNTA(D838:D852)=0,"",ROUND(AVERAGE(D838:D852),1))</f>
        <v/>
      </c>
      <c r="E853" s="258">
        <f>IF(COUNTA(E838:E852)=0,"",ROUND(AVERAGE(E838:E852),1))</f>
        <v/>
      </c>
      <c r="F853" s="258">
        <f>IF(COUNTA(F838:F852)=0,"",ROUND(AVERAGE(F838:F852),1))</f>
        <v/>
      </c>
      <c r="G853" s="258">
        <f>IF(COUNTA(G838:G852)=0,"",ROUND(AVERAGE(G838:G852),1))</f>
        <v/>
      </c>
      <c r="H853" s="258">
        <f>IF(COUNTA(H838:H852)=0,"",ROUND(AVERAGE(H838:H852),1))</f>
        <v/>
      </c>
      <c r="I853" s="258">
        <f>IF(COUNTA(I838:I852)=0,"",ROUND(AVERAGE(I838:I852),1))</f>
        <v/>
      </c>
      <c r="J853" s="258">
        <f>IF(COUNTA(J838:J852)=0,"",ROUND(AVERAGE(J838:J852),1))</f>
        <v/>
      </c>
      <c r="K853" s="258">
        <f>IF(COUNTA(K838:K852)=0,"",ROUND(AVERAGE(K838:K852),1))</f>
        <v/>
      </c>
      <c r="L853" s="258">
        <f>IF(COUNTA(L838:L852)=0,"",ROUND(AVERAGE(L838:L852),1))</f>
        <v/>
      </c>
      <c r="M853" s="258">
        <f>IF(COUNTA(M838:M852)=0,"",ROUND(AVERAGE(M838:M852),1))</f>
        <v/>
      </c>
      <c r="N853" s="258">
        <f>IF(COUNTA(N838:N852)=0,"",ROUND(AVERAGE(N838:N852),1))</f>
        <v/>
      </c>
      <c r="O853" s="258">
        <f>IF(COUNTA(O838:O852)=0,"",ROUND(AVERAGE(O838:O852),1))</f>
        <v/>
      </c>
      <c r="P853" s="258">
        <f>IF(COUNTA(P838:P852)=0,"",ROUND(AVERAGE(P838:P852),1))</f>
        <v/>
      </c>
      <c r="Q853" s="265">
        <f>IF(COUNTA(Q838:Q852)=0,"",ROUND(AVERAGE(Q838:Q852),1))</f>
        <v/>
      </c>
      <c r="S853" s="258">
        <f>IF(COUNTA(S838:S852)=0,"",ROUND(AVERAGE(S838:S852),1))</f>
        <v/>
      </c>
      <c r="T853" s="258">
        <f>IF(COUNTA(T838:T852)=0,"",ROUND(AVERAGE(T838:T852),1))</f>
        <v/>
      </c>
      <c r="U853" s="258">
        <f>IF(COUNTA(U838:U852)=0,"",ROUND(AVERAGE(U838:U852),1))</f>
        <v/>
      </c>
      <c r="V853" s="258">
        <f>IF(COUNTA(V838:V852)=0,"",ROUND(AVERAGE(V838:V852),1))</f>
        <v/>
      </c>
      <c r="W853" s="258">
        <f>IF(COUNTA(W838:W852)=0,"",ROUND(AVERAGE(W838:W852),1))</f>
        <v/>
      </c>
      <c r="X853" s="258">
        <f>IF(COUNTA(X838:X852)=0,"",ROUND(AVERAGE(X838:X852),1))</f>
        <v/>
      </c>
      <c r="Y853" s="258">
        <f>IF(COUNTA(Y838:Y852)=0,"",ROUND(AVERAGE(Y838:Y852),1))</f>
        <v/>
      </c>
      <c r="Z853" s="258">
        <f>IF(COUNTA(Z838:Z852)=0,"",ROUND(AVERAGE(Z838:Z852),1))</f>
        <v/>
      </c>
      <c r="AA853" s="258">
        <f>IF(COUNTA(AA838:AA852)=0,"",ROUND(AVERAGE(AA838:AA852),1))</f>
        <v/>
      </c>
      <c r="AB853" s="258">
        <f>IF(COUNTA(AB838:AB852)=0,"",ROUND(AVERAGE(AB838:AB852),1))</f>
        <v/>
      </c>
      <c r="AC853" s="258">
        <f>IF(COUNTA(AC838:AC852)=0,"",ROUND(AVERAGE(AC838:AC852),1))</f>
        <v/>
      </c>
      <c r="AD853" s="258">
        <f>IF(COUNTA(AD838:AD852)=0,"",ROUND(AVERAGE(AD838:AD852),1))</f>
        <v/>
      </c>
      <c r="AE853" s="258">
        <f>IF(COUNTA(AE838:AE852)=0,"",ROUND(AVERAGE(AE838:AE852),1))</f>
        <v/>
      </c>
      <c r="AF853" s="265">
        <f>IF(COUNTA(AF838:AF852)=0,"",ROUND(AVERAGE(AF838:AF852),1))</f>
        <v/>
      </c>
      <c r="AH853" s="258">
        <f>IF(COUNTA(AH838:AH852)=0,"",ROUND(AVERAGE(AH838:AH852),1))</f>
        <v/>
      </c>
      <c r="AI853" s="258">
        <f>IF(COUNTA(AI838:AI852)=0,"",ROUND(AVERAGE(AI838:AI852),1))</f>
        <v/>
      </c>
      <c r="AJ853" s="258">
        <f>IF(COUNTA(AJ838:AJ852)=0,"",ROUND(AVERAGE(AJ838:AJ852),1))</f>
        <v/>
      </c>
      <c r="AK853" s="258">
        <f>IF(COUNTA(AK838:AK852)=0,"",ROUND(AVERAGE(AK838:AK852),1))</f>
        <v/>
      </c>
      <c r="AL853" s="258">
        <f>IF(COUNTA(AL838:AL852)=0,"",ROUND(AVERAGE(AL838:AL852),1))</f>
        <v/>
      </c>
      <c r="AM853" s="258">
        <f>IF(COUNTA(AM838:AM852)=0,"",ROUND(AVERAGE(AM838:AM852),1))</f>
        <v/>
      </c>
      <c r="AN853" s="258">
        <f>IF(COUNTA(AN838:AN852)=0,"",ROUND(AVERAGE(AN838:AN852),1))</f>
        <v/>
      </c>
      <c r="AO853" s="258">
        <f>IF(COUNTA(AO838:AO852)=0,"",ROUND(AVERAGE(AO838:AO852),1))</f>
        <v/>
      </c>
      <c r="AP853" s="258">
        <f>IF(COUNTA(AP838:AP852)=0,"",ROUND(AVERAGE(AP838:AP852),1))</f>
        <v/>
      </c>
      <c r="AQ853" s="258">
        <f>IF(COUNTA(AQ838:AQ852)=0,"",ROUND(AVERAGE(AQ838:AQ852),1))</f>
        <v/>
      </c>
      <c r="AR853" s="258">
        <f>IF(COUNTA(AR838:AR852)=0,"",ROUND(AVERAGE(AR838:AR852),1))</f>
        <v/>
      </c>
      <c r="AS853" s="258">
        <f>IF(COUNTA(AS838:AS852)=0,"",ROUND(AVERAGE(AS838:AS852),1))</f>
        <v/>
      </c>
      <c r="AT853" s="258">
        <f>IF(COUNTA(AT838:AT852)=0,"",ROUND(AVERAGE(AT838:AT852),1))</f>
        <v/>
      </c>
      <c r="AU853" s="272">
        <f>IF(COUNTA(AU838:AU852)=0,"",ROUND(AVERAGE(AU838:AU852),1))</f>
        <v/>
      </c>
    </row>
    <row r="854" ht="14.4" customHeight="1" s="185">
      <c r="A854" s="262" t="inlineStr">
        <is>
          <t>⭐ MOY. S12</t>
        </is>
      </c>
      <c r="C854" s="235" t="n"/>
      <c r="D854" s="263">
        <f>IF(COUNTA(D802,D819,D836,D853)=0,"",ROUND(AVERAGE(D802,D819,D836,D853),1))</f>
        <v/>
      </c>
      <c r="E854" s="263">
        <f>IF(COUNTA(E802,E819,E836,E853)=0,"",ROUND(AVERAGE(E802,E819,E836,E853),1))</f>
        <v/>
      </c>
      <c r="F854" s="263">
        <f>IF(COUNTA(F802,F819,F836,F853)=0,"",ROUND(AVERAGE(F802,F819,F836,F853),1))</f>
        <v/>
      </c>
      <c r="G854" s="263">
        <f>IF(COUNTA(G802,G819,G836,G853)=0,"",ROUND(AVERAGE(G802,G819,G836,G853),1))</f>
        <v/>
      </c>
      <c r="H854" s="263">
        <f>IF(COUNTA(H802,H819,H836,H853)=0,"",ROUND(AVERAGE(H802,H819,H836,H853),1))</f>
        <v/>
      </c>
      <c r="I854" s="263">
        <f>IF(COUNTA(I802,I819,I836,I853)=0,"",ROUND(AVERAGE(I802,I819,I836,I853),1))</f>
        <v/>
      </c>
      <c r="J854" s="263">
        <f>IF(COUNTA(J802,J819,J836,J853)=0,"",ROUND(AVERAGE(J802,J819,J836,J853),1))</f>
        <v/>
      </c>
      <c r="K854" s="263">
        <f>IF(COUNTA(K802,K819,K836,K853)=0,"",ROUND(AVERAGE(K802,K819,K836,K853),1))</f>
        <v/>
      </c>
      <c r="L854" s="263">
        <f>IF(COUNTA(L802,L819,L836,L853)=0,"",ROUND(AVERAGE(L802,L819,L836,L853),1))</f>
        <v/>
      </c>
      <c r="M854" s="263">
        <f>IF(COUNTA(M802,M819,M836,M853)=0,"",ROUND(AVERAGE(M802,M819,M836,M853),1))</f>
        <v/>
      </c>
      <c r="N854" s="263">
        <f>IF(COUNTA(N802,N819,N836,N853)=0,"",ROUND(AVERAGE(N802,N819,N836,N853),1))</f>
        <v/>
      </c>
      <c r="O854" s="263">
        <f>IF(COUNTA(O802,O819,O836,O853)=0,"",ROUND(AVERAGE(O802,O819,O836,O853),1))</f>
        <v/>
      </c>
      <c r="P854" s="263">
        <f>IF(COUNTA(P802,P819,P836,P853)=0,"",ROUND(AVERAGE(P802,P819,P836,P853),1))</f>
        <v/>
      </c>
      <c r="Q854" s="270">
        <f>IF(COUNTA(Q802,Q819,Q836,Q853)=0,"",ROUND(AVERAGE(Q802,Q819,Q836,Q853),1))</f>
        <v/>
      </c>
      <c r="S854" s="263">
        <f>IF(COUNTA(S802,S819,S836,S853)=0,"",ROUND(AVERAGE(S802,S819,S836,S853),1))</f>
        <v/>
      </c>
      <c r="T854" s="263">
        <f>IF(COUNTA(T802,T819,T836,T853)=0,"",ROUND(AVERAGE(T802,T819,T836,T853),1))</f>
        <v/>
      </c>
      <c r="U854" s="263">
        <f>IF(COUNTA(U802,U819,U836,U853)=0,"",ROUND(AVERAGE(U802,U819,U836,U853),1))</f>
        <v/>
      </c>
      <c r="V854" s="263">
        <f>IF(COUNTA(V802,V819,V836,V853)=0,"",ROUND(AVERAGE(V802,V819,V836,V853),1))</f>
        <v/>
      </c>
      <c r="W854" s="263">
        <f>IF(COUNTA(W802,W819,W836,W853)=0,"",ROUND(AVERAGE(W802,W819,W836,W853),1))</f>
        <v/>
      </c>
      <c r="X854" s="263">
        <f>IF(COUNTA(X802,X819,X836,X853)=0,"",ROUND(AVERAGE(X802,X819,X836,X853),1))</f>
        <v/>
      </c>
      <c r="Y854" s="263">
        <f>IF(COUNTA(Y802,Y819,Y836,Y853)=0,"",ROUND(AVERAGE(Y802,Y819,Y836,Y853),1))</f>
        <v/>
      </c>
      <c r="Z854" s="263">
        <f>IF(COUNTA(Z802,Z819,Z836,Z853)=0,"",ROUND(AVERAGE(Z802,Z819,Z836,Z853),1))</f>
        <v/>
      </c>
      <c r="AA854" s="263">
        <f>IF(COUNTA(AA802,AA819,AA836,AA853)=0,"",ROUND(AVERAGE(AA802,AA819,AA836,AA853),1))</f>
        <v/>
      </c>
      <c r="AB854" s="263">
        <f>IF(COUNTA(AB802,AB819,AB836,AB853)=0,"",ROUND(AVERAGE(AB802,AB819,AB836,AB853),1))</f>
        <v/>
      </c>
      <c r="AC854" s="263">
        <f>IF(COUNTA(AC802,AC819,AC836,AC853)=0,"",ROUND(AVERAGE(AC802,AC819,AC836,AC853),1))</f>
        <v/>
      </c>
      <c r="AD854" s="263">
        <f>IF(COUNTA(AD802,AD819,AD836,AD853)=0,"",ROUND(AVERAGE(AD802,AD819,AD836,AD853),1))</f>
        <v/>
      </c>
      <c r="AE854" s="263">
        <f>IF(COUNTA(AE802,AE819,AE836,AE853)=0,"",ROUND(AVERAGE(AE802,AE819,AE836,AE853),1))</f>
        <v/>
      </c>
      <c r="AF854" s="270">
        <f>IF(COUNTA(AF802,AF819,AF836,AF853)=0,"",ROUND(AVERAGE(AF802,AF819,AF836,AF853),1))</f>
        <v/>
      </c>
      <c r="AH854" s="263">
        <f>IF(COUNTA(AH802,AH819,AH836,AH853)=0,"",ROUND(AVERAGE(AH802,AH819,AH836,AH853),1))</f>
        <v/>
      </c>
      <c r="AI854" s="263">
        <f>IF(COUNTA(AI802,AI819,AI836,AI853)=0,"",ROUND(AVERAGE(AI802,AI819,AI836,AI853),1))</f>
        <v/>
      </c>
      <c r="AJ854" s="263">
        <f>IF(COUNTA(AJ802,AJ819,AJ836,AJ853)=0,"",ROUND(AVERAGE(AJ802,AJ819,AJ836,AJ853),1))</f>
        <v/>
      </c>
      <c r="AK854" s="263">
        <f>IF(COUNTA(AK802,AK819,AK836,AK853)=0,"",ROUND(AVERAGE(AK802,AK819,AK836,AK853),1))</f>
        <v/>
      </c>
      <c r="AL854" s="263">
        <f>IF(COUNTA(AL802,AL819,AL836,AL853)=0,"",ROUND(AVERAGE(AL802,AL819,AL836,AL853),1))</f>
        <v/>
      </c>
      <c r="AM854" s="263">
        <f>IF(COUNTA(AM802,AM819,AM836,AM853)=0,"",ROUND(AVERAGE(AM802,AM819,AM836,AM853),1))</f>
        <v/>
      </c>
      <c r="AN854" s="263">
        <f>IF(COUNTA(AN802,AN819,AN836,AN853)=0,"",ROUND(AVERAGE(AN802,AN819,AN836,AN853),1))</f>
        <v/>
      </c>
      <c r="AO854" s="263">
        <f>IF(COUNTA(AO802,AO819,AO836,AO853)=0,"",ROUND(AVERAGE(AO802,AO819,AO836,AO853),1))</f>
        <v/>
      </c>
      <c r="AP854" s="263">
        <f>IF(COUNTA(AP802,AP819,AP836,AP853)=0,"",ROUND(AVERAGE(AP802,AP819,AP836,AP853),1))</f>
        <v/>
      </c>
      <c r="AQ854" s="263">
        <f>IF(COUNTA(AQ802,AQ819,AQ836,AQ853)=0,"",ROUND(AVERAGE(AQ802,AQ819,AQ836,AQ853),1))</f>
        <v/>
      </c>
      <c r="AR854" s="263">
        <f>IF(COUNTA(AR802,AR819,AR836,AR853)=0,"",ROUND(AVERAGE(AR802,AR819,AR836,AR853),1))</f>
        <v/>
      </c>
      <c r="AS854" s="263">
        <f>IF(COUNTA(AS802,AS819,AS836,AS853)=0,"",ROUND(AVERAGE(AS802,AS819,AS836,AS853),1))</f>
        <v/>
      </c>
      <c r="AT854" s="263">
        <f>IF(COUNTA(AT802,AT819,AT836,AT853)=0,"",ROUND(AVERAGE(AT802,AT819,AT836,AT853),1))</f>
        <v/>
      </c>
      <c r="AU854" s="273">
        <f>IF(COUNTA(AU802,AU819,AU836,AU853)=0,"",ROUND(AVERAGE(AU802,AU819,AU836,AU853),1))</f>
        <v/>
      </c>
    </row>
    <row r="855" ht="14.4" customHeight="1" s="185">
      <c r="C855" s="235" t="n"/>
      <c r="Q855" s="235" t="n"/>
      <c r="AF855" s="235" t="n"/>
    </row>
    <row r="856" ht="14.4" customHeight="1" s="185">
      <c r="C856" s="235" t="n"/>
      <c r="Q856" s="235" t="n"/>
      <c r="AF856" s="235" t="n"/>
    </row>
    <row r="857" ht="30" customHeight="1" s="185">
      <c r="A857" s="194" t="inlineStr">
        <is>
          <t>📋 T2 — 📆 SEMAINE 1</t>
        </is>
      </c>
      <c r="C857" s="235" t="n"/>
      <c r="Q857" s="235" t="n"/>
      <c r="AF857" s="235" t="n"/>
    </row>
    <row r="858" ht="14.4" customHeight="1" s="185">
      <c r="C858" s="235" t="n"/>
      <c r="Q858" s="235" t="n"/>
      <c r="AF858" s="235" t="n"/>
    </row>
    <row r="859" ht="14.4" customHeight="1" s="185">
      <c r="C859" s="235" t="n"/>
      <c r="Q859" s="235" t="n"/>
      <c r="AF859" s="235" t="n"/>
    </row>
    <row r="860" ht="14.4" customHeight="1" s="185">
      <c r="C860" s="235" t="n"/>
      <c r="Q860" s="235" t="n"/>
      <c r="AF860" s="235" t="n"/>
    </row>
    <row r="861" ht="14.4" customHeight="1" s="185">
      <c r="C861" s="235" t="n"/>
      <c r="Q861" s="235" t="n"/>
      <c r="AF861" s="235" t="n"/>
    </row>
    <row r="862" ht="14.4" customHeight="1" s="185">
      <c r="C862" s="235" t="n"/>
      <c r="Q862" s="235" t="n"/>
      <c r="AF862" s="235" t="n"/>
    </row>
    <row r="863" ht="14.4" customHeight="1" s="185">
      <c r="C863" s="235" t="n"/>
      <c r="Q863" s="235" t="n"/>
      <c r="AF863" s="235" t="n"/>
    </row>
    <row r="864" ht="14.4" customHeight="1" s="185">
      <c r="C864" s="235" t="n"/>
      <c r="Q864" s="235" t="n"/>
      <c r="AF864" s="235" t="n"/>
    </row>
    <row r="865" ht="14.4" customHeight="1" s="185">
      <c r="C865" s="235" t="n"/>
      <c r="Q865" s="235" t="n"/>
      <c r="AF865" s="235" t="n"/>
    </row>
    <row r="866" ht="14.4" customHeight="1" s="185">
      <c r="C866" s="235" t="n"/>
      <c r="Q866" s="235" t="n"/>
      <c r="AF866" s="235" t="n"/>
    </row>
    <row r="867" ht="14.4" customHeight="1" s="185">
      <c r="C867" s="235" t="n"/>
      <c r="Q867" s="235" t="n"/>
      <c r="AF867" s="235" t="n"/>
    </row>
    <row r="868" ht="14.4" customHeight="1" s="185">
      <c r="C868" s="235" t="n"/>
      <c r="Q868" s="235" t="n"/>
      <c r="AF868" s="235" t="n"/>
    </row>
    <row r="869" ht="14.4" customHeight="1" s="185">
      <c r="C869" s="235" t="n"/>
      <c r="Q869" s="235" t="n"/>
      <c r="AF869" s="235" t="n"/>
    </row>
    <row r="870" ht="14.4" customHeight="1" s="185">
      <c r="C870" s="235" t="n"/>
      <c r="Q870" s="235" t="n"/>
      <c r="AF870" s="235" t="n"/>
    </row>
    <row r="871" ht="14.4" customHeight="1" s="185">
      <c r="C871" s="235" t="n"/>
      <c r="Q871" s="235" t="n"/>
      <c r="AF871" s="235" t="n"/>
    </row>
    <row r="872" ht="14.4" customHeight="1" s="185">
      <c r="C872" s="235" t="n"/>
      <c r="Q872" s="235" t="n"/>
      <c r="AF872" s="235" t="n"/>
    </row>
    <row r="873" ht="14.4" customHeight="1" s="185">
      <c r="C873" s="235" t="n"/>
      <c r="Q873" s="235" t="n"/>
      <c r="AF873" s="235" t="n"/>
    </row>
    <row r="874" ht="14.4" customHeight="1" s="185">
      <c r="C874" s="235" t="n"/>
      <c r="Q874" s="235" t="n"/>
      <c r="AF874" s="235" t="n"/>
    </row>
    <row r="875" ht="14.4" customHeight="1" s="185">
      <c r="C875" s="235" t="n"/>
      <c r="Q875" s="235" t="n"/>
      <c r="AF875" s="235" t="n"/>
    </row>
    <row r="876" ht="14.4" customHeight="1" s="185">
      <c r="C876" s="235" t="n"/>
      <c r="Q876" s="235" t="n"/>
      <c r="AF876" s="235" t="n"/>
    </row>
    <row r="877" ht="14.4" customHeight="1" s="185">
      <c r="C877" s="235" t="n"/>
      <c r="Q877" s="235" t="n"/>
      <c r="AF877" s="235" t="n"/>
    </row>
    <row r="878" ht="14.4" customHeight="1" s="185">
      <c r="C878" s="235" t="n"/>
      <c r="Q878" s="235" t="n"/>
      <c r="AF878" s="235" t="n"/>
    </row>
    <row r="879" ht="14.4" customHeight="1" s="185">
      <c r="C879" s="235" t="n"/>
      <c r="Q879" s="235" t="n"/>
      <c r="AF879" s="235" t="n"/>
    </row>
    <row r="880" ht="14.4" customHeight="1" s="185">
      <c r="C880" s="235" t="n"/>
      <c r="Q880" s="235" t="n"/>
      <c r="AF880" s="235" t="n"/>
    </row>
    <row r="881" ht="14.4" customHeight="1" s="185">
      <c r="C881" s="235" t="n"/>
      <c r="Q881" s="235" t="n"/>
      <c r="AF881" s="235" t="n"/>
    </row>
    <row r="882" ht="14.4" customHeight="1" s="185">
      <c r="C882" s="235" t="n"/>
      <c r="Q882" s="235" t="n"/>
      <c r="AF882" s="235" t="n"/>
    </row>
    <row r="883" ht="14.4" customHeight="1" s="185">
      <c r="C883" s="235" t="n"/>
      <c r="Q883" s="235" t="n"/>
      <c r="AF883" s="235" t="n"/>
    </row>
    <row r="884" ht="14.4" customHeight="1" s="185">
      <c r="C884" s="235" t="n"/>
      <c r="Q884" s="235" t="n"/>
      <c r="AF884" s="235" t="n"/>
    </row>
    <row r="885" ht="14.4" customHeight="1" s="185">
      <c r="C885" s="235" t="n"/>
      <c r="Q885" s="235" t="n"/>
      <c r="AF885" s="235" t="n"/>
    </row>
    <row r="886" ht="14.4" customHeight="1" s="185">
      <c r="C886" s="235" t="n"/>
      <c r="Q886" s="235" t="n"/>
      <c r="AF886" s="235" t="n"/>
    </row>
    <row r="887" ht="14.4" customHeight="1" s="185">
      <c r="C887" s="235" t="n"/>
      <c r="Q887" s="235" t="n"/>
      <c r="AF887" s="235" t="n"/>
    </row>
    <row r="888" ht="14.4" customHeight="1" s="185">
      <c r="C888" s="235" t="n"/>
      <c r="Q888" s="235" t="n"/>
      <c r="AF888" s="235" t="n"/>
    </row>
    <row r="889" ht="14.4" customHeight="1" s="185">
      <c r="C889" s="235" t="n"/>
      <c r="Q889" s="235" t="n"/>
      <c r="AF889" s="235" t="n"/>
    </row>
    <row r="890" ht="14.4" customHeight="1" s="185">
      <c r="C890" s="235" t="n"/>
      <c r="Q890" s="235" t="n"/>
      <c r="AF890" s="235" t="n"/>
    </row>
    <row r="891" ht="14.4" customHeight="1" s="185">
      <c r="C891" s="235" t="n"/>
      <c r="Q891" s="235" t="n"/>
      <c r="AF891" s="235" t="n"/>
    </row>
    <row r="892" ht="14.4" customHeight="1" s="185">
      <c r="C892" s="235" t="n"/>
      <c r="Q892" s="235" t="n"/>
      <c r="AF892" s="235" t="n"/>
    </row>
    <row r="893" ht="14.4" customHeight="1" s="185">
      <c r="C893" s="235" t="n"/>
      <c r="Q893" s="235" t="n"/>
      <c r="AF893" s="235" t="n"/>
    </row>
    <row r="894" ht="14.4" customHeight="1" s="185">
      <c r="C894" s="235" t="n"/>
      <c r="Q894" s="235" t="n"/>
      <c r="AF894" s="235" t="n"/>
    </row>
    <row r="895" ht="14.4" customHeight="1" s="185">
      <c r="C895" s="235" t="n"/>
      <c r="Q895" s="235" t="n"/>
      <c r="AF895" s="235" t="n"/>
    </row>
    <row r="896" ht="14.4" customHeight="1" s="185">
      <c r="C896" s="235" t="n"/>
      <c r="Q896" s="235" t="n"/>
      <c r="AF896" s="235" t="n"/>
    </row>
    <row r="897" ht="14.4" customHeight="1" s="185">
      <c r="C897" s="235" t="n"/>
      <c r="Q897" s="235" t="n"/>
      <c r="AF897" s="235" t="n"/>
    </row>
    <row r="898" ht="14.4" customHeight="1" s="185">
      <c r="C898" s="235" t="n"/>
      <c r="Q898" s="235" t="n"/>
      <c r="AF898" s="235" t="n"/>
    </row>
    <row r="899" ht="14.4" customHeight="1" s="185">
      <c r="C899" s="235" t="n"/>
      <c r="Q899" s="235" t="n"/>
      <c r="AF899" s="235" t="n"/>
    </row>
    <row r="900" ht="14.4" customHeight="1" s="185">
      <c r="C900" s="235" t="n"/>
      <c r="Q900" s="235" t="n"/>
      <c r="AF900" s="235" t="n"/>
    </row>
    <row r="901" ht="14.4" customHeight="1" s="185">
      <c r="C901" s="235" t="n"/>
      <c r="Q901" s="235" t="n"/>
      <c r="AF901" s="235" t="n"/>
    </row>
    <row r="902" ht="14.4" customHeight="1" s="185">
      <c r="C902" s="235" t="n"/>
      <c r="Q902" s="235" t="n"/>
      <c r="AF902" s="235" t="n"/>
    </row>
    <row r="903" ht="14.4" customHeight="1" s="185">
      <c r="C903" s="235" t="n"/>
      <c r="Q903" s="235" t="n"/>
      <c r="AF903" s="235" t="n"/>
    </row>
    <row r="904" ht="14.4" customHeight="1" s="185">
      <c r="C904" s="235" t="n"/>
      <c r="Q904" s="235" t="n"/>
      <c r="AF904" s="235" t="n"/>
    </row>
    <row r="905" ht="14.4" customHeight="1" s="185">
      <c r="C905" s="235" t="n"/>
      <c r="Q905" s="235" t="n"/>
      <c r="AF905" s="235" t="n"/>
    </row>
    <row r="906" ht="14.4" customHeight="1" s="185">
      <c r="C906" s="235" t="n"/>
      <c r="Q906" s="235" t="n"/>
      <c r="AF906" s="235" t="n"/>
    </row>
    <row r="907" ht="14.4" customHeight="1" s="185">
      <c r="C907" s="235" t="n"/>
      <c r="Q907" s="235" t="n"/>
      <c r="AF907" s="235" t="n"/>
    </row>
    <row r="908" ht="14.4" customHeight="1" s="185">
      <c r="C908" s="235" t="n"/>
      <c r="Q908" s="235" t="n"/>
      <c r="AF908" s="235" t="n"/>
    </row>
    <row r="909" ht="14.4" customHeight="1" s="185">
      <c r="C909" s="235" t="n"/>
      <c r="Q909" s="235" t="n"/>
      <c r="AF909" s="235" t="n"/>
    </row>
    <row r="910" ht="14.4" customHeight="1" s="185">
      <c r="C910" s="235" t="n"/>
      <c r="Q910" s="235" t="n"/>
      <c r="AF910" s="235" t="n"/>
    </row>
    <row r="911" ht="14.4" customHeight="1" s="185">
      <c r="C911" s="235" t="n"/>
      <c r="Q911" s="235" t="n"/>
      <c r="AF911" s="235" t="n"/>
    </row>
    <row r="912" ht="14.4" customHeight="1" s="185">
      <c r="C912" s="235" t="n"/>
      <c r="Q912" s="235" t="n"/>
      <c r="AF912" s="235" t="n"/>
    </row>
    <row r="913" ht="14.4" customHeight="1" s="185">
      <c r="C913" s="235" t="n"/>
      <c r="Q913" s="235" t="n"/>
      <c r="AF913" s="235" t="n"/>
    </row>
    <row r="914" ht="14.4" customHeight="1" s="185">
      <c r="C914" s="235" t="n"/>
      <c r="Q914" s="235" t="n"/>
      <c r="AF914" s="235" t="n"/>
    </row>
    <row r="915" ht="14.4" customHeight="1" s="185">
      <c r="C915" s="235" t="n"/>
      <c r="Q915" s="235" t="n"/>
      <c r="AF915" s="235" t="n"/>
    </row>
    <row r="916" ht="14.4" customHeight="1" s="185">
      <c r="C916" s="235" t="n"/>
      <c r="Q916" s="235" t="n"/>
      <c r="AF916" s="235" t="n"/>
    </row>
    <row r="917" ht="14.4" customHeight="1" s="185">
      <c r="C917" s="235" t="n"/>
      <c r="Q917" s="235" t="n"/>
      <c r="AF917" s="235" t="n"/>
    </row>
    <row r="918" ht="14.4" customHeight="1" s="185">
      <c r="C918" s="235" t="n"/>
      <c r="Q918" s="235" t="n"/>
      <c r="AF918" s="235" t="n"/>
    </row>
    <row r="919" ht="14.4" customHeight="1" s="185">
      <c r="C919" s="235" t="n"/>
      <c r="Q919" s="235" t="n"/>
      <c r="AF919" s="235" t="n"/>
    </row>
    <row r="920" ht="14.4" customHeight="1" s="185">
      <c r="C920" s="235" t="n"/>
      <c r="Q920" s="235" t="n"/>
      <c r="AF920" s="235" t="n"/>
    </row>
    <row r="921" ht="14.4" customHeight="1" s="185">
      <c r="C921" s="235" t="n"/>
      <c r="Q921" s="235" t="n"/>
      <c r="AF921" s="235" t="n"/>
    </row>
    <row r="922" ht="14.4" customHeight="1" s="185">
      <c r="C922" s="235" t="n"/>
      <c r="Q922" s="235" t="n"/>
      <c r="AF922" s="235" t="n"/>
    </row>
    <row r="923" ht="14.4" customHeight="1" s="185">
      <c r="C923" s="235" t="n"/>
      <c r="Q923" s="235" t="n"/>
      <c r="AF923" s="235" t="n"/>
    </row>
    <row r="924" ht="14.4" customHeight="1" s="185">
      <c r="C924" s="235" t="n"/>
      <c r="Q924" s="235" t="n"/>
      <c r="AF924" s="235" t="n"/>
    </row>
    <row r="925" ht="14.4" customHeight="1" s="185">
      <c r="C925" s="235" t="n"/>
      <c r="Q925" s="235" t="n"/>
      <c r="AF925" s="235" t="n"/>
    </row>
    <row r="926" ht="14.4" customHeight="1" s="185">
      <c r="C926" s="235" t="n"/>
      <c r="Q926" s="235" t="n"/>
      <c r="AF926" s="235" t="n"/>
    </row>
    <row r="927" ht="14.4" customHeight="1" s="185">
      <c r="C927" s="235" t="n"/>
      <c r="Q927" s="235" t="n"/>
      <c r="AF927" s="235" t="n"/>
    </row>
    <row r="928" ht="14.4" customHeight="1" s="185">
      <c r="A928" s="194" t="inlineStr">
        <is>
          <t>📋 T2 — 📆 SEMAINE 2</t>
        </is>
      </c>
      <c r="C928" s="235" t="n"/>
      <c r="Q928" s="235" t="n"/>
      <c r="AF928" s="235" t="n"/>
    </row>
    <row r="929" ht="14.4" customHeight="1" s="185">
      <c r="C929" s="235" t="n"/>
      <c r="Q929" s="235" t="n"/>
      <c r="AF929" s="235" t="n"/>
    </row>
    <row r="930" ht="14.4" customHeight="1" s="185">
      <c r="C930" s="235" t="n"/>
      <c r="Q930" s="235" t="n"/>
      <c r="AF930" s="235" t="n"/>
    </row>
    <row r="931" ht="14.4" customHeight="1" s="185">
      <c r="C931" s="235" t="n"/>
      <c r="Q931" s="235" t="n"/>
      <c r="AF931" s="235" t="n"/>
    </row>
    <row r="932" ht="14.4" customHeight="1" s="185">
      <c r="C932" s="235" t="n"/>
      <c r="Q932" s="235" t="n"/>
      <c r="AF932" s="235" t="n"/>
    </row>
    <row r="933" ht="14.4" customHeight="1" s="185">
      <c r="C933" s="235" t="n"/>
      <c r="Q933" s="235" t="n"/>
      <c r="AF933" s="235" t="n"/>
    </row>
    <row r="934" ht="14.4" customHeight="1" s="185">
      <c r="C934" s="235" t="n"/>
      <c r="Q934" s="235" t="n"/>
      <c r="AF934" s="235" t="n"/>
    </row>
    <row r="935" ht="14.4" customHeight="1" s="185">
      <c r="C935" s="235" t="n"/>
      <c r="Q935" s="235" t="n"/>
      <c r="AF935" s="235" t="n"/>
    </row>
    <row r="936" ht="14.4" customHeight="1" s="185">
      <c r="C936" s="235" t="n"/>
      <c r="Q936" s="235" t="n"/>
      <c r="AF936" s="235" t="n"/>
    </row>
    <row r="937" ht="14.4" customHeight="1" s="185">
      <c r="C937" s="235" t="n"/>
      <c r="Q937" s="235" t="n"/>
      <c r="AF937" s="235" t="n"/>
    </row>
    <row r="938" ht="14.4" customHeight="1" s="185">
      <c r="C938" s="235" t="n"/>
      <c r="Q938" s="235" t="n"/>
      <c r="AF938" s="235" t="n"/>
    </row>
    <row r="939" ht="14.4" customHeight="1" s="185">
      <c r="C939" s="235" t="n"/>
      <c r="Q939" s="235" t="n"/>
      <c r="AF939" s="235" t="n"/>
    </row>
    <row r="940" ht="14.4" customHeight="1" s="185">
      <c r="C940" s="235" t="n"/>
      <c r="Q940" s="235" t="n"/>
      <c r="AF940" s="235" t="n"/>
    </row>
    <row r="941" ht="14.4" customHeight="1" s="185">
      <c r="C941" s="235" t="n"/>
      <c r="Q941" s="235" t="n"/>
      <c r="AF941" s="235" t="n"/>
    </row>
    <row r="942" ht="14.4" customHeight="1" s="185">
      <c r="C942" s="235" t="n"/>
      <c r="Q942" s="235" t="n"/>
      <c r="AF942" s="235" t="n"/>
    </row>
    <row r="943" ht="14.4" customHeight="1" s="185">
      <c r="C943" s="235" t="n"/>
      <c r="Q943" s="235" t="n"/>
      <c r="AF943" s="235" t="n"/>
    </row>
    <row r="944" ht="14.4" customHeight="1" s="185">
      <c r="C944" s="235" t="n"/>
      <c r="Q944" s="235" t="n"/>
      <c r="AF944" s="235" t="n"/>
    </row>
    <row r="945" ht="14.4" customHeight="1" s="185">
      <c r="C945" s="235" t="n"/>
      <c r="Q945" s="235" t="n"/>
      <c r="AF945" s="235" t="n"/>
    </row>
    <row r="946" ht="14.4" customHeight="1" s="185">
      <c r="C946" s="235" t="n"/>
      <c r="Q946" s="235" t="n"/>
      <c r="AF946" s="235" t="n"/>
    </row>
    <row r="947" ht="14.4" customHeight="1" s="185">
      <c r="C947" s="235" t="n"/>
      <c r="Q947" s="235" t="n"/>
      <c r="AF947" s="235" t="n"/>
    </row>
    <row r="948" ht="14.4" customHeight="1" s="185">
      <c r="C948" s="235" t="n"/>
      <c r="Q948" s="235" t="n"/>
      <c r="AF948" s="235" t="n"/>
    </row>
    <row r="949" ht="14.4" customHeight="1" s="185">
      <c r="C949" s="235" t="n"/>
      <c r="Q949" s="235" t="n"/>
      <c r="AF949" s="235" t="n"/>
    </row>
    <row r="950" ht="14.4" customHeight="1" s="185">
      <c r="C950" s="235" t="n"/>
      <c r="Q950" s="235" t="n"/>
      <c r="AF950" s="235" t="n"/>
    </row>
    <row r="951" ht="14.4" customHeight="1" s="185">
      <c r="C951" s="235" t="n"/>
      <c r="Q951" s="235" t="n"/>
      <c r="AF951" s="235" t="n"/>
    </row>
    <row r="952" ht="14.4" customHeight="1" s="185">
      <c r="C952" s="235" t="n"/>
      <c r="Q952" s="235" t="n"/>
      <c r="AF952" s="235" t="n"/>
    </row>
    <row r="953" ht="14.4" customHeight="1" s="185">
      <c r="C953" s="235" t="n"/>
      <c r="Q953" s="235" t="n"/>
      <c r="AF953" s="235" t="n"/>
    </row>
    <row r="954" ht="14.4" customHeight="1" s="185">
      <c r="C954" s="235" t="n"/>
      <c r="Q954" s="235" t="n"/>
      <c r="AF954" s="235" t="n"/>
    </row>
    <row r="955" ht="14.4" customHeight="1" s="185">
      <c r="C955" s="235" t="n"/>
      <c r="Q955" s="235" t="n"/>
      <c r="AF955" s="235" t="n"/>
    </row>
    <row r="956" ht="14.4" customHeight="1" s="185">
      <c r="C956" s="235" t="n"/>
      <c r="Q956" s="235" t="n"/>
      <c r="AF956" s="235" t="n"/>
    </row>
    <row r="957" ht="14.4" customHeight="1" s="185">
      <c r="C957" s="235" t="n"/>
      <c r="Q957" s="235" t="n"/>
      <c r="AF957" s="235" t="n"/>
    </row>
    <row r="958" ht="14.4" customHeight="1" s="185">
      <c r="C958" s="235" t="n"/>
      <c r="Q958" s="235" t="n"/>
      <c r="AF958" s="235" t="n"/>
    </row>
    <row r="959" ht="14.4" customHeight="1" s="185">
      <c r="C959" s="235" t="n"/>
      <c r="Q959" s="235" t="n"/>
      <c r="AF959" s="235" t="n"/>
    </row>
    <row r="960" ht="14.4" customHeight="1" s="185">
      <c r="C960" s="235" t="n"/>
      <c r="Q960" s="235" t="n"/>
      <c r="AF960" s="235" t="n"/>
    </row>
    <row r="961" ht="14.4" customHeight="1" s="185">
      <c r="C961" s="235" t="n"/>
      <c r="Q961" s="235" t="n"/>
      <c r="AF961" s="235" t="n"/>
    </row>
    <row r="962" ht="14.4" customHeight="1" s="185">
      <c r="C962" s="235" t="n"/>
      <c r="Q962" s="235" t="n"/>
      <c r="AF962" s="235" t="n"/>
    </row>
    <row r="963" ht="14.4" customHeight="1" s="185">
      <c r="C963" s="235" t="n"/>
      <c r="Q963" s="235" t="n"/>
      <c r="AF963" s="235" t="n"/>
    </row>
    <row r="964" ht="14.4" customHeight="1" s="185">
      <c r="C964" s="235" t="n"/>
      <c r="Q964" s="235" t="n"/>
      <c r="AF964" s="235" t="n"/>
    </row>
    <row r="965" ht="14.4" customHeight="1" s="185">
      <c r="C965" s="235" t="n"/>
      <c r="Q965" s="235" t="n"/>
      <c r="AF965" s="235" t="n"/>
    </row>
    <row r="966" ht="14.4" customHeight="1" s="185">
      <c r="C966" s="235" t="n"/>
      <c r="Q966" s="235" t="n"/>
      <c r="AF966" s="235" t="n"/>
    </row>
    <row r="967" ht="14.4" customHeight="1" s="185">
      <c r="C967" s="235" t="n"/>
      <c r="Q967" s="235" t="n"/>
      <c r="AF967" s="235" t="n"/>
    </row>
    <row r="968" ht="14.4" customHeight="1" s="185">
      <c r="C968" s="235" t="n"/>
      <c r="Q968" s="235" t="n"/>
      <c r="AF968" s="235" t="n"/>
    </row>
    <row r="969" ht="14.4" customHeight="1" s="185">
      <c r="C969" s="235" t="n"/>
      <c r="Q969" s="235" t="n"/>
      <c r="AF969" s="235" t="n"/>
    </row>
    <row r="970" ht="14.4" customHeight="1" s="185">
      <c r="C970" s="235" t="n"/>
      <c r="Q970" s="235" t="n"/>
      <c r="AF970" s="235" t="n"/>
    </row>
    <row r="971" ht="14.4" customHeight="1" s="185">
      <c r="C971" s="235" t="n"/>
      <c r="Q971" s="235" t="n"/>
      <c r="AF971" s="235" t="n"/>
    </row>
    <row r="972" ht="14.4" customHeight="1" s="185">
      <c r="C972" s="235" t="n"/>
      <c r="Q972" s="235" t="n"/>
      <c r="AF972" s="235" t="n"/>
    </row>
    <row r="973" ht="14.4" customHeight="1" s="185">
      <c r="C973" s="235" t="n"/>
      <c r="Q973" s="235" t="n"/>
      <c r="AF973" s="235" t="n"/>
    </row>
    <row r="974" ht="14.4" customHeight="1" s="185">
      <c r="C974" s="235" t="n"/>
      <c r="Q974" s="235" t="n"/>
      <c r="AF974" s="235" t="n"/>
    </row>
    <row r="975" ht="14.4" customHeight="1" s="185">
      <c r="C975" s="235" t="n"/>
      <c r="Q975" s="235" t="n"/>
      <c r="AF975" s="235" t="n"/>
    </row>
    <row r="976" ht="14.4" customHeight="1" s="185">
      <c r="C976" s="235" t="n"/>
      <c r="Q976" s="235" t="n"/>
      <c r="AF976" s="235" t="n"/>
    </row>
    <row r="977" ht="14.4" customHeight="1" s="185">
      <c r="C977" s="235" t="n"/>
      <c r="Q977" s="235" t="n"/>
      <c r="AF977" s="235" t="n"/>
    </row>
    <row r="978" ht="14.4" customHeight="1" s="185">
      <c r="C978" s="235" t="n"/>
      <c r="Q978" s="235" t="n"/>
      <c r="AF978" s="235" t="n"/>
    </row>
    <row r="979" ht="14.4" customHeight="1" s="185">
      <c r="C979" s="235" t="n"/>
      <c r="Q979" s="235" t="n"/>
      <c r="AF979" s="235" t="n"/>
    </row>
    <row r="980" ht="14.4" customHeight="1" s="185">
      <c r="C980" s="235" t="n"/>
      <c r="Q980" s="235" t="n"/>
      <c r="AF980" s="235" t="n"/>
    </row>
    <row r="981" ht="14.4" customHeight="1" s="185">
      <c r="C981" s="235" t="n"/>
      <c r="Q981" s="235" t="n"/>
      <c r="AF981" s="235" t="n"/>
    </row>
    <row r="982" ht="14.4" customHeight="1" s="185">
      <c r="C982" s="235" t="n"/>
      <c r="Q982" s="235" t="n"/>
      <c r="AF982" s="235" t="n"/>
    </row>
    <row r="983" ht="14.4" customHeight="1" s="185">
      <c r="C983" s="235" t="n"/>
      <c r="Q983" s="235" t="n"/>
      <c r="AF983" s="235" t="n"/>
    </row>
    <row r="984" ht="14.4" customHeight="1" s="185">
      <c r="C984" s="235" t="n"/>
      <c r="Q984" s="235" t="n"/>
      <c r="AF984" s="235" t="n"/>
    </row>
    <row r="985" ht="14.4" customHeight="1" s="185">
      <c r="C985" s="235" t="n"/>
      <c r="Q985" s="235" t="n"/>
      <c r="AF985" s="235" t="n"/>
    </row>
    <row r="986" ht="14.4" customHeight="1" s="185">
      <c r="C986" s="235" t="n"/>
      <c r="Q986" s="235" t="n"/>
      <c r="AF986" s="235" t="n"/>
    </row>
    <row r="987" ht="14.4" customHeight="1" s="185">
      <c r="C987" s="235" t="n"/>
      <c r="Q987" s="235" t="n"/>
      <c r="AF987" s="235" t="n"/>
    </row>
    <row r="988" ht="14.4" customHeight="1" s="185">
      <c r="C988" s="235" t="n"/>
      <c r="Q988" s="235" t="n"/>
      <c r="AF988" s="235" t="n"/>
    </row>
    <row r="989" ht="14.4" customHeight="1" s="185">
      <c r="C989" s="235" t="n"/>
      <c r="Q989" s="235" t="n"/>
      <c r="AF989" s="235" t="n"/>
    </row>
    <row r="990" ht="14.4" customHeight="1" s="185">
      <c r="C990" s="235" t="n"/>
      <c r="Q990" s="235" t="n"/>
      <c r="AF990" s="235" t="n"/>
    </row>
    <row r="991" ht="14.4" customHeight="1" s="185">
      <c r="C991" s="235" t="n"/>
      <c r="Q991" s="235" t="n"/>
      <c r="AF991" s="235" t="n"/>
    </row>
    <row r="992" ht="14.4" customHeight="1" s="185">
      <c r="C992" s="235" t="n"/>
      <c r="Q992" s="235" t="n"/>
      <c r="AF992" s="235" t="n"/>
    </row>
    <row r="993" ht="14.4" customHeight="1" s="185">
      <c r="C993" s="235" t="n"/>
      <c r="Q993" s="235" t="n"/>
      <c r="AF993" s="235" t="n"/>
    </row>
    <row r="994" ht="14.4" customHeight="1" s="185">
      <c r="C994" s="235" t="n"/>
      <c r="Q994" s="235" t="n"/>
      <c r="AF994" s="235" t="n"/>
    </row>
    <row r="995" ht="14.4" customHeight="1" s="185">
      <c r="C995" s="235" t="n"/>
      <c r="Q995" s="235" t="n"/>
      <c r="AF995" s="235" t="n"/>
    </row>
    <row r="996" ht="14.4" customHeight="1" s="185">
      <c r="C996" s="235" t="n"/>
      <c r="Q996" s="235" t="n"/>
      <c r="AF996" s="235" t="n"/>
    </row>
    <row r="997" ht="14.4" customHeight="1" s="185">
      <c r="C997" s="235" t="n"/>
      <c r="Q997" s="235" t="n"/>
      <c r="AF997" s="235" t="n"/>
    </row>
    <row r="998" ht="14.4" customHeight="1" s="185">
      <c r="C998" s="235" t="n"/>
      <c r="Q998" s="235" t="n"/>
      <c r="AF998" s="235" t="n"/>
    </row>
    <row r="999" ht="14.4" customHeight="1" s="185">
      <c r="A999" s="194" t="inlineStr">
        <is>
          <t>📋 T2 — 📆 SEMAINE 3</t>
        </is>
      </c>
      <c r="C999" s="235" t="n"/>
      <c r="Q999" s="235" t="n"/>
      <c r="AF999" s="235" t="n"/>
    </row>
    <row r="1000" ht="14.4" customHeight="1" s="185">
      <c r="C1000" s="235" t="n"/>
      <c r="Q1000" s="235" t="n"/>
      <c r="AF1000" s="235" t="n"/>
    </row>
    <row r="1001" ht="14.4" customHeight="1" s="185">
      <c r="C1001" s="235" t="n"/>
      <c r="Q1001" s="235" t="n"/>
      <c r="AF1001" s="235" t="n"/>
    </row>
    <row r="1002" ht="14.4" customHeight="1" s="185">
      <c r="C1002" s="235" t="n"/>
      <c r="Q1002" s="235" t="n"/>
      <c r="AF1002" s="235" t="n"/>
    </row>
    <row r="1003" ht="14.4" customHeight="1" s="185">
      <c r="C1003" s="235" t="n"/>
      <c r="Q1003" s="235" t="n"/>
      <c r="AF1003" s="235" t="n"/>
    </row>
    <row r="1004" ht="14.4" customHeight="1" s="185">
      <c r="C1004" s="235" t="n"/>
      <c r="Q1004" s="235" t="n"/>
      <c r="AF1004" s="235" t="n"/>
    </row>
    <row r="1005" ht="14.4" customHeight="1" s="185">
      <c r="C1005" s="235" t="n"/>
      <c r="Q1005" s="235" t="n"/>
      <c r="AF1005" s="235" t="n"/>
    </row>
    <row r="1006" ht="14.4" customHeight="1" s="185">
      <c r="C1006" s="235" t="n"/>
      <c r="Q1006" s="235" t="n"/>
      <c r="AF1006" s="235" t="n"/>
    </row>
    <row r="1007" ht="14.4" customHeight="1" s="185">
      <c r="C1007" s="235" t="n"/>
      <c r="Q1007" s="235" t="n"/>
      <c r="AF1007" s="235" t="n"/>
    </row>
    <row r="1008" ht="14.4" customHeight="1" s="185">
      <c r="C1008" s="235" t="n"/>
      <c r="Q1008" s="235" t="n"/>
      <c r="AF1008" s="235" t="n"/>
    </row>
    <row r="1009" ht="14.4" customHeight="1" s="185">
      <c r="C1009" s="235" t="n"/>
      <c r="Q1009" s="235" t="n"/>
      <c r="AF1009" s="235" t="n"/>
    </row>
    <row r="1010" ht="14.4" customHeight="1" s="185">
      <c r="C1010" s="235" t="n"/>
      <c r="Q1010" s="235" t="n"/>
      <c r="AF1010" s="235" t="n"/>
    </row>
    <row r="1011" ht="14.4" customHeight="1" s="185">
      <c r="C1011" s="235" t="n"/>
      <c r="Q1011" s="235" t="n"/>
      <c r="AF1011" s="235" t="n"/>
    </row>
    <row r="1012" ht="14.4" customHeight="1" s="185">
      <c r="C1012" s="235" t="n"/>
      <c r="Q1012" s="235" t="n"/>
      <c r="AF1012" s="235" t="n"/>
    </row>
    <row r="1013" ht="14.4" customHeight="1" s="185">
      <c r="C1013" s="235" t="n"/>
      <c r="Q1013" s="235" t="n"/>
      <c r="AF1013" s="235" t="n"/>
    </row>
    <row r="1014" ht="14.4" customHeight="1" s="185">
      <c r="C1014" s="235" t="n"/>
      <c r="Q1014" s="235" t="n"/>
      <c r="AF1014" s="235" t="n"/>
    </row>
    <row r="1015" ht="14.4" customHeight="1" s="185">
      <c r="C1015" s="235" t="n"/>
      <c r="Q1015" s="235" t="n"/>
      <c r="AF1015" s="235" t="n"/>
    </row>
    <row r="1016" ht="14.4" customHeight="1" s="185">
      <c r="C1016" s="235" t="n"/>
      <c r="Q1016" s="235" t="n"/>
      <c r="AF1016" s="235" t="n"/>
    </row>
    <row r="1017" ht="14.4" customHeight="1" s="185">
      <c r="C1017" s="235" t="n"/>
      <c r="Q1017" s="235" t="n"/>
      <c r="AF1017" s="235" t="n"/>
    </row>
    <row r="1018" ht="14.4" customHeight="1" s="185">
      <c r="C1018" s="235" t="n"/>
      <c r="Q1018" s="235" t="n"/>
      <c r="AF1018" s="235" t="n"/>
    </row>
    <row r="1019" ht="14.4" customHeight="1" s="185">
      <c r="C1019" s="235" t="n"/>
      <c r="Q1019" s="235" t="n"/>
      <c r="AF1019" s="235" t="n"/>
    </row>
    <row r="1020" ht="14.4" customHeight="1" s="185">
      <c r="C1020" s="235" t="n"/>
      <c r="Q1020" s="235" t="n"/>
      <c r="AF1020" s="235" t="n"/>
    </row>
    <row r="1021" ht="14.4" customHeight="1" s="185">
      <c r="C1021" s="235" t="n"/>
      <c r="Q1021" s="235" t="n"/>
      <c r="AF1021" s="235" t="n"/>
    </row>
    <row r="1022" ht="14.4" customHeight="1" s="185">
      <c r="C1022" s="235" t="n"/>
      <c r="Q1022" s="235" t="n"/>
      <c r="AF1022" s="235" t="n"/>
    </row>
    <row r="1023" ht="14.4" customHeight="1" s="185">
      <c r="C1023" s="235" t="n"/>
      <c r="Q1023" s="235" t="n"/>
      <c r="AF1023" s="235" t="n"/>
    </row>
    <row r="1024" ht="14.4" customHeight="1" s="185">
      <c r="C1024" s="235" t="n"/>
      <c r="Q1024" s="235" t="n"/>
      <c r="AF1024" s="235" t="n"/>
    </row>
    <row r="1025" ht="14.4" customHeight="1" s="185">
      <c r="C1025" s="235" t="n"/>
      <c r="Q1025" s="235" t="n"/>
      <c r="AF1025" s="235" t="n"/>
    </row>
    <row r="1026" ht="14.4" customHeight="1" s="185">
      <c r="C1026" s="235" t="n"/>
      <c r="Q1026" s="235" t="n"/>
      <c r="AF1026" s="235" t="n"/>
    </row>
    <row r="1027" ht="14.4" customHeight="1" s="185">
      <c r="C1027" s="235" t="n"/>
      <c r="Q1027" s="235" t="n"/>
      <c r="AF1027" s="235" t="n"/>
    </row>
    <row r="1028" ht="14.4" customHeight="1" s="185">
      <c r="C1028" s="235" t="n"/>
      <c r="Q1028" s="235" t="n"/>
      <c r="AF1028" s="235" t="n"/>
    </row>
    <row r="1029" ht="14.4" customHeight="1" s="185">
      <c r="C1029" s="235" t="n"/>
      <c r="Q1029" s="235" t="n"/>
      <c r="AF1029" s="235" t="n"/>
    </row>
    <row r="1030" ht="14.4" customHeight="1" s="185">
      <c r="C1030" s="235" t="n"/>
      <c r="Q1030" s="235" t="n"/>
      <c r="AF1030" s="235" t="n"/>
    </row>
    <row r="1031" ht="14.4" customHeight="1" s="185">
      <c r="C1031" s="235" t="n"/>
      <c r="Q1031" s="235" t="n"/>
      <c r="AF1031" s="235" t="n"/>
    </row>
    <row r="1032" ht="14.4" customHeight="1" s="185">
      <c r="C1032" s="235" t="n"/>
      <c r="Q1032" s="235" t="n"/>
      <c r="AF1032" s="235" t="n"/>
    </row>
    <row r="1033" ht="14.4" customHeight="1" s="185">
      <c r="C1033" s="235" t="n"/>
      <c r="Q1033" s="235" t="n"/>
      <c r="AF1033" s="235" t="n"/>
    </row>
    <row r="1034" ht="14.4" customHeight="1" s="185">
      <c r="C1034" s="235" t="n"/>
      <c r="Q1034" s="235" t="n"/>
      <c r="AF1034" s="235" t="n"/>
    </row>
    <row r="1035" ht="14.4" customHeight="1" s="185">
      <c r="C1035" s="235" t="n"/>
      <c r="Q1035" s="235" t="n"/>
      <c r="AF1035" s="235" t="n"/>
    </row>
    <row r="1036" ht="14.4" customHeight="1" s="185">
      <c r="C1036" s="235" t="n"/>
      <c r="Q1036" s="235" t="n"/>
      <c r="AF1036" s="235" t="n"/>
    </row>
    <row r="1037" ht="14.4" customHeight="1" s="185">
      <c r="C1037" s="235" t="n"/>
      <c r="Q1037" s="235" t="n"/>
      <c r="AF1037" s="235" t="n"/>
    </row>
    <row r="1038" ht="14.4" customHeight="1" s="185">
      <c r="C1038" s="235" t="n"/>
      <c r="Q1038" s="235" t="n"/>
      <c r="AF1038" s="235" t="n"/>
    </row>
    <row r="1039" ht="14.4" customHeight="1" s="185">
      <c r="C1039" s="235" t="n"/>
      <c r="Q1039" s="235" t="n"/>
      <c r="AF1039" s="235" t="n"/>
    </row>
    <row r="1040" ht="14.4" customHeight="1" s="185">
      <c r="C1040" s="235" t="n"/>
      <c r="Q1040" s="235" t="n"/>
      <c r="AF1040" s="235" t="n"/>
    </row>
    <row r="1041" ht="14.4" customHeight="1" s="185">
      <c r="C1041" s="235" t="n"/>
      <c r="Q1041" s="235" t="n"/>
      <c r="AF1041" s="235" t="n"/>
    </row>
    <row r="1042" ht="14.4" customHeight="1" s="185">
      <c r="C1042" s="235" t="n"/>
      <c r="Q1042" s="235" t="n"/>
      <c r="AF1042" s="235" t="n"/>
    </row>
    <row r="1043" ht="14.4" customHeight="1" s="185">
      <c r="C1043" s="235" t="n"/>
      <c r="Q1043" s="235" t="n"/>
      <c r="AF1043" s="235" t="n"/>
    </row>
    <row r="1044" ht="14.4" customHeight="1" s="185">
      <c r="C1044" s="235" t="n"/>
      <c r="Q1044" s="235" t="n"/>
      <c r="AF1044" s="235" t="n"/>
    </row>
    <row r="1045" ht="14.4" customHeight="1" s="185">
      <c r="C1045" s="235" t="n"/>
      <c r="Q1045" s="235" t="n"/>
      <c r="AF1045" s="235" t="n"/>
    </row>
    <row r="1046" ht="14.4" customHeight="1" s="185">
      <c r="C1046" s="235" t="n"/>
      <c r="Q1046" s="235" t="n"/>
      <c r="AF1046" s="235" t="n"/>
    </row>
    <row r="1047" ht="14.4" customHeight="1" s="185">
      <c r="C1047" s="235" t="n"/>
      <c r="Q1047" s="235" t="n"/>
      <c r="AF1047" s="235" t="n"/>
    </row>
    <row r="1048" ht="14.4" customHeight="1" s="185">
      <c r="C1048" s="235" t="n"/>
      <c r="Q1048" s="235" t="n"/>
      <c r="AF1048" s="235" t="n"/>
    </row>
    <row r="1049" ht="14.4" customHeight="1" s="185">
      <c r="C1049" s="235" t="n"/>
      <c r="Q1049" s="235" t="n"/>
      <c r="AF1049" s="235" t="n"/>
    </row>
    <row r="1050" ht="14.4" customHeight="1" s="185">
      <c r="C1050" s="235" t="n"/>
      <c r="Q1050" s="235" t="n"/>
      <c r="AF1050" s="235" t="n"/>
    </row>
    <row r="1051" ht="14.4" customHeight="1" s="185">
      <c r="C1051" s="235" t="n"/>
      <c r="Q1051" s="235" t="n"/>
      <c r="AF1051" s="235" t="n"/>
    </row>
    <row r="1052" ht="14.4" customHeight="1" s="185">
      <c r="C1052" s="235" t="n"/>
      <c r="Q1052" s="235" t="n"/>
      <c r="AF1052" s="235" t="n"/>
    </row>
    <row r="1053" ht="14.4" customHeight="1" s="185">
      <c r="C1053" s="235" t="n"/>
      <c r="Q1053" s="235" t="n"/>
      <c r="AF1053" s="235" t="n"/>
    </row>
    <row r="1054" ht="14.4" customHeight="1" s="185">
      <c r="C1054" s="235" t="n"/>
      <c r="Q1054" s="235" t="n"/>
      <c r="AF1054" s="235" t="n"/>
    </row>
    <row r="1055" ht="14.4" customHeight="1" s="185">
      <c r="C1055" s="235" t="n"/>
      <c r="Q1055" s="235" t="n"/>
      <c r="AF1055" s="235" t="n"/>
    </row>
    <row r="1056" ht="14.4" customHeight="1" s="185">
      <c r="C1056" s="235" t="n"/>
      <c r="Q1056" s="235" t="n"/>
      <c r="AF1056" s="235" t="n"/>
    </row>
    <row r="1057" ht="14.4" customHeight="1" s="185">
      <c r="C1057" s="235" t="n"/>
      <c r="Q1057" s="235" t="n"/>
      <c r="AF1057" s="235" t="n"/>
    </row>
    <row r="1058" ht="14.4" customHeight="1" s="185">
      <c r="C1058" s="235" t="n"/>
      <c r="Q1058" s="235" t="n"/>
      <c r="AF1058" s="235" t="n"/>
    </row>
    <row r="1059" ht="14.4" customHeight="1" s="185">
      <c r="C1059" s="235" t="n"/>
      <c r="Q1059" s="235" t="n"/>
      <c r="AF1059" s="235" t="n"/>
    </row>
    <row r="1060" ht="14.4" customHeight="1" s="185">
      <c r="C1060" s="235" t="n"/>
      <c r="Q1060" s="235" t="n"/>
      <c r="AF1060" s="235" t="n"/>
    </row>
    <row r="1061" ht="14.4" customHeight="1" s="185">
      <c r="C1061" s="235" t="n"/>
      <c r="Q1061" s="235" t="n"/>
      <c r="AF1061" s="235" t="n"/>
    </row>
    <row r="1062" ht="14.4" customHeight="1" s="185">
      <c r="C1062" s="235" t="n"/>
      <c r="Q1062" s="235" t="n"/>
      <c r="AF1062" s="235" t="n"/>
    </row>
    <row r="1063" ht="14.4" customHeight="1" s="185">
      <c r="C1063" s="235" t="n"/>
      <c r="Q1063" s="235" t="n"/>
      <c r="AF1063" s="235" t="n"/>
    </row>
    <row r="1064" ht="14.4" customHeight="1" s="185">
      <c r="C1064" s="235" t="n"/>
      <c r="Q1064" s="235" t="n"/>
      <c r="AF1064" s="235" t="n"/>
    </row>
    <row r="1065" ht="14.4" customHeight="1" s="185">
      <c r="C1065" s="235" t="n"/>
      <c r="Q1065" s="235" t="n"/>
      <c r="AF1065" s="235" t="n"/>
    </row>
    <row r="1066" ht="14.4" customHeight="1" s="185">
      <c r="C1066" s="235" t="n"/>
      <c r="Q1066" s="235" t="n"/>
      <c r="AF1066" s="235" t="n"/>
    </row>
    <row r="1067" ht="14.4" customHeight="1" s="185">
      <c r="C1067" s="235" t="n"/>
      <c r="Q1067" s="235" t="n"/>
      <c r="AF1067" s="235" t="n"/>
    </row>
    <row r="1068" ht="14.4" customHeight="1" s="185">
      <c r="C1068" s="235" t="n"/>
      <c r="Q1068" s="235" t="n"/>
      <c r="AF1068" s="235" t="n"/>
    </row>
    <row r="1069" ht="14.4" customHeight="1" s="185">
      <c r="C1069" s="235" t="n"/>
      <c r="Q1069" s="235" t="n"/>
      <c r="AF1069" s="235" t="n"/>
    </row>
    <row r="1070" ht="14.4" customHeight="1" s="185">
      <c r="A1070" s="194" t="inlineStr">
        <is>
          <t>📋 T2 — 📆 SEMAINE 4</t>
        </is>
      </c>
      <c r="C1070" s="235" t="n"/>
      <c r="Q1070" s="235" t="n"/>
      <c r="AF1070" s="235" t="n"/>
    </row>
    <row r="1071" ht="14.4" customHeight="1" s="185">
      <c r="C1071" s="235" t="n"/>
      <c r="Q1071" s="235" t="n"/>
      <c r="AF1071" s="235" t="n"/>
    </row>
    <row r="1072" ht="14.4" customHeight="1" s="185">
      <c r="C1072" s="235" t="n"/>
      <c r="Q1072" s="235" t="n"/>
      <c r="AF1072" s="235" t="n"/>
    </row>
    <row r="1073" ht="14.4" customHeight="1" s="185">
      <c r="C1073" s="235" t="n"/>
      <c r="Q1073" s="235" t="n"/>
      <c r="AF1073" s="235" t="n"/>
    </row>
    <row r="1074" ht="14.4" customHeight="1" s="185">
      <c r="C1074" s="235" t="n"/>
      <c r="Q1074" s="235" t="n"/>
      <c r="AF1074" s="235" t="n"/>
    </row>
    <row r="1075" ht="14.4" customHeight="1" s="185">
      <c r="C1075" s="235" t="n"/>
      <c r="Q1075" s="235" t="n"/>
      <c r="AF1075" s="235" t="n"/>
    </row>
    <row r="1076" ht="14.4" customHeight="1" s="185">
      <c r="C1076" s="235" t="n"/>
      <c r="Q1076" s="235" t="n"/>
      <c r="AF1076" s="235" t="n"/>
    </row>
    <row r="1077" ht="14.4" customHeight="1" s="185">
      <c r="C1077" s="235" t="n"/>
      <c r="Q1077" s="235" t="n"/>
      <c r="AF1077" s="235" t="n"/>
    </row>
    <row r="1078" ht="14.4" customHeight="1" s="185">
      <c r="C1078" s="235" t="n"/>
      <c r="Q1078" s="235" t="n"/>
      <c r="AF1078" s="235" t="n"/>
    </row>
    <row r="1079" ht="14.4" customHeight="1" s="185">
      <c r="C1079" s="235" t="n"/>
      <c r="Q1079" s="235" t="n"/>
      <c r="AF1079" s="235" t="n"/>
    </row>
    <row r="1080" ht="14.4" customHeight="1" s="185">
      <c r="C1080" s="235" t="n"/>
      <c r="Q1080" s="235" t="n"/>
      <c r="AF1080" s="235" t="n"/>
    </row>
    <row r="1081" ht="14.4" customHeight="1" s="185">
      <c r="C1081" s="235" t="n"/>
      <c r="Q1081" s="235" t="n"/>
      <c r="AF1081" s="235" t="n"/>
    </row>
    <row r="1082" ht="14.4" customHeight="1" s="185">
      <c r="C1082" s="235" t="n"/>
      <c r="Q1082" s="235" t="n"/>
      <c r="AF1082" s="235" t="n"/>
    </row>
    <row r="1083" ht="14.4" customHeight="1" s="185">
      <c r="C1083" s="235" t="n"/>
      <c r="Q1083" s="235" t="n"/>
      <c r="AF1083" s="235" t="n"/>
    </row>
    <row r="1084" ht="14.4" customHeight="1" s="185">
      <c r="C1084" s="235" t="n"/>
      <c r="Q1084" s="235" t="n"/>
      <c r="AF1084" s="235" t="n"/>
    </row>
    <row r="1085" ht="14.4" customHeight="1" s="185">
      <c r="C1085" s="235" t="n"/>
      <c r="Q1085" s="235" t="n"/>
      <c r="AF1085" s="235" t="n"/>
    </row>
    <row r="1086" ht="14.4" customHeight="1" s="185">
      <c r="C1086" s="235" t="n"/>
      <c r="Q1086" s="235" t="n"/>
      <c r="AF1086" s="235" t="n"/>
    </row>
    <row r="1087" ht="14.4" customHeight="1" s="185">
      <c r="C1087" s="235" t="n"/>
      <c r="Q1087" s="235" t="n"/>
      <c r="AF1087" s="235" t="n"/>
    </row>
    <row r="1088" ht="14.4" customHeight="1" s="185">
      <c r="C1088" s="235" t="n"/>
      <c r="Q1088" s="235" t="n"/>
      <c r="AF1088" s="235" t="n"/>
    </row>
    <row r="1089" ht="14.4" customHeight="1" s="185">
      <c r="C1089" s="235" t="n"/>
      <c r="Q1089" s="235" t="n"/>
      <c r="AF1089" s="235" t="n"/>
    </row>
    <row r="1090" ht="14.4" customHeight="1" s="185">
      <c r="C1090" s="235" t="n"/>
      <c r="Q1090" s="235" t="n"/>
      <c r="AF1090" s="235" t="n"/>
    </row>
    <row r="1091" ht="14.4" customHeight="1" s="185">
      <c r="C1091" s="235" t="n"/>
      <c r="Q1091" s="235" t="n"/>
      <c r="AF1091" s="235" t="n"/>
    </row>
    <row r="1092" ht="14.4" customHeight="1" s="185">
      <c r="C1092" s="235" t="n"/>
      <c r="Q1092" s="235" t="n"/>
      <c r="AF1092" s="235" t="n"/>
    </row>
    <row r="1093" ht="14.4" customHeight="1" s="185">
      <c r="C1093" s="235" t="n"/>
      <c r="Q1093" s="235" t="n"/>
      <c r="AF1093" s="235" t="n"/>
    </row>
    <row r="1094" ht="14.4" customHeight="1" s="185">
      <c r="C1094" s="235" t="n"/>
      <c r="Q1094" s="235" t="n"/>
      <c r="AF1094" s="235" t="n"/>
    </row>
    <row r="1095" ht="14.4" customHeight="1" s="185">
      <c r="C1095" s="235" t="n"/>
      <c r="Q1095" s="235" t="n"/>
      <c r="AF1095" s="235" t="n"/>
    </row>
    <row r="1096" ht="14.4" customHeight="1" s="185">
      <c r="C1096" s="235" t="n"/>
      <c r="Q1096" s="235" t="n"/>
      <c r="AF1096" s="235" t="n"/>
    </row>
    <row r="1097" ht="14.4" customHeight="1" s="185">
      <c r="C1097" s="235" t="n"/>
      <c r="Q1097" s="235" t="n"/>
      <c r="AF1097" s="235" t="n"/>
    </row>
    <row r="1098" ht="14.4" customHeight="1" s="185">
      <c r="C1098" s="235" t="n"/>
      <c r="Q1098" s="235" t="n"/>
      <c r="AF1098" s="235" t="n"/>
    </row>
    <row r="1099" ht="14.4" customHeight="1" s="185">
      <c r="C1099" s="235" t="n"/>
      <c r="Q1099" s="235" t="n"/>
      <c r="AF1099" s="235" t="n"/>
    </row>
    <row r="1100" ht="14.4" customHeight="1" s="185">
      <c r="C1100" s="235" t="n"/>
      <c r="Q1100" s="235" t="n"/>
      <c r="AF1100" s="235" t="n"/>
    </row>
    <row r="1101" ht="14.4" customHeight="1" s="185">
      <c r="C1101" s="235" t="n"/>
      <c r="Q1101" s="235" t="n"/>
      <c r="AF1101" s="235" t="n"/>
    </row>
    <row r="1102" ht="14.4" customHeight="1" s="185">
      <c r="C1102" s="235" t="n"/>
      <c r="Q1102" s="235" t="n"/>
      <c r="AF1102" s="235" t="n"/>
    </row>
    <row r="1103" ht="14.4" customHeight="1" s="185">
      <c r="C1103" s="235" t="n"/>
      <c r="Q1103" s="235" t="n"/>
      <c r="AF1103" s="235" t="n"/>
    </row>
    <row r="1104" ht="14.4" customHeight="1" s="185">
      <c r="C1104" s="235" t="n"/>
      <c r="Q1104" s="235" t="n"/>
      <c r="AF1104" s="235" t="n"/>
    </row>
    <row r="1105" ht="14.4" customHeight="1" s="185">
      <c r="C1105" s="235" t="n"/>
      <c r="Q1105" s="235" t="n"/>
      <c r="AF1105" s="235" t="n"/>
    </row>
    <row r="1106" ht="14.4" customHeight="1" s="185">
      <c r="C1106" s="235" t="n"/>
      <c r="Q1106" s="235" t="n"/>
      <c r="AF1106" s="235" t="n"/>
    </row>
    <row r="1107" ht="14.4" customHeight="1" s="185">
      <c r="C1107" s="235" t="n"/>
      <c r="Q1107" s="235" t="n"/>
      <c r="AF1107" s="235" t="n"/>
    </row>
    <row r="1108" ht="14.4" customHeight="1" s="185">
      <c r="C1108" s="235" t="n"/>
      <c r="Q1108" s="235" t="n"/>
      <c r="AF1108" s="235" t="n"/>
    </row>
    <row r="1109" ht="14.4" customHeight="1" s="185">
      <c r="C1109" s="235" t="n"/>
      <c r="Q1109" s="235" t="n"/>
      <c r="AF1109" s="235" t="n"/>
    </row>
    <row r="1110" ht="14.4" customHeight="1" s="185">
      <c r="C1110" s="235" t="n"/>
      <c r="Q1110" s="235" t="n"/>
      <c r="AF1110" s="235" t="n"/>
    </row>
    <row r="1111" ht="14.4" customHeight="1" s="185">
      <c r="C1111" s="235" t="n"/>
      <c r="Q1111" s="235" t="n"/>
      <c r="AF1111" s="235" t="n"/>
    </row>
    <row r="1112" ht="14.4" customHeight="1" s="185">
      <c r="C1112" s="235" t="n"/>
      <c r="Q1112" s="235" t="n"/>
      <c r="AF1112" s="235" t="n"/>
    </row>
    <row r="1113" ht="14.4" customHeight="1" s="185">
      <c r="C1113" s="235" t="n"/>
      <c r="Q1113" s="235" t="n"/>
      <c r="AF1113" s="235" t="n"/>
    </row>
    <row r="1114" ht="14.4" customHeight="1" s="185">
      <c r="C1114" s="235" t="n"/>
      <c r="Q1114" s="235" t="n"/>
      <c r="AF1114" s="235" t="n"/>
    </row>
    <row r="1115" ht="14.4" customHeight="1" s="185">
      <c r="C1115" s="235" t="n"/>
      <c r="Q1115" s="235" t="n"/>
      <c r="AF1115" s="235" t="n"/>
    </row>
    <row r="1116" ht="14.4" customHeight="1" s="185">
      <c r="C1116" s="235" t="n"/>
      <c r="Q1116" s="235" t="n"/>
      <c r="AF1116" s="235" t="n"/>
    </row>
    <row r="1117" ht="14.4" customHeight="1" s="185">
      <c r="C1117" s="235" t="n"/>
      <c r="Q1117" s="235" t="n"/>
      <c r="AF1117" s="235" t="n"/>
    </row>
    <row r="1118" ht="14.4" customHeight="1" s="185">
      <c r="C1118" s="235" t="n"/>
      <c r="Q1118" s="235" t="n"/>
      <c r="AF1118" s="235" t="n"/>
    </row>
    <row r="1119" ht="14.4" customHeight="1" s="185">
      <c r="C1119" s="235" t="n"/>
      <c r="Q1119" s="235" t="n"/>
      <c r="AF1119" s="235" t="n"/>
    </row>
    <row r="1120" ht="14.4" customHeight="1" s="185">
      <c r="C1120" s="235" t="n"/>
      <c r="Q1120" s="235" t="n"/>
      <c r="AF1120" s="235" t="n"/>
    </row>
    <row r="1121" ht="14.4" customHeight="1" s="185">
      <c r="C1121" s="235" t="n"/>
      <c r="Q1121" s="235" t="n"/>
      <c r="AF1121" s="235" t="n"/>
    </row>
    <row r="1122" ht="14.4" customHeight="1" s="185">
      <c r="C1122" s="235" t="n"/>
      <c r="Q1122" s="235" t="n"/>
      <c r="AF1122" s="235" t="n"/>
    </row>
    <row r="1123" ht="14.4" customHeight="1" s="185">
      <c r="C1123" s="235" t="n"/>
      <c r="Q1123" s="235" t="n"/>
      <c r="AF1123" s="235" t="n"/>
    </row>
    <row r="1124" ht="14.4" customHeight="1" s="185">
      <c r="C1124" s="235" t="n"/>
      <c r="Q1124" s="235" t="n"/>
      <c r="AF1124" s="235" t="n"/>
    </row>
    <row r="1125" ht="14.4" customHeight="1" s="185">
      <c r="C1125" s="235" t="n"/>
      <c r="Q1125" s="235" t="n"/>
      <c r="AF1125" s="235" t="n"/>
    </row>
    <row r="1126" ht="14.4" customHeight="1" s="185">
      <c r="C1126" s="235" t="n"/>
      <c r="Q1126" s="235" t="n"/>
      <c r="AF1126" s="235" t="n"/>
    </row>
    <row r="1127" ht="14.4" customHeight="1" s="185">
      <c r="C1127" s="235" t="n"/>
      <c r="Q1127" s="235" t="n"/>
      <c r="AF1127" s="235" t="n"/>
    </row>
    <row r="1128" ht="14.4" customHeight="1" s="185">
      <c r="C1128" s="235" t="n"/>
      <c r="Q1128" s="235" t="n"/>
      <c r="AF1128" s="235" t="n"/>
    </row>
    <row r="1129" ht="14.4" customHeight="1" s="185">
      <c r="C1129" s="235" t="n"/>
      <c r="Q1129" s="235" t="n"/>
      <c r="AF1129" s="235" t="n"/>
    </row>
    <row r="1130" ht="14.4" customHeight="1" s="185">
      <c r="C1130" s="235" t="n"/>
      <c r="Q1130" s="235" t="n"/>
      <c r="AF1130" s="235" t="n"/>
    </row>
    <row r="1131" ht="14.4" customHeight="1" s="185">
      <c r="C1131" s="235" t="n"/>
      <c r="Q1131" s="235" t="n"/>
      <c r="AF1131" s="235" t="n"/>
    </row>
    <row r="1132" ht="14.4" customHeight="1" s="185">
      <c r="C1132" s="235" t="n"/>
      <c r="Q1132" s="235" t="n"/>
      <c r="AF1132" s="235" t="n"/>
    </row>
    <row r="1133" ht="14.4" customHeight="1" s="185">
      <c r="C1133" s="235" t="n"/>
      <c r="Q1133" s="235" t="n"/>
      <c r="AF1133" s="235" t="n"/>
    </row>
    <row r="1134" ht="14.4" customHeight="1" s="185">
      <c r="C1134" s="235" t="n"/>
      <c r="Q1134" s="235" t="n"/>
      <c r="AF1134" s="235" t="n"/>
    </row>
    <row r="1135" ht="14.4" customHeight="1" s="185">
      <c r="C1135" s="235" t="n"/>
      <c r="Q1135" s="235" t="n"/>
      <c r="AF1135" s="235" t="n"/>
    </row>
    <row r="1136" ht="14.4" customHeight="1" s="185">
      <c r="C1136" s="235" t="n"/>
      <c r="Q1136" s="235" t="n"/>
      <c r="AF1136" s="235" t="n"/>
    </row>
    <row r="1137" ht="14.4" customHeight="1" s="185">
      <c r="C1137" s="235" t="n"/>
      <c r="Q1137" s="235" t="n"/>
      <c r="AF1137" s="235" t="n"/>
    </row>
    <row r="1138" ht="14.4" customHeight="1" s="185">
      <c r="C1138" s="235" t="n"/>
      <c r="Q1138" s="235" t="n"/>
      <c r="AF1138" s="235" t="n"/>
    </row>
    <row r="1139" ht="14.4" customHeight="1" s="185">
      <c r="C1139" s="235" t="n"/>
      <c r="Q1139" s="235" t="n"/>
      <c r="AF1139" s="235" t="n"/>
    </row>
    <row r="1140" ht="14.4" customHeight="1" s="185">
      <c r="C1140" s="235" t="n"/>
      <c r="Q1140" s="235" t="n"/>
      <c r="AF1140" s="235" t="n"/>
    </row>
    <row r="1141" ht="14.4" customHeight="1" s="185">
      <c r="A1141" s="194" t="inlineStr">
        <is>
          <t>📋 T2 — 📆 SEMAINE 5</t>
        </is>
      </c>
      <c r="C1141" s="235" t="n"/>
      <c r="Q1141" s="235" t="n"/>
      <c r="AF1141" s="235" t="n"/>
    </row>
    <row r="1142" ht="14.4" customHeight="1" s="185">
      <c r="C1142" s="235" t="n"/>
      <c r="Q1142" s="235" t="n"/>
      <c r="AF1142" s="235" t="n"/>
    </row>
    <row r="1143" ht="14.4" customHeight="1" s="185">
      <c r="C1143" s="235" t="n"/>
      <c r="Q1143" s="235" t="n"/>
      <c r="AF1143" s="235" t="n"/>
    </row>
    <row r="1144" ht="14.4" customHeight="1" s="185">
      <c r="C1144" s="235" t="n"/>
      <c r="Q1144" s="235" t="n"/>
      <c r="AF1144" s="235" t="n"/>
    </row>
    <row r="1145" ht="14.4" customHeight="1" s="185">
      <c r="C1145" s="235" t="n"/>
      <c r="Q1145" s="235" t="n"/>
      <c r="AF1145" s="235" t="n"/>
    </row>
    <row r="1146" ht="14.4" customHeight="1" s="185">
      <c r="C1146" s="235" t="n"/>
      <c r="Q1146" s="235" t="n"/>
      <c r="AF1146" s="235" t="n"/>
    </row>
    <row r="1147" ht="14.4" customHeight="1" s="185">
      <c r="C1147" s="235" t="n"/>
      <c r="Q1147" s="235" t="n"/>
      <c r="AF1147" s="235" t="n"/>
    </row>
    <row r="1148" ht="14.4" customHeight="1" s="185">
      <c r="C1148" s="235" t="n"/>
      <c r="Q1148" s="235" t="n"/>
      <c r="AF1148" s="235" t="n"/>
    </row>
    <row r="1149" ht="14.4" customHeight="1" s="185">
      <c r="C1149" s="235" t="n"/>
      <c r="Q1149" s="235" t="n"/>
      <c r="AF1149" s="235" t="n"/>
    </row>
    <row r="1150" ht="14.4" customHeight="1" s="185">
      <c r="C1150" s="235" t="n"/>
      <c r="Q1150" s="235" t="n"/>
      <c r="AF1150" s="235" t="n"/>
    </row>
    <row r="1151" ht="14.4" customHeight="1" s="185">
      <c r="C1151" s="235" t="n"/>
      <c r="Q1151" s="235" t="n"/>
      <c r="AF1151" s="235" t="n"/>
    </row>
    <row r="1152" ht="14.4" customHeight="1" s="185">
      <c r="C1152" s="235" t="n"/>
      <c r="Q1152" s="235" t="n"/>
      <c r="AF1152" s="235" t="n"/>
    </row>
    <row r="1153" ht="14.4" customHeight="1" s="185">
      <c r="C1153" s="235" t="n"/>
      <c r="Q1153" s="235" t="n"/>
      <c r="AF1153" s="235" t="n"/>
    </row>
    <row r="1154" ht="14.4" customHeight="1" s="185">
      <c r="C1154" s="235" t="n"/>
      <c r="Q1154" s="235" t="n"/>
      <c r="AF1154" s="235" t="n"/>
    </row>
    <row r="1155" ht="14.4" customHeight="1" s="185">
      <c r="C1155" s="235" t="n"/>
      <c r="Q1155" s="235" t="n"/>
      <c r="AF1155" s="235" t="n"/>
    </row>
    <row r="1156" ht="14.4" customHeight="1" s="185">
      <c r="C1156" s="235" t="n"/>
      <c r="Q1156" s="235" t="n"/>
      <c r="AF1156" s="235" t="n"/>
    </row>
    <row r="1157" ht="14.4" customHeight="1" s="185">
      <c r="C1157" s="235" t="n"/>
      <c r="Q1157" s="235" t="n"/>
      <c r="AF1157" s="235" t="n"/>
    </row>
    <row r="1158" ht="14.4" customHeight="1" s="185">
      <c r="C1158" s="235" t="n"/>
      <c r="Q1158" s="235" t="n"/>
      <c r="AF1158" s="235" t="n"/>
    </row>
    <row r="1159" ht="14.4" customHeight="1" s="185">
      <c r="C1159" s="235" t="n"/>
      <c r="Q1159" s="235" t="n"/>
      <c r="AF1159" s="235" t="n"/>
    </row>
    <row r="1160" ht="14.4" customHeight="1" s="185">
      <c r="C1160" s="235" t="n"/>
      <c r="Q1160" s="235" t="n"/>
      <c r="AF1160" s="235" t="n"/>
    </row>
    <row r="1161" ht="14.4" customHeight="1" s="185">
      <c r="C1161" s="235" t="n"/>
      <c r="Q1161" s="235" t="n"/>
      <c r="AF1161" s="235" t="n"/>
    </row>
    <row r="1162" ht="14.4" customHeight="1" s="185">
      <c r="C1162" s="235" t="n"/>
      <c r="Q1162" s="235" t="n"/>
      <c r="AF1162" s="235" t="n"/>
    </row>
    <row r="1163" ht="14.4" customHeight="1" s="185">
      <c r="C1163" s="235" t="n"/>
      <c r="Q1163" s="235" t="n"/>
      <c r="AF1163" s="235" t="n"/>
    </row>
    <row r="1164" ht="14.4" customHeight="1" s="185">
      <c r="C1164" s="235" t="n"/>
      <c r="Q1164" s="235" t="n"/>
      <c r="AF1164" s="235" t="n"/>
    </row>
    <row r="1165" ht="14.4" customHeight="1" s="185">
      <c r="C1165" s="235" t="n"/>
      <c r="Q1165" s="235" t="n"/>
      <c r="AF1165" s="235" t="n"/>
    </row>
    <row r="1166" ht="14.4" customHeight="1" s="185">
      <c r="C1166" s="235" t="n"/>
      <c r="Q1166" s="235" t="n"/>
      <c r="AF1166" s="235" t="n"/>
    </row>
    <row r="1167" ht="14.4" customHeight="1" s="185">
      <c r="C1167" s="235" t="n"/>
      <c r="Q1167" s="235" t="n"/>
      <c r="AF1167" s="235" t="n"/>
    </row>
    <row r="1168" ht="14.4" customHeight="1" s="185">
      <c r="C1168" s="235" t="n"/>
      <c r="Q1168" s="235" t="n"/>
      <c r="AF1168" s="235" t="n"/>
    </row>
    <row r="1169" ht="14.4" customHeight="1" s="185">
      <c r="C1169" s="235" t="n"/>
      <c r="Q1169" s="235" t="n"/>
      <c r="AF1169" s="235" t="n"/>
    </row>
    <row r="1170" ht="14.4" customHeight="1" s="185">
      <c r="C1170" s="235" t="n"/>
      <c r="Q1170" s="235" t="n"/>
      <c r="AF1170" s="235" t="n"/>
    </row>
    <row r="1171" ht="14.4" customHeight="1" s="185">
      <c r="C1171" s="235" t="n"/>
      <c r="Q1171" s="235" t="n"/>
      <c r="AF1171" s="235" t="n"/>
    </row>
    <row r="1172" ht="14.4" customHeight="1" s="185">
      <c r="C1172" s="235" t="n"/>
      <c r="Q1172" s="235" t="n"/>
      <c r="AF1172" s="235" t="n"/>
    </row>
    <row r="1173" ht="14.4" customHeight="1" s="185">
      <c r="C1173" s="235" t="n"/>
      <c r="Q1173" s="235" t="n"/>
      <c r="AF1173" s="235" t="n"/>
    </row>
    <row r="1174" ht="14.4" customHeight="1" s="185">
      <c r="C1174" s="235" t="n"/>
      <c r="Q1174" s="235" t="n"/>
      <c r="AF1174" s="235" t="n"/>
    </row>
    <row r="1175" ht="14.4" customHeight="1" s="185">
      <c r="C1175" s="235" t="n"/>
      <c r="Q1175" s="235" t="n"/>
      <c r="AF1175" s="235" t="n"/>
    </row>
    <row r="1176" ht="14.4" customHeight="1" s="185">
      <c r="C1176" s="235" t="n"/>
      <c r="Q1176" s="235" t="n"/>
      <c r="AF1176" s="235" t="n"/>
    </row>
    <row r="1177" ht="14.4" customHeight="1" s="185">
      <c r="C1177" s="235" t="n"/>
      <c r="Q1177" s="235" t="n"/>
      <c r="AF1177" s="235" t="n"/>
    </row>
    <row r="1178" ht="14.4" customHeight="1" s="185">
      <c r="C1178" s="235" t="n"/>
      <c r="Q1178" s="235" t="n"/>
      <c r="AF1178" s="235" t="n"/>
    </row>
    <row r="1179" ht="14.4" customHeight="1" s="185">
      <c r="C1179" s="235" t="n"/>
      <c r="Q1179" s="235" t="n"/>
      <c r="AF1179" s="235" t="n"/>
    </row>
    <row r="1180" ht="14.4" customHeight="1" s="185">
      <c r="C1180" s="235" t="n"/>
      <c r="Q1180" s="235" t="n"/>
      <c r="AF1180" s="235" t="n"/>
    </row>
    <row r="1181" ht="14.4" customHeight="1" s="185">
      <c r="C1181" s="235" t="n"/>
      <c r="Q1181" s="235" t="n"/>
      <c r="AF1181" s="235" t="n"/>
    </row>
    <row r="1182" ht="14.4" customHeight="1" s="185">
      <c r="C1182" s="235" t="n"/>
      <c r="Q1182" s="235" t="n"/>
      <c r="AF1182" s="235" t="n"/>
    </row>
    <row r="1183" ht="14.4" customHeight="1" s="185">
      <c r="C1183" s="235" t="n"/>
      <c r="Q1183" s="235" t="n"/>
      <c r="AF1183" s="235" t="n"/>
    </row>
    <row r="1184" ht="14.4" customHeight="1" s="185">
      <c r="C1184" s="235" t="n"/>
      <c r="Q1184" s="235" t="n"/>
      <c r="AF1184" s="235" t="n"/>
    </row>
    <row r="1185" ht="14.4" customHeight="1" s="185">
      <c r="C1185" s="235" t="n"/>
      <c r="Q1185" s="235" t="n"/>
      <c r="AF1185" s="235" t="n"/>
    </row>
    <row r="1186" ht="14.4" customHeight="1" s="185">
      <c r="C1186" s="235" t="n"/>
      <c r="Q1186" s="235" t="n"/>
      <c r="AF1186" s="235" t="n"/>
    </row>
    <row r="1187" ht="14.4" customHeight="1" s="185">
      <c r="C1187" s="235" t="n"/>
      <c r="Q1187" s="235" t="n"/>
      <c r="AF1187" s="235" t="n"/>
    </row>
    <row r="1188" ht="14.4" customHeight="1" s="185">
      <c r="C1188" s="235" t="n"/>
      <c r="Q1188" s="235" t="n"/>
      <c r="AF1188" s="235" t="n"/>
    </row>
    <row r="1189" ht="14.4" customHeight="1" s="185">
      <c r="C1189" s="235" t="n"/>
      <c r="Q1189" s="235" t="n"/>
      <c r="AF1189" s="235" t="n"/>
    </row>
    <row r="1190" ht="14.4" customHeight="1" s="185">
      <c r="C1190" s="235" t="n"/>
      <c r="Q1190" s="235" t="n"/>
      <c r="AF1190" s="235" t="n"/>
    </row>
    <row r="1191" ht="14.4" customHeight="1" s="185">
      <c r="C1191" s="235" t="n"/>
      <c r="Q1191" s="235" t="n"/>
      <c r="AF1191" s="235" t="n"/>
    </row>
    <row r="1192" ht="14.4" customHeight="1" s="185">
      <c r="C1192" s="235" t="n"/>
      <c r="Q1192" s="235" t="n"/>
      <c r="AF1192" s="235" t="n"/>
    </row>
    <row r="1193" ht="14.4" customHeight="1" s="185">
      <c r="C1193" s="235" t="n"/>
      <c r="Q1193" s="235" t="n"/>
      <c r="AF1193" s="235" t="n"/>
    </row>
    <row r="1194" ht="14.4" customHeight="1" s="185">
      <c r="C1194" s="235" t="n"/>
      <c r="Q1194" s="235" t="n"/>
      <c r="AF1194" s="235" t="n"/>
    </row>
    <row r="1195" ht="14.4" customHeight="1" s="185">
      <c r="C1195" s="235" t="n"/>
      <c r="Q1195" s="235" t="n"/>
      <c r="AF1195" s="235" t="n"/>
    </row>
    <row r="1196" ht="14.4" customHeight="1" s="185">
      <c r="C1196" s="235" t="n"/>
      <c r="Q1196" s="235" t="n"/>
      <c r="AF1196" s="235" t="n"/>
    </row>
    <row r="1197" ht="14.4" customHeight="1" s="185">
      <c r="C1197" s="235" t="n"/>
      <c r="Q1197" s="235" t="n"/>
      <c r="AF1197" s="235" t="n"/>
    </row>
    <row r="1198" ht="14.4" customHeight="1" s="185">
      <c r="C1198" s="235" t="n"/>
      <c r="Q1198" s="235" t="n"/>
      <c r="AF1198" s="235" t="n"/>
    </row>
    <row r="1199" ht="14.4" customHeight="1" s="185">
      <c r="C1199" s="235" t="n"/>
      <c r="Q1199" s="235" t="n"/>
      <c r="AF1199" s="235" t="n"/>
    </row>
    <row r="1200" ht="14.4" customHeight="1" s="185">
      <c r="C1200" s="235" t="n"/>
      <c r="Q1200" s="235" t="n"/>
      <c r="AF1200" s="235" t="n"/>
    </row>
    <row r="1201" ht="14.4" customHeight="1" s="185">
      <c r="C1201" s="235" t="n"/>
      <c r="Q1201" s="235" t="n"/>
      <c r="AF1201" s="235" t="n"/>
    </row>
    <row r="1202" ht="14.4" customHeight="1" s="185">
      <c r="C1202" s="235" t="n"/>
      <c r="Q1202" s="235" t="n"/>
      <c r="AF1202" s="235" t="n"/>
    </row>
    <row r="1203" ht="14.4" customHeight="1" s="185">
      <c r="C1203" s="235" t="n"/>
      <c r="Q1203" s="235" t="n"/>
      <c r="AF1203" s="235" t="n"/>
    </row>
    <row r="1204" ht="14.4" customHeight="1" s="185">
      <c r="C1204" s="235" t="n"/>
      <c r="Q1204" s="235" t="n"/>
      <c r="AF1204" s="235" t="n"/>
    </row>
    <row r="1205" ht="14.4" customHeight="1" s="185">
      <c r="C1205" s="235" t="n"/>
      <c r="Q1205" s="235" t="n"/>
      <c r="AF1205" s="235" t="n"/>
    </row>
    <row r="1206" ht="14.4" customHeight="1" s="185">
      <c r="C1206" s="235" t="n"/>
      <c r="Q1206" s="235" t="n"/>
      <c r="AF1206" s="235" t="n"/>
    </row>
    <row r="1207" ht="14.4" customHeight="1" s="185">
      <c r="C1207" s="235" t="n"/>
      <c r="Q1207" s="235" t="n"/>
      <c r="AF1207" s="235" t="n"/>
    </row>
    <row r="1208" ht="14.4" customHeight="1" s="185">
      <c r="C1208" s="235" t="n"/>
      <c r="Q1208" s="235" t="n"/>
      <c r="AF1208" s="235" t="n"/>
    </row>
    <row r="1209" ht="14.4" customHeight="1" s="185">
      <c r="C1209" s="235" t="n"/>
      <c r="Q1209" s="235" t="n"/>
      <c r="AF1209" s="235" t="n"/>
    </row>
    <row r="1210" ht="14.4" customHeight="1" s="185">
      <c r="C1210" s="235" t="n"/>
      <c r="Q1210" s="235" t="n"/>
      <c r="AF1210" s="235" t="n"/>
    </row>
    <row r="1211" ht="14.4" customHeight="1" s="185">
      <c r="C1211" s="235" t="n"/>
      <c r="Q1211" s="235" t="n"/>
      <c r="AF1211" s="235" t="n"/>
    </row>
    <row r="1212" ht="14.4" customHeight="1" s="185">
      <c r="A1212" s="194" t="inlineStr">
        <is>
          <t>📋 T2 — 📆 SEMAINE 6</t>
        </is>
      </c>
      <c r="C1212" s="235" t="n"/>
      <c r="Q1212" s="235" t="n"/>
      <c r="AF1212" s="235" t="n"/>
    </row>
    <row r="1213" ht="14.4" customHeight="1" s="185">
      <c r="C1213" s="235" t="n"/>
      <c r="Q1213" s="235" t="n"/>
      <c r="AF1213" s="235" t="n"/>
    </row>
    <row r="1214" ht="14.4" customHeight="1" s="185">
      <c r="C1214" s="235" t="n"/>
      <c r="Q1214" s="235" t="n"/>
      <c r="AF1214" s="235" t="n"/>
    </row>
    <row r="1215" ht="14.4" customHeight="1" s="185">
      <c r="C1215" s="235" t="n"/>
      <c r="Q1215" s="235" t="n"/>
      <c r="AF1215" s="235" t="n"/>
    </row>
    <row r="1216" ht="14.4" customHeight="1" s="185">
      <c r="C1216" s="235" t="n"/>
      <c r="Q1216" s="235" t="n"/>
      <c r="AF1216" s="235" t="n"/>
    </row>
    <row r="1217" ht="14.4" customHeight="1" s="185">
      <c r="C1217" s="235" t="n"/>
      <c r="Q1217" s="235" t="n"/>
      <c r="AF1217" s="235" t="n"/>
    </row>
    <row r="1218" ht="14.4" customHeight="1" s="185">
      <c r="C1218" s="235" t="n"/>
      <c r="Q1218" s="235" t="n"/>
      <c r="AF1218" s="235" t="n"/>
    </row>
    <row r="1219" ht="14.4" customHeight="1" s="185">
      <c r="C1219" s="235" t="n"/>
      <c r="Q1219" s="235" t="n"/>
      <c r="AF1219" s="235" t="n"/>
    </row>
    <row r="1220" ht="14.4" customHeight="1" s="185">
      <c r="C1220" s="235" t="n"/>
      <c r="Q1220" s="235" t="n"/>
      <c r="AF1220" s="235" t="n"/>
    </row>
    <row r="1221" ht="14.4" customHeight="1" s="185">
      <c r="C1221" s="235" t="n"/>
      <c r="Q1221" s="235" t="n"/>
      <c r="AF1221" s="235" t="n"/>
    </row>
    <row r="1222" ht="14.4" customHeight="1" s="185">
      <c r="C1222" s="235" t="n"/>
      <c r="Q1222" s="235" t="n"/>
      <c r="AF1222" s="235" t="n"/>
    </row>
    <row r="1223" ht="14.4" customHeight="1" s="185">
      <c r="C1223" s="235" t="n"/>
      <c r="Q1223" s="235" t="n"/>
      <c r="AF1223" s="235" t="n"/>
    </row>
    <row r="1224" ht="14.4" customHeight="1" s="185">
      <c r="C1224" s="235" t="n"/>
      <c r="Q1224" s="235" t="n"/>
      <c r="AF1224" s="235" t="n"/>
    </row>
    <row r="1225" ht="14.4" customHeight="1" s="185">
      <c r="C1225" s="235" t="n"/>
      <c r="Q1225" s="235" t="n"/>
      <c r="AF1225" s="235" t="n"/>
    </row>
    <row r="1226" ht="14.4" customHeight="1" s="185">
      <c r="C1226" s="235" t="n"/>
      <c r="Q1226" s="235" t="n"/>
      <c r="AF1226" s="235" t="n"/>
    </row>
    <row r="1227" ht="14.4" customHeight="1" s="185">
      <c r="C1227" s="235" t="n"/>
      <c r="Q1227" s="235" t="n"/>
      <c r="AF1227" s="235" t="n"/>
    </row>
    <row r="1228" ht="14.4" customHeight="1" s="185">
      <c r="C1228" s="235" t="n"/>
      <c r="Q1228" s="235" t="n"/>
      <c r="AF1228" s="235" t="n"/>
    </row>
    <row r="1229" ht="14.4" customHeight="1" s="185">
      <c r="C1229" s="235" t="n"/>
      <c r="Q1229" s="235" t="n"/>
      <c r="AF1229" s="235" t="n"/>
    </row>
    <row r="1230" ht="14.4" customHeight="1" s="185">
      <c r="C1230" s="235" t="n"/>
      <c r="Q1230" s="235" t="n"/>
      <c r="AF1230" s="235" t="n"/>
    </row>
    <row r="1231" ht="14.4" customHeight="1" s="185">
      <c r="C1231" s="235" t="n"/>
      <c r="Q1231" s="235" t="n"/>
      <c r="AF1231" s="235" t="n"/>
    </row>
    <row r="1232" ht="14.4" customHeight="1" s="185">
      <c r="C1232" s="235" t="n"/>
      <c r="Q1232" s="235" t="n"/>
      <c r="AF1232" s="235" t="n"/>
    </row>
    <row r="1233" ht="14.4" customHeight="1" s="185">
      <c r="C1233" s="235" t="n"/>
      <c r="Q1233" s="235" t="n"/>
      <c r="AF1233" s="235" t="n"/>
    </row>
    <row r="1234" ht="14.4" customHeight="1" s="185">
      <c r="C1234" s="235" t="n"/>
      <c r="Q1234" s="235" t="n"/>
      <c r="AF1234" s="235" t="n"/>
    </row>
    <row r="1235" ht="14.4" customHeight="1" s="185">
      <c r="C1235" s="235" t="n"/>
      <c r="Q1235" s="235" t="n"/>
      <c r="AF1235" s="235" t="n"/>
    </row>
    <row r="1236" ht="14.4" customHeight="1" s="185">
      <c r="C1236" s="235" t="n"/>
      <c r="Q1236" s="235" t="n"/>
      <c r="AF1236" s="235" t="n"/>
    </row>
    <row r="1237" ht="14.4" customHeight="1" s="185">
      <c r="C1237" s="235" t="n"/>
      <c r="Q1237" s="235" t="n"/>
      <c r="AF1237" s="235" t="n"/>
    </row>
    <row r="1238" ht="14.4" customHeight="1" s="185">
      <c r="C1238" s="235" t="n"/>
      <c r="Q1238" s="235" t="n"/>
      <c r="AF1238" s="235" t="n"/>
    </row>
    <row r="1239" ht="14.4" customHeight="1" s="185">
      <c r="C1239" s="235" t="n"/>
      <c r="Q1239" s="235" t="n"/>
      <c r="AF1239" s="235" t="n"/>
    </row>
    <row r="1240" ht="14.4" customHeight="1" s="185">
      <c r="C1240" s="235" t="n"/>
      <c r="Q1240" s="235" t="n"/>
      <c r="AF1240" s="235" t="n"/>
    </row>
    <row r="1241" ht="14.4" customHeight="1" s="185">
      <c r="C1241" s="235" t="n"/>
      <c r="Q1241" s="235" t="n"/>
      <c r="AF1241" s="235" t="n"/>
    </row>
    <row r="1242" ht="14.4" customHeight="1" s="185">
      <c r="C1242" s="235" t="n"/>
      <c r="Q1242" s="235" t="n"/>
      <c r="AF1242" s="235" t="n"/>
    </row>
    <row r="1243" ht="14.4" customHeight="1" s="185">
      <c r="C1243" s="235" t="n"/>
      <c r="Q1243" s="235" t="n"/>
      <c r="AF1243" s="235" t="n"/>
    </row>
    <row r="1244" ht="14.4" customHeight="1" s="185">
      <c r="C1244" s="235" t="n"/>
      <c r="Q1244" s="235" t="n"/>
      <c r="AF1244" s="235" t="n"/>
    </row>
    <row r="1245" ht="14.4" customHeight="1" s="185">
      <c r="C1245" s="235" t="n"/>
      <c r="Q1245" s="235" t="n"/>
      <c r="AF1245" s="235" t="n"/>
    </row>
    <row r="1246" ht="14.4" customHeight="1" s="185">
      <c r="C1246" s="235" t="n"/>
      <c r="Q1246" s="235" t="n"/>
      <c r="AF1246" s="235" t="n"/>
    </row>
    <row r="1247" ht="14.4" customHeight="1" s="185">
      <c r="C1247" s="235" t="n"/>
      <c r="Q1247" s="235" t="n"/>
      <c r="AF1247" s="235" t="n"/>
    </row>
    <row r="1248" ht="14.4" customHeight="1" s="185">
      <c r="C1248" s="235" t="n"/>
      <c r="Q1248" s="235" t="n"/>
      <c r="AF1248" s="235" t="n"/>
    </row>
    <row r="1249" ht="14.4" customHeight="1" s="185">
      <c r="C1249" s="235" t="n"/>
      <c r="Q1249" s="235" t="n"/>
      <c r="AF1249" s="235" t="n"/>
    </row>
    <row r="1250" ht="14.4" customHeight="1" s="185">
      <c r="C1250" s="235" t="n"/>
      <c r="Q1250" s="235" t="n"/>
      <c r="AF1250" s="235" t="n"/>
    </row>
    <row r="1251" ht="14.4" customHeight="1" s="185">
      <c r="C1251" s="235" t="n"/>
      <c r="Q1251" s="235" t="n"/>
      <c r="AF1251" s="235" t="n"/>
    </row>
    <row r="1252" ht="14.4" customHeight="1" s="185">
      <c r="C1252" s="235" t="n"/>
      <c r="Q1252" s="235" t="n"/>
      <c r="AF1252" s="235" t="n"/>
    </row>
    <row r="1253" ht="14.4" customHeight="1" s="185">
      <c r="C1253" s="235" t="n"/>
      <c r="Q1253" s="235" t="n"/>
      <c r="AF1253" s="235" t="n"/>
    </row>
    <row r="1254" ht="14.4" customHeight="1" s="185">
      <c r="C1254" s="235" t="n"/>
      <c r="Q1254" s="235" t="n"/>
      <c r="AF1254" s="235" t="n"/>
    </row>
    <row r="1255" ht="14.4" customHeight="1" s="185">
      <c r="C1255" s="235" t="n"/>
      <c r="Q1255" s="235" t="n"/>
      <c r="AF1255" s="235" t="n"/>
    </row>
    <row r="1256" ht="14.4" customHeight="1" s="185">
      <c r="C1256" s="235" t="n"/>
      <c r="Q1256" s="235" t="n"/>
      <c r="AF1256" s="235" t="n"/>
    </row>
    <row r="1257" ht="14.4" customHeight="1" s="185">
      <c r="C1257" s="235" t="n"/>
      <c r="Q1257" s="235" t="n"/>
      <c r="AF1257" s="235" t="n"/>
    </row>
    <row r="1258" ht="14.4" customHeight="1" s="185">
      <c r="C1258" s="235" t="n"/>
      <c r="Q1258" s="235" t="n"/>
      <c r="AF1258" s="235" t="n"/>
    </row>
    <row r="1259" ht="14.4" customHeight="1" s="185">
      <c r="C1259" s="235" t="n"/>
      <c r="Q1259" s="235" t="n"/>
      <c r="AF1259" s="235" t="n"/>
    </row>
    <row r="1260" ht="14.4" customHeight="1" s="185">
      <c r="C1260" s="235" t="n"/>
      <c r="Q1260" s="235" t="n"/>
      <c r="AF1260" s="235" t="n"/>
    </row>
    <row r="1261" ht="14.4" customHeight="1" s="185">
      <c r="C1261" s="235" t="n"/>
      <c r="Q1261" s="235" t="n"/>
      <c r="AF1261" s="235" t="n"/>
    </row>
    <row r="1262" ht="14.4" customHeight="1" s="185">
      <c r="C1262" s="235" t="n"/>
      <c r="Q1262" s="235" t="n"/>
      <c r="AF1262" s="235" t="n"/>
    </row>
    <row r="1263" ht="14.4" customHeight="1" s="185">
      <c r="C1263" s="235" t="n"/>
      <c r="Q1263" s="235" t="n"/>
      <c r="AF1263" s="235" t="n"/>
    </row>
    <row r="1264" ht="14.4" customHeight="1" s="185">
      <c r="C1264" s="235" t="n"/>
      <c r="Q1264" s="235" t="n"/>
      <c r="AF1264" s="235" t="n"/>
    </row>
    <row r="1265" ht="14.4" customHeight="1" s="185">
      <c r="C1265" s="235" t="n"/>
      <c r="Q1265" s="235" t="n"/>
      <c r="AF1265" s="235" t="n"/>
    </row>
    <row r="1266" ht="14.4" customHeight="1" s="185">
      <c r="C1266" s="235" t="n"/>
      <c r="Q1266" s="235" t="n"/>
      <c r="AF1266" s="235" t="n"/>
    </row>
    <row r="1267" ht="14.4" customHeight="1" s="185">
      <c r="C1267" s="235" t="n"/>
      <c r="Q1267" s="235" t="n"/>
      <c r="AF1267" s="235" t="n"/>
    </row>
    <row r="1268" ht="14.4" customHeight="1" s="185">
      <c r="C1268" s="235" t="n"/>
      <c r="Q1268" s="235" t="n"/>
      <c r="AF1268" s="235" t="n"/>
    </row>
    <row r="1269" ht="14.4" customHeight="1" s="185">
      <c r="C1269" s="235" t="n"/>
      <c r="Q1269" s="235" t="n"/>
      <c r="AF1269" s="235" t="n"/>
    </row>
    <row r="1270" ht="14.4" customHeight="1" s="185">
      <c r="C1270" s="235" t="n"/>
      <c r="Q1270" s="235" t="n"/>
      <c r="AF1270" s="235" t="n"/>
    </row>
    <row r="1271" ht="14.4" customHeight="1" s="185">
      <c r="C1271" s="235" t="n"/>
      <c r="Q1271" s="235" t="n"/>
      <c r="AF1271" s="235" t="n"/>
    </row>
    <row r="1272" ht="14.4" customHeight="1" s="185">
      <c r="C1272" s="235" t="n"/>
      <c r="Q1272" s="235" t="n"/>
      <c r="AF1272" s="235" t="n"/>
    </row>
    <row r="1273" ht="14.4" customHeight="1" s="185">
      <c r="C1273" s="235" t="n"/>
      <c r="Q1273" s="235" t="n"/>
      <c r="AF1273" s="235" t="n"/>
    </row>
    <row r="1274" ht="14.4" customHeight="1" s="185">
      <c r="C1274" s="235" t="n"/>
      <c r="Q1274" s="235" t="n"/>
      <c r="AF1274" s="235" t="n"/>
    </row>
    <row r="1275" ht="14.4" customHeight="1" s="185">
      <c r="C1275" s="235" t="n"/>
      <c r="Q1275" s="235" t="n"/>
      <c r="AF1275" s="235" t="n"/>
    </row>
    <row r="1276" ht="14.4" customHeight="1" s="185">
      <c r="C1276" s="235" t="n"/>
      <c r="Q1276" s="235" t="n"/>
      <c r="AF1276" s="235" t="n"/>
    </row>
    <row r="1277" ht="14.4" customHeight="1" s="185">
      <c r="C1277" s="235" t="n"/>
      <c r="Q1277" s="235" t="n"/>
      <c r="AF1277" s="235" t="n"/>
    </row>
    <row r="1278" ht="14.4" customHeight="1" s="185">
      <c r="C1278" s="235" t="n"/>
      <c r="Q1278" s="235" t="n"/>
      <c r="AF1278" s="235" t="n"/>
    </row>
    <row r="1279" ht="14.4" customHeight="1" s="185">
      <c r="C1279" s="235" t="n"/>
      <c r="Q1279" s="235" t="n"/>
      <c r="AF1279" s="235" t="n"/>
    </row>
    <row r="1280" ht="14.4" customHeight="1" s="185">
      <c r="C1280" s="235" t="n"/>
      <c r="Q1280" s="235" t="n"/>
      <c r="AF1280" s="235" t="n"/>
    </row>
    <row r="1281" ht="14.4" customHeight="1" s="185">
      <c r="C1281" s="235" t="n"/>
      <c r="Q1281" s="235" t="n"/>
      <c r="AF1281" s="235" t="n"/>
    </row>
    <row r="1282" ht="14.4" customHeight="1" s="185">
      <c r="C1282" s="235" t="n"/>
      <c r="Q1282" s="235" t="n"/>
      <c r="AF1282" s="235" t="n"/>
    </row>
    <row r="1283" ht="14.4" customHeight="1" s="185">
      <c r="A1283" s="194" t="inlineStr">
        <is>
          <t>📋 T2 — 📆 SEMAINE 7</t>
        </is>
      </c>
      <c r="C1283" s="235" t="n"/>
      <c r="Q1283" s="235" t="n"/>
      <c r="AF1283" s="235" t="n"/>
    </row>
    <row r="1284" ht="14.4" customHeight="1" s="185">
      <c r="C1284" s="235" t="n"/>
      <c r="Q1284" s="235" t="n"/>
      <c r="AF1284" s="235" t="n"/>
    </row>
    <row r="1285" ht="14.4" customHeight="1" s="185">
      <c r="C1285" s="235" t="n"/>
      <c r="Q1285" s="235" t="n"/>
      <c r="AF1285" s="235" t="n"/>
    </row>
    <row r="1286" ht="14.4" customHeight="1" s="185">
      <c r="C1286" s="235" t="n"/>
      <c r="Q1286" s="235" t="n"/>
      <c r="AF1286" s="235" t="n"/>
    </row>
    <row r="1287" ht="14.4" customHeight="1" s="185">
      <c r="C1287" s="235" t="n"/>
      <c r="Q1287" s="235" t="n"/>
      <c r="AF1287" s="235" t="n"/>
    </row>
    <row r="1288" ht="14.4" customHeight="1" s="185">
      <c r="C1288" s="235" t="n"/>
      <c r="Q1288" s="235" t="n"/>
      <c r="AF1288" s="235" t="n"/>
    </row>
    <row r="1289" ht="14.4" customHeight="1" s="185">
      <c r="C1289" s="235" t="n"/>
      <c r="Q1289" s="235" t="n"/>
      <c r="AF1289" s="235" t="n"/>
    </row>
    <row r="1290" ht="14.4" customHeight="1" s="185">
      <c r="C1290" s="235" t="n"/>
      <c r="Q1290" s="235" t="n"/>
      <c r="AF1290" s="235" t="n"/>
    </row>
    <row r="1291" ht="14.4" customHeight="1" s="185">
      <c r="C1291" s="235" t="n"/>
      <c r="Q1291" s="235" t="n"/>
      <c r="AF1291" s="235" t="n"/>
    </row>
    <row r="1292" ht="14.4" customHeight="1" s="185">
      <c r="C1292" s="235" t="n"/>
      <c r="Q1292" s="235" t="n"/>
      <c r="AF1292" s="235" t="n"/>
    </row>
    <row r="1293" ht="14.4" customHeight="1" s="185">
      <c r="C1293" s="235" t="n"/>
      <c r="Q1293" s="235" t="n"/>
      <c r="AF1293" s="235" t="n"/>
    </row>
    <row r="1294" ht="14.4" customHeight="1" s="185">
      <c r="C1294" s="235" t="n"/>
      <c r="Q1294" s="235" t="n"/>
      <c r="AF1294" s="235" t="n"/>
    </row>
    <row r="1295" ht="14.4" customHeight="1" s="185">
      <c r="C1295" s="235" t="n"/>
      <c r="Q1295" s="235" t="n"/>
      <c r="AF1295" s="235" t="n"/>
    </row>
    <row r="1296" ht="14.4" customHeight="1" s="185">
      <c r="C1296" s="235" t="n"/>
      <c r="Q1296" s="235" t="n"/>
      <c r="AF1296" s="235" t="n"/>
    </row>
    <row r="1297" ht="14.4" customHeight="1" s="185">
      <c r="C1297" s="235" t="n"/>
      <c r="Q1297" s="235" t="n"/>
      <c r="AF1297" s="235" t="n"/>
    </row>
    <row r="1298" ht="14.4" customHeight="1" s="185">
      <c r="C1298" s="235" t="n"/>
      <c r="Q1298" s="235" t="n"/>
      <c r="AF1298" s="235" t="n"/>
    </row>
    <row r="1299" ht="14.4" customHeight="1" s="185">
      <c r="C1299" s="235" t="n"/>
      <c r="Q1299" s="235" t="n"/>
      <c r="AF1299" s="235" t="n"/>
    </row>
    <row r="1300" ht="14.4" customHeight="1" s="185">
      <c r="C1300" s="235" t="n"/>
      <c r="Q1300" s="235" t="n"/>
      <c r="AF1300" s="235" t="n"/>
    </row>
    <row r="1301" ht="14.4" customHeight="1" s="185">
      <c r="C1301" s="235" t="n"/>
      <c r="Q1301" s="235" t="n"/>
      <c r="AF1301" s="235" t="n"/>
    </row>
    <row r="1302" ht="14.4" customHeight="1" s="185">
      <c r="C1302" s="235" t="n"/>
      <c r="Q1302" s="235" t="n"/>
      <c r="AF1302" s="235" t="n"/>
    </row>
    <row r="1303" ht="14.4" customHeight="1" s="185">
      <c r="C1303" s="235" t="n"/>
      <c r="Q1303" s="235" t="n"/>
      <c r="AF1303" s="235" t="n"/>
    </row>
    <row r="1304" ht="14.4" customHeight="1" s="185">
      <c r="C1304" s="235" t="n"/>
      <c r="Q1304" s="235" t="n"/>
      <c r="AF1304" s="235" t="n"/>
    </row>
    <row r="1305" ht="14.4" customHeight="1" s="185">
      <c r="C1305" s="235" t="n"/>
      <c r="Q1305" s="235" t="n"/>
      <c r="AF1305" s="235" t="n"/>
    </row>
    <row r="1306" ht="14.4" customHeight="1" s="185">
      <c r="C1306" s="235" t="n"/>
      <c r="Q1306" s="235" t="n"/>
      <c r="AF1306" s="235" t="n"/>
    </row>
    <row r="1307" ht="14.4" customHeight="1" s="185">
      <c r="C1307" s="235" t="n"/>
      <c r="Q1307" s="235" t="n"/>
      <c r="AF1307" s="235" t="n"/>
    </row>
    <row r="1308" ht="14.4" customHeight="1" s="185">
      <c r="C1308" s="235" t="n"/>
      <c r="Q1308" s="235" t="n"/>
      <c r="AF1308" s="235" t="n"/>
    </row>
    <row r="1309" ht="14.4" customHeight="1" s="185">
      <c r="C1309" s="235" t="n"/>
      <c r="Q1309" s="235" t="n"/>
      <c r="AF1309" s="235" t="n"/>
    </row>
    <row r="1310" ht="14.4" customHeight="1" s="185">
      <c r="C1310" s="235" t="n"/>
      <c r="Q1310" s="235" t="n"/>
      <c r="AF1310" s="235" t="n"/>
    </row>
    <row r="1311" ht="14.4" customHeight="1" s="185">
      <c r="C1311" s="235" t="n"/>
      <c r="Q1311" s="235" t="n"/>
      <c r="AF1311" s="235" t="n"/>
    </row>
    <row r="1312" ht="14.4" customHeight="1" s="185">
      <c r="C1312" s="235" t="n"/>
      <c r="Q1312" s="235" t="n"/>
      <c r="AF1312" s="235" t="n"/>
    </row>
    <row r="1313" ht="14.4" customHeight="1" s="185">
      <c r="C1313" s="235" t="n"/>
      <c r="Q1313" s="235" t="n"/>
      <c r="AF1313" s="235" t="n"/>
    </row>
    <row r="1314" ht="14.4" customHeight="1" s="185">
      <c r="C1314" s="235" t="n"/>
      <c r="Q1314" s="235" t="n"/>
      <c r="AF1314" s="235" t="n"/>
    </row>
    <row r="1315" ht="14.4" customHeight="1" s="185">
      <c r="C1315" s="235" t="n"/>
      <c r="Q1315" s="235" t="n"/>
      <c r="AF1315" s="235" t="n"/>
    </row>
    <row r="1316" ht="14.4" customHeight="1" s="185">
      <c r="C1316" s="235" t="n"/>
      <c r="Q1316" s="235" t="n"/>
      <c r="AF1316" s="235" t="n"/>
    </row>
    <row r="1317" ht="14.4" customHeight="1" s="185">
      <c r="C1317" s="235" t="n"/>
      <c r="Q1317" s="235" t="n"/>
      <c r="AF1317" s="235" t="n"/>
    </row>
    <row r="1318" ht="14.4" customHeight="1" s="185">
      <c r="C1318" s="235" t="n"/>
      <c r="Q1318" s="235" t="n"/>
      <c r="AF1318" s="235" t="n"/>
    </row>
    <row r="1319" ht="14.4" customHeight="1" s="185">
      <c r="C1319" s="235" t="n"/>
      <c r="Q1319" s="235" t="n"/>
      <c r="AF1319" s="235" t="n"/>
    </row>
    <row r="1320" ht="14.4" customHeight="1" s="185">
      <c r="C1320" s="235" t="n"/>
      <c r="Q1320" s="235" t="n"/>
      <c r="AF1320" s="235" t="n"/>
    </row>
    <row r="1321" ht="14.4" customHeight="1" s="185">
      <c r="C1321" s="235" t="n"/>
      <c r="Q1321" s="235" t="n"/>
      <c r="AF1321" s="235" t="n"/>
    </row>
    <row r="1322" ht="14.4" customHeight="1" s="185">
      <c r="C1322" s="235" t="n"/>
      <c r="Q1322" s="235" t="n"/>
      <c r="AF1322" s="235" t="n"/>
    </row>
    <row r="1323" ht="14.4" customHeight="1" s="185">
      <c r="C1323" s="235" t="n"/>
      <c r="Q1323" s="235" t="n"/>
      <c r="AF1323" s="235" t="n"/>
    </row>
    <row r="1324" ht="14.4" customHeight="1" s="185">
      <c r="C1324" s="235" t="n"/>
      <c r="Q1324" s="235" t="n"/>
      <c r="AF1324" s="235" t="n"/>
    </row>
    <row r="1325" ht="14.4" customHeight="1" s="185">
      <c r="C1325" s="235" t="n"/>
      <c r="Q1325" s="235" t="n"/>
      <c r="AF1325" s="235" t="n"/>
    </row>
    <row r="1326" ht="14.4" customHeight="1" s="185">
      <c r="C1326" s="235" t="n"/>
      <c r="Q1326" s="235" t="n"/>
      <c r="AF1326" s="235" t="n"/>
    </row>
    <row r="1327" ht="14.4" customHeight="1" s="185">
      <c r="C1327" s="235" t="n"/>
      <c r="Q1327" s="235" t="n"/>
      <c r="AF1327" s="235" t="n"/>
    </row>
    <row r="1328" ht="14.4" customHeight="1" s="185">
      <c r="C1328" s="235" t="n"/>
      <c r="Q1328" s="235" t="n"/>
      <c r="AF1328" s="235" t="n"/>
    </row>
    <row r="1329" ht="14.4" customHeight="1" s="185">
      <c r="C1329" s="235" t="n"/>
      <c r="Q1329" s="235" t="n"/>
      <c r="AF1329" s="235" t="n"/>
    </row>
    <row r="1330" ht="14.4" customHeight="1" s="185">
      <c r="C1330" s="235" t="n"/>
      <c r="Q1330" s="235" t="n"/>
      <c r="AF1330" s="235" t="n"/>
    </row>
    <row r="1331" ht="14.4" customHeight="1" s="185">
      <c r="C1331" s="235" t="n"/>
      <c r="Q1331" s="235" t="n"/>
      <c r="AF1331" s="235" t="n"/>
    </row>
    <row r="1332" ht="14.4" customHeight="1" s="185">
      <c r="C1332" s="235" t="n"/>
      <c r="Q1332" s="235" t="n"/>
      <c r="AF1332" s="235" t="n"/>
    </row>
    <row r="1333" ht="14.4" customHeight="1" s="185">
      <c r="C1333" s="235" t="n"/>
      <c r="Q1333" s="235" t="n"/>
      <c r="AF1333" s="235" t="n"/>
    </row>
    <row r="1334" ht="14.4" customHeight="1" s="185">
      <c r="C1334" s="235" t="n"/>
      <c r="Q1334" s="235" t="n"/>
      <c r="AF1334" s="235" t="n"/>
    </row>
    <row r="1335" ht="14.4" customHeight="1" s="185">
      <c r="C1335" s="235" t="n"/>
      <c r="Q1335" s="235" t="n"/>
      <c r="AF1335" s="235" t="n"/>
    </row>
    <row r="1336" ht="14.4" customHeight="1" s="185">
      <c r="C1336" s="235" t="n"/>
      <c r="Q1336" s="235" t="n"/>
      <c r="AF1336" s="235" t="n"/>
    </row>
    <row r="1337" ht="14.4" customHeight="1" s="185">
      <c r="C1337" s="235" t="n"/>
      <c r="Q1337" s="235" t="n"/>
      <c r="AF1337" s="235" t="n"/>
    </row>
    <row r="1338" ht="14.4" customHeight="1" s="185">
      <c r="C1338" s="235" t="n"/>
      <c r="Q1338" s="235" t="n"/>
      <c r="AF1338" s="235" t="n"/>
    </row>
    <row r="1339" ht="14.4" customHeight="1" s="185">
      <c r="C1339" s="235" t="n"/>
      <c r="Q1339" s="235" t="n"/>
      <c r="AF1339" s="235" t="n"/>
    </row>
    <row r="1340" ht="14.4" customHeight="1" s="185">
      <c r="C1340" s="235" t="n"/>
      <c r="Q1340" s="235" t="n"/>
      <c r="AF1340" s="235" t="n"/>
    </row>
    <row r="1341" ht="14.4" customHeight="1" s="185">
      <c r="C1341" s="235" t="n"/>
      <c r="Q1341" s="235" t="n"/>
      <c r="AF1341" s="235" t="n"/>
    </row>
    <row r="1342" ht="14.4" customHeight="1" s="185">
      <c r="C1342" s="235" t="n"/>
      <c r="Q1342" s="235" t="n"/>
      <c r="AF1342" s="235" t="n"/>
    </row>
    <row r="1343" ht="14.4" customHeight="1" s="185">
      <c r="C1343" s="235" t="n"/>
      <c r="Q1343" s="235" t="n"/>
      <c r="AF1343" s="235" t="n"/>
    </row>
    <row r="1344" ht="14.4" customHeight="1" s="185">
      <c r="C1344" s="235" t="n"/>
      <c r="Q1344" s="235" t="n"/>
      <c r="AF1344" s="235" t="n"/>
    </row>
    <row r="1345" ht="14.4" customHeight="1" s="185">
      <c r="C1345" s="235" t="n"/>
      <c r="Q1345" s="235" t="n"/>
      <c r="AF1345" s="235" t="n"/>
    </row>
    <row r="1346" ht="14.4" customHeight="1" s="185">
      <c r="C1346" s="235" t="n"/>
      <c r="Q1346" s="235" t="n"/>
      <c r="AF1346" s="235" t="n"/>
    </row>
    <row r="1347" ht="14.4" customHeight="1" s="185">
      <c r="C1347" s="235" t="n"/>
      <c r="Q1347" s="235" t="n"/>
      <c r="AF1347" s="235" t="n"/>
    </row>
    <row r="1348" ht="14.4" customHeight="1" s="185">
      <c r="C1348" s="235" t="n"/>
      <c r="Q1348" s="235" t="n"/>
      <c r="AF1348" s="235" t="n"/>
    </row>
    <row r="1349" ht="14.4" customHeight="1" s="185">
      <c r="C1349" s="235" t="n"/>
      <c r="Q1349" s="235" t="n"/>
      <c r="AF1349" s="235" t="n"/>
    </row>
    <row r="1350" ht="14.4" customHeight="1" s="185">
      <c r="C1350" s="235" t="n"/>
      <c r="Q1350" s="235" t="n"/>
      <c r="AF1350" s="235" t="n"/>
    </row>
    <row r="1351" ht="14.4" customHeight="1" s="185">
      <c r="C1351" s="235" t="n"/>
      <c r="Q1351" s="235" t="n"/>
      <c r="AF1351" s="235" t="n"/>
    </row>
    <row r="1352" ht="14.4" customHeight="1" s="185">
      <c r="C1352" s="235" t="n"/>
      <c r="Q1352" s="235" t="n"/>
      <c r="AF1352" s="235" t="n"/>
    </row>
    <row r="1353" ht="14.4" customHeight="1" s="185">
      <c r="C1353" s="235" t="n"/>
      <c r="Q1353" s="235" t="n"/>
      <c r="AF1353" s="235" t="n"/>
    </row>
    <row r="1354" ht="14.4" customHeight="1" s="185">
      <c r="A1354" s="194" t="inlineStr">
        <is>
          <t>📋 T2 — 📆 SEMAINE 8</t>
        </is>
      </c>
      <c r="C1354" s="235" t="n"/>
      <c r="Q1354" s="235" t="n"/>
      <c r="AF1354" s="235" t="n"/>
    </row>
    <row r="1355" ht="14.4" customHeight="1" s="185">
      <c r="C1355" s="235" t="n"/>
      <c r="Q1355" s="235" t="n"/>
      <c r="AF1355" s="235" t="n"/>
    </row>
    <row r="1356" ht="14.4" customHeight="1" s="185">
      <c r="C1356" s="235" t="n"/>
      <c r="Q1356" s="235" t="n"/>
      <c r="AF1356" s="235" t="n"/>
    </row>
    <row r="1357" ht="14.4" customHeight="1" s="185">
      <c r="C1357" s="235" t="n"/>
      <c r="Q1357" s="235" t="n"/>
      <c r="AF1357" s="235" t="n"/>
    </row>
    <row r="1358" ht="14.4" customHeight="1" s="185">
      <c r="C1358" s="235" t="n"/>
      <c r="Q1358" s="235" t="n"/>
      <c r="AF1358" s="235" t="n"/>
    </row>
    <row r="1359" ht="14.4" customHeight="1" s="185">
      <c r="C1359" s="235" t="n"/>
      <c r="Q1359" s="235" t="n"/>
      <c r="AF1359" s="235" t="n"/>
    </row>
    <row r="1360" ht="14.4" customHeight="1" s="185">
      <c r="C1360" s="235" t="n"/>
      <c r="Q1360" s="235" t="n"/>
      <c r="AF1360" s="235" t="n"/>
    </row>
    <row r="1361" ht="14.4" customHeight="1" s="185">
      <c r="C1361" s="235" t="n"/>
      <c r="Q1361" s="235" t="n"/>
      <c r="AF1361" s="235" t="n"/>
    </row>
    <row r="1362" ht="14.4" customHeight="1" s="185">
      <c r="C1362" s="235" t="n"/>
      <c r="Q1362" s="235" t="n"/>
      <c r="AF1362" s="235" t="n"/>
    </row>
    <row r="1363" ht="14.4" customHeight="1" s="185">
      <c r="C1363" s="235" t="n"/>
      <c r="Q1363" s="235" t="n"/>
      <c r="AF1363" s="235" t="n"/>
    </row>
    <row r="1364" ht="14.4" customHeight="1" s="185">
      <c r="C1364" s="235" t="n"/>
      <c r="Q1364" s="235" t="n"/>
      <c r="AF1364" s="235" t="n"/>
    </row>
    <row r="1365" ht="14.4" customHeight="1" s="185">
      <c r="C1365" s="235" t="n"/>
      <c r="Q1365" s="235" t="n"/>
      <c r="AF1365" s="235" t="n"/>
    </row>
    <row r="1366" ht="14.4" customHeight="1" s="185">
      <c r="C1366" s="235" t="n"/>
      <c r="Q1366" s="235" t="n"/>
      <c r="AF1366" s="235" t="n"/>
    </row>
    <row r="1367" ht="14.4" customHeight="1" s="185">
      <c r="C1367" s="235" t="n"/>
      <c r="Q1367" s="235" t="n"/>
      <c r="AF1367" s="235" t="n"/>
    </row>
    <row r="1368" ht="14.4" customHeight="1" s="185">
      <c r="C1368" s="235" t="n"/>
      <c r="Q1368" s="235" t="n"/>
      <c r="AF1368" s="235" t="n"/>
    </row>
    <row r="1369" ht="14.4" customHeight="1" s="185">
      <c r="C1369" s="235" t="n"/>
      <c r="Q1369" s="235" t="n"/>
      <c r="AF1369" s="235" t="n"/>
    </row>
    <row r="1370" ht="14.4" customHeight="1" s="185">
      <c r="C1370" s="235" t="n"/>
      <c r="Q1370" s="235" t="n"/>
      <c r="AF1370" s="235" t="n"/>
    </row>
    <row r="1371" ht="14.4" customHeight="1" s="185">
      <c r="C1371" s="235" t="n"/>
      <c r="Q1371" s="235" t="n"/>
      <c r="AF1371" s="235" t="n"/>
    </row>
    <row r="1372" ht="14.4" customHeight="1" s="185">
      <c r="C1372" s="235" t="n"/>
      <c r="Q1372" s="235" t="n"/>
      <c r="AF1372" s="235" t="n"/>
    </row>
    <row r="1373" ht="14.4" customHeight="1" s="185">
      <c r="C1373" s="235" t="n"/>
      <c r="Q1373" s="235" t="n"/>
      <c r="AF1373" s="235" t="n"/>
    </row>
    <row r="1374" ht="14.4" customHeight="1" s="185">
      <c r="C1374" s="235" t="n"/>
      <c r="Q1374" s="235" t="n"/>
      <c r="AF1374" s="235" t="n"/>
    </row>
    <row r="1375" ht="14.4" customHeight="1" s="185">
      <c r="C1375" s="235" t="n"/>
      <c r="Q1375" s="235" t="n"/>
      <c r="AF1375" s="235" t="n"/>
    </row>
    <row r="1376" ht="14.4" customHeight="1" s="185">
      <c r="C1376" s="235" t="n"/>
      <c r="Q1376" s="235" t="n"/>
      <c r="AF1376" s="235" t="n"/>
    </row>
    <row r="1377" ht="14.4" customHeight="1" s="185">
      <c r="C1377" s="235" t="n"/>
      <c r="Q1377" s="235" t="n"/>
      <c r="AF1377" s="235" t="n"/>
    </row>
    <row r="1378" ht="14.4" customHeight="1" s="185">
      <c r="C1378" s="235" t="n"/>
      <c r="Q1378" s="235" t="n"/>
      <c r="AF1378" s="235" t="n"/>
    </row>
    <row r="1379" ht="14.4" customHeight="1" s="185">
      <c r="C1379" s="235" t="n"/>
      <c r="Q1379" s="235" t="n"/>
      <c r="AF1379" s="235" t="n"/>
    </row>
    <row r="1380" ht="14.4" customHeight="1" s="185">
      <c r="C1380" s="235" t="n"/>
      <c r="Q1380" s="235" t="n"/>
      <c r="AF1380" s="235" t="n"/>
    </row>
    <row r="1381" ht="14.4" customHeight="1" s="185">
      <c r="C1381" s="235" t="n"/>
      <c r="Q1381" s="235" t="n"/>
      <c r="AF1381" s="235" t="n"/>
    </row>
    <row r="1382" ht="14.4" customHeight="1" s="185">
      <c r="C1382" s="235" t="n"/>
      <c r="Q1382" s="235" t="n"/>
      <c r="AF1382" s="235" t="n"/>
    </row>
    <row r="1383" ht="14.4" customHeight="1" s="185">
      <c r="C1383" s="235" t="n"/>
      <c r="Q1383" s="235" t="n"/>
      <c r="AF1383" s="235" t="n"/>
    </row>
    <row r="1384" ht="14.4" customHeight="1" s="185">
      <c r="C1384" s="235" t="n"/>
      <c r="Q1384" s="235" t="n"/>
      <c r="AF1384" s="235" t="n"/>
    </row>
    <row r="1385" ht="14.4" customHeight="1" s="185">
      <c r="C1385" s="235" t="n"/>
      <c r="Q1385" s="235" t="n"/>
      <c r="AF1385" s="235" t="n"/>
    </row>
    <row r="1386" ht="14.4" customHeight="1" s="185">
      <c r="C1386" s="235" t="n"/>
      <c r="Q1386" s="235" t="n"/>
      <c r="AF1386" s="235" t="n"/>
    </row>
    <row r="1387" ht="14.4" customHeight="1" s="185">
      <c r="C1387" s="235" t="n"/>
      <c r="Q1387" s="235" t="n"/>
      <c r="AF1387" s="235" t="n"/>
    </row>
    <row r="1388" ht="14.4" customHeight="1" s="185">
      <c r="C1388" s="235" t="n"/>
      <c r="Q1388" s="235" t="n"/>
      <c r="AF1388" s="235" t="n"/>
    </row>
    <row r="1389" ht="14.4" customHeight="1" s="185">
      <c r="C1389" s="235" t="n"/>
      <c r="Q1389" s="235" t="n"/>
      <c r="AF1389" s="235" t="n"/>
    </row>
    <row r="1390" ht="14.4" customHeight="1" s="185">
      <c r="C1390" s="235" t="n"/>
      <c r="Q1390" s="235" t="n"/>
      <c r="AF1390" s="235" t="n"/>
    </row>
    <row r="1391" ht="14.4" customHeight="1" s="185">
      <c r="C1391" s="235" t="n"/>
      <c r="Q1391" s="235" t="n"/>
      <c r="AF1391" s="235" t="n"/>
    </row>
    <row r="1392" ht="14.4" customHeight="1" s="185">
      <c r="C1392" s="235" t="n"/>
      <c r="Q1392" s="235" t="n"/>
      <c r="AF1392" s="235" t="n"/>
    </row>
    <row r="1393" ht="14.4" customHeight="1" s="185">
      <c r="C1393" s="235" t="n"/>
      <c r="Q1393" s="235" t="n"/>
      <c r="AF1393" s="235" t="n"/>
    </row>
    <row r="1394" ht="14.4" customHeight="1" s="185">
      <c r="C1394" s="235" t="n"/>
      <c r="Q1394" s="235" t="n"/>
      <c r="AF1394" s="235" t="n"/>
    </row>
    <row r="1395" ht="14.4" customHeight="1" s="185">
      <c r="C1395" s="235" t="n"/>
      <c r="Q1395" s="235" t="n"/>
      <c r="AF1395" s="235" t="n"/>
    </row>
    <row r="1396" ht="14.4" customHeight="1" s="185">
      <c r="C1396" s="235" t="n"/>
      <c r="Q1396" s="235" t="n"/>
      <c r="AF1396" s="235" t="n"/>
    </row>
    <row r="1397" ht="14.4" customHeight="1" s="185">
      <c r="C1397" s="235" t="n"/>
      <c r="Q1397" s="235" t="n"/>
      <c r="AF1397" s="235" t="n"/>
    </row>
    <row r="1398" ht="14.4" customHeight="1" s="185">
      <c r="C1398" s="235" t="n"/>
      <c r="Q1398" s="235" t="n"/>
      <c r="AF1398" s="235" t="n"/>
    </row>
    <row r="1399" ht="14.4" customHeight="1" s="185">
      <c r="C1399" s="235" t="n"/>
      <c r="Q1399" s="235" t="n"/>
      <c r="AF1399" s="235" t="n"/>
    </row>
    <row r="1400" ht="14.4" customHeight="1" s="185">
      <c r="C1400" s="235" t="n"/>
      <c r="Q1400" s="235" t="n"/>
      <c r="AF1400" s="235" t="n"/>
    </row>
    <row r="1401" ht="14.4" customHeight="1" s="185">
      <c r="C1401" s="235" t="n"/>
      <c r="Q1401" s="235" t="n"/>
      <c r="AF1401" s="235" t="n"/>
    </row>
    <row r="1402" ht="14.4" customHeight="1" s="185">
      <c r="C1402" s="235" t="n"/>
      <c r="Q1402" s="235" t="n"/>
      <c r="AF1402" s="235" t="n"/>
    </row>
    <row r="1403" ht="14.4" customHeight="1" s="185">
      <c r="C1403" s="235" t="n"/>
      <c r="Q1403" s="235" t="n"/>
      <c r="AF1403" s="235" t="n"/>
    </row>
    <row r="1404" ht="14.4" customHeight="1" s="185">
      <c r="C1404" s="235" t="n"/>
      <c r="Q1404" s="235" t="n"/>
      <c r="AF1404" s="235" t="n"/>
    </row>
    <row r="1405" ht="14.4" customHeight="1" s="185">
      <c r="C1405" s="235" t="n"/>
      <c r="Q1405" s="235" t="n"/>
      <c r="AF1405" s="235" t="n"/>
    </row>
    <row r="1406" ht="14.4" customHeight="1" s="185">
      <c r="C1406" s="235" t="n"/>
      <c r="Q1406" s="235" t="n"/>
      <c r="AF1406" s="235" t="n"/>
    </row>
    <row r="1407" ht="14.4" customHeight="1" s="185">
      <c r="C1407" s="235" t="n"/>
      <c r="Q1407" s="235" t="n"/>
      <c r="AF1407" s="235" t="n"/>
    </row>
    <row r="1408" ht="14.4" customHeight="1" s="185">
      <c r="C1408" s="235" t="n"/>
      <c r="Q1408" s="235" t="n"/>
      <c r="AF1408" s="235" t="n"/>
    </row>
    <row r="1409" ht="14.4" customHeight="1" s="185">
      <c r="C1409" s="235" t="n"/>
      <c r="Q1409" s="235" t="n"/>
      <c r="AF1409" s="235" t="n"/>
    </row>
    <row r="1410" ht="14.4" customHeight="1" s="185">
      <c r="C1410" s="235" t="n"/>
      <c r="Q1410" s="235" t="n"/>
      <c r="AF1410" s="235" t="n"/>
    </row>
    <row r="1411" ht="14.4" customHeight="1" s="185">
      <c r="C1411" s="235" t="n"/>
      <c r="Q1411" s="235" t="n"/>
      <c r="AF1411" s="235" t="n"/>
    </row>
    <row r="1412" ht="14.4" customHeight="1" s="185">
      <c r="C1412" s="235" t="n"/>
      <c r="Q1412" s="235" t="n"/>
      <c r="AF1412" s="235" t="n"/>
    </row>
    <row r="1413" ht="14.4" customHeight="1" s="185">
      <c r="C1413" s="235" t="n"/>
      <c r="Q1413" s="235" t="n"/>
      <c r="AF1413" s="235" t="n"/>
    </row>
    <row r="1414" ht="14.4" customHeight="1" s="185">
      <c r="C1414" s="235" t="n"/>
      <c r="Q1414" s="235" t="n"/>
      <c r="AF1414" s="235" t="n"/>
    </row>
    <row r="1415" ht="14.4" customHeight="1" s="185">
      <c r="C1415" s="235" t="n"/>
      <c r="Q1415" s="235" t="n"/>
      <c r="AF1415" s="235" t="n"/>
    </row>
    <row r="1416" ht="14.4" customHeight="1" s="185">
      <c r="C1416" s="235" t="n"/>
      <c r="Q1416" s="235" t="n"/>
      <c r="AF1416" s="235" t="n"/>
    </row>
    <row r="1417" ht="14.4" customHeight="1" s="185">
      <c r="C1417" s="235" t="n"/>
      <c r="Q1417" s="235" t="n"/>
      <c r="AF1417" s="235" t="n"/>
    </row>
    <row r="1418" ht="14.4" customHeight="1" s="185">
      <c r="C1418" s="235" t="n"/>
      <c r="Q1418" s="235" t="n"/>
      <c r="AF1418" s="235" t="n"/>
    </row>
    <row r="1419" ht="14.4" customHeight="1" s="185">
      <c r="C1419" s="235" t="n"/>
      <c r="Q1419" s="235" t="n"/>
      <c r="AF1419" s="235" t="n"/>
    </row>
    <row r="1420" ht="14.4" customHeight="1" s="185">
      <c r="C1420" s="235" t="n"/>
      <c r="Q1420" s="235" t="n"/>
      <c r="AF1420" s="235" t="n"/>
    </row>
    <row r="1421" ht="14.4" customHeight="1" s="185">
      <c r="C1421" s="235" t="n"/>
      <c r="Q1421" s="235" t="n"/>
      <c r="AF1421" s="235" t="n"/>
    </row>
    <row r="1422" ht="14.4" customHeight="1" s="185">
      <c r="C1422" s="235" t="n"/>
      <c r="Q1422" s="235" t="n"/>
      <c r="AF1422" s="235" t="n"/>
    </row>
    <row r="1423" ht="14.4" customHeight="1" s="185">
      <c r="C1423" s="235" t="n"/>
      <c r="Q1423" s="235" t="n"/>
      <c r="AF1423" s="235" t="n"/>
    </row>
    <row r="1424" ht="14.4" customHeight="1" s="185">
      <c r="C1424" s="235" t="n"/>
      <c r="Q1424" s="235" t="n"/>
      <c r="AF1424" s="235" t="n"/>
    </row>
    <row r="1425" ht="14.4" customHeight="1" s="185">
      <c r="A1425" s="194" t="inlineStr">
        <is>
          <t>📋 T2 — 📆 SEMAINE 9</t>
        </is>
      </c>
      <c r="C1425" s="235" t="n"/>
      <c r="Q1425" s="235" t="n"/>
      <c r="AF1425" s="235" t="n"/>
    </row>
    <row r="1426" ht="14.4" customHeight="1" s="185">
      <c r="C1426" s="235" t="n"/>
      <c r="Q1426" s="235" t="n"/>
      <c r="AF1426" s="235" t="n"/>
    </row>
    <row r="1427" ht="14.4" customHeight="1" s="185">
      <c r="C1427" s="235" t="n"/>
      <c r="Q1427" s="235" t="n"/>
      <c r="AF1427" s="235" t="n"/>
    </row>
    <row r="1428" ht="14.4" customHeight="1" s="185">
      <c r="C1428" s="235" t="n"/>
      <c r="Q1428" s="235" t="n"/>
      <c r="AF1428" s="235" t="n"/>
    </row>
    <row r="1429" ht="14.4" customHeight="1" s="185">
      <c r="C1429" s="235" t="n"/>
      <c r="Q1429" s="235" t="n"/>
      <c r="AF1429" s="235" t="n"/>
    </row>
    <row r="1430" ht="14.4" customHeight="1" s="185">
      <c r="C1430" s="235" t="n"/>
      <c r="Q1430" s="235" t="n"/>
      <c r="AF1430" s="235" t="n"/>
    </row>
    <row r="1431" ht="14.4" customHeight="1" s="185">
      <c r="C1431" s="235" t="n"/>
      <c r="Q1431" s="235" t="n"/>
      <c r="AF1431" s="235" t="n"/>
    </row>
    <row r="1432" ht="14.4" customHeight="1" s="185">
      <c r="C1432" s="235" t="n"/>
      <c r="Q1432" s="235" t="n"/>
      <c r="AF1432" s="235" t="n"/>
    </row>
    <row r="1433" ht="14.4" customHeight="1" s="185">
      <c r="C1433" s="235" t="n"/>
      <c r="Q1433" s="235" t="n"/>
      <c r="AF1433" s="235" t="n"/>
    </row>
    <row r="1434" ht="14.4" customHeight="1" s="185">
      <c r="C1434" s="235" t="n"/>
      <c r="Q1434" s="235" t="n"/>
      <c r="AF1434" s="235" t="n"/>
    </row>
    <row r="1435" ht="14.4" customHeight="1" s="185">
      <c r="C1435" s="235" t="n"/>
      <c r="Q1435" s="235" t="n"/>
      <c r="AF1435" s="235" t="n"/>
    </row>
    <row r="1436" ht="14.4" customHeight="1" s="185">
      <c r="C1436" s="235" t="n"/>
      <c r="Q1436" s="235" t="n"/>
      <c r="AF1436" s="235" t="n"/>
    </row>
    <row r="1437" ht="14.4" customHeight="1" s="185">
      <c r="C1437" s="235" t="n"/>
      <c r="Q1437" s="235" t="n"/>
      <c r="AF1437" s="235" t="n"/>
    </row>
    <row r="1438" ht="14.4" customHeight="1" s="185">
      <c r="C1438" s="235" t="n"/>
      <c r="Q1438" s="235" t="n"/>
      <c r="AF1438" s="235" t="n"/>
    </row>
    <row r="1439" ht="14.4" customHeight="1" s="185">
      <c r="C1439" s="235" t="n"/>
      <c r="Q1439" s="235" t="n"/>
      <c r="AF1439" s="235" t="n"/>
    </row>
    <row r="1440" ht="14.4" customHeight="1" s="185">
      <c r="C1440" s="235" t="n"/>
      <c r="Q1440" s="235" t="n"/>
      <c r="AF1440" s="235" t="n"/>
    </row>
    <row r="1441" ht="14.4" customHeight="1" s="185">
      <c r="C1441" s="235" t="n"/>
      <c r="Q1441" s="235" t="n"/>
      <c r="AF1441" s="235" t="n"/>
    </row>
    <row r="1442" ht="14.4" customHeight="1" s="185">
      <c r="C1442" s="235" t="n"/>
      <c r="Q1442" s="235" t="n"/>
      <c r="AF1442" s="235" t="n"/>
    </row>
    <row r="1443" ht="14.4" customHeight="1" s="185">
      <c r="C1443" s="235" t="n"/>
      <c r="Q1443" s="235" t="n"/>
      <c r="AF1443" s="235" t="n"/>
    </row>
    <row r="1444" ht="14.4" customHeight="1" s="185">
      <c r="C1444" s="235" t="n"/>
      <c r="Q1444" s="235" t="n"/>
      <c r="AF1444" s="235" t="n"/>
    </row>
    <row r="1445" ht="14.4" customHeight="1" s="185">
      <c r="C1445" s="235" t="n"/>
      <c r="Q1445" s="235" t="n"/>
      <c r="AF1445" s="235" t="n"/>
    </row>
    <row r="1446" ht="14.4" customHeight="1" s="185">
      <c r="C1446" s="235" t="n"/>
      <c r="Q1446" s="235" t="n"/>
      <c r="AF1446" s="235" t="n"/>
    </row>
    <row r="1447" ht="14.4" customHeight="1" s="185">
      <c r="C1447" s="235" t="n"/>
      <c r="Q1447" s="235" t="n"/>
      <c r="AF1447" s="235" t="n"/>
    </row>
    <row r="1448" ht="14.4" customHeight="1" s="185">
      <c r="C1448" s="235" t="n"/>
      <c r="Q1448" s="235" t="n"/>
      <c r="AF1448" s="235" t="n"/>
    </row>
    <row r="1449" ht="14.4" customHeight="1" s="185">
      <c r="C1449" s="235" t="n"/>
      <c r="Q1449" s="235" t="n"/>
      <c r="AF1449" s="235" t="n"/>
    </row>
    <row r="1450" ht="14.4" customHeight="1" s="185">
      <c r="C1450" s="235" t="n"/>
      <c r="Q1450" s="235" t="n"/>
      <c r="AF1450" s="235" t="n"/>
    </row>
    <row r="1451" ht="14.4" customHeight="1" s="185">
      <c r="C1451" s="235" t="n"/>
      <c r="Q1451" s="235" t="n"/>
      <c r="AF1451" s="235" t="n"/>
    </row>
    <row r="1452" ht="14.4" customHeight="1" s="185">
      <c r="C1452" s="235" t="n"/>
      <c r="Q1452" s="235" t="n"/>
      <c r="AF1452" s="235" t="n"/>
    </row>
    <row r="1453" ht="14.4" customHeight="1" s="185">
      <c r="C1453" s="235" t="n"/>
      <c r="Q1453" s="235" t="n"/>
      <c r="AF1453" s="235" t="n"/>
    </row>
    <row r="1454" ht="14.4" customHeight="1" s="185">
      <c r="C1454" s="235" t="n"/>
      <c r="Q1454" s="235" t="n"/>
      <c r="AF1454" s="235" t="n"/>
    </row>
    <row r="1455" ht="14.4" customHeight="1" s="185">
      <c r="C1455" s="235" t="n"/>
      <c r="Q1455" s="235" t="n"/>
      <c r="AF1455" s="235" t="n"/>
    </row>
    <row r="1456" ht="14.4" customHeight="1" s="185">
      <c r="C1456" s="235" t="n"/>
      <c r="Q1456" s="235" t="n"/>
      <c r="AF1456" s="235" t="n"/>
    </row>
    <row r="1457" ht="14.4" customHeight="1" s="185">
      <c r="C1457" s="235" t="n"/>
      <c r="Q1457" s="235" t="n"/>
      <c r="AF1457" s="235" t="n"/>
    </row>
    <row r="1458" ht="14.4" customHeight="1" s="185">
      <c r="C1458" s="235" t="n"/>
      <c r="Q1458" s="235" t="n"/>
      <c r="AF1458" s="235" t="n"/>
    </row>
    <row r="1459" ht="14.4" customHeight="1" s="185">
      <c r="C1459" s="235" t="n"/>
      <c r="Q1459" s="235" t="n"/>
      <c r="AF1459" s="235" t="n"/>
    </row>
    <row r="1460" ht="14.4" customHeight="1" s="185">
      <c r="C1460" s="235" t="n"/>
      <c r="Q1460" s="235" t="n"/>
      <c r="AF1460" s="235" t="n"/>
    </row>
    <row r="1461" ht="14.4" customHeight="1" s="185">
      <c r="C1461" s="235" t="n"/>
      <c r="Q1461" s="235" t="n"/>
      <c r="AF1461" s="235" t="n"/>
    </row>
    <row r="1462" ht="14.4" customHeight="1" s="185">
      <c r="C1462" s="235" t="n"/>
      <c r="Q1462" s="235" t="n"/>
      <c r="AF1462" s="235" t="n"/>
    </row>
    <row r="1463" ht="14.4" customHeight="1" s="185">
      <c r="C1463" s="235" t="n"/>
      <c r="Q1463" s="235" t="n"/>
      <c r="AF1463" s="235" t="n"/>
    </row>
    <row r="1464" ht="14.4" customHeight="1" s="185">
      <c r="C1464" s="235" t="n"/>
      <c r="Q1464" s="235" t="n"/>
      <c r="AF1464" s="235" t="n"/>
    </row>
    <row r="1465" ht="14.4" customHeight="1" s="185">
      <c r="C1465" s="235" t="n"/>
      <c r="Q1465" s="235" t="n"/>
      <c r="AF1465" s="235" t="n"/>
    </row>
    <row r="1466" ht="14.4" customHeight="1" s="185">
      <c r="C1466" s="235" t="n"/>
      <c r="Q1466" s="235" t="n"/>
      <c r="AF1466" s="235" t="n"/>
    </row>
    <row r="1467" ht="14.4" customHeight="1" s="185">
      <c r="C1467" s="235" t="n"/>
      <c r="Q1467" s="235" t="n"/>
      <c r="AF1467" s="235" t="n"/>
    </row>
    <row r="1468" ht="14.4" customHeight="1" s="185">
      <c r="C1468" s="235" t="n"/>
      <c r="Q1468" s="235" t="n"/>
      <c r="AF1468" s="235" t="n"/>
    </row>
    <row r="1469" ht="14.4" customHeight="1" s="185">
      <c r="C1469" s="235" t="n"/>
      <c r="Q1469" s="235" t="n"/>
      <c r="AF1469" s="235" t="n"/>
    </row>
    <row r="1470" ht="14.4" customHeight="1" s="185">
      <c r="C1470" s="235" t="n"/>
      <c r="Q1470" s="235" t="n"/>
      <c r="AF1470" s="235" t="n"/>
    </row>
    <row r="1471" ht="14.4" customHeight="1" s="185">
      <c r="C1471" s="235" t="n"/>
      <c r="Q1471" s="235" t="n"/>
      <c r="AF1471" s="235" t="n"/>
    </row>
    <row r="1472" ht="14.4" customHeight="1" s="185">
      <c r="C1472" s="235" t="n"/>
      <c r="Q1472" s="235" t="n"/>
      <c r="AF1472" s="235" t="n"/>
    </row>
    <row r="1473" ht="14.4" customHeight="1" s="185">
      <c r="C1473" s="235" t="n"/>
      <c r="Q1473" s="235" t="n"/>
      <c r="AF1473" s="235" t="n"/>
    </row>
    <row r="1474" ht="14.4" customHeight="1" s="185">
      <c r="C1474" s="235" t="n"/>
      <c r="Q1474" s="235" t="n"/>
      <c r="AF1474" s="235" t="n"/>
    </row>
    <row r="1475" ht="14.4" customHeight="1" s="185">
      <c r="C1475" s="235" t="n"/>
      <c r="Q1475" s="235" t="n"/>
      <c r="AF1475" s="235" t="n"/>
    </row>
    <row r="1476" ht="14.4" customHeight="1" s="185">
      <c r="C1476" s="235" t="n"/>
      <c r="Q1476" s="235" t="n"/>
      <c r="AF1476" s="235" t="n"/>
    </row>
    <row r="1477" ht="14.4" customHeight="1" s="185">
      <c r="C1477" s="235" t="n"/>
      <c r="Q1477" s="235" t="n"/>
      <c r="AF1477" s="235" t="n"/>
    </row>
    <row r="1478" ht="14.4" customHeight="1" s="185">
      <c r="C1478" s="235" t="n"/>
      <c r="Q1478" s="235" t="n"/>
      <c r="AF1478" s="235" t="n"/>
    </row>
    <row r="1479" ht="14.4" customHeight="1" s="185">
      <c r="C1479" s="235" t="n"/>
      <c r="Q1479" s="235" t="n"/>
      <c r="AF1479" s="235" t="n"/>
    </row>
    <row r="1480" ht="14.4" customHeight="1" s="185">
      <c r="C1480" s="235" t="n"/>
      <c r="Q1480" s="235" t="n"/>
      <c r="AF1480" s="235" t="n"/>
    </row>
    <row r="1481" ht="14.4" customHeight="1" s="185">
      <c r="C1481" s="235" t="n"/>
      <c r="Q1481" s="235" t="n"/>
      <c r="AF1481" s="235" t="n"/>
    </row>
    <row r="1482" ht="14.4" customHeight="1" s="185">
      <c r="C1482" s="235" t="n"/>
      <c r="Q1482" s="235" t="n"/>
      <c r="AF1482" s="235" t="n"/>
    </row>
    <row r="1483" ht="14.4" customHeight="1" s="185">
      <c r="C1483" s="235" t="n"/>
      <c r="Q1483" s="235" t="n"/>
      <c r="AF1483" s="235" t="n"/>
    </row>
    <row r="1484" ht="14.4" customHeight="1" s="185">
      <c r="C1484" s="235" t="n"/>
      <c r="Q1484" s="235" t="n"/>
      <c r="AF1484" s="235" t="n"/>
    </row>
    <row r="1485" ht="14.4" customHeight="1" s="185">
      <c r="C1485" s="235" t="n"/>
      <c r="Q1485" s="235" t="n"/>
      <c r="AF1485" s="235" t="n"/>
    </row>
    <row r="1486" ht="14.4" customHeight="1" s="185">
      <c r="C1486" s="235" t="n"/>
      <c r="Q1486" s="235" t="n"/>
      <c r="AF1486" s="235" t="n"/>
    </row>
    <row r="1487" ht="14.4" customHeight="1" s="185">
      <c r="C1487" s="235" t="n"/>
      <c r="Q1487" s="235" t="n"/>
      <c r="AF1487" s="235" t="n"/>
    </row>
    <row r="1488" ht="14.4" customHeight="1" s="185">
      <c r="C1488" s="235" t="n"/>
      <c r="Q1488" s="235" t="n"/>
      <c r="AF1488" s="235" t="n"/>
    </row>
    <row r="1489" ht="14.4" customHeight="1" s="185">
      <c r="C1489" s="235" t="n"/>
      <c r="Q1489" s="235" t="n"/>
      <c r="AF1489" s="235" t="n"/>
    </row>
    <row r="1490" ht="14.4" customHeight="1" s="185">
      <c r="C1490" s="235" t="n"/>
      <c r="Q1490" s="235" t="n"/>
      <c r="AF1490" s="235" t="n"/>
    </row>
    <row r="1491" ht="14.4" customHeight="1" s="185">
      <c r="C1491" s="235" t="n"/>
      <c r="Q1491" s="235" t="n"/>
      <c r="AF1491" s="235" t="n"/>
    </row>
    <row r="1492" ht="14.4" customHeight="1" s="185">
      <c r="C1492" s="235" t="n"/>
      <c r="Q1492" s="235" t="n"/>
      <c r="AF1492" s="235" t="n"/>
    </row>
    <row r="1493" ht="14.4" customHeight="1" s="185">
      <c r="C1493" s="235" t="n"/>
      <c r="Q1493" s="235" t="n"/>
      <c r="AF1493" s="235" t="n"/>
    </row>
    <row r="1494" ht="14.4" customHeight="1" s="185">
      <c r="C1494" s="235" t="n"/>
      <c r="Q1494" s="235" t="n"/>
      <c r="AF1494" s="235" t="n"/>
    </row>
    <row r="1495" ht="14.4" customHeight="1" s="185">
      <c r="C1495" s="235" t="n"/>
      <c r="Q1495" s="235" t="n"/>
      <c r="AF1495" s="235" t="n"/>
    </row>
    <row r="1496" ht="14.4" customHeight="1" s="185">
      <c r="A1496" s="194" t="inlineStr">
        <is>
          <t>📋 T2 — 📆 SEMAINE 10</t>
        </is>
      </c>
      <c r="C1496" s="235" t="n"/>
      <c r="Q1496" s="235" t="n"/>
      <c r="AF1496" s="235" t="n"/>
    </row>
    <row r="1497" ht="14.4" customHeight="1" s="185">
      <c r="C1497" s="235" t="n"/>
      <c r="Q1497" s="235" t="n"/>
      <c r="AF1497" s="235" t="n"/>
    </row>
    <row r="1498" ht="14.4" customHeight="1" s="185">
      <c r="C1498" s="235" t="n"/>
      <c r="Q1498" s="235" t="n"/>
      <c r="AF1498" s="235" t="n"/>
    </row>
    <row r="1499" ht="14.4" customHeight="1" s="185">
      <c r="C1499" s="235" t="n"/>
      <c r="Q1499" s="235" t="n"/>
      <c r="AF1499" s="235" t="n"/>
    </row>
    <row r="1500" ht="14.4" customHeight="1" s="185">
      <c r="C1500" s="235" t="n"/>
      <c r="Q1500" s="235" t="n"/>
      <c r="AF1500" s="235" t="n"/>
    </row>
    <row r="1501" ht="14.4" customHeight="1" s="185">
      <c r="C1501" s="235" t="n"/>
      <c r="Q1501" s="235" t="n"/>
      <c r="AF1501" s="235" t="n"/>
    </row>
    <row r="1502" ht="14.4" customHeight="1" s="185">
      <c r="C1502" s="235" t="n"/>
      <c r="Q1502" s="235" t="n"/>
      <c r="AF1502" s="235" t="n"/>
    </row>
    <row r="1503" ht="14.4" customHeight="1" s="185">
      <c r="C1503" s="235" t="n"/>
      <c r="Q1503" s="235" t="n"/>
      <c r="AF1503" s="235" t="n"/>
    </row>
    <row r="1504" ht="14.4" customHeight="1" s="185">
      <c r="C1504" s="235" t="n"/>
      <c r="Q1504" s="235" t="n"/>
      <c r="AF1504" s="235" t="n"/>
    </row>
    <row r="1505" ht="14.4" customHeight="1" s="185">
      <c r="C1505" s="235" t="n"/>
      <c r="Q1505" s="235" t="n"/>
      <c r="AF1505" s="235" t="n"/>
    </row>
    <row r="1506" ht="14.4" customHeight="1" s="185">
      <c r="C1506" s="235" t="n"/>
      <c r="Q1506" s="235" t="n"/>
      <c r="AF1506" s="235" t="n"/>
    </row>
    <row r="1507" ht="14.4" customHeight="1" s="185">
      <c r="C1507" s="235" t="n"/>
      <c r="Q1507" s="235" t="n"/>
      <c r="AF1507" s="235" t="n"/>
    </row>
    <row r="1508" ht="14.4" customHeight="1" s="185">
      <c r="C1508" s="235" t="n"/>
      <c r="Q1508" s="235" t="n"/>
      <c r="AF1508" s="235" t="n"/>
    </row>
    <row r="1509" ht="14.4" customHeight="1" s="185">
      <c r="C1509" s="235" t="n"/>
      <c r="Q1509" s="235" t="n"/>
      <c r="AF1509" s="235" t="n"/>
    </row>
    <row r="1510" ht="14.4" customHeight="1" s="185">
      <c r="C1510" s="235" t="n"/>
      <c r="Q1510" s="235" t="n"/>
      <c r="AF1510" s="235" t="n"/>
    </row>
    <row r="1511" ht="14.4" customHeight="1" s="185">
      <c r="C1511" s="235" t="n"/>
      <c r="Q1511" s="235" t="n"/>
      <c r="AF1511" s="235" t="n"/>
    </row>
    <row r="1512" ht="14.4" customHeight="1" s="185">
      <c r="C1512" s="235" t="n"/>
      <c r="Q1512" s="235" t="n"/>
      <c r="AF1512" s="235" t="n"/>
    </row>
    <row r="1513" ht="14.4" customHeight="1" s="185">
      <c r="C1513" s="235" t="n"/>
      <c r="Q1513" s="235" t="n"/>
      <c r="AF1513" s="235" t="n"/>
    </row>
    <row r="1514" ht="14.4" customHeight="1" s="185">
      <c r="C1514" s="235" t="n"/>
      <c r="Q1514" s="235" t="n"/>
      <c r="AF1514" s="235" t="n"/>
    </row>
    <row r="1515" ht="14.4" customHeight="1" s="185">
      <c r="C1515" s="235" t="n"/>
      <c r="Q1515" s="235" t="n"/>
      <c r="AF1515" s="235" t="n"/>
    </row>
    <row r="1516" ht="14.4" customHeight="1" s="185">
      <c r="C1516" s="235" t="n"/>
      <c r="Q1516" s="235" t="n"/>
      <c r="AF1516" s="235" t="n"/>
    </row>
    <row r="1517" ht="14.4" customHeight="1" s="185">
      <c r="C1517" s="235" t="n"/>
      <c r="Q1517" s="235" t="n"/>
      <c r="AF1517" s="235" t="n"/>
    </row>
    <row r="1518" ht="14.4" customHeight="1" s="185">
      <c r="C1518" s="235" t="n"/>
      <c r="Q1518" s="235" t="n"/>
      <c r="AF1518" s="235" t="n"/>
    </row>
    <row r="1519" ht="14.4" customHeight="1" s="185">
      <c r="C1519" s="235" t="n"/>
      <c r="Q1519" s="235" t="n"/>
      <c r="AF1519" s="235" t="n"/>
    </row>
    <row r="1520" ht="14.4" customHeight="1" s="185">
      <c r="C1520" s="235" t="n"/>
      <c r="Q1520" s="235" t="n"/>
      <c r="AF1520" s="235" t="n"/>
    </row>
    <row r="1521" ht="14.4" customHeight="1" s="185">
      <c r="C1521" s="235" t="n"/>
      <c r="Q1521" s="235" t="n"/>
      <c r="AF1521" s="235" t="n"/>
    </row>
    <row r="1522" ht="14.4" customHeight="1" s="185">
      <c r="C1522" s="235" t="n"/>
      <c r="Q1522" s="235" t="n"/>
      <c r="AF1522" s="235" t="n"/>
    </row>
    <row r="1523" ht="14.4" customHeight="1" s="185">
      <c r="C1523" s="235" t="n"/>
      <c r="Q1523" s="235" t="n"/>
      <c r="AF1523" s="235" t="n"/>
    </row>
    <row r="1524" ht="14.4" customHeight="1" s="185">
      <c r="C1524" s="235" t="n"/>
      <c r="Q1524" s="235" t="n"/>
      <c r="AF1524" s="235" t="n"/>
    </row>
    <row r="1525" ht="14.4" customHeight="1" s="185">
      <c r="C1525" s="235" t="n"/>
      <c r="Q1525" s="235" t="n"/>
      <c r="AF1525" s="235" t="n"/>
    </row>
    <row r="1526" ht="14.4" customHeight="1" s="185">
      <c r="C1526" s="235" t="n"/>
      <c r="Q1526" s="235" t="n"/>
      <c r="AF1526" s="235" t="n"/>
    </row>
    <row r="1527" ht="14.4" customHeight="1" s="185">
      <c r="C1527" s="235" t="n"/>
      <c r="Q1527" s="235" t="n"/>
      <c r="AF1527" s="235" t="n"/>
    </row>
    <row r="1528" ht="14.4" customHeight="1" s="185">
      <c r="C1528" s="235" t="n"/>
      <c r="Q1528" s="235" t="n"/>
      <c r="AF1528" s="235" t="n"/>
    </row>
    <row r="1529" ht="14.4" customHeight="1" s="185">
      <c r="C1529" s="235" t="n"/>
      <c r="Q1529" s="235" t="n"/>
      <c r="AF1529" s="235" t="n"/>
    </row>
    <row r="1530" ht="14.4" customHeight="1" s="185">
      <c r="C1530" s="235" t="n"/>
      <c r="Q1530" s="235" t="n"/>
      <c r="AF1530" s="235" t="n"/>
    </row>
    <row r="1531" ht="14.4" customHeight="1" s="185">
      <c r="C1531" s="235" t="n"/>
      <c r="Q1531" s="235" t="n"/>
      <c r="AF1531" s="235" t="n"/>
    </row>
    <row r="1532" ht="14.4" customHeight="1" s="185">
      <c r="C1532" s="235" t="n"/>
      <c r="Q1532" s="235" t="n"/>
      <c r="AF1532" s="235" t="n"/>
    </row>
    <row r="1533" ht="14.4" customHeight="1" s="185">
      <c r="C1533" s="235" t="n"/>
      <c r="Q1533" s="235" t="n"/>
      <c r="AF1533" s="235" t="n"/>
    </row>
    <row r="1534" ht="14.4" customHeight="1" s="185">
      <c r="C1534" s="235" t="n"/>
      <c r="Q1534" s="235" t="n"/>
      <c r="AF1534" s="235" t="n"/>
    </row>
    <row r="1535" ht="14.4" customHeight="1" s="185">
      <c r="C1535" s="235" t="n"/>
      <c r="Q1535" s="235" t="n"/>
      <c r="AF1535" s="235" t="n"/>
    </row>
    <row r="1536" ht="14.4" customHeight="1" s="185">
      <c r="C1536" s="235" t="n"/>
      <c r="Q1536" s="235" t="n"/>
      <c r="AF1536" s="235" t="n"/>
    </row>
    <row r="1537" ht="14.4" customHeight="1" s="185">
      <c r="C1537" s="235" t="n"/>
      <c r="Q1537" s="235" t="n"/>
      <c r="AF1537" s="235" t="n"/>
    </row>
    <row r="1538" ht="14.4" customHeight="1" s="185">
      <c r="C1538" s="235" t="n"/>
      <c r="Q1538" s="235" t="n"/>
      <c r="AF1538" s="235" t="n"/>
    </row>
    <row r="1539" ht="14.4" customHeight="1" s="185">
      <c r="C1539" s="235" t="n"/>
      <c r="Q1539" s="235" t="n"/>
      <c r="AF1539" s="235" t="n"/>
    </row>
    <row r="1540" ht="14.4" customHeight="1" s="185">
      <c r="C1540" s="235" t="n"/>
      <c r="Q1540" s="235" t="n"/>
      <c r="AF1540" s="235" t="n"/>
    </row>
    <row r="1541" ht="14.4" customHeight="1" s="185">
      <c r="C1541" s="235" t="n"/>
      <c r="Q1541" s="235" t="n"/>
      <c r="AF1541" s="235" t="n"/>
    </row>
    <row r="1542" ht="14.4" customHeight="1" s="185">
      <c r="C1542" s="235" t="n"/>
      <c r="Q1542" s="235" t="n"/>
      <c r="AF1542" s="235" t="n"/>
    </row>
    <row r="1543" ht="14.4" customHeight="1" s="185">
      <c r="C1543" s="235" t="n"/>
      <c r="Q1543" s="235" t="n"/>
      <c r="AF1543" s="235" t="n"/>
    </row>
    <row r="1544" ht="14.4" customHeight="1" s="185">
      <c r="C1544" s="235" t="n"/>
      <c r="Q1544" s="235" t="n"/>
      <c r="AF1544" s="235" t="n"/>
    </row>
    <row r="1545" ht="14.4" customHeight="1" s="185">
      <c r="C1545" s="235" t="n"/>
      <c r="Q1545" s="235" t="n"/>
      <c r="AF1545" s="235" t="n"/>
    </row>
    <row r="1546" ht="14.4" customHeight="1" s="185">
      <c r="C1546" s="235" t="n"/>
      <c r="Q1546" s="235" t="n"/>
      <c r="AF1546" s="235" t="n"/>
    </row>
    <row r="1547" ht="14.4" customHeight="1" s="185">
      <c r="C1547" s="235" t="n"/>
      <c r="Q1547" s="235" t="n"/>
      <c r="AF1547" s="235" t="n"/>
    </row>
    <row r="1548" ht="14.4" customHeight="1" s="185">
      <c r="C1548" s="235" t="n"/>
      <c r="Q1548" s="235" t="n"/>
      <c r="AF1548" s="235" t="n"/>
    </row>
    <row r="1549" ht="14.4" customHeight="1" s="185">
      <c r="C1549" s="235" t="n"/>
      <c r="Q1549" s="235" t="n"/>
      <c r="AF1549" s="235" t="n"/>
    </row>
    <row r="1550" ht="14.4" customHeight="1" s="185">
      <c r="C1550" s="235" t="n"/>
      <c r="Q1550" s="235" t="n"/>
      <c r="AF1550" s="235" t="n"/>
    </row>
    <row r="1551" ht="14.4" customHeight="1" s="185">
      <c r="C1551" s="235" t="n"/>
      <c r="Q1551" s="235" t="n"/>
      <c r="AF1551" s="235" t="n"/>
    </row>
    <row r="1552" ht="14.4" customHeight="1" s="185">
      <c r="C1552" s="235" t="n"/>
      <c r="Q1552" s="235" t="n"/>
      <c r="AF1552" s="235" t="n"/>
    </row>
    <row r="1553" ht="14.4" customHeight="1" s="185">
      <c r="C1553" s="235" t="n"/>
      <c r="Q1553" s="235" t="n"/>
      <c r="AF1553" s="235" t="n"/>
    </row>
    <row r="1554" ht="14.4" customHeight="1" s="185">
      <c r="C1554" s="235" t="n"/>
      <c r="Q1554" s="235" t="n"/>
      <c r="AF1554" s="235" t="n"/>
    </row>
    <row r="1555" ht="14.4" customHeight="1" s="185">
      <c r="C1555" s="235" t="n"/>
      <c r="Q1555" s="235" t="n"/>
      <c r="AF1555" s="235" t="n"/>
    </row>
    <row r="1556" ht="14.4" customHeight="1" s="185">
      <c r="C1556" s="235" t="n"/>
      <c r="Q1556" s="235" t="n"/>
      <c r="AF1556" s="235" t="n"/>
    </row>
    <row r="1557" ht="14.4" customHeight="1" s="185">
      <c r="C1557" s="235" t="n"/>
      <c r="Q1557" s="235" t="n"/>
      <c r="AF1557" s="235" t="n"/>
    </row>
    <row r="1558" ht="14.4" customHeight="1" s="185">
      <c r="C1558" s="235" t="n"/>
      <c r="Q1558" s="235" t="n"/>
      <c r="AF1558" s="235" t="n"/>
    </row>
    <row r="1559" ht="14.4" customHeight="1" s="185">
      <c r="C1559" s="235" t="n"/>
      <c r="Q1559" s="235" t="n"/>
      <c r="AF1559" s="235" t="n"/>
    </row>
    <row r="1560" ht="14.4" customHeight="1" s="185">
      <c r="C1560" s="235" t="n"/>
      <c r="Q1560" s="235" t="n"/>
      <c r="AF1560" s="235" t="n"/>
    </row>
    <row r="1561" ht="14.4" customHeight="1" s="185">
      <c r="C1561" s="235" t="n"/>
      <c r="Q1561" s="235" t="n"/>
      <c r="AF1561" s="235" t="n"/>
    </row>
    <row r="1562" ht="14.4" customHeight="1" s="185">
      <c r="C1562" s="235" t="n"/>
      <c r="Q1562" s="235" t="n"/>
      <c r="AF1562" s="235" t="n"/>
    </row>
    <row r="1563" ht="14.4" customHeight="1" s="185">
      <c r="C1563" s="235" t="n"/>
      <c r="Q1563" s="235" t="n"/>
      <c r="AF1563" s="235" t="n"/>
    </row>
    <row r="1564" ht="14.4" customHeight="1" s="185">
      <c r="C1564" s="235" t="n"/>
      <c r="Q1564" s="235" t="n"/>
      <c r="AF1564" s="235" t="n"/>
    </row>
    <row r="1565" ht="14.4" customHeight="1" s="185">
      <c r="C1565" s="235" t="n"/>
      <c r="Q1565" s="235" t="n"/>
      <c r="AF1565" s="235" t="n"/>
    </row>
    <row r="1566" ht="14.4" customHeight="1" s="185">
      <c r="C1566" s="235" t="n"/>
      <c r="Q1566" s="235" t="n"/>
      <c r="AF1566" s="235" t="n"/>
    </row>
    <row r="1567" ht="14.4" customHeight="1" s="185">
      <c r="A1567" s="194" t="inlineStr">
        <is>
          <t>📋 T2 — 📆 SEMAINE 11</t>
        </is>
      </c>
      <c r="C1567" s="235" t="n"/>
      <c r="Q1567" s="235" t="n"/>
      <c r="AF1567" s="235" t="n"/>
    </row>
    <row r="1568" ht="14.4" customHeight="1" s="185">
      <c r="C1568" s="235" t="n"/>
      <c r="Q1568" s="235" t="n"/>
      <c r="AF1568" s="235" t="n"/>
    </row>
    <row r="1569" ht="14.4" customHeight="1" s="185">
      <c r="C1569" s="235" t="n"/>
      <c r="Q1569" s="235" t="n"/>
      <c r="AF1569" s="235" t="n"/>
    </row>
    <row r="1570" ht="14.4" customHeight="1" s="185">
      <c r="C1570" s="235" t="n"/>
      <c r="Q1570" s="235" t="n"/>
      <c r="AF1570" s="235" t="n"/>
    </row>
    <row r="1571" ht="14.4" customHeight="1" s="185">
      <c r="C1571" s="235" t="n"/>
      <c r="Q1571" s="235" t="n"/>
      <c r="AF1571" s="235" t="n"/>
    </row>
    <row r="1572" ht="14.4" customHeight="1" s="185">
      <c r="C1572" s="235" t="n"/>
      <c r="Q1572" s="235" t="n"/>
      <c r="AF1572" s="235" t="n"/>
    </row>
    <row r="1573" ht="14.4" customHeight="1" s="185">
      <c r="C1573" s="235" t="n"/>
      <c r="Q1573" s="235" t="n"/>
      <c r="AF1573" s="235" t="n"/>
    </row>
    <row r="1574" ht="14.4" customHeight="1" s="185">
      <c r="C1574" s="235" t="n"/>
      <c r="Q1574" s="235" t="n"/>
      <c r="AF1574" s="235" t="n"/>
    </row>
    <row r="1575" ht="14.4" customHeight="1" s="185">
      <c r="C1575" s="235" t="n"/>
      <c r="Q1575" s="235" t="n"/>
      <c r="AF1575" s="235" t="n"/>
    </row>
    <row r="1576" ht="14.4" customHeight="1" s="185">
      <c r="C1576" s="235" t="n"/>
      <c r="Q1576" s="235" t="n"/>
      <c r="AF1576" s="235" t="n"/>
    </row>
    <row r="1577" ht="14.4" customHeight="1" s="185">
      <c r="C1577" s="235" t="n"/>
      <c r="Q1577" s="235" t="n"/>
      <c r="AF1577" s="235" t="n"/>
    </row>
    <row r="1578" ht="14.4" customHeight="1" s="185">
      <c r="C1578" s="235" t="n"/>
      <c r="Q1578" s="235" t="n"/>
      <c r="AF1578" s="235" t="n"/>
    </row>
    <row r="1579" ht="14.4" customHeight="1" s="185">
      <c r="C1579" s="235" t="n"/>
      <c r="Q1579" s="235" t="n"/>
      <c r="AF1579" s="235" t="n"/>
    </row>
    <row r="1580" ht="14.4" customHeight="1" s="185">
      <c r="C1580" s="235" t="n"/>
      <c r="Q1580" s="235" t="n"/>
      <c r="AF1580" s="235" t="n"/>
    </row>
    <row r="1581" ht="14.4" customHeight="1" s="185">
      <c r="C1581" s="235" t="n"/>
      <c r="Q1581" s="235" t="n"/>
      <c r="AF1581" s="235" t="n"/>
    </row>
    <row r="1582" ht="14.4" customHeight="1" s="185">
      <c r="C1582" s="235" t="n"/>
      <c r="Q1582" s="235" t="n"/>
      <c r="AF1582" s="235" t="n"/>
    </row>
    <row r="1583" ht="14.4" customHeight="1" s="185">
      <c r="C1583" s="235" t="n"/>
      <c r="Q1583" s="235" t="n"/>
      <c r="AF1583" s="235" t="n"/>
    </row>
    <row r="1584" ht="14.4" customHeight="1" s="185">
      <c r="C1584" s="235" t="n"/>
      <c r="Q1584" s="235" t="n"/>
      <c r="AF1584" s="235" t="n"/>
    </row>
    <row r="1585" ht="14.4" customHeight="1" s="185">
      <c r="C1585" s="235" t="n"/>
      <c r="Q1585" s="235" t="n"/>
      <c r="AF1585" s="235" t="n"/>
    </row>
    <row r="1586" ht="14.4" customHeight="1" s="185">
      <c r="C1586" s="235" t="n"/>
      <c r="Q1586" s="235" t="n"/>
      <c r="AF1586" s="235" t="n"/>
    </row>
    <row r="1587" ht="14.4" customHeight="1" s="185">
      <c r="C1587" s="235" t="n"/>
      <c r="Q1587" s="235" t="n"/>
      <c r="AF1587" s="235" t="n"/>
    </row>
    <row r="1588" ht="14.4" customHeight="1" s="185">
      <c r="C1588" s="235" t="n"/>
      <c r="Q1588" s="235" t="n"/>
      <c r="AF1588" s="235" t="n"/>
    </row>
    <row r="1589" ht="14.4" customHeight="1" s="185">
      <c r="C1589" s="235" t="n"/>
      <c r="Q1589" s="235" t="n"/>
      <c r="AF1589" s="235" t="n"/>
    </row>
    <row r="1590" ht="14.4" customHeight="1" s="185">
      <c r="C1590" s="235" t="n"/>
      <c r="Q1590" s="235" t="n"/>
      <c r="AF1590" s="235" t="n"/>
    </row>
    <row r="1591" ht="14.4" customHeight="1" s="185">
      <c r="C1591" s="235" t="n"/>
      <c r="Q1591" s="235" t="n"/>
      <c r="AF1591" s="235" t="n"/>
    </row>
    <row r="1592" ht="14.4" customHeight="1" s="185">
      <c r="C1592" s="235" t="n"/>
      <c r="Q1592" s="235" t="n"/>
      <c r="AF1592" s="235" t="n"/>
    </row>
    <row r="1593" ht="14.4" customHeight="1" s="185">
      <c r="C1593" s="235" t="n"/>
      <c r="Q1593" s="235" t="n"/>
      <c r="AF1593" s="235" t="n"/>
    </row>
    <row r="1594" ht="14.4" customHeight="1" s="185">
      <c r="C1594" s="235" t="n"/>
      <c r="Q1594" s="235" t="n"/>
      <c r="AF1594" s="235" t="n"/>
    </row>
    <row r="1595" ht="14.4" customHeight="1" s="185">
      <c r="C1595" s="235" t="n"/>
      <c r="Q1595" s="235" t="n"/>
      <c r="AF1595" s="235" t="n"/>
    </row>
    <row r="1596" ht="14.4" customHeight="1" s="185">
      <c r="C1596" s="235" t="n"/>
      <c r="Q1596" s="235" t="n"/>
      <c r="AF1596" s="235" t="n"/>
    </row>
    <row r="1597" ht="14.4" customHeight="1" s="185">
      <c r="C1597" s="235" t="n"/>
      <c r="Q1597" s="235" t="n"/>
      <c r="AF1597" s="235" t="n"/>
    </row>
    <row r="1598" ht="14.4" customHeight="1" s="185">
      <c r="C1598" s="235" t="n"/>
      <c r="Q1598" s="235" t="n"/>
      <c r="AF1598" s="235" t="n"/>
    </row>
    <row r="1599" ht="14.4" customHeight="1" s="185">
      <c r="C1599" s="235" t="n"/>
      <c r="Q1599" s="235" t="n"/>
      <c r="AF1599" s="235" t="n"/>
    </row>
    <row r="1600" ht="14.4" customHeight="1" s="185">
      <c r="C1600" s="235" t="n"/>
      <c r="Q1600" s="235" t="n"/>
      <c r="AF1600" s="235" t="n"/>
    </row>
    <row r="1601" ht="14.4" customHeight="1" s="185">
      <c r="C1601" s="235" t="n"/>
      <c r="Q1601" s="235" t="n"/>
      <c r="AF1601" s="235" t="n"/>
    </row>
    <row r="1602" ht="14.4" customHeight="1" s="185">
      <c r="C1602" s="235" t="n"/>
      <c r="Q1602" s="235" t="n"/>
      <c r="AF1602" s="235" t="n"/>
    </row>
    <row r="1603" ht="14.4" customHeight="1" s="185">
      <c r="C1603" s="235" t="n"/>
      <c r="Q1603" s="235" t="n"/>
      <c r="AF1603" s="235" t="n"/>
    </row>
    <row r="1604" ht="14.4" customHeight="1" s="185">
      <c r="C1604" s="235" t="n"/>
      <c r="Q1604" s="235" t="n"/>
      <c r="AF1604" s="235" t="n"/>
    </row>
    <row r="1605" ht="14.4" customHeight="1" s="185">
      <c r="C1605" s="235" t="n"/>
      <c r="Q1605" s="235" t="n"/>
      <c r="AF1605" s="235" t="n"/>
    </row>
    <row r="1606" ht="14.4" customHeight="1" s="185">
      <c r="C1606" s="235" t="n"/>
      <c r="Q1606" s="235" t="n"/>
      <c r="AF1606" s="235" t="n"/>
    </row>
    <row r="1607" ht="14.4" customHeight="1" s="185">
      <c r="C1607" s="235" t="n"/>
      <c r="Q1607" s="235" t="n"/>
      <c r="AF1607" s="235" t="n"/>
    </row>
    <row r="1608" ht="14.4" customHeight="1" s="185">
      <c r="C1608" s="235" t="n"/>
      <c r="Q1608" s="235" t="n"/>
      <c r="AF1608" s="235" t="n"/>
    </row>
    <row r="1609" ht="14.4" customHeight="1" s="185">
      <c r="C1609" s="235" t="n"/>
      <c r="Q1609" s="235" t="n"/>
      <c r="AF1609" s="235" t="n"/>
    </row>
    <row r="1610" ht="14.4" customHeight="1" s="185">
      <c r="C1610" s="235" t="n"/>
      <c r="Q1610" s="235" t="n"/>
      <c r="AF1610" s="235" t="n"/>
    </row>
    <row r="1611" ht="14.4" customHeight="1" s="185">
      <c r="C1611" s="235" t="n"/>
      <c r="Q1611" s="235" t="n"/>
      <c r="AF1611" s="235" t="n"/>
    </row>
    <row r="1612" ht="14.4" customHeight="1" s="185">
      <c r="C1612" s="235" t="n"/>
      <c r="Q1612" s="235" t="n"/>
      <c r="AF1612" s="235" t="n"/>
    </row>
    <row r="1613" ht="14.4" customHeight="1" s="185">
      <c r="C1613" s="235" t="n"/>
      <c r="Q1613" s="235" t="n"/>
      <c r="AF1613" s="235" t="n"/>
    </row>
    <row r="1614" ht="14.4" customHeight="1" s="185">
      <c r="C1614" s="235" t="n"/>
      <c r="Q1614" s="235" t="n"/>
      <c r="AF1614" s="235" t="n"/>
    </row>
    <row r="1615" ht="14.4" customHeight="1" s="185">
      <c r="C1615" s="235" t="n"/>
      <c r="Q1615" s="235" t="n"/>
      <c r="AF1615" s="235" t="n"/>
    </row>
    <row r="1616" ht="14.4" customHeight="1" s="185">
      <c r="C1616" s="235" t="n"/>
      <c r="Q1616" s="235" t="n"/>
      <c r="AF1616" s="235" t="n"/>
    </row>
    <row r="1617" ht="14.4" customHeight="1" s="185">
      <c r="C1617" s="235" t="n"/>
      <c r="Q1617" s="235" t="n"/>
      <c r="AF1617" s="235" t="n"/>
    </row>
    <row r="1618" ht="14.4" customHeight="1" s="185">
      <c r="C1618" s="235" t="n"/>
      <c r="Q1618" s="235" t="n"/>
      <c r="AF1618" s="235" t="n"/>
    </row>
    <row r="1619" ht="14.4" customHeight="1" s="185">
      <c r="C1619" s="235" t="n"/>
      <c r="Q1619" s="235" t="n"/>
      <c r="AF1619" s="235" t="n"/>
    </row>
    <row r="1620" ht="14.4" customHeight="1" s="185">
      <c r="C1620" s="235" t="n"/>
      <c r="Q1620" s="235" t="n"/>
      <c r="AF1620" s="235" t="n"/>
    </row>
    <row r="1621" ht="14.4" customHeight="1" s="185">
      <c r="C1621" s="235" t="n"/>
      <c r="Q1621" s="235" t="n"/>
      <c r="AF1621" s="235" t="n"/>
    </row>
    <row r="1622" ht="14.4" customHeight="1" s="185">
      <c r="C1622" s="235" t="n"/>
      <c r="Q1622" s="235" t="n"/>
      <c r="AF1622" s="235" t="n"/>
    </row>
    <row r="1623" ht="14.4" customHeight="1" s="185">
      <c r="C1623" s="235" t="n"/>
      <c r="Q1623" s="235" t="n"/>
      <c r="AF1623" s="235" t="n"/>
    </row>
    <row r="1624" ht="14.4" customHeight="1" s="185">
      <c r="C1624" s="235" t="n"/>
      <c r="Q1624" s="235" t="n"/>
      <c r="AF1624" s="235" t="n"/>
    </row>
    <row r="1625" ht="14.4" customHeight="1" s="185">
      <c r="C1625" s="235" t="n"/>
      <c r="Q1625" s="235" t="n"/>
      <c r="AF1625" s="235" t="n"/>
    </row>
    <row r="1626" ht="14.4" customHeight="1" s="185">
      <c r="C1626" s="235" t="n"/>
      <c r="Q1626" s="235" t="n"/>
      <c r="AF1626" s="235" t="n"/>
    </row>
    <row r="1627" ht="14.4" customHeight="1" s="185">
      <c r="C1627" s="235" t="n"/>
      <c r="Q1627" s="235" t="n"/>
      <c r="AF1627" s="235" t="n"/>
    </row>
    <row r="1628" ht="14.4" customHeight="1" s="185">
      <c r="C1628" s="235" t="n"/>
      <c r="Q1628" s="235" t="n"/>
      <c r="AF1628" s="235" t="n"/>
    </row>
    <row r="1629" ht="14.4" customHeight="1" s="185">
      <c r="C1629" s="235" t="n"/>
      <c r="Q1629" s="235" t="n"/>
      <c r="AF1629" s="235" t="n"/>
    </row>
    <row r="1630" ht="14.4" customHeight="1" s="185">
      <c r="C1630" s="235" t="n"/>
      <c r="Q1630" s="235" t="n"/>
      <c r="AF1630" s="235" t="n"/>
    </row>
    <row r="1631" ht="14.4" customHeight="1" s="185">
      <c r="C1631" s="235" t="n"/>
      <c r="Q1631" s="235" t="n"/>
      <c r="AF1631" s="235" t="n"/>
    </row>
    <row r="1632" ht="14.4" customHeight="1" s="185">
      <c r="C1632" s="235" t="n"/>
      <c r="Q1632" s="235" t="n"/>
      <c r="AF1632" s="235" t="n"/>
    </row>
    <row r="1633" ht="14.4" customHeight="1" s="185">
      <c r="C1633" s="235" t="n"/>
      <c r="Q1633" s="235" t="n"/>
      <c r="AF1633" s="235" t="n"/>
    </row>
    <row r="1634" ht="14.4" customHeight="1" s="185">
      <c r="C1634" s="235" t="n"/>
      <c r="Q1634" s="235" t="n"/>
      <c r="AF1634" s="235" t="n"/>
    </row>
    <row r="1635" ht="14.4" customHeight="1" s="185">
      <c r="C1635" s="235" t="n"/>
      <c r="Q1635" s="235" t="n"/>
      <c r="AF1635" s="235" t="n"/>
    </row>
    <row r="1636" ht="14.4" customHeight="1" s="185">
      <c r="C1636" s="235" t="n"/>
      <c r="Q1636" s="235" t="n"/>
      <c r="AF1636" s="235" t="n"/>
    </row>
    <row r="1637" ht="14.4" customHeight="1" s="185">
      <c r="C1637" s="235" t="n"/>
      <c r="Q1637" s="235" t="n"/>
      <c r="AF1637" s="235" t="n"/>
    </row>
    <row r="1638" ht="14.4" customHeight="1" s="185">
      <c r="A1638" s="194" t="inlineStr">
        <is>
          <t>📋 T2 — 📆 SEMAINE 12</t>
        </is>
      </c>
      <c r="C1638" s="235" t="n"/>
      <c r="Q1638" s="235" t="n"/>
      <c r="AF1638" s="235" t="n"/>
    </row>
    <row r="1639" ht="14.4" customHeight="1" s="185">
      <c r="C1639" s="235" t="n"/>
      <c r="Q1639" s="235" t="n"/>
      <c r="AF1639" s="235" t="n"/>
    </row>
    <row r="1640" ht="14.4" customHeight="1" s="185">
      <c r="C1640" s="235" t="n"/>
      <c r="Q1640" s="235" t="n"/>
      <c r="AF1640" s="235" t="n"/>
    </row>
    <row r="1641" ht="14.4" customHeight="1" s="185">
      <c r="C1641" s="235" t="n"/>
      <c r="Q1641" s="235" t="n"/>
      <c r="AF1641" s="235" t="n"/>
    </row>
    <row r="1642" ht="14.4" customHeight="1" s="185">
      <c r="C1642" s="235" t="n"/>
      <c r="Q1642" s="235" t="n"/>
      <c r="AF1642" s="235" t="n"/>
    </row>
    <row r="1643" ht="14.4" customHeight="1" s="185">
      <c r="C1643" s="235" t="n"/>
      <c r="Q1643" s="235" t="n"/>
      <c r="AF1643" s="235" t="n"/>
    </row>
    <row r="1644" ht="14.4" customHeight="1" s="185">
      <c r="C1644" s="235" t="n"/>
      <c r="Q1644" s="235" t="n"/>
      <c r="AF1644" s="235" t="n"/>
    </row>
    <row r="1645" ht="14.4" customHeight="1" s="185">
      <c r="C1645" s="235" t="n"/>
      <c r="Q1645" s="235" t="n"/>
      <c r="AF1645" s="235" t="n"/>
    </row>
    <row r="1646" ht="14.4" customHeight="1" s="185">
      <c r="C1646" s="235" t="n"/>
      <c r="Q1646" s="235" t="n"/>
      <c r="AF1646" s="235" t="n"/>
    </row>
    <row r="1647" ht="14.4" customHeight="1" s="185">
      <c r="C1647" s="235" t="n"/>
      <c r="Q1647" s="235" t="n"/>
      <c r="AF1647" s="235" t="n"/>
    </row>
    <row r="1648" ht="14.4" customHeight="1" s="185">
      <c r="C1648" s="235" t="n"/>
      <c r="Q1648" s="235" t="n"/>
      <c r="AF1648" s="235" t="n"/>
    </row>
    <row r="1649" ht="14.4" customHeight="1" s="185">
      <c r="C1649" s="235" t="n"/>
      <c r="Q1649" s="235" t="n"/>
      <c r="AF1649" s="235" t="n"/>
    </row>
    <row r="1650" ht="14.4" customHeight="1" s="185">
      <c r="C1650" s="235" t="n"/>
      <c r="Q1650" s="235" t="n"/>
      <c r="AF1650" s="235" t="n"/>
    </row>
    <row r="1651" ht="14.4" customHeight="1" s="185">
      <c r="C1651" s="235" t="n"/>
      <c r="Q1651" s="235" t="n"/>
      <c r="AF1651" s="235" t="n"/>
    </row>
    <row r="1652" ht="14.4" customHeight="1" s="185">
      <c r="C1652" s="235" t="n"/>
      <c r="Q1652" s="235" t="n"/>
      <c r="AF1652" s="235" t="n"/>
    </row>
    <row r="1653" ht="14.4" customHeight="1" s="185">
      <c r="C1653" s="235" t="n"/>
      <c r="Q1653" s="235" t="n"/>
      <c r="AF1653" s="235" t="n"/>
    </row>
    <row r="1654" ht="14.4" customHeight="1" s="185">
      <c r="C1654" s="235" t="n"/>
      <c r="Q1654" s="235" t="n"/>
      <c r="AF1654" s="235" t="n"/>
    </row>
    <row r="1655" ht="14.4" customHeight="1" s="185">
      <c r="C1655" s="235" t="n"/>
      <c r="Q1655" s="235" t="n"/>
      <c r="AF1655" s="235" t="n"/>
    </row>
    <row r="1656" ht="14.4" customHeight="1" s="185">
      <c r="C1656" s="235" t="n"/>
      <c r="Q1656" s="235" t="n"/>
      <c r="AF1656" s="235" t="n"/>
    </row>
    <row r="1657" ht="14.4" customHeight="1" s="185">
      <c r="C1657" s="235" t="n"/>
      <c r="Q1657" s="235" t="n"/>
      <c r="AF1657" s="235" t="n"/>
    </row>
    <row r="1658" ht="14.4" customHeight="1" s="185">
      <c r="C1658" s="235" t="n"/>
      <c r="Q1658" s="235" t="n"/>
      <c r="AF1658" s="235" t="n"/>
    </row>
    <row r="1659" ht="14.4" customHeight="1" s="185">
      <c r="C1659" s="235" t="n"/>
      <c r="Q1659" s="235" t="n"/>
      <c r="AF1659" s="235" t="n"/>
    </row>
    <row r="1660" ht="14.4" customHeight="1" s="185">
      <c r="C1660" s="235" t="n"/>
      <c r="Q1660" s="235" t="n"/>
      <c r="AF1660" s="235" t="n"/>
    </row>
    <row r="1661" ht="14.4" customHeight="1" s="185">
      <c r="C1661" s="235" t="n"/>
      <c r="Q1661" s="235" t="n"/>
      <c r="AF1661" s="235" t="n"/>
    </row>
    <row r="1662" ht="14.4" customHeight="1" s="185">
      <c r="C1662" s="235" t="n"/>
      <c r="Q1662" s="235" t="n"/>
      <c r="AF1662" s="235" t="n"/>
    </row>
    <row r="1663" ht="14.4" customHeight="1" s="185">
      <c r="C1663" s="235" t="n"/>
      <c r="Q1663" s="235" t="n"/>
      <c r="AF1663" s="235" t="n"/>
    </row>
    <row r="1664" ht="14.4" customHeight="1" s="185">
      <c r="C1664" s="235" t="n"/>
      <c r="Q1664" s="235" t="n"/>
      <c r="AF1664" s="235" t="n"/>
    </row>
    <row r="1665" ht="14.4" customHeight="1" s="185">
      <c r="C1665" s="235" t="n"/>
      <c r="Q1665" s="235" t="n"/>
      <c r="AF1665" s="235" t="n"/>
    </row>
    <row r="1666" ht="14.4" customHeight="1" s="185">
      <c r="C1666" s="235" t="n"/>
      <c r="Q1666" s="235" t="n"/>
      <c r="AF1666" s="235" t="n"/>
    </row>
    <row r="1667" ht="14.4" customHeight="1" s="185">
      <c r="C1667" s="235" t="n"/>
      <c r="Q1667" s="235" t="n"/>
      <c r="AF1667" s="235" t="n"/>
    </row>
    <row r="1668" ht="14.4" customHeight="1" s="185">
      <c r="C1668" s="235" t="n"/>
      <c r="Q1668" s="235" t="n"/>
      <c r="AF1668" s="235" t="n"/>
    </row>
    <row r="1669" ht="14.4" customHeight="1" s="185">
      <c r="C1669" s="235" t="n"/>
      <c r="Q1669" s="235" t="n"/>
      <c r="AF1669" s="235" t="n"/>
    </row>
    <row r="1670" ht="14.4" customHeight="1" s="185">
      <c r="C1670" s="235" t="n"/>
      <c r="Q1670" s="235" t="n"/>
      <c r="AF1670" s="235" t="n"/>
    </row>
    <row r="1671" ht="14.4" customHeight="1" s="185">
      <c r="C1671" s="235" t="n"/>
      <c r="Q1671" s="235" t="n"/>
      <c r="AF1671" s="235" t="n"/>
    </row>
    <row r="1672" ht="14.4" customHeight="1" s="185">
      <c r="C1672" s="235" t="n"/>
      <c r="Q1672" s="235" t="n"/>
      <c r="AF1672" s="235" t="n"/>
    </row>
    <row r="1673" ht="14.4" customHeight="1" s="185">
      <c r="C1673" s="235" t="n"/>
      <c r="Q1673" s="235" t="n"/>
      <c r="AF1673" s="235" t="n"/>
    </row>
    <row r="1674" ht="14.4" customHeight="1" s="185">
      <c r="C1674" s="235" t="n"/>
      <c r="Q1674" s="235" t="n"/>
      <c r="AF1674" s="235" t="n"/>
    </row>
    <row r="1675" ht="14.4" customHeight="1" s="185">
      <c r="C1675" s="235" t="n"/>
      <c r="Q1675" s="235" t="n"/>
      <c r="AF1675" s="235" t="n"/>
    </row>
    <row r="1676" ht="14.4" customHeight="1" s="185">
      <c r="C1676" s="235" t="n"/>
      <c r="Q1676" s="235" t="n"/>
      <c r="AF1676" s="235" t="n"/>
    </row>
    <row r="1677" ht="14.4" customHeight="1" s="185">
      <c r="C1677" s="235" t="n"/>
      <c r="Q1677" s="235" t="n"/>
      <c r="AF1677" s="235" t="n"/>
    </row>
    <row r="1678" ht="14.4" customHeight="1" s="185">
      <c r="C1678" s="235" t="n"/>
      <c r="Q1678" s="235" t="n"/>
      <c r="AF1678" s="235" t="n"/>
    </row>
    <row r="1679" ht="14.4" customHeight="1" s="185">
      <c r="C1679" s="235" t="n"/>
      <c r="Q1679" s="235" t="n"/>
      <c r="AF1679" s="235" t="n"/>
    </row>
    <row r="1680" ht="14.4" customHeight="1" s="185">
      <c r="C1680" s="235" t="n"/>
      <c r="Q1680" s="235" t="n"/>
      <c r="AF1680" s="235" t="n"/>
    </row>
    <row r="1681" ht="14.4" customHeight="1" s="185">
      <c r="C1681" s="235" t="n"/>
      <c r="Q1681" s="235" t="n"/>
      <c r="AF1681" s="235" t="n"/>
    </row>
    <row r="1682" ht="14.4" customHeight="1" s="185">
      <c r="C1682" s="235" t="n"/>
      <c r="Q1682" s="235" t="n"/>
      <c r="AF1682" s="235" t="n"/>
    </row>
    <row r="1683" ht="14.4" customHeight="1" s="185">
      <c r="C1683" s="235" t="n"/>
      <c r="Q1683" s="235" t="n"/>
      <c r="AF1683" s="235" t="n"/>
    </row>
    <row r="1684" ht="14.4" customHeight="1" s="185">
      <c r="C1684" s="235" t="n"/>
      <c r="Q1684" s="235" t="n"/>
      <c r="AF1684" s="235" t="n"/>
    </row>
    <row r="1685" ht="14.4" customHeight="1" s="185">
      <c r="C1685" s="235" t="n"/>
      <c r="Q1685" s="235" t="n"/>
      <c r="AF1685" s="235" t="n"/>
    </row>
    <row r="1686" ht="14.4" customHeight="1" s="185">
      <c r="C1686" s="235" t="n"/>
      <c r="Q1686" s="235" t="n"/>
      <c r="AF1686" s="235" t="n"/>
    </row>
    <row r="1687" ht="14.4" customHeight="1" s="185">
      <c r="C1687" s="235" t="n"/>
      <c r="Q1687" s="235" t="n"/>
      <c r="AF1687" s="235" t="n"/>
    </row>
    <row r="1688" ht="14.4" customHeight="1" s="185">
      <c r="C1688" s="235" t="n"/>
      <c r="Q1688" s="235" t="n"/>
      <c r="AF1688" s="235" t="n"/>
    </row>
    <row r="1689" ht="14.4" customHeight="1" s="185">
      <c r="C1689" s="235" t="n"/>
      <c r="Q1689" s="235" t="n"/>
      <c r="AF1689" s="235" t="n"/>
    </row>
    <row r="1690" ht="14.4" customHeight="1" s="185">
      <c r="C1690" s="235" t="n"/>
      <c r="Q1690" s="235" t="n"/>
      <c r="AF1690" s="235" t="n"/>
    </row>
    <row r="1691" ht="14.4" customHeight="1" s="185">
      <c r="C1691" s="235" t="n"/>
      <c r="Q1691" s="235" t="n"/>
      <c r="AF1691" s="235" t="n"/>
    </row>
    <row r="1692" ht="14.4" customHeight="1" s="185">
      <c r="C1692" s="235" t="n"/>
      <c r="Q1692" s="235" t="n"/>
      <c r="AF1692" s="235" t="n"/>
    </row>
    <row r="1693" ht="14.4" customHeight="1" s="185">
      <c r="C1693" s="235" t="n"/>
      <c r="Q1693" s="235" t="n"/>
      <c r="AF1693" s="235" t="n"/>
    </row>
    <row r="1694" ht="14.4" customHeight="1" s="185">
      <c r="C1694" s="235" t="n"/>
      <c r="Q1694" s="235" t="n"/>
      <c r="AF1694" s="235" t="n"/>
    </row>
    <row r="1695" ht="14.4" customHeight="1" s="185">
      <c r="C1695" s="235" t="n"/>
      <c r="Q1695" s="235" t="n"/>
      <c r="AF1695" s="235" t="n"/>
    </row>
    <row r="1696" ht="14.4" customHeight="1" s="185">
      <c r="C1696" s="235" t="n"/>
      <c r="Q1696" s="235" t="n"/>
      <c r="AF1696" s="235" t="n"/>
    </row>
    <row r="1697" ht="14.4" customHeight="1" s="185">
      <c r="C1697" s="235" t="n"/>
      <c r="Q1697" s="235" t="n"/>
      <c r="AF1697" s="235" t="n"/>
    </row>
    <row r="1698" ht="14.4" customHeight="1" s="185">
      <c r="C1698" s="235" t="n"/>
      <c r="Q1698" s="235" t="n"/>
      <c r="AF1698" s="235" t="n"/>
    </row>
    <row r="1699" ht="14.4" customHeight="1" s="185">
      <c r="C1699" s="235" t="n"/>
      <c r="Q1699" s="235" t="n"/>
      <c r="AF1699" s="235" t="n"/>
    </row>
    <row r="1700" ht="14.4" customHeight="1" s="185">
      <c r="C1700" s="235" t="n"/>
      <c r="Q1700" s="235" t="n"/>
      <c r="AF1700" s="235" t="n"/>
    </row>
    <row r="1701" ht="14.4" customHeight="1" s="185">
      <c r="C1701" s="235" t="n"/>
      <c r="Q1701" s="235" t="n"/>
      <c r="AF1701" s="235" t="n"/>
    </row>
    <row r="1702" ht="14.4" customHeight="1" s="185">
      <c r="C1702" s="235" t="n"/>
      <c r="Q1702" s="235" t="n"/>
      <c r="AF1702" s="235" t="n"/>
    </row>
    <row r="1703" ht="14.4" customHeight="1" s="185">
      <c r="C1703" s="235" t="n"/>
      <c r="Q1703" s="235" t="n"/>
      <c r="AF1703" s="235" t="n"/>
    </row>
    <row r="1704" ht="14.4" customHeight="1" s="185">
      <c r="C1704" s="235" t="n"/>
      <c r="Q1704" s="235" t="n"/>
      <c r="AF1704" s="235" t="n"/>
    </row>
    <row r="1705" ht="14.4" customHeight="1" s="185">
      <c r="C1705" s="235" t="n"/>
      <c r="Q1705" s="235" t="n"/>
      <c r="AF1705" s="235" t="n"/>
    </row>
    <row r="1706" ht="14.4" customHeight="1" s="185">
      <c r="C1706" s="235" t="n"/>
      <c r="Q1706" s="235" t="n"/>
      <c r="AF1706" s="235" t="n"/>
    </row>
    <row r="1707" ht="14.4" customHeight="1" s="185">
      <c r="C1707" s="235" t="n"/>
      <c r="Q1707" s="235" t="n"/>
      <c r="AF1707" s="235" t="n"/>
    </row>
    <row r="1708" ht="14.4" customHeight="1" s="185">
      <c r="C1708" s="235" t="n"/>
      <c r="Q1708" s="235" t="n"/>
      <c r="AF1708" s="235" t="n"/>
    </row>
    <row r="1709" ht="14.4" customHeight="1" s="185">
      <c r="C1709" s="235" t="n"/>
      <c r="Q1709" s="235" t="n"/>
      <c r="AF1709" s="235" t="n"/>
    </row>
    <row r="1710" ht="30" customHeight="1" s="185">
      <c r="A1710" s="194" t="inlineStr">
        <is>
          <t>📋 T3 — 📆 SEMAINE 1</t>
        </is>
      </c>
      <c r="C1710" s="235" t="n"/>
      <c r="Q1710" s="235" t="n"/>
      <c r="AF1710" s="235" t="n"/>
    </row>
    <row r="1711" ht="14.4" customHeight="1" s="185">
      <c r="C1711" s="235" t="n"/>
      <c r="Q1711" s="235" t="n"/>
      <c r="AF1711" s="235" t="n"/>
    </row>
    <row r="1712" ht="14.4" customHeight="1" s="185">
      <c r="C1712" s="235" t="n"/>
      <c r="Q1712" s="235" t="n"/>
      <c r="AF1712" s="235" t="n"/>
    </row>
    <row r="1713" ht="14.4" customHeight="1" s="185">
      <c r="C1713" s="235" t="n"/>
      <c r="Q1713" s="235" t="n"/>
      <c r="AF1713" s="235" t="n"/>
    </row>
    <row r="1714" ht="14.4" customHeight="1" s="185">
      <c r="C1714" s="235" t="n"/>
      <c r="Q1714" s="235" t="n"/>
      <c r="AF1714" s="235" t="n"/>
    </row>
    <row r="1715" ht="14.4" customHeight="1" s="185">
      <c r="C1715" s="235" t="n"/>
      <c r="Q1715" s="235" t="n"/>
      <c r="AF1715" s="235" t="n"/>
    </row>
    <row r="1716" ht="14.4" customHeight="1" s="185">
      <c r="C1716" s="235" t="n"/>
      <c r="Q1716" s="235" t="n"/>
      <c r="AF1716" s="235" t="n"/>
    </row>
    <row r="1717" ht="14.4" customHeight="1" s="185">
      <c r="C1717" s="235" t="n"/>
      <c r="Q1717" s="235" t="n"/>
      <c r="AF1717" s="235" t="n"/>
    </row>
    <row r="1718" ht="14.4" customHeight="1" s="185">
      <c r="C1718" s="235" t="n"/>
      <c r="Q1718" s="235" t="n"/>
      <c r="AF1718" s="235" t="n"/>
    </row>
    <row r="1719" ht="14.4" customHeight="1" s="185">
      <c r="C1719" s="235" t="n"/>
      <c r="Q1719" s="235" t="n"/>
      <c r="AF1719" s="235" t="n"/>
    </row>
    <row r="1720" ht="14.4" customHeight="1" s="185">
      <c r="C1720" s="235" t="n"/>
      <c r="Q1720" s="235" t="n"/>
      <c r="AF1720" s="235" t="n"/>
    </row>
    <row r="1721" ht="14.4" customHeight="1" s="185">
      <c r="C1721" s="235" t="n"/>
      <c r="Q1721" s="235" t="n"/>
      <c r="AF1721" s="235" t="n"/>
    </row>
    <row r="1722" ht="14.4" customHeight="1" s="185">
      <c r="C1722" s="235" t="n"/>
      <c r="Q1722" s="235" t="n"/>
      <c r="AF1722" s="235" t="n"/>
    </row>
    <row r="1723" ht="14.4" customHeight="1" s="185">
      <c r="C1723" s="235" t="n"/>
      <c r="Q1723" s="235" t="n"/>
      <c r="AF1723" s="235" t="n"/>
    </row>
    <row r="1724" ht="14.4" customHeight="1" s="185">
      <c r="C1724" s="235" t="n"/>
      <c r="Q1724" s="235" t="n"/>
      <c r="AF1724" s="235" t="n"/>
    </row>
    <row r="1725" ht="14.4" customHeight="1" s="185">
      <c r="C1725" s="235" t="n"/>
      <c r="Q1725" s="235" t="n"/>
      <c r="AF1725" s="235" t="n"/>
    </row>
    <row r="1726" ht="14.4" customHeight="1" s="185">
      <c r="C1726" s="235" t="n"/>
      <c r="Q1726" s="235" t="n"/>
      <c r="AF1726" s="235" t="n"/>
    </row>
    <row r="1727" ht="14.4" customHeight="1" s="185">
      <c r="C1727" s="235" t="n"/>
      <c r="Q1727" s="235" t="n"/>
      <c r="AF1727" s="235" t="n"/>
    </row>
    <row r="1728" ht="14.4" customHeight="1" s="185">
      <c r="C1728" s="235" t="n"/>
      <c r="Q1728" s="235" t="n"/>
      <c r="AF1728" s="235" t="n"/>
    </row>
    <row r="1729" ht="14.4" customHeight="1" s="185">
      <c r="C1729" s="235" t="n"/>
      <c r="Q1729" s="235" t="n"/>
      <c r="AF1729" s="235" t="n"/>
    </row>
    <row r="1730" ht="14.4" customHeight="1" s="185">
      <c r="C1730" s="235" t="n"/>
      <c r="Q1730" s="235" t="n"/>
      <c r="AF1730" s="235" t="n"/>
    </row>
    <row r="1731" ht="14.4" customHeight="1" s="185">
      <c r="C1731" s="235" t="n"/>
      <c r="Q1731" s="235" t="n"/>
      <c r="AF1731" s="235" t="n"/>
    </row>
    <row r="1732" ht="14.4" customHeight="1" s="185">
      <c r="C1732" s="235" t="n"/>
      <c r="Q1732" s="235" t="n"/>
      <c r="AF1732" s="235" t="n"/>
    </row>
    <row r="1733" ht="14.4" customHeight="1" s="185">
      <c r="C1733" s="235" t="n"/>
      <c r="Q1733" s="235" t="n"/>
      <c r="AF1733" s="235" t="n"/>
    </row>
    <row r="1734" ht="14.4" customHeight="1" s="185">
      <c r="C1734" s="235" t="n"/>
      <c r="Q1734" s="235" t="n"/>
      <c r="AF1734" s="235" t="n"/>
    </row>
    <row r="1735" ht="14.4" customHeight="1" s="185">
      <c r="C1735" s="235" t="n"/>
      <c r="Q1735" s="235" t="n"/>
      <c r="AF1735" s="235" t="n"/>
    </row>
    <row r="1736" ht="14.4" customHeight="1" s="185">
      <c r="C1736" s="235" t="n"/>
      <c r="Q1736" s="235" t="n"/>
      <c r="AF1736" s="235" t="n"/>
    </row>
    <row r="1737" ht="14.4" customHeight="1" s="185">
      <c r="C1737" s="235" t="n"/>
      <c r="Q1737" s="235" t="n"/>
      <c r="AF1737" s="235" t="n"/>
    </row>
    <row r="1738" ht="14.4" customHeight="1" s="185">
      <c r="C1738" s="235" t="n"/>
      <c r="Q1738" s="235" t="n"/>
      <c r="AF1738" s="235" t="n"/>
    </row>
    <row r="1739" ht="14.4" customHeight="1" s="185">
      <c r="C1739" s="235" t="n"/>
      <c r="Q1739" s="235" t="n"/>
      <c r="AF1739" s="235" t="n"/>
    </row>
    <row r="1740" ht="14.4" customHeight="1" s="185">
      <c r="C1740" s="235" t="n"/>
      <c r="Q1740" s="235" t="n"/>
      <c r="AF1740" s="235" t="n"/>
    </row>
    <row r="1741" ht="14.4" customHeight="1" s="185">
      <c r="C1741" s="235" t="n"/>
      <c r="Q1741" s="235" t="n"/>
      <c r="AF1741" s="235" t="n"/>
    </row>
    <row r="1742" ht="14.4" customHeight="1" s="185">
      <c r="C1742" s="235" t="n"/>
      <c r="Q1742" s="235" t="n"/>
      <c r="AF1742" s="235" t="n"/>
    </row>
    <row r="1743" ht="14.4" customHeight="1" s="185">
      <c r="C1743" s="235" t="n"/>
      <c r="Q1743" s="235" t="n"/>
      <c r="AF1743" s="235" t="n"/>
    </row>
    <row r="1744" ht="14.4" customHeight="1" s="185">
      <c r="C1744" s="235" t="n"/>
      <c r="Q1744" s="235" t="n"/>
      <c r="AF1744" s="235" t="n"/>
    </row>
    <row r="1745" ht="14.4" customHeight="1" s="185">
      <c r="C1745" s="235" t="n"/>
      <c r="Q1745" s="235" t="n"/>
      <c r="AF1745" s="235" t="n"/>
    </row>
    <row r="1746" ht="14.4" customHeight="1" s="185">
      <c r="C1746" s="235" t="n"/>
      <c r="Q1746" s="235" t="n"/>
      <c r="AF1746" s="235" t="n"/>
    </row>
    <row r="1747" ht="14.4" customHeight="1" s="185">
      <c r="C1747" s="235" t="n"/>
      <c r="Q1747" s="235" t="n"/>
      <c r="AF1747" s="235" t="n"/>
    </row>
    <row r="1748" ht="14.4" customHeight="1" s="185">
      <c r="C1748" s="235" t="n"/>
      <c r="Q1748" s="235" t="n"/>
      <c r="AF1748" s="235" t="n"/>
    </row>
    <row r="1749" ht="14.4" customHeight="1" s="185">
      <c r="C1749" s="235" t="n"/>
      <c r="Q1749" s="235" t="n"/>
      <c r="AF1749" s="235" t="n"/>
    </row>
    <row r="1750" ht="14.4" customHeight="1" s="185">
      <c r="C1750" s="235" t="n"/>
      <c r="Q1750" s="235" t="n"/>
      <c r="AF1750" s="235" t="n"/>
    </row>
    <row r="1751" ht="14.4" customHeight="1" s="185">
      <c r="C1751" s="235" t="n"/>
      <c r="Q1751" s="235" t="n"/>
      <c r="AF1751" s="235" t="n"/>
    </row>
    <row r="1752" ht="14.4" customHeight="1" s="185">
      <c r="C1752" s="235" t="n"/>
      <c r="Q1752" s="235" t="n"/>
      <c r="AF1752" s="235" t="n"/>
    </row>
    <row r="1753" ht="14.4" customHeight="1" s="185">
      <c r="C1753" s="235" t="n"/>
      <c r="Q1753" s="235" t="n"/>
      <c r="AF1753" s="235" t="n"/>
    </row>
    <row r="1754" ht="14.4" customHeight="1" s="185">
      <c r="C1754" s="235" t="n"/>
      <c r="Q1754" s="235" t="n"/>
      <c r="AF1754" s="235" t="n"/>
    </row>
    <row r="1755" ht="14.4" customHeight="1" s="185">
      <c r="C1755" s="235" t="n"/>
      <c r="Q1755" s="235" t="n"/>
      <c r="AF1755" s="235" t="n"/>
    </row>
    <row r="1756" ht="14.4" customHeight="1" s="185">
      <c r="C1756" s="235" t="n"/>
      <c r="Q1756" s="235" t="n"/>
      <c r="AF1756" s="235" t="n"/>
    </row>
    <row r="1757" ht="14.4" customHeight="1" s="185">
      <c r="C1757" s="235" t="n"/>
      <c r="Q1757" s="235" t="n"/>
      <c r="AF1757" s="235" t="n"/>
    </row>
    <row r="1758" ht="14.4" customHeight="1" s="185">
      <c r="C1758" s="235" t="n"/>
      <c r="Q1758" s="235" t="n"/>
      <c r="AF1758" s="235" t="n"/>
    </row>
    <row r="1759" ht="14.4" customHeight="1" s="185">
      <c r="C1759" s="235" t="n"/>
      <c r="Q1759" s="235" t="n"/>
      <c r="AF1759" s="235" t="n"/>
    </row>
    <row r="1760" ht="14.4" customHeight="1" s="185">
      <c r="C1760" s="235" t="n"/>
      <c r="Q1760" s="235" t="n"/>
      <c r="AF1760" s="235" t="n"/>
    </row>
    <row r="1761" ht="14.4" customHeight="1" s="185">
      <c r="C1761" s="235" t="n"/>
      <c r="Q1761" s="235" t="n"/>
      <c r="AF1761" s="235" t="n"/>
    </row>
    <row r="1762" ht="14.4" customHeight="1" s="185">
      <c r="C1762" s="235" t="n"/>
      <c r="Q1762" s="235" t="n"/>
      <c r="AF1762" s="235" t="n"/>
    </row>
    <row r="1763" ht="14.4" customHeight="1" s="185">
      <c r="C1763" s="235" t="n"/>
      <c r="Q1763" s="235" t="n"/>
      <c r="AF1763" s="235" t="n"/>
    </row>
    <row r="1764" ht="14.4" customHeight="1" s="185">
      <c r="C1764" s="235" t="n"/>
      <c r="Q1764" s="235" t="n"/>
      <c r="AF1764" s="235" t="n"/>
    </row>
    <row r="1765" ht="14.4" customHeight="1" s="185">
      <c r="C1765" s="235" t="n"/>
      <c r="Q1765" s="235" t="n"/>
      <c r="AF1765" s="235" t="n"/>
    </row>
    <row r="1766" ht="14.4" customHeight="1" s="185">
      <c r="C1766" s="235" t="n"/>
      <c r="Q1766" s="235" t="n"/>
      <c r="AF1766" s="235" t="n"/>
    </row>
    <row r="1767" ht="14.4" customHeight="1" s="185">
      <c r="C1767" s="235" t="n"/>
      <c r="Q1767" s="235" t="n"/>
      <c r="AF1767" s="235" t="n"/>
    </row>
    <row r="1768" ht="14.4" customHeight="1" s="185">
      <c r="C1768" s="235" t="n"/>
      <c r="Q1768" s="235" t="n"/>
      <c r="AF1768" s="235" t="n"/>
    </row>
    <row r="1769" ht="14.4" customHeight="1" s="185">
      <c r="C1769" s="235" t="n"/>
      <c r="Q1769" s="235" t="n"/>
      <c r="AF1769" s="235" t="n"/>
    </row>
    <row r="1770" ht="14.4" customHeight="1" s="185">
      <c r="C1770" s="235" t="n"/>
      <c r="Q1770" s="235" t="n"/>
      <c r="AF1770" s="235" t="n"/>
    </row>
    <row r="1771" ht="14.4" customHeight="1" s="185">
      <c r="C1771" s="235" t="n"/>
      <c r="Q1771" s="235" t="n"/>
      <c r="AF1771" s="235" t="n"/>
    </row>
    <row r="1772" ht="14.4" customHeight="1" s="185">
      <c r="C1772" s="235" t="n"/>
      <c r="Q1772" s="235" t="n"/>
      <c r="AF1772" s="235" t="n"/>
    </row>
    <row r="1773" ht="14.4" customHeight="1" s="185">
      <c r="C1773" s="235" t="n"/>
      <c r="Q1773" s="235" t="n"/>
      <c r="AF1773" s="235" t="n"/>
    </row>
    <row r="1774" ht="14.4" customHeight="1" s="185">
      <c r="C1774" s="235" t="n"/>
      <c r="Q1774" s="235" t="n"/>
      <c r="AF1774" s="235" t="n"/>
    </row>
    <row r="1775" ht="14.4" customHeight="1" s="185">
      <c r="C1775" s="235" t="n"/>
      <c r="Q1775" s="235" t="n"/>
      <c r="AF1775" s="235" t="n"/>
    </row>
    <row r="1776" ht="14.4" customHeight="1" s="185">
      <c r="C1776" s="235" t="n"/>
      <c r="Q1776" s="235" t="n"/>
      <c r="AF1776" s="235" t="n"/>
    </row>
    <row r="1777" ht="14.4" customHeight="1" s="185">
      <c r="C1777" s="235" t="n"/>
      <c r="Q1777" s="235" t="n"/>
      <c r="AF1777" s="235" t="n"/>
    </row>
    <row r="1778" ht="14.4" customHeight="1" s="185">
      <c r="C1778" s="235" t="n"/>
      <c r="Q1778" s="235" t="n"/>
      <c r="AF1778" s="235" t="n"/>
    </row>
    <row r="1779" ht="14.4" customHeight="1" s="185">
      <c r="C1779" s="235" t="n"/>
      <c r="Q1779" s="235" t="n"/>
      <c r="AF1779" s="235" t="n"/>
    </row>
    <row r="1780" ht="14.4" customHeight="1" s="185">
      <c r="C1780" s="235" t="n"/>
      <c r="Q1780" s="235" t="n"/>
      <c r="AF1780" s="235" t="n"/>
    </row>
    <row r="1781" ht="14.4" customHeight="1" s="185">
      <c r="A1781" s="194" t="inlineStr">
        <is>
          <t>📋 T3 — 📆 SEMAINE 2</t>
        </is>
      </c>
      <c r="C1781" s="235" t="n"/>
      <c r="Q1781" s="235" t="n"/>
      <c r="AF1781" s="235" t="n"/>
    </row>
    <row r="1782" ht="14.4" customHeight="1" s="185">
      <c r="C1782" s="235" t="n"/>
      <c r="Q1782" s="235" t="n"/>
      <c r="AF1782" s="235" t="n"/>
    </row>
    <row r="1783" ht="14.4" customHeight="1" s="185">
      <c r="C1783" s="235" t="n"/>
      <c r="Q1783" s="235" t="n"/>
      <c r="AF1783" s="235" t="n"/>
    </row>
    <row r="1784" ht="14.4" customHeight="1" s="185">
      <c r="C1784" s="235" t="n"/>
      <c r="Q1784" s="235" t="n"/>
      <c r="AF1784" s="235" t="n"/>
    </row>
    <row r="1785" ht="14.4" customHeight="1" s="185">
      <c r="C1785" s="235" t="n"/>
      <c r="Q1785" s="235" t="n"/>
      <c r="AF1785" s="235" t="n"/>
    </row>
    <row r="1786" ht="14.4" customHeight="1" s="185">
      <c r="C1786" s="235" t="n"/>
      <c r="Q1786" s="235" t="n"/>
      <c r="AF1786" s="235" t="n"/>
    </row>
    <row r="1787" ht="14.4" customHeight="1" s="185">
      <c r="C1787" s="235" t="n"/>
      <c r="Q1787" s="235" t="n"/>
      <c r="AF1787" s="235" t="n"/>
    </row>
    <row r="1788" ht="14.4" customHeight="1" s="185">
      <c r="C1788" s="235" t="n"/>
      <c r="Q1788" s="235" t="n"/>
      <c r="AF1788" s="235" t="n"/>
    </row>
    <row r="1789" ht="14.4" customHeight="1" s="185">
      <c r="C1789" s="235" t="n"/>
      <c r="Q1789" s="235" t="n"/>
      <c r="AF1789" s="235" t="n"/>
    </row>
    <row r="1790" ht="14.4" customHeight="1" s="185">
      <c r="C1790" s="235" t="n"/>
      <c r="Q1790" s="235" t="n"/>
      <c r="AF1790" s="235" t="n"/>
    </row>
    <row r="1791" ht="14.4" customHeight="1" s="185">
      <c r="C1791" s="235" t="n"/>
      <c r="Q1791" s="235" t="n"/>
      <c r="AF1791" s="235" t="n"/>
    </row>
    <row r="1792" ht="14.4" customHeight="1" s="185">
      <c r="C1792" s="235" t="n"/>
      <c r="Q1792" s="235" t="n"/>
      <c r="AF1792" s="235" t="n"/>
    </row>
    <row r="1793" ht="14.4" customHeight="1" s="185">
      <c r="C1793" s="235" t="n"/>
      <c r="Q1793" s="235" t="n"/>
      <c r="AF1793" s="235" t="n"/>
    </row>
    <row r="1794" ht="14.4" customHeight="1" s="185">
      <c r="C1794" s="235" t="n"/>
      <c r="Q1794" s="235" t="n"/>
      <c r="AF1794" s="235" t="n"/>
    </row>
    <row r="1795" ht="14.4" customHeight="1" s="185">
      <c r="C1795" s="235" t="n"/>
      <c r="Q1795" s="235" t="n"/>
      <c r="AF1795" s="235" t="n"/>
    </row>
    <row r="1796" ht="14.4" customHeight="1" s="185">
      <c r="C1796" s="235" t="n"/>
      <c r="Q1796" s="235" t="n"/>
      <c r="AF1796" s="235" t="n"/>
    </row>
    <row r="1797" ht="14.4" customHeight="1" s="185">
      <c r="C1797" s="235" t="n"/>
      <c r="Q1797" s="235" t="n"/>
      <c r="AF1797" s="235" t="n"/>
    </row>
    <row r="1798" ht="14.4" customHeight="1" s="185">
      <c r="C1798" s="235" t="n"/>
      <c r="Q1798" s="235" t="n"/>
      <c r="AF1798" s="235" t="n"/>
    </row>
    <row r="1799" ht="14.4" customHeight="1" s="185">
      <c r="C1799" s="235" t="n"/>
      <c r="Q1799" s="235" t="n"/>
      <c r="AF1799" s="235" t="n"/>
    </row>
    <row r="1800" ht="14.4" customHeight="1" s="185">
      <c r="C1800" s="235" t="n"/>
      <c r="Q1800" s="235" t="n"/>
      <c r="AF1800" s="235" t="n"/>
    </row>
    <row r="1801" ht="14.4" customHeight="1" s="185">
      <c r="C1801" s="235" t="n"/>
      <c r="Q1801" s="235" t="n"/>
      <c r="AF1801" s="235" t="n"/>
    </row>
    <row r="1802" ht="14.4" customHeight="1" s="185">
      <c r="C1802" s="235" t="n"/>
      <c r="Q1802" s="235" t="n"/>
      <c r="AF1802" s="235" t="n"/>
    </row>
    <row r="1803" ht="14.4" customHeight="1" s="185">
      <c r="C1803" s="235" t="n"/>
      <c r="Q1803" s="235" t="n"/>
      <c r="AF1803" s="235" t="n"/>
    </row>
    <row r="1804" ht="14.4" customHeight="1" s="185">
      <c r="C1804" s="235" t="n"/>
      <c r="Q1804" s="235" t="n"/>
      <c r="AF1804" s="235" t="n"/>
    </row>
    <row r="1805" ht="14.4" customHeight="1" s="185">
      <c r="C1805" s="235" t="n"/>
      <c r="Q1805" s="235" t="n"/>
      <c r="AF1805" s="235" t="n"/>
    </row>
    <row r="1806" ht="14.4" customHeight="1" s="185">
      <c r="C1806" s="235" t="n"/>
      <c r="Q1806" s="235" t="n"/>
      <c r="AF1806" s="235" t="n"/>
    </row>
    <row r="1807" ht="14.4" customHeight="1" s="185">
      <c r="C1807" s="235" t="n"/>
      <c r="Q1807" s="235" t="n"/>
      <c r="AF1807" s="235" t="n"/>
    </row>
    <row r="1808" ht="14.4" customHeight="1" s="185">
      <c r="C1808" s="235" t="n"/>
      <c r="Q1808" s="235" t="n"/>
      <c r="AF1808" s="235" t="n"/>
    </row>
    <row r="1809" ht="14.4" customHeight="1" s="185">
      <c r="C1809" s="235" t="n"/>
      <c r="Q1809" s="235" t="n"/>
      <c r="AF1809" s="235" t="n"/>
    </row>
    <row r="1810" ht="14.4" customHeight="1" s="185">
      <c r="C1810" s="235" t="n"/>
      <c r="Q1810" s="235" t="n"/>
      <c r="AF1810" s="235" t="n"/>
    </row>
    <row r="1811" ht="14.4" customHeight="1" s="185">
      <c r="C1811" s="235" t="n"/>
      <c r="Q1811" s="235" t="n"/>
      <c r="AF1811" s="235" t="n"/>
    </row>
    <row r="1812" ht="14.4" customHeight="1" s="185">
      <c r="C1812" s="235" t="n"/>
      <c r="Q1812" s="235" t="n"/>
      <c r="AF1812" s="235" t="n"/>
    </row>
    <row r="1813" ht="14.4" customHeight="1" s="185">
      <c r="C1813" s="235" t="n"/>
      <c r="Q1813" s="235" t="n"/>
      <c r="AF1813" s="235" t="n"/>
    </row>
    <row r="1814" ht="14.4" customHeight="1" s="185">
      <c r="C1814" s="235" t="n"/>
      <c r="Q1814" s="235" t="n"/>
      <c r="AF1814" s="235" t="n"/>
    </row>
    <row r="1815" ht="14.4" customHeight="1" s="185">
      <c r="C1815" s="235" t="n"/>
      <c r="Q1815" s="235" t="n"/>
      <c r="AF1815" s="235" t="n"/>
    </row>
    <row r="1816" ht="14.4" customHeight="1" s="185">
      <c r="C1816" s="235" t="n"/>
      <c r="Q1816" s="235" t="n"/>
      <c r="AF1816" s="235" t="n"/>
    </row>
    <row r="1817" ht="14.4" customHeight="1" s="185">
      <c r="C1817" s="235" t="n"/>
      <c r="Q1817" s="235" t="n"/>
      <c r="AF1817" s="235" t="n"/>
    </row>
    <row r="1818" ht="14.4" customHeight="1" s="185">
      <c r="C1818" s="235" t="n"/>
      <c r="Q1818" s="235" t="n"/>
      <c r="AF1818" s="235" t="n"/>
    </row>
    <row r="1819" ht="14.4" customHeight="1" s="185">
      <c r="C1819" s="235" t="n"/>
      <c r="Q1819" s="235" t="n"/>
      <c r="AF1819" s="235" t="n"/>
    </row>
    <row r="1820" ht="14.4" customHeight="1" s="185">
      <c r="C1820" s="235" t="n"/>
      <c r="Q1820" s="235" t="n"/>
      <c r="AF1820" s="235" t="n"/>
    </row>
    <row r="1821" ht="14.4" customHeight="1" s="185">
      <c r="C1821" s="235" t="n"/>
      <c r="Q1821" s="235" t="n"/>
      <c r="AF1821" s="235" t="n"/>
    </row>
    <row r="1822" ht="14.4" customHeight="1" s="185">
      <c r="C1822" s="235" t="n"/>
      <c r="Q1822" s="235" t="n"/>
      <c r="AF1822" s="235" t="n"/>
    </row>
    <row r="1823" ht="14.4" customHeight="1" s="185">
      <c r="C1823" s="235" t="n"/>
      <c r="Q1823" s="235" t="n"/>
      <c r="AF1823" s="235" t="n"/>
    </row>
    <row r="1824" ht="14.4" customHeight="1" s="185">
      <c r="C1824" s="235" t="n"/>
      <c r="Q1824" s="235" t="n"/>
      <c r="AF1824" s="235" t="n"/>
    </row>
    <row r="1825" ht="14.4" customHeight="1" s="185">
      <c r="C1825" s="235" t="n"/>
      <c r="Q1825" s="235" t="n"/>
      <c r="AF1825" s="235" t="n"/>
    </row>
    <row r="1826" ht="14.4" customHeight="1" s="185">
      <c r="C1826" s="235" t="n"/>
      <c r="Q1826" s="235" t="n"/>
      <c r="AF1826" s="235" t="n"/>
    </row>
    <row r="1827" ht="14.4" customHeight="1" s="185">
      <c r="C1827" s="235" t="n"/>
      <c r="Q1827" s="235" t="n"/>
      <c r="AF1827" s="235" t="n"/>
    </row>
    <row r="1828" ht="14.4" customHeight="1" s="185">
      <c r="C1828" s="235" t="n"/>
      <c r="Q1828" s="235" t="n"/>
      <c r="AF1828" s="235" t="n"/>
    </row>
    <row r="1829" ht="14.4" customHeight="1" s="185">
      <c r="C1829" s="235" t="n"/>
      <c r="Q1829" s="235" t="n"/>
      <c r="AF1829" s="235" t="n"/>
    </row>
    <row r="1830" ht="14.4" customHeight="1" s="185">
      <c r="C1830" s="235" t="n"/>
      <c r="Q1830" s="235" t="n"/>
      <c r="AF1830" s="235" t="n"/>
    </row>
    <row r="1831" ht="14.4" customHeight="1" s="185">
      <c r="C1831" s="235" t="n"/>
      <c r="Q1831" s="235" t="n"/>
      <c r="AF1831" s="235" t="n"/>
    </row>
    <row r="1832" ht="14.4" customHeight="1" s="185">
      <c r="C1832" s="235" t="n"/>
      <c r="Q1832" s="235" t="n"/>
      <c r="AF1832" s="235" t="n"/>
    </row>
    <row r="1833" ht="14.4" customHeight="1" s="185">
      <c r="C1833" s="235" t="n"/>
      <c r="Q1833" s="235" t="n"/>
      <c r="AF1833" s="235" t="n"/>
    </row>
    <row r="1834" ht="14.4" customHeight="1" s="185">
      <c r="C1834" s="235" t="n"/>
      <c r="Q1834" s="235" t="n"/>
      <c r="AF1834" s="235" t="n"/>
    </row>
    <row r="1835" ht="14.4" customHeight="1" s="185">
      <c r="C1835" s="235" t="n"/>
      <c r="Q1835" s="235" t="n"/>
      <c r="AF1835" s="235" t="n"/>
    </row>
    <row r="1836" ht="14.4" customHeight="1" s="185">
      <c r="C1836" s="235" t="n"/>
      <c r="Q1836" s="235" t="n"/>
      <c r="AF1836" s="235" t="n"/>
    </row>
    <row r="1837" ht="14.4" customHeight="1" s="185">
      <c r="C1837" s="235" t="n"/>
      <c r="Q1837" s="235" t="n"/>
      <c r="AF1837" s="235" t="n"/>
    </row>
    <row r="1838" ht="14.4" customHeight="1" s="185">
      <c r="C1838" s="235" t="n"/>
      <c r="Q1838" s="235" t="n"/>
      <c r="AF1838" s="235" t="n"/>
    </row>
    <row r="1839" ht="14.4" customHeight="1" s="185">
      <c r="C1839" s="235" t="n"/>
      <c r="Q1839" s="235" t="n"/>
      <c r="AF1839" s="235" t="n"/>
    </row>
    <row r="1840" ht="14.4" customHeight="1" s="185">
      <c r="C1840" s="235" t="n"/>
      <c r="Q1840" s="235" t="n"/>
      <c r="AF1840" s="235" t="n"/>
    </row>
    <row r="1841" ht="14.4" customHeight="1" s="185">
      <c r="C1841" s="235" t="n"/>
      <c r="Q1841" s="235" t="n"/>
      <c r="AF1841" s="235" t="n"/>
    </row>
    <row r="1842" ht="14.4" customHeight="1" s="185">
      <c r="C1842" s="235" t="n"/>
      <c r="Q1842" s="235" t="n"/>
      <c r="AF1842" s="235" t="n"/>
    </row>
    <row r="1843" ht="14.4" customHeight="1" s="185">
      <c r="C1843" s="235" t="n"/>
      <c r="Q1843" s="235" t="n"/>
      <c r="AF1843" s="235" t="n"/>
    </row>
    <row r="1844" ht="14.4" customHeight="1" s="185">
      <c r="C1844" s="235" t="n"/>
      <c r="Q1844" s="235" t="n"/>
      <c r="AF1844" s="235" t="n"/>
    </row>
    <row r="1845" ht="14.4" customHeight="1" s="185">
      <c r="C1845" s="235" t="n"/>
      <c r="Q1845" s="235" t="n"/>
      <c r="AF1845" s="235" t="n"/>
    </row>
    <row r="1846" ht="14.4" customHeight="1" s="185">
      <c r="C1846" s="235" t="n"/>
      <c r="Q1846" s="235" t="n"/>
      <c r="AF1846" s="235" t="n"/>
    </row>
    <row r="1847" ht="14.4" customHeight="1" s="185">
      <c r="C1847" s="235" t="n"/>
      <c r="Q1847" s="235" t="n"/>
      <c r="AF1847" s="235" t="n"/>
    </row>
    <row r="1848" ht="14.4" customHeight="1" s="185">
      <c r="C1848" s="235" t="n"/>
      <c r="Q1848" s="235" t="n"/>
      <c r="AF1848" s="235" t="n"/>
    </row>
    <row r="1849" ht="14.4" customHeight="1" s="185">
      <c r="C1849" s="235" t="n"/>
      <c r="Q1849" s="235" t="n"/>
      <c r="AF1849" s="235" t="n"/>
    </row>
    <row r="1850" ht="14.4" customHeight="1" s="185">
      <c r="C1850" s="235" t="n"/>
      <c r="Q1850" s="235" t="n"/>
      <c r="AF1850" s="235" t="n"/>
    </row>
    <row r="1851" ht="14.4" customHeight="1" s="185">
      <c r="C1851" s="235" t="n"/>
      <c r="Q1851" s="235" t="n"/>
      <c r="AF1851" s="235" t="n"/>
    </row>
    <row r="1852" ht="14.4" customHeight="1" s="185">
      <c r="A1852" s="194" t="inlineStr">
        <is>
          <t>📋 T3 — 📆 SEMAINE 3</t>
        </is>
      </c>
      <c r="C1852" s="235" t="n"/>
      <c r="Q1852" s="235" t="n"/>
      <c r="AF1852" s="235" t="n"/>
    </row>
    <row r="1853" ht="14.4" customHeight="1" s="185">
      <c r="C1853" s="235" t="n"/>
      <c r="Q1853" s="235" t="n"/>
      <c r="AF1853" s="235" t="n"/>
    </row>
    <row r="1854" ht="14.4" customHeight="1" s="185">
      <c r="C1854" s="235" t="n"/>
      <c r="Q1854" s="235" t="n"/>
      <c r="AF1854" s="235" t="n"/>
    </row>
    <row r="1855" ht="14.4" customHeight="1" s="185">
      <c r="C1855" s="235" t="n"/>
      <c r="Q1855" s="235" t="n"/>
      <c r="AF1855" s="235" t="n"/>
    </row>
    <row r="1856" ht="14.4" customHeight="1" s="185">
      <c r="C1856" s="235" t="n"/>
      <c r="Q1856" s="235" t="n"/>
      <c r="AF1856" s="235" t="n"/>
    </row>
    <row r="1857" ht="14.4" customHeight="1" s="185">
      <c r="C1857" s="235" t="n"/>
      <c r="Q1857" s="235" t="n"/>
      <c r="AF1857" s="235" t="n"/>
    </row>
    <row r="1858" ht="14.4" customHeight="1" s="185">
      <c r="C1858" s="235" t="n"/>
      <c r="Q1858" s="235" t="n"/>
      <c r="AF1858" s="235" t="n"/>
    </row>
    <row r="1859" ht="14.4" customHeight="1" s="185">
      <c r="C1859" s="235" t="n"/>
      <c r="Q1859" s="235" t="n"/>
      <c r="AF1859" s="235" t="n"/>
    </row>
    <row r="1860" ht="14.4" customHeight="1" s="185">
      <c r="C1860" s="235" t="n"/>
      <c r="Q1860" s="235" t="n"/>
      <c r="AF1860" s="235" t="n"/>
    </row>
    <row r="1861" ht="14.4" customHeight="1" s="185">
      <c r="C1861" s="235" t="n"/>
      <c r="Q1861" s="235" t="n"/>
      <c r="AF1861" s="235" t="n"/>
    </row>
    <row r="1862" ht="14.4" customHeight="1" s="185">
      <c r="C1862" s="235" t="n"/>
      <c r="Q1862" s="235" t="n"/>
      <c r="AF1862" s="235" t="n"/>
    </row>
    <row r="1863" ht="14.4" customHeight="1" s="185">
      <c r="C1863" s="235" t="n"/>
      <c r="Q1863" s="235" t="n"/>
      <c r="AF1863" s="235" t="n"/>
    </row>
    <row r="1864" ht="14.4" customHeight="1" s="185">
      <c r="C1864" s="235" t="n"/>
      <c r="Q1864" s="235" t="n"/>
      <c r="AF1864" s="235" t="n"/>
    </row>
    <row r="1865" ht="14.4" customHeight="1" s="185">
      <c r="C1865" s="235" t="n"/>
      <c r="Q1865" s="235" t="n"/>
      <c r="AF1865" s="235" t="n"/>
    </row>
    <row r="1866" ht="14.4" customHeight="1" s="185">
      <c r="C1866" s="235" t="n"/>
      <c r="Q1866" s="235" t="n"/>
      <c r="AF1866" s="235" t="n"/>
    </row>
    <row r="1867" ht="14.4" customHeight="1" s="185">
      <c r="C1867" s="235" t="n"/>
      <c r="Q1867" s="235" t="n"/>
      <c r="AF1867" s="235" t="n"/>
    </row>
    <row r="1868" ht="14.4" customHeight="1" s="185">
      <c r="C1868" s="235" t="n"/>
      <c r="Q1868" s="235" t="n"/>
      <c r="AF1868" s="235" t="n"/>
    </row>
    <row r="1869" ht="14.4" customHeight="1" s="185">
      <c r="C1869" s="235" t="n"/>
      <c r="Q1869" s="235" t="n"/>
      <c r="AF1869" s="235" t="n"/>
    </row>
    <row r="1870" ht="14.4" customHeight="1" s="185">
      <c r="C1870" s="235" t="n"/>
      <c r="Q1870" s="235" t="n"/>
      <c r="AF1870" s="235" t="n"/>
    </row>
    <row r="1871" ht="14.4" customHeight="1" s="185">
      <c r="C1871" s="235" t="n"/>
      <c r="Q1871" s="235" t="n"/>
      <c r="AF1871" s="235" t="n"/>
    </row>
    <row r="1872" ht="14.4" customHeight="1" s="185">
      <c r="C1872" s="235" t="n"/>
      <c r="Q1872" s="235" t="n"/>
      <c r="AF1872" s="235" t="n"/>
    </row>
    <row r="1873" ht="14.4" customHeight="1" s="185">
      <c r="C1873" s="235" t="n"/>
      <c r="Q1873" s="235" t="n"/>
      <c r="AF1873" s="235" t="n"/>
    </row>
    <row r="1874" ht="14.4" customHeight="1" s="185">
      <c r="C1874" s="235" t="n"/>
      <c r="Q1874" s="235" t="n"/>
      <c r="AF1874" s="235" t="n"/>
    </row>
    <row r="1875" ht="14.4" customHeight="1" s="185">
      <c r="C1875" s="235" t="n"/>
      <c r="Q1875" s="235" t="n"/>
      <c r="AF1875" s="235" t="n"/>
    </row>
    <row r="1876" ht="14.4" customHeight="1" s="185">
      <c r="C1876" s="235" t="n"/>
      <c r="Q1876" s="235" t="n"/>
      <c r="AF1876" s="235" t="n"/>
    </row>
    <row r="1877" ht="14.4" customHeight="1" s="185">
      <c r="C1877" s="235" t="n"/>
      <c r="Q1877" s="235" t="n"/>
      <c r="AF1877" s="235" t="n"/>
    </row>
    <row r="1878" ht="14.4" customHeight="1" s="185">
      <c r="C1878" s="235" t="n"/>
      <c r="Q1878" s="235" t="n"/>
      <c r="AF1878" s="235" t="n"/>
    </row>
    <row r="1879" ht="14.4" customHeight="1" s="185">
      <c r="C1879" s="235" t="n"/>
      <c r="Q1879" s="235" t="n"/>
      <c r="AF1879" s="235" t="n"/>
    </row>
    <row r="1880" ht="14.4" customHeight="1" s="185">
      <c r="C1880" s="235" t="n"/>
      <c r="Q1880" s="235" t="n"/>
      <c r="AF1880" s="235" t="n"/>
    </row>
    <row r="1881" ht="14.4" customHeight="1" s="185">
      <c r="C1881" s="235" t="n"/>
      <c r="Q1881" s="235" t="n"/>
      <c r="AF1881" s="235" t="n"/>
    </row>
    <row r="1882" ht="14.4" customHeight="1" s="185">
      <c r="C1882" s="235" t="n"/>
      <c r="Q1882" s="235" t="n"/>
      <c r="AF1882" s="235" t="n"/>
    </row>
    <row r="1883" ht="14.4" customHeight="1" s="185">
      <c r="C1883" s="235" t="n"/>
      <c r="Q1883" s="235" t="n"/>
      <c r="AF1883" s="235" t="n"/>
    </row>
    <row r="1884" ht="14.4" customHeight="1" s="185">
      <c r="C1884" s="235" t="n"/>
      <c r="Q1884" s="235" t="n"/>
      <c r="AF1884" s="235" t="n"/>
    </row>
    <row r="1885" ht="14.4" customHeight="1" s="185">
      <c r="C1885" s="235" t="n"/>
      <c r="Q1885" s="235" t="n"/>
      <c r="AF1885" s="235" t="n"/>
    </row>
    <row r="1886" ht="14.4" customHeight="1" s="185">
      <c r="C1886" s="235" t="n"/>
      <c r="Q1886" s="235" t="n"/>
      <c r="AF1886" s="235" t="n"/>
    </row>
    <row r="1887" ht="14.4" customHeight="1" s="185">
      <c r="C1887" s="235" t="n"/>
      <c r="Q1887" s="235" t="n"/>
      <c r="AF1887" s="235" t="n"/>
    </row>
    <row r="1888" ht="14.4" customHeight="1" s="185">
      <c r="C1888" s="235" t="n"/>
      <c r="Q1888" s="235" t="n"/>
      <c r="AF1888" s="235" t="n"/>
    </row>
    <row r="1889" ht="14.4" customHeight="1" s="185">
      <c r="C1889" s="235" t="n"/>
      <c r="Q1889" s="235" t="n"/>
      <c r="AF1889" s="235" t="n"/>
    </row>
    <row r="1890" ht="14.4" customHeight="1" s="185">
      <c r="C1890" s="235" t="n"/>
      <c r="Q1890" s="235" t="n"/>
      <c r="AF1890" s="235" t="n"/>
    </row>
    <row r="1891" ht="14.4" customHeight="1" s="185">
      <c r="C1891" s="235" t="n"/>
      <c r="Q1891" s="235" t="n"/>
      <c r="AF1891" s="235" t="n"/>
    </row>
    <row r="1892" ht="14.4" customHeight="1" s="185">
      <c r="C1892" s="235" t="n"/>
      <c r="Q1892" s="235" t="n"/>
      <c r="AF1892" s="235" t="n"/>
    </row>
    <row r="1893" ht="14.4" customHeight="1" s="185">
      <c r="C1893" s="235" t="n"/>
      <c r="Q1893" s="235" t="n"/>
      <c r="AF1893" s="235" t="n"/>
    </row>
    <row r="1894" ht="14.4" customHeight="1" s="185">
      <c r="C1894" s="235" t="n"/>
      <c r="Q1894" s="235" t="n"/>
      <c r="AF1894" s="235" t="n"/>
    </row>
    <row r="1895" ht="14.4" customHeight="1" s="185">
      <c r="C1895" s="235" t="n"/>
      <c r="Q1895" s="235" t="n"/>
      <c r="AF1895" s="235" t="n"/>
    </row>
    <row r="1896" ht="14.4" customHeight="1" s="185">
      <c r="C1896" s="235" t="n"/>
      <c r="Q1896" s="235" t="n"/>
      <c r="AF1896" s="235" t="n"/>
    </row>
    <row r="1897" ht="14.4" customHeight="1" s="185">
      <c r="C1897" s="235" t="n"/>
      <c r="Q1897" s="235" t="n"/>
      <c r="AF1897" s="235" t="n"/>
    </row>
    <row r="1898" ht="14.4" customHeight="1" s="185">
      <c r="C1898" s="235" t="n"/>
      <c r="Q1898" s="235" t="n"/>
      <c r="AF1898" s="235" t="n"/>
    </row>
    <row r="1899" ht="14.4" customHeight="1" s="185">
      <c r="C1899" s="235" t="n"/>
      <c r="Q1899" s="235" t="n"/>
      <c r="AF1899" s="235" t="n"/>
    </row>
    <row r="1900" ht="14.4" customHeight="1" s="185">
      <c r="C1900" s="235" t="n"/>
      <c r="Q1900" s="235" t="n"/>
      <c r="AF1900" s="235" t="n"/>
    </row>
    <row r="1901" ht="14.4" customHeight="1" s="185">
      <c r="C1901" s="235" t="n"/>
      <c r="Q1901" s="235" t="n"/>
      <c r="AF1901" s="235" t="n"/>
    </row>
    <row r="1902" ht="14.4" customHeight="1" s="185">
      <c r="C1902" s="235" t="n"/>
      <c r="Q1902" s="235" t="n"/>
      <c r="AF1902" s="235" t="n"/>
    </row>
    <row r="1903" ht="14.4" customHeight="1" s="185">
      <c r="C1903" s="235" t="n"/>
      <c r="Q1903" s="235" t="n"/>
      <c r="AF1903" s="235" t="n"/>
    </row>
    <row r="1904" ht="14.4" customHeight="1" s="185">
      <c r="C1904" s="235" t="n"/>
      <c r="Q1904" s="235" t="n"/>
      <c r="AF1904" s="235" t="n"/>
    </row>
    <row r="1905" ht="14.4" customHeight="1" s="185">
      <c r="C1905" s="235" t="n"/>
      <c r="Q1905" s="235" t="n"/>
      <c r="AF1905" s="235" t="n"/>
    </row>
    <row r="1906" ht="14.4" customHeight="1" s="185">
      <c r="C1906" s="235" t="n"/>
      <c r="Q1906" s="235" t="n"/>
      <c r="AF1906" s="235" t="n"/>
    </row>
    <row r="1907" ht="14.4" customHeight="1" s="185">
      <c r="C1907" s="235" t="n"/>
      <c r="Q1907" s="235" t="n"/>
      <c r="AF1907" s="235" t="n"/>
    </row>
    <row r="1908" ht="14.4" customHeight="1" s="185">
      <c r="C1908" s="235" t="n"/>
      <c r="Q1908" s="235" t="n"/>
      <c r="AF1908" s="235" t="n"/>
    </row>
    <row r="1909" ht="14.4" customHeight="1" s="185">
      <c r="C1909" s="235" t="n"/>
      <c r="Q1909" s="235" t="n"/>
      <c r="AF1909" s="235" t="n"/>
    </row>
    <row r="1910" ht="14.4" customHeight="1" s="185">
      <c r="C1910" s="235" t="n"/>
      <c r="Q1910" s="235" t="n"/>
      <c r="AF1910" s="235" t="n"/>
    </row>
    <row r="1911" ht="14.4" customHeight="1" s="185">
      <c r="C1911" s="235" t="n"/>
      <c r="Q1911" s="235" t="n"/>
      <c r="AF1911" s="235" t="n"/>
    </row>
    <row r="1912" ht="14.4" customHeight="1" s="185">
      <c r="C1912" s="235" t="n"/>
      <c r="Q1912" s="235" t="n"/>
      <c r="AF1912" s="235" t="n"/>
    </row>
    <row r="1913" ht="14.4" customHeight="1" s="185">
      <c r="C1913" s="235" t="n"/>
      <c r="Q1913" s="235" t="n"/>
      <c r="AF1913" s="235" t="n"/>
    </row>
    <row r="1914" ht="14.4" customHeight="1" s="185">
      <c r="C1914" s="235" t="n"/>
      <c r="Q1914" s="235" t="n"/>
      <c r="AF1914" s="235" t="n"/>
    </row>
    <row r="1915" ht="14.4" customHeight="1" s="185">
      <c r="C1915" s="235" t="n"/>
      <c r="Q1915" s="235" t="n"/>
      <c r="AF1915" s="235" t="n"/>
    </row>
    <row r="1916" ht="14.4" customHeight="1" s="185">
      <c r="C1916" s="235" t="n"/>
      <c r="Q1916" s="235" t="n"/>
      <c r="AF1916" s="235" t="n"/>
    </row>
    <row r="1917" ht="14.4" customHeight="1" s="185">
      <c r="C1917" s="235" t="n"/>
      <c r="Q1917" s="235" t="n"/>
      <c r="AF1917" s="235" t="n"/>
    </row>
    <row r="1918" ht="14.4" customHeight="1" s="185">
      <c r="C1918" s="235" t="n"/>
      <c r="Q1918" s="235" t="n"/>
      <c r="AF1918" s="235" t="n"/>
    </row>
    <row r="1919" ht="14.4" customHeight="1" s="185">
      <c r="C1919" s="235" t="n"/>
      <c r="Q1919" s="235" t="n"/>
      <c r="AF1919" s="235" t="n"/>
    </row>
    <row r="1920" ht="14.4" customHeight="1" s="185">
      <c r="C1920" s="235" t="n"/>
      <c r="Q1920" s="235" t="n"/>
      <c r="AF1920" s="235" t="n"/>
    </row>
    <row r="1921" ht="14.4" customHeight="1" s="185">
      <c r="C1921" s="235" t="n"/>
      <c r="Q1921" s="235" t="n"/>
      <c r="AF1921" s="235" t="n"/>
    </row>
    <row r="1922" ht="14.4" customHeight="1" s="185">
      <c r="C1922" s="235" t="n"/>
      <c r="Q1922" s="235" t="n"/>
      <c r="AF1922" s="235" t="n"/>
    </row>
    <row r="1923" ht="14.4" customHeight="1" s="185">
      <c r="A1923" s="194" t="inlineStr">
        <is>
          <t>📋 T3 — 📆 SEMAINE 4</t>
        </is>
      </c>
      <c r="C1923" s="235" t="n"/>
      <c r="Q1923" s="235" t="n"/>
      <c r="AF1923" s="235" t="n"/>
    </row>
    <row r="1924" ht="14.4" customHeight="1" s="185">
      <c r="C1924" s="235" t="n"/>
      <c r="Q1924" s="235" t="n"/>
      <c r="AF1924" s="235" t="n"/>
    </row>
    <row r="1925" ht="14.4" customHeight="1" s="185">
      <c r="C1925" s="235" t="n"/>
      <c r="Q1925" s="235" t="n"/>
      <c r="AF1925" s="235" t="n"/>
    </row>
    <row r="1926" ht="14.4" customHeight="1" s="185">
      <c r="C1926" s="235" t="n"/>
      <c r="Q1926" s="235" t="n"/>
      <c r="AF1926" s="235" t="n"/>
    </row>
    <row r="1927" ht="14.4" customHeight="1" s="185">
      <c r="C1927" s="235" t="n"/>
      <c r="Q1927" s="235" t="n"/>
      <c r="AF1927" s="235" t="n"/>
    </row>
    <row r="1928" ht="14.4" customHeight="1" s="185">
      <c r="C1928" s="235" t="n"/>
      <c r="Q1928" s="235" t="n"/>
      <c r="AF1928" s="235" t="n"/>
    </row>
    <row r="1929" ht="14.4" customHeight="1" s="185">
      <c r="C1929" s="235" t="n"/>
      <c r="Q1929" s="235" t="n"/>
      <c r="AF1929" s="235" t="n"/>
    </row>
    <row r="1930" ht="14.4" customHeight="1" s="185">
      <c r="C1930" s="235" t="n"/>
      <c r="Q1930" s="235" t="n"/>
      <c r="AF1930" s="235" t="n"/>
    </row>
    <row r="1931" ht="14.4" customHeight="1" s="185">
      <c r="C1931" s="235" t="n"/>
      <c r="Q1931" s="235" t="n"/>
      <c r="AF1931" s="235" t="n"/>
    </row>
    <row r="1932" ht="14.4" customHeight="1" s="185">
      <c r="C1932" s="235" t="n"/>
      <c r="Q1932" s="235" t="n"/>
      <c r="AF1932" s="235" t="n"/>
    </row>
    <row r="1933" ht="14.4" customHeight="1" s="185">
      <c r="C1933" s="235" t="n"/>
      <c r="Q1933" s="235" t="n"/>
      <c r="AF1933" s="235" t="n"/>
    </row>
    <row r="1934" ht="14.4" customHeight="1" s="185">
      <c r="C1934" s="235" t="n"/>
      <c r="Q1934" s="235" t="n"/>
      <c r="AF1934" s="235" t="n"/>
    </row>
    <row r="1935" ht="14.4" customHeight="1" s="185">
      <c r="C1935" s="235" t="n"/>
      <c r="Q1935" s="235" t="n"/>
      <c r="AF1935" s="235" t="n"/>
    </row>
    <row r="1936" ht="14.4" customHeight="1" s="185">
      <c r="C1936" s="235" t="n"/>
      <c r="Q1936" s="235" t="n"/>
      <c r="AF1936" s="235" t="n"/>
    </row>
    <row r="1937" ht="14.4" customHeight="1" s="185">
      <c r="C1937" s="235" t="n"/>
      <c r="Q1937" s="235" t="n"/>
      <c r="AF1937" s="235" t="n"/>
    </row>
    <row r="1938" ht="14.4" customHeight="1" s="185">
      <c r="C1938" s="235" t="n"/>
      <c r="Q1938" s="235" t="n"/>
      <c r="AF1938" s="235" t="n"/>
    </row>
    <row r="1939" ht="14.4" customHeight="1" s="185">
      <c r="C1939" s="235" t="n"/>
      <c r="Q1939" s="235" t="n"/>
      <c r="AF1939" s="235" t="n"/>
    </row>
    <row r="1940" ht="14.4" customHeight="1" s="185">
      <c r="C1940" s="235" t="n"/>
      <c r="Q1940" s="235" t="n"/>
      <c r="AF1940" s="235" t="n"/>
    </row>
    <row r="1941" ht="14.4" customHeight="1" s="185">
      <c r="C1941" s="235" t="n"/>
      <c r="Q1941" s="235" t="n"/>
      <c r="AF1941" s="235" t="n"/>
    </row>
    <row r="1942" ht="14.4" customHeight="1" s="185">
      <c r="C1942" s="235" t="n"/>
      <c r="Q1942" s="235" t="n"/>
      <c r="AF1942" s="235" t="n"/>
    </row>
    <row r="1943" ht="14.4" customHeight="1" s="185">
      <c r="C1943" s="235" t="n"/>
      <c r="Q1943" s="235" t="n"/>
      <c r="AF1943" s="235" t="n"/>
    </row>
    <row r="1944" ht="14.4" customHeight="1" s="185">
      <c r="C1944" s="235" t="n"/>
      <c r="Q1944" s="235" t="n"/>
      <c r="AF1944" s="235" t="n"/>
    </row>
    <row r="1945" ht="14.4" customHeight="1" s="185">
      <c r="C1945" s="235" t="n"/>
      <c r="Q1945" s="235" t="n"/>
      <c r="AF1945" s="235" t="n"/>
    </row>
    <row r="1946" ht="14.4" customHeight="1" s="185">
      <c r="C1946" s="235" t="n"/>
      <c r="Q1946" s="235" t="n"/>
      <c r="AF1946" s="235" t="n"/>
    </row>
    <row r="1947" ht="14.4" customHeight="1" s="185">
      <c r="C1947" s="235" t="n"/>
      <c r="Q1947" s="235" t="n"/>
      <c r="AF1947" s="235" t="n"/>
    </row>
    <row r="1948" ht="14.4" customHeight="1" s="185">
      <c r="C1948" s="235" t="n"/>
      <c r="Q1948" s="235" t="n"/>
      <c r="AF1948" s="235" t="n"/>
    </row>
    <row r="1949" ht="14.4" customHeight="1" s="185">
      <c r="C1949" s="235" t="n"/>
      <c r="Q1949" s="235" t="n"/>
      <c r="AF1949" s="235" t="n"/>
    </row>
    <row r="1950" ht="14.4" customHeight="1" s="185">
      <c r="C1950" s="235" t="n"/>
      <c r="Q1950" s="235" t="n"/>
      <c r="AF1950" s="235" t="n"/>
    </row>
    <row r="1951" ht="14.4" customHeight="1" s="185">
      <c r="C1951" s="235" t="n"/>
      <c r="Q1951" s="235" t="n"/>
      <c r="AF1951" s="235" t="n"/>
    </row>
    <row r="1952" ht="14.4" customHeight="1" s="185">
      <c r="C1952" s="235" t="n"/>
      <c r="Q1952" s="235" t="n"/>
      <c r="AF1952" s="235" t="n"/>
    </row>
    <row r="1953" ht="14.4" customHeight="1" s="185">
      <c r="C1953" s="235" t="n"/>
      <c r="Q1953" s="235" t="n"/>
      <c r="AF1953" s="235" t="n"/>
    </row>
    <row r="1954" ht="14.4" customHeight="1" s="185">
      <c r="C1954" s="235" t="n"/>
      <c r="Q1954" s="235" t="n"/>
      <c r="AF1954" s="235" t="n"/>
    </row>
    <row r="1955" ht="14.4" customHeight="1" s="185">
      <c r="C1955" s="235" t="n"/>
      <c r="Q1955" s="235" t="n"/>
      <c r="AF1955" s="235" t="n"/>
    </row>
    <row r="1956" ht="14.4" customHeight="1" s="185">
      <c r="C1956" s="235" t="n"/>
      <c r="Q1956" s="235" t="n"/>
      <c r="AF1956" s="235" t="n"/>
    </row>
    <row r="1957" ht="14.4" customHeight="1" s="185">
      <c r="C1957" s="235" t="n"/>
      <c r="Q1957" s="235" t="n"/>
      <c r="AF1957" s="235" t="n"/>
    </row>
    <row r="1958" ht="14.4" customHeight="1" s="185">
      <c r="C1958" s="235" t="n"/>
      <c r="Q1958" s="235" t="n"/>
      <c r="AF1958" s="235" t="n"/>
    </row>
    <row r="1959" ht="14.4" customHeight="1" s="185">
      <c r="C1959" s="235" t="n"/>
      <c r="Q1959" s="235" t="n"/>
      <c r="AF1959" s="235" t="n"/>
    </row>
    <row r="1960" ht="14.4" customHeight="1" s="185">
      <c r="C1960" s="235" t="n"/>
      <c r="Q1960" s="235" t="n"/>
      <c r="AF1960" s="235" t="n"/>
    </row>
    <row r="1961" ht="14.4" customHeight="1" s="185">
      <c r="C1961" s="235" t="n"/>
      <c r="Q1961" s="235" t="n"/>
      <c r="AF1961" s="235" t="n"/>
    </row>
    <row r="1962" ht="14.4" customHeight="1" s="185">
      <c r="C1962" s="235" t="n"/>
      <c r="Q1962" s="235" t="n"/>
      <c r="AF1962" s="235" t="n"/>
    </row>
    <row r="1963" ht="14.4" customHeight="1" s="185">
      <c r="C1963" s="235" t="n"/>
      <c r="Q1963" s="235" t="n"/>
      <c r="AF1963" s="235" t="n"/>
    </row>
    <row r="1964" ht="14.4" customHeight="1" s="185">
      <c r="C1964" s="235" t="n"/>
      <c r="Q1964" s="235" t="n"/>
      <c r="AF1964" s="235" t="n"/>
    </row>
    <row r="1965" ht="14.4" customHeight="1" s="185">
      <c r="C1965" s="235" t="n"/>
      <c r="Q1965" s="235" t="n"/>
      <c r="AF1965" s="235" t="n"/>
    </row>
    <row r="1966" ht="14.4" customHeight="1" s="185">
      <c r="C1966" s="235" t="n"/>
      <c r="Q1966" s="235" t="n"/>
      <c r="AF1966" s="235" t="n"/>
    </row>
    <row r="1967" ht="14.4" customHeight="1" s="185">
      <c r="C1967" s="235" t="n"/>
      <c r="Q1967" s="235" t="n"/>
      <c r="AF1967" s="235" t="n"/>
    </row>
    <row r="1968" ht="14.4" customHeight="1" s="185">
      <c r="C1968" s="235" t="n"/>
      <c r="Q1968" s="235" t="n"/>
      <c r="AF1968" s="235" t="n"/>
    </row>
    <row r="1969" ht="14.4" customHeight="1" s="185">
      <c r="C1969" s="235" t="n"/>
      <c r="Q1969" s="235" t="n"/>
      <c r="AF1969" s="235" t="n"/>
    </row>
    <row r="1970" ht="14.4" customHeight="1" s="185">
      <c r="C1970" s="235" t="n"/>
      <c r="Q1970" s="235" t="n"/>
      <c r="AF1970" s="235" t="n"/>
    </row>
    <row r="1971" ht="14.4" customHeight="1" s="185">
      <c r="C1971" s="235" t="n"/>
      <c r="Q1971" s="235" t="n"/>
      <c r="AF1971" s="235" t="n"/>
    </row>
    <row r="1972" ht="14.4" customHeight="1" s="185">
      <c r="C1972" s="235" t="n"/>
      <c r="Q1972" s="235" t="n"/>
      <c r="AF1972" s="235" t="n"/>
    </row>
    <row r="1973" ht="14.4" customHeight="1" s="185">
      <c r="C1973" s="235" t="n"/>
      <c r="Q1973" s="235" t="n"/>
      <c r="AF1973" s="235" t="n"/>
    </row>
    <row r="1974" ht="14.4" customHeight="1" s="185">
      <c r="C1974" s="235" t="n"/>
      <c r="Q1974" s="235" t="n"/>
      <c r="AF1974" s="235" t="n"/>
    </row>
    <row r="1975" ht="14.4" customHeight="1" s="185">
      <c r="C1975" s="235" t="n"/>
      <c r="Q1975" s="235" t="n"/>
      <c r="AF1975" s="235" t="n"/>
    </row>
    <row r="1976" ht="14.4" customHeight="1" s="185">
      <c r="C1976" s="235" t="n"/>
      <c r="Q1976" s="235" t="n"/>
      <c r="AF1976" s="235" t="n"/>
    </row>
    <row r="1977" ht="14.4" customHeight="1" s="185">
      <c r="C1977" s="235" t="n"/>
      <c r="Q1977" s="235" t="n"/>
      <c r="AF1977" s="235" t="n"/>
    </row>
    <row r="1978" ht="14.4" customHeight="1" s="185">
      <c r="C1978" s="235" t="n"/>
      <c r="Q1978" s="235" t="n"/>
      <c r="AF1978" s="235" t="n"/>
    </row>
    <row r="1979" ht="14.4" customHeight="1" s="185">
      <c r="C1979" s="235" t="n"/>
      <c r="Q1979" s="235" t="n"/>
      <c r="AF1979" s="235" t="n"/>
    </row>
    <row r="1980" ht="14.4" customHeight="1" s="185">
      <c r="C1980" s="235" t="n"/>
      <c r="Q1980" s="235" t="n"/>
      <c r="AF1980" s="235" t="n"/>
    </row>
    <row r="1981" ht="14.4" customHeight="1" s="185">
      <c r="C1981" s="235" t="n"/>
      <c r="Q1981" s="235" t="n"/>
      <c r="AF1981" s="235" t="n"/>
    </row>
    <row r="1982" ht="14.4" customHeight="1" s="185">
      <c r="C1982" s="235" t="n"/>
      <c r="Q1982" s="235" t="n"/>
      <c r="AF1982" s="235" t="n"/>
    </row>
    <row r="1983" ht="14.4" customHeight="1" s="185">
      <c r="C1983" s="235" t="n"/>
      <c r="Q1983" s="235" t="n"/>
      <c r="AF1983" s="235" t="n"/>
    </row>
    <row r="1984" ht="14.4" customHeight="1" s="185">
      <c r="C1984" s="235" t="n"/>
      <c r="Q1984" s="235" t="n"/>
      <c r="AF1984" s="235" t="n"/>
    </row>
    <row r="1985" ht="14.4" customHeight="1" s="185">
      <c r="C1985" s="235" t="n"/>
      <c r="Q1985" s="235" t="n"/>
      <c r="AF1985" s="235" t="n"/>
    </row>
    <row r="1986" ht="14.4" customHeight="1" s="185">
      <c r="C1986" s="235" t="n"/>
      <c r="Q1986" s="235" t="n"/>
      <c r="AF1986" s="235" t="n"/>
    </row>
    <row r="1987" ht="14.4" customHeight="1" s="185">
      <c r="C1987" s="235" t="n"/>
      <c r="Q1987" s="235" t="n"/>
      <c r="AF1987" s="235" t="n"/>
    </row>
    <row r="1988" ht="14.4" customHeight="1" s="185">
      <c r="C1988" s="235" t="n"/>
      <c r="Q1988" s="235" t="n"/>
      <c r="AF1988" s="235" t="n"/>
    </row>
    <row r="1989" ht="14.4" customHeight="1" s="185">
      <c r="C1989" s="235" t="n"/>
      <c r="Q1989" s="235" t="n"/>
      <c r="AF1989" s="235" t="n"/>
    </row>
    <row r="1990" ht="14.4" customHeight="1" s="185">
      <c r="C1990" s="235" t="n"/>
      <c r="Q1990" s="235" t="n"/>
      <c r="AF1990" s="235" t="n"/>
    </row>
    <row r="1991" ht="14.4" customHeight="1" s="185">
      <c r="C1991" s="235" t="n"/>
      <c r="Q1991" s="235" t="n"/>
      <c r="AF1991" s="235" t="n"/>
    </row>
    <row r="1992" ht="14.4" customHeight="1" s="185">
      <c r="C1992" s="235" t="n"/>
      <c r="Q1992" s="235" t="n"/>
      <c r="AF1992" s="235" t="n"/>
    </row>
    <row r="1993" ht="14.4" customHeight="1" s="185">
      <c r="C1993" s="235" t="n"/>
      <c r="Q1993" s="235" t="n"/>
      <c r="AF1993" s="235" t="n"/>
    </row>
    <row r="1994" ht="14.4" customHeight="1" s="185">
      <c r="A1994" s="194" t="inlineStr">
        <is>
          <t>📋 T3 — 📆 SEMAINE 5</t>
        </is>
      </c>
      <c r="C1994" s="235" t="n"/>
      <c r="Q1994" s="235" t="n"/>
      <c r="AF1994" s="235" t="n"/>
    </row>
    <row r="1995" ht="14.4" customHeight="1" s="185">
      <c r="C1995" s="235" t="n"/>
      <c r="Q1995" s="235" t="n"/>
      <c r="AF1995" s="235" t="n"/>
    </row>
    <row r="1996" ht="14.4" customHeight="1" s="185">
      <c r="C1996" s="235" t="n"/>
      <c r="Q1996" s="235" t="n"/>
      <c r="AF1996" s="235" t="n"/>
    </row>
    <row r="1997" ht="14.4" customHeight="1" s="185">
      <c r="C1997" s="235" t="n"/>
      <c r="Q1997" s="235" t="n"/>
      <c r="AF1997" s="235" t="n"/>
    </row>
    <row r="1998" ht="14.4" customHeight="1" s="185">
      <c r="C1998" s="235" t="n"/>
      <c r="Q1998" s="235" t="n"/>
      <c r="AF1998" s="235" t="n"/>
    </row>
    <row r="1999" ht="14.4" customHeight="1" s="185">
      <c r="C1999" s="235" t="n"/>
      <c r="Q1999" s="235" t="n"/>
      <c r="AF1999" s="235" t="n"/>
    </row>
    <row r="2000" ht="14.4" customHeight="1" s="185">
      <c r="C2000" s="235" t="n"/>
      <c r="Q2000" s="235" t="n"/>
      <c r="AF2000" s="235" t="n"/>
    </row>
    <row r="2001" ht="14.4" customHeight="1" s="185">
      <c r="C2001" s="235" t="n"/>
      <c r="Q2001" s="235" t="n"/>
      <c r="AF2001" s="235" t="n"/>
    </row>
    <row r="2002" ht="14.4" customHeight="1" s="185">
      <c r="C2002" s="235" t="n"/>
      <c r="Q2002" s="235" t="n"/>
      <c r="AF2002" s="235" t="n"/>
    </row>
    <row r="2003" ht="14.4" customHeight="1" s="185">
      <c r="C2003" s="235" t="n"/>
      <c r="Q2003" s="235" t="n"/>
      <c r="AF2003" s="235" t="n"/>
    </row>
    <row r="2004" ht="14.4" customHeight="1" s="185">
      <c r="C2004" s="235" t="n"/>
      <c r="Q2004" s="235" t="n"/>
      <c r="AF2004" s="235" t="n"/>
    </row>
    <row r="2005" ht="14.4" customHeight="1" s="185">
      <c r="C2005" s="235" t="n"/>
      <c r="Q2005" s="235" t="n"/>
      <c r="AF2005" s="235" t="n"/>
    </row>
    <row r="2006" ht="14.4" customHeight="1" s="185">
      <c r="C2006" s="235" t="n"/>
      <c r="Q2006" s="235" t="n"/>
      <c r="AF2006" s="235" t="n"/>
    </row>
    <row r="2007" ht="14.4" customHeight="1" s="185">
      <c r="C2007" s="235" t="n"/>
      <c r="Q2007" s="235" t="n"/>
      <c r="AF2007" s="235" t="n"/>
    </row>
    <row r="2008" ht="14.4" customHeight="1" s="185">
      <c r="C2008" s="235" t="n"/>
      <c r="Q2008" s="235" t="n"/>
      <c r="AF2008" s="235" t="n"/>
    </row>
    <row r="2009" ht="14.4" customHeight="1" s="185">
      <c r="C2009" s="235" t="n"/>
      <c r="Q2009" s="235" t="n"/>
      <c r="AF2009" s="235" t="n"/>
    </row>
    <row r="2010" ht="14.4" customHeight="1" s="185">
      <c r="C2010" s="235" t="n"/>
      <c r="Q2010" s="235" t="n"/>
      <c r="AF2010" s="235" t="n"/>
    </row>
    <row r="2011" ht="14.4" customHeight="1" s="185">
      <c r="C2011" s="235" t="n"/>
      <c r="Q2011" s="235" t="n"/>
      <c r="AF2011" s="235" t="n"/>
    </row>
    <row r="2012" ht="14.4" customHeight="1" s="185">
      <c r="C2012" s="235" t="n"/>
      <c r="Q2012" s="235" t="n"/>
      <c r="AF2012" s="235" t="n"/>
    </row>
    <row r="2013" ht="14.4" customHeight="1" s="185">
      <c r="C2013" s="235" t="n"/>
      <c r="Q2013" s="235" t="n"/>
      <c r="AF2013" s="235" t="n"/>
    </row>
    <row r="2014" ht="14.4" customHeight="1" s="185">
      <c r="C2014" s="235" t="n"/>
      <c r="Q2014" s="235" t="n"/>
      <c r="AF2014" s="235" t="n"/>
    </row>
    <row r="2015" ht="14.4" customHeight="1" s="185">
      <c r="C2015" s="235" t="n"/>
      <c r="Q2015" s="235" t="n"/>
      <c r="AF2015" s="235" t="n"/>
    </row>
    <row r="2016" ht="14.4" customHeight="1" s="185">
      <c r="C2016" s="235" t="n"/>
      <c r="Q2016" s="235" t="n"/>
      <c r="AF2016" s="235" t="n"/>
    </row>
    <row r="2017" ht="14.4" customHeight="1" s="185">
      <c r="C2017" s="235" t="n"/>
      <c r="Q2017" s="235" t="n"/>
      <c r="AF2017" s="235" t="n"/>
    </row>
    <row r="2018" ht="14.4" customHeight="1" s="185">
      <c r="C2018" s="235" t="n"/>
      <c r="Q2018" s="235" t="n"/>
      <c r="AF2018" s="235" t="n"/>
    </row>
    <row r="2019" ht="14.4" customHeight="1" s="185">
      <c r="C2019" s="235" t="n"/>
      <c r="Q2019" s="235" t="n"/>
      <c r="AF2019" s="235" t="n"/>
    </row>
    <row r="2020" ht="14.4" customHeight="1" s="185">
      <c r="C2020" s="235" t="n"/>
      <c r="Q2020" s="235" t="n"/>
      <c r="AF2020" s="235" t="n"/>
    </row>
    <row r="2021" ht="14.4" customHeight="1" s="185">
      <c r="C2021" s="235" t="n"/>
      <c r="Q2021" s="235" t="n"/>
      <c r="AF2021" s="235" t="n"/>
    </row>
    <row r="2022" ht="14.4" customHeight="1" s="185">
      <c r="C2022" s="235" t="n"/>
      <c r="Q2022" s="235" t="n"/>
      <c r="AF2022" s="235" t="n"/>
    </row>
    <row r="2023" ht="14.4" customHeight="1" s="185">
      <c r="C2023" s="235" t="n"/>
      <c r="Q2023" s="235" t="n"/>
      <c r="AF2023" s="235" t="n"/>
    </row>
    <row r="2024" ht="14.4" customHeight="1" s="185">
      <c r="C2024" s="235" t="n"/>
      <c r="Q2024" s="235" t="n"/>
      <c r="AF2024" s="235" t="n"/>
    </row>
    <row r="2025" ht="14.4" customHeight="1" s="185">
      <c r="C2025" s="235" t="n"/>
      <c r="Q2025" s="235" t="n"/>
      <c r="AF2025" s="235" t="n"/>
    </row>
    <row r="2026" ht="14.4" customHeight="1" s="185">
      <c r="C2026" s="235" t="n"/>
      <c r="Q2026" s="235" t="n"/>
      <c r="AF2026" s="235" t="n"/>
    </row>
    <row r="2027" ht="14.4" customHeight="1" s="185">
      <c r="C2027" s="235" t="n"/>
      <c r="Q2027" s="235" t="n"/>
      <c r="AF2027" s="235" t="n"/>
    </row>
    <row r="2028" ht="14.4" customHeight="1" s="185">
      <c r="C2028" s="235" t="n"/>
      <c r="Q2028" s="235" t="n"/>
      <c r="AF2028" s="235" t="n"/>
    </row>
    <row r="2029" ht="14.4" customHeight="1" s="185">
      <c r="C2029" s="235" t="n"/>
      <c r="Q2029" s="235" t="n"/>
      <c r="AF2029" s="235" t="n"/>
    </row>
    <row r="2030" ht="14.4" customHeight="1" s="185">
      <c r="C2030" s="235" t="n"/>
      <c r="Q2030" s="235" t="n"/>
      <c r="AF2030" s="235" t="n"/>
    </row>
    <row r="2031" ht="14.4" customHeight="1" s="185">
      <c r="C2031" s="235" t="n"/>
      <c r="Q2031" s="235" t="n"/>
      <c r="AF2031" s="235" t="n"/>
    </row>
    <row r="2032" ht="14.4" customHeight="1" s="185">
      <c r="C2032" s="235" t="n"/>
      <c r="Q2032" s="235" t="n"/>
      <c r="AF2032" s="235" t="n"/>
    </row>
    <row r="2033" ht="14.4" customHeight="1" s="185">
      <c r="C2033" s="235" t="n"/>
      <c r="Q2033" s="235" t="n"/>
      <c r="AF2033" s="235" t="n"/>
    </row>
    <row r="2034" ht="14.4" customHeight="1" s="185">
      <c r="C2034" s="235" t="n"/>
      <c r="Q2034" s="235" t="n"/>
      <c r="AF2034" s="235" t="n"/>
    </row>
    <row r="2035" ht="14.4" customHeight="1" s="185">
      <c r="C2035" s="235" t="n"/>
      <c r="Q2035" s="235" t="n"/>
      <c r="AF2035" s="235" t="n"/>
    </row>
    <row r="2036" ht="14.4" customHeight="1" s="185">
      <c r="C2036" s="235" t="n"/>
      <c r="Q2036" s="235" t="n"/>
      <c r="AF2036" s="235" t="n"/>
    </row>
    <row r="2037" ht="14.4" customHeight="1" s="185">
      <c r="C2037" s="235" t="n"/>
      <c r="Q2037" s="235" t="n"/>
      <c r="AF2037" s="235" t="n"/>
    </row>
    <row r="2038" ht="14.4" customHeight="1" s="185">
      <c r="C2038" s="235" t="n"/>
      <c r="Q2038" s="235" t="n"/>
      <c r="AF2038" s="235" t="n"/>
    </row>
    <row r="2039" ht="14.4" customHeight="1" s="185">
      <c r="C2039" s="235" t="n"/>
      <c r="Q2039" s="235" t="n"/>
      <c r="AF2039" s="235" t="n"/>
    </row>
    <row r="2040" ht="14.4" customHeight="1" s="185">
      <c r="C2040" s="235" t="n"/>
      <c r="Q2040" s="235" t="n"/>
      <c r="AF2040" s="235" t="n"/>
    </row>
    <row r="2041" ht="14.4" customHeight="1" s="185">
      <c r="C2041" s="235" t="n"/>
      <c r="Q2041" s="235" t="n"/>
      <c r="AF2041" s="235" t="n"/>
    </row>
    <row r="2042" ht="14.4" customHeight="1" s="185">
      <c r="C2042" s="235" t="n"/>
      <c r="Q2042" s="235" t="n"/>
      <c r="AF2042" s="235" t="n"/>
    </row>
    <row r="2043" ht="14.4" customHeight="1" s="185">
      <c r="C2043" s="235" t="n"/>
      <c r="Q2043" s="235" t="n"/>
      <c r="AF2043" s="235" t="n"/>
    </row>
    <row r="2044" ht="14.4" customHeight="1" s="185">
      <c r="C2044" s="235" t="n"/>
      <c r="Q2044" s="235" t="n"/>
      <c r="AF2044" s="235" t="n"/>
    </row>
    <row r="2045" ht="14.4" customHeight="1" s="185">
      <c r="C2045" s="235" t="n"/>
      <c r="Q2045" s="235" t="n"/>
      <c r="AF2045" s="235" t="n"/>
    </row>
    <row r="2046" ht="14.4" customHeight="1" s="185">
      <c r="C2046" s="235" t="n"/>
      <c r="Q2046" s="235" t="n"/>
      <c r="AF2046" s="235" t="n"/>
    </row>
    <row r="2047" ht="14.4" customHeight="1" s="185">
      <c r="C2047" s="235" t="n"/>
      <c r="Q2047" s="235" t="n"/>
      <c r="AF2047" s="235" t="n"/>
    </row>
    <row r="2048" ht="14.4" customHeight="1" s="185">
      <c r="C2048" s="235" t="n"/>
      <c r="Q2048" s="235" t="n"/>
      <c r="AF2048" s="235" t="n"/>
    </row>
    <row r="2049" ht="14.4" customHeight="1" s="185">
      <c r="C2049" s="235" t="n"/>
      <c r="Q2049" s="235" t="n"/>
      <c r="AF2049" s="235" t="n"/>
    </row>
    <row r="2050" ht="14.4" customHeight="1" s="185">
      <c r="C2050" s="235" t="n"/>
      <c r="Q2050" s="235" t="n"/>
      <c r="AF2050" s="235" t="n"/>
    </row>
    <row r="2051" ht="14.4" customHeight="1" s="185">
      <c r="C2051" s="235" t="n"/>
      <c r="Q2051" s="235" t="n"/>
      <c r="AF2051" s="235" t="n"/>
    </row>
    <row r="2052" ht="14.4" customHeight="1" s="185">
      <c r="C2052" s="235" t="n"/>
      <c r="Q2052" s="235" t="n"/>
      <c r="AF2052" s="235" t="n"/>
    </row>
    <row r="2053" ht="14.4" customHeight="1" s="185">
      <c r="C2053" s="235" t="n"/>
      <c r="Q2053" s="235" t="n"/>
      <c r="AF2053" s="235" t="n"/>
    </row>
    <row r="2054" ht="14.4" customHeight="1" s="185">
      <c r="C2054" s="235" t="n"/>
      <c r="Q2054" s="235" t="n"/>
      <c r="AF2054" s="235" t="n"/>
    </row>
    <row r="2055" ht="14.4" customHeight="1" s="185">
      <c r="C2055" s="235" t="n"/>
      <c r="Q2055" s="235" t="n"/>
      <c r="AF2055" s="235" t="n"/>
    </row>
    <row r="2056" ht="14.4" customHeight="1" s="185">
      <c r="C2056" s="235" t="n"/>
      <c r="Q2056" s="235" t="n"/>
      <c r="AF2056" s="235" t="n"/>
    </row>
    <row r="2057" ht="14.4" customHeight="1" s="185">
      <c r="C2057" s="235" t="n"/>
      <c r="Q2057" s="235" t="n"/>
      <c r="AF2057" s="235" t="n"/>
    </row>
    <row r="2058" ht="14.4" customHeight="1" s="185">
      <c r="C2058" s="235" t="n"/>
      <c r="Q2058" s="235" t="n"/>
      <c r="AF2058" s="235" t="n"/>
    </row>
    <row r="2059" ht="14.4" customHeight="1" s="185">
      <c r="C2059" s="235" t="n"/>
      <c r="Q2059" s="235" t="n"/>
      <c r="AF2059" s="235" t="n"/>
    </row>
    <row r="2060" ht="14.4" customHeight="1" s="185">
      <c r="C2060" s="235" t="n"/>
      <c r="Q2060" s="235" t="n"/>
      <c r="AF2060" s="235" t="n"/>
    </row>
    <row r="2061" ht="14.4" customHeight="1" s="185">
      <c r="C2061" s="235" t="n"/>
      <c r="Q2061" s="235" t="n"/>
      <c r="AF2061" s="235" t="n"/>
    </row>
    <row r="2062" ht="14.4" customHeight="1" s="185">
      <c r="C2062" s="235" t="n"/>
      <c r="Q2062" s="235" t="n"/>
      <c r="AF2062" s="235" t="n"/>
    </row>
    <row r="2063" ht="14.4" customHeight="1" s="185">
      <c r="C2063" s="235" t="n"/>
      <c r="Q2063" s="235" t="n"/>
      <c r="AF2063" s="235" t="n"/>
    </row>
    <row r="2064" ht="14.4" customHeight="1" s="185">
      <c r="C2064" s="235" t="n"/>
      <c r="Q2064" s="235" t="n"/>
      <c r="AF2064" s="235" t="n"/>
    </row>
    <row r="2065" ht="14.4" customHeight="1" s="185">
      <c r="A2065" s="194" t="inlineStr">
        <is>
          <t>📋 T3 — 📆 SEMAINE 6</t>
        </is>
      </c>
      <c r="C2065" s="235" t="n"/>
      <c r="Q2065" s="235" t="n"/>
      <c r="AF2065" s="235" t="n"/>
    </row>
    <row r="2066" ht="14.4" customHeight="1" s="185">
      <c r="C2066" s="235" t="n"/>
      <c r="Q2066" s="235" t="n"/>
      <c r="AF2066" s="235" t="n"/>
    </row>
    <row r="2067" ht="14.4" customHeight="1" s="185">
      <c r="C2067" s="235" t="n"/>
      <c r="Q2067" s="235" t="n"/>
      <c r="AF2067" s="235" t="n"/>
    </row>
    <row r="2068" ht="14.4" customHeight="1" s="185">
      <c r="C2068" s="235" t="n"/>
      <c r="Q2068" s="235" t="n"/>
      <c r="AF2068" s="235" t="n"/>
    </row>
    <row r="2069" ht="14.4" customHeight="1" s="185">
      <c r="C2069" s="235" t="n"/>
      <c r="Q2069" s="235" t="n"/>
      <c r="AF2069" s="235" t="n"/>
    </row>
    <row r="2070" ht="14.4" customHeight="1" s="185">
      <c r="C2070" s="235" t="n"/>
      <c r="Q2070" s="235" t="n"/>
      <c r="AF2070" s="235" t="n"/>
    </row>
    <row r="2071" ht="14.4" customHeight="1" s="185">
      <c r="C2071" s="235" t="n"/>
      <c r="Q2071" s="235" t="n"/>
      <c r="AF2071" s="235" t="n"/>
    </row>
    <row r="2072" ht="14.4" customHeight="1" s="185">
      <c r="C2072" s="235" t="n"/>
      <c r="Q2072" s="235" t="n"/>
      <c r="AF2072" s="235" t="n"/>
    </row>
    <row r="2073" ht="14.4" customHeight="1" s="185">
      <c r="C2073" s="235" t="n"/>
      <c r="Q2073" s="235" t="n"/>
      <c r="AF2073" s="235" t="n"/>
    </row>
    <row r="2074" ht="14.4" customHeight="1" s="185">
      <c r="C2074" s="235" t="n"/>
      <c r="Q2074" s="235" t="n"/>
      <c r="AF2074" s="235" t="n"/>
    </row>
    <row r="2075" ht="14.4" customHeight="1" s="185">
      <c r="C2075" s="235" t="n"/>
      <c r="Q2075" s="235" t="n"/>
      <c r="AF2075" s="235" t="n"/>
    </row>
    <row r="2076" ht="14.4" customHeight="1" s="185">
      <c r="C2076" s="235" t="n"/>
      <c r="Q2076" s="235" t="n"/>
      <c r="AF2076" s="235" t="n"/>
    </row>
    <row r="2077" ht="14.4" customHeight="1" s="185">
      <c r="C2077" s="235" t="n"/>
      <c r="Q2077" s="235" t="n"/>
      <c r="AF2077" s="235" t="n"/>
    </row>
    <row r="2078" ht="14.4" customHeight="1" s="185">
      <c r="C2078" s="235" t="n"/>
      <c r="Q2078" s="235" t="n"/>
      <c r="AF2078" s="235" t="n"/>
    </row>
    <row r="2079" ht="14.4" customHeight="1" s="185">
      <c r="C2079" s="235" t="n"/>
      <c r="Q2079" s="235" t="n"/>
      <c r="AF2079" s="235" t="n"/>
    </row>
    <row r="2080" ht="14.4" customHeight="1" s="185">
      <c r="C2080" s="235" t="n"/>
      <c r="Q2080" s="235" t="n"/>
      <c r="AF2080" s="235" t="n"/>
    </row>
    <row r="2081" ht="14.4" customHeight="1" s="185">
      <c r="C2081" s="235" t="n"/>
      <c r="Q2081" s="235" t="n"/>
      <c r="AF2081" s="235" t="n"/>
    </row>
    <row r="2082" ht="14.4" customHeight="1" s="185">
      <c r="C2082" s="235" t="n"/>
      <c r="Q2082" s="235" t="n"/>
      <c r="AF2082" s="235" t="n"/>
    </row>
    <row r="2083" ht="14.4" customHeight="1" s="185">
      <c r="C2083" s="235" t="n"/>
      <c r="Q2083" s="235" t="n"/>
      <c r="AF2083" s="235" t="n"/>
    </row>
    <row r="2084" ht="14.4" customHeight="1" s="185">
      <c r="C2084" s="235" t="n"/>
      <c r="Q2084" s="235" t="n"/>
      <c r="AF2084" s="235" t="n"/>
    </row>
    <row r="2085" ht="14.4" customHeight="1" s="185">
      <c r="C2085" s="235" t="n"/>
      <c r="Q2085" s="235" t="n"/>
      <c r="AF2085" s="235" t="n"/>
    </row>
    <row r="2086" ht="14.4" customHeight="1" s="185">
      <c r="C2086" s="235" t="n"/>
      <c r="Q2086" s="235" t="n"/>
      <c r="AF2086" s="235" t="n"/>
    </row>
    <row r="2087" ht="14.4" customHeight="1" s="185">
      <c r="C2087" s="235" t="n"/>
      <c r="Q2087" s="235" t="n"/>
      <c r="AF2087" s="235" t="n"/>
    </row>
    <row r="2088" ht="14.4" customHeight="1" s="185">
      <c r="C2088" s="235" t="n"/>
      <c r="Q2088" s="235" t="n"/>
      <c r="AF2088" s="235" t="n"/>
    </row>
    <row r="2089" ht="14.4" customHeight="1" s="185">
      <c r="C2089" s="235" t="n"/>
      <c r="Q2089" s="235" t="n"/>
      <c r="AF2089" s="235" t="n"/>
    </row>
    <row r="2090" ht="14.4" customHeight="1" s="185">
      <c r="C2090" s="235" t="n"/>
      <c r="Q2090" s="235" t="n"/>
      <c r="AF2090" s="235" t="n"/>
    </row>
    <row r="2091" ht="14.4" customHeight="1" s="185">
      <c r="C2091" s="235" t="n"/>
      <c r="Q2091" s="235" t="n"/>
      <c r="AF2091" s="235" t="n"/>
    </row>
    <row r="2092" ht="14.4" customHeight="1" s="185">
      <c r="C2092" s="235" t="n"/>
      <c r="Q2092" s="235" t="n"/>
      <c r="AF2092" s="235" t="n"/>
    </row>
    <row r="2093" ht="14.4" customHeight="1" s="185">
      <c r="C2093" s="235" t="n"/>
      <c r="Q2093" s="235" t="n"/>
      <c r="AF2093" s="235" t="n"/>
    </row>
    <row r="2094" ht="14.4" customHeight="1" s="185">
      <c r="C2094" s="235" t="n"/>
      <c r="Q2094" s="235" t="n"/>
      <c r="AF2094" s="235" t="n"/>
    </row>
    <row r="2095" ht="14.4" customHeight="1" s="185">
      <c r="C2095" s="235" t="n"/>
      <c r="Q2095" s="235" t="n"/>
      <c r="AF2095" s="235" t="n"/>
    </row>
    <row r="2096" ht="14.4" customHeight="1" s="185">
      <c r="C2096" s="235" t="n"/>
      <c r="Q2096" s="235" t="n"/>
      <c r="AF2096" s="235" t="n"/>
    </row>
    <row r="2097" ht="14.4" customHeight="1" s="185">
      <c r="C2097" s="235" t="n"/>
      <c r="Q2097" s="235" t="n"/>
      <c r="AF2097" s="235" t="n"/>
    </row>
    <row r="2098" ht="14.4" customHeight="1" s="185">
      <c r="C2098" s="235" t="n"/>
      <c r="Q2098" s="235" t="n"/>
      <c r="AF2098" s="235" t="n"/>
    </row>
    <row r="2099" ht="14.4" customHeight="1" s="185">
      <c r="C2099" s="235" t="n"/>
      <c r="Q2099" s="235" t="n"/>
      <c r="AF2099" s="235" t="n"/>
    </row>
    <row r="2100" ht="14.4" customHeight="1" s="185">
      <c r="C2100" s="235" t="n"/>
      <c r="Q2100" s="235" t="n"/>
      <c r="AF2100" s="235" t="n"/>
    </row>
    <row r="2101" ht="14.4" customHeight="1" s="185">
      <c r="C2101" s="235" t="n"/>
      <c r="Q2101" s="235" t="n"/>
      <c r="AF2101" s="235" t="n"/>
    </row>
    <row r="2102" ht="14.4" customHeight="1" s="185">
      <c r="C2102" s="235" t="n"/>
      <c r="Q2102" s="235" t="n"/>
      <c r="AF2102" s="235" t="n"/>
    </row>
    <row r="2103" ht="14.4" customHeight="1" s="185">
      <c r="C2103" s="235" t="n"/>
      <c r="Q2103" s="235" t="n"/>
      <c r="AF2103" s="235" t="n"/>
    </row>
    <row r="2104" ht="14.4" customHeight="1" s="185">
      <c r="C2104" s="235" t="n"/>
      <c r="Q2104" s="235" t="n"/>
      <c r="AF2104" s="235" t="n"/>
    </row>
    <row r="2105" ht="14.4" customHeight="1" s="185">
      <c r="C2105" s="235" t="n"/>
      <c r="Q2105" s="235" t="n"/>
      <c r="AF2105" s="235" t="n"/>
    </row>
    <row r="2106" ht="14.4" customHeight="1" s="185">
      <c r="C2106" s="235" t="n"/>
      <c r="Q2106" s="235" t="n"/>
      <c r="AF2106" s="235" t="n"/>
    </row>
    <row r="2107" ht="14.4" customHeight="1" s="185">
      <c r="C2107" s="235" t="n"/>
      <c r="Q2107" s="235" t="n"/>
      <c r="AF2107" s="235" t="n"/>
    </row>
    <row r="2108" ht="14.4" customHeight="1" s="185">
      <c r="C2108" s="235" t="n"/>
      <c r="Q2108" s="235" t="n"/>
      <c r="AF2108" s="235" t="n"/>
    </row>
    <row r="2109" ht="14.4" customHeight="1" s="185">
      <c r="C2109" s="235" t="n"/>
      <c r="Q2109" s="235" t="n"/>
      <c r="AF2109" s="235" t="n"/>
    </row>
    <row r="2110" ht="14.4" customHeight="1" s="185">
      <c r="C2110" s="235" t="n"/>
      <c r="Q2110" s="235" t="n"/>
      <c r="AF2110" s="235" t="n"/>
    </row>
    <row r="2111" ht="14.4" customHeight="1" s="185">
      <c r="C2111" s="235" t="n"/>
      <c r="Q2111" s="235" t="n"/>
      <c r="AF2111" s="235" t="n"/>
    </row>
    <row r="2112" ht="14.4" customHeight="1" s="185">
      <c r="C2112" s="235" t="n"/>
      <c r="Q2112" s="235" t="n"/>
      <c r="AF2112" s="235" t="n"/>
    </row>
    <row r="2113" ht="14.4" customHeight="1" s="185">
      <c r="C2113" s="235" t="n"/>
      <c r="Q2113" s="235" t="n"/>
      <c r="AF2113" s="235" t="n"/>
    </row>
    <row r="2114" ht="14.4" customHeight="1" s="185">
      <c r="C2114" s="235" t="n"/>
      <c r="Q2114" s="235" t="n"/>
      <c r="AF2114" s="235" t="n"/>
    </row>
    <row r="2115" ht="14.4" customHeight="1" s="185">
      <c r="C2115" s="235" t="n"/>
      <c r="Q2115" s="235" t="n"/>
      <c r="AF2115" s="235" t="n"/>
    </row>
    <row r="2116" ht="14.4" customHeight="1" s="185">
      <c r="C2116" s="235" t="n"/>
      <c r="Q2116" s="235" t="n"/>
      <c r="AF2116" s="235" t="n"/>
    </row>
    <row r="2117" ht="14.4" customHeight="1" s="185">
      <c r="C2117" s="235" t="n"/>
      <c r="Q2117" s="235" t="n"/>
      <c r="AF2117" s="235" t="n"/>
    </row>
    <row r="2118" ht="14.4" customHeight="1" s="185">
      <c r="C2118" s="235" t="n"/>
      <c r="Q2118" s="235" t="n"/>
      <c r="AF2118" s="235" t="n"/>
    </row>
    <row r="2119" ht="14.4" customHeight="1" s="185">
      <c r="C2119" s="235" t="n"/>
      <c r="Q2119" s="235" t="n"/>
      <c r="AF2119" s="235" t="n"/>
    </row>
    <row r="2120" ht="14.4" customHeight="1" s="185">
      <c r="C2120" s="235" t="n"/>
      <c r="Q2120" s="235" t="n"/>
      <c r="AF2120" s="235" t="n"/>
    </row>
    <row r="2121" ht="14.4" customHeight="1" s="185">
      <c r="C2121" s="235" t="n"/>
      <c r="Q2121" s="235" t="n"/>
      <c r="AF2121" s="235" t="n"/>
    </row>
    <row r="2122" ht="14.4" customHeight="1" s="185">
      <c r="C2122" s="235" t="n"/>
      <c r="Q2122" s="235" t="n"/>
      <c r="AF2122" s="235" t="n"/>
    </row>
    <row r="2123" ht="14.4" customHeight="1" s="185">
      <c r="C2123" s="235" t="n"/>
      <c r="Q2123" s="235" t="n"/>
      <c r="AF2123" s="235" t="n"/>
    </row>
    <row r="2124" ht="14.4" customHeight="1" s="185">
      <c r="C2124" s="235" t="n"/>
      <c r="Q2124" s="235" t="n"/>
      <c r="AF2124" s="235" t="n"/>
    </row>
    <row r="2125" ht="14.4" customHeight="1" s="185">
      <c r="C2125" s="235" t="n"/>
      <c r="Q2125" s="235" t="n"/>
      <c r="AF2125" s="235" t="n"/>
    </row>
    <row r="2126" ht="14.4" customHeight="1" s="185">
      <c r="C2126" s="235" t="n"/>
      <c r="Q2126" s="235" t="n"/>
      <c r="AF2126" s="235" t="n"/>
    </row>
    <row r="2127" ht="14.4" customHeight="1" s="185">
      <c r="C2127" s="235" t="n"/>
      <c r="Q2127" s="235" t="n"/>
      <c r="AF2127" s="235" t="n"/>
    </row>
    <row r="2128" ht="14.4" customHeight="1" s="185">
      <c r="C2128" s="235" t="n"/>
      <c r="Q2128" s="235" t="n"/>
      <c r="AF2128" s="235" t="n"/>
    </row>
    <row r="2129" ht="14.4" customHeight="1" s="185">
      <c r="C2129" s="235" t="n"/>
      <c r="Q2129" s="235" t="n"/>
      <c r="AF2129" s="235" t="n"/>
    </row>
    <row r="2130" ht="14.4" customHeight="1" s="185">
      <c r="C2130" s="235" t="n"/>
      <c r="Q2130" s="235" t="n"/>
      <c r="AF2130" s="235" t="n"/>
    </row>
    <row r="2131" ht="14.4" customHeight="1" s="185">
      <c r="C2131" s="235" t="n"/>
      <c r="Q2131" s="235" t="n"/>
      <c r="AF2131" s="235" t="n"/>
    </row>
    <row r="2132" ht="14.4" customHeight="1" s="185">
      <c r="C2132" s="235" t="n"/>
      <c r="Q2132" s="235" t="n"/>
      <c r="AF2132" s="235" t="n"/>
    </row>
    <row r="2133" ht="14.4" customHeight="1" s="185">
      <c r="C2133" s="235" t="n"/>
      <c r="Q2133" s="235" t="n"/>
      <c r="AF2133" s="235" t="n"/>
    </row>
    <row r="2134" ht="14.4" customHeight="1" s="185">
      <c r="C2134" s="235" t="n"/>
      <c r="Q2134" s="235" t="n"/>
      <c r="AF2134" s="235" t="n"/>
    </row>
    <row r="2135" ht="14.4" customHeight="1" s="185">
      <c r="C2135" s="235" t="n"/>
      <c r="Q2135" s="235" t="n"/>
      <c r="AF2135" s="235" t="n"/>
    </row>
    <row r="2136" ht="14.4" customHeight="1" s="185">
      <c r="A2136" s="194" t="inlineStr">
        <is>
          <t>📋 T3 — 📆 SEMAINE 7</t>
        </is>
      </c>
      <c r="C2136" s="235" t="n"/>
      <c r="Q2136" s="235" t="n"/>
      <c r="AF2136" s="235" t="n"/>
    </row>
    <row r="2137" ht="14.4" customHeight="1" s="185">
      <c r="C2137" s="235" t="n"/>
      <c r="Q2137" s="235" t="n"/>
      <c r="AF2137" s="235" t="n"/>
    </row>
    <row r="2138" ht="14.4" customHeight="1" s="185">
      <c r="C2138" s="235" t="n"/>
      <c r="Q2138" s="235" t="n"/>
      <c r="AF2138" s="235" t="n"/>
    </row>
    <row r="2139" ht="14.4" customHeight="1" s="185">
      <c r="C2139" s="235" t="n"/>
      <c r="Q2139" s="235" t="n"/>
      <c r="AF2139" s="235" t="n"/>
    </row>
    <row r="2140" ht="14.4" customHeight="1" s="185">
      <c r="C2140" s="235" t="n"/>
      <c r="Q2140" s="235" t="n"/>
      <c r="AF2140" s="235" t="n"/>
    </row>
    <row r="2141" ht="14.4" customHeight="1" s="185">
      <c r="C2141" s="235" t="n"/>
      <c r="Q2141" s="235" t="n"/>
      <c r="AF2141" s="235" t="n"/>
    </row>
    <row r="2142" ht="14.4" customHeight="1" s="185">
      <c r="C2142" s="235" t="n"/>
      <c r="Q2142" s="235" t="n"/>
      <c r="AF2142" s="235" t="n"/>
    </row>
    <row r="2143" ht="14.4" customHeight="1" s="185">
      <c r="C2143" s="235" t="n"/>
      <c r="Q2143" s="235" t="n"/>
      <c r="AF2143" s="235" t="n"/>
    </row>
    <row r="2144" ht="14.4" customHeight="1" s="185">
      <c r="C2144" s="235" t="n"/>
      <c r="Q2144" s="235" t="n"/>
      <c r="AF2144" s="235" t="n"/>
    </row>
    <row r="2145" ht="14.4" customHeight="1" s="185">
      <c r="C2145" s="235" t="n"/>
      <c r="Q2145" s="235" t="n"/>
      <c r="AF2145" s="235" t="n"/>
    </row>
    <row r="2146" ht="14.4" customHeight="1" s="185">
      <c r="C2146" s="235" t="n"/>
      <c r="Q2146" s="235" t="n"/>
      <c r="AF2146" s="235" t="n"/>
    </row>
    <row r="2147" ht="14.4" customHeight="1" s="185">
      <c r="C2147" s="235" t="n"/>
      <c r="Q2147" s="235" t="n"/>
      <c r="AF2147" s="235" t="n"/>
    </row>
    <row r="2148" ht="14.4" customHeight="1" s="185">
      <c r="C2148" s="235" t="n"/>
      <c r="Q2148" s="235" t="n"/>
      <c r="AF2148" s="235" t="n"/>
    </row>
    <row r="2149" ht="14.4" customHeight="1" s="185">
      <c r="C2149" s="235" t="n"/>
      <c r="Q2149" s="235" t="n"/>
      <c r="AF2149" s="235" t="n"/>
    </row>
    <row r="2150" ht="14.4" customHeight="1" s="185">
      <c r="C2150" s="235" t="n"/>
      <c r="Q2150" s="235" t="n"/>
      <c r="AF2150" s="235" t="n"/>
    </row>
    <row r="2151" ht="14.4" customHeight="1" s="185">
      <c r="C2151" s="235" t="n"/>
      <c r="Q2151" s="235" t="n"/>
      <c r="AF2151" s="235" t="n"/>
    </row>
    <row r="2152" ht="14.4" customHeight="1" s="185">
      <c r="C2152" s="235" t="n"/>
      <c r="Q2152" s="235" t="n"/>
      <c r="AF2152" s="235" t="n"/>
    </row>
    <row r="2153" ht="14.4" customHeight="1" s="185">
      <c r="C2153" s="235" t="n"/>
      <c r="Q2153" s="235" t="n"/>
      <c r="AF2153" s="235" t="n"/>
    </row>
    <row r="2154" ht="14.4" customHeight="1" s="185">
      <c r="C2154" s="235" t="n"/>
      <c r="Q2154" s="235" t="n"/>
      <c r="AF2154" s="235" t="n"/>
    </row>
    <row r="2155" ht="14.4" customHeight="1" s="185">
      <c r="C2155" s="235" t="n"/>
      <c r="Q2155" s="235" t="n"/>
      <c r="AF2155" s="235" t="n"/>
    </row>
    <row r="2156" ht="14.4" customHeight="1" s="185">
      <c r="C2156" s="235" t="n"/>
      <c r="Q2156" s="235" t="n"/>
      <c r="AF2156" s="235" t="n"/>
    </row>
    <row r="2157" ht="14.4" customHeight="1" s="185">
      <c r="C2157" s="235" t="n"/>
      <c r="Q2157" s="235" t="n"/>
      <c r="AF2157" s="235" t="n"/>
    </row>
    <row r="2158" ht="14.4" customHeight="1" s="185">
      <c r="C2158" s="235" t="n"/>
      <c r="Q2158" s="235" t="n"/>
      <c r="AF2158" s="235" t="n"/>
    </row>
    <row r="2159" ht="14.4" customHeight="1" s="185">
      <c r="C2159" s="235" t="n"/>
      <c r="Q2159" s="235" t="n"/>
      <c r="AF2159" s="235" t="n"/>
    </row>
    <row r="2160" ht="14.4" customHeight="1" s="185">
      <c r="C2160" s="235" t="n"/>
      <c r="Q2160" s="235" t="n"/>
      <c r="AF2160" s="235" t="n"/>
    </row>
    <row r="2161" ht="14.4" customHeight="1" s="185">
      <c r="C2161" s="235" t="n"/>
      <c r="Q2161" s="235" t="n"/>
      <c r="AF2161" s="235" t="n"/>
    </row>
    <row r="2162" ht="14.4" customHeight="1" s="185">
      <c r="C2162" s="235" t="n"/>
      <c r="Q2162" s="235" t="n"/>
      <c r="AF2162" s="235" t="n"/>
    </row>
    <row r="2163" ht="14.4" customHeight="1" s="185">
      <c r="C2163" s="235" t="n"/>
      <c r="Q2163" s="235" t="n"/>
      <c r="AF2163" s="235" t="n"/>
    </row>
    <row r="2164" ht="14.4" customHeight="1" s="185">
      <c r="C2164" s="235" t="n"/>
      <c r="Q2164" s="235" t="n"/>
      <c r="AF2164" s="235" t="n"/>
    </row>
    <row r="2165" ht="14.4" customHeight="1" s="185">
      <c r="C2165" s="235" t="n"/>
      <c r="Q2165" s="235" t="n"/>
      <c r="AF2165" s="235" t="n"/>
    </row>
    <row r="2166" ht="14.4" customHeight="1" s="185">
      <c r="C2166" s="235" t="n"/>
      <c r="Q2166" s="235" t="n"/>
      <c r="AF2166" s="235" t="n"/>
    </row>
    <row r="2167" ht="14.4" customHeight="1" s="185">
      <c r="C2167" s="235" t="n"/>
      <c r="Q2167" s="235" t="n"/>
      <c r="AF2167" s="235" t="n"/>
    </row>
    <row r="2168" ht="14.4" customHeight="1" s="185">
      <c r="C2168" s="235" t="n"/>
      <c r="Q2168" s="235" t="n"/>
      <c r="AF2168" s="235" t="n"/>
    </row>
    <row r="2169" ht="14.4" customHeight="1" s="185">
      <c r="C2169" s="235" t="n"/>
      <c r="Q2169" s="235" t="n"/>
      <c r="AF2169" s="235" t="n"/>
    </row>
    <row r="2170" ht="14.4" customHeight="1" s="185">
      <c r="C2170" s="235" t="n"/>
      <c r="Q2170" s="235" t="n"/>
      <c r="AF2170" s="235" t="n"/>
    </row>
    <row r="2171" ht="14.4" customHeight="1" s="185">
      <c r="C2171" s="235" t="n"/>
      <c r="Q2171" s="235" t="n"/>
      <c r="AF2171" s="235" t="n"/>
    </row>
    <row r="2172" ht="14.4" customHeight="1" s="185">
      <c r="C2172" s="235" t="n"/>
      <c r="Q2172" s="235" t="n"/>
      <c r="AF2172" s="235" t="n"/>
    </row>
    <row r="2173" ht="14.4" customHeight="1" s="185">
      <c r="C2173" s="235" t="n"/>
      <c r="Q2173" s="235" t="n"/>
      <c r="AF2173" s="235" t="n"/>
    </row>
    <row r="2174" ht="14.4" customHeight="1" s="185">
      <c r="C2174" s="235" t="n"/>
      <c r="Q2174" s="235" t="n"/>
      <c r="AF2174" s="235" t="n"/>
    </row>
    <row r="2175" ht="14.4" customHeight="1" s="185">
      <c r="C2175" s="235" t="n"/>
      <c r="Q2175" s="235" t="n"/>
      <c r="AF2175" s="235" t="n"/>
    </row>
    <row r="2176" ht="14.4" customHeight="1" s="185">
      <c r="C2176" s="235" t="n"/>
      <c r="Q2176" s="235" t="n"/>
      <c r="AF2176" s="235" t="n"/>
    </row>
    <row r="2177" ht="14.4" customHeight="1" s="185">
      <c r="C2177" s="235" t="n"/>
      <c r="Q2177" s="235" t="n"/>
      <c r="AF2177" s="235" t="n"/>
    </row>
    <row r="2178" ht="14.4" customHeight="1" s="185">
      <c r="C2178" s="235" t="n"/>
      <c r="Q2178" s="235" t="n"/>
      <c r="AF2178" s="235" t="n"/>
    </row>
    <row r="2179" ht="14.4" customHeight="1" s="185">
      <c r="C2179" s="235" t="n"/>
      <c r="Q2179" s="235" t="n"/>
      <c r="AF2179" s="235" t="n"/>
    </row>
    <row r="2180" ht="14.4" customHeight="1" s="185">
      <c r="C2180" s="235" t="n"/>
      <c r="Q2180" s="235" t="n"/>
      <c r="AF2180" s="235" t="n"/>
    </row>
    <row r="2181" ht="14.4" customHeight="1" s="185">
      <c r="C2181" s="235" t="n"/>
      <c r="Q2181" s="235" t="n"/>
      <c r="AF2181" s="235" t="n"/>
    </row>
    <row r="2182" ht="14.4" customHeight="1" s="185">
      <c r="C2182" s="235" t="n"/>
      <c r="Q2182" s="235" t="n"/>
      <c r="AF2182" s="235" t="n"/>
    </row>
    <row r="2183" ht="14.4" customHeight="1" s="185">
      <c r="C2183" s="235" t="n"/>
      <c r="Q2183" s="235" t="n"/>
      <c r="AF2183" s="235" t="n"/>
    </row>
    <row r="2184" ht="14.4" customHeight="1" s="185">
      <c r="C2184" s="235" t="n"/>
      <c r="Q2184" s="235" t="n"/>
      <c r="AF2184" s="235" t="n"/>
    </row>
    <row r="2185" ht="14.4" customHeight="1" s="185">
      <c r="C2185" s="235" t="n"/>
      <c r="Q2185" s="235" t="n"/>
      <c r="AF2185" s="235" t="n"/>
    </row>
    <row r="2186" ht="14.4" customHeight="1" s="185">
      <c r="C2186" s="235" t="n"/>
      <c r="Q2186" s="235" t="n"/>
      <c r="AF2186" s="235" t="n"/>
    </row>
    <row r="2187" ht="14.4" customHeight="1" s="185">
      <c r="C2187" s="235" t="n"/>
      <c r="Q2187" s="235" t="n"/>
      <c r="AF2187" s="235" t="n"/>
    </row>
    <row r="2188" ht="14.4" customHeight="1" s="185">
      <c r="C2188" s="235" t="n"/>
      <c r="Q2188" s="235" t="n"/>
      <c r="AF2188" s="235" t="n"/>
    </row>
    <row r="2189" ht="14.4" customHeight="1" s="185">
      <c r="C2189" s="235" t="n"/>
      <c r="Q2189" s="235" t="n"/>
      <c r="AF2189" s="235" t="n"/>
    </row>
    <row r="2190" ht="14.4" customHeight="1" s="185">
      <c r="C2190" s="235" t="n"/>
      <c r="Q2190" s="235" t="n"/>
      <c r="AF2190" s="235" t="n"/>
    </row>
    <row r="2191" ht="14.4" customHeight="1" s="185">
      <c r="C2191" s="235" t="n"/>
      <c r="Q2191" s="235" t="n"/>
      <c r="AF2191" s="235" t="n"/>
    </row>
    <row r="2192" ht="14.4" customHeight="1" s="185">
      <c r="C2192" s="235" t="n"/>
      <c r="Q2192" s="235" t="n"/>
      <c r="AF2192" s="235" t="n"/>
    </row>
    <row r="2193" ht="14.4" customHeight="1" s="185">
      <c r="C2193" s="235" t="n"/>
      <c r="Q2193" s="235" t="n"/>
      <c r="AF2193" s="235" t="n"/>
    </row>
    <row r="2194" ht="14.4" customHeight="1" s="185">
      <c r="C2194" s="235" t="n"/>
      <c r="Q2194" s="235" t="n"/>
      <c r="AF2194" s="235" t="n"/>
    </row>
    <row r="2195" ht="14.4" customHeight="1" s="185">
      <c r="C2195" s="235" t="n"/>
      <c r="Q2195" s="235" t="n"/>
      <c r="AF2195" s="235" t="n"/>
    </row>
    <row r="2196" ht="14.4" customHeight="1" s="185">
      <c r="C2196" s="235" t="n"/>
      <c r="Q2196" s="235" t="n"/>
      <c r="AF2196" s="235" t="n"/>
    </row>
    <row r="2197" ht="14.4" customHeight="1" s="185">
      <c r="C2197" s="235" t="n"/>
      <c r="Q2197" s="235" t="n"/>
      <c r="AF2197" s="235" t="n"/>
    </row>
    <row r="2198" ht="14.4" customHeight="1" s="185">
      <c r="C2198" s="235" t="n"/>
      <c r="Q2198" s="235" t="n"/>
      <c r="AF2198" s="235" t="n"/>
    </row>
    <row r="2199" ht="14.4" customHeight="1" s="185">
      <c r="C2199" s="235" t="n"/>
      <c r="Q2199" s="235" t="n"/>
      <c r="AF2199" s="235" t="n"/>
    </row>
    <row r="2200" ht="14.4" customHeight="1" s="185">
      <c r="C2200" s="235" t="n"/>
      <c r="Q2200" s="235" t="n"/>
      <c r="AF2200" s="235" t="n"/>
    </row>
    <row r="2201" ht="14.4" customHeight="1" s="185">
      <c r="C2201" s="235" t="n"/>
      <c r="Q2201" s="235" t="n"/>
      <c r="AF2201" s="235" t="n"/>
    </row>
    <row r="2202" ht="14.4" customHeight="1" s="185">
      <c r="C2202" s="235" t="n"/>
      <c r="Q2202" s="235" t="n"/>
      <c r="AF2202" s="235" t="n"/>
    </row>
    <row r="2203" ht="14.4" customHeight="1" s="185">
      <c r="C2203" s="235" t="n"/>
      <c r="Q2203" s="235" t="n"/>
      <c r="AF2203" s="235" t="n"/>
    </row>
    <row r="2204" ht="14.4" customHeight="1" s="185">
      <c r="C2204" s="235" t="n"/>
      <c r="Q2204" s="235" t="n"/>
      <c r="AF2204" s="235" t="n"/>
    </row>
    <row r="2205" ht="14.4" customHeight="1" s="185">
      <c r="C2205" s="235" t="n"/>
      <c r="Q2205" s="235" t="n"/>
      <c r="AF2205" s="235" t="n"/>
    </row>
    <row r="2206" ht="14.4" customHeight="1" s="185">
      <c r="C2206" s="235" t="n"/>
      <c r="Q2206" s="235" t="n"/>
      <c r="AF2206" s="235" t="n"/>
    </row>
    <row r="2207" ht="14.4" customHeight="1" s="185">
      <c r="A2207" s="194" t="inlineStr">
        <is>
          <t>📋 T3 — 📆 SEMAINE 8</t>
        </is>
      </c>
      <c r="C2207" s="235" t="n"/>
      <c r="Q2207" s="235" t="n"/>
      <c r="AF2207" s="235" t="n"/>
    </row>
    <row r="2208" ht="14.4" customHeight="1" s="185">
      <c r="C2208" s="235" t="n"/>
      <c r="Q2208" s="235" t="n"/>
      <c r="AF2208" s="235" t="n"/>
    </row>
    <row r="2209" ht="14.4" customHeight="1" s="185">
      <c r="C2209" s="235" t="n"/>
      <c r="Q2209" s="235" t="n"/>
      <c r="AF2209" s="235" t="n"/>
    </row>
    <row r="2210" ht="14.4" customHeight="1" s="185">
      <c r="C2210" s="235" t="n"/>
      <c r="Q2210" s="235" t="n"/>
      <c r="AF2210" s="235" t="n"/>
    </row>
    <row r="2211" ht="14.4" customHeight="1" s="185">
      <c r="C2211" s="235" t="n"/>
      <c r="Q2211" s="235" t="n"/>
      <c r="AF2211" s="235" t="n"/>
    </row>
    <row r="2212" ht="14.4" customHeight="1" s="185">
      <c r="C2212" s="235" t="n"/>
      <c r="Q2212" s="235" t="n"/>
      <c r="AF2212" s="235" t="n"/>
    </row>
    <row r="2213" ht="14.4" customHeight="1" s="185">
      <c r="C2213" s="235" t="n"/>
      <c r="Q2213" s="235" t="n"/>
      <c r="AF2213" s="235" t="n"/>
    </row>
    <row r="2214" ht="14.4" customHeight="1" s="185">
      <c r="C2214" s="235" t="n"/>
      <c r="Q2214" s="235" t="n"/>
      <c r="AF2214" s="235" t="n"/>
    </row>
    <row r="2215" ht="14.4" customHeight="1" s="185">
      <c r="C2215" s="235" t="n"/>
      <c r="Q2215" s="235" t="n"/>
      <c r="AF2215" s="235" t="n"/>
    </row>
    <row r="2216" ht="14.4" customHeight="1" s="185">
      <c r="C2216" s="235" t="n"/>
      <c r="Q2216" s="235" t="n"/>
      <c r="AF2216" s="235" t="n"/>
    </row>
    <row r="2217" ht="14.4" customHeight="1" s="185">
      <c r="C2217" s="235" t="n"/>
      <c r="Q2217" s="235" t="n"/>
      <c r="AF2217" s="235" t="n"/>
    </row>
    <row r="2218" ht="14.4" customHeight="1" s="185">
      <c r="C2218" s="235" t="n"/>
      <c r="Q2218" s="235" t="n"/>
      <c r="AF2218" s="235" t="n"/>
    </row>
    <row r="2219" ht="14.4" customHeight="1" s="185">
      <c r="C2219" s="235" t="n"/>
      <c r="Q2219" s="235" t="n"/>
      <c r="AF2219" s="235" t="n"/>
    </row>
    <row r="2220" ht="14.4" customHeight="1" s="185">
      <c r="C2220" s="235" t="n"/>
      <c r="Q2220" s="235" t="n"/>
      <c r="AF2220" s="235" t="n"/>
    </row>
    <row r="2221" ht="14.4" customHeight="1" s="185">
      <c r="C2221" s="235" t="n"/>
      <c r="Q2221" s="235" t="n"/>
      <c r="AF2221" s="235" t="n"/>
    </row>
    <row r="2222" ht="14.4" customHeight="1" s="185">
      <c r="C2222" s="235" t="n"/>
      <c r="Q2222" s="235" t="n"/>
      <c r="AF2222" s="235" t="n"/>
    </row>
    <row r="2223" ht="14.4" customHeight="1" s="185">
      <c r="C2223" s="235" t="n"/>
      <c r="Q2223" s="235" t="n"/>
      <c r="AF2223" s="235" t="n"/>
    </row>
    <row r="2224" ht="14.4" customHeight="1" s="185">
      <c r="C2224" s="235" t="n"/>
      <c r="Q2224" s="235" t="n"/>
      <c r="AF2224" s="235" t="n"/>
    </row>
    <row r="2225" ht="14.4" customHeight="1" s="185">
      <c r="C2225" s="235" t="n"/>
      <c r="Q2225" s="235" t="n"/>
      <c r="AF2225" s="235" t="n"/>
    </row>
    <row r="2226" ht="14.4" customHeight="1" s="185">
      <c r="C2226" s="235" t="n"/>
      <c r="Q2226" s="235" t="n"/>
      <c r="AF2226" s="235" t="n"/>
    </row>
    <row r="2227" ht="14.4" customHeight="1" s="185">
      <c r="C2227" s="235" t="n"/>
      <c r="Q2227" s="235" t="n"/>
      <c r="AF2227" s="235" t="n"/>
    </row>
    <row r="2228" ht="14.4" customHeight="1" s="185">
      <c r="C2228" s="235" t="n"/>
      <c r="Q2228" s="235" t="n"/>
      <c r="AF2228" s="235" t="n"/>
    </row>
    <row r="2229" ht="14.4" customHeight="1" s="185">
      <c r="C2229" s="235" t="n"/>
      <c r="Q2229" s="235" t="n"/>
      <c r="AF2229" s="235" t="n"/>
    </row>
    <row r="2230" ht="14.4" customHeight="1" s="185">
      <c r="C2230" s="235" t="n"/>
      <c r="Q2230" s="235" t="n"/>
      <c r="AF2230" s="235" t="n"/>
    </row>
    <row r="2231" ht="14.4" customHeight="1" s="185">
      <c r="C2231" s="235" t="n"/>
      <c r="Q2231" s="235" t="n"/>
      <c r="AF2231" s="235" t="n"/>
    </row>
    <row r="2232" ht="14.4" customHeight="1" s="185">
      <c r="C2232" s="235" t="n"/>
      <c r="Q2232" s="235" t="n"/>
      <c r="AF2232" s="235" t="n"/>
    </row>
    <row r="2233" ht="14.4" customHeight="1" s="185">
      <c r="C2233" s="235" t="n"/>
      <c r="Q2233" s="235" t="n"/>
      <c r="AF2233" s="235" t="n"/>
    </row>
    <row r="2234" ht="14.4" customHeight="1" s="185">
      <c r="C2234" s="235" t="n"/>
      <c r="Q2234" s="235" t="n"/>
      <c r="AF2234" s="235" t="n"/>
    </row>
    <row r="2235" ht="14.4" customHeight="1" s="185">
      <c r="C2235" s="235" t="n"/>
      <c r="Q2235" s="235" t="n"/>
      <c r="AF2235" s="235" t="n"/>
    </row>
    <row r="2236" ht="14.4" customHeight="1" s="185">
      <c r="C2236" s="235" t="n"/>
      <c r="Q2236" s="235" t="n"/>
      <c r="AF2236" s="235" t="n"/>
    </row>
    <row r="2237" ht="14.4" customHeight="1" s="185">
      <c r="C2237" s="235" t="n"/>
      <c r="Q2237" s="235" t="n"/>
      <c r="AF2237" s="235" t="n"/>
    </row>
    <row r="2238" ht="14.4" customHeight="1" s="185">
      <c r="C2238" s="235" t="n"/>
      <c r="Q2238" s="235" t="n"/>
      <c r="AF2238" s="235" t="n"/>
    </row>
    <row r="2239" ht="14.4" customHeight="1" s="185">
      <c r="C2239" s="235" t="n"/>
      <c r="Q2239" s="235" t="n"/>
      <c r="AF2239" s="235" t="n"/>
    </row>
    <row r="2240" ht="14.4" customHeight="1" s="185">
      <c r="C2240" s="235" t="n"/>
      <c r="Q2240" s="235" t="n"/>
      <c r="AF2240" s="235" t="n"/>
    </row>
    <row r="2241" ht="14.4" customHeight="1" s="185">
      <c r="C2241" s="235" t="n"/>
      <c r="Q2241" s="235" t="n"/>
      <c r="AF2241" s="235" t="n"/>
    </row>
    <row r="2242" ht="14.4" customHeight="1" s="185">
      <c r="C2242" s="235" t="n"/>
      <c r="Q2242" s="235" t="n"/>
      <c r="AF2242" s="235" t="n"/>
    </row>
    <row r="2243" ht="14.4" customHeight="1" s="185">
      <c r="C2243" s="235" t="n"/>
      <c r="Q2243" s="235" t="n"/>
      <c r="AF2243" s="235" t="n"/>
    </row>
    <row r="2244" ht="14.4" customHeight="1" s="185">
      <c r="C2244" s="235" t="n"/>
      <c r="Q2244" s="235" t="n"/>
      <c r="AF2244" s="235" t="n"/>
    </row>
    <row r="2245" ht="14.4" customHeight="1" s="185">
      <c r="C2245" s="235" t="n"/>
      <c r="Q2245" s="235" t="n"/>
      <c r="AF2245" s="235" t="n"/>
    </row>
    <row r="2246" ht="14.4" customHeight="1" s="185">
      <c r="C2246" s="235" t="n"/>
      <c r="Q2246" s="235" t="n"/>
      <c r="AF2246" s="235" t="n"/>
    </row>
    <row r="2247" ht="14.4" customHeight="1" s="185">
      <c r="C2247" s="235" t="n"/>
      <c r="Q2247" s="235" t="n"/>
      <c r="AF2247" s="235" t="n"/>
    </row>
    <row r="2248" ht="14.4" customHeight="1" s="185">
      <c r="C2248" s="235" t="n"/>
      <c r="Q2248" s="235" t="n"/>
      <c r="AF2248" s="235" t="n"/>
    </row>
    <row r="2249" ht="14.4" customHeight="1" s="185">
      <c r="C2249" s="235" t="n"/>
      <c r="Q2249" s="235" t="n"/>
      <c r="AF2249" s="235" t="n"/>
    </row>
    <row r="2250" ht="14.4" customHeight="1" s="185">
      <c r="C2250" s="235" t="n"/>
      <c r="Q2250" s="235" t="n"/>
      <c r="AF2250" s="235" t="n"/>
    </row>
    <row r="2251" ht="14.4" customHeight="1" s="185">
      <c r="C2251" s="235" t="n"/>
      <c r="Q2251" s="235" t="n"/>
      <c r="AF2251" s="235" t="n"/>
    </row>
    <row r="2252" ht="14.4" customHeight="1" s="185">
      <c r="C2252" s="235" t="n"/>
      <c r="Q2252" s="235" t="n"/>
      <c r="AF2252" s="235" t="n"/>
    </row>
    <row r="2253" ht="14.4" customHeight="1" s="185">
      <c r="C2253" s="235" t="n"/>
      <c r="Q2253" s="235" t="n"/>
      <c r="AF2253" s="235" t="n"/>
    </row>
    <row r="2254" ht="14.4" customHeight="1" s="185">
      <c r="C2254" s="235" t="n"/>
      <c r="Q2254" s="235" t="n"/>
      <c r="AF2254" s="235" t="n"/>
    </row>
    <row r="2255" ht="14.4" customHeight="1" s="185">
      <c r="C2255" s="235" t="n"/>
      <c r="Q2255" s="235" t="n"/>
      <c r="AF2255" s="235" t="n"/>
    </row>
    <row r="2256" ht="14.4" customHeight="1" s="185">
      <c r="C2256" s="235" t="n"/>
      <c r="Q2256" s="235" t="n"/>
      <c r="AF2256" s="235" t="n"/>
    </row>
    <row r="2257" ht="14.4" customHeight="1" s="185">
      <c r="C2257" s="235" t="n"/>
      <c r="Q2257" s="235" t="n"/>
      <c r="AF2257" s="235" t="n"/>
    </row>
    <row r="2258" ht="14.4" customHeight="1" s="185">
      <c r="C2258" s="235" t="n"/>
      <c r="Q2258" s="235" t="n"/>
      <c r="AF2258" s="235" t="n"/>
    </row>
    <row r="2259" ht="14.4" customHeight="1" s="185">
      <c r="C2259" s="235" t="n"/>
      <c r="Q2259" s="235" t="n"/>
      <c r="AF2259" s="235" t="n"/>
    </row>
    <row r="2260" ht="14.4" customHeight="1" s="185">
      <c r="C2260" s="235" t="n"/>
      <c r="Q2260" s="235" t="n"/>
      <c r="AF2260" s="235" t="n"/>
    </row>
    <row r="2261" ht="14.4" customHeight="1" s="185">
      <c r="C2261" s="235" t="n"/>
      <c r="Q2261" s="235" t="n"/>
      <c r="AF2261" s="235" t="n"/>
    </row>
    <row r="2262" ht="14.4" customHeight="1" s="185">
      <c r="C2262" s="235" t="n"/>
      <c r="Q2262" s="235" t="n"/>
      <c r="AF2262" s="235" t="n"/>
    </row>
    <row r="2263" ht="14.4" customHeight="1" s="185">
      <c r="C2263" s="235" t="n"/>
      <c r="Q2263" s="235" t="n"/>
      <c r="AF2263" s="235" t="n"/>
    </row>
    <row r="2264" ht="14.4" customHeight="1" s="185">
      <c r="C2264" s="235" t="n"/>
      <c r="Q2264" s="235" t="n"/>
      <c r="AF2264" s="235" t="n"/>
    </row>
    <row r="2265" ht="14.4" customHeight="1" s="185">
      <c r="C2265" s="235" t="n"/>
      <c r="Q2265" s="235" t="n"/>
      <c r="AF2265" s="235" t="n"/>
    </row>
    <row r="2266" ht="14.4" customHeight="1" s="185">
      <c r="C2266" s="235" t="n"/>
      <c r="Q2266" s="235" t="n"/>
      <c r="AF2266" s="235" t="n"/>
    </row>
    <row r="2267" ht="14.4" customHeight="1" s="185">
      <c r="C2267" s="235" t="n"/>
      <c r="Q2267" s="235" t="n"/>
      <c r="AF2267" s="235" t="n"/>
    </row>
    <row r="2268" ht="14.4" customHeight="1" s="185">
      <c r="C2268" s="235" t="n"/>
      <c r="Q2268" s="235" t="n"/>
      <c r="AF2268" s="235" t="n"/>
    </row>
    <row r="2269" ht="14.4" customHeight="1" s="185">
      <c r="C2269" s="235" t="n"/>
      <c r="Q2269" s="235" t="n"/>
      <c r="AF2269" s="235" t="n"/>
    </row>
    <row r="2270" ht="14.4" customHeight="1" s="185">
      <c r="C2270" s="235" t="n"/>
      <c r="Q2270" s="235" t="n"/>
      <c r="AF2270" s="235" t="n"/>
    </row>
    <row r="2271" ht="14.4" customHeight="1" s="185">
      <c r="C2271" s="235" t="n"/>
      <c r="Q2271" s="235" t="n"/>
      <c r="AF2271" s="235" t="n"/>
    </row>
    <row r="2272" ht="14.4" customHeight="1" s="185">
      <c r="C2272" s="235" t="n"/>
      <c r="Q2272" s="235" t="n"/>
      <c r="AF2272" s="235" t="n"/>
    </row>
    <row r="2273" ht="14.4" customHeight="1" s="185">
      <c r="C2273" s="235" t="n"/>
      <c r="Q2273" s="235" t="n"/>
      <c r="AF2273" s="235" t="n"/>
    </row>
    <row r="2274" ht="14.4" customHeight="1" s="185">
      <c r="C2274" s="235" t="n"/>
      <c r="Q2274" s="235" t="n"/>
      <c r="AF2274" s="235" t="n"/>
    </row>
    <row r="2275" ht="14.4" customHeight="1" s="185">
      <c r="C2275" s="235" t="n"/>
      <c r="Q2275" s="235" t="n"/>
      <c r="AF2275" s="235" t="n"/>
    </row>
    <row r="2276" ht="14.4" customHeight="1" s="185">
      <c r="C2276" s="235" t="n"/>
      <c r="Q2276" s="235" t="n"/>
      <c r="AF2276" s="235" t="n"/>
    </row>
    <row r="2277" ht="14.4" customHeight="1" s="185">
      <c r="C2277" s="235" t="n"/>
      <c r="Q2277" s="235" t="n"/>
      <c r="AF2277" s="235" t="n"/>
    </row>
    <row r="2278" ht="14.4" customHeight="1" s="185">
      <c r="A2278" s="194" t="inlineStr">
        <is>
          <t>📋 T3 — 📆 SEMAINE 9</t>
        </is>
      </c>
      <c r="C2278" s="235" t="n"/>
      <c r="Q2278" s="235" t="n"/>
      <c r="AF2278" s="235" t="n"/>
    </row>
    <row r="2279" ht="14.4" customHeight="1" s="185">
      <c r="C2279" s="235" t="n"/>
      <c r="Q2279" s="235" t="n"/>
      <c r="AF2279" s="235" t="n"/>
    </row>
    <row r="2280" ht="14.4" customHeight="1" s="185">
      <c r="C2280" s="235" t="n"/>
      <c r="Q2280" s="235" t="n"/>
      <c r="AF2280" s="235" t="n"/>
    </row>
    <row r="2281" ht="14.4" customHeight="1" s="185">
      <c r="C2281" s="235" t="n"/>
      <c r="Q2281" s="235" t="n"/>
      <c r="AF2281" s="235" t="n"/>
    </row>
    <row r="2282" ht="14.4" customHeight="1" s="185">
      <c r="C2282" s="235" t="n"/>
      <c r="Q2282" s="235" t="n"/>
      <c r="AF2282" s="235" t="n"/>
    </row>
    <row r="2283" ht="14.4" customHeight="1" s="185">
      <c r="C2283" s="235" t="n"/>
      <c r="Q2283" s="235" t="n"/>
      <c r="AF2283" s="235" t="n"/>
    </row>
    <row r="2284" ht="14.4" customHeight="1" s="185">
      <c r="C2284" s="235" t="n"/>
      <c r="Q2284" s="235" t="n"/>
      <c r="AF2284" s="235" t="n"/>
    </row>
    <row r="2285" ht="14.4" customHeight="1" s="185">
      <c r="C2285" s="235" t="n"/>
      <c r="Q2285" s="235" t="n"/>
      <c r="AF2285" s="235" t="n"/>
    </row>
    <row r="2286" ht="14.4" customHeight="1" s="185">
      <c r="C2286" s="235" t="n"/>
      <c r="Q2286" s="235" t="n"/>
      <c r="AF2286" s="235" t="n"/>
    </row>
    <row r="2287" ht="14.4" customHeight="1" s="185">
      <c r="C2287" s="235" t="n"/>
      <c r="Q2287" s="235" t="n"/>
      <c r="AF2287" s="235" t="n"/>
    </row>
    <row r="2288" ht="14.4" customHeight="1" s="185">
      <c r="C2288" s="235" t="n"/>
      <c r="Q2288" s="235" t="n"/>
      <c r="AF2288" s="235" t="n"/>
    </row>
    <row r="2289" ht="14.4" customHeight="1" s="185">
      <c r="C2289" s="235" t="n"/>
      <c r="Q2289" s="235" t="n"/>
      <c r="AF2289" s="235" t="n"/>
    </row>
    <row r="2290" ht="14.4" customHeight="1" s="185">
      <c r="C2290" s="235" t="n"/>
      <c r="Q2290" s="235" t="n"/>
      <c r="AF2290" s="235" t="n"/>
    </row>
    <row r="2291" ht="14.4" customHeight="1" s="185">
      <c r="C2291" s="235" t="n"/>
      <c r="Q2291" s="235" t="n"/>
      <c r="AF2291" s="235" t="n"/>
    </row>
    <row r="2292" ht="14.4" customHeight="1" s="185">
      <c r="C2292" s="235" t="n"/>
      <c r="Q2292" s="235" t="n"/>
      <c r="AF2292" s="235" t="n"/>
    </row>
    <row r="2293" ht="14.4" customHeight="1" s="185">
      <c r="C2293" s="235" t="n"/>
      <c r="Q2293" s="235" t="n"/>
      <c r="AF2293" s="235" t="n"/>
    </row>
    <row r="2294" ht="14.4" customHeight="1" s="185">
      <c r="C2294" s="235" t="n"/>
      <c r="Q2294" s="235" t="n"/>
      <c r="AF2294" s="235" t="n"/>
    </row>
    <row r="2295" ht="14.4" customHeight="1" s="185">
      <c r="C2295" s="235" t="n"/>
      <c r="Q2295" s="235" t="n"/>
      <c r="AF2295" s="235" t="n"/>
    </row>
    <row r="2296" ht="14.4" customHeight="1" s="185">
      <c r="C2296" s="235" t="n"/>
      <c r="Q2296" s="235" t="n"/>
      <c r="AF2296" s="235" t="n"/>
    </row>
    <row r="2297" ht="14.4" customHeight="1" s="185">
      <c r="C2297" s="235" t="n"/>
      <c r="Q2297" s="235" t="n"/>
      <c r="AF2297" s="235" t="n"/>
    </row>
    <row r="2298" ht="14.4" customHeight="1" s="185">
      <c r="C2298" s="235" t="n"/>
      <c r="Q2298" s="235" t="n"/>
      <c r="AF2298" s="235" t="n"/>
    </row>
    <row r="2299" ht="14.4" customHeight="1" s="185">
      <c r="C2299" s="235" t="n"/>
      <c r="Q2299" s="235" t="n"/>
      <c r="AF2299" s="235" t="n"/>
    </row>
    <row r="2300" ht="14.4" customHeight="1" s="185">
      <c r="C2300" s="235" t="n"/>
      <c r="Q2300" s="235" t="n"/>
      <c r="AF2300" s="235" t="n"/>
    </row>
    <row r="2301" ht="14.4" customHeight="1" s="185">
      <c r="C2301" s="235" t="n"/>
      <c r="Q2301" s="235" t="n"/>
      <c r="AF2301" s="235" t="n"/>
    </row>
    <row r="2302" ht="14.4" customHeight="1" s="185">
      <c r="C2302" s="235" t="n"/>
      <c r="Q2302" s="235" t="n"/>
      <c r="AF2302" s="235" t="n"/>
    </row>
    <row r="2303" ht="14.4" customHeight="1" s="185">
      <c r="C2303" s="235" t="n"/>
      <c r="Q2303" s="235" t="n"/>
      <c r="AF2303" s="235" t="n"/>
    </row>
    <row r="2304" ht="14.4" customHeight="1" s="185">
      <c r="C2304" s="235" t="n"/>
      <c r="Q2304" s="235" t="n"/>
      <c r="AF2304" s="235" t="n"/>
    </row>
    <row r="2305" ht="14.4" customHeight="1" s="185">
      <c r="C2305" s="235" t="n"/>
      <c r="Q2305" s="235" t="n"/>
      <c r="AF2305" s="235" t="n"/>
    </row>
    <row r="2306" ht="14.4" customHeight="1" s="185">
      <c r="C2306" s="235" t="n"/>
      <c r="Q2306" s="235" t="n"/>
      <c r="AF2306" s="235" t="n"/>
    </row>
    <row r="2307" ht="14.4" customHeight="1" s="185">
      <c r="C2307" s="235" t="n"/>
      <c r="Q2307" s="235" t="n"/>
      <c r="AF2307" s="235" t="n"/>
    </row>
    <row r="2308" ht="14.4" customHeight="1" s="185">
      <c r="C2308" s="235" t="n"/>
      <c r="Q2308" s="235" t="n"/>
      <c r="AF2308" s="235" t="n"/>
    </row>
    <row r="2309" ht="14.4" customHeight="1" s="185">
      <c r="C2309" s="235" t="n"/>
      <c r="Q2309" s="235" t="n"/>
      <c r="AF2309" s="235" t="n"/>
    </row>
    <row r="2310" ht="14.4" customHeight="1" s="185">
      <c r="C2310" s="235" t="n"/>
      <c r="Q2310" s="235" t="n"/>
      <c r="AF2310" s="235" t="n"/>
    </row>
    <row r="2311" ht="14.4" customHeight="1" s="185">
      <c r="C2311" s="235" t="n"/>
      <c r="Q2311" s="235" t="n"/>
      <c r="AF2311" s="235" t="n"/>
    </row>
    <row r="2312" ht="14.4" customHeight="1" s="185">
      <c r="C2312" s="235" t="n"/>
      <c r="Q2312" s="235" t="n"/>
      <c r="AF2312" s="235" t="n"/>
    </row>
    <row r="2313" ht="14.4" customHeight="1" s="185">
      <c r="C2313" s="235" t="n"/>
      <c r="Q2313" s="235" t="n"/>
      <c r="AF2313" s="235" t="n"/>
    </row>
    <row r="2314" ht="14.4" customHeight="1" s="185">
      <c r="C2314" s="235" t="n"/>
      <c r="Q2314" s="235" t="n"/>
      <c r="AF2314" s="235" t="n"/>
    </row>
    <row r="2315" ht="14.4" customHeight="1" s="185">
      <c r="C2315" s="235" t="n"/>
      <c r="Q2315" s="235" t="n"/>
      <c r="AF2315" s="235" t="n"/>
    </row>
    <row r="2316" ht="14.4" customHeight="1" s="185">
      <c r="C2316" s="235" t="n"/>
      <c r="Q2316" s="235" t="n"/>
      <c r="AF2316" s="235" t="n"/>
    </row>
    <row r="2317" ht="14.4" customHeight="1" s="185">
      <c r="C2317" s="235" t="n"/>
      <c r="Q2317" s="235" t="n"/>
      <c r="AF2317" s="235" t="n"/>
    </row>
    <row r="2318" ht="14.4" customHeight="1" s="185">
      <c r="C2318" s="235" t="n"/>
      <c r="Q2318" s="235" t="n"/>
      <c r="AF2318" s="235" t="n"/>
    </row>
    <row r="2319" ht="14.4" customHeight="1" s="185">
      <c r="C2319" s="235" t="n"/>
      <c r="Q2319" s="235" t="n"/>
      <c r="AF2319" s="235" t="n"/>
    </row>
    <row r="2320" ht="14.4" customHeight="1" s="185">
      <c r="C2320" s="235" t="n"/>
      <c r="Q2320" s="235" t="n"/>
      <c r="AF2320" s="235" t="n"/>
    </row>
    <row r="2321" ht="14.4" customHeight="1" s="185">
      <c r="C2321" s="235" t="n"/>
      <c r="Q2321" s="235" t="n"/>
      <c r="AF2321" s="235" t="n"/>
    </row>
    <row r="2322" ht="14.4" customHeight="1" s="185">
      <c r="C2322" s="235" t="n"/>
      <c r="Q2322" s="235" t="n"/>
      <c r="AF2322" s="235" t="n"/>
    </row>
    <row r="2323" ht="14.4" customHeight="1" s="185">
      <c r="C2323" s="235" t="n"/>
      <c r="Q2323" s="235" t="n"/>
      <c r="AF2323" s="235" t="n"/>
    </row>
    <row r="2324" ht="14.4" customHeight="1" s="185">
      <c r="C2324" s="235" t="n"/>
      <c r="Q2324" s="235" t="n"/>
      <c r="AF2324" s="235" t="n"/>
    </row>
    <row r="2325" ht="14.4" customHeight="1" s="185">
      <c r="C2325" s="235" t="n"/>
      <c r="Q2325" s="235" t="n"/>
      <c r="AF2325" s="235" t="n"/>
    </row>
    <row r="2326" ht="14.4" customHeight="1" s="185">
      <c r="C2326" s="235" t="n"/>
      <c r="Q2326" s="235" t="n"/>
      <c r="AF2326" s="235" t="n"/>
    </row>
    <row r="2327" ht="14.4" customHeight="1" s="185">
      <c r="C2327" s="235" t="n"/>
      <c r="Q2327" s="235" t="n"/>
      <c r="AF2327" s="235" t="n"/>
    </row>
    <row r="2328" ht="14.4" customHeight="1" s="185">
      <c r="C2328" s="235" t="n"/>
      <c r="Q2328" s="235" t="n"/>
      <c r="AF2328" s="235" t="n"/>
    </row>
    <row r="2329" ht="14.4" customHeight="1" s="185">
      <c r="C2329" s="235" t="n"/>
      <c r="Q2329" s="235" t="n"/>
      <c r="AF2329" s="235" t="n"/>
    </row>
    <row r="2330" ht="14.4" customHeight="1" s="185">
      <c r="C2330" s="235" t="n"/>
      <c r="Q2330" s="235" t="n"/>
      <c r="AF2330" s="235" t="n"/>
    </row>
    <row r="2331" ht="14.4" customHeight="1" s="185">
      <c r="C2331" s="235" t="n"/>
      <c r="Q2331" s="235" t="n"/>
      <c r="AF2331" s="235" t="n"/>
    </row>
    <row r="2332" ht="14.4" customHeight="1" s="185">
      <c r="C2332" s="235" t="n"/>
      <c r="Q2332" s="235" t="n"/>
      <c r="AF2332" s="235" t="n"/>
    </row>
    <row r="2333" ht="14.4" customHeight="1" s="185">
      <c r="C2333" s="235" t="n"/>
      <c r="Q2333" s="235" t="n"/>
      <c r="AF2333" s="235" t="n"/>
    </row>
    <row r="2334" ht="14.4" customHeight="1" s="185">
      <c r="C2334" s="235" t="n"/>
      <c r="Q2334" s="235" t="n"/>
      <c r="AF2334" s="235" t="n"/>
    </row>
    <row r="2335" ht="14.4" customHeight="1" s="185">
      <c r="C2335" s="235" t="n"/>
      <c r="Q2335" s="235" t="n"/>
      <c r="AF2335" s="235" t="n"/>
    </row>
    <row r="2336" ht="14.4" customHeight="1" s="185">
      <c r="C2336" s="235" t="n"/>
      <c r="Q2336" s="235" t="n"/>
      <c r="AF2336" s="235" t="n"/>
    </row>
    <row r="2337" ht="14.4" customHeight="1" s="185">
      <c r="C2337" s="235" t="n"/>
      <c r="Q2337" s="235" t="n"/>
      <c r="AF2337" s="235" t="n"/>
    </row>
    <row r="2338" ht="14.4" customHeight="1" s="185">
      <c r="C2338" s="235" t="n"/>
      <c r="Q2338" s="235" t="n"/>
      <c r="AF2338" s="235" t="n"/>
    </row>
    <row r="2339" ht="14.4" customHeight="1" s="185">
      <c r="C2339" s="235" t="n"/>
      <c r="Q2339" s="235" t="n"/>
      <c r="AF2339" s="235" t="n"/>
    </row>
    <row r="2340" ht="14.4" customHeight="1" s="185">
      <c r="C2340" s="235" t="n"/>
      <c r="Q2340" s="235" t="n"/>
      <c r="AF2340" s="235" t="n"/>
    </row>
    <row r="2341" ht="14.4" customHeight="1" s="185">
      <c r="C2341" s="235" t="n"/>
      <c r="Q2341" s="235" t="n"/>
      <c r="AF2341" s="235" t="n"/>
    </row>
    <row r="2342" ht="14.4" customHeight="1" s="185">
      <c r="C2342" s="235" t="n"/>
      <c r="Q2342" s="235" t="n"/>
      <c r="AF2342" s="235" t="n"/>
    </row>
    <row r="2343" ht="14.4" customHeight="1" s="185">
      <c r="C2343" s="235" t="n"/>
      <c r="Q2343" s="235" t="n"/>
      <c r="AF2343" s="235" t="n"/>
    </row>
    <row r="2344" ht="14.4" customHeight="1" s="185">
      <c r="C2344" s="235" t="n"/>
      <c r="Q2344" s="235" t="n"/>
      <c r="AF2344" s="235" t="n"/>
    </row>
    <row r="2345" ht="14.4" customHeight="1" s="185">
      <c r="C2345" s="235" t="n"/>
      <c r="Q2345" s="235" t="n"/>
      <c r="AF2345" s="235" t="n"/>
    </row>
    <row r="2346" ht="14.4" customHeight="1" s="185">
      <c r="C2346" s="235" t="n"/>
      <c r="Q2346" s="235" t="n"/>
      <c r="AF2346" s="235" t="n"/>
    </row>
    <row r="2347" ht="14.4" customHeight="1" s="185">
      <c r="C2347" s="235" t="n"/>
      <c r="Q2347" s="235" t="n"/>
      <c r="AF2347" s="235" t="n"/>
    </row>
    <row r="2348" ht="14.4" customHeight="1" s="185">
      <c r="C2348" s="235" t="n"/>
      <c r="Q2348" s="235" t="n"/>
      <c r="AF2348" s="235" t="n"/>
    </row>
    <row r="2349" ht="14.4" customHeight="1" s="185">
      <c r="A2349" s="194" t="inlineStr">
        <is>
          <t>📋 T3 — 📆 SEMAINE 10</t>
        </is>
      </c>
      <c r="C2349" s="235" t="n"/>
      <c r="Q2349" s="235" t="n"/>
      <c r="AF2349" s="235" t="n"/>
    </row>
    <row r="2350" ht="14.4" customHeight="1" s="185">
      <c r="C2350" s="235" t="n"/>
      <c r="Q2350" s="235" t="n"/>
      <c r="AF2350" s="235" t="n"/>
    </row>
    <row r="2351" ht="14.4" customHeight="1" s="185">
      <c r="C2351" s="235" t="n"/>
      <c r="Q2351" s="235" t="n"/>
      <c r="AF2351" s="235" t="n"/>
    </row>
    <row r="2352" ht="14.4" customHeight="1" s="185">
      <c r="C2352" s="235" t="n"/>
      <c r="Q2352" s="235" t="n"/>
      <c r="AF2352" s="235" t="n"/>
    </row>
    <row r="2353" ht="14.4" customHeight="1" s="185">
      <c r="C2353" s="235" t="n"/>
      <c r="Q2353" s="235" t="n"/>
      <c r="AF2353" s="235" t="n"/>
    </row>
    <row r="2354" ht="14.4" customHeight="1" s="185">
      <c r="C2354" s="235" t="n"/>
      <c r="Q2354" s="235" t="n"/>
      <c r="AF2354" s="235" t="n"/>
    </row>
    <row r="2355" ht="14.4" customHeight="1" s="185">
      <c r="C2355" s="235" t="n"/>
      <c r="Q2355" s="235" t="n"/>
      <c r="AF2355" s="235" t="n"/>
    </row>
    <row r="2356" ht="14.4" customHeight="1" s="185">
      <c r="C2356" s="235" t="n"/>
      <c r="Q2356" s="235" t="n"/>
      <c r="AF2356" s="235" t="n"/>
    </row>
    <row r="2357" ht="14.4" customHeight="1" s="185">
      <c r="C2357" s="235" t="n"/>
      <c r="Q2357" s="235" t="n"/>
      <c r="AF2357" s="235" t="n"/>
    </row>
    <row r="2358" ht="14.4" customHeight="1" s="185">
      <c r="C2358" s="235" t="n"/>
      <c r="Q2358" s="235" t="n"/>
      <c r="AF2358" s="235" t="n"/>
    </row>
    <row r="2359" ht="14.4" customHeight="1" s="185">
      <c r="C2359" s="235" t="n"/>
      <c r="Q2359" s="235" t="n"/>
      <c r="AF2359" s="235" t="n"/>
    </row>
    <row r="2360" ht="14.4" customHeight="1" s="185">
      <c r="C2360" s="235" t="n"/>
      <c r="Q2360" s="235" t="n"/>
      <c r="AF2360" s="235" t="n"/>
    </row>
    <row r="2361" ht="14.4" customHeight="1" s="185">
      <c r="C2361" s="235" t="n"/>
      <c r="Q2361" s="235" t="n"/>
      <c r="AF2361" s="235" t="n"/>
    </row>
    <row r="2362" ht="14.4" customHeight="1" s="185">
      <c r="C2362" s="235" t="n"/>
      <c r="Q2362" s="235" t="n"/>
      <c r="AF2362" s="235" t="n"/>
    </row>
    <row r="2363" ht="14.4" customHeight="1" s="185">
      <c r="C2363" s="235" t="n"/>
      <c r="Q2363" s="235" t="n"/>
      <c r="AF2363" s="235" t="n"/>
    </row>
    <row r="2364" ht="14.4" customHeight="1" s="185">
      <c r="C2364" s="235" t="n"/>
      <c r="Q2364" s="235" t="n"/>
      <c r="AF2364" s="235" t="n"/>
    </row>
    <row r="2365" ht="14.4" customHeight="1" s="185">
      <c r="C2365" s="235" t="n"/>
      <c r="Q2365" s="235" t="n"/>
      <c r="AF2365" s="235" t="n"/>
    </row>
    <row r="2366" ht="14.4" customHeight="1" s="185">
      <c r="C2366" s="235" t="n"/>
      <c r="Q2366" s="235" t="n"/>
      <c r="AF2366" s="235" t="n"/>
    </row>
    <row r="2367" ht="14.4" customHeight="1" s="185">
      <c r="C2367" s="235" t="n"/>
      <c r="Q2367" s="235" t="n"/>
      <c r="AF2367" s="235" t="n"/>
    </row>
    <row r="2368" ht="14.4" customHeight="1" s="185">
      <c r="C2368" s="235" t="n"/>
      <c r="Q2368" s="235" t="n"/>
      <c r="AF2368" s="235" t="n"/>
    </row>
    <row r="2369" ht="14.4" customHeight="1" s="185">
      <c r="C2369" s="235" t="n"/>
      <c r="Q2369" s="235" t="n"/>
      <c r="AF2369" s="235" t="n"/>
    </row>
    <row r="2370" ht="14.4" customHeight="1" s="185">
      <c r="C2370" s="235" t="n"/>
      <c r="Q2370" s="235" t="n"/>
      <c r="AF2370" s="235" t="n"/>
    </row>
    <row r="2371" ht="14.4" customHeight="1" s="185">
      <c r="C2371" s="235" t="n"/>
      <c r="Q2371" s="235" t="n"/>
      <c r="AF2371" s="235" t="n"/>
    </row>
    <row r="2372" ht="14.4" customHeight="1" s="185">
      <c r="C2372" s="235" t="n"/>
      <c r="Q2372" s="235" t="n"/>
      <c r="AF2372" s="235" t="n"/>
    </row>
    <row r="2373" ht="14.4" customHeight="1" s="185">
      <c r="C2373" s="235" t="n"/>
      <c r="Q2373" s="235" t="n"/>
      <c r="AF2373" s="235" t="n"/>
    </row>
    <row r="2374" ht="14.4" customHeight="1" s="185">
      <c r="C2374" s="235" t="n"/>
      <c r="Q2374" s="235" t="n"/>
      <c r="AF2374" s="235" t="n"/>
    </row>
    <row r="2375" ht="14.4" customHeight="1" s="185">
      <c r="C2375" s="235" t="n"/>
      <c r="Q2375" s="235" t="n"/>
      <c r="AF2375" s="235" t="n"/>
    </row>
    <row r="2376" ht="14.4" customHeight="1" s="185">
      <c r="C2376" s="235" t="n"/>
      <c r="Q2376" s="235" t="n"/>
      <c r="AF2376" s="235" t="n"/>
    </row>
    <row r="2377" ht="14.4" customHeight="1" s="185">
      <c r="C2377" s="235" t="n"/>
      <c r="Q2377" s="235" t="n"/>
      <c r="AF2377" s="235" t="n"/>
    </row>
    <row r="2378" ht="14.4" customHeight="1" s="185">
      <c r="C2378" s="235" t="n"/>
      <c r="Q2378" s="235" t="n"/>
      <c r="AF2378" s="235" t="n"/>
    </row>
    <row r="2379" ht="14.4" customHeight="1" s="185">
      <c r="C2379" s="235" t="n"/>
      <c r="Q2379" s="235" t="n"/>
      <c r="AF2379" s="235" t="n"/>
    </row>
    <row r="2380" ht="14.4" customHeight="1" s="185">
      <c r="C2380" s="235" t="n"/>
      <c r="Q2380" s="235" t="n"/>
      <c r="AF2380" s="235" t="n"/>
    </row>
    <row r="2381" ht="14.4" customHeight="1" s="185">
      <c r="C2381" s="235" t="n"/>
      <c r="Q2381" s="235" t="n"/>
      <c r="AF2381" s="235" t="n"/>
    </row>
    <row r="2382" ht="14.4" customHeight="1" s="185">
      <c r="C2382" s="235" t="n"/>
      <c r="Q2382" s="235" t="n"/>
      <c r="AF2382" s="235" t="n"/>
    </row>
    <row r="2383" ht="14.4" customHeight="1" s="185">
      <c r="C2383" s="235" t="n"/>
      <c r="Q2383" s="235" t="n"/>
      <c r="AF2383" s="235" t="n"/>
    </row>
    <row r="2384" ht="14.4" customHeight="1" s="185">
      <c r="C2384" s="235" t="n"/>
      <c r="Q2384" s="235" t="n"/>
      <c r="AF2384" s="235" t="n"/>
    </row>
    <row r="2385" ht="14.4" customHeight="1" s="185">
      <c r="C2385" s="235" t="n"/>
      <c r="Q2385" s="235" t="n"/>
      <c r="AF2385" s="235" t="n"/>
    </row>
    <row r="2386" ht="14.4" customHeight="1" s="185">
      <c r="C2386" s="235" t="n"/>
      <c r="Q2386" s="235" t="n"/>
      <c r="AF2386" s="235" t="n"/>
    </row>
    <row r="2387" ht="14.4" customHeight="1" s="185">
      <c r="C2387" s="235" t="n"/>
      <c r="Q2387" s="235" t="n"/>
      <c r="AF2387" s="235" t="n"/>
    </row>
    <row r="2388" ht="14.4" customHeight="1" s="185">
      <c r="C2388" s="235" t="n"/>
      <c r="Q2388" s="235" t="n"/>
      <c r="AF2388" s="235" t="n"/>
    </row>
    <row r="2389" ht="14.4" customHeight="1" s="185">
      <c r="C2389" s="235" t="n"/>
      <c r="Q2389" s="235" t="n"/>
      <c r="AF2389" s="235" t="n"/>
    </row>
    <row r="2390" ht="14.4" customHeight="1" s="185">
      <c r="C2390" s="235" t="n"/>
      <c r="Q2390" s="235" t="n"/>
      <c r="AF2390" s="235" t="n"/>
    </row>
    <row r="2391" ht="14.4" customHeight="1" s="185">
      <c r="C2391" s="235" t="n"/>
      <c r="Q2391" s="235" t="n"/>
      <c r="AF2391" s="235" t="n"/>
    </row>
    <row r="2392" ht="14.4" customHeight="1" s="185">
      <c r="C2392" s="235" t="n"/>
      <c r="Q2392" s="235" t="n"/>
      <c r="AF2392" s="235" t="n"/>
    </row>
    <row r="2393" ht="14.4" customHeight="1" s="185">
      <c r="C2393" s="235" t="n"/>
      <c r="Q2393" s="235" t="n"/>
      <c r="AF2393" s="235" t="n"/>
    </row>
    <row r="2394" ht="14.4" customHeight="1" s="185">
      <c r="C2394" s="235" t="n"/>
      <c r="Q2394" s="235" t="n"/>
      <c r="AF2394" s="235" t="n"/>
    </row>
    <row r="2395" ht="14.4" customHeight="1" s="185">
      <c r="C2395" s="235" t="n"/>
      <c r="Q2395" s="235" t="n"/>
      <c r="AF2395" s="235" t="n"/>
    </row>
    <row r="2396" ht="14.4" customHeight="1" s="185">
      <c r="C2396" s="235" t="n"/>
      <c r="Q2396" s="235" t="n"/>
      <c r="AF2396" s="235" t="n"/>
    </row>
    <row r="2397" ht="14.4" customHeight="1" s="185">
      <c r="C2397" s="235" t="n"/>
      <c r="Q2397" s="235" t="n"/>
      <c r="AF2397" s="235" t="n"/>
    </row>
    <row r="2398" ht="14.4" customHeight="1" s="185">
      <c r="C2398" s="235" t="n"/>
      <c r="Q2398" s="235" t="n"/>
      <c r="AF2398" s="235" t="n"/>
    </row>
    <row r="2399" ht="14.4" customHeight="1" s="185">
      <c r="C2399" s="235" t="n"/>
      <c r="Q2399" s="235" t="n"/>
      <c r="AF2399" s="235" t="n"/>
    </row>
    <row r="2400" ht="14.4" customHeight="1" s="185">
      <c r="C2400" s="235" t="n"/>
      <c r="Q2400" s="235" t="n"/>
      <c r="AF2400" s="235" t="n"/>
    </row>
    <row r="2401" ht="14.4" customHeight="1" s="185">
      <c r="C2401" s="235" t="n"/>
      <c r="Q2401" s="235" t="n"/>
      <c r="AF2401" s="235" t="n"/>
    </row>
    <row r="2402" ht="14.4" customHeight="1" s="185">
      <c r="C2402" s="235" t="n"/>
      <c r="Q2402" s="235" t="n"/>
      <c r="AF2402" s="235" t="n"/>
    </row>
    <row r="2403" ht="14.4" customHeight="1" s="185">
      <c r="C2403" s="235" t="n"/>
      <c r="Q2403" s="235" t="n"/>
      <c r="AF2403" s="235" t="n"/>
    </row>
    <row r="2404" ht="14.4" customHeight="1" s="185">
      <c r="C2404" s="235" t="n"/>
      <c r="Q2404" s="235" t="n"/>
      <c r="AF2404" s="235" t="n"/>
    </row>
    <row r="2405" ht="14.4" customHeight="1" s="185">
      <c r="C2405" s="235" t="n"/>
      <c r="Q2405" s="235" t="n"/>
      <c r="AF2405" s="235" t="n"/>
    </row>
    <row r="2406" ht="14.4" customHeight="1" s="185">
      <c r="C2406" s="235" t="n"/>
      <c r="Q2406" s="235" t="n"/>
      <c r="AF2406" s="235" t="n"/>
    </row>
    <row r="2407" ht="14.4" customHeight="1" s="185">
      <c r="C2407" s="235" t="n"/>
      <c r="Q2407" s="235" t="n"/>
      <c r="AF2407" s="235" t="n"/>
    </row>
    <row r="2408" ht="14.4" customHeight="1" s="185">
      <c r="C2408" s="235" t="n"/>
      <c r="Q2408" s="235" t="n"/>
      <c r="AF2408" s="235" t="n"/>
    </row>
    <row r="2409" ht="14.4" customHeight="1" s="185">
      <c r="C2409" s="235" t="n"/>
      <c r="Q2409" s="235" t="n"/>
      <c r="AF2409" s="235" t="n"/>
    </row>
    <row r="2410" ht="14.4" customHeight="1" s="185">
      <c r="C2410" s="235" t="n"/>
      <c r="Q2410" s="235" t="n"/>
      <c r="AF2410" s="235" t="n"/>
    </row>
    <row r="2411" ht="14.4" customHeight="1" s="185">
      <c r="C2411" s="235" t="n"/>
      <c r="Q2411" s="235" t="n"/>
      <c r="AF2411" s="235" t="n"/>
    </row>
    <row r="2412" ht="14.4" customHeight="1" s="185">
      <c r="C2412" s="235" t="n"/>
      <c r="Q2412" s="235" t="n"/>
      <c r="AF2412" s="235" t="n"/>
    </row>
    <row r="2413" ht="14.4" customHeight="1" s="185">
      <c r="C2413" s="235" t="n"/>
      <c r="Q2413" s="235" t="n"/>
      <c r="AF2413" s="235" t="n"/>
    </row>
    <row r="2414" ht="14.4" customHeight="1" s="185">
      <c r="C2414" s="235" t="n"/>
      <c r="Q2414" s="235" t="n"/>
      <c r="AF2414" s="235" t="n"/>
    </row>
    <row r="2415" ht="14.4" customHeight="1" s="185">
      <c r="C2415" s="235" t="n"/>
      <c r="Q2415" s="235" t="n"/>
      <c r="AF2415" s="235" t="n"/>
    </row>
    <row r="2416" ht="14.4" customHeight="1" s="185">
      <c r="C2416" s="235" t="n"/>
      <c r="Q2416" s="235" t="n"/>
      <c r="AF2416" s="235" t="n"/>
    </row>
    <row r="2417" ht="14.4" customHeight="1" s="185">
      <c r="C2417" s="235" t="n"/>
      <c r="Q2417" s="235" t="n"/>
      <c r="AF2417" s="235" t="n"/>
    </row>
    <row r="2418" ht="14.4" customHeight="1" s="185">
      <c r="C2418" s="235" t="n"/>
      <c r="Q2418" s="235" t="n"/>
      <c r="AF2418" s="235" t="n"/>
    </row>
    <row r="2419" ht="14.4" customHeight="1" s="185">
      <c r="C2419" s="235" t="n"/>
      <c r="Q2419" s="235" t="n"/>
      <c r="AF2419" s="235" t="n"/>
    </row>
    <row r="2420" ht="14.4" customHeight="1" s="185">
      <c r="A2420" s="194" t="inlineStr">
        <is>
          <t>📋 T3 — 📆 SEMAINE 11</t>
        </is>
      </c>
      <c r="C2420" s="235" t="n"/>
      <c r="Q2420" s="235" t="n"/>
      <c r="AF2420" s="235" t="n"/>
    </row>
    <row r="2421" ht="14.4" customHeight="1" s="185">
      <c r="C2421" s="235" t="n"/>
      <c r="Q2421" s="235" t="n"/>
      <c r="AF2421" s="235" t="n"/>
    </row>
    <row r="2422" ht="14.4" customHeight="1" s="185">
      <c r="C2422" s="235" t="n"/>
      <c r="Q2422" s="235" t="n"/>
      <c r="AF2422" s="235" t="n"/>
    </row>
    <row r="2423" ht="14.4" customHeight="1" s="185">
      <c r="C2423" s="235" t="n"/>
      <c r="Q2423" s="235" t="n"/>
      <c r="AF2423" s="235" t="n"/>
    </row>
    <row r="2424" ht="14.4" customHeight="1" s="185">
      <c r="C2424" s="235" t="n"/>
      <c r="Q2424" s="235" t="n"/>
      <c r="AF2424" s="235" t="n"/>
    </row>
    <row r="2425" ht="14.4" customHeight="1" s="185">
      <c r="C2425" s="235" t="n"/>
      <c r="Q2425" s="235" t="n"/>
      <c r="AF2425" s="235" t="n"/>
    </row>
    <row r="2426" ht="14.4" customHeight="1" s="185">
      <c r="C2426" s="235" t="n"/>
      <c r="Q2426" s="235" t="n"/>
      <c r="AF2426" s="235" t="n"/>
    </row>
    <row r="2427" ht="14.4" customHeight="1" s="185">
      <c r="C2427" s="235" t="n"/>
      <c r="Q2427" s="235" t="n"/>
      <c r="AF2427" s="235" t="n"/>
    </row>
    <row r="2428" ht="14.4" customHeight="1" s="185">
      <c r="C2428" s="235" t="n"/>
      <c r="Q2428" s="235" t="n"/>
      <c r="AF2428" s="235" t="n"/>
    </row>
    <row r="2429" ht="14.4" customHeight="1" s="185">
      <c r="C2429" s="235" t="n"/>
      <c r="Q2429" s="235" t="n"/>
      <c r="AF2429" s="235" t="n"/>
    </row>
    <row r="2430" ht="14.4" customHeight="1" s="185">
      <c r="C2430" s="235" t="n"/>
      <c r="Q2430" s="235" t="n"/>
      <c r="AF2430" s="235" t="n"/>
    </row>
    <row r="2431" ht="14.4" customHeight="1" s="185">
      <c r="C2431" s="235" t="n"/>
      <c r="Q2431" s="235" t="n"/>
      <c r="AF2431" s="235" t="n"/>
    </row>
    <row r="2432" ht="14.4" customHeight="1" s="185">
      <c r="C2432" s="235" t="n"/>
      <c r="Q2432" s="235" t="n"/>
      <c r="AF2432" s="235" t="n"/>
    </row>
    <row r="2433" ht="14.4" customHeight="1" s="185">
      <c r="C2433" s="235" t="n"/>
      <c r="Q2433" s="235" t="n"/>
      <c r="AF2433" s="235" t="n"/>
    </row>
    <row r="2434" ht="14.4" customHeight="1" s="185">
      <c r="C2434" s="235" t="n"/>
      <c r="Q2434" s="235" t="n"/>
      <c r="AF2434" s="235" t="n"/>
    </row>
    <row r="2435" ht="14.4" customHeight="1" s="185">
      <c r="C2435" s="235" t="n"/>
      <c r="Q2435" s="235" t="n"/>
      <c r="AF2435" s="235" t="n"/>
    </row>
    <row r="2436" ht="14.4" customHeight="1" s="185">
      <c r="C2436" s="235" t="n"/>
      <c r="Q2436" s="235" t="n"/>
      <c r="AF2436" s="235" t="n"/>
    </row>
    <row r="2437" ht="14.4" customHeight="1" s="185">
      <c r="C2437" s="235" t="n"/>
      <c r="Q2437" s="235" t="n"/>
      <c r="AF2437" s="235" t="n"/>
    </row>
    <row r="2438" ht="14.4" customHeight="1" s="185">
      <c r="C2438" s="235" t="n"/>
      <c r="Q2438" s="235" t="n"/>
      <c r="AF2438" s="235" t="n"/>
    </row>
    <row r="2439" ht="14.4" customHeight="1" s="185">
      <c r="C2439" s="235" t="n"/>
      <c r="Q2439" s="235" t="n"/>
      <c r="AF2439" s="235" t="n"/>
    </row>
    <row r="2440" ht="14.4" customHeight="1" s="185">
      <c r="C2440" s="235" t="n"/>
      <c r="Q2440" s="235" t="n"/>
      <c r="AF2440" s="235" t="n"/>
    </row>
    <row r="2441" ht="14.4" customHeight="1" s="185">
      <c r="C2441" s="235" t="n"/>
      <c r="Q2441" s="235" t="n"/>
      <c r="AF2441" s="235" t="n"/>
    </row>
    <row r="2442" ht="14.4" customHeight="1" s="185">
      <c r="C2442" s="235" t="n"/>
      <c r="Q2442" s="235" t="n"/>
      <c r="AF2442" s="235" t="n"/>
    </row>
    <row r="2443" ht="14.4" customHeight="1" s="185">
      <c r="C2443" s="235" t="n"/>
      <c r="Q2443" s="235" t="n"/>
      <c r="AF2443" s="235" t="n"/>
    </row>
    <row r="2444" ht="14.4" customHeight="1" s="185">
      <c r="C2444" s="235" t="n"/>
      <c r="Q2444" s="235" t="n"/>
      <c r="AF2444" s="235" t="n"/>
    </row>
    <row r="2445" ht="14.4" customHeight="1" s="185">
      <c r="C2445" s="235" t="n"/>
      <c r="Q2445" s="235" t="n"/>
      <c r="AF2445" s="235" t="n"/>
    </row>
    <row r="2446" ht="14.4" customHeight="1" s="185">
      <c r="C2446" s="235" t="n"/>
      <c r="Q2446" s="235" t="n"/>
      <c r="AF2446" s="235" t="n"/>
    </row>
    <row r="2447" ht="14.4" customHeight="1" s="185">
      <c r="C2447" s="235" t="n"/>
      <c r="Q2447" s="235" t="n"/>
      <c r="AF2447" s="235" t="n"/>
    </row>
    <row r="2448" ht="14.4" customHeight="1" s="185">
      <c r="C2448" s="235" t="n"/>
      <c r="Q2448" s="235" t="n"/>
      <c r="AF2448" s="235" t="n"/>
    </row>
    <row r="2449" ht="14.4" customHeight="1" s="185">
      <c r="C2449" s="235" t="n"/>
      <c r="Q2449" s="235" t="n"/>
      <c r="AF2449" s="235" t="n"/>
    </row>
    <row r="2450" ht="14.4" customHeight="1" s="185">
      <c r="C2450" s="235" t="n"/>
      <c r="Q2450" s="235" t="n"/>
      <c r="AF2450" s="235" t="n"/>
    </row>
    <row r="2451" ht="14.4" customHeight="1" s="185">
      <c r="C2451" s="235" t="n"/>
      <c r="Q2451" s="235" t="n"/>
      <c r="AF2451" s="235" t="n"/>
    </row>
    <row r="2452" ht="14.4" customHeight="1" s="185">
      <c r="C2452" s="235" t="n"/>
      <c r="Q2452" s="235" t="n"/>
      <c r="AF2452" s="235" t="n"/>
    </row>
    <row r="2453" ht="14.4" customHeight="1" s="185">
      <c r="C2453" s="235" t="n"/>
      <c r="Q2453" s="235" t="n"/>
      <c r="AF2453" s="235" t="n"/>
    </row>
    <row r="2454" ht="14.4" customHeight="1" s="185">
      <c r="C2454" s="235" t="n"/>
      <c r="Q2454" s="235" t="n"/>
      <c r="AF2454" s="235" t="n"/>
    </row>
    <row r="2455" ht="14.4" customHeight="1" s="185">
      <c r="C2455" s="235" t="n"/>
      <c r="Q2455" s="235" t="n"/>
      <c r="AF2455" s="235" t="n"/>
    </row>
    <row r="2456" ht="14.4" customHeight="1" s="185">
      <c r="C2456" s="235" t="n"/>
      <c r="Q2456" s="235" t="n"/>
      <c r="AF2456" s="235" t="n"/>
    </row>
    <row r="2457" ht="14.4" customHeight="1" s="185">
      <c r="C2457" s="235" t="n"/>
      <c r="Q2457" s="235" t="n"/>
      <c r="AF2457" s="235" t="n"/>
    </row>
    <row r="2458" ht="14.4" customHeight="1" s="185">
      <c r="C2458" s="235" t="n"/>
      <c r="Q2458" s="235" t="n"/>
      <c r="AF2458" s="235" t="n"/>
    </row>
    <row r="2459" ht="14.4" customHeight="1" s="185">
      <c r="C2459" s="235" t="n"/>
      <c r="Q2459" s="235" t="n"/>
      <c r="AF2459" s="235" t="n"/>
    </row>
    <row r="2460" ht="14.4" customHeight="1" s="185">
      <c r="C2460" s="235" t="n"/>
      <c r="Q2460" s="235" t="n"/>
      <c r="AF2460" s="235" t="n"/>
    </row>
    <row r="2461" ht="14.4" customHeight="1" s="185">
      <c r="C2461" s="235" t="n"/>
      <c r="Q2461" s="235" t="n"/>
      <c r="AF2461" s="235" t="n"/>
    </row>
    <row r="2462" ht="14.4" customHeight="1" s="185">
      <c r="C2462" s="235" t="n"/>
      <c r="Q2462" s="235" t="n"/>
      <c r="AF2462" s="235" t="n"/>
    </row>
    <row r="2463" ht="14.4" customHeight="1" s="185">
      <c r="C2463" s="235" t="n"/>
      <c r="Q2463" s="235" t="n"/>
      <c r="AF2463" s="235" t="n"/>
    </row>
    <row r="2464" ht="14.4" customHeight="1" s="185">
      <c r="C2464" s="235" t="n"/>
      <c r="Q2464" s="235" t="n"/>
      <c r="AF2464" s="235" t="n"/>
    </row>
    <row r="2465" ht="14.4" customHeight="1" s="185">
      <c r="C2465" s="235" t="n"/>
      <c r="Q2465" s="235" t="n"/>
      <c r="AF2465" s="235" t="n"/>
    </row>
    <row r="2466" ht="14.4" customHeight="1" s="185">
      <c r="C2466" s="235" t="n"/>
      <c r="Q2466" s="235" t="n"/>
      <c r="AF2466" s="235" t="n"/>
    </row>
    <row r="2467" ht="14.4" customHeight="1" s="185">
      <c r="C2467" s="235" t="n"/>
      <c r="Q2467" s="235" t="n"/>
      <c r="AF2467" s="235" t="n"/>
    </row>
    <row r="2468" ht="14.4" customHeight="1" s="185">
      <c r="C2468" s="235" t="n"/>
      <c r="Q2468" s="235" t="n"/>
      <c r="AF2468" s="235" t="n"/>
    </row>
    <row r="2469" ht="14.4" customHeight="1" s="185">
      <c r="C2469" s="235" t="n"/>
      <c r="Q2469" s="235" t="n"/>
      <c r="AF2469" s="235" t="n"/>
    </row>
    <row r="2470" ht="14.4" customHeight="1" s="185">
      <c r="C2470" s="235" t="n"/>
      <c r="Q2470" s="235" t="n"/>
      <c r="AF2470" s="235" t="n"/>
    </row>
    <row r="2471" ht="14.4" customHeight="1" s="185">
      <c r="C2471" s="235" t="n"/>
      <c r="Q2471" s="235" t="n"/>
      <c r="AF2471" s="235" t="n"/>
    </row>
    <row r="2472" ht="14.4" customHeight="1" s="185">
      <c r="C2472" s="235" t="n"/>
      <c r="Q2472" s="235" t="n"/>
      <c r="AF2472" s="235" t="n"/>
    </row>
    <row r="2473" ht="14.4" customHeight="1" s="185">
      <c r="C2473" s="235" t="n"/>
      <c r="Q2473" s="235" t="n"/>
      <c r="AF2473" s="235" t="n"/>
    </row>
    <row r="2474" ht="14.4" customHeight="1" s="185">
      <c r="C2474" s="235" t="n"/>
      <c r="Q2474" s="235" t="n"/>
      <c r="AF2474" s="235" t="n"/>
    </row>
    <row r="2475" ht="14.4" customHeight="1" s="185">
      <c r="C2475" s="235" t="n"/>
      <c r="Q2475" s="235" t="n"/>
      <c r="AF2475" s="235" t="n"/>
    </row>
    <row r="2476" ht="14.4" customHeight="1" s="185">
      <c r="C2476" s="235" t="n"/>
      <c r="Q2476" s="235" t="n"/>
      <c r="AF2476" s="235" t="n"/>
    </row>
    <row r="2477" ht="14.4" customHeight="1" s="185">
      <c r="C2477" s="235" t="n"/>
      <c r="Q2477" s="235" t="n"/>
      <c r="AF2477" s="235" t="n"/>
    </row>
    <row r="2478" ht="14.4" customHeight="1" s="185">
      <c r="C2478" s="235" t="n"/>
      <c r="Q2478" s="235" t="n"/>
      <c r="AF2478" s="235" t="n"/>
    </row>
    <row r="2479" ht="14.4" customHeight="1" s="185">
      <c r="C2479" s="235" t="n"/>
      <c r="Q2479" s="235" t="n"/>
      <c r="AF2479" s="235" t="n"/>
    </row>
    <row r="2480" ht="14.4" customHeight="1" s="185">
      <c r="C2480" s="235" t="n"/>
      <c r="Q2480" s="235" t="n"/>
      <c r="AF2480" s="235" t="n"/>
    </row>
    <row r="2481" ht="14.4" customHeight="1" s="185">
      <c r="C2481" s="235" t="n"/>
      <c r="Q2481" s="235" t="n"/>
      <c r="AF2481" s="235" t="n"/>
    </row>
    <row r="2482" ht="14.4" customHeight="1" s="185">
      <c r="C2482" s="235" t="n"/>
      <c r="Q2482" s="235" t="n"/>
      <c r="AF2482" s="235" t="n"/>
    </row>
    <row r="2483" ht="14.4" customHeight="1" s="185">
      <c r="C2483" s="235" t="n"/>
      <c r="Q2483" s="235" t="n"/>
      <c r="AF2483" s="235" t="n"/>
    </row>
    <row r="2484" ht="14.4" customHeight="1" s="185">
      <c r="C2484" s="235" t="n"/>
      <c r="Q2484" s="235" t="n"/>
      <c r="AF2484" s="235" t="n"/>
    </row>
    <row r="2485" ht="14.4" customHeight="1" s="185">
      <c r="C2485" s="235" t="n"/>
      <c r="Q2485" s="235" t="n"/>
      <c r="AF2485" s="235" t="n"/>
    </row>
    <row r="2486" ht="14.4" customHeight="1" s="185">
      <c r="C2486" s="235" t="n"/>
      <c r="Q2486" s="235" t="n"/>
      <c r="AF2486" s="235" t="n"/>
    </row>
    <row r="2487" ht="14.4" customHeight="1" s="185">
      <c r="C2487" s="235" t="n"/>
      <c r="Q2487" s="235" t="n"/>
      <c r="AF2487" s="235" t="n"/>
    </row>
    <row r="2488" ht="14.4" customHeight="1" s="185">
      <c r="C2488" s="235" t="n"/>
      <c r="Q2488" s="235" t="n"/>
      <c r="AF2488" s="235" t="n"/>
    </row>
    <row r="2489" ht="14.4" customHeight="1" s="185">
      <c r="C2489" s="235" t="n"/>
      <c r="Q2489" s="235" t="n"/>
      <c r="AF2489" s="235" t="n"/>
    </row>
    <row r="2490" ht="14.4" customHeight="1" s="185">
      <c r="C2490" s="235" t="n"/>
      <c r="Q2490" s="235" t="n"/>
      <c r="AF2490" s="235" t="n"/>
    </row>
    <row r="2491" ht="14.4" customHeight="1" s="185">
      <c r="A2491" s="194" t="inlineStr">
        <is>
          <t>📋 T3 — 📆 SEMAINE 12</t>
        </is>
      </c>
      <c r="C2491" s="235" t="n"/>
      <c r="Q2491" s="235" t="n"/>
      <c r="AF2491" s="235" t="n"/>
    </row>
    <row r="2492" ht="14.4" customHeight="1" s="185">
      <c r="C2492" s="235" t="n"/>
      <c r="Q2492" s="235" t="n"/>
      <c r="AF2492" s="235" t="n"/>
    </row>
    <row r="2493" ht="14.4" customHeight="1" s="185">
      <c r="C2493" s="235" t="n"/>
      <c r="Q2493" s="235" t="n"/>
      <c r="AF2493" s="235" t="n"/>
    </row>
    <row r="2494" ht="14.4" customHeight="1" s="185">
      <c r="C2494" s="235" t="n"/>
      <c r="Q2494" s="235" t="n"/>
      <c r="AF2494" s="235" t="n"/>
    </row>
    <row r="2495" ht="14.4" customHeight="1" s="185">
      <c r="C2495" s="235" t="n"/>
      <c r="Q2495" s="235" t="n"/>
      <c r="AF2495" s="235" t="n"/>
    </row>
    <row r="2496" ht="14.4" customHeight="1" s="185">
      <c r="C2496" s="235" t="n"/>
      <c r="Q2496" s="235" t="n"/>
      <c r="AF2496" s="235" t="n"/>
    </row>
    <row r="2497" ht="14.4" customHeight="1" s="185">
      <c r="C2497" s="235" t="n"/>
      <c r="Q2497" s="235" t="n"/>
      <c r="AF2497" s="235" t="n"/>
    </row>
    <row r="2498" ht="14.4" customHeight="1" s="185">
      <c r="C2498" s="235" t="n"/>
      <c r="Q2498" s="235" t="n"/>
      <c r="AF2498" s="235" t="n"/>
    </row>
    <row r="2499" ht="14.4" customHeight="1" s="185">
      <c r="C2499" s="235" t="n"/>
      <c r="Q2499" s="235" t="n"/>
      <c r="AF2499" s="235" t="n"/>
    </row>
    <row r="2500" ht="14.4" customHeight="1" s="185">
      <c r="C2500" s="235" t="n"/>
      <c r="Q2500" s="235" t="n"/>
      <c r="AF2500" s="235" t="n"/>
    </row>
    <row r="2501" ht="14.4" customHeight="1" s="185">
      <c r="C2501" s="235" t="n"/>
      <c r="Q2501" s="235" t="n"/>
      <c r="AF2501" s="235" t="n"/>
    </row>
    <row r="2502" ht="14.4" customHeight="1" s="185">
      <c r="C2502" s="235" t="n"/>
      <c r="Q2502" s="235" t="n"/>
      <c r="AF2502" s="235" t="n"/>
    </row>
    <row r="2503" ht="14.4" customHeight="1" s="185">
      <c r="C2503" s="235" t="n"/>
      <c r="Q2503" s="235" t="n"/>
      <c r="AF2503" s="235" t="n"/>
    </row>
    <row r="2504" ht="14.4" customHeight="1" s="185">
      <c r="C2504" s="235" t="n"/>
      <c r="Q2504" s="235" t="n"/>
      <c r="AF2504" s="235" t="n"/>
    </row>
    <row r="2505" ht="14.4" customHeight="1" s="185">
      <c r="C2505" s="235" t="n"/>
      <c r="Q2505" s="235" t="n"/>
      <c r="AF2505" s="235" t="n"/>
    </row>
    <row r="2506" ht="14.4" customHeight="1" s="185">
      <c r="C2506" s="235" t="n"/>
      <c r="Q2506" s="235" t="n"/>
      <c r="AF2506" s="235" t="n"/>
    </row>
    <row r="2507" ht="14.4" customHeight="1" s="185">
      <c r="C2507" s="235" t="n"/>
      <c r="Q2507" s="235" t="n"/>
      <c r="AF2507" s="235" t="n"/>
    </row>
    <row r="2508" ht="14.4" customHeight="1" s="185">
      <c r="C2508" s="235" t="n"/>
      <c r="Q2508" s="235" t="n"/>
      <c r="AF2508" s="235" t="n"/>
    </row>
    <row r="2509" ht="14.4" customHeight="1" s="185">
      <c r="C2509" s="235" t="n"/>
      <c r="Q2509" s="235" t="n"/>
      <c r="AF2509" s="235" t="n"/>
    </row>
    <row r="2510" ht="14.4" customHeight="1" s="185">
      <c r="C2510" s="235" t="n"/>
      <c r="Q2510" s="235" t="n"/>
      <c r="AF2510" s="235" t="n"/>
    </row>
    <row r="2511" ht="14.4" customHeight="1" s="185">
      <c r="C2511" s="235" t="n"/>
      <c r="Q2511" s="235" t="n"/>
      <c r="AF2511" s="235" t="n"/>
    </row>
    <row r="2512" ht="14.4" customHeight="1" s="185">
      <c r="C2512" s="235" t="n"/>
      <c r="Q2512" s="235" t="n"/>
      <c r="AF2512" s="235" t="n"/>
    </row>
    <row r="2513" ht="14.4" customHeight="1" s="185">
      <c r="C2513" s="235" t="n"/>
      <c r="Q2513" s="235" t="n"/>
      <c r="AF2513" s="235" t="n"/>
    </row>
    <row r="2514" ht="14.4" customHeight="1" s="185">
      <c r="C2514" s="235" t="n"/>
      <c r="Q2514" s="235" t="n"/>
      <c r="AF2514" s="235" t="n"/>
    </row>
    <row r="2515" ht="14.4" customHeight="1" s="185">
      <c r="C2515" s="235" t="n"/>
      <c r="Q2515" s="235" t="n"/>
      <c r="AF2515" s="235" t="n"/>
    </row>
    <row r="2516" ht="14.4" customHeight="1" s="185">
      <c r="C2516" s="235" t="n"/>
      <c r="Q2516" s="235" t="n"/>
      <c r="AF2516" s="235" t="n"/>
    </row>
    <row r="2517" ht="14.4" customHeight="1" s="185">
      <c r="C2517" s="235" t="n"/>
      <c r="Q2517" s="235" t="n"/>
      <c r="AF2517" s="235" t="n"/>
    </row>
    <row r="2518" ht="14.4" customHeight="1" s="185">
      <c r="C2518" s="235" t="n"/>
      <c r="Q2518" s="235" t="n"/>
      <c r="AF2518" s="235" t="n"/>
    </row>
    <row r="2519" ht="14.4" customHeight="1" s="185">
      <c r="C2519" s="235" t="n"/>
      <c r="Q2519" s="235" t="n"/>
      <c r="AF2519" s="235" t="n"/>
    </row>
    <row r="2520" ht="14.4" customHeight="1" s="185">
      <c r="C2520" s="235" t="n"/>
      <c r="Q2520" s="235" t="n"/>
      <c r="AF2520" s="235" t="n"/>
    </row>
    <row r="2521" ht="14.4" customHeight="1" s="185">
      <c r="C2521" s="235" t="n"/>
      <c r="Q2521" s="235" t="n"/>
      <c r="AF2521" s="235" t="n"/>
    </row>
    <row r="2522" ht="14.4" customHeight="1" s="185">
      <c r="C2522" s="235" t="n"/>
      <c r="Q2522" s="235" t="n"/>
      <c r="AF2522" s="235" t="n"/>
    </row>
    <row r="2523" ht="14.4" customHeight="1" s="185">
      <c r="C2523" s="235" t="n"/>
      <c r="Q2523" s="235" t="n"/>
      <c r="AF2523" s="235" t="n"/>
    </row>
    <row r="2524" ht="14.4" customHeight="1" s="185">
      <c r="C2524" s="235" t="n"/>
      <c r="Q2524" s="235" t="n"/>
      <c r="AF2524" s="235" t="n"/>
    </row>
    <row r="2525" ht="14.4" customHeight="1" s="185">
      <c r="C2525" s="235" t="n"/>
      <c r="Q2525" s="235" t="n"/>
      <c r="AF2525" s="235" t="n"/>
    </row>
    <row r="2526" ht="14.4" customHeight="1" s="185">
      <c r="C2526" s="235" t="n"/>
      <c r="Q2526" s="235" t="n"/>
      <c r="AF2526" s="235" t="n"/>
    </row>
    <row r="2527" ht="14.4" customHeight="1" s="185">
      <c r="C2527" s="235" t="n"/>
      <c r="Q2527" s="235" t="n"/>
      <c r="AF2527" s="235" t="n"/>
    </row>
    <row r="2528" ht="14.4" customHeight="1" s="185">
      <c r="C2528" s="235" t="n"/>
      <c r="Q2528" s="235" t="n"/>
      <c r="AF2528" s="235" t="n"/>
    </row>
    <row r="2529" ht="14.4" customHeight="1" s="185">
      <c r="C2529" s="235" t="n"/>
      <c r="Q2529" s="235" t="n"/>
      <c r="AF2529" s="235" t="n"/>
    </row>
    <row r="2530" ht="14.4" customHeight="1" s="185">
      <c r="C2530" s="235" t="n"/>
      <c r="Q2530" s="235" t="n"/>
      <c r="AF2530" s="235" t="n"/>
    </row>
    <row r="2531" ht="14.4" customHeight="1" s="185">
      <c r="C2531" s="235" t="n"/>
      <c r="Q2531" s="235" t="n"/>
      <c r="AF2531" s="235" t="n"/>
    </row>
    <row r="2532" ht="14.4" customHeight="1" s="185">
      <c r="C2532" s="235" t="n"/>
      <c r="Q2532" s="235" t="n"/>
      <c r="AF2532" s="235" t="n"/>
    </row>
    <row r="2533" ht="14.4" customHeight="1" s="185">
      <c r="C2533" s="235" t="n"/>
      <c r="Q2533" s="235" t="n"/>
      <c r="AF2533" s="235" t="n"/>
    </row>
    <row r="2534" ht="14.4" customHeight="1" s="185">
      <c r="C2534" s="235" t="n"/>
      <c r="Q2534" s="235" t="n"/>
      <c r="AF2534" s="235" t="n"/>
    </row>
    <row r="2535" ht="14.4" customHeight="1" s="185">
      <c r="C2535" s="235" t="n"/>
      <c r="Q2535" s="235" t="n"/>
      <c r="AF2535" s="235" t="n"/>
    </row>
    <row r="2536" ht="14.4" customHeight="1" s="185">
      <c r="C2536" s="235" t="n"/>
      <c r="Q2536" s="235" t="n"/>
      <c r="AF2536" s="235" t="n"/>
    </row>
    <row r="2537" ht="14.4" customHeight="1" s="185">
      <c r="C2537" s="235" t="n"/>
      <c r="Q2537" s="235" t="n"/>
      <c r="AF2537" s="235" t="n"/>
    </row>
    <row r="2538" ht="14.4" customHeight="1" s="185">
      <c r="C2538" s="235" t="n"/>
      <c r="Q2538" s="235" t="n"/>
      <c r="AF2538" s="235" t="n"/>
    </row>
    <row r="2539" ht="14.4" customHeight="1" s="185">
      <c r="C2539" s="235" t="n"/>
      <c r="Q2539" s="235" t="n"/>
      <c r="AF2539" s="235" t="n"/>
    </row>
    <row r="2540" ht="14.4" customHeight="1" s="185">
      <c r="C2540" s="235" t="n"/>
      <c r="Q2540" s="235" t="n"/>
      <c r="AF2540" s="235" t="n"/>
    </row>
    <row r="2541" ht="14.4" customHeight="1" s="185">
      <c r="C2541" s="235" t="n"/>
      <c r="Q2541" s="235" t="n"/>
      <c r="AF2541" s="235" t="n"/>
    </row>
    <row r="2542" ht="14.4" customHeight="1" s="185">
      <c r="C2542" s="235" t="n"/>
      <c r="Q2542" s="235" t="n"/>
      <c r="AF2542" s="235" t="n"/>
    </row>
    <row r="2543" ht="14.4" customHeight="1" s="185">
      <c r="C2543" s="235" t="n"/>
      <c r="Q2543" s="235" t="n"/>
      <c r="AF2543" s="235" t="n"/>
    </row>
    <row r="2544" ht="14.4" customHeight="1" s="185">
      <c r="C2544" s="235" t="n"/>
      <c r="Q2544" s="235" t="n"/>
      <c r="AF2544" s="235" t="n"/>
    </row>
    <row r="2545" ht="14.4" customHeight="1" s="185">
      <c r="C2545" s="235" t="n"/>
      <c r="Q2545" s="235" t="n"/>
      <c r="AF2545" s="235" t="n"/>
    </row>
    <row r="2546" ht="14.4" customHeight="1" s="185">
      <c r="C2546" s="235" t="n"/>
      <c r="Q2546" s="235" t="n"/>
      <c r="AF2546" s="235" t="n"/>
    </row>
    <row r="2547" ht="14.4" customHeight="1" s="185">
      <c r="C2547" s="235" t="n"/>
      <c r="Q2547" s="235" t="n"/>
      <c r="AF2547" s="235" t="n"/>
    </row>
    <row r="2548" ht="14.4" customHeight="1" s="185">
      <c r="C2548" s="235" t="n"/>
      <c r="Q2548" s="235" t="n"/>
      <c r="AF2548" s="235" t="n"/>
    </row>
    <row r="2549" ht="14.4" customHeight="1" s="185">
      <c r="C2549" s="235" t="n"/>
      <c r="Q2549" s="235" t="n"/>
      <c r="AF2549" s="235" t="n"/>
    </row>
    <row r="2550" ht="14.4" customHeight="1" s="185">
      <c r="C2550" s="235" t="n"/>
      <c r="Q2550" s="235" t="n"/>
      <c r="AF2550" s="235" t="n"/>
    </row>
    <row r="2551" ht="14.4" customHeight="1" s="185">
      <c r="C2551" s="235" t="n"/>
      <c r="Q2551" s="235" t="n"/>
      <c r="AF2551" s="235" t="n"/>
    </row>
    <row r="2552" ht="14.4" customHeight="1" s="185">
      <c r="C2552" s="235" t="n"/>
      <c r="Q2552" s="235" t="n"/>
      <c r="AF2552" s="235" t="n"/>
    </row>
    <row r="2553" ht="14.4" customHeight="1" s="185">
      <c r="C2553" s="235" t="n"/>
      <c r="Q2553" s="235" t="n"/>
      <c r="AF2553" s="235" t="n"/>
    </row>
    <row r="2554" ht="14.4" customHeight="1" s="185">
      <c r="C2554" s="235" t="n"/>
      <c r="Q2554" s="235" t="n"/>
      <c r="AF2554" s="235" t="n"/>
    </row>
    <row r="2555" ht="14.4" customHeight="1" s="185">
      <c r="C2555" s="235" t="n"/>
      <c r="Q2555" s="235" t="n"/>
      <c r="AF2555" s="235" t="n"/>
    </row>
    <row r="2556" ht="14.4" customHeight="1" s="185">
      <c r="C2556" s="235" t="n"/>
      <c r="Q2556" s="235" t="n"/>
      <c r="AF2556" s="235" t="n"/>
    </row>
    <row r="2557" ht="14.4" customHeight="1" s="185">
      <c r="C2557" s="235" t="n"/>
      <c r="Q2557" s="235" t="n"/>
      <c r="AF2557" s="235" t="n"/>
    </row>
    <row r="2558" ht="14.4" customHeight="1" s="185">
      <c r="C2558" s="235" t="n"/>
      <c r="Q2558" s="235" t="n"/>
      <c r="AF2558" s="235" t="n"/>
    </row>
    <row r="2559" ht="14.4" customHeight="1" s="185">
      <c r="C2559" s="235" t="n"/>
      <c r="Q2559" s="235" t="n"/>
      <c r="AF2559" s="235" t="n"/>
    </row>
    <row r="2560" ht="14.4" customHeight="1" s="185">
      <c r="C2560" s="235" t="n"/>
      <c r="Q2560" s="235" t="n"/>
      <c r="AF2560" s="235" t="n"/>
    </row>
    <row r="2561" ht="14.4" customHeight="1" s="185">
      <c r="C2561" s="235" t="n"/>
      <c r="Q2561" s="235" t="n"/>
      <c r="AF2561" s="235" t="n"/>
    </row>
    <row r="2562" ht="14.4" customHeight="1" s="185">
      <c r="C2562" s="235" t="n"/>
      <c r="Q2562" s="235" t="n"/>
      <c r="AF2562" s="235" t="n"/>
    </row>
    <row r="2563" ht="14.4" customHeight="1" s="185">
      <c r="C2563" s="235" t="n"/>
      <c r="Q2563" s="235" t="n"/>
      <c r="AF2563" s="235" t="n"/>
    </row>
    <row r="2564" ht="14.4" customHeight="1" s="185">
      <c r="C2564" s="235" t="n"/>
      <c r="Q2564" s="235" t="n"/>
      <c r="AF2564" s="235" t="n"/>
    </row>
    <row r="2565" ht="14.4" customHeight="1" s="185">
      <c r="C2565" s="235" t="n"/>
      <c r="Q2565" s="235" t="n"/>
      <c r="AF2565" s="235" t="n"/>
    </row>
    <row r="2566" ht="14.4" customHeight="1" s="185">
      <c r="C2566" s="235" t="n"/>
      <c r="Q2566" s="235" t="n"/>
      <c r="AF2566" s="235" t="n"/>
    </row>
    <row r="2567" ht="14.4" customHeight="1" s="185">
      <c r="C2567" s="235" t="n"/>
      <c r="Q2567" s="235" t="n"/>
      <c r="AF2567" s="235" t="n"/>
    </row>
    <row r="2568" ht="14.4" customHeight="1" s="185">
      <c r="C2568" s="235" t="n"/>
      <c r="Q2568" s="235" t="n"/>
      <c r="AF2568" s="235" t="n"/>
    </row>
    <row r="2569" ht="14.4" customHeight="1" s="185">
      <c r="C2569" s="235" t="n"/>
      <c r="Q2569" s="235" t="n"/>
      <c r="AF2569" s="235" t="n"/>
    </row>
    <row r="2570" ht="14.4" customHeight="1" s="185">
      <c r="C2570" s="235" t="n"/>
      <c r="Q2570" s="235" t="n"/>
      <c r="AF2570" s="235" t="n"/>
    </row>
    <row r="2571" ht="14.4" customHeight="1" s="185">
      <c r="C2571" s="235" t="n"/>
      <c r="Q2571" s="235" t="n"/>
      <c r="AF2571" s="235" t="n"/>
    </row>
    <row r="2572" ht="14.4" customHeight="1" s="185">
      <c r="C2572" s="235" t="n"/>
      <c r="Q2572" s="235" t="n"/>
      <c r="AF2572" s="235" t="n"/>
    </row>
    <row r="2573" ht="14.4" customHeight="1" s="185">
      <c r="C2573" s="235" t="n"/>
      <c r="Q2573" s="235" t="n"/>
      <c r="AF2573" s="235" t="n"/>
    </row>
    <row r="2574" ht="14.4" customHeight="1" s="185">
      <c r="C2574" s="235" t="n"/>
      <c r="Q2574" s="235" t="n"/>
      <c r="AF2574" s="235" t="n"/>
    </row>
    <row r="2575" ht="14.4" customHeight="1" s="185">
      <c r="C2575" s="235" t="n"/>
      <c r="Q2575" s="235" t="n"/>
      <c r="AF2575" s="235" t="n"/>
    </row>
    <row r="2576" ht="14.4" customHeight="1" s="185">
      <c r="C2576" s="235" t="n"/>
      <c r="Q2576" s="235" t="n"/>
      <c r="AF2576" s="235" t="n"/>
    </row>
    <row r="2577" ht="14.4" customHeight="1" s="185">
      <c r="C2577" s="235" t="n"/>
      <c r="Q2577" s="235" t="n"/>
      <c r="AF2577" s="235" t="n"/>
    </row>
    <row r="2578" ht="14.4" customHeight="1" s="185">
      <c r="C2578" s="235" t="n"/>
      <c r="Q2578" s="235" t="n"/>
      <c r="AF2578" s="235" t="n"/>
    </row>
    <row r="2579" ht="14.4" customHeight="1" s="185">
      <c r="C2579" s="235" t="n"/>
      <c r="Q2579" s="235" t="n"/>
      <c r="AF2579" s="235" t="n"/>
    </row>
    <row r="2580" ht="14.4" customHeight="1" s="185">
      <c r="C2580" s="235" t="n"/>
      <c r="Q2580" s="235" t="n"/>
      <c r="AF2580" s="235" t="n"/>
    </row>
    <row r="2581" ht="14.4" customHeight="1" s="185">
      <c r="C2581" s="235" t="n"/>
      <c r="Q2581" s="235" t="n"/>
      <c r="AF2581" s="235" t="n"/>
    </row>
    <row r="2582" ht="14.4" customHeight="1" s="185">
      <c r="C2582" s="235" t="n"/>
      <c r="Q2582" s="235" t="n"/>
      <c r="AF2582" s="235" t="n"/>
    </row>
    <row r="2583" ht="14.4" customHeight="1" s="185">
      <c r="C2583" s="235" t="n"/>
      <c r="Q2583" s="235" t="n"/>
      <c r="AF2583" s="235" t="n"/>
    </row>
    <row r="2584" ht="14.4" customHeight="1" s="185">
      <c r="C2584" s="235" t="n"/>
      <c r="Q2584" s="235" t="n"/>
      <c r="AF2584" s="235" t="n"/>
    </row>
    <row r="2585" ht="14.4" customHeight="1" s="185">
      <c r="C2585" s="235" t="n"/>
      <c r="Q2585" s="235" t="n"/>
      <c r="AF2585" s="235" t="n"/>
    </row>
    <row r="2586" ht="14.4" customHeight="1" s="185">
      <c r="C2586" s="235" t="n"/>
      <c r="Q2586" s="235" t="n"/>
      <c r="AF2586" s="235" t="n"/>
    </row>
    <row r="2587" ht="14.4" customHeight="1" s="185">
      <c r="C2587" s="235" t="n"/>
      <c r="Q2587" s="235" t="n"/>
      <c r="AF2587" s="235" t="n"/>
    </row>
    <row r="2588" ht="14.4" customHeight="1" s="185">
      <c r="C2588" s="235" t="n"/>
      <c r="Q2588" s="235" t="n"/>
      <c r="AF2588" s="235" t="n"/>
    </row>
    <row r="2589" ht="14.4" customHeight="1" s="185">
      <c r="C2589" s="235" t="n"/>
      <c r="Q2589" s="235" t="n"/>
      <c r="AF2589" s="235" t="n"/>
    </row>
    <row r="2590" ht="14.4" customHeight="1" s="185">
      <c r="C2590" s="235" t="n"/>
      <c r="Q2590" s="235" t="n"/>
      <c r="AF2590" s="235" t="n"/>
    </row>
    <row r="2591" ht="14.4" customHeight="1" s="185">
      <c r="C2591" s="235" t="n"/>
      <c r="Q2591" s="235" t="n"/>
      <c r="AF2591" s="235" t="n"/>
    </row>
    <row r="2592" ht="14.4" customHeight="1" s="185">
      <c r="C2592" s="235" t="n"/>
      <c r="Q2592" s="235" t="n"/>
      <c r="AF2592" s="235" t="n"/>
    </row>
    <row r="2593" ht="14.4" customHeight="1" s="185">
      <c r="C2593" s="235" t="n"/>
      <c r="Q2593" s="235" t="n"/>
      <c r="AF2593" s="235" t="n"/>
    </row>
    <row r="2594" ht="14.4" customHeight="1" s="185">
      <c r="C2594" s="235" t="n"/>
      <c r="Q2594" s="235" t="n"/>
      <c r="AF2594" s="235" t="n"/>
    </row>
    <row r="2595" ht="14.4" customHeight="1" s="185">
      <c r="C2595" s="235" t="n"/>
      <c r="Q2595" s="235" t="n"/>
      <c r="AF2595" s="235" t="n"/>
    </row>
    <row r="2596" ht="14.4" customHeight="1" s="185">
      <c r="C2596" s="235" t="n"/>
      <c r="Q2596" s="235" t="n"/>
      <c r="AF2596" s="235" t="n"/>
    </row>
    <row r="2597" ht="14.4" customHeight="1" s="185">
      <c r="C2597" s="235" t="n"/>
      <c r="Q2597" s="235" t="n"/>
      <c r="AF2597" s="235" t="n"/>
    </row>
    <row r="2598" ht="14.4" customHeight="1" s="185">
      <c r="C2598" s="235" t="n"/>
      <c r="Q2598" s="235" t="n"/>
      <c r="AF2598" s="235" t="n"/>
    </row>
    <row r="2599" ht="14.4" customHeight="1" s="185">
      <c r="C2599" s="235" t="n"/>
      <c r="Q2599" s="235" t="n"/>
      <c r="AF2599" s="235" t="n"/>
    </row>
    <row r="2600" ht="14.4" customHeight="1" s="185">
      <c r="C2600" s="235" t="n"/>
      <c r="Q2600" s="235" t="n"/>
      <c r="AF2600" s="235" t="n"/>
    </row>
  </sheetData>
  <sheetProtection selectLockedCells="0" selectUnlockedCells="0" sheet="1" objects="0" insertRows="1" insertHyperlinks="1" autoFilter="1" scenarios="0" formatColumns="1" deleteColumns="1" insertColumns="1" pivotTables="1" deleteRows="1" formatCells="1" formatRows="1" sort="1" password="D6AB"/>
  <mergeCells count="149">
    <mergeCell ref="A854:B854"/>
    <mergeCell ref="D146:G146"/>
    <mergeCell ref="AO288:AQ288"/>
    <mergeCell ref="A73:B73"/>
    <mergeCell ref="AR146:AT146"/>
    <mergeCell ref="A589:B589"/>
    <mergeCell ref="A712:B712"/>
    <mergeCell ref="AC4:AE4"/>
    <mergeCell ref="K288:M288"/>
    <mergeCell ref="A606:B606"/>
    <mergeCell ref="A501:B501"/>
    <mergeCell ref="A305:B305"/>
    <mergeCell ref="AR359:AT359"/>
    <mergeCell ref="A836:B836"/>
    <mergeCell ref="H75:J75"/>
    <mergeCell ref="A286:B286"/>
    <mergeCell ref="A214:B214"/>
    <mergeCell ref="N288:P288"/>
    <mergeCell ref="A163:B163"/>
    <mergeCell ref="A285:B285"/>
    <mergeCell ref="A714:B714"/>
    <mergeCell ref="H288:J288"/>
    <mergeCell ref="A3:Q3"/>
    <mergeCell ref="A251:B251"/>
    <mergeCell ref="Z288:AB288"/>
    <mergeCell ref="K146:M146"/>
    <mergeCell ref="N4:P4"/>
    <mergeCell ref="A126:B126"/>
    <mergeCell ref="A109:B109"/>
    <mergeCell ref="A853:B853"/>
    <mergeCell ref="A2:AU2"/>
    <mergeCell ref="A802:B802"/>
    <mergeCell ref="AC146:AE146"/>
    <mergeCell ref="AL359:AN359"/>
    <mergeCell ref="A711:B711"/>
    <mergeCell ref="S146:V146"/>
    <mergeCell ref="A782:B782"/>
    <mergeCell ref="D4:G4"/>
    <mergeCell ref="A819:B819"/>
    <mergeCell ref="AH288:AK288"/>
    <mergeCell ref="AH359:AK359"/>
    <mergeCell ref="S359:V359"/>
    <mergeCell ref="W75:Y75"/>
    <mergeCell ref="A339:B339"/>
    <mergeCell ref="A623:B623"/>
    <mergeCell ref="A694:B694"/>
    <mergeCell ref="A359:B359"/>
    <mergeCell ref="AH217:AK217"/>
    <mergeCell ref="S3:AF3"/>
    <mergeCell ref="S4:V4"/>
    <mergeCell ref="S75:V75"/>
    <mergeCell ref="N146:P146"/>
    <mergeCell ref="A268:B268"/>
    <mergeCell ref="AO4:AQ4"/>
    <mergeCell ref="A217:B217"/>
    <mergeCell ref="A572:B572"/>
    <mergeCell ref="A376:B376"/>
    <mergeCell ref="S217:V217"/>
    <mergeCell ref="A428:B428"/>
    <mergeCell ref="N359:P359"/>
    <mergeCell ref="K4:M4"/>
    <mergeCell ref="D359:G359"/>
    <mergeCell ref="A322:B322"/>
    <mergeCell ref="W4:Y4"/>
    <mergeCell ref="AR75:AT75"/>
    <mergeCell ref="A234:B234"/>
    <mergeCell ref="AO359:AQ359"/>
    <mergeCell ref="A641:B641"/>
    <mergeCell ref="A660:B660"/>
    <mergeCell ref="K217:M217"/>
    <mergeCell ref="A180:B180"/>
    <mergeCell ref="D75:G75"/>
    <mergeCell ref="W146:Y146"/>
    <mergeCell ref="W217:Y217"/>
    <mergeCell ref="A481:B481"/>
    <mergeCell ref="AO217:AQ217"/>
    <mergeCell ref="H4:J4"/>
    <mergeCell ref="A765:B765"/>
    <mergeCell ref="Z75:AB75"/>
    <mergeCell ref="Z359:AB359"/>
    <mergeCell ref="A569:B569"/>
    <mergeCell ref="A143:B143"/>
    <mergeCell ref="A92:B92"/>
    <mergeCell ref="AH3:AU3"/>
    <mergeCell ref="K75:M75"/>
    <mergeCell ref="A731:B731"/>
    <mergeCell ref="AL217:AN217"/>
    <mergeCell ref="H359:J359"/>
    <mergeCell ref="AR4:AT4"/>
    <mergeCell ref="A570:B570"/>
    <mergeCell ref="A677:B677"/>
    <mergeCell ref="A427:B427"/>
    <mergeCell ref="A498:B498"/>
    <mergeCell ref="H217:J217"/>
    <mergeCell ref="AR217:AT217"/>
    <mergeCell ref="A75:B75"/>
    <mergeCell ref="K359:M359"/>
    <mergeCell ref="A356:B356"/>
    <mergeCell ref="A640:B640"/>
    <mergeCell ref="A55:B55"/>
    <mergeCell ref="D217:G217"/>
    <mergeCell ref="A21:B21"/>
    <mergeCell ref="N217:P217"/>
    <mergeCell ref="A748:B748"/>
    <mergeCell ref="A499:B499"/>
    <mergeCell ref="Z146:AB146"/>
    <mergeCell ref="Z217:AB217"/>
    <mergeCell ref="AH4:AK4"/>
    <mergeCell ref="AC359:AE359"/>
    <mergeCell ref="A4:B4"/>
    <mergeCell ref="A38:B38"/>
    <mergeCell ref="AH146:AK146"/>
    <mergeCell ref="AC217:AE217"/>
    <mergeCell ref="AC288:AE288"/>
    <mergeCell ref="N75:P75"/>
    <mergeCell ref="A518:B518"/>
    <mergeCell ref="A785:B785"/>
    <mergeCell ref="AL75:AN75"/>
    <mergeCell ref="AL146:AN146"/>
    <mergeCell ref="A197:B197"/>
    <mergeCell ref="A146:B146"/>
    <mergeCell ref="A430:B430"/>
    <mergeCell ref="A552:B552"/>
    <mergeCell ref="A535:B535"/>
    <mergeCell ref="AH75:AK75"/>
    <mergeCell ref="AL288:AN288"/>
    <mergeCell ref="A643:B643"/>
    <mergeCell ref="A410:B410"/>
    <mergeCell ref="AO146:AQ146"/>
    <mergeCell ref="A1:AU1"/>
    <mergeCell ref="Z4:AB4"/>
    <mergeCell ref="A447:B447"/>
    <mergeCell ref="W288:Y288"/>
    <mergeCell ref="AL4:AN4"/>
    <mergeCell ref="A393:B393"/>
    <mergeCell ref="A464:B464"/>
    <mergeCell ref="D288:G288"/>
    <mergeCell ref="A144:B144"/>
    <mergeCell ref="A215:B215"/>
    <mergeCell ref="A72:B72"/>
    <mergeCell ref="AC75:AE75"/>
    <mergeCell ref="W359:Y359"/>
    <mergeCell ref="H146:J146"/>
    <mergeCell ref="AO75:AQ75"/>
    <mergeCell ref="A288:B288"/>
    <mergeCell ref="A357:B357"/>
    <mergeCell ref="AR288:AT288"/>
    <mergeCell ref="S288:V288"/>
    <mergeCell ref="A783:B783"/>
  </mergeCells>
  <conditionalFormatting sqref="D4:D5 D6:P21 D22 D23:AE38 D39 D40:AE55 D56 D57:Q74 D75:D76 D77:AE92 D93 D94:AE109 D110 D111:AE126 D127 D128:Q145 D146:D147 D148:AE163 D164 D165:AE180 D181 D182:AE197 D198 D199:Q216 D217:D218 D219:AE234 D235 D236:AE251 D252 D253:AE268 D269 D270:Q287 D288:D289 D290:AE305 D306 D307:AE322 D323 D324:AE339 D340 D341:Q358 D359:D360 D361:AE376 D377 D378:AE393 D394 D395:AE410 D411 D412:AE430 D431 D432:AE447 D448 D449:AE464 D465 D466:AE481 D482 D483:AE501 D502 D503:AE518 D519 D520:AE535 D536 D537:AE552 D553 D554:AE572 D573 D574:AE589 D590 D591:AE606 D607 D608:AE623 D624 D625:AE643 D644 D645:AE660 D661 D662:AE677 D678 D679:AE694 D695 D696:AE714 D715 D716:AE731 D732 D733:AE748 D749 D750:AE765 D766 D767:AE785 D786 D787:AE802 D803 D804:AE819 D820 D821:AE836 D837 D838:AE854 H4:H5 H22 H39 H56 H75:H76 H93 H110 H127 H146:H147 H164 H181 H198 H217:H218 H235 H252 H269 H288:H289 H306 H323 H340 H359:H360 H377 H394 H411 H431 H448 H465 H482 H502 H519 H536 H553 H573 H590 H607 H624 H644 H661 H678 H695 H715 H732 H749 H766 H786 H803 H820 H837 K4:K5 K22 K39 K56 K75:K76 K93 K110 K127 K146:K147 K164 K181 K198 K217:K218 K235 K252 K269 K288:K289 K306 K323 K340 K359:K360 K377 K394 K411 K431 K448 K465 K482 K502 K519 K536 K553 K573 K590 K607 K624 K644 K661 K678 K695 K715 K732 K749 K766 K786 K803 K820 K837 N4:N5 N22 N39 N56 N75:N76 N93 N110 N127 N146:N147 N164 N181 N198 N217:N218 N235 N252 N269 N288:N289 N306 N323 N340 N359:N360 N377 N394 N411 N431 N448 N465 N482 N502 N519 N536 N553 N573 N590 N607 N624 N644 N661 N678 N695 N715 N732 N749 N766 N786 N803 N820 N837 Q4:Q21 Q22:S22 Q39:S39 Q56:S56 Q75 Q76:S76 Q93:S93 Q110:S110 Q127:S127 Q146 Q147:S147 Q164:S164 Q181:S181 Q198:S198 Q217 Q218:S218 Q235:S235 Q252:S252 Q269:S269 Q288 Q289:S289 Q306:S306 Q323:S323 Q340:S340 Q359 Q360:S360 Q377:S377 Q394:S394 Q411:S411 Q431:S431 Q448:S448 Q465:S465 Q482:S482 Q502:S502 Q519:S519 Q536:S536 Q553:S553 Q573:S573 Q590:S590 Q607:S607 Q624:S624 Q644:S644 Q661:S661 Q678:S678 Q695:S695 Q715:S715 Q732:S732 Q749:S749 Q766:S766 Q786:S786 Q803:S803 Q820:S820 Q837:S837 R6:AE21 R57:R75 R128:R146 R199:R217 R270:R288 R341:R359 S4:S5 S57:AE74 S75 S128:AE145 S146 S199:AE216 S217 S270:AE287 S288 S341:AE358 S359 W4:W5 W22 W39 W56 W75:W76 W93 W110 W127 W146:W147 W164 W181 W198 W217:W218 W235 W252 W269 W288:W289 W306 W323 W340 W359:W360 W377 W394 W411 W431 W448 W465 W482 W502 W519 W536 W553 W573 W590 W607 W624 W644 W661 W678 W695 W715 W732 W749 W766 W786 W803 W820 W837 Z4:Z5 Z22 Z39 Z56 Z75:Z76 Z93 Z110 Z127 Z146:Z147 Z164 Z181 Z198 Z217:Z218 Z235 Z252 Z269 Z288:Z289 Z306 Z323 Z340 Z359:Z360 Z377 Z394 Z411 Z431 Z448 Z465 Z482 Z502 Z519 Z536 Z553 Z573 Z590 Z607 Z624 Z644 Z661 Z678 Z695 Z715 Z732 Z749 Z766 Z786 Z803 Z820 Z837 AC4:AC5 AC22 AC39 AC56 AC75:AC76 AC93 AC110 AC127 AC146:AC147 AC164 AC181 AC198 AC217:AC218 AC235 AC252 AC269 AC288:AC289 AC306 AC323 AC340 AC359:AC360 AC377 AC394 AC411 AC431 AC448 AC465 AC482 AC502 AC519 AC536 AC553 AC573 AC590 AC607 AC624 AC644 AC661 AC678 AC695 AC715 AC732 AC749 AC766 AC786 AC803 AC820 AC837 AF4:AF854 AG5:AG854 AH4:AH5 AH6:AT21 AH22 AH23:AT38 AH39 AH40:AT55 AH56 AH57:AT74 AH75:AH76 AH77:AT92 AH93 AH94:AT109 AH110 AH111:AT126 AH127 AH128:AT145 AH146:AH147 AH148:AT163 AH164 AH165:AT180 AH181 AH182:AT197 AH198 AH199:AT216 AH217:AH218 AH219:AT234 AH235 AH236:AT251 AH252 AH253:AT268 AH269 AH270:AT287 AH288:AH289 AH290:AT305 AH306 AH307:AT322 AH323 AH324:AT339 AH340 AH341:AT358 AH359:AH360 AH361:AT376 AH377 AH378:AT393 AH394 AH395:AT410 AH411 AH412:AT430 AH431 AH432:AT447 AH448 AH449:AT464 AH465 AH466:AT481 AH482 AH483:AT501 AH502 AH503:AT518 AH519 AH520:AT535 AH536 AH537:AT552 AH553 AH554:AT572 AH573 AH574:AT589 AH590 AH591:AT606 AH607 AH608:AT623 AH624 AH625:AT643 AH644 AH645:AT660 AH661 AH662:AT677 AH678 AH679:AT694 AH695 AH696:AT714 AH715 AH716:AT731 AH732 AH733:AT748 AH749 AH750:AT765 AH766 AH767:AT785 AH786 AH787:AT802 AH803 AH804:AT819 AH820 AH821:AT836 AH837 AH838:AT854 AL4:AL5 AL22 AL39 AL56 AL75:AL76 AL93 AL110 AL127 AL146:AL147 AL164 AL181 AL198 AL217:AL218 AL235 AL252 AL269 AL288:AL289 AL306 AL323 AL340 AL359:AL360 AL377 AL394 AL411 AL431 AL448 AL465 AL482 AL502 AL519 AL536 AL553 AL573 AL590 AL607 AL624 AL644 AL661 AL678 AL695 AL715 AL732 AL749 AL766 AL786 AL803 AL820 AL837 AO4:AO5 AO22 AO39 AO56 AO75:AO76 AO93 AO110 AO127 AO146:AO147 AO164 AO181 AO198 AO217:AO218 AO235 AO252 AO269 AO288:AO289 AO306 AO323 AO340 AO359:AO360 AO377 AO394 AO411 AO431 AO448 AO465 AO482 AO502 AO519 AO536 AO553 AO573 AO590 AO607 AO624 AO644 AO661 AO678 AO695 AO715 AO732 AO749 AO766 AO786 AO803 AO820 AO837 AR4:AR5 AR22 AR39 AR56 AR75:AR76 AR93 AR110 AR127 AR146:AR147 AR164 AR181 AR198 AR217:AR218 AR235 AR252 AR269 AR288:AR289 AR306 AR323 AR340 AR359:AR360 AR377 AR394 AR411 AR431 AR448 AR465 AR482 AR502 AR519 AR536 AR553 AR573 AR590 AR607 AR624 AR644 AR661 AR678 AR695 AR715 AR732 AR749 AR766 AR786 AR803 AR820 AR837 AU4:AU854">
    <cfRule type="cellIs" rank="0" priority="2" equalAverage="0" operator="equal" aboveAverage="0" dxfId="0" text="" percent="0" bottom="0">
      <formula>1</formula>
    </cfRule>
    <cfRule type="cellIs" rank="0" priority="3" equalAverage="0" operator="equal" aboveAverage="0" dxfId="1" text="" percent="0" bottom="0">
      <formula>2</formula>
    </cfRule>
    <cfRule type="cellIs" rank="0" priority="4" equalAverage="0" operator="equal" aboveAverage="0" dxfId="2" text="" percent="0" bottom="0">
      <formula>3</formula>
    </cfRule>
    <cfRule type="cellIs" rank="0" priority="5" equalAverage="0" operator="equal" aboveAverage="0" dxfId="3" text="" percent="0" bottom="0">
      <formula>4</formula>
    </cfRule>
  </conditionalFormatting>
  <dataValidations count="2">
    <dataValidation sqref="C5 C22 C39 C56 C76 C93 C110 C127 C147 C164 C181 C198 C218 C235 C252 C269 C289 C306 C323 C340 C360 C377 C394 C411 C431 C448 C465 C482 C502 C519 C536 C553 C573 C590 C607 C624 C644 C661 C678 C695 C715 C732 C749 C766 C786 C803 C820 C837 Q5 Q22 Q39 Q56 Q76 Q93 Q110 Q127 Q147 Q164 Q181 Q198 Q218 Q235 Q252 Q269 Q289 Q306 Q323 Q340 Q360 Q377 Q394 Q411 Q431 Q448 Q465 Q482 Q502 Q519 Q536 Q553 Q573 Q590 Q607 Q624 Q644 Q661 Q678 Q695 Q715 Q732 Q749 Q766 Q786 Q803 Q820 Q837 AF5 AF22 AF39 AF56 AF76 AF93 AF110 AF127 AF147 AF164 AF181 AF198 AF218 AF235 AF252 AF269 AF289 AF306 AF323 AF340 AF360 AF377 AF394 AF411 AF431 AF448 AF465 AF482 AF502 AF519 AF536 AF553 AF573 AF590 AF607 AF624 AF644 AF661 AF678 AF695 AF715 AF732 AF749 AF766 AF786 AF803 AF820 AF837" showDropDown="0" showInputMessage="1" showErrorMessage="1" allowBlank="1" type="list" errorStyle="stop" operator="equal">
      <formula1>"Jeu coopératif,Sport collectif,Course/Relais,Parcours moteur,Jeu de rôle,Atelier créatif,Arts plastiques,Danse/Expression,Théâtre,Jeu de société,Randonnée/Nature,Cuisine/Jardinage,Musique,Conte/Lecture,Autre"</formula1>
      <formula2>0</formula2>
    </dataValidation>
    <dataValidation sqref="D6:P20 D23:P37 D40:P54 D57:P71 D77:P91 D94:P108 D111:P125 D128:P142 D148:P162 D165:P179 D182:P196 D199:P213 D219:P233 D236:P250 D253:P267 D270:P284 D290:P304 D307:P321 D324:P338 D341:P355 D361:P375 D378:P392 D395:P409 D412:P426 D432:P446 D449:P463 D466:P480 D483:P497 D503:P517 D520:P534 D537:P551 D554:P568 D574:P588 D591:P605 D608:P622 D625:P639 D645:P659 D662:P676 D679:P693 D696:P710 D716:P730 D733:P747 D750:P764 D767:P781 D787:P801 D804:P818 D821:P835 D838:P852 S6:AE20 S23:AE37 S40:AE54 S57:AE71 S77:AE91 S94:AE108 S111:AE125 S128:AE142 S148:AE162 S165:AE179 S182:AE196 S199:AE213 S219:AE233 S236:AE250 S253:AE267 S270:AE284 S290:AE304 S307:AE321 S324:AE338 S341:AE355 S361:AE375 S378:AE392 S395:AE409 S412:AE426 S432:AE446 S449:AE463 S466:AE480 S483:AE497 S503:AE517 S520:AE534 S537:AE551 S554:AE568 S574:AE588 S591:AE605 S608:AE622 S625:AE639 S645:AE659 S662:AE676 S679:AE693 S696:AE710 S716:AE730 S733:AE747 S750:AE764 S767:AE781 S787:AE801 S804:AE818 S821:AE835 S838:AE852 AH6:AT20 AH23:AT37 AH40:AT54 AH57:AT71 AH77:AT91 AH94:AT108 AH111:AT125 AH128:AT142 AH148:AT162 AH165:AT179 AH182:AT196 AH199:AT213 AH219:AT233 AH236:AT250 AH253:AT267 AH270:AT284 AH290:AT304 AH307:AT321 AH324:AT338 AH341:AT355 AH361:AT375 AH378:AT392 AH395:AT409 AH412:AT426 AH432:AT446 AH449:AT463 AH466:AT480 AH483:AT497 AH503:AT517 AH520:AT534 AH537:AT551 AH554:AT568 AH574:AT588 AH591:AT605 AH608:AT622 AH625:AT639 AH645:AT659 AH662:AT676 AH679:AT693 AH696:AT710 AH716:AT730 AH733:AT747 AH750:AT764 AH767:AT781 AH787:AT801 AH804:AT818 AH821:AT835 AH838:AT852" showDropDown="0" showInputMessage="1" showErrorMessage="1" allowBlank="1" type="list" errorStyle="stop" operator="equal">
      <formula1>"1,2,3,4"</formula1>
      <formula2>0</formula2>
    </dataValidation>
  </dataValidations>
  <printOptions horizontalCentered="0" verticalCentered="0" headings="0" gridLines="0" gridLinesSet="1"/>
  <pageMargins left="0.7" right="0.7" top="0.3" bottom="0.3" header="0.3" footer="0.3"/>
  <pageSetup orientation="portrait" paperSize="9" scale="100" fitToHeight="1" fitToWidth="1" pageOrder="downThenOver" blackAndWhite="0" draft="0" horizontalDpi="300" verticalDpi="300" copies="1"/>
  <headerFooter differentOddEven="0" differentFirst="1">
    <oddHeader/>
    <oddFooter/>
    <evenHeader/>
    <evenFooter/>
    <firstHeader/>
    <firstFooter/>
  </headerFooter>
</worksheet>
</file>

<file path=xl/worksheets/sheet6.xml><?xml version="1.0" encoding="utf-8"?>
<worksheet xmlns="http://schemas.openxmlformats.org/spreadsheetml/2006/main">
  <sheetPr filterMode="0">
    <tabColor rgb="FF7030A0"/>
    <outlinePr summaryBelow="1" summaryRight="1"/>
    <pageSetUpPr fitToPage="0"/>
  </sheetPr>
  <dimension ref="A1:AU2600"/>
  <sheetViews>
    <sheetView showFormulas="0" showGridLines="1" showRowColHeaders="1" showZeros="1" rightToLeft="0" tabSelected="0" showOutlineSymbols="1" defaultGridColor="1" view="normal" topLeftCell="A1" colorId="64" zoomScale="100" zoomScaleNormal="100" zoomScalePageLayoutView="60" workbookViewId="0">
      <selection pane="topLeft" activeCell="A1" activeCellId="0" sqref="A1"/>
    </sheetView>
  </sheetViews>
  <sheetFormatPr baseColWidth="8" defaultColWidth="8.9140625" defaultRowHeight="14.4" zeroHeight="0" outlineLevelRow="0"/>
  <cols>
    <col width="4.03" customWidth="1" style="194" min="1" max="1"/>
    <col width="15.69" customWidth="1" style="194" min="2" max="2"/>
    <col width="14.31" customWidth="1" style="212" min="3" max="3"/>
    <col width="6.86" customWidth="1" style="194" min="4" max="16"/>
    <col width="6.43" customWidth="1" style="212" min="17" max="17"/>
    <col width="14.31" customWidth="1" style="213" min="18" max="18"/>
    <col width="6.86" customWidth="1" style="194" min="19" max="31"/>
    <col width="6.43" customWidth="1" style="212" min="32" max="32"/>
    <col width="14.31" customWidth="1" style="213" min="33" max="33"/>
    <col width="6.86" customWidth="1" style="194" min="34" max="46"/>
    <col width="6.43" customWidth="1" style="194" min="47" max="47"/>
    <col width="14.31" customWidth="1" style="213" min="48" max="48"/>
    <col width="8.91" customWidth="1" style="194" min="49" max="16384"/>
  </cols>
  <sheetData>
    <row r="1" ht="25.05" customHeight="1" s="185">
      <c r="A1" s="195" t="inlineStr">
        <is>
          <t>🏫 GROUPE D — SUIVI QUOTIDIEN</t>
        </is>
      </c>
    </row>
    <row r="2" ht="18" customHeight="1" s="185">
      <c r="A2" s="214" t="inlineStr">
        <is>
          <t>1 = Non acquis 🔴  |  2 = En cours 🟠  |  3 = Acquis 🟢  |  4 = Maîtrisé ⭐</t>
        </is>
      </c>
    </row>
    <row r="3" ht="34.95" customHeight="1" s="185">
      <c r="A3" s="215" t="inlineStr">
        <is>
          <t>📋 TRIMESTRE 1</t>
        </is>
      </c>
      <c r="S3" s="215" t="inlineStr">
        <is>
          <t>📋 TRIMESTRE 2</t>
        </is>
      </c>
      <c r="AH3" s="215" t="inlineStr">
        <is>
          <t>📋 TRIMESTRE 3</t>
        </is>
      </c>
    </row>
    <row r="4" ht="30" customFormat="1" customHeight="1" s="194">
      <c r="A4" s="216" t="inlineStr">
        <is>
          <t>📋 T1 — 📆 SEMAINE 1</t>
        </is>
      </c>
      <c r="C4" s="217" t="inlineStr">
        <is>
          <t>🎯 ACTIVITÉ</t>
        </is>
      </c>
      <c r="D4" s="218" t="inlineStr">
        <is>
          <t>🤝 VIE COLLECT.</t>
        </is>
      </c>
      <c r="H4" s="219" t="inlineStr">
        <is>
          <t>🎯 AUTONOMIE</t>
        </is>
      </c>
      <c r="K4" s="220" t="inlineStr">
        <is>
          <t>🎨 CRÉATIVITÉ</t>
        </is>
      </c>
      <c r="N4" s="221" t="inlineStr">
        <is>
          <t>⚽ MOTRICITÉ</t>
        </is>
      </c>
      <c r="Q4" s="222" t="inlineStr">
        <is>
          <t>MOY</t>
        </is>
      </c>
      <c r="R4" s="223" t="inlineStr">
        <is>
          <t>🎯 ACTIVITÉ</t>
        </is>
      </c>
      <c r="S4" s="218" t="inlineStr">
        <is>
          <t>🤝 VIE COLLECT.</t>
        </is>
      </c>
      <c r="W4" s="219" t="inlineStr">
        <is>
          <t>🎯 AUTONOMIE</t>
        </is>
      </c>
      <c r="Z4" s="220" t="inlineStr">
        <is>
          <t>🎨 CRÉATIVITÉ</t>
        </is>
      </c>
      <c r="AC4" s="221" t="inlineStr">
        <is>
          <t>⚽ MOTRICITÉ</t>
        </is>
      </c>
      <c r="AF4" s="224" t="inlineStr">
        <is>
          <t>MOY</t>
        </is>
      </c>
      <c r="AG4" s="223" t="inlineStr">
        <is>
          <t>🎯 ACTIVITÉ</t>
        </is>
      </c>
      <c r="AH4" s="218" t="inlineStr">
        <is>
          <t>🤝 VIE COLLECT.</t>
        </is>
      </c>
      <c r="AL4" s="219" t="inlineStr">
        <is>
          <t>🎯 AUTONOMIE</t>
        </is>
      </c>
      <c r="AO4" s="220" t="inlineStr">
        <is>
          <t>🎨 CRÉATIVITÉ</t>
        </is>
      </c>
      <c r="AR4" s="221" t="inlineStr">
        <is>
          <t>⚽ MOTRICITÉ</t>
        </is>
      </c>
      <c r="AU4" s="225" t="n"/>
    </row>
    <row r="5" ht="30" customHeight="1" s="185">
      <c r="A5" s="226" t="inlineStr">
        <is>
          <t>N°</t>
        </is>
      </c>
      <c r="B5" s="227" t="inlineStr">
        <is>
          <t>📅 LUNDI</t>
        </is>
      </c>
      <c r="C5" s="228" t="inlineStr">
        <is>
          <t>Activité</t>
        </is>
      </c>
      <c r="D5" s="229" t="inlineStr">
        <is>
          <t>Règles</t>
        </is>
      </c>
      <c r="E5" s="229" t="inlineStr">
        <is>
          <t>Coopér.</t>
        </is>
      </c>
      <c r="F5" s="229" t="inlineStr">
        <is>
          <t>Comm.</t>
        </is>
      </c>
      <c r="G5" s="229" t="inlineStr">
        <is>
          <t>Entraide</t>
        </is>
      </c>
      <c r="H5" s="230" t="inlineStr">
        <is>
          <t>Initiat.</t>
        </is>
      </c>
      <c r="I5" s="230" t="inlineStr">
        <is>
          <t>Gest.mat</t>
        </is>
      </c>
      <c r="J5" s="230" t="inlineStr">
        <is>
          <t>Orga.</t>
        </is>
      </c>
      <c r="K5" s="231" t="inlineStr">
        <is>
          <t>Imagin.</t>
        </is>
      </c>
      <c r="L5" s="231" t="inlineStr">
        <is>
          <t>Expr.art</t>
        </is>
      </c>
      <c r="M5" s="231" t="inlineStr">
        <is>
          <t>Expr.corp</t>
        </is>
      </c>
      <c r="N5" s="232" t="inlineStr">
        <is>
          <t>Coord.</t>
        </is>
      </c>
      <c r="O5" s="232" t="inlineStr">
        <is>
          <t>Endur.</t>
        </is>
      </c>
      <c r="P5" s="232" t="inlineStr">
        <is>
          <t>Esp.sport</t>
        </is>
      </c>
      <c r="Q5" s="233" t="inlineStr">
        <is>
          <t>MOY</t>
        </is>
      </c>
      <c r="R5" s="228" t="inlineStr">
        <is>
          <t>Activité</t>
        </is>
      </c>
      <c r="S5" s="229" t="inlineStr">
        <is>
          <t>Règles</t>
        </is>
      </c>
      <c r="T5" s="229" t="inlineStr">
        <is>
          <t>Coopér.</t>
        </is>
      </c>
      <c r="U5" s="229" t="inlineStr">
        <is>
          <t>Comm.</t>
        </is>
      </c>
      <c r="V5" s="229" t="inlineStr">
        <is>
          <t>Entraide</t>
        </is>
      </c>
      <c r="W5" s="230" t="inlineStr">
        <is>
          <t>Initiat.</t>
        </is>
      </c>
      <c r="X5" s="230" t="inlineStr">
        <is>
          <t>Gest.mat</t>
        </is>
      </c>
      <c r="Y5" s="230" t="inlineStr">
        <is>
          <t>Orga.</t>
        </is>
      </c>
      <c r="Z5" s="231" t="inlineStr">
        <is>
          <t>Imagin.</t>
        </is>
      </c>
      <c r="AA5" s="231" t="inlineStr">
        <is>
          <t>Expr.art</t>
        </is>
      </c>
      <c r="AB5" s="231" t="inlineStr">
        <is>
          <t>Expr.corp</t>
        </is>
      </c>
      <c r="AC5" s="232" t="inlineStr">
        <is>
          <t>Coord.</t>
        </is>
      </c>
      <c r="AD5" s="232" t="inlineStr">
        <is>
          <t>Endur.</t>
        </is>
      </c>
      <c r="AE5" s="232" t="inlineStr">
        <is>
          <t>Esp.sport</t>
        </is>
      </c>
      <c r="AF5" s="233" t="inlineStr">
        <is>
          <t>MOY</t>
        </is>
      </c>
      <c r="AG5" s="228" t="inlineStr">
        <is>
          <t>Activité</t>
        </is>
      </c>
      <c r="AH5" s="229" t="inlineStr">
        <is>
          <t>Règles</t>
        </is>
      </c>
      <c r="AI5" s="229" t="inlineStr">
        <is>
          <t>Coopér.</t>
        </is>
      </c>
      <c r="AJ5" s="229" t="inlineStr">
        <is>
          <t>Comm.</t>
        </is>
      </c>
      <c r="AK5" s="229" t="inlineStr">
        <is>
          <t>Entraide</t>
        </is>
      </c>
      <c r="AL5" s="230" t="inlineStr">
        <is>
          <t>Initiat.</t>
        </is>
      </c>
      <c r="AM5" s="230" t="inlineStr">
        <is>
          <t>Gest.mat</t>
        </is>
      </c>
      <c r="AN5" s="230" t="inlineStr">
        <is>
          <t>Orga.</t>
        </is>
      </c>
      <c r="AO5" s="231" t="inlineStr">
        <is>
          <t>Imagin.</t>
        </is>
      </c>
      <c r="AP5" s="231" t="inlineStr">
        <is>
          <t>Expr.art</t>
        </is>
      </c>
      <c r="AQ5" s="231" t="inlineStr">
        <is>
          <t>Expr.corp</t>
        </is>
      </c>
      <c r="AR5" s="232" t="inlineStr">
        <is>
          <t>Coord.</t>
        </is>
      </c>
      <c r="AS5" s="232" t="inlineStr">
        <is>
          <t>Endur.</t>
        </is>
      </c>
      <c r="AT5" s="232" t="inlineStr">
        <is>
          <t>Esp.sport</t>
        </is>
      </c>
      <c r="AU5" s="233" t="inlineStr">
        <is>
          <t>MOY</t>
        </is>
      </c>
    </row>
    <row r="6" ht="13.8" customHeight="1" s="185">
      <c r="A6" s="213" t="n">
        <v>1</v>
      </c>
      <c r="B6" s="234">
        <f t="array" ref="B6:B6">IFERROR(INDEX(Liste_Enfants!B$4:B$53,SMALL(IF(Liste_Enfants!E$4:E$53="D",ROW(Liste_Enfants!E$4:E$53)-3),1))&amp;" "&amp;INDEX(Liste_Enfants!C$4:C$53,SMALL(IF(Liste_Enfants!E$4:E$53="D",ROW(Liste_Enfants!E$4:E$53)-3),1)),"")</f>
        <v/>
      </c>
      <c r="C6" s="235" t="n"/>
      <c r="D6" s="236" t="n"/>
      <c r="E6" s="236" t="n"/>
      <c r="F6" s="236" t="n"/>
      <c r="G6" s="236" t="n"/>
      <c r="H6" s="236" t="n"/>
      <c r="I6" s="236" t="n"/>
      <c r="J6" s="236" t="n"/>
      <c r="K6" s="236" t="n"/>
      <c r="L6" s="236" t="n"/>
      <c r="M6" s="236" t="n"/>
      <c r="N6" s="236" t="n"/>
      <c r="O6" s="236" t="n"/>
      <c r="P6" s="236" t="n"/>
      <c r="Q6" s="264">
        <f>IF(COUNTA(D6:P6)=0,"",ROUND(AVERAGE(D6:P6),1))</f>
        <v/>
      </c>
      <c r="S6" s="236" t="n"/>
      <c r="T6" s="236" t="n"/>
      <c r="U6" s="236" t="n"/>
      <c r="V6" s="236" t="n"/>
      <c r="W6" s="236" t="n"/>
      <c r="X6" s="236" t="n"/>
      <c r="Y6" s="236" t="n"/>
      <c r="Z6" s="236" t="n"/>
      <c r="AA6" s="236" t="n"/>
      <c r="AB6" s="236" t="n"/>
      <c r="AC6" s="236" t="n"/>
      <c r="AD6" s="236" t="n"/>
      <c r="AE6" s="236" t="n"/>
      <c r="AF6" s="264">
        <f>IF(COUNTA(S6:AE6)=0,"",ROUND(AVERAGE(S6:AE6),1))</f>
        <v/>
      </c>
      <c r="AH6" s="236" t="n"/>
      <c r="AI6" s="236" t="n"/>
      <c r="AJ6" s="236" t="n"/>
      <c r="AK6" s="236" t="n"/>
      <c r="AL6" s="236" t="n"/>
      <c r="AM6" s="236" t="n"/>
      <c r="AN6" s="236" t="n"/>
      <c r="AO6" s="236" t="n"/>
      <c r="AP6" s="236" t="n"/>
      <c r="AQ6" s="236" t="n"/>
      <c r="AR6" s="236" t="n"/>
      <c r="AS6" s="236" t="n"/>
      <c r="AT6" s="236" t="n"/>
      <c r="AU6" s="237">
        <f>IF(COUNTA(AH6:AT6)=0,"",ROUND(AVERAGE(AH6:AT6),1))</f>
        <v/>
      </c>
    </row>
    <row r="7" ht="13.8" customHeight="1" s="185">
      <c r="A7" s="238" t="n">
        <v>2</v>
      </c>
      <c r="B7" s="239">
        <f t="array" ref="B7:B7">IFERROR(INDEX(Liste_Enfants!B$4:B$53,SMALL(IF(Liste_Enfants!E$4:E$53="D",ROW(Liste_Enfants!E$4:E$53)-3),2))&amp;" "&amp;INDEX(Liste_Enfants!C$4:C$53,SMALL(IF(Liste_Enfants!E$4:E$53="D",ROW(Liste_Enfants!E$4:E$53)-3),2)),"")</f>
        <v/>
      </c>
      <c r="C7" s="235" t="n"/>
      <c r="D7" s="236" t="n"/>
      <c r="E7" s="236" t="n"/>
      <c r="F7" s="236" t="n"/>
      <c r="G7" s="236" t="n"/>
      <c r="H7" s="236" t="n"/>
      <c r="I7" s="236" t="n"/>
      <c r="J7" s="236" t="n"/>
      <c r="K7" s="236" t="n"/>
      <c r="L7" s="236" t="n"/>
      <c r="M7" s="236" t="n"/>
      <c r="N7" s="236" t="n"/>
      <c r="O7" s="236" t="n"/>
      <c r="P7" s="236" t="n"/>
      <c r="Q7" s="264">
        <f>IF(COUNTA(D7:P7)=0,"",ROUND(AVERAGE(D7:P7),1))</f>
        <v/>
      </c>
      <c r="S7" s="236" t="n"/>
      <c r="T7" s="236" t="n"/>
      <c r="U7" s="236" t="n"/>
      <c r="V7" s="236" t="n"/>
      <c r="W7" s="236" t="n"/>
      <c r="X7" s="236" t="n"/>
      <c r="Y7" s="236" t="n"/>
      <c r="Z7" s="236" t="n"/>
      <c r="AA7" s="236" t="n"/>
      <c r="AB7" s="236" t="n"/>
      <c r="AC7" s="236" t="n"/>
      <c r="AD7" s="236" t="n"/>
      <c r="AE7" s="236" t="n"/>
      <c r="AF7" s="264">
        <f>IF(COUNTA(S7:AE7)=0,"",ROUND(AVERAGE(S7:AE7),1))</f>
        <v/>
      </c>
      <c r="AH7" s="236" t="n"/>
      <c r="AI7" s="236" t="n"/>
      <c r="AJ7" s="236" t="n"/>
      <c r="AK7" s="236" t="n"/>
      <c r="AL7" s="236" t="n"/>
      <c r="AM7" s="236" t="n"/>
      <c r="AN7" s="236" t="n"/>
      <c r="AO7" s="236" t="n"/>
      <c r="AP7" s="236" t="n"/>
      <c r="AQ7" s="236" t="n"/>
      <c r="AR7" s="236" t="n"/>
      <c r="AS7" s="236" t="n"/>
      <c r="AT7" s="236" t="n"/>
      <c r="AU7" s="237">
        <f>IF(COUNTA(AH7:AT7)=0,"",ROUND(AVERAGE(AH7:AT7),1))</f>
        <v/>
      </c>
    </row>
    <row r="8" ht="13.8" customHeight="1" s="185">
      <c r="A8" s="213" t="n">
        <v>3</v>
      </c>
      <c r="B8" s="234">
        <f t="array" ref="B8:B8">IFERROR(INDEX(Liste_Enfants!B$4:B$53,SMALL(IF(Liste_Enfants!E$4:E$53="D",ROW(Liste_Enfants!E$4:E$53)-3),3))&amp;" "&amp;INDEX(Liste_Enfants!C$4:C$53,SMALL(IF(Liste_Enfants!E$4:E$53="D",ROW(Liste_Enfants!E$4:E$53)-3),3)),"")</f>
        <v/>
      </c>
      <c r="C8" s="235" t="n"/>
      <c r="D8" s="236" t="n"/>
      <c r="E8" s="236" t="n"/>
      <c r="F8" s="236" t="n"/>
      <c r="G8" s="236" t="n"/>
      <c r="H8" s="236" t="n"/>
      <c r="I8" s="236" t="n"/>
      <c r="J8" s="236" t="n"/>
      <c r="K8" s="236" t="n"/>
      <c r="L8" s="236" t="n"/>
      <c r="M8" s="236" t="n"/>
      <c r="N8" s="236" t="n"/>
      <c r="O8" s="236" t="n"/>
      <c r="P8" s="236" t="n"/>
      <c r="Q8" s="264">
        <f>IF(COUNTA(D8:P8)=0,"",ROUND(AVERAGE(D8:P8),1))</f>
        <v/>
      </c>
      <c r="S8" s="236" t="n"/>
      <c r="T8" s="236" t="n"/>
      <c r="U8" s="236" t="n"/>
      <c r="V8" s="236" t="n"/>
      <c r="W8" s="236" t="n"/>
      <c r="X8" s="236" t="n"/>
      <c r="Y8" s="236" t="n"/>
      <c r="Z8" s="236" t="n"/>
      <c r="AA8" s="236" t="n"/>
      <c r="AB8" s="236" t="n"/>
      <c r="AC8" s="236" t="n"/>
      <c r="AD8" s="236" t="n"/>
      <c r="AE8" s="236" t="n"/>
      <c r="AF8" s="264">
        <f>IF(COUNTA(S8:AE8)=0,"",ROUND(AVERAGE(S8:AE8),1))</f>
        <v/>
      </c>
      <c r="AH8" s="236" t="n"/>
      <c r="AI8" s="236" t="n"/>
      <c r="AJ8" s="236" t="n"/>
      <c r="AK8" s="236" t="n"/>
      <c r="AL8" s="236" t="n"/>
      <c r="AM8" s="236" t="n"/>
      <c r="AN8" s="236" t="n"/>
      <c r="AO8" s="236" t="n"/>
      <c r="AP8" s="236" t="n"/>
      <c r="AQ8" s="236" t="n"/>
      <c r="AR8" s="236" t="n"/>
      <c r="AS8" s="236" t="n"/>
      <c r="AT8" s="236" t="n"/>
      <c r="AU8" s="237">
        <f>IF(COUNTA(AH8:AT8)=0,"",ROUND(AVERAGE(AH8:AT8),1))</f>
        <v/>
      </c>
    </row>
    <row r="9" ht="13.8" customHeight="1" s="185">
      <c r="A9" s="238" t="n">
        <v>4</v>
      </c>
      <c r="B9" s="239">
        <f t="array" ref="B9:B9">IFERROR(INDEX(Liste_Enfants!B$4:B$53,SMALL(IF(Liste_Enfants!E$4:E$53="D",ROW(Liste_Enfants!E$4:E$53)-3),4))&amp;" "&amp;INDEX(Liste_Enfants!C$4:C$53,SMALL(IF(Liste_Enfants!E$4:E$53="D",ROW(Liste_Enfants!E$4:E$53)-3),4)),"")</f>
        <v/>
      </c>
      <c r="C9" s="235" t="n"/>
      <c r="D9" s="236" t="n"/>
      <c r="E9" s="236" t="n"/>
      <c r="F9" s="236" t="n"/>
      <c r="G9" s="236" t="n"/>
      <c r="H9" s="236" t="n"/>
      <c r="I9" s="236" t="n"/>
      <c r="J9" s="236" t="n"/>
      <c r="K9" s="236" t="n"/>
      <c r="L9" s="236" t="n"/>
      <c r="M9" s="236" t="n"/>
      <c r="N9" s="236" t="n"/>
      <c r="O9" s="236" t="n"/>
      <c r="P9" s="236" t="n"/>
      <c r="Q9" s="264">
        <f>IF(COUNTA(D9:P9)=0,"",ROUND(AVERAGE(D9:P9),1))</f>
        <v/>
      </c>
      <c r="S9" s="236" t="n"/>
      <c r="T9" s="236" t="n"/>
      <c r="U9" s="236" t="n"/>
      <c r="V9" s="236" t="n"/>
      <c r="W9" s="236" t="n"/>
      <c r="X9" s="236" t="n"/>
      <c r="Y9" s="236" t="n"/>
      <c r="Z9" s="236" t="n"/>
      <c r="AA9" s="236" t="n"/>
      <c r="AB9" s="236" t="n"/>
      <c r="AC9" s="236" t="n"/>
      <c r="AD9" s="236" t="n"/>
      <c r="AE9" s="236" t="n"/>
      <c r="AF9" s="264">
        <f>IF(COUNTA(S9:AE9)=0,"",ROUND(AVERAGE(S9:AE9),1))</f>
        <v/>
      </c>
      <c r="AH9" s="236" t="n"/>
      <c r="AI9" s="236" t="n"/>
      <c r="AJ9" s="236" t="n"/>
      <c r="AK9" s="236" t="n"/>
      <c r="AL9" s="236" t="n"/>
      <c r="AM9" s="236" t="n"/>
      <c r="AN9" s="236" t="n"/>
      <c r="AO9" s="236" t="n"/>
      <c r="AP9" s="236" t="n"/>
      <c r="AQ9" s="236" t="n"/>
      <c r="AR9" s="236" t="n"/>
      <c r="AS9" s="236" t="n"/>
      <c r="AT9" s="236" t="n"/>
      <c r="AU9" s="237">
        <f>IF(COUNTA(AH9:AT9)=0,"",ROUND(AVERAGE(AH9:AT9),1))</f>
        <v/>
      </c>
    </row>
    <row r="10" ht="13.8" customHeight="1" s="185">
      <c r="A10" s="213" t="n">
        <v>5</v>
      </c>
      <c r="B10" s="234">
        <f t="array" ref="B10:B10">IFERROR(INDEX(Liste_Enfants!B$4:B$53,SMALL(IF(Liste_Enfants!E$4:E$53="D",ROW(Liste_Enfants!E$4:E$53)-3),5))&amp;" "&amp;INDEX(Liste_Enfants!C$4:C$53,SMALL(IF(Liste_Enfants!E$4:E$53="D",ROW(Liste_Enfants!E$4:E$53)-3),5)),"")</f>
        <v/>
      </c>
      <c r="C10" s="235" t="n"/>
      <c r="D10" s="236" t="n"/>
      <c r="E10" s="236" t="n"/>
      <c r="F10" s="236" t="n"/>
      <c r="G10" s="236" t="n"/>
      <c r="H10" s="236" t="n"/>
      <c r="I10" s="236" t="n"/>
      <c r="J10" s="236" t="n"/>
      <c r="K10" s="236" t="n"/>
      <c r="L10" s="236" t="n"/>
      <c r="M10" s="236" t="n"/>
      <c r="N10" s="236" t="n"/>
      <c r="O10" s="236" t="n"/>
      <c r="P10" s="236" t="n"/>
      <c r="Q10" s="264">
        <f>IF(COUNTA(D10:P10)=0,"",ROUND(AVERAGE(D10:P10),1))</f>
        <v/>
      </c>
      <c r="S10" s="236" t="n"/>
      <c r="T10" s="236" t="n"/>
      <c r="U10" s="236" t="n"/>
      <c r="V10" s="236" t="n"/>
      <c r="W10" s="236" t="n"/>
      <c r="X10" s="236" t="n"/>
      <c r="Y10" s="236" t="n"/>
      <c r="Z10" s="236" t="n"/>
      <c r="AA10" s="236" t="n"/>
      <c r="AB10" s="236" t="n"/>
      <c r="AC10" s="236" t="n"/>
      <c r="AD10" s="236" t="n"/>
      <c r="AE10" s="236" t="n"/>
      <c r="AF10" s="264">
        <f>IF(COUNTA(S10:AE10)=0,"",ROUND(AVERAGE(S10:AE10),1))</f>
        <v/>
      </c>
      <c r="AH10" s="236" t="n"/>
      <c r="AI10" s="236" t="n"/>
      <c r="AJ10" s="236" t="n"/>
      <c r="AK10" s="236" t="n"/>
      <c r="AL10" s="236" t="n"/>
      <c r="AM10" s="236" t="n"/>
      <c r="AN10" s="236" t="n"/>
      <c r="AO10" s="236" t="n"/>
      <c r="AP10" s="236" t="n"/>
      <c r="AQ10" s="236" t="n"/>
      <c r="AR10" s="236" t="n"/>
      <c r="AS10" s="236" t="n"/>
      <c r="AT10" s="236" t="n"/>
      <c r="AU10" s="237">
        <f>IF(COUNTA(AH10:AT10)=0,"",ROUND(AVERAGE(AH10:AT10),1))</f>
        <v/>
      </c>
    </row>
    <row r="11" ht="13.8" customHeight="1" s="185">
      <c r="A11" s="238" t="n">
        <v>6</v>
      </c>
      <c r="B11" s="239">
        <f t="array" ref="B11:B11">IFERROR(INDEX(Liste_Enfants!B$4:B$53,SMALL(IF(Liste_Enfants!E$4:E$53="D",ROW(Liste_Enfants!E$4:E$53)-3),6))&amp;" "&amp;INDEX(Liste_Enfants!C$4:C$53,SMALL(IF(Liste_Enfants!E$4:E$53="D",ROW(Liste_Enfants!E$4:E$53)-3),6)),"")</f>
        <v/>
      </c>
      <c r="C11" s="235" t="n"/>
      <c r="D11" s="236" t="n"/>
      <c r="E11" s="236" t="n"/>
      <c r="F11" s="236" t="n"/>
      <c r="G11" s="236" t="n"/>
      <c r="H11" s="236" t="n"/>
      <c r="I11" s="236" t="n"/>
      <c r="J11" s="236" t="n"/>
      <c r="K11" s="236" t="n"/>
      <c r="L11" s="236" t="n"/>
      <c r="M11" s="236" t="n"/>
      <c r="N11" s="236" t="n"/>
      <c r="O11" s="236" t="n"/>
      <c r="P11" s="236" t="n"/>
      <c r="Q11" s="264">
        <f>IF(COUNTA(D11:P11)=0,"",ROUND(AVERAGE(D11:P11),1))</f>
        <v/>
      </c>
      <c r="S11" s="236" t="n"/>
      <c r="T11" s="236" t="n"/>
      <c r="U11" s="236" t="n"/>
      <c r="V11" s="236" t="n"/>
      <c r="W11" s="236" t="n"/>
      <c r="X11" s="236" t="n"/>
      <c r="Y11" s="236" t="n"/>
      <c r="Z11" s="236" t="n"/>
      <c r="AA11" s="236" t="n"/>
      <c r="AB11" s="236" t="n"/>
      <c r="AC11" s="236" t="n"/>
      <c r="AD11" s="236" t="n"/>
      <c r="AE11" s="236" t="n"/>
      <c r="AF11" s="264">
        <f>IF(COUNTA(S11:AE11)=0,"",ROUND(AVERAGE(S11:AE11),1))</f>
        <v/>
      </c>
      <c r="AH11" s="236" t="n"/>
      <c r="AI11" s="236" t="n"/>
      <c r="AJ11" s="236" t="n"/>
      <c r="AK11" s="236" t="n"/>
      <c r="AL11" s="236" t="n"/>
      <c r="AM11" s="236" t="n"/>
      <c r="AN11" s="236" t="n"/>
      <c r="AO11" s="236" t="n"/>
      <c r="AP11" s="236" t="n"/>
      <c r="AQ11" s="236" t="n"/>
      <c r="AR11" s="236" t="n"/>
      <c r="AS11" s="236" t="n"/>
      <c r="AT11" s="236" t="n"/>
      <c r="AU11" s="237">
        <f>IF(COUNTA(AH11:AT11)=0,"",ROUND(AVERAGE(AH11:AT11),1))</f>
        <v/>
      </c>
    </row>
    <row r="12" ht="13.8" customHeight="1" s="185">
      <c r="A12" s="213" t="n">
        <v>7</v>
      </c>
      <c r="B12" s="234">
        <f t="array" ref="B12:B12">IFERROR(INDEX(Liste_Enfants!B$4:B$53,SMALL(IF(Liste_Enfants!E$4:E$53="D",ROW(Liste_Enfants!E$4:E$53)-3),7))&amp;" "&amp;INDEX(Liste_Enfants!C$4:C$53,SMALL(IF(Liste_Enfants!E$4:E$53="D",ROW(Liste_Enfants!E$4:E$53)-3),7)),"")</f>
        <v/>
      </c>
      <c r="C12" s="235" t="n"/>
      <c r="D12" s="236" t="n"/>
      <c r="E12" s="236" t="n"/>
      <c r="F12" s="236" t="n"/>
      <c r="G12" s="236" t="n"/>
      <c r="H12" s="236" t="n"/>
      <c r="I12" s="236" t="n"/>
      <c r="J12" s="236" t="n"/>
      <c r="K12" s="236" t="n"/>
      <c r="L12" s="236" t="n"/>
      <c r="M12" s="236" t="n"/>
      <c r="N12" s="236" t="n"/>
      <c r="O12" s="236" t="n"/>
      <c r="P12" s="236" t="n"/>
      <c r="Q12" s="264">
        <f>IF(COUNTA(D12:P12)=0,"",ROUND(AVERAGE(D12:P12),1))</f>
        <v/>
      </c>
      <c r="S12" s="236" t="n"/>
      <c r="T12" s="236" t="n"/>
      <c r="U12" s="236" t="n"/>
      <c r="V12" s="236" t="n"/>
      <c r="W12" s="236" t="n"/>
      <c r="X12" s="236" t="n"/>
      <c r="Y12" s="236" t="n"/>
      <c r="Z12" s="236" t="n"/>
      <c r="AA12" s="236" t="n"/>
      <c r="AB12" s="236" t="n"/>
      <c r="AC12" s="236" t="n"/>
      <c r="AD12" s="236" t="n"/>
      <c r="AE12" s="236" t="n"/>
      <c r="AF12" s="264">
        <f>IF(COUNTA(S12:AE12)=0,"",ROUND(AVERAGE(S12:AE12),1))</f>
        <v/>
      </c>
      <c r="AH12" s="236" t="n"/>
      <c r="AI12" s="236" t="n"/>
      <c r="AJ12" s="236" t="n"/>
      <c r="AK12" s="236" t="n"/>
      <c r="AL12" s="236" t="n"/>
      <c r="AM12" s="236" t="n"/>
      <c r="AN12" s="236" t="n"/>
      <c r="AO12" s="236" t="n"/>
      <c r="AP12" s="236" t="n"/>
      <c r="AQ12" s="236" t="n"/>
      <c r="AR12" s="236" t="n"/>
      <c r="AS12" s="236" t="n"/>
      <c r="AT12" s="236" t="n"/>
      <c r="AU12" s="237">
        <f>IF(COUNTA(AH12:AT12)=0,"",ROUND(AVERAGE(AH12:AT12),1))</f>
        <v/>
      </c>
    </row>
    <row r="13" ht="13.8" customHeight="1" s="185">
      <c r="A13" s="238" t="n">
        <v>8</v>
      </c>
      <c r="B13" s="239">
        <f t="array" ref="B13:B13">IFERROR(INDEX(Liste_Enfants!B$4:B$53,SMALL(IF(Liste_Enfants!E$4:E$53="D",ROW(Liste_Enfants!E$4:E$53)-3),8))&amp;" "&amp;INDEX(Liste_Enfants!C$4:C$53,SMALL(IF(Liste_Enfants!E$4:E$53="D",ROW(Liste_Enfants!E$4:E$53)-3),8)),"")</f>
        <v/>
      </c>
      <c r="C13" s="235" t="n"/>
      <c r="D13" s="236" t="n"/>
      <c r="E13" s="236" t="n"/>
      <c r="F13" s="236" t="n"/>
      <c r="G13" s="236" t="n"/>
      <c r="H13" s="236" t="n"/>
      <c r="I13" s="236" t="n"/>
      <c r="J13" s="236" t="n"/>
      <c r="K13" s="236" t="n"/>
      <c r="L13" s="236" t="n"/>
      <c r="M13" s="236" t="n"/>
      <c r="N13" s="236" t="n"/>
      <c r="O13" s="236" t="n"/>
      <c r="P13" s="236" t="n"/>
      <c r="Q13" s="264">
        <f>IF(COUNTA(D13:P13)=0,"",ROUND(AVERAGE(D13:P13),1))</f>
        <v/>
      </c>
      <c r="S13" s="236" t="n"/>
      <c r="T13" s="236" t="n"/>
      <c r="U13" s="236" t="n"/>
      <c r="V13" s="236" t="n"/>
      <c r="W13" s="236" t="n"/>
      <c r="X13" s="236" t="n"/>
      <c r="Y13" s="236" t="n"/>
      <c r="Z13" s="236" t="n"/>
      <c r="AA13" s="236" t="n"/>
      <c r="AB13" s="236" t="n"/>
      <c r="AC13" s="236" t="n"/>
      <c r="AD13" s="236" t="n"/>
      <c r="AE13" s="236" t="n"/>
      <c r="AF13" s="264">
        <f>IF(COUNTA(S13:AE13)=0,"",ROUND(AVERAGE(S13:AE13),1))</f>
        <v/>
      </c>
      <c r="AH13" s="236" t="n"/>
      <c r="AI13" s="236" t="n"/>
      <c r="AJ13" s="236" t="n"/>
      <c r="AK13" s="236" t="n"/>
      <c r="AL13" s="236" t="n"/>
      <c r="AM13" s="236" t="n"/>
      <c r="AN13" s="236" t="n"/>
      <c r="AO13" s="236" t="n"/>
      <c r="AP13" s="236" t="n"/>
      <c r="AQ13" s="236" t="n"/>
      <c r="AR13" s="236" t="n"/>
      <c r="AS13" s="236" t="n"/>
      <c r="AT13" s="236" t="n"/>
      <c r="AU13" s="237">
        <f>IF(COUNTA(AH13:AT13)=0,"",ROUND(AVERAGE(AH13:AT13),1))</f>
        <v/>
      </c>
    </row>
    <row r="14" ht="13.8" customHeight="1" s="185">
      <c r="A14" s="213" t="n">
        <v>9</v>
      </c>
      <c r="B14" s="234">
        <f t="array" ref="B14:B14">IFERROR(INDEX(Liste_Enfants!B$4:B$53,SMALL(IF(Liste_Enfants!E$4:E$53="D",ROW(Liste_Enfants!E$4:E$53)-3),9))&amp;" "&amp;INDEX(Liste_Enfants!C$4:C$53,SMALL(IF(Liste_Enfants!E$4:E$53="D",ROW(Liste_Enfants!E$4:E$53)-3),9)),"")</f>
        <v/>
      </c>
      <c r="C14" s="235" t="n"/>
      <c r="D14" s="236" t="n"/>
      <c r="E14" s="236" t="n"/>
      <c r="F14" s="236" t="n"/>
      <c r="G14" s="236" t="n"/>
      <c r="H14" s="236" t="n"/>
      <c r="I14" s="236" t="n"/>
      <c r="J14" s="236" t="n"/>
      <c r="K14" s="236" t="n"/>
      <c r="L14" s="236" t="n"/>
      <c r="M14" s="236" t="n"/>
      <c r="N14" s="236" t="n"/>
      <c r="O14" s="236" t="n"/>
      <c r="P14" s="236" t="n"/>
      <c r="Q14" s="264">
        <f>IF(COUNTA(D14:P14)=0,"",ROUND(AVERAGE(D14:P14),1))</f>
        <v/>
      </c>
      <c r="S14" s="236" t="n"/>
      <c r="T14" s="236" t="n"/>
      <c r="U14" s="236" t="n"/>
      <c r="V14" s="236" t="n"/>
      <c r="W14" s="236" t="n"/>
      <c r="X14" s="236" t="n"/>
      <c r="Y14" s="236" t="n"/>
      <c r="Z14" s="236" t="n"/>
      <c r="AA14" s="236" t="n"/>
      <c r="AB14" s="236" t="n"/>
      <c r="AC14" s="236" t="n"/>
      <c r="AD14" s="236" t="n"/>
      <c r="AE14" s="236" t="n"/>
      <c r="AF14" s="264">
        <f>IF(COUNTA(S14:AE14)=0,"",ROUND(AVERAGE(S14:AE14),1))</f>
        <v/>
      </c>
      <c r="AH14" s="236" t="n"/>
      <c r="AI14" s="236" t="n"/>
      <c r="AJ14" s="236" t="n"/>
      <c r="AK14" s="236" t="n"/>
      <c r="AL14" s="236" t="n"/>
      <c r="AM14" s="236" t="n"/>
      <c r="AN14" s="236" t="n"/>
      <c r="AO14" s="236" t="n"/>
      <c r="AP14" s="236" t="n"/>
      <c r="AQ14" s="236" t="n"/>
      <c r="AR14" s="236" t="n"/>
      <c r="AS14" s="236" t="n"/>
      <c r="AT14" s="236" t="n"/>
      <c r="AU14" s="237">
        <f>IF(COUNTA(AH14:AT14)=0,"",ROUND(AVERAGE(AH14:AT14),1))</f>
        <v/>
      </c>
    </row>
    <row r="15" ht="13.8" customHeight="1" s="185">
      <c r="A15" s="238" t="n">
        <v>10</v>
      </c>
      <c r="B15" s="239">
        <f t="array" ref="B15:B15">IFERROR(INDEX(Liste_Enfants!B$4:B$53,SMALL(IF(Liste_Enfants!E$4:E$53="D",ROW(Liste_Enfants!E$4:E$53)-3),10))&amp;" "&amp;INDEX(Liste_Enfants!C$4:C$53,SMALL(IF(Liste_Enfants!E$4:E$53="D",ROW(Liste_Enfants!E$4:E$53)-3),10)),"")</f>
        <v/>
      </c>
      <c r="C15" s="235" t="n"/>
      <c r="D15" s="236" t="n"/>
      <c r="E15" s="236" t="n"/>
      <c r="F15" s="236" t="n"/>
      <c r="G15" s="236" t="n"/>
      <c r="H15" s="236" t="n"/>
      <c r="I15" s="236" t="n"/>
      <c r="J15" s="236" t="n"/>
      <c r="K15" s="236" t="n"/>
      <c r="L15" s="236" t="n"/>
      <c r="M15" s="236" t="n"/>
      <c r="N15" s="236" t="n"/>
      <c r="O15" s="236" t="n"/>
      <c r="P15" s="236" t="n"/>
      <c r="Q15" s="264">
        <f>IF(COUNTA(D15:P15)=0,"",ROUND(AVERAGE(D15:P15),1))</f>
        <v/>
      </c>
      <c r="S15" s="236" t="n"/>
      <c r="T15" s="236" t="n"/>
      <c r="U15" s="236" t="n"/>
      <c r="V15" s="236" t="n"/>
      <c r="W15" s="236" t="n"/>
      <c r="X15" s="236" t="n"/>
      <c r="Y15" s="236" t="n"/>
      <c r="Z15" s="236" t="n"/>
      <c r="AA15" s="236" t="n"/>
      <c r="AB15" s="236" t="n"/>
      <c r="AC15" s="236" t="n"/>
      <c r="AD15" s="236" t="n"/>
      <c r="AE15" s="236" t="n"/>
      <c r="AF15" s="264">
        <f>IF(COUNTA(S15:AE15)=0,"",ROUND(AVERAGE(S15:AE15),1))</f>
        <v/>
      </c>
      <c r="AH15" s="236" t="n"/>
      <c r="AI15" s="236" t="n"/>
      <c r="AJ15" s="236" t="n"/>
      <c r="AK15" s="236" t="n"/>
      <c r="AL15" s="236" t="n"/>
      <c r="AM15" s="236" t="n"/>
      <c r="AN15" s="236" t="n"/>
      <c r="AO15" s="236" t="n"/>
      <c r="AP15" s="236" t="n"/>
      <c r="AQ15" s="236" t="n"/>
      <c r="AR15" s="236" t="n"/>
      <c r="AS15" s="236" t="n"/>
      <c r="AT15" s="236" t="n"/>
      <c r="AU15" s="237">
        <f>IF(COUNTA(AH15:AT15)=0,"",ROUND(AVERAGE(AH15:AT15),1))</f>
        <v/>
      </c>
    </row>
    <row r="16" ht="13.8" customHeight="1" s="185">
      <c r="A16" s="213" t="n">
        <v>11</v>
      </c>
      <c r="B16" s="234">
        <f t="array" ref="B16:B16">IFERROR(INDEX(Liste_Enfants!B$4:B$53,SMALL(IF(Liste_Enfants!E$4:E$53="D",ROW(Liste_Enfants!E$4:E$53)-3),11))&amp;" "&amp;INDEX(Liste_Enfants!C$4:C$53,SMALL(IF(Liste_Enfants!E$4:E$53="D",ROW(Liste_Enfants!E$4:E$53)-3),11)),"")</f>
        <v/>
      </c>
      <c r="C16" s="235" t="n"/>
      <c r="D16" s="236" t="n"/>
      <c r="E16" s="236" t="n"/>
      <c r="F16" s="236" t="n"/>
      <c r="G16" s="236" t="n"/>
      <c r="H16" s="236" t="n"/>
      <c r="I16" s="236" t="n"/>
      <c r="J16" s="236" t="n"/>
      <c r="K16" s="236" t="n"/>
      <c r="L16" s="236" t="n"/>
      <c r="M16" s="236" t="n"/>
      <c r="N16" s="236" t="n"/>
      <c r="O16" s="236" t="n"/>
      <c r="P16" s="236" t="n"/>
      <c r="Q16" s="264">
        <f>IF(COUNTA(D16:P16)=0,"",ROUND(AVERAGE(D16:P16),1))</f>
        <v/>
      </c>
      <c r="S16" s="236" t="n"/>
      <c r="T16" s="236" t="n"/>
      <c r="U16" s="236" t="n"/>
      <c r="V16" s="236" t="n"/>
      <c r="W16" s="236" t="n"/>
      <c r="X16" s="236" t="n"/>
      <c r="Y16" s="236" t="n"/>
      <c r="Z16" s="236" t="n"/>
      <c r="AA16" s="236" t="n"/>
      <c r="AB16" s="236" t="n"/>
      <c r="AC16" s="236" t="n"/>
      <c r="AD16" s="236" t="n"/>
      <c r="AE16" s="236" t="n"/>
      <c r="AF16" s="264">
        <f>IF(COUNTA(S16:AE16)=0,"",ROUND(AVERAGE(S16:AE16),1))</f>
        <v/>
      </c>
      <c r="AH16" s="236" t="n"/>
      <c r="AI16" s="236" t="n"/>
      <c r="AJ16" s="236" t="n"/>
      <c r="AK16" s="236" t="n"/>
      <c r="AL16" s="236" t="n"/>
      <c r="AM16" s="236" t="n"/>
      <c r="AN16" s="236" t="n"/>
      <c r="AO16" s="236" t="n"/>
      <c r="AP16" s="236" t="n"/>
      <c r="AQ16" s="236" t="n"/>
      <c r="AR16" s="236" t="n"/>
      <c r="AS16" s="236" t="n"/>
      <c r="AT16" s="236" t="n"/>
      <c r="AU16" s="237">
        <f>IF(COUNTA(AH16:AT16)=0,"",ROUND(AVERAGE(AH16:AT16),1))</f>
        <v/>
      </c>
    </row>
    <row r="17" ht="13.8" customHeight="1" s="185">
      <c r="A17" s="238" t="n">
        <v>12</v>
      </c>
      <c r="B17" s="239">
        <f t="array" ref="B17:B17">IFERROR(INDEX(Liste_Enfants!B$4:B$53,SMALL(IF(Liste_Enfants!E$4:E$53="D",ROW(Liste_Enfants!E$4:E$53)-3),12))&amp;" "&amp;INDEX(Liste_Enfants!C$4:C$53,SMALL(IF(Liste_Enfants!E$4:E$53="D",ROW(Liste_Enfants!E$4:E$53)-3),12)),"")</f>
        <v/>
      </c>
      <c r="C17" s="235" t="n"/>
      <c r="D17" s="236" t="n"/>
      <c r="E17" s="236" t="n"/>
      <c r="F17" s="236" t="n"/>
      <c r="G17" s="236" t="n"/>
      <c r="H17" s="236" t="n"/>
      <c r="I17" s="236" t="n"/>
      <c r="J17" s="236" t="n"/>
      <c r="K17" s="236" t="n"/>
      <c r="L17" s="236" t="n"/>
      <c r="M17" s="236" t="n"/>
      <c r="N17" s="236" t="n"/>
      <c r="O17" s="236" t="n"/>
      <c r="P17" s="236" t="n"/>
      <c r="Q17" s="264">
        <f>IF(COUNTA(D17:P17)=0,"",ROUND(AVERAGE(D17:P17),1))</f>
        <v/>
      </c>
      <c r="S17" s="236" t="n"/>
      <c r="T17" s="236" t="n"/>
      <c r="U17" s="236" t="n"/>
      <c r="V17" s="236" t="n"/>
      <c r="W17" s="236" t="n"/>
      <c r="X17" s="236" t="n"/>
      <c r="Y17" s="236" t="n"/>
      <c r="Z17" s="236" t="n"/>
      <c r="AA17" s="236" t="n"/>
      <c r="AB17" s="236" t="n"/>
      <c r="AC17" s="236" t="n"/>
      <c r="AD17" s="236" t="n"/>
      <c r="AE17" s="236" t="n"/>
      <c r="AF17" s="264">
        <f>IF(COUNTA(S17:AE17)=0,"",ROUND(AVERAGE(S17:AE17),1))</f>
        <v/>
      </c>
      <c r="AH17" s="236" t="n"/>
      <c r="AI17" s="236" t="n"/>
      <c r="AJ17" s="236" t="n"/>
      <c r="AK17" s="236" t="n"/>
      <c r="AL17" s="236" t="n"/>
      <c r="AM17" s="236" t="n"/>
      <c r="AN17" s="236" t="n"/>
      <c r="AO17" s="236" t="n"/>
      <c r="AP17" s="236" t="n"/>
      <c r="AQ17" s="236" t="n"/>
      <c r="AR17" s="236" t="n"/>
      <c r="AS17" s="236" t="n"/>
      <c r="AT17" s="236" t="n"/>
      <c r="AU17" s="237">
        <f>IF(COUNTA(AH17:AT17)=0,"",ROUND(AVERAGE(AH17:AT17),1))</f>
        <v/>
      </c>
    </row>
    <row r="18" ht="13.8" customHeight="1" s="185">
      <c r="A18" s="213" t="n">
        <v>13</v>
      </c>
      <c r="B18" s="234">
        <f t="array" ref="B18:B18">IFERROR(INDEX(Liste_Enfants!B$4:B$53,SMALL(IF(Liste_Enfants!E$4:E$53="D",ROW(Liste_Enfants!E$4:E$53)-3),13))&amp;" "&amp;INDEX(Liste_Enfants!C$4:C$53,SMALL(IF(Liste_Enfants!E$4:E$53="D",ROW(Liste_Enfants!E$4:E$53)-3),13)),"")</f>
        <v/>
      </c>
      <c r="C18" s="235" t="n"/>
      <c r="D18" s="236" t="n"/>
      <c r="E18" s="236" t="n"/>
      <c r="F18" s="236" t="n"/>
      <c r="G18" s="236" t="n"/>
      <c r="H18" s="236" t="n"/>
      <c r="I18" s="236" t="n"/>
      <c r="J18" s="236" t="n"/>
      <c r="K18" s="236" t="n"/>
      <c r="L18" s="236" t="n"/>
      <c r="M18" s="236" t="n"/>
      <c r="N18" s="236" t="n"/>
      <c r="O18" s="236" t="n"/>
      <c r="P18" s="236" t="n"/>
      <c r="Q18" s="264">
        <f>IF(COUNTA(D18:P18)=0,"",ROUND(AVERAGE(D18:P18),1))</f>
        <v/>
      </c>
      <c r="S18" s="236" t="n"/>
      <c r="T18" s="236" t="n"/>
      <c r="U18" s="236" t="n"/>
      <c r="V18" s="236" t="n"/>
      <c r="W18" s="236" t="n"/>
      <c r="X18" s="236" t="n"/>
      <c r="Y18" s="236" t="n"/>
      <c r="Z18" s="236" t="n"/>
      <c r="AA18" s="236" t="n"/>
      <c r="AB18" s="236" t="n"/>
      <c r="AC18" s="236" t="n"/>
      <c r="AD18" s="236" t="n"/>
      <c r="AE18" s="236" t="n"/>
      <c r="AF18" s="264">
        <f>IF(COUNTA(S18:AE18)=0,"",ROUND(AVERAGE(S18:AE18),1))</f>
        <v/>
      </c>
      <c r="AH18" s="236" t="n"/>
      <c r="AI18" s="236" t="n"/>
      <c r="AJ18" s="236" t="n"/>
      <c r="AK18" s="236" t="n"/>
      <c r="AL18" s="236" t="n"/>
      <c r="AM18" s="236" t="n"/>
      <c r="AN18" s="236" t="n"/>
      <c r="AO18" s="236" t="n"/>
      <c r="AP18" s="236" t="n"/>
      <c r="AQ18" s="236" t="n"/>
      <c r="AR18" s="236" t="n"/>
      <c r="AS18" s="236" t="n"/>
      <c r="AT18" s="236" t="n"/>
      <c r="AU18" s="237">
        <f>IF(COUNTA(AH18:AT18)=0,"",ROUND(AVERAGE(AH18:AT18),1))</f>
        <v/>
      </c>
    </row>
    <row r="19" ht="13.8" customHeight="1" s="185">
      <c r="A19" s="238" t="n">
        <v>14</v>
      </c>
      <c r="B19" s="239">
        <f t="array" ref="B19:B19">IFERROR(INDEX(Liste_Enfants!B$4:B$53,SMALL(IF(Liste_Enfants!E$4:E$53="D",ROW(Liste_Enfants!E$4:E$53)-3),14))&amp;" "&amp;INDEX(Liste_Enfants!C$4:C$53,SMALL(IF(Liste_Enfants!E$4:E$53="D",ROW(Liste_Enfants!E$4:E$53)-3),14)),"")</f>
        <v/>
      </c>
      <c r="C19" s="235" t="n"/>
      <c r="D19" s="236" t="n"/>
      <c r="E19" s="236" t="n"/>
      <c r="F19" s="236" t="n"/>
      <c r="G19" s="236" t="n"/>
      <c r="H19" s="236" t="n"/>
      <c r="I19" s="236" t="n"/>
      <c r="J19" s="236" t="n"/>
      <c r="K19" s="236" t="n"/>
      <c r="L19" s="236" t="n"/>
      <c r="M19" s="236" t="n"/>
      <c r="N19" s="236" t="n"/>
      <c r="O19" s="236" t="n"/>
      <c r="P19" s="236" t="n"/>
      <c r="Q19" s="264">
        <f>IF(COUNTA(D19:P19)=0,"",ROUND(AVERAGE(D19:P19),1))</f>
        <v/>
      </c>
      <c r="S19" s="236" t="n"/>
      <c r="T19" s="236" t="n"/>
      <c r="U19" s="236" t="n"/>
      <c r="V19" s="236" t="n"/>
      <c r="W19" s="236" t="n"/>
      <c r="X19" s="236" t="n"/>
      <c r="Y19" s="236" t="n"/>
      <c r="Z19" s="236" t="n"/>
      <c r="AA19" s="236" t="n"/>
      <c r="AB19" s="236" t="n"/>
      <c r="AC19" s="236" t="n"/>
      <c r="AD19" s="236" t="n"/>
      <c r="AE19" s="236" t="n"/>
      <c r="AF19" s="264">
        <f>IF(COUNTA(S19:AE19)=0,"",ROUND(AVERAGE(S19:AE19),1))</f>
        <v/>
      </c>
      <c r="AH19" s="236" t="n"/>
      <c r="AI19" s="236" t="n"/>
      <c r="AJ19" s="236" t="n"/>
      <c r="AK19" s="236" t="n"/>
      <c r="AL19" s="236" t="n"/>
      <c r="AM19" s="236" t="n"/>
      <c r="AN19" s="236" t="n"/>
      <c r="AO19" s="236" t="n"/>
      <c r="AP19" s="236" t="n"/>
      <c r="AQ19" s="236" t="n"/>
      <c r="AR19" s="236" t="n"/>
      <c r="AS19" s="236" t="n"/>
      <c r="AT19" s="236" t="n"/>
      <c r="AU19" s="237">
        <f>IF(COUNTA(AH19:AT19)=0,"",ROUND(AVERAGE(AH19:AT19),1))</f>
        <v/>
      </c>
    </row>
    <row r="20" ht="13.8" customHeight="1" s="185">
      <c r="A20" s="213" t="n">
        <v>15</v>
      </c>
      <c r="B20" s="234">
        <f t="array" ref="B20:B20">IFERROR(INDEX(Liste_Enfants!B$4:B$53,SMALL(IF(Liste_Enfants!E$4:E$53="D",ROW(Liste_Enfants!E$4:E$53)-3),15))&amp;" "&amp;INDEX(Liste_Enfants!C$4:C$53,SMALL(IF(Liste_Enfants!E$4:E$53="D",ROW(Liste_Enfants!E$4:E$53)-3),15)),"")</f>
        <v/>
      </c>
      <c r="C20" s="235" t="n"/>
      <c r="D20" s="236" t="n"/>
      <c r="E20" s="236" t="n"/>
      <c r="F20" s="236" t="n"/>
      <c r="G20" s="236" t="n"/>
      <c r="H20" s="236" t="n"/>
      <c r="I20" s="236" t="n"/>
      <c r="J20" s="236" t="n"/>
      <c r="K20" s="236" t="n"/>
      <c r="L20" s="236" t="n"/>
      <c r="M20" s="236" t="n"/>
      <c r="N20" s="236" t="n"/>
      <c r="O20" s="236" t="n"/>
      <c r="P20" s="236" t="n"/>
      <c r="Q20" s="264">
        <f>IF(COUNTA(D20:P20)=0,"",ROUND(AVERAGE(D20:P20),1))</f>
        <v/>
      </c>
      <c r="S20" s="236" t="n"/>
      <c r="T20" s="236" t="n"/>
      <c r="U20" s="236" t="n"/>
      <c r="V20" s="236" t="n"/>
      <c r="W20" s="236" t="n"/>
      <c r="X20" s="236" t="n"/>
      <c r="Y20" s="236" t="n"/>
      <c r="Z20" s="236" t="n"/>
      <c r="AA20" s="236" t="n"/>
      <c r="AB20" s="236" t="n"/>
      <c r="AC20" s="236" t="n"/>
      <c r="AD20" s="236" t="n"/>
      <c r="AE20" s="236" t="n"/>
      <c r="AF20" s="264">
        <f>IF(COUNTA(S20:AE20)=0,"",ROUND(AVERAGE(S20:AE20),1))</f>
        <v/>
      </c>
      <c r="AH20" s="236" t="n"/>
      <c r="AI20" s="236" t="n"/>
      <c r="AJ20" s="236" t="n"/>
      <c r="AK20" s="236" t="n"/>
      <c r="AL20" s="236" t="n"/>
      <c r="AM20" s="236" t="n"/>
      <c r="AN20" s="236" t="n"/>
      <c r="AO20" s="236" t="n"/>
      <c r="AP20" s="236" t="n"/>
      <c r="AQ20" s="236" t="n"/>
      <c r="AR20" s="236" t="n"/>
      <c r="AS20" s="236" t="n"/>
      <c r="AT20" s="236" t="n"/>
      <c r="AU20" s="237">
        <f>IF(COUNTA(AH20:AT20)=0,"",ROUND(AVERAGE(AH20:AT20),1))</f>
        <v/>
      </c>
    </row>
    <row r="21" ht="12.8" customHeight="1" s="185">
      <c r="A21" s="233" t="inlineStr">
        <is>
          <t>📊 MOY.</t>
        </is>
      </c>
      <c r="C21" s="235" t="n"/>
      <c r="D21" s="241">
        <f>IF(COUNTA(D6:D20)=0,"",ROUND(AVERAGE(D6:D20),1))</f>
        <v/>
      </c>
      <c r="E21" s="241">
        <f>IF(COUNTA(E6:E20)=0,"",ROUND(AVERAGE(E6:E20),1))</f>
        <v/>
      </c>
      <c r="F21" s="241">
        <f>IF(COUNTA(F6:F20)=0,"",ROUND(AVERAGE(F6:F20),1))</f>
        <v/>
      </c>
      <c r="G21" s="241">
        <f>IF(COUNTA(G6:G20)=0,"",ROUND(AVERAGE(G6:G20),1))</f>
        <v/>
      </c>
      <c r="H21" s="241">
        <f>IF(COUNTA(H6:H20)=0,"",ROUND(AVERAGE(H6:H20),1))</f>
        <v/>
      </c>
      <c r="I21" s="241">
        <f>IF(COUNTA(I6:I20)=0,"",ROUND(AVERAGE(I6:I20),1))</f>
        <v/>
      </c>
      <c r="J21" s="241">
        <f>IF(COUNTA(J6:J20)=0,"",ROUND(AVERAGE(J6:J20),1))</f>
        <v/>
      </c>
      <c r="K21" s="241">
        <f>IF(COUNTA(K6:K20)=0,"",ROUND(AVERAGE(K6:K20),1))</f>
        <v/>
      </c>
      <c r="L21" s="241">
        <f>IF(COUNTA(L6:L20)=0,"",ROUND(AVERAGE(L6:L20),1))</f>
        <v/>
      </c>
      <c r="M21" s="241">
        <f>IF(COUNTA(M6:M20)=0,"",ROUND(AVERAGE(M6:M20),1))</f>
        <v/>
      </c>
      <c r="N21" s="241">
        <f>IF(COUNTA(N6:N20)=0,"",ROUND(AVERAGE(N6:N20),1))</f>
        <v/>
      </c>
      <c r="O21" s="241">
        <f>IF(COUNTA(O6:O20)=0,"",ROUND(AVERAGE(O6:O20),1))</f>
        <v/>
      </c>
      <c r="P21" s="241">
        <f>IF(COUNTA(P6:P20)=0,"",ROUND(AVERAGE(P6:P20),1))</f>
        <v/>
      </c>
      <c r="Q21" s="265">
        <f>IF(COUNTA(Q6:Q20)=0,"",ROUND(AVERAGE(Q6:Q20),1))</f>
        <v/>
      </c>
      <c r="S21" s="241">
        <f>IF(COUNTA(S6:S20)=0,"",ROUND(AVERAGE(S6:S20),1))</f>
        <v/>
      </c>
      <c r="T21" s="241">
        <f>IF(COUNTA(T6:T20)=0,"",ROUND(AVERAGE(T6:T20),1))</f>
        <v/>
      </c>
      <c r="U21" s="241">
        <f>IF(COUNTA(U6:U20)=0,"",ROUND(AVERAGE(U6:U20),1))</f>
        <v/>
      </c>
      <c r="V21" s="241">
        <f>IF(COUNTA(V6:V20)=0,"",ROUND(AVERAGE(V6:V20),1))</f>
        <v/>
      </c>
      <c r="W21" s="241">
        <f>IF(COUNTA(W6:W20)=0,"",ROUND(AVERAGE(W6:W20),1))</f>
        <v/>
      </c>
      <c r="X21" s="241">
        <f>IF(COUNTA(X6:X20)=0,"",ROUND(AVERAGE(X6:X20),1))</f>
        <v/>
      </c>
      <c r="Y21" s="241">
        <f>IF(COUNTA(Y6:Y20)=0,"",ROUND(AVERAGE(Y6:Y20),1))</f>
        <v/>
      </c>
      <c r="Z21" s="241">
        <f>IF(COUNTA(Z6:Z20)=0,"",ROUND(AVERAGE(Z6:Z20),1))</f>
        <v/>
      </c>
      <c r="AA21" s="241">
        <f>IF(COUNTA(AA6:AA20)=0,"",ROUND(AVERAGE(AA6:AA20),1))</f>
        <v/>
      </c>
      <c r="AB21" s="241">
        <f>IF(COUNTA(AB6:AB20)=0,"",ROUND(AVERAGE(AB6:AB20),1))</f>
        <v/>
      </c>
      <c r="AC21" s="241">
        <f>IF(COUNTA(AC6:AC20)=0,"",ROUND(AVERAGE(AC6:AC20),1))</f>
        <v/>
      </c>
      <c r="AD21" s="241">
        <f>IF(COUNTA(AD6:AD20)=0,"",ROUND(AVERAGE(AD6:AD20),1))</f>
        <v/>
      </c>
      <c r="AE21" s="241">
        <f>IF(COUNTA(AE6:AE20)=0,"",ROUND(AVERAGE(AE6:AE20),1))</f>
        <v/>
      </c>
      <c r="AF21" s="265">
        <f>IF(COUNTA(AF6:AF20)=0,"",ROUND(AVERAGE(AF6:AF20),1))</f>
        <v/>
      </c>
      <c r="AH21" s="241">
        <f>IF(COUNTA(AH6:AH20)=0,"",ROUND(AVERAGE(AH6:AH20),1))</f>
        <v/>
      </c>
      <c r="AI21" s="241">
        <f>IF(COUNTA(AI6:AI20)=0,"",ROUND(AVERAGE(AI6:AI20),1))</f>
        <v/>
      </c>
      <c r="AJ21" s="241">
        <f>IF(COUNTA(AJ6:AJ20)=0,"",ROUND(AVERAGE(AJ6:AJ20),1))</f>
        <v/>
      </c>
      <c r="AK21" s="241">
        <f>IF(COUNTA(AK6:AK20)=0,"",ROUND(AVERAGE(AK6:AK20),1))</f>
        <v/>
      </c>
      <c r="AL21" s="241">
        <f>IF(COUNTA(AL6:AL20)=0,"",ROUND(AVERAGE(AL6:AL20),1))</f>
        <v/>
      </c>
      <c r="AM21" s="241">
        <f>IF(COUNTA(AM6:AM20)=0,"",ROUND(AVERAGE(AM6:AM20),1))</f>
        <v/>
      </c>
      <c r="AN21" s="241">
        <f>IF(COUNTA(AN6:AN20)=0,"",ROUND(AVERAGE(AN6:AN20),1))</f>
        <v/>
      </c>
      <c r="AO21" s="241">
        <f>IF(COUNTA(AO6:AO20)=0,"",ROUND(AVERAGE(AO6:AO20),1))</f>
        <v/>
      </c>
      <c r="AP21" s="241">
        <f>IF(COUNTA(AP6:AP20)=0,"",ROUND(AVERAGE(AP6:AP20),1))</f>
        <v/>
      </c>
      <c r="AQ21" s="241">
        <f>IF(COUNTA(AQ6:AQ20)=0,"",ROUND(AVERAGE(AQ6:AQ20),1))</f>
        <v/>
      </c>
      <c r="AR21" s="241">
        <f>IF(COUNTA(AR6:AR20)=0,"",ROUND(AVERAGE(AR6:AR20),1))</f>
        <v/>
      </c>
      <c r="AS21" s="241">
        <f>IF(COUNTA(AS6:AS20)=0,"",ROUND(AVERAGE(AS6:AS20),1))</f>
        <v/>
      </c>
      <c r="AT21" s="241">
        <f>IF(COUNTA(AT6:AT20)=0,"",ROUND(AVERAGE(AT6:AT20),1))</f>
        <v/>
      </c>
      <c r="AU21" s="266">
        <f>IF(COUNTA(AU6:AU20)=0,"",ROUND(AVERAGE(AU6:AU20),1))</f>
        <v/>
      </c>
    </row>
    <row r="22" ht="30" customHeight="1" s="185">
      <c r="A22" s="242" t="inlineStr">
        <is>
          <t>N°</t>
        </is>
      </c>
      <c r="B22" s="243" t="inlineStr">
        <is>
          <t>📅 MARDI</t>
        </is>
      </c>
      <c r="C22" s="228" t="n"/>
      <c r="D22" s="229" t="inlineStr">
        <is>
          <t>Règles</t>
        </is>
      </c>
      <c r="E22" s="229" t="inlineStr">
        <is>
          <t>Coopér.</t>
        </is>
      </c>
      <c r="F22" s="229" t="inlineStr">
        <is>
          <t>Comm.</t>
        </is>
      </c>
      <c r="G22" s="229" t="inlineStr">
        <is>
          <t>Entraide</t>
        </is>
      </c>
      <c r="H22" s="230" t="inlineStr">
        <is>
          <t>Initiat.</t>
        </is>
      </c>
      <c r="I22" s="230" t="inlineStr">
        <is>
          <t>Gest.mat</t>
        </is>
      </c>
      <c r="J22" s="230" t="inlineStr">
        <is>
          <t>Orga.</t>
        </is>
      </c>
      <c r="K22" s="231" t="inlineStr">
        <is>
          <t>Imagin.</t>
        </is>
      </c>
      <c r="L22" s="231" t="inlineStr">
        <is>
          <t>Expr.art</t>
        </is>
      </c>
      <c r="M22" s="231" t="inlineStr">
        <is>
          <t>Expr.corp</t>
        </is>
      </c>
      <c r="N22" s="232" t="inlineStr">
        <is>
          <t>Coord.</t>
        </is>
      </c>
      <c r="O22" s="232" t="inlineStr">
        <is>
          <t>Endur.</t>
        </is>
      </c>
      <c r="P22" s="232" t="inlineStr">
        <is>
          <t>Esp.sport</t>
        </is>
      </c>
      <c r="Q22" s="267" t="inlineStr">
        <is>
          <t>MOY</t>
        </is>
      </c>
      <c r="R22" s="268" t="inlineStr">
        <is>
          <t>▼ Activité</t>
        </is>
      </c>
      <c r="S22" s="229" t="inlineStr">
        <is>
          <t>Règles</t>
        </is>
      </c>
      <c r="T22" s="229" t="inlineStr">
        <is>
          <t>Coopér.</t>
        </is>
      </c>
      <c r="U22" s="229" t="inlineStr">
        <is>
          <t>Comm.</t>
        </is>
      </c>
      <c r="V22" s="229" t="inlineStr">
        <is>
          <t>Entraide</t>
        </is>
      </c>
      <c r="W22" s="230" t="inlineStr">
        <is>
          <t>Initiat.</t>
        </is>
      </c>
      <c r="X22" s="230" t="inlineStr">
        <is>
          <t>Gest.mat</t>
        </is>
      </c>
      <c r="Y22" s="230" t="inlineStr">
        <is>
          <t>Orga.</t>
        </is>
      </c>
      <c r="Z22" s="231" t="inlineStr">
        <is>
          <t>Imagin.</t>
        </is>
      </c>
      <c r="AA22" s="231" t="inlineStr">
        <is>
          <t>Expr.art</t>
        </is>
      </c>
      <c r="AB22" s="231" t="inlineStr">
        <is>
          <t>Expr.corp</t>
        </is>
      </c>
      <c r="AC22" s="232" t="inlineStr">
        <is>
          <t>Coord.</t>
        </is>
      </c>
      <c r="AD22" s="232" t="inlineStr">
        <is>
          <t>Endur.</t>
        </is>
      </c>
      <c r="AE22" s="232" t="inlineStr">
        <is>
          <t>Esp.sport</t>
        </is>
      </c>
      <c r="AF22" s="267" t="inlineStr">
        <is>
          <t>MOY</t>
        </is>
      </c>
      <c r="AH22" s="229" t="inlineStr">
        <is>
          <t>Règles</t>
        </is>
      </c>
      <c r="AI22" s="229" t="inlineStr">
        <is>
          <t>Coopér.</t>
        </is>
      </c>
      <c r="AJ22" s="229" t="inlineStr">
        <is>
          <t>Comm.</t>
        </is>
      </c>
      <c r="AK22" s="229" t="inlineStr">
        <is>
          <t>Entraide</t>
        </is>
      </c>
      <c r="AL22" s="230" t="inlineStr">
        <is>
          <t>Initiat.</t>
        </is>
      </c>
      <c r="AM22" s="230" t="inlineStr">
        <is>
          <t>Gest.mat</t>
        </is>
      </c>
      <c r="AN22" s="230" t="inlineStr">
        <is>
          <t>Orga.</t>
        </is>
      </c>
      <c r="AO22" s="231" t="inlineStr">
        <is>
          <t>Imagin.</t>
        </is>
      </c>
      <c r="AP22" s="231" t="inlineStr">
        <is>
          <t>Expr.art</t>
        </is>
      </c>
      <c r="AQ22" s="231" t="inlineStr">
        <is>
          <t>Expr.corp</t>
        </is>
      </c>
      <c r="AR22" s="232" t="inlineStr">
        <is>
          <t>Coord.</t>
        </is>
      </c>
      <c r="AS22" s="232" t="inlineStr">
        <is>
          <t>Endur.</t>
        </is>
      </c>
      <c r="AT22" s="232" t="inlineStr">
        <is>
          <t>Esp.sport</t>
        </is>
      </c>
      <c r="AU22" s="269" t="inlineStr">
        <is>
          <t>MOY</t>
        </is>
      </c>
    </row>
    <row r="23" ht="13.8" customHeight="1" s="185">
      <c r="A23" s="213" t="n">
        <v>1</v>
      </c>
      <c r="B23" s="234">
        <f t="array" ref="B23:B23">IFERROR(INDEX(Liste_Enfants!B$4:B$53,SMALL(IF(Liste_Enfants!E$4:E$53="D",ROW(Liste_Enfants!E$4:E$53)-3),1))&amp;" "&amp;INDEX(Liste_Enfants!C$4:C$53,SMALL(IF(Liste_Enfants!E$4:E$53="D",ROW(Liste_Enfants!E$4:E$53)-3),1)),"")</f>
        <v/>
      </c>
      <c r="C23" s="235" t="n"/>
      <c r="D23" s="236" t="n"/>
      <c r="E23" s="236" t="n"/>
      <c r="F23" s="236" t="n"/>
      <c r="G23" s="236" t="n"/>
      <c r="H23" s="236" t="n"/>
      <c r="I23" s="236" t="n"/>
      <c r="J23" s="236" t="n"/>
      <c r="K23" s="236" t="n"/>
      <c r="L23" s="236" t="n"/>
      <c r="M23" s="236" t="n"/>
      <c r="N23" s="236" t="n"/>
      <c r="O23" s="236" t="n"/>
      <c r="P23" s="236" t="n"/>
      <c r="Q23" s="264">
        <f>IF(COUNTA(D23:P23)=0,"",ROUND(AVERAGE(D23:P23),1))</f>
        <v/>
      </c>
      <c r="S23" s="236" t="n"/>
      <c r="T23" s="236" t="n"/>
      <c r="U23" s="236" t="n"/>
      <c r="V23" s="236" t="n"/>
      <c r="W23" s="236" t="n"/>
      <c r="X23" s="236" t="n"/>
      <c r="Y23" s="236" t="n"/>
      <c r="Z23" s="236" t="n"/>
      <c r="AA23" s="236" t="n"/>
      <c r="AB23" s="236" t="n"/>
      <c r="AC23" s="236" t="n"/>
      <c r="AD23" s="236" t="n"/>
      <c r="AE23" s="236" t="n"/>
      <c r="AF23" s="264">
        <f>IF(COUNTA(S23:AE23)=0,"",ROUND(AVERAGE(S23:AE23),1))</f>
        <v/>
      </c>
      <c r="AH23" s="236" t="n"/>
      <c r="AI23" s="236" t="n"/>
      <c r="AJ23" s="236" t="n"/>
      <c r="AK23" s="236" t="n"/>
      <c r="AL23" s="236" t="n"/>
      <c r="AM23" s="236" t="n"/>
      <c r="AN23" s="236" t="n"/>
      <c r="AO23" s="236" t="n"/>
      <c r="AP23" s="236" t="n"/>
      <c r="AQ23" s="236" t="n"/>
      <c r="AR23" s="236" t="n"/>
      <c r="AS23" s="236" t="n"/>
      <c r="AT23" s="236" t="n"/>
      <c r="AU23" s="237">
        <f>IF(COUNTA(AH23:AT23)=0,"",ROUND(AVERAGE(AH23:AT23),1))</f>
        <v/>
      </c>
    </row>
    <row r="24" ht="13.8" customHeight="1" s="185">
      <c r="A24" s="238" t="n">
        <v>2</v>
      </c>
      <c r="B24" s="239">
        <f t="array" ref="B24:B24">IFERROR(INDEX(Liste_Enfants!B$4:B$53,SMALL(IF(Liste_Enfants!E$4:E$53="D",ROW(Liste_Enfants!E$4:E$53)-3),2))&amp;" "&amp;INDEX(Liste_Enfants!C$4:C$53,SMALL(IF(Liste_Enfants!E$4:E$53="D",ROW(Liste_Enfants!E$4:E$53)-3),2)),"")</f>
        <v/>
      </c>
      <c r="C24" s="235" t="n"/>
      <c r="D24" s="236" t="n"/>
      <c r="E24" s="236" t="n"/>
      <c r="F24" s="236" t="n"/>
      <c r="G24" s="236" t="n"/>
      <c r="H24" s="236" t="n"/>
      <c r="I24" s="236" t="n"/>
      <c r="J24" s="236" t="n"/>
      <c r="K24" s="236" t="n"/>
      <c r="L24" s="236" t="n"/>
      <c r="M24" s="236" t="n"/>
      <c r="N24" s="236" t="n"/>
      <c r="O24" s="236" t="n"/>
      <c r="P24" s="236" t="n"/>
      <c r="Q24" s="264">
        <f>IF(COUNTA(D24:P24)=0,"",ROUND(AVERAGE(D24:P24),1))</f>
        <v/>
      </c>
      <c r="S24" s="236" t="n"/>
      <c r="T24" s="236" t="n"/>
      <c r="U24" s="236" t="n"/>
      <c r="V24" s="236" t="n"/>
      <c r="W24" s="236" t="n"/>
      <c r="X24" s="236" t="n"/>
      <c r="Y24" s="236" t="n"/>
      <c r="Z24" s="236" t="n"/>
      <c r="AA24" s="236" t="n"/>
      <c r="AB24" s="236" t="n"/>
      <c r="AC24" s="236" t="n"/>
      <c r="AD24" s="236" t="n"/>
      <c r="AE24" s="236" t="n"/>
      <c r="AF24" s="264">
        <f>IF(COUNTA(S24:AE24)=0,"",ROUND(AVERAGE(S24:AE24),1))</f>
        <v/>
      </c>
      <c r="AH24" s="236" t="n"/>
      <c r="AI24" s="236" t="n"/>
      <c r="AJ24" s="236" t="n"/>
      <c r="AK24" s="236" t="n"/>
      <c r="AL24" s="236" t="n"/>
      <c r="AM24" s="236" t="n"/>
      <c r="AN24" s="236" t="n"/>
      <c r="AO24" s="236" t="n"/>
      <c r="AP24" s="236" t="n"/>
      <c r="AQ24" s="236" t="n"/>
      <c r="AR24" s="236" t="n"/>
      <c r="AS24" s="236" t="n"/>
      <c r="AT24" s="236" t="n"/>
      <c r="AU24" s="237">
        <f>IF(COUNTA(AH24:AT24)=0,"",ROUND(AVERAGE(AH24:AT24),1))</f>
        <v/>
      </c>
    </row>
    <row r="25" ht="13.8" customHeight="1" s="185">
      <c r="A25" s="213" t="n">
        <v>3</v>
      </c>
      <c r="B25" s="234">
        <f t="array" ref="B25:B25">IFERROR(INDEX(Liste_Enfants!B$4:B$53,SMALL(IF(Liste_Enfants!E$4:E$53="D",ROW(Liste_Enfants!E$4:E$53)-3),3))&amp;" "&amp;INDEX(Liste_Enfants!C$4:C$53,SMALL(IF(Liste_Enfants!E$4:E$53="D",ROW(Liste_Enfants!E$4:E$53)-3),3)),"")</f>
        <v/>
      </c>
      <c r="C25" s="235" t="n"/>
      <c r="D25" s="236" t="n"/>
      <c r="E25" s="236" t="n"/>
      <c r="F25" s="236" t="n"/>
      <c r="G25" s="236" t="n"/>
      <c r="H25" s="236" t="n"/>
      <c r="I25" s="236" t="n"/>
      <c r="J25" s="236" t="n"/>
      <c r="K25" s="236" t="n"/>
      <c r="L25" s="236" t="n"/>
      <c r="M25" s="236" t="n"/>
      <c r="N25" s="236" t="n"/>
      <c r="O25" s="236" t="n"/>
      <c r="P25" s="236" t="n"/>
      <c r="Q25" s="264">
        <f>IF(COUNTA(D25:P25)=0,"",ROUND(AVERAGE(D25:P25),1))</f>
        <v/>
      </c>
      <c r="S25" s="236" t="n"/>
      <c r="T25" s="236" t="n"/>
      <c r="U25" s="236" t="n"/>
      <c r="V25" s="236" t="n"/>
      <c r="W25" s="236" t="n"/>
      <c r="X25" s="236" t="n"/>
      <c r="Y25" s="236" t="n"/>
      <c r="Z25" s="236" t="n"/>
      <c r="AA25" s="236" t="n"/>
      <c r="AB25" s="236" t="n"/>
      <c r="AC25" s="236" t="n"/>
      <c r="AD25" s="236" t="n"/>
      <c r="AE25" s="236" t="n"/>
      <c r="AF25" s="264">
        <f>IF(COUNTA(S25:AE25)=0,"",ROUND(AVERAGE(S25:AE25),1))</f>
        <v/>
      </c>
      <c r="AH25" s="236" t="n"/>
      <c r="AI25" s="236" t="n"/>
      <c r="AJ25" s="236" t="n"/>
      <c r="AK25" s="236" t="n"/>
      <c r="AL25" s="236" t="n"/>
      <c r="AM25" s="236" t="n"/>
      <c r="AN25" s="236" t="n"/>
      <c r="AO25" s="236" t="n"/>
      <c r="AP25" s="236" t="n"/>
      <c r="AQ25" s="236" t="n"/>
      <c r="AR25" s="236" t="n"/>
      <c r="AS25" s="236" t="n"/>
      <c r="AT25" s="236" t="n"/>
      <c r="AU25" s="237">
        <f>IF(COUNTA(AH25:AT25)=0,"",ROUND(AVERAGE(AH25:AT25),1))</f>
        <v/>
      </c>
    </row>
    <row r="26" ht="13.8" customHeight="1" s="185">
      <c r="A26" s="238" t="n">
        <v>4</v>
      </c>
      <c r="B26" s="239">
        <f t="array" ref="B26:B26">IFERROR(INDEX(Liste_Enfants!B$4:B$53,SMALL(IF(Liste_Enfants!E$4:E$53="D",ROW(Liste_Enfants!E$4:E$53)-3),4))&amp;" "&amp;INDEX(Liste_Enfants!C$4:C$53,SMALL(IF(Liste_Enfants!E$4:E$53="D",ROW(Liste_Enfants!E$4:E$53)-3),4)),"")</f>
        <v/>
      </c>
      <c r="C26" s="235" t="n"/>
      <c r="D26" s="236" t="n"/>
      <c r="E26" s="236" t="n"/>
      <c r="F26" s="236" t="n"/>
      <c r="G26" s="236" t="n"/>
      <c r="H26" s="236" t="n"/>
      <c r="I26" s="236" t="n"/>
      <c r="J26" s="236" t="n"/>
      <c r="K26" s="236" t="n"/>
      <c r="L26" s="236" t="n"/>
      <c r="M26" s="236" t="n"/>
      <c r="N26" s="236" t="n"/>
      <c r="O26" s="236" t="n"/>
      <c r="P26" s="236" t="n"/>
      <c r="Q26" s="264">
        <f>IF(COUNTA(D26:P26)=0,"",ROUND(AVERAGE(D26:P26),1))</f>
        <v/>
      </c>
      <c r="S26" s="236" t="n"/>
      <c r="T26" s="236" t="n"/>
      <c r="U26" s="236" t="n"/>
      <c r="V26" s="236" t="n"/>
      <c r="W26" s="236" t="n"/>
      <c r="X26" s="236" t="n"/>
      <c r="Y26" s="236" t="n"/>
      <c r="Z26" s="236" t="n"/>
      <c r="AA26" s="236" t="n"/>
      <c r="AB26" s="236" t="n"/>
      <c r="AC26" s="236" t="n"/>
      <c r="AD26" s="236" t="n"/>
      <c r="AE26" s="236" t="n"/>
      <c r="AF26" s="264">
        <f>IF(COUNTA(S26:AE26)=0,"",ROUND(AVERAGE(S26:AE26),1))</f>
        <v/>
      </c>
      <c r="AH26" s="236" t="n"/>
      <c r="AI26" s="236" t="n"/>
      <c r="AJ26" s="236" t="n"/>
      <c r="AK26" s="236" t="n"/>
      <c r="AL26" s="236" t="n"/>
      <c r="AM26" s="236" t="n"/>
      <c r="AN26" s="236" t="n"/>
      <c r="AO26" s="236" t="n"/>
      <c r="AP26" s="236" t="n"/>
      <c r="AQ26" s="236" t="n"/>
      <c r="AR26" s="236" t="n"/>
      <c r="AS26" s="236" t="n"/>
      <c r="AT26" s="236" t="n"/>
      <c r="AU26" s="237">
        <f>IF(COUNTA(AH26:AT26)=0,"",ROUND(AVERAGE(AH26:AT26),1))</f>
        <v/>
      </c>
    </row>
    <row r="27" ht="13.8" customHeight="1" s="185">
      <c r="A27" s="213" t="n">
        <v>5</v>
      </c>
      <c r="B27" s="234">
        <f t="array" ref="B27:B27">IFERROR(INDEX(Liste_Enfants!B$4:B$53,SMALL(IF(Liste_Enfants!E$4:E$53="D",ROW(Liste_Enfants!E$4:E$53)-3),5))&amp;" "&amp;INDEX(Liste_Enfants!C$4:C$53,SMALL(IF(Liste_Enfants!E$4:E$53="D",ROW(Liste_Enfants!E$4:E$53)-3),5)),"")</f>
        <v/>
      </c>
      <c r="C27" s="235" t="n"/>
      <c r="D27" s="236" t="n"/>
      <c r="E27" s="236" t="n"/>
      <c r="F27" s="236" t="n"/>
      <c r="G27" s="236" t="n"/>
      <c r="H27" s="236" t="n"/>
      <c r="I27" s="236" t="n"/>
      <c r="J27" s="236" t="n"/>
      <c r="K27" s="236" t="n"/>
      <c r="L27" s="236" t="n"/>
      <c r="M27" s="236" t="n"/>
      <c r="N27" s="236" t="n"/>
      <c r="O27" s="236" t="n"/>
      <c r="P27" s="236" t="n"/>
      <c r="Q27" s="264">
        <f>IF(COUNTA(D27:P27)=0,"",ROUND(AVERAGE(D27:P27),1))</f>
        <v/>
      </c>
      <c r="S27" s="236" t="n"/>
      <c r="T27" s="236" t="n"/>
      <c r="U27" s="236" t="n"/>
      <c r="V27" s="236" t="n"/>
      <c r="W27" s="236" t="n"/>
      <c r="X27" s="236" t="n"/>
      <c r="Y27" s="236" t="n"/>
      <c r="Z27" s="236" t="n"/>
      <c r="AA27" s="236" t="n"/>
      <c r="AB27" s="236" t="n"/>
      <c r="AC27" s="236" t="n"/>
      <c r="AD27" s="236" t="n"/>
      <c r="AE27" s="236" t="n"/>
      <c r="AF27" s="264">
        <f>IF(COUNTA(S27:AE27)=0,"",ROUND(AVERAGE(S27:AE27),1))</f>
        <v/>
      </c>
      <c r="AH27" s="236" t="n"/>
      <c r="AI27" s="236" t="n"/>
      <c r="AJ27" s="236" t="n"/>
      <c r="AK27" s="236" t="n"/>
      <c r="AL27" s="236" t="n"/>
      <c r="AM27" s="236" t="n"/>
      <c r="AN27" s="236" t="n"/>
      <c r="AO27" s="236" t="n"/>
      <c r="AP27" s="236" t="n"/>
      <c r="AQ27" s="236" t="n"/>
      <c r="AR27" s="236" t="n"/>
      <c r="AS27" s="236" t="n"/>
      <c r="AT27" s="236" t="n"/>
      <c r="AU27" s="237">
        <f>IF(COUNTA(AH27:AT27)=0,"",ROUND(AVERAGE(AH27:AT27),1))</f>
        <v/>
      </c>
    </row>
    <row r="28" ht="13.8" customHeight="1" s="185">
      <c r="A28" s="238" t="n">
        <v>6</v>
      </c>
      <c r="B28" s="239">
        <f t="array" ref="B28:B28">IFERROR(INDEX(Liste_Enfants!B$4:B$53,SMALL(IF(Liste_Enfants!E$4:E$53="D",ROW(Liste_Enfants!E$4:E$53)-3),6))&amp;" "&amp;INDEX(Liste_Enfants!C$4:C$53,SMALL(IF(Liste_Enfants!E$4:E$53="D",ROW(Liste_Enfants!E$4:E$53)-3),6)),"")</f>
        <v/>
      </c>
      <c r="C28" s="235" t="n"/>
      <c r="D28" s="236" t="n"/>
      <c r="E28" s="236" t="n"/>
      <c r="F28" s="236" t="n"/>
      <c r="G28" s="236" t="n"/>
      <c r="H28" s="236" t="n"/>
      <c r="I28" s="236" t="n"/>
      <c r="J28" s="236" t="n"/>
      <c r="K28" s="236" t="n"/>
      <c r="L28" s="236" t="n"/>
      <c r="M28" s="236" t="n"/>
      <c r="N28" s="236" t="n"/>
      <c r="O28" s="236" t="n"/>
      <c r="P28" s="236" t="n"/>
      <c r="Q28" s="264">
        <f>IF(COUNTA(D28:P28)=0,"",ROUND(AVERAGE(D28:P28),1))</f>
        <v/>
      </c>
      <c r="S28" s="236" t="n"/>
      <c r="T28" s="236" t="n"/>
      <c r="U28" s="236" t="n"/>
      <c r="V28" s="236" t="n"/>
      <c r="W28" s="236" t="n"/>
      <c r="X28" s="236" t="n"/>
      <c r="Y28" s="236" t="n"/>
      <c r="Z28" s="236" t="n"/>
      <c r="AA28" s="236" t="n"/>
      <c r="AB28" s="236" t="n"/>
      <c r="AC28" s="236" t="n"/>
      <c r="AD28" s="236" t="n"/>
      <c r="AE28" s="236" t="n"/>
      <c r="AF28" s="264">
        <f>IF(COUNTA(S28:AE28)=0,"",ROUND(AVERAGE(S28:AE28),1))</f>
        <v/>
      </c>
      <c r="AH28" s="236" t="n"/>
      <c r="AI28" s="236" t="n"/>
      <c r="AJ28" s="236" t="n"/>
      <c r="AK28" s="236" t="n"/>
      <c r="AL28" s="236" t="n"/>
      <c r="AM28" s="236" t="n"/>
      <c r="AN28" s="236" t="n"/>
      <c r="AO28" s="236" t="n"/>
      <c r="AP28" s="236" t="n"/>
      <c r="AQ28" s="236" t="n"/>
      <c r="AR28" s="236" t="n"/>
      <c r="AS28" s="236" t="n"/>
      <c r="AT28" s="236" t="n"/>
      <c r="AU28" s="237">
        <f>IF(COUNTA(AH28:AT28)=0,"",ROUND(AVERAGE(AH28:AT28),1))</f>
        <v/>
      </c>
    </row>
    <row r="29" ht="13.8" customHeight="1" s="185">
      <c r="A29" s="213" t="n">
        <v>7</v>
      </c>
      <c r="B29" s="234">
        <f t="array" ref="B29:B29">IFERROR(INDEX(Liste_Enfants!B$4:B$53,SMALL(IF(Liste_Enfants!E$4:E$53="D",ROW(Liste_Enfants!E$4:E$53)-3),7))&amp;" "&amp;INDEX(Liste_Enfants!C$4:C$53,SMALL(IF(Liste_Enfants!E$4:E$53="D",ROW(Liste_Enfants!E$4:E$53)-3),7)),"")</f>
        <v/>
      </c>
      <c r="C29" s="235" t="n"/>
      <c r="D29" s="236" t="n"/>
      <c r="E29" s="236" t="n"/>
      <c r="F29" s="236" t="n"/>
      <c r="G29" s="236" t="n"/>
      <c r="H29" s="236" t="n"/>
      <c r="I29" s="236" t="n"/>
      <c r="J29" s="236" t="n"/>
      <c r="K29" s="236" t="n"/>
      <c r="L29" s="236" t="n"/>
      <c r="M29" s="236" t="n"/>
      <c r="N29" s="236" t="n"/>
      <c r="O29" s="236" t="n"/>
      <c r="P29" s="236" t="n"/>
      <c r="Q29" s="264">
        <f>IF(COUNTA(D29:P29)=0,"",ROUND(AVERAGE(D29:P29),1))</f>
        <v/>
      </c>
      <c r="S29" s="236" t="n"/>
      <c r="T29" s="236" t="n"/>
      <c r="U29" s="236" t="n"/>
      <c r="V29" s="236" t="n"/>
      <c r="W29" s="236" t="n"/>
      <c r="X29" s="236" t="n"/>
      <c r="Y29" s="236" t="n"/>
      <c r="Z29" s="236" t="n"/>
      <c r="AA29" s="236" t="n"/>
      <c r="AB29" s="236" t="n"/>
      <c r="AC29" s="236" t="n"/>
      <c r="AD29" s="236" t="n"/>
      <c r="AE29" s="236" t="n"/>
      <c r="AF29" s="264">
        <f>IF(COUNTA(S29:AE29)=0,"",ROUND(AVERAGE(S29:AE29),1))</f>
        <v/>
      </c>
      <c r="AH29" s="236" t="n"/>
      <c r="AI29" s="236" t="n"/>
      <c r="AJ29" s="236" t="n"/>
      <c r="AK29" s="236" t="n"/>
      <c r="AL29" s="236" t="n"/>
      <c r="AM29" s="236" t="n"/>
      <c r="AN29" s="236" t="n"/>
      <c r="AO29" s="236" t="n"/>
      <c r="AP29" s="236" t="n"/>
      <c r="AQ29" s="236" t="n"/>
      <c r="AR29" s="236" t="n"/>
      <c r="AS29" s="236" t="n"/>
      <c r="AT29" s="236" t="n"/>
      <c r="AU29" s="237">
        <f>IF(COUNTA(AH29:AT29)=0,"",ROUND(AVERAGE(AH29:AT29),1))</f>
        <v/>
      </c>
    </row>
    <row r="30" ht="13.8" customHeight="1" s="185">
      <c r="A30" s="238" t="n">
        <v>8</v>
      </c>
      <c r="B30" s="239">
        <f t="array" ref="B30:B30">IFERROR(INDEX(Liste_Enfants!B$4:B$53,SMALL(IF(Liste_Enfants!E$4:E$53="D",ROW(Liste_Enfants!E$4:E$53)-3),8))&amp;" "&amp;INDEX(Liste_Enfants!C$4:C$53,SMALL(IF(Liste_Enfants!E$4:E$53="D",ROW(Liste_Enfants!E$4:E$53)-3),8)),"")</f>
        <v/>
      </c>
      <c r="C30" s="235" t="n"/>
      <c r="D30" s="236" t="n"/>
      <c r="E30" s="236" t="n"/>
      <c r="F30" s="236" t="n"/>
      <c r="G30" s="236" t="n"/>
      <c r="H30" s="236" t="n"/>
      <c r="I30" s="236" t="n"/>
      <c r="J30" s="236" t="n"/>
      <c r="K30" s="236" t="n"/>
      <c r="L30" s="236" t="n"/>
      <c r="M30" s="236" t="n"/>
      <c r="N30" s="236" t="n"/>
      <c r="O30" s="236" t="n"/>
      <c r="P30" s="236" t="n"/>
      <c r="Q30" s="264">
        <f>IF(COUNTA(D30:P30)=0,"",ROUND(AVERAGE(D30:P30),1))</f>
        <v/>
      </c>
      <c r="S30" s="236" t="n"/>
      <c r="T30" s="236" t="n"/>
      <c r="U30" s="236" t="n"/>
      <c r="V30" s="236" t="n"/>
      <c r="W30" s="236" t="n"/>
      <c r="X30" s="236" t="n"/>
      <c r="Y30" s="236" t="n"/>
      <c r="Z30" s="236" t="n"/>
      <c r="AA30" s="236" t="n"/>
      <c r="AB30" s="236" t="n"/>
      <c r="AC30" s="236" t="n"/>
      <c r="AD30" s="236" t="n"/>
      <c r="AE30" s="236" t="n"/>
      <c r="AF30" s="264">
        <f>IF(COUNTA(S30:AE30)=0,"",ROUND(AVERAGE(S30:AE30),1))</f>
        <v/>
      </c>
      <c r="AH30" s="236" t="n"/>
      <c r="AI30" s="236" t="n"/>
      <c r="AJ30" s="236" t="n"/>
      <c r="AK30" s="236" t="n"/>
      <c r="AL30" s="236" t="n"/>
      <c r="AM30" s="236" t="n"/>
      <c r="AN30" s="236" t="n"/>
      <c r="AO30" s="236" t="n"/>
      <c r="AP30" s="236" t="n"/>
      <c r="AQ30" s="236" t="n"/>
      <c r="AR30" s="236" t="n"/>
      <c r="AS30" s="236" t="n"/>
      <c r="AT30" s="236" t="n"/>
      <c r="AU30" s="237">
        <f>IF(COUNTA(AH30:AT30)=0,"",ROUND(AVERAGE(AH30:AT30),1))</f>
        <v/>
      </c>
    </row>
    <row r="31" ht="13.8" customHeight="1" s="185">
      <c r="A31" s="213" t="n">
        <v>9</v>
      </c>
      <c r="B31" s="234">
        <f t="array" ref="B31:B31">IFERROR(INDEX(Liste_Enfants!B$4:B$53,SMALL(IF(Liste_Enfants!E$4:E$53="D",ROW(Liste_Enfants!E$4:E$53)-3),9))&amp;" "&amp;INDEX(Liste_Enfants!C$4:C$53,SMALL(IF(Liste_Enfants!E$4:E$53="D",ROW(Liste_Enfants!E$4:E$53)-3),9)),"")</f>
        <v/>
      </c>
      <c r="C31" s="235" t="n"/>
      <c r="D31" s="236" t="n"/>
      <c r="E31" s="236" t="n"/>
      <c r="F31" s="236" t="n"/>
      <c r="G31" s="236" t="n"/>
      <c r="H31" s="236" t="n"/>
      <c r="I31" s="236" t="n"/>
      <c r="J31" s="236" t="n"/>
      <c r="K31" s="236" t="n"/>
      <c r="L31" s="236" t="n"/>
      <c r="M31" s="236" t="n"/>
      <c r="N31" s="236" t="n"/>
      <c r="O31" s="236" t="n"/>
      <c r="P31" s="236" t="n"/>
      <c r="Q31" s="264">
        <f>IF(COUNTA(D31:P31)=0,"",ROUND(AVERAGE(D31:P31),1))</f>
        <v/>
      </c>
      <c r="S31" s="236" t="n"/>
      <c r="T31" s="236" t="n"/>
      <c r="U31" s="236" t="n"/>
      <c r="V31" s="236" t="n"/>
      <c r="W31" s="236" t="n"/>
      <c r="X31" s="236" t="n"/>
      <c r="Y31" s="236" t="n"/>
      <c r="Z31" s="236" t="n"/>
      <c r="AA31" s="236" t="n"/>
      <c r="AB31" s="236" t="n"/>
      <c r="AC31" s="236" t="n"/>
      <c r="AD31" s="236" t="n"/>
      <c r="AE31" s="236" t="n"/>
      <c r="AF31" s="264">
        <f>IF(COUNTA(S31:AE31)=0,"",ROUND(AVERAGE(S31:AE31),1))</f>
        <v/>
      </c>
      <c r="AH31" s="236" t="n"/>
      <c r="AI31" s="236" t="n"/>
      <c r="AJ31" s="236" t="n"/>
      <c r="AK31" s="236" t="n"/>
      <c r="AL31" s="236" t="n"/>
      <c r="AM31" s="236" t="n"/>
      <c r="AN31" s="236" t="n"/>
      <c r="AO31" s="236" t="n"/>
      <c r="AP31" s="236" t="n"/>
      <c r="AQ31" s="236" t="n"/>
      <c r="AR31" s="236" t="n"/>
      <c r="AS31" s="236" t="n"/>
      <c r="AT31" s="236" t="n"/>
      <c r="AU31" s="237">
        <f>IF(COUNTA(AH31:AT31)=0,"",ROUND(AVERAGE(AH31:AT31),1))</f>
        <v/>
      </c>
    </row>
    <row r="32" ht="13.8" customHeight="1" s="185">
      <c r="A32" s="238" t="n">
        <v>10</v>
      </c>
      <c r="B32" s="239">
        <f t="array" ref="B32:B32">IFERROR(INDEX(Liste_Enfants!B$4:B$53,SMALL(IF(Liste_Enfants!E$4:E$53="D",ROW(Liste_Enfants!E$4:E$53)-3),10))&amp;" "&amp;INDEX(Liste_Enfants!C$4:C$53,SMALL(IF(Liste_Enfants!E$4:E$53="D",ROW(Liste_Enfants!E$4:E$53)-3),10)),"")</f>
        <v/>
      </c>
      <c r="C32" s="235" t="n"/>
      <c r="D32" s="236" t="n"/>
      <c r="E32" s="236" t="n"/>
      <c r="F32" s="236" t="n"/>
      <c r="G32" s="236" t="n"/>
      <c r="H32" s="236" t="n"/>
      <c r="I32" s="236" t="n"/>
      <c r="J32" s="236" t="n"/>
      <c r="K32" s="236" t="n"/>
      <c r="L32" s="236" t="n"/>
      <c r="M32" s="236" t="n"/>
      <c r="N32" s="236" t="n"/>
      <c r="O32" s="236" t="n"/>
      <c r="P32" s="236" t="n"/>
      <c r="Q32" s="264">
        <f>IF(COUNTA(D32:P32)=0,"",ROUND(AVERAGE(D32:P32),1))</f>
        <v/>
      </c>
      <c r="S32" s="236" t="n"/>
      <c r="T32" s="236" t="n"/>
      <c r="U32" s="236" t="n"/>
      <c r="V32" s="236" t="n"/>
      <c r="W32" s="236" t="n"/>
      <c r="X32" s="236" t="n"/>
      <c r="Y32" s="236" t="n"/>
      <c r="Z32" s="236" t="n"/>
      <c r="AA32" s="236" t="n"/>
      <c r="AB32" s="236" t="n"/>
      <c r="AC32" s="236" t="n"/>
      <c r="AD32" s="236" t="n"/>
      <c r="AE32" s="236" t="n"/>
      <c r="AF32" s="264">
        <f>IF(COUNTA(S32:AE32)=0,"",ROUND(AVERAGE(S32:AE32),1))</f>
        <v/>
      </c>
      <c r="AH32" s="236" t="n"/>
      <c r="AI32" s="236" t="n"/>
      <c r="AJ32" s="236" t="n"/>
      <c r="AK32" s="236" t="n"/>
      <c r="AL32" s="236" t="n"/>
      <c r="AM32" s="236" t="n"/>
      <c r="AN32" s="236" t="n"/>
      <c r="AO32" s="236" t="n"/>
      <c r="AP32" s="236" t="n"/>
      <c r="AQ32" s="236" t="n"/>
      <c r="AR32" s="236" t="n"/>
      <c r="AS32" s="236" t="n"/>
      <c r="AT32" s="236" t="n"/>
      <c r="AU32" s="237">
        <f>IF(COUNTA(AH32:AT32)=0,"",ROUND(AVERAGE(AH32:AT32),1))</f>
        <v/>
      </c>
    </row>
    <row r="33" ht="13.8" customHeight="1" s="185">
      <c r="A33" s="213" t="n">
        <v>11</v>
      </c>
      <c r="B33" s="234">
        <f t="array" ref="B33:B33">IFERROR(INDEX(Liste_Enfants!B$4:B$53,SMALL(IF(Liste_Enfants!E$4:E$53="D",ROW(Liste_Enfants!E$4:E$53)-3),11))&amp;" "&amp;INDEX(Liste_Enfants!C$4:C$53,SMALL(IF(Liste_Enfants!E$4:E$53="D",ROW(Liste_Enfants!E$4:E$53)-3),11)),"")</f>
        <v/>
      </c>
      <c r="C33" s="235" t="n"/>
      <c r="D33" s="236" t="n"/>
      <c r="E33" s="236" t="n"/>
      <c r="F33" s="236" t="n"/>
      <c r="G33" s="236" t="n"/>
      <c r="H33" s="236" t="n"/>
      <c r="I33" s="236" t="n"/>
      <c r="J33" s="236" t="n"/>
      <c r="K33" s="236" t="n"/>
      <c r="L33" s="236" t="n"/>
      <c r="M33" s="236" t="n"/>
      <c r="N33" s="236" t="n"/>
      <c r="O33" s="236" t="n"/>
      <c r="P33" s="236" t="n"/>
      <c r="Q33" s="264">
        <f>IF(COUNTA(D33:P33)=0,"",ROUND(AVERAGE(D33:P33),1))</f>
        <v/>
      </c>
      <c r="S33" s="236" t="n"/>
      <c r="T33" s="236" t="n"/>
      <c r="U33" s="236" t="n"/>
      <c r="V33" s="236" t="n"/>
      <c r="W33" s="236" t="n"/>
      <c r="X33" s="236" t="n"/>
      <c r="Y33" s="236" t="n"/>
      <c r="Z33" s="236" t="n"/>
      <c r="AA33" s="236" t="n"/>
      <c r="AB33" s="236" t="n"/>
      <c r="AC33" s="236" t="n"/>
      <c r="AD33" s="236" t="n"/>
      <c r="AE33" s="236" t="n"/>
      <c r="AF33" s="264">
        <f>IF(COUNTA(S33:AE33)=0,"",ROUND(AVERAGE(S33:AE33),1))</f>
        <v/>
      </c>
      <c r="AH33" s="236" t="n"/>
      <c r="AI33" s="236" t="n"/>
      <c r="AJ33" s="236" t="n"/>
      <c r="AK33" s="236" t="n"/>
      <c r="AL33" s="236" t="n"/>
      <c r="AM33" s="236" t="n"/>
      <c r="AN33" s="236" t="n"/>
      <c r="AO33" s="236" t="n"/>
      <c r="AP33" s="236" t="n"/>
      <c r="AQ33" s="236" t="n"/>
      <c r="AR33" s="236" t="n"/>
      <c r="AS33" s="236" t="n"/>
      <c r="AT33" s="236" t="n"/>
      <c r="AU33" s="237">
        <f>IF(COUNTA(AH33:AT33)=0,"",ROUND(AVERAGE(AH33:AT33),1))</f>
        <v/>
      </c>
    </row>
    <row r="34" ht="13.8" customHeight="1" s="185">
      <c r="A34" s="238" t="n">
        <v>12</v>
      </c>
      <c r="B34" s="239">
        <f t="array" ref="B34:B34">IFERROR(INDEX(Liste_Enfants!B$4:B$53,SMALL(IF(Liste_Enfants!E$4:E$53="D",ROW(Liste_Enfants!E$4:E$53)-3),12))&amp;" "&amp;INDEX(Liste_Enfants!C$4:C$53,SMALL(IF(Liste_Enfants!E$4:E$53="D",ROW(Liste_Enfants!E$4:E$53)-3),12)),"")</f>
        <v/>
      </c>
      <c r="C34" s="235" t="n"/>
      <c r="D34" s="236" t="n"/>
      <c r="E34" s="236" t="n"/>
      <c r="F34" s="236" t="n"/>
      <c r="G34" s="236" t="n"/>
      <c r="H34" s="236" t="n"/>
      <c r="I34" s="236" t="n"/>
      <c r="J34" s="236" t="n"/>
      <c r="K34" s="236" t="n"/>
      <c r="L34" s="236" t="n"/>
      <c r="M34" s="236" t="n"/>
      <c r="N34" s="236" t="n"/>
      <c r="O34" s="236" t="n"/>
      <c r="P34" s="236" t="n"/>
      <c r="Q34" s="264">
        <f>IF(COUNTA(D34:P34)=0,"",ROUND(AVERAGE(D34:P34),1))</f>
        <v/>
      </c>
      <c r="S34" s="236" t="n"/>
      <c r="T34" s="236" t="n"/>
      <c r="U34" s="236" t="n"/>
      <c r="V34" s="236" t="n"/>
      <c r="W34" s="236" t="n"/>
      <c r="X34" s="236" t="n"/>
      <c r="Y34" s="236" t="n"/>
      <c r="Z34" s="236" t="n"/>
      <c r="AA34" s="236" t="n"/>
      <c r="AB34" s="236" t="n"/>
      <c r="AC34" s="236" t="n"/>
      <c r="AD34" s="236" t="n"/>
      <c r="AE34" s="236" t="n"/>
      <c r="AF34" s="264">
        <f>IF(COUNTA(S34:AE34)=0,"",ROUND(AVERAGE(S34:AE34),1))</f>
        <v/>
      </c>
      <c r="AH34" s="236" t="n"/>
      <c r="AI34" s="236" t="n"/>
      <c r="AJ34" s="236" t="n"/>
      <c r="AK34" s="236" t="n"/>
      <c r="AL34" s="236" t="n"/>
      <c r="AM34" s="236" t="n"/>
      <c r="AN34" s="236" t="n"/>
      <c r="AO34" s="236" t="n"/>
      <c r="AP34" s="236" t="n"/>
      <c r="AQ34" s="236" t="n"/>
      <c r="AR34" s="236" t="n"/>
      <c r="AS34" s="236" t="n"/>
      <c r="AT34" s="236" t="n"/>
      <c r="AU34" s="237">
        <f>IF(COUNTA(AH34:AT34)=0,"",ROUND(AVERAGE(AH34:AT34),1))</f>
        <v/>
      </c>
    </row>
    <row r="35" ht="13.8" customHeight="1" s="185">
      <c r="A35" s="213" t="n">
        <v>13</v>
      </c>
      <c r="B35" s="234">
        <f t="array" ref="B35:B35">IFERROR(INDEX(Liste_Enfants!B$4:B$53,SMALL(IF(Liste_Enfants!E$4:E$53="D",ROW(Liste_Enfants!E$4:E$53)-3),13))&amp;" "&amp;INDEX(Liste_Enfants!C$4:C$53,SMALL(IF(Liste_Enfants!E$4:E$53="D",ROW(Liste_Enfants!E$4:E$53)-3),13)),"")</f>
        <v/>
      </c>
      <c r="C35" s="235" t="n"/>
      <c r="D35" s="236" t="n"/>
      <c r="E35" s="236" t="n"/>
      <c r="F35" s="236" t="n"/>
      <c r="G35" s="236" t="n"/>
      <c r="H35" s="236" t="n"/>
      <c r="I35" s="236" t="n"/>
      <c r="J35" s="236" t="n"/>
      <c r="K35" s="236" t="n"/>
      <c r="L35" s="236" t="n"/>
      <c r="M35" s="236" t="n"/>
      <c r="N35" s="236" t="n"/>
      <c r="O35" s="236" t="n"/>
      <c r="P35" s="236" t="n"/>
      <c r="Q35" s="264">
        <f>IF(COUNTA(D35:P35)=0,"",ROUND(AVERAGE(D35:P35),1))</f>
        <v/>
      </c>
      <c r="S35" s="236" t="n"/>
      <c r="T35" s="236" t="n"/>
      <c r="U35" s="236" t="n"/>
      <c r="V35" s="236" t="n"/>
      <c r="W35" s="236" t="n"/>
      <c r="X35" s="236" t="n"/>
      <c r="Y35" s="236" t="n"/>
      <c r="Z35" s="236" t="n"/>
      <c r="AA35" s="236" t="n"/>
      <c r="AB35" s="236" t="n"/>
      <c r="AC35" s="236" t="n"/>
      <c r="AD35" s="236" t="n"/>
      <c r="AE35" s="236" t="n"/>
      <c r="AF35" s="264">
        <f>IF(COUNTA(S35:AE35)=0,"",ROUND(AVERAGE(S35:AE35),1))</f>
        <v/>
      </c>
      <c r="AH35" s="236" t="n"/>
      <c r="AI35" s="236" t="n"/>
      <c r="AJ35" s="236" t="n"/>
      <c r="AK35" s="236" t="n"/>
      <c r="AL35" s="236" t="n"/>
      <c r="AM35" s="236" t="n"/>
      <c r="AN35" s="236" t="n"/>
      <c r="AO35" s="236" t="n"/>
      <c r="AP35" s="236" t="n"/>
      <c r="AQ35" s="236" t="n"/>
      <c r="AR35" s="236" t="n"/>
      <c r="AS35" s="236" t="n"/>
      <c r="AT35" s="236" t="n"/>
      <c r="AU35" s="237">
        <f>IF(COUNTA(AH35:AT35)=0,"",ROUND(AVERAGE(AH35:AT35),1))</f>
        <v/>
      </c>
    </row>
    <row r="36" ht="13.8" customHeight="1" s="185">
      <c r="A36" s="238" t="n">
        <v>14</v>
      </c>
      <c r="B36" s="239">
        <f t="array" ref="B36:B36">IFERROR(INDEX(Liste_Enfants!B$4:B$53,SMALL(IF(Liste_Enfants!E$4:E$53="D",ROW(Liste_Enfants!E$4:E$53)-3),14))&amp;" "&amp;INDEX(Liste_Enfants!C$4:C$53,SMALL(IF(Liste_Enfants!E$4:E$53="D",ROW(Liste_Enfants!E$4:E$53)-3),14)),"")</f>
        <v/>
      </c>
      <c r="C36" s="235" t="n"/>
      <c r="D36" s="236" t="n"/>
      <c r="E36" s="236" t="n"/>
      <c r="F36" s="236" t="n"/>
      <c r="G36" s="236" t="n"/>
      <c r="H36" s="236" t="n"/>
      <c r="I36" s="236" t="n"/>
      <c r="J36" s="236" t="n"/>
      <c r="K36" s="236" t="n"/>
      <c r="L36" s="236" t="n"/>
      <c r="M36" s="236" t="n"/>
      <c r="N36" s="236" t="n"/>
      <c r="O36" s="236" t="n"/>
      <c r="P36" s="236" t="n"/>
      <c r="Q36" s="264">
        <f>IF(COUNTA(D36:P36)=0,"",ROUND(AVERAGE(D36:P36),1))</f>
        <v/>
      </c>
      <c r="S36" s="236" t="n"/>
      <c r="T36" s="236" t="n"/>
      <c r="U36" s="236" t="n"/>
      <c r="V36" s="236" t="n"/>
      <c r="W36" s="236" t="n"/>
      <c r="X36" s="236" t="n"/>
      <c r="Y36" s="236" t="n"/>
      <c r="Z36" s="236" t="n"/>
      <c r="AA36" s="236" t="n"/>
      <c r="AB36" s="236" t="n"/>
      <c r="AC36" s="236" t="n"/>
      <c r="AD36" s="236" t="n"/>
      <c r="AE36" s="236" t="n"/>
      <c r="AF36" s="264">
        <f>IF(COUNTA(S36:AE36)=0,"",ROUND(AVERAGE(S36:AE36),1))</f>
        <v/>
      </c>
      <c r="AH36" s="236" t="n"/>
      <c r="AI36" s="236" t="n"/>
      <c r="AJ36" s="236" t="n"/>
      <c r="AK36" s="236" t="n"/>
      <c r="AL36" s="236" t="n"/>
      <c r="AM36" s="236" t="n"/>
      <c r="AN36" s="236" t="n"/>
      <c r="AO36" s="236" t="n"/>
      <c r="AP36" s="236" t="n"/>
      <c r="AQ36" s="236" t="n"/>
      <c r="AR36" s="236" t="n"/>
      <c r="AS36" s="236" t="n"/>
      <c r="AT36" s="236" t="n"/>
      <c r="AU36" s="237">
        <f>IF(COUNTA(AH36:AT36)=0,"",ROUND(AVERAGE(AH36:AT36),1))</f>
        <v/>
      </c>
    </row>
    <row r="37" ht="13.8" customHeight="1" s="185">
      <c r="A37" s="213" t="n">
        <v>15</v>
      </c>
      <c r="B37" s="234">
        <f t="array" ref="B37:B37">IFERROR(INDEX(Liste_Enfants!B$4:B$53,SMALL(IF(Liste_Enfants!E$4:E$53="D",ROW(Liste_Enfants!E$4:E$53)-3),15))&amp;" "&amp;INDEX(Liste_Enfants!C$4:C$53,SMALL(IF(Liste_Enfants!E$4:E$53="D",ROW(Liste_Enfants!E$4:E$53)-3),15)),"")</f>
        <v/>
      </c>
      <c r="C37" s="235" t="n"/>
      <c r="D37" s="236" t="n"/>
      <c r="E37" s="236" t="n"/>
      <c r="F37" s="236" t="n"/>
      <c r="G37" s="236" t="n"/>
      <c r="H37" s="236" t="n"/>
      <c r="I37" s="236" t="n"/>
      <c r="J37" s="236" t="n"/>
      <c r="K37" s="236" t="n"/>
      <c r="L37" s="236" t="n"/>
      <c r="M37" s="236" t="n"/>
      <c r="N37" s="236" t="n"/>
      <c r="O37" s="236" t="n"/>
      <c r="P37" s="236" t="n"/>
      <c r="Q37" s="264">
        <f>IF(COUNTA(D37:P37)=0,"",ROUND(AVERAGE(D37:P37),1))</f>
        <v/>
      </c>
      <c r="S37" s="236" t="n"/>
      <c r="T37" s="236" t="n"/>
      <c r="U37" s="236" t="n"/>
      <c r="V37" s="236" t="n"/>
      <c r="W37" s="236" t="n"/>
      <c r="X37" s="236" t="n"/>
      <c r="Y37" s="236" t="n"/>
      <c r="Z37" s="236" t="n"/>
      <c r="AA37" s="236" t="n"/>
      <c r="AB37" s="236" t="n"/>
      <c r="AC37" s="236" t="n"/>
      <c r="AD37" s="236" t="n"/>
      <c r="AE37" s="236" t="n"/>
      <c r="AF37" s="264">
        <f>IF(COUNTA(S37:AE37)=0,"",ROUND(AVERAGE(S37:AE37),1))</f>
        <v/>
      </c>
      <c r="AH37" s="236" t="n"/>
      <c r="AI37" s="236" t="n"/>
      <c r="AJ37" s="236" t="n"/>
      <c r="AK37" s="236" t="n"/>
      <c r="AL37" s="236" t="n"/>
      <c r="AM37" s="236" t="n"/>
      <c r="AN37" s="236" t="n"/>
      <c r="AO37" s="236" t="n"/>
      <c r="AP37" s="236" t="n"/>
      <c r="AQ37" s="236" t="n"/>
      <c r="AR37" s="236" t="n"/>
      <c r="AS37" s="236" t="n"/>
      <c r="AT37" s="236" t="n"/>
      <c r="AU37" s="237">
        <f>IF(COUNTA(AH37:AT37)=0,"",ROUND(AVERAGE(AH37:AT37),1))</f>
        <v/>
      </c>
    </row>
    <row r="38" ht="12.8" customHeight="1" s="185">
      <c r="A38" s="233" t="inlineStr">
        <is>
          <t>📊 MOY.</t>
        </is>
      </c>
      <c r="C38" s="235" t="n"/>
      <c r="D38" s="241">
        <f>IF(COUNTA(D23:D37)=0,"",ROUND(AVERAGE(D23:D37),1))</f>
        <v/>
      </c>
      <c r="E38" s="241">
        <f>IF(COUNTA(E23:E37)=0,"",ROUND(AVERAGE(E23:E37),1))</f>
        <v/>
      </c>
      <c r="F38" s="241">
        <f>IF(COUNTA(F23:F37)=0,"",ROUND(AVERAGE(F23:F37),1))</f>
        <v/>
      </c>
      <c r="G38" s="241">
        <f>IF(COUNTA(G23:G37)=0,"",ROUND(AVERAGE(G23:G37),1))</f>
        <v/>
      </c>
      <c r="H38" s="241">
        <f>IF(COUNTA(H23:H37)=0,"",ROUND(AVERAGE(H23:H37),1))</f>
        <v/>
      </c>
      <c r="I38" s="241">
        <f>IF(COUNTA(I23:I37)=0,"",ROUND(AVERAGE(I23:I37),1))</f>
        <v/>
      </c>
      <c r="J38" s="241">
        <f>IF(COUNTA(J23:J37)=0,"",ROUND(AVERAGE(J23:J37),1))</f>
        <v/>
      </c>
      <c r="K38" s="241">
        <f>IF(COUNTA(K23:K37)=0,"",ROUND(AVERAGE(K23:K37),1))</f>
        <v/>
      </c>
      <c r="L38" s="241">
        <f>IF(COUNTA(L23:L37)=0,"",ROUND(AVERAGE(L23:L37),1))</f>
        <v/>
      </c>
      <c r="M38" s="241">
        <f>IF(COUNTA(M23:M37)=0,"",ROUND(AVERAGE(M23:M37),1))</f>
        <v/>
      </c>
      <c r="N38" s="241">
        <f>IF(COUNTA(N23:N37)=0,"",ROUND(AVERAGE(N23:N37),1))</f>
        <v/>
      </c>
      <c r="O38" s="241">
        <f>IF(COUNTA(O23:O37)=0,"",ROUND(AVERAGE(O23:O37),1))</f>
        <v/>
      </c>
      <c r="P38" s="241">
        <f>IF(COUNTA(P23:P37)=0,"",ROUND(AVERAGE(P23:P37),1))</f>
        <v/>
      </c>
      <c r="Q38" s="265">
        <f>IF(COUNTA(Q23:Q37)=0,"",ROUND(AVERAGE(Q23:Q37),1))</f>
        <v/>
      </c>
      <c r="S38" s="241">
        <f>IF(COUNTA(S23:S37)=0,"",ROUND(AVERAGE(S23:S37),1))</f>
        <v/>
      </c>
      <c r="T38" s="241">
        <f>IF(COUNTA(T23:T37)=0,"",ROUND(AVERAGE(T23:T37),1))</f>
        <v/>
      </c>
      <c r="U38" s="241">
        <f>IF(COUNTA(U23:U37)=0,"",ROUND(AVERAGE(U23:U37),1))</f>
        <v/>
      </c>
      <c r="V38" s="241">
        <f>IF(COUNTA(V23:V37)=0,"",ROUND(AVERAGE(V23:V37),1))</f>
        <v/>
      </c>
      <c r="W38" s="241">
        <f>IF(COUNTA(W23:W37)=0,"",ROUND(AVERAGE(W23:W37),1))</f>
        <v/>
      </c>
      <c r="X38" s="241">
        <f>IF(COUNTA(X23:X37)=0,"",ROUND(AVERAGE(X23:X37),1))</f>
        <v/>
      </c>
      <c r="Y38" s="241">
        <f>IF(COUNTA(Y23:Y37)=0,"",ROUND(AVERAGE(Y23:Y37),1))</f>
        <v/>
      </c>
      <c r="Z38" s="241">
        <f>IF(COUNTA(Z23:Z37)=0,"",ROUND(AVERAGE(Z23:Z37),1))</f>
        <v/>
      </c>
      <c r="AA38" s="241">
        <f>IF(COUNTA(AA23:AA37)=0,"",ROUND(AVERAGE(AA23:AA37),1))</f>
        <v/>
      </c>
      <c r="AB38" s="241">
        <f>IF(COUNTA(AB23:AB37)=0,"",ROUND(AVERAGE(AB23:AB37),1))</f>
        <v/>
      </c>
      <c r="AC38" s="241">
        <f>IF(COUNTA(AC23:AC37)=0,"",ROUND(AVERAGE(AC23:AC37),1))</f>
        <v/>
      </c>
      <c r="AD38" s="241">
        <f>IF(COUNTA(AD23:AD37)=0,"",ROUND(AVERAGE(AD23:AD37),1))</f>
        <v/>
      </c>
      <c r="AE38" s="241">
        <f>IF(COUNTA(AE23:AE37)=0,"",ROUND(AVERAGE(AE23:AE37),1))</f>
        <v/>
      </c>
      <c r="AF38" s="265">
        <f>IF(COUNTA(AF23:AF37)=0,"",ROUND(AVERAGE(AF23:AF37),1))</f>
        <v/>
      </c>
      <c r="AH38" s="241">
        <f>IF(COUNTA(AH23:AH37)=0,"",ROUND(AVERAGE(AH23:AH37),1))</f>
        <v/>
      </c>
      <c r="AI38" s="241">
        <f>IF(COUNTA(AI23:AI37)=0,"",ROUND(AVERAGE(AI23:AI37),1))</f>
        <v/>
      </c>
      <c r="AJ38" s="241">
        <f>IF(COUNTA(AJ23:AJ37)=0,"",ROUND(AVERAGE(AJ23:AJ37),1))</f>
        <v/>
      </c>
      <c r="AK38" s="241">
        <f>IF(COUNTA(AK23:AK37)=0,"",ROUND(AVERAGE(AK23:AK37),1))</f>
        <v/>
      </c>
      <c r="AL38" s="241">
        <f>IF(COUNTA(AL23:AL37)=0,"",ROUND(AVERAGE(AL23:AL37),1))</f>
        <v/>
      </c>
      <c r="AM38" s="241">
        <f>IF(COUNTA(AM23:AM37)=0,"",ROUND(AVERAGE(AM23:AM37),1))</f>
        <v/>
      </c>
      <c r="AN38" s="241">
        <f>IF(COUNTA(AN23:AN37)=0,"",ROUND(AVERAGE(AN23:AN37),1))</f>
        <v/>
      </c>
      <c r="AO38" s="241">
        <f>IF(COUNTA(AO23:AO37)=0,"",ROUND(AVERAGE(AO23:AO37),1))</f>
        <v/>
      </c>
      <c r="AP38" s="241">
        <f>IF(COUNTA(AP23:AP37)=0,"",ROUND(AVERAGE(AP23:AP37),1))</f>
        <v/>
      </c>
      <c r="AQ38" s="241">
        <f>IF(COUNTA(AQ23:AQ37)=0,"",ROUND(AVERAGE(AQ23:AQ37),1))</f>
        <v/>
      </c>
      <c r="AR38" s="241">
        <f>IF(COUNTA(AR23:AR37)=0,"",ROUND(AVERAGE(AR23:AR37),1))</f>
        <v/>
      </c>
      <c r="AS38" s="241">
        <f>IF(COUNTA(AS23:AS37)=0,"",ROUND(AVERAGE(AS23:AS37),1))</f>
        <v/>
      </c>
      <c r="AT38" s="241">
        <f>IF(COUNTA(AT23:AT37)=0,"",ROUND(AVERAGE(AT23:AT37),1))</f>
        <v/>
      </c>
      <c r="AU38" s="266">
        <f>IF(COUNTA(AU23:AU37)=0,"",ROUND(AVERAGE(AU23:AU37),1))</f>
        <v/>
      </c>
    </row>
    <row r="39" ht="30" customHeight="1" s="185">
      <c r="A39" s="244" t="inlineStr">
        <is>
          <t>N°</t>
        </is>
      </c>
      <c r="B39" s="245" t="inlineStr">
        <is>
          <t>📅 MERCREDI</t>
        </is>
      </c>
      <c r="C39" s="228" t="n"/>
      <c r="D39" s="229" t="inlineStr">
        <is>
          <t>Règles</t>
        </is>
      </c>
      <c r="E39" s="229" t="inlineStr">
        <is>
          <t>Coopér.</t>
        </is>
      </c>
      <c r="F39" s="229" t="inlineStr">
        <is>
          <t>Comm.</t>
        </is>
      </c>
      <c r="G39" s="229" t="inlineStr">
        <is>
          <t>Entraide</t>
        </is>
      </c>
      <c r="H39" s="230" t="inlineStr">
        <is>
          <t>Initiat.</t>
        </is>
      </c>
      <c r="I39" s="230" t="inlineStr">
        <is>
          <t>Gest.mat</t>
        </is>
      </c>
      <c r="J39" s="230" t="inlineStr">
        <is>
          <t>Orga.</t>
        </is>
      </c>
      <c r="K39" s="231" t="inlineStr">
        <is>
          <t>Imagin.</t>
        </is>
      </c>
      <c r="L39" s="231" t="inlineStr">
        <is>
          <t>Expr.art</t>
        </is>
      </c>
      <c r="M39" s="231" t="inlineStr">
        <is>
          <t>Expr.corp</t>
        </is>
      </c>
      <c r="N39" s="232" t="inlineStr">
        <is>
          <t>Coord.</t>
        </is>
      </c>
      <c r="O39" s="232" t="inlineStr">
        <is>
          <t>Endur.</t>
        </is>
      </c>
      <c r="P39" s="232" t="inlineStr">
        <is>
          <t>Esp.sport</t>
        </is>
      </c>
      <c r="Q39" s="267" t="inlineStr">
        <is>
          <t>MOY</t>
        </is>
      </c>
      <c r="R39" s="268" t="inlineStr">
        <is>
          <t>▼ Activité</t>
        </is>
      </c>
      <c r="S39" s="229" t="inlineStr">
        <is>
          <t>Règles</t>
        </is>
      </c>
      <c r="T39" s="229" t="inlineStr">
        <is>
          <t>Coopér.</t>
        </is>
      </c>
      <c r="U39" s="229" t="inlineStr">
        <is>
          <t>Comm.</t>
        </is>
      </c>
      <c r="V39" s="229" t="inlineStr">
        <is>
          <t>Entraide</t>
        </is>
      </c>
      <c r="W39" s="230" t="inlineStr">
        <is>
          <t>Initiat.</t>
        </is>
      </c>
      <c r="X39" s="230" t="inlineStr">
        <is>
          <t>Gest.mat</t>
        </is>
      </c>
      <c r="Y39" s="230" t="inlineStr">
        <is>
          <t>Orga.</t>
        </is>
      </c>
      <c r="Z39" s="231" t="inlineStr">
        <is>
          <t>Imagin.</t>
        </is>
      </c>
      <c r="AA39" s="231" t="inlineStr">
        <is>
          <t>Expr.art</t>
        </is>
      </c>
      <c r="AB39" s="231" t="inlineStr">
        <is>
          <t>Expr.corp</t>
        </is>
      </c>
      <c r="AC39" s="232" t="inlineStr">
        <is>
          <t>Coord.</t>
        </is>
      </c>
      <c r="AD39" s="232" t="inlineStr">
        <is>
          <t>Endur.</t>
        </is>
      </c>
      <c r="AE39" s="232" t="inlineStr">
        <is>
          <t>Esp.sport</t>
        </is>
      </c>
      <c r="AF39" s="267" t="inlineStr">
        <is>
          <t>MOY</t>
        </is>
      </c>
      <c r="AH39" s="229" t="inlineStr">
        <is>
          <t>Règles</t>
        </is>
      </c>
      <c r="AI39" s="229" t="inlineStr">
        <is>
          <t>Coopér.</t>
        </is>
      </c>
      <c r="AJ39" s="229" t="inlineStr">
        <is>
          <t>Comm.</t>
        </is>
      </c>
      <c r="AK39" s="229" t="inlineStr">
        <is>
          <t>Entraide</t>
        </is>
      </c>
      <c r="AL39" s="230" t="inlineStr">
        <is>
          <t>Initiat.</t>
        </is>
      </c>
      <c r="AM39" s="230" t="inlineStr">
        <is>
          <t>Gest.mat</t>
        </is>
      </c>
      <c r="AN39" s="230" t="inlineStr">
        <is>
          <t>Orga.</t>
        </is>
      </c>
      <c r="AO39" s="231" t="inlineStr">
        <is>
          <t>Imagin.</t>
        </is>
      </c>
      <c r="AP39" s="231" t="inlineStr">
        <is>
          <t>Expr.art</t>
        </is>
      </c>
      <c r="AQ39" s="231" t="inlineStr">
        <is>
          <t>Expr.corp</t>
        </is>
      </c>
      <c r="AR39" s="232" t="inlineStr">
        <is>
          <t>Coord.</t>
        </is>
      </c>
      <c r="AS39" s="232" t="inlineStr">
        <is>
          <t>Endur.</t>
        </is>
      </c>
      <c r="AT39" s="232" t="inlineStr">
        <is>
          <t>Esp.sport</t>
        </is>
      </c>
      <c r="AU39" s="269" t="inlineStr">
        <is>
          <t>MOY</t>
        </is>
      </c>
    </row>
    <row r="40" ht="13.8" customHeight="1" s="185">
      <c r="A40" s="213" t="n">
        <v>1</v>
      </c>
      <c r="B40" s="234">
        <f t="array" ref="B40:B40">IFERROR(INDEX(Liste_Enfants!B$4:B$53,SMALL(IF(Liste_Enfants!E$4:E$53="D",ROW(Liste_Enfants!E$4:E$53)-3),1))&amp;" "&amp;INDEX(Liste_Enfants!C$4:C$53,SMALL(IF(Liste_Enfants!E$4:E$53="D",ROW(Liste_Enfants!E$4:E$53)-3),1)),"")</f>
        <v/>
      </c>
      <c r="C40" s="235" t="n"/>
      <c r="D40" s="236" t="n"/>
      <c r="E40" s="236" t="n"/>
      <c r="F40" s="236" t="n"/>
      <c r="G40" s="236" t="n"/>
      <c r="H40" s="236" t="n"/>
      <c r="I40" s="236" t="n"/>
      <c r="J40" s="236" t="n"/>
      <c r="K40" s="236" t="n"/>
      <c r="L40" s="236" t="n"/>
      <c r="M40" s="236" t="n"/>
      <c r="N40" s="236" t="n"/>
      <c r="O40" s="236" t="n"/>
      <c r="P40" s="236" t="n"/>
      <c r="Q40" s="264">
        <f>IF(COUNTA(D40:P40)=0,"",ROUND(AVERAGE(D40:P40),1))</f>
        <v/>
      </c>
      <c r="S40" s="236" t="n"/>
      <c r="T40" s="236" t="n"/>
      <c r="U40" s="236" t="n"/>
      <c r="V40" s="236" t="n"/>
      <c r="W40" s="236" t="n"/>
      <c r="X40" s="236" t="n"/>
      <c r="Y40" s="236" t="n"/>
      <c r="Z40" s="236" t="n"/>
      <c r="AA40" s="236" t="n"/>
      <c r="AB40" s="236" t="n"/>
      <c r="AC40" s="236" t="n"/>
      <c r="AD40" s="236" t="n"/>
      <c r="AE40" s="236" t="n"/>
      <c r="AF40" s="264">
        <f>IF(COUNTA(S40:AE40)=0,"",ROUND(AVERAGE(S40:AE40),1))</f>
        <v/>
      </c>
      <c r="AH40" s="236" t="n"/>
      <c r="AI40" s="236" t="n"/>
      <c r="AJ40" s="236" t="n"/>
      <c r="AK40" s="236" t="n"/>
      <c r="AL40" s="236" t="n"/>
      <c r="AM40" s="236" t="n"/>
      <c r="AN40" s="236" t="n"/>
      <c r="AO40" s="236" t="n"/>
      <c r="AP40" s="236" t="n"/>
      <c r="AQ40" s="236" t="n"/>
      <c r="AR40" s="236" t="n"/>
      <c r="AS40" s="236" t="n"/>
      <c r="AT40" s="236" t="n"/>
      <c r="AU40" s="237">
        <f>IF(COUNTA(AH40:AT40)=0,"",ROUND(AVERAGE(AH40:AT40),1))</f>
        <v/>
      </c>
    </row>
    <row r="41" ht="13.8" customHeight="1" s="185">
      <c r="A41" s="238" t="n">
        <v>2</v>
      </c>
      <c r="B41" s="239">
        <f t="array" ref="B41:B41">IFERROR(INDEX(Liste_Enfants!B$4:B$53,SMALL(IF(Liste_Enfants!E$4:E$53="D",ROW(Liste_Enfants!E$4:E$53)-3),2))&amp;" "&amp;INDEX(Liste_Enfants!C$4:C$53,SMALL(IF(Liste_Enfants!E$4:E$53="D",ROW(Liste_Enfants!E$4:E$53)-3),2)),"")</f>
        <v/>
      </c>
      <c r="C41" s="235" t="n"/>
      <c r="D41" s="236" t="n"/>
      <c r="E41" s="236" t="n"/>
      <c r="F41" s="236" t="n"/>
      <c r="G41" s="236" t="n"/>
      <c r="H41" s="236" t="n"/>
      <c r="I41" s="236" t="n"/>
      <c r="J41" s="236" t="n"/>
      <c r="K41" s="236" t="n"/>
      <c r="L41" s="236" t="n"/>
      <c r="M41" s="236" t="n"/>
      <c r="N41" s="236" t="n"/>
      <c r="O41" s="236" t="n"/>
      <c r="P41" s="236" t="n"/>
      <c r="Q41" s="264">
        <f>IF(COUNTA(D41:P41)=0,"",ROUND(AVERAGE(D41:P41),1))</f>
        <v/>
      </c>
      <c r="S41" s="236" t="n"/>
      <c r="T41" s="236" t="n"/>
      <c r="U41" s="236" t="n"/>
      <c r="V41" s="236" t="n"/>
      <c r="W41" s="236" t="n"/>
      <c r="X41" s="236" t="n"/>
      <c r="Y41" s="236" t="n"/>
      <c r="Z41" s="236" t="n"/>
      <c r="AA41" s="236" t="n"/>
      <c r="AB41" s="236" t="n"/>
      <c r="AC41" s="236" t="n"/>
      <c r="AD41" s="236" t="n"/>
      <c r="AE41" s="236" t="n"/>
      <c r="AF41" s="264">
        <f>IF(COUNTA(S41:AE41)=0,"",ROUND(AVERAGE(S41:AE41),1))</f>
        <v/>
      </c>
      <c r="AH41" s="236" t="n"/>
      <c r="AI41" s="236" t="n"/>
      <c r="AJ41" s="236" t="n"/>
      <c r="AK41" s="236" t="n"/>
      <c r="AL41" s="236" t="n"/>
      <c r="AM41" s="236" t="n"/>
      <c r="AN41" s="236" t="n"/>
      <c r="AO41" s="236" t="n"/>
      <c r="AP41" s="236" t="n"/>
      <c r="AQ41" s="236" t="n"/>
      <c r="AR41" s="236" t="n"/>
      <c r="AS41" s="236" t="n"/>
      <c r="AT41" s="236" t="n"/>
      <c r="AU41" s="237">
        <f>IF(COUNTA(AH41:AT41)=0,"",ROUND(AVERAGE(AH41:AT41),1))</f>
        <v/>
      </c>
    </row>
    <row r="42" ht="13.8" customHeight="1" s="185">
      <c r="A42" s="213" t="n">
        <v>3</v>
      </c>
      <c r="B42" s="234">
        <f t="array" ref="B42:B42">IFERROR(INDEX(Liste_Enfants!B$4:B$53,SMALL(IF(Liste_Enfants!E$4:E$53="D",ROW(Liste_Enfants!E$4:E$53)-3),3))&amp;" "&amp;INDEX(Liste_Enfants!C$4:C$53,SMALL(IF(Liste_Enfants!E$4:E$53="D",ROW(Liste_Enfants!E$4:E$53)-3),3)),"")</f>
        <v/>
      </c>
      <c r="C42" s="235" t="n"/>
      <c r="D42" s="236" t="n"/>
      <c r="E42" s="236" t="n"/>
      <c r="F42" s="236" t="n"/>
      <c r="G42" s="236" t="n"/>
      <c r="H42" s="236" t="n"/>
      <c r="I42" s="236" t="n"/>
      <c r="J42" s="236" t="n"/>
      <c r="K42" s="236" t="n"/>
      <c r="L42" s="236" t="n"/>
      <c r="M42" s="236" t="n"/>
      <c r="N42" s="236" t="n"/>
      <c r="O42" s="236" t="n"/>
      <c r="P42" s="236" t="n"/>
      <c r="Q42" s="264">
        <f>IF(COUNTA(D42:P42)=0,"",ROUND(AVERAGE(D42:P42),1))</f>
        <v/>
      </c>
      <c r="S42" s="236" t="n"/>
      <c r="T42" s="236" t="n"/>
      <c r="U42" s="236" t="n"/>
      <c r="V42" s="236" t="n"/>
      <c r="W42" s="236" t="n"/>
      <c r="X42" s="236" t="n"/>
      <c r="Y42" s="236" t="n"/>
      <c r="Z42" s="236" t="n"/>
      <c r="AA42" s="236" t="n"/>
      <c r="AB42" s="236" t="n"/>
      <c r="AC42" s="236" t="n"/>
      <c r="AD42" s="236" t="n"/>
      <c r="AE42" s="236" t="n"/>
      <c r="AF42" s="264">
        <f>IF(COUNTA(S42:AE42)=0,"",ROUND(AVERAGE(S42:AE42),1))</f>
        <v/>
      </c>
      <c r="AH42" s="236" t="n"/>
      <c r="AI42" s="236" t="n"/>
      <c r="AJ42" s="236" t="n"/>
      <c r="AK42" s="236" t="n"/>
      <c r="AL42" s="236" t="n"/>
      <c r="AM42" s="236" t="n"/>
      <c r="AN42" s="236" t="n"/>
      <c r="AO42" s="236" t="n"/>
      <c r="AP42" s="236" t="n"/>
      <c r="AQ42" s="236" t="n"/>
      <c r="AR42" s="236" t="n"/>
      <c r="AS42" s="236" t="n"/>
      <c r="AT42" s="236" t="n"/>
      <c r="AU42" s="237">
        <f>IF(COUNTA(AH42:AT42)=0,"",ROUND(AVERAGE(AH42:AT42),1))</f>
        <v/>
      </c>
    </row>
    <row r="43" ht="13.8" customHeight="1" s="185">
      <c r="A43" s="238" t="n">
        <v>4</v>
      </c>
      <c r="B43" s="239">
        <f t="array" ref="B43:B43">IFERROR(INDEX(Liste_Enfants!B$4:B$53,SMALL(IF(Liste_Enfants!E$4:E$53="D",ROW(Liste_Enfants!E$4:E$53)-3),4))&amp;" "&amp;INDEX(Liste_Enfants!C$4:C$53,SMALL(IF(Liste_Enfants!E$4:E$53="D",ROW(Liste_Enfants!E$4:E$53)-3),4)),"")</f>
        <v/>
      </c>
      <c r="C43" s="235" t="n"/>
      <c r="D43" s="236" t="n"/>
      <c r="E43" s="236" t="n"/>
      <c r="F43" s="236" t="n"/>
      <c r="G43" s="236" t="n"/>
      <c r="H43" s="236" t="n"/>
      <c r="I43" s="236" t="n"/>
      <c r="J43" s="236" t="n"/>
      <c r="K43" s="236" t="n"/>
      <c r="L43" s="236" t="n"/>
      <c r="M43" s="236" t="n"/>
      <c r="N43" s="236" t="n"/>
      <c r="O43" s="236" t="n"/>
      <c r="P43" s="236" t="n"/>
      <c r="Q43" s="264">
        <f>IF(COUNTA(D43:P43)=0,"",ROUND(AVERAGE(D43:P43),1))</f>
        <v/>
      </c>
      <c r="S43" s="236" t="n"/>
      <c r="T43" s="236" t="n"/>
      <c r="U43" s="236" t="n"/>
      <c r="V43" s="236" t="n"/>
      <c r="W43" s="236" t="n"/>
      <c r="X43" s="236" t="n"/>
      <c r="Y43" s="236" t="n"/>
      <c r="Z43" s="236" t="n"/>
      <c r="AA43" s="236" t="n"/>
      <c r="AB43" s="236" t="n"/>
      <c r="AC43" s="236" t="n"/>
      <c r="AD43" s="236" t="n"/>
      <c r="AE43" s="236" t="n"/>
      <c r="AF43" s="264">
        <f>IF(COUNTA(S43:AE43)=0,"",ROUND(AVERAGE(S43:AE43),1))</f>
        <v/>
      </c>
      <c r="AH43" s="236" t="n"/>
      <c r="AI43" s="236" t="n"/>
      <c r="AJ43" s="236" t="n"/>
      <c r="AK43" s="236" t="n"/>
      <c r="AL43" s="236" t="n"/>
      <c r="AM43" s="236" t="n"/>
      <c r="AN43" s="236" t="n"/>
      <c r="AO43" s="236" t="n"/>
      <c r="AP43" s="236" t="n"/>
      <c r="AQ43" s="236" t="n"/>
      <c r="AR43" s="236" t="n"/>
      <c r="AS43" s="236" t="n"/>
      <c r="AT43" s="236" t="n"/>
      <c r="AU43" s="237">
        <f>IF(COUNTA(AH43:AT43)=0,"",ROUND(AVERAGE(AH43:AT43),1))</f>
        <v/>
      </c>
    </row>
    <row r="44" ht="13.8" customHeight="1" s="185">
      <c r="A44" s="213" t="n">
        <v>5</v>
      </c>
      <c r="B44" s="234">
        <f t="array" ref="B44:B44">IFERROR(INDEX(Liste_Enfants!B$4:B$53,SMALL(IF(Liste_Enfants!E$4:E$53="D",ROW(Liste_Enfants!E$4:E$53)-3),5))&amp;" "&amp;INDEX(Liste_Enfants!C$4:C$53,SMALL(IF(Liste_Enfants!E$4:E$53="D",ROW(Liste_Enfants!E$4:E$53)-3),5)),"")</f>
        <v/>
      </c>
      <c r="C44" s="235" t="n"/>
      <c r="D44" s="236" t="n"/>
      <c r="E44" s="236" t="n"/>
      <c r="F44" s="236" t="n"/>
      <c r="G44" s="236" t="n"/>
      <c r="H44" s="236" t="n"/>
      <c r="I44" s="236" t="n"/>
      <c r="J44" s="236" t="n"/>
      <c r="K44" s="236" t="n"/>
      <c r="L44" s="236" t="n"/>
      <c r="M44" s="236" t="n"/>
      <c r="N44" s="236" t="n"/>
      <c r="O44" s="236" t="n"/>
      <c r="P44" s="236" t="n"/>
      <c r="Q44" s="264">
        <f>IF(COUNTA(D44:P44)=0,"",ROUND(AVERAGE(D44:P44),1))</f>
        <v/>
      </c>
      <c r="S44" s="236" t="n"/>
      <c r="T44" s="236" t="n"/>
      <c r="U44" s="236" t="n"/>
      <c r="V44" s="236" t="n"/>
      <c r="W44" s="236" t="n"/>
      <c r="X44" s="236" t="n"/>
      <c r="Y44" s="236" t="n"/>
      <c r="Z44" s="236" t="n"/>
      <c r="AA44" s="236" t="n"/>
      <c r="AB44" s="236" t="n"/>
      <c r="AC44" s="236" t="n"/>
      <c r="AD44" s="236" t="n"/>
      <c r="AE44" s="236" t="n"/>
      <c r="AF44" s="264">
        <f>IF(COUNTA(S44:AE44)=0,"",ROUND(AVERAGE(S44:AE44),1))</f>
        <v/>
      </c>
      <c r="AH44" s="236" t="n"/>
      <c r="AI44" s="236" t="n"/>
      <c r="AJ44" s="236" t="n"/>
      <c r="AK44" s="236" t="n"/>
      <c r="AL44" s="236" t="n"/>
      <c r="AM44" s="236" t="n"/>
      <c r="AN44" s="236" t="n"/>
      <c r="AO44" s="236" t="n"/>
      <c r="AP44" s="236" t="n"/>
      <c r="AQ44" s="236" t="n"/>
      <c r="AR44" s="236" t="n"/>
      <c r="AS44" s="236" t="n"/>
      <c r="AT44" s="236" t="n"/>
      <c r="AU44" s="237">
        <f>IF(COUNTA(AH44:AT44)=0,"",ROUND(AVERAGE(AH44:AT44),1))</f>
        <v/>
      </c>
    </row>
    <row r="45" ht="13.8" customHeight="1" s="185">
      <c r="A45" s="238" t="n">
        <v>6</v>
      </c>
      <c r="B45" s="239">
        <f t="array" ref="B45:B45">IFERROR(INDEX(Liste_Enfants!B$4:B$53,SMALL(IF(Liste_Enfants!E$4:E$53="D",ROW(Liste_Enfants!E$4:E$53)-3),6))&amp;" "&amp;INDEX(Liste_Enfants!C$4:C$53,SMALL(IF(Liste_Enfants!E$4:E$53="D",ROW(Liste_Enfants!E$4:E$53)-3),6)),"")</f>
        <v/>
      </c>
      <c r="C45" s="235" t="n"/>
      <c r="D45" s="236" t="n"/>
      <c r="E45" s="236" t="n"/>
      <c r="F45" s="236" t="n"/>
      <c r="G45" s="236" t="n"/>
      <c r="H45" s="236" t="n"/>
      <c r="I45" s="236" t="n"/>
      <c r="J45" s="236" t="n"/>
      <c r="K45" s="236" t="n"/>
      <c r="L45" s="236" t="n"/>
      <c r="M45" s="236" t="n"/>
      <c r="N45" s="236" t="n"/>
      <c r="O45" s="236" t="n"/>
      <c r="P45" s="236" t="n"/>
      <c r="Q45" s="264">
        <f>IF(COUNTA(D45:P45)=0,"",ROUND(AVERAGE(D45:P45),1))</f>
        <v/>
      </c>
      <c r="S45" s="236" t="n"/>
      <c r="T45" s="236" t="n"/>
      <c r="U45" s="236" t="n"/>
      <c r="V45" s="236" t="n"/>
      <c r="W45" s="236" t="n"/>
      <c r="X45" s="236" t="n"/>
      <c r="Y45" s="236" t="n"/>
      <c r="Z45" s="236" t="n"/>
      <c r="AA45" s="236" t="n"/>
      <c r="AB45" s="236" t="n"/>
      <c r="AC45" s="236" t="n"/>
      <c r="AD45" s="236" t="n"/>
      <c r="AE45" s="236" t="n"/>
      <c r="AF45" s="264">
        <f>IF(COUNTA(S45:AE45)=0,"",ROUND(AVERAGE(S45:AE45),1))</f>
        <v/>
      </c>
      <c r="AH45" s="236" t="n"/>
      <c r="AI45" s="236" t="n"/>
      <c r="AJ45" s="236" t="n"/>
      <c r="AK45" s="236" t="n"/>
      <c r="AL45" s="236" t="n"/>
      <c r="AM45" s="236" t="n"/>
      <c r="AN45" s="236" t="n"/>
      <c r="AO45" s="236" t="n"/>
      <c r="AP45" s="236" t="n"/>
      <c r="AQ45" s="236" t="n"/>
      <c r="AR45" s="236" t="n"/>
      <c r="AS45" s="236" t="n"/>
      <c r="AT45" s="236" t="n"/>
      <c r="AU45" s="237">
        <f>IF(COUNTA(AH45:AT45)=0,"",ROUND(AVERAGE(AH45:AT45),1))</f>
        <v/>
      </c>
    </row>
    <row r="46" ht="13.8" customHeight="1" s="185">
      <c r="A46" s="213" t="n">
        <v>7</v>
      </c>
      <c r="B46" s="234">
        <f t="array" ref="B46:B46">IFERROR(INDEX(Liste_Enfants!B$4:B$53,SMALL(IF(Liste_Enfants!E$4:E$53="D",ROW(Liste_Enfants!E$4:E$53)-3),7))&amp;" "&amp;INDEX(Liste_Enfants!C$4:C$53,SMALL(IF(Liste_Enfants!E$4:E$53="D",ROW(Liste_Enfants!E$4:E$53)-3),7)),"")</f>
        <v/>
      </c>
      <c r="C46" s="235" t="n"/>
      <c r="D46" s="236" t="n"/>
      <c r="E46" s="236" t="n"/>
      <c r="F46" s="236" t="n"/>
      <c r="G46" s="236" t="n"/>
      <c r="H46" s="236" t="n"/>
      <c r="I46" s="236" t="n"/>
      <c r="J46" s="236" t="n"/>
      <c r="K46" s="236" t="n"/>
      <c r="L46" s="236" t="n"/>
      <c r="M46" s="236" t="n"/>
      <c r="N46" s="236" t="n"/>
      <c r="O46" s="236" t="n"/>
      <c r="P46" s="236" t="n"/>
      <c r="Q46" s="264">
        <f>IF(COUNTA(D46:P46)=0,"",ROUND(AVERAGE(D46:P46),1))</f>
        <v/>
      </c>
      <c r="S46" s="236" t="n"/>
      <c r="T46" s="236" t="n"/>
      <c r="U46" s="236" t="n"/>
      <c r="V46" s="236" t="n"/>
      <c r="W46" s="236" t="n"/>
      <c r="X46" s="236" t="n"/>
      <c r="Y46" s="236" t="n"/>
      <c r="Z46" s="236" t="n"/>
      <c r="AA46" s="236" t="n"/>
      <c r="AB46" s="236" t="n"/>
      <c r="AC46" s="236" t="n"/>
      <c r="AD46" s="236" t="n"/>
      <c r="AE46" s="236" t="n"/>
      <c r="AF46" s="264">
        <f>IF(COUNTA(S46:AE46)=0,"",ROUND(AVERAGE(S46:AE46),1))</f>
        <v/>
      </c>
      <c r="AH46" s="236" t="n"/>
      <c r="AI46" s="236" t="n"/>
      <c r="AJ46" s="236" t="n"/>
      <c r="AK46" s="236" t="n"/>
      <c r="AL46" s="236" t="n"/>
      <c r="AM46" s="236" t="n"/>
      <c r="AN46" s="236" t="n"/>
      <c r="AO46" s="236" t="n"/>
      <c r="AP46" s="236" t="n"/>
      <c r="AQ46" s="236" t="n"/>
      <c r="AR46" s="236" t="n"/>
      <c r="AS46" s="236" t="n"/>
      <c r="AT46" s="236" t="n"/>
      <c r="AU46" s="237">
        <f>IF(COUNTA(AH46:AT46)=0,"",ROUND(AVERAGE(AH46:AT46),1))</f>
        <v/>
      </c>
    </row>
    <row r="47" ht="13.8" customHeight="1" s="185">
      <c r="A47" s="238" t="n">
        <v>8</v>
      </c>
      <c r="B47" s="239">
        <f t="array" ref="B47:B47">IFERROR(INDEX(Liste_Enfants!B$4:B$53,SMALL(IF(Liste_Enfants!E$4:E$53="D",ROW(Liste_Enfants!E$4:E$53)-3),8))&amp;" "&amp;INDEX(Liste_Enfants!C$4:C$53,SMALL(IF(Liste_Enfants!E$4:E$53="D",ROW(Liste_Enfants!E$4:E$53)-3),8)),"")</f>
        <v/>
      </c>
      <c r="C47" s="235" t="n"/>
      <c r="D47" s="236" t="n"/>
      <c r="E47" s="236" t="n"/>
      <c r="F47" s="236" t="n"/>
      <c r="G47" s="236" t="n"/>
      <c r="H47" s="236" t="n"/>
      <c r="I47" s="236" t="n"/>
      <c r="J47" s="236" t="n"/>
      <c r="K47" s="236" t="n"/>
      <c r="L47" s="236" t="n"/>
      <c r="M47" s="236" t="n"/>
      <c r="N47" s="236" t="n"/>
      <c r="O47" s="236" t="n"/>
      <c r="P47" s="236" t="n"/>
      <c r="Q47" s="264">
        <f>IF(COUNTA(D47:P47)=0,"",ROUND(AVERAGE(D47:P47),1))</f>
        <v/>
      </c>
      <c r="S47" s="236" t="n"/>
      <c r="T47" s="236" t="n"/>
      <c r="U47" s="236" t="n"/>
      <c r="V47" s="236" t="n"/>
      <c r="W47" s="236" t="n"/>
      <c r="X47" s="236" t="n"/>
      <c r="Y47" s="236" t="n"/>
      <c r="Z47" s="236" t="n"/>
      <c r="AA47" s="236" t="n"/>
      <c r="AB47" s="236" t="n"/>
      <c r="AC47" s="236" t="n"/>
      <c r="AD47" s="236" t="n"/>
      <c r="AE47" s="236" t="n"/>
      <c r="AF47" s="264">
        <f>IF(COUNTA(S47:AE47)=0,"",ROUND(AVERAGE(S47:AE47),1))</f>
        <v/>
      </c>
      <c r="AH47" s="236" t="n"/>
      <c r="AI47" s="236" t="n"/>
      <c r="AJ47" s="236" t="n"/>
      <c r="AK47" s="236" t="n"/>
      <c r="AL47" s="236" t="n"/>
      <c r="AM47" s="236" t="n"/>
      <c r="AN47" s="236" t="n"/>
      <c r="AO47" s="236" t="n"/>
      <c r="AP47" s="236" t="n"/>
      <c r="AQ47" s="236" t="n"/>
      <c r="AR47" s="236" t="n"/>
      <c r="AS47" s="236" t="n"/>
      <c r="AT47" s="236" t="n"/>
      <c r="AU47" s="237">
        <f>IF(COUNTA(AH47:AT47)=0,"",ROUND(AVERAGE(AH47:AT47),1))</f>
        <v/>
      </c>
    </row>
    <row r="48" ht="13.8" customHeight="1" s="185">
      <c r="A48" s="213" t="n">
        <v>9</v>
      </c>
      <c r="B48" s="234">
        <f t="array" ref="B48:B48">IFERROR(INDEX(Liste_Enfants!B$4:B$53,SMALL(IF(Liste_Enfants!E$4:E$53="D",ROW(Liste_Enfants!E$4:E$53)-3),9))&amp;" "&amp;INDEX(Liste_Enfants!C$4:C$53,SMALL(IF(Liste_Enfants!E$4:E$53="D",ROW(Liste_Enfants!E$4:E$53)-3),9)),"")</f>
        <v/>
      </c>
      <c r="C48" s="235" t="n"/>
      <c r="D48" s="236" t="n"/>
      <c r="E48" s="236" t="n"/>
      <c r="F48" s="236" t="n"/>
      <c r="G48" s="236" t="n"/>
      <c r="H48" s="236" t="n"/>
      <c r="I48" s="236" t="n"/>
      <c r="J48" s="236" t="n"/>
      <c r="K48" s="236" t="n"/>
      <c r="L48" s="236" t="n"/>
      <c r="M48" s="236" t="n"/>
      <c r="N48" s="236" t="n"/>
      <c r="O48" s="236" t="n"/>
      <c r="P48" s="236" t="n"/>
      <c r="Q48" s="264">
        <f>IF(COUNTA(D48:P48)=0,"",ROUND(AVERAGE(D48:P48),1))</f>
        <v/>
      </c>
      <c r="S48" s="236" t="n"/>
      <c r="T48" s="236" t="n"/>
      <c r="U48" s="236" t="n"/>
      <c r="V48" s="236" t="n"/>
      <c r="W48" s="236" t="n"/>
      <c r="X48" s="236" t="n"/>
      <c r="Y48" s="236" t="n"/>
      <c r="Z48" s="236" t="n"/>
      <c r="AA48" s="236" t="n"/>
      <c r="AB48" s="236" t="n"/>
      <c r="AC48" s="236" t="n"/>
      <c r="AD48" s="236" t="n"/>
      <c r="AE48" s="236" t="n"/>
      <c r="AF48" s="264">
        <f>IF(COUNTA(S48:AE48)=0,"",ROUND(AVERAGE(S48:AE48),1))</f>
        <v/>
      </c>
      <c r="AH48" s="236" t="n"/>
      <c r="AI48" s="236" t="n"/>
      <c r="AJ48" s="236" t="n"/>
      <c r="AK48" s="236" t="n"/>
      <c r="AL48" s="236" t="n"/>
      <c r="AM48" s="236" t="n"/>
      <c r="AN48" s="236" t="n"/>
      <c r="AO48" s="236" t="n"/>
      <c r="AP48" s="236" t="n"/>
      <c r="AQ48" s="236" t="n"/>
      <c r="AR48" s="236" t="n"/>
      <c r="AS48" s="236" t="n"/>
      <c r="AT48" s="236" t="n"/>
      <c r="AU48" s="237">
        <f>IF(COUNTA(AH48:AT48)=0,"",ROUND(AVERAGE(AH48:AT48),1))</f>
        <v/>
      </c>
    </row>
    <row r="49" ht="13.8" customHeight="1" s="185">
      <c r="A49" s="238" t="n">
        <v>10</v>
      </c>
      <c r="B49" s="239">
        <f t="array" ref="B49:B49">IFERROR(INDEX(Liste_Enfants!B$4:B$53,SMALL(IF(Liste_Enfants!E$4:E$53="D",ROW(Liste_Enfants!E$4:E$53)-3),10))&amp;" "&amp;INDEX(Liste_Enfants!C$4:C$53,SMALL(IF(Liste_Enfants!E$4:E$53="D",ROW(Liste_Enfants!E$4:E$53)-3),10)),"")</f>
        <v/>
      </c>
      <c r="C49" s="235" t="n"/>
      <c r="D49" s="236" t="n"/>
      <c r="E49" s="236" t="n"/>
      <c r="F49" s="236" t="n"/>
      <c r="G49" s="236" t="n"/>
      <c r="H49" s="236" t="n"/>
      <c r="I49" s="236" t="n"/>
      <c r="J49" s="236" t="n"/>
      <c r="K49" s="236" t="n"/>
      <c r="L49" s="236" t="n"/>
      <c r="M49" s="236" t="n"/>
      <c r="N49" s="236" t="n"/>
      <c r="O49" s="236" t="n"/>
      <c r="P49" s="236" t="n"/>
      <c r="Q49" s="264">
        <f>IF(COUNTA(D49:P49)=0,"",ROUND(AVERAGE(D49:P49),1))</f>
        <v/>
      </c>
      <c r="S49" s="236" t="n"/>
      <c r="T49" s="236" t="n"/>
      <c r="U49" s="236" t="n"/>
      <c r="V49" s="236" t="n"/>
      <c r="W49" s="236" t="n"/>
      <c r="X49" s="236" t="n"/>
      <c r="Y49" s="236" t="n"/>
      <c r="Z49" s="236" t="n"/>
      <c r="AA49" s="236" t="n"/>
      <c r="AB49" s="236" t="n"/>
      <c r="AC49" s="236" t="n"/>
      <c r="AD49" s="236" t="n"/>
      <c r="AE49" s="236" t="n"/>
      <c r="AF49" s="264">
        <f>IF(COUNTA(S49:AE49)=0,"",ROUND(AVERAGE(S49:AE49),1))</f>
        <v/>
      </c>
      <c r="AH49" s="236" t="n"/>
      <c r="AI49" s="236" t="n"/>
      <c r="AJ49" s="236" t="n"/>
      <c r="AK49" s="236" t="n"/>
      <c r="AL49" s="236" t="n"/>
      <c r="AM49" s="236" t="n"/>
      <c r="AN49" s="236" t="n"/>
      <c r="AO49" s="236" t="n"/>
      <c r="AP49" s="236" t="n"/>
      <c r="AQ49" s="236" t="n"/>
      <c r="AR49" s="236" t="n"/>
      <c r="AS49" s="236" t="n"/>
      <c r="AT49" s="236" t="n"/>
      <c r="AU49" s="237">
        <f>IF(COUNTA(AH49:AT49)=0,"",ROUND(AVERAGE(AH49:AT49),1))</f>
        <v/>
      </c>
    </row>
    <row r="50" ht="13.8" customHeight="1" s="185">
      <c r="A50" s="213" t="n">
        <v>11</v>
      </c>
      <c r="B50" s="234">
        <f t="array" ref="B50:B50">IFERROR(INDEX(Liste_Enfants!B$4:B$53,SMALL(IF(Liste_Enfants!E$4:E$53="D",ROW(Liste_Enfants!E$4:E$53)-3),11))&amp;" "&amp;INDEX(Liste_Enfants!C$4:C$53,SMALL(IF(Liste_Enfants!E$4:E$53="D",ROW(Liste_Enfants!E$4:E$53)-3),11)),"")</f>
        <v/>
      </c>
      <c r="C50" s="235" t="n"/>
      <c r="D50" s="236" t="n"/>
      <c r="E50" s="236" t="n"/>
      <c r="F50" s="236" t="n"/>
      <c r="G50" s="236" t="n"/>
      <c r="H50" s="236" t="n"/>
      <c r="I50" s="236" t="n"/>
      <c r="J50" s="236" t="n"/>
      <c r="K50" s="236" t="n"/>
      <c r="L50" s="236" t="n"/>
      <c r="M50" s="236" t="n"/>
      <c r="N50" s="236" t="n"/>
      <c r="O50" s="236" t="n"/>
      <c r="P50" s="236" t="n"/>
      <c r="Q50" s="264">
        <f>IF(COUNTA(D50:P50)=0,"",ROUND(AVERAGE(D50:P50),1))</f>
        <v/>
      </c>
      <c r="S50" s="236" t="n"/>
      <c r="T50" s="236" t="n"/>
      <c r="U50" s="236" t="n"/>
      <c r="V50" s="236" t="n"/>
      <c r="W50" s="236" t="n"/>
      <c r="X50" s="236" t="n"/>
      <c r="Y50" s="236" t="n"/>
      <c r="Z50" s="236" t="n"/>
      <c r="AA50" s="236" t="n"/>
      <c r="AB50" s="236" t="n"/>
      <c r="AC50" s="236" t="n"/>
      <c r="AD50" s="236" t="n"/>
      <c r="AE50" s="236" t="n"/>
      <c r="AF50" s="264">
        <f>IF(COUNTA(S50:AE50)=0,"",ROUND(AVERAGE(S50:AE50),1))</f>
        <v/>
      </c>
      <c r="AH50" s="236" t="n"/>
      <c r="AI50" s="236" t="n"/>
      <c r="AJ50" s="236" t="n"/>
      <c r="AK50" s="236" t="n"/>
      <c r="AL50" s="236" t="n"/>
      <c r="AM50" s="236" t="n"/>
      <c r="AN50" s="236" t="n"/>
      <c r="AO50" s="236" t="n"/>
      <c r="AP50" s="236" t="n"/>
      <c r="AQ50" s="236" t="n"/>
      <c r="AR50" s="236" t="n"/>
      <c r="AS50" s="236" t="n"/>
      <c r="AT50" s="236" t="n"/>
      <c r="AU50" s="237">
        <f>IF(COUNTA(AH50:AT50)=0,"",ROUND(AVERAGE(AH50:AT50),1))</f>
        <v/>
      </c>
    </row>
    <row r="51" ht="13.8" customHeight="1" s="185">
      <c r="A51" s="238" t="n">
        <v>12</v>
      </c>
      <c r="B51" s="239">
        <f t="array" ref="B51:B51">IFERROR(INDEX(Liste_Enfants!B$4:B$53,SMALL(IF(Liste_Enfants!E$4:E$53="D",ROW(Liste_Enfants!E$4:E$53)-3),12))&amp;" "&amp;INDEX(Liste_Enfants!C$4:C$53,SMALL(IF(Liste_Enfants!E$4:E$53="D",ROW(Liste_Enfants!E$4:E$53)-3),12)),"")</f>
        <v/>
      </c>
      <c r="C51" s="235" t="n"/>
      <c r="D51" s="236" t="n"/>
      <c r="E51" s="236" t="n"/>
      <c r="F51" s="236" t="n"/>
      <c r="G51" s="236" t="n"/>
      <c r="H51" s="236" t="n"/>
      <c r="I51" s="236" t="n"/>
      <c r="J51" s="236" t="n"/>
      <c r="K51" s="236" t="n"/>
      <c r="L51" s="236" t="n"/>
      <c r="M51" s="236" t="n"/>
      <c r="N51" s="236" t="n"/>
      <c r="O51" s="236" t="n"/>
      <c r="P51" s="236" t="n"/>
      <c r="Q51" s="264">
        <f>IF(COUNTA(D51:P51)=0,"",ROUND(AVERAGE(D51:P51),1))</f>
        <v/>
      </c>
      <c r="S51" s="236" t="n"/>
      <c r="T51" s="236" t="n"/>
      <c r="U51" s="236" t="n"/>
      <c r="V51" s="236" t="n"/>
      <c r="W51" s="236" t="n"/>
      <c r="X51" s="236" t="n"/>
      <c r="Y51" s="236" t="n"/>
      <c r="Z51" s="236" t="n"/>
      <c r="AA51" s="236" t="n"/>
      <c r="AB51" s="236" t="n"/>
      <c r="AC51" s="236" t="n"/>
      <c r="AD51" s="236" t="n"/>
      <c r="AE51" s="236" t="n"/>
      <c r="AF51" s="264">
        <f>IF(COUNTA(S51:AE51)=0,"",ROUND(AVERAGE(S51:AE51),1))</f>
        <v/>
      </c>
      <c r="AH51" s="236" t="n"/>
      <c r="AI51" s="236" t="n"/>
      <c r="AJ51" s="236" t="n"/>
      <c r="AK51" s="236" t="n"/>
      <c r="AL51" s="236" t="n"/>
      <c r="AM51" s="236" t="n"/>
      <c r="AN51" s="236" t="n"/>
      <c r="AO51" s="236" t="n"/>
      <c r="AP51" s="236" t="n"/>
      <c r="AQ51" s="236" t="n"/>
      <c r="AR51" s="236" t="n"/>
      <c r="AS51" s="236" t="n"/>
      <c r="AT51" s="236" t="n"/>
      <c r="AU51" s="237">
        <f>IF(COUNTA(AH51:AT51)=0,"",ROUND(AVERAGE(AH51:AT51),1))</f>
        <v/>
      </c>
    </row>
    <row r="52" ht="13.8" customHeight="1" s="185">
      <c r="A52" s="213" t="n">
        <v>13</v>
      </c>
      <c r="B52" s="234">
        <f t="array" ref="B52:B52">IFERROR(INDEX(Liste_Enfants!B$4:B$53,SMALL(IF(Liste_Enfants!E$4:E$53="D",ROW(Liste_Enfants!E$4:E$53)-3),13))&amp;" "&amp;INDEX(Liste_Enfants!C$4:C$53,SMALL(IF(Liste_Enfants!E$4:E$53="D",ROW(Liste_Enfants!E$4:E$53)-3),13)),"")</f>
        <v/>
      </c>
      <c r="C52" s="235" t="n"/>
      <c r="D52" s="236" t="n"/>
      <c r="E52" s="236" t="n"/>
      <c r="F52" s="236" t="n"/>
      <c r="G52" s="236" t="n"/>
      <c r="H52" s="236" t="n"/>
      <c r="I52" s="236" t="n"/>
      <c r="J52" s="236" t="n"/>
      <c r="K52" s="236" t="n"/>
      <c r="L52" s="236" t="n"/>
      <c r="M52" s="236" t="n"/>
      <c r="N52" s="236" t="n"/>
      <c r="O52" s="236" t="n"/>
      <c r="P52" s="236" t="n"/>
      <c r="Q52" s="264">
        <f>IF(COUNTA(D52:P52)=0,"",ROUND(AVERAGE(D52:P52),1))</f>
        <v/>
      </c>
      <c r="S52" s="236" t="n"/>
      <c r="T52" s="236" t="n"/>
      <c r="U52" s="236" t="n"/>
      <c r="V52" s="236" t="n"/>
      <c r="W52" s="236" t="n"/>
      <c r="X52" s="236" t="n"/>
      <c r="Y52" s="236" t="n"/>
      <c r="Z52" s="236" t="n"/>
      <c r="AA52" s="236" t="n"/>
      <c r="AB52" s="236" t="n"/>
      <c r="AC52" s="236" t="n"/>
      <c r="AD52" s="236" t="n"/>
      <c r="AE52" s="236" t="n"/>
      <c r="AF52" s="264">
        <f>IF(COUNTA(S52:AE52)=0,"",ROUND(AVERAGE(S52:AE52),1))</f>
        <v/>
      </c>
      <c r="AH52" s="236" t="n"/>
      <c r="AI52" s="236" t="n"/>
      <c r="AJ52" s="236" t="n"/>
      <c r="AK52" s="236" t="n"/>
      <c r="AL52" s="236" t="n"/>
      <c r="AM52" s="236" t="n"/>
      <c r="AN52" s="236" t="n"/>
      <c r="AO52" s="236" t="n"/>
      <c r="AP52" s="236" t="n"/>
      <c r="AQ52" s="236" t="n"/>
      <c r="AR52" s="236" t="n"/>
      <c r="AS52" s="236" t="n"/>
      <c r="AT52" s="236" t="n"/>
      <c r="AU52" s="237">
        <f>IF(COUNTA(AH52:AT52)=0,"",ROUND(AVERAGE(AH52:AT52),1))</f>
        <v/>
      </c>
    </row>
    <row r="53" ht="13.8" customHeight="1" s="185">
      <c r="A53" s="238" t="n">
        <v>14</v>
      </c>
      <c r="B53" s="239">
        <f t="array" ref="B53:B53">IFERROR(INDEX(Liste_Enfants!B$4:B$53,SMALL(IF(Liste_Enfants!E$4:E$53="D",ROW(Liste_Enfants!E$4:E$53)-3),14))&amp;" "&amp;INDEX(Liste_Enfants!C$4:C$53,SMALL(IF(Liste_Enfants!E$4:E$53="D",ROW(Liste_Enfants!E$4:E$53)-3),14)),"")</f>
        <v/>
      </c>
      <c r="C53" s="235" t="n"/>
      <c r="D53" s="236" t="n"/>
      <c r="E53" s="236" t="n"/>
      <c r="F53" s="236" t="n"/>
      <c r="G53" s="236" t="n"/>
      <c r="H53" s="236" t="n"/>
      <c r="I53" s="236" t="n"/>
      <c r="J53" s="236" t="n"/>
      <c r="K53" s="236" t="n"/>
      <c r="L53" s="236" t="n"/>
      <c r="M53" s="236" t="n"/>
      <c r="N53" s="236" t="n"/>
      <c r="O53" s="236" t="n"/>
      <c r="P53" s="236" t="n"/>
      <c r="Q53" s="264">
        <f>IF(COUNTA(D53:P53)=0,"",ROUND(AVERAGE(D53:P53),1))</f>
        <v/>
      </c>
      <c r="S53" s="236" t="n"/>
      <c r="T53" s="236" t="n"/>
      <c r="U53" s="236" t="n"/>
      <c r="V53" s="236" t="n"/>
      <c r="W53" s="236" t="n"/>
      <c r="X53" s="236" t="n"/>
      <c r="Y53" s="236" t="n"/>
      <c r="Z53" s="236" t="n"/>
      <c r="AA53" s="236" t="n"/>
      <c r="AB53" s="236" t="n"/>
      <c r="AC53" s="236" t="n"/>
      <c r="AD53" s="236" t="n"/>
      <c r="AE53" s="236" t="n"/>
      <c r="AF53" s="264">
        <f>IF(COUNTA(S53:AE53)=0,"",ROUND(AVERAGE(S53:AE53),1))</f>
        <v/>
      </c>
      <c r="AH53" s="236" t="n"/>
      <c r="AI53" s="236" t="n"/>
      <c r="AJ53" s="236" t="n"/>
      <c r="AK53" s="236" t="n"/>
      <c r="AL53" s="236" t="n"/>
      <c r="AM53" s="236" t="n"/>
      <c r="AN53" s="236" t="n"/>
      <c r="AO53" s="236" t="n"/>
      <c r="AP53" s="236" t="n"/>
      <c r="AQ53" s="236" t="n"/>
      <c r="AR53" s="236" t="n"/>
      <c r="AS53" s="236" t="n"/>
      <c r="AT53" s="236" t="n"/>
      <c r="AU53" s="237">
        <f>IF(COUNTA(AH53:AT53)=0,"",ROUND(AVERAGE(AH53:AT53),1))</f>
        <v/>
      </c>
    </row>
    <row r="54" ht="13.8" customHeight="1" s="185">
      <c r="A54" s="213" t="n">
        <v>15</v>
      </c>
      <c r="B54" s="234">
        <f t="array" ref="B54:B54">IFERROR(INDEX(Liste_Enfants!B$4:B$53,SMALL(IF(Liste_Enfants!E$4:E$53="D",ROW(Liste_Enfants!E$4:E$53)-3),15))&amp;" "&amp;INDEX(Liste_Enfants!C$4:C$53,SMALL(IF(Liste_Enfants!E$4:E$53="D",ROW(Liste_Enfants!E$4:E$53)-3),15)),"")</f>
        <v/>
      </c>
      <c r="C54" s="235" t="n"/>
      <c r="D54" s="236" t="n"/>
      <c r="E54" s="236" t="n"/>
      <c r="F54" s="236" t="n"/>
      <c r="G54" s="236" t="n"/>
      <c r="H54" s="236" t="n"/>
      <c r="I54" s="236" t="n"/>
      <c r="J54" s="236" t="n"/>
      <c r="K54" s="236" t="n"/>
      <c r="L54" s="236" t="n"/>
      <c r="M54" s="236" t="n"/>
      <c r="N54" s="236" t="n"/>
      <c r="O54" s="236" t="n"/>
      <c r="P54" s="236" t="n"/>
      <c r="Q54" s="264">
        <f>IF(COUNTA(D54:P54)=0,"",ROUND(AVERAGE(D54:P54),1))</f>
        <v/>
      </c>
      <c r="S54" s="236" t="n"/>
      <c r="T54" s="236" t="n"/>
      <c r="U54" s="236" t="n"/>
      <c r="V54" s="236" t="n"/>
      <c r="W54" s="236" t="n"/>
      <c r="X54" s="236" t="n"/>
      <c r="Y54" s="236" t="n"/>
      <c r="Z54" s="236" t="n"/>
      <c r="AA54" s="236" t="n"/>
      <c r="AB54" s="236" t="n"/>
      <c r="AC54" s="236" t="n"/>
      <c r="AD54" s="236" t="n"/>
      <c r="AE54" s="236" t="n"/>
      <c r="AF54" s="264">
        <f>IF(COUNTA(S54:AE54)=0,"",ROUND(AVERAGE(S54:AE54),1))</f>
        <v/>
      </c>
      <c r="AH54" s="236" t="n"/>
      <c r="AI54" s="236" t="n"/>
      <c r="AJ54" s="236" t="n"/>
      <c r="AK54" s="236" t="n"/>
      <c r="AL54" s="236" t="n"/>
      <c r="AM54" s="236" t="n"/>
      <c r="AN54" s="236" t="n"/>
      <c r="AO54" s="236" t="n"/>
      <c r="AP54" s="236" t="n"/>
      <c r="AQ54" s="236" t="n"/>
      <c r="AR54" s="236" t="n"/>
      <c r="AS54" s="236" t="n"/>
      <c r="AT54" s="236" t="n"/>
      <c r="AU54" s="237">
        <f>IF(COUNTA(AH54:AT54)=0,"",ROUND(AVERAGE(AH54:AT54),1))</f>
        <v/>
      </c>
    </row>
    <row r="55" ht="12.8" customHeight="1" s="185">
      <c r="A55" s="233" t="inlineStr">
        <is>
          <t>📊 MOY.</t>
        </is>
      </c>
      <c r="C55" s="235" t="n"/>
      <c r="D55" s="241">
        <f>IF(COUNTA(D40:D54)=0,"",ROUND(AVERAGE(D40:D54),1))</f>
        <v/>
      </c>
      <c r="E55" s="241">
        <f>IF(COUNTA(E40:E54)=0,"",ROUND(AVERAGE(E40:E54),1))</f>
        <v/>
      </c>
      <c r="F55" s="241">
        <f>IF(COUNTA(F40:F54)=0,"",ROUND(AVERAGE(F40:F54),1))</f>
        <v/>
      </c>
      <c r="G55" s="241">
        <f>IF(COUNTA(G40:G54)=0,"",ROUND(AVERAGE(G40:G54),1))</f>
        <v/>
      </c>
      <c r="H55" s="241">
        <f>IF(COUNTA(H40:H54)=0,"",ROUND(AVERAGE(H40:H54),1))</f>
        <v/>
      </c>
      <c r="I55" s="241">
        <f>IF(COUNTA(I40:I54)=0,"",ROUND(AVERAGE(I40:I54),1))</f>
        <v/>
      </c>
      <c r="J55" s="241">
        <f>IF(COUNTA(J40:J54)=0,"",ROUND(AVERAGE(J40:J54),1))</f>
        <v/>
      </c>
      <c r="K55" s="241">
        <f>IF(COUNTA(K40:K54)=0,"",ROUND(AVERAGE(K40:K54),1))</f>
        <v/>
      </c>
      <c r="L55" s="241">
        <f>IF(COUNTA(L40:L54)=0,"",ROUND(AVERAGE(L40:L54),1))</f>
        <v/>
      </c>
      <c r="M55" s="241">
        <f>IF(COUNTA(M40:M54)=0,"",ROUND(AVERAGE(M40:M54),1))</f>
        <v/>
      </c>
      <c r="N55" s="241">
        <f>IF(COUNTA(N40:N54)=0,"",ROUND(AVERAGE(N40:N54),1))</f>
        <v/>
      </c>
      <c r="O55" s="241">
        <f>IF(COUNTA(O40:O54)=0,"",ROUND(AVERAGE(O40:O54),1))</f>
        <v/>
      </c>
      <c r="P55" s="241">
        <f>IF(COUNTA(P40:P54)=0,"",ROUND(AVERAGE(P40:P54),1))</f>
        <v/>
      </c>
      <c r="Q55" s="265">
        <f>IF(COUNTA(Q40:Q54)=0,"",ROUND(AVERAGE(Q40:Q54),1))</f>
        <v/>
      </c>
      <c r="S55" s="241">
        <f>IF(COUNTA(S40:S54)=0,"",ROUND(AVERAGE(S40:S54),1))</f>
        <v/>
      </c>
      <c r="T55" s="241">
        <f>IF(COUNTA(T40:T54)=0,"",ROUND(AVERAGE(T40:T54),1))</f>
        <v/>
      </c>
      <c r="U55" s="241">
        <f>IF(COUNTA(U40:U54)=0,"",ROUND(AVERAGE(U40:U54),1))</f>
        <v/>
      </c>
      <c r="V55" s="241">
        <f>IF(COUNTA(V40:V54)=0,"",ROUND(AVERAGE(V40:V54),1))</f>
        <v/>
      </c>
      <c r="W55" s="241">
        <f>IF(COUNTA(W40:W54)=0,"",ROUND(AVERAGE(W40:W54),1))</f>
        <v/>
      </c>
      <c r="X55" s="241">
        <f>IF(COUNTA(X40:X54)=0,"",ROUND(AVERAGE(X40:X54),1))</f>
        <v/>
      </c>
      <c r="Y55" s="241">
        <f>IF(COUNTA(Y40:Y54)=0,"",ROUND(AVERAGE(Y40:Y54),1))</f>
        <v/>
      </c>
      <c r="Z55" s="241">
        <f>IF(COUNTA(Z40:Z54)=0,"",ROUND(AVERAGE(Z40:Z54),1))</f>
        <v/>
      </c>
      <c r="AA55" s="241">
        <f>IF(COUNTA(AA40:AA54)=0,"",ROUND(AVERAGE(AA40:AA54),1))</f>
        <v/>
      </c>
      <c r="AB55" s="241">
        <f>IF(COUNTA(AB40:AB54)=0,"",ROUND(AVERAGE(AB40:AB54),1))</f>
        <v/>
      </c>
      <c r="AC55" s="241">
        <f>IF(COUNTA(AC40:AC54)=0,"",ROUND(AVERAGE(AC40:AC54),1))</f>
        <v/>
      </c>
      <c r="AD55" s="241">
        <f>IF(COUNTA(AD40:AD54)=0,"",ROUND(AVERAGE(AD40:AD54),1))</f>
        <v/>
      </c>
      <c r="AE55" s="241">
        <f>IF(COUNTA(AE40:AE54)=0,"",ROUND(AVERAGE(AE40:AE54),1))</f>
        <v/>
      </c>
      <c r="AF55" s="265">
        <f>IF(COUNTA(AF40:AF54)=0,"",ROUND(AVERAGE(AF40:AF54),1))</f>
        <v/>
      </c>
      <c r="AH55" s="241">
        <f>IF(COUNTA(AH40:AH54)=0,"",ROUND(AVERAGE(AH40:AH54),1))</f>
        <v/>
      </c>
      <c r="AI55" s="241">
        <f>IF(COUNTA(AI40:AI54)=0,"",ROUND(AVERAGE(AI40:AI54),1))</f>
        <v/>
      </c>
      <c r="AJ55" s="241">
        <f>IF(COUNTA(AJ40:AJ54)=0,"",ROUND(AVERAGE(AJ40:AJ54),1))</f>
        <v/>
      </c>
      <c r="AK55" s="241">
        <f>IF(COUNTA(AK40:AK54)=0,"",ROUND(AVERAGE(AK40:AK54),1))</f>
        <v/>
      </c>
      <c r="AL55" s="241">
        <f>IF(COUNTA(AL40:AL54)=0,"",ROUND(AVERAGE(AL40:AL54),1))</f>
        <v/>
      </c>
      <c r="AM55" s="241">
        <f>IF(COUNTA(AM40:AM54)=0,"",ROUND(AVERAGE(AM40:AM54),1))</f>
        <v/>
      </c>
      <c r="AN55" s="241">
        <f>IF(COUNTA(AN40:AN54)=0,"",ROUND(AVERAGE(AN40:AN54),1))</f>
        <v/>
      </c>
      <c r="AO55" s="241">
        <f>IF(COUNTA(AO40:AO54)=0,"",ROUND(AVERAGE(AO40:AO54),1))</f>
        <v/>
      </c>
      <c r="AP55" s="241">
        <f>IF(COUNTA(AP40:AP54)=0,"",ROUND(AVERAGE(AP40:AP54),1))</f>
        <v/>
      </c>
      <c r="AQ55" s="241">
        <f>IF(COUNTA(AQ40:AQ54)=0,"",ROUND(AVERAGE(AQ40:AQ54),1))</f>
        <v/>
      </c>
      <c r="AR55" s="241">
        <f>IF(COUNTA(AR40:AR54)=0,"",ROUND(AVERAGE(AR40:AR54),1))</f>
        <v/>
      </c>
      <c r="AS55" s="241">
        <f>IF(COUNTA(AS40:AS54)=0,"",ROUND(AVERAGE(AS40:AS54),1))</f>
        <v/>
      </c>
      <c r="AT55" s="241">
        <f>IF(COUNTA(AT40:AT54)=0,"",ROUND(AVERAGE(AT40:AT54),1))</f>
        <v/>
      </c>
      <c r="AU55" s="266">
        <f>IF(COUNTA(AU40:AU54)=0,"",ROUND(AVERAGE(AU40:AU54),1))</f>
        <v/>
      </c>
    </row>
    <row r="56" ht="30" customHeight="1" s="185">
      <c r="A56" s="246" t="inlineStr">
        <is>
          <t>N°</t>
        </is>
      </c>
      <c r="B56" s="247" t="inlineStr">
        <is>
          <t>📅 JEUDI</t>
        </is>
      </c>
      <c r="C56" s="228" t="n"/>
      <c r="D56" s="229" t="inlineStr">
        <is>
          <t>Règles</t>
        </is>
      </c>
      <c r="E56" s="229" t="inlineStr">
        <is>
          <t>Coopér.</t>
        </is>
      </c>
      <c r="F56" s="229" t="inlineStr">
        <is>
          <t>Comm.</t>
        </is>
      </c>
      <c r="G56" s="229" t="inlineStr">
        <is>
          <t>Entraide</t>
        </is>
      </c>
      <c r="H56" s="230" t="inlineStr">
        <is>
          <t>Initiat.</t>
        </is>
      </c>
      <c r="I56" s="230" t="inlineStr">
        <is>
          <t>Gest.mat</t>
        </is>
      </c>
      <c r="J56" s="230" t="inlineStr">
        <is>
          <t>Orga.</t>
        </is>
      </c>
      <c r="K56" s="231" t="inlineStr">
        <is>
          <t>Imagin.</t>
        </is>
      </c>
      <c r="L56" s="231" t="inlineStr">
        <is>
          <t>Expr.art</t>
        </is>
      </c>
      <c r="M56" s="231" t="inlineStr">
        <is>
          <t>Expr.corp</t>
        </is>
      </c>
      <c r="N56" s="232" t="inlineStr">
        <is>
          <t>Coord.</t>
        </is>
      </c>
      <c r="O56" s="232" t="inlineStr">
        <is>
          <t>Endur.</t>
        </is>
      </c>
      <c r="P56" s="232" t="inlineStr">
        <is>
          <t>Esp.sport</t>
        </is>
      </c>
      <c r="Q56" s="267" t="inlineStr">
        <is>
          <t>MOY</t>
        </is>
      </c>
      <c r="R56" s="268" t="inlineStr">
        <is>
          <t>▼ Activité</t>
        </is>
      </c>
      <c r="S56" s="229" t="inlineStr">
        <is>
          <t>Règles</t>
        </is>
      </c>
      <c r="T56" s="229" t="inlineStr">
        <is>
          <t>Coopér.</t>
        </is>
      </c>
      <c r="U56" s="229" t="inlineStr">
        <is>
          <t>Comm.</t>
        </is>
      </c>
      <c r="V56" s="229" t="inlineStr">
        <is>
          <t>Entraide</t>
        </is>
      </c>
      <c r="W56" s="230" t="inlineStr">
        <is>
          <t>Initiat.</t>
        </is>
      </c>
      <c r="X56" s="230" t="inlineStr">
        <is>
          <t>Gest.mat</t>
        </is>
      </c>
      <c r="Y56" s="230" t="inlineStr">
        <is>
          <t>Orga.</t>
        </is>
      </c>
      <c r="Z56" s="231" t="inlineStr">
        <is>
          <t>Imagin.</t>
        </is>
      </c>
      <c r="AA56" s="231" t="inlineStr">
        <is>
          <t>Expr.art</t>
        </is>
      </c>
      <c r="AB56" s="231" t="inlineStr">
        <is>
          <t>Expr.corp</t>
        </is>
      </c>
      <c r="AC56" s="232" t="inlineStr">
        <is>
          <t>Coord.</t>
        </is>
      </c>
      <c r="AD56" s="232" t="inlineStr">
        <is>
          <t>Endur.</t>
        </is>
      </c>
      <c r="AE56" s="232" t="inlineStr">
        <is>
          <t>Esp.sport</t>
        </is>
      </c>
      <c r="AF56" s="267" t="inlineStr">
        <is>
          <t>MOY</t>
        </is>
      </c>
      <c r="AH56" s="229" t="inlineStr">
        <is>
          <t>Règles</t>
        </is>
      </c>
      <c r="AI56" s="229" t="inlineStr">
        <is>
          <t>Coopér.</t>
        </is>
      </c>
      <c r="AJ56" s="229" t="inlineStr">
        <is>
          <t>Comm.</t>
        </is>
      </c>
      <c r="AK56" s="229" t="inlineStr">
        <is>
          <t>Entraide</t>
        </is>
      </c>
      <c r="AL56" s="230" t="inlineStr">
        <is>
          <t>Initiat.</t>
        </is>
      </c>
      <c r="AM56" s="230" t="inlineStr">
        <is>
          <t>Gest.mat</t>
        </is>
      </c>
      <c r="AN56" s="230" t="inlineStr">
        <is>
          <t>Orga.</t>
        </is>
      </c>
      <c r="AO56" s="231" t="inlineStr">
        <is>
          <t>Imagin.</t>
        </is>
      </c>
      <c r="AP56" s="231" t="inlineStr">
        <is>
          <t>Expr.art</t>
        </is>
      </c>
      <c r="AQ56" s="231" t="inlineStr">
        <is>
          <t>Expr.corp</t>
        </is>
      </c>
      <c r="AR56" s="232" t="inlineStr">
        <is>
          <t>Coord.</t>
        </is>
      </c>
      <c r="AS56" s="232" t="inlineStr">
        <is>
          <t>Endur.</t>
        </is>
      </c>
      <c r="AT56" s="232" t="inlineStr">
        <is>
          <t>Esp.sport</t>
        </is>
      </c>
      <c r="AU56" s="269" t="inlineStr">
        <is>
          <t>MOY</t>
        </is>
      </c>
    </row>
    <row r="57" ht="13.8" customHeight="1" s="185">
      <c r="A57" s="213" t="n">
        <v>1</v>
      </c>
      <c r="B57" s="234">
        <f t="array" ref="B57:B57">IFERROR(INDEX(Liste_Enfants!B$4:B$53,SMALL(IF(Liste_Enfants!E$4:E$53="D",ROW(Liste_Enfants!E$4:E$53)-3),1))&amp;" "&amp;INDEX(Liste_Enfants!C$4:C$53,SMALL(IF(Liste_Enfants!E$4:E$53="D",ROW(Liste_Enfants!E$4:E$53)-3),1)),"")</f>
        <v/>
      </c>
      <c r="C57" s="235" t="n"/>
      <c r="D57" s="236" t="n"/>
      <c r="E57" s="236" t="n"/>
      <c r="F57" s="236" t="n"/>
      <c r="G57" s="236" t="n"/>
      <c r="H57" s="236" t="n"/>
      <c r="I57" s="236" t="n"/>
      <c r="J57" s="236" t="n"/>
      <c r="K57" s="236" t="n"/>
      <c r="L57" s="236" t="n"/>
      <c r="M57" s="236" t="n"/>
      <c r="N57" s="236" t="n"/>
      <c r="O57" s="236" t="n"/>
      <c r="P57" s="236" t="n"/>
      <c r="Q57" s="264">
        <f>IF(COUNTA(D57:P57)=0,"",ROUND(AVERAGE(D57:P57),1))</f>
        <v/>
      </c>
      <c r="S57" s="236" t="n"/>
      <c r="T57" s="236" t="n"/>
      <c r="U57" s="236" t="n"/>
      <c r="V57" s="236" t="n"/>
      <c r="W57" s="236" t="n"/>
      <c r="X57" s="236" t="n"/>
      <c r="Y57" s="236" t="n"/>
      <c r="Z57" s="236" t="n"/>
      <c r="AA57" s="236" t="n"/>
      <c r="AB57" s="236" t="n"/>
      <c r="AC57" s="236" t="n"/>
      <c r="AD57" s="236" t="n"/>
      <c r="AE57" s="236" t="n"/>
      <c r="AF57" s="264">
        <f>IF(COUNTA(S57:AE57)=0,"",ROUND(AVERAGE(S57:AE57),1))</f>
        <v/>
      </c>
      <c r="AH57" s="236" t="n"/>
      <c r="AI57" s="236" t="n"/>
      <c r="AJ57" s="236" t="n"/>
      <c r="AK57" s="236" t="n"/>
      <c r="AL57" s="236" t="n"/>
      <c r="AM57" s="236" t="n"/>
      <c r="AN57" s="236" t="n"/>
      <c r="AO57" s="236" t="n"/>
      <c r="AP57" s="236" t="n"/>
      <c r="AQ57" s="236" t="n"/>
      <c r="AR57" s="236" t="n"/>
      <c r="AS57" s="236" t="n"/>
      <c r="AT57" s="236" t="n"/>
      <c r="AU57" s="237">
        <f>IF(COUNTA(AH57:AT57)=0,"",ROUND(AVERAGE(AH57:AT57),1))</f>
        <v/>
      </c>
    </row>
    <row r="58" ht="13.8" customHeight="1" s="185">
      <c r="A58" s="238" t="n">
        <v>2</v>
      </c>
      <c r="B58" s="239">
        <f t="array" ref="B58:B58">IFERROR(INDEX(Liste_Enfants!B$4:B$53,SMALL(IF(Liste_Enfants!E$4:E$53="D",ROW(Liste_Enfants!E$4:E$53)-3),2))&amp;" "&amp;INDEX(Liste_Enfants!C$4:C$53,SMALL(IF(Liste_Enfants!E$4:E$53="D",ROW(Liste_Enfants!E$4:E$53)-3),2)),"")</f>
        <v/>
      </c>
      <c r="C58" s="235" t="n"/>
      <c r="D58" s="236" t="n"/>
      <c r="E58" s="236" t="n"/>
      <c r="F58" s="236" t="n"/>
      <c r="G58" s="236" t="n"/>
      <c r="H58" s="236" t="n"/>
      <c r="I58" s="236" t="n"/>
      <c r="J58" s="236" t="n"/>
      <c r="K58" s="236" t="n"/>
      <c r="L58" s="236" t="n"/>
      <c r="M58" s="236" t="n"/>
      <c r="N58" s="236" t="n"/>
      <c r="O58" s="236" t="n"/>
      <c r="P58" s="236" t="n"/>
      <c r="Q58" s="264">
        <f>IF(COUNTA(D58:P58)=0,"",ROUND(AVERAGE(D58:P58),1))</f>
        <v/>
      </c>
      <c r="S58" s="236" t="n"/>
      <c r="T58" s="236" t="n"/>
      <c r="U58" s="236" t="n"/>
      <c r="V58" s="236" t="n"/>
      <c r="W58" s="236" t="n"/>
      <c r="X58" s="236" t="n"/>
      <c r="Y58" s="236" t="n"/>
      <c r="Z58" s="236" t="n"/>
      <c r="AA58" s="236" t="n"/>
      <c r="AB58" s="236" t="n"/>
      <c r="AC58" s="236" t="n"/>
      <c r="AD58" s="236" t="n"/>
      <c r="AE58" s="236" t="n"/>
      <c r="AF58" s="264">
        <f>IF(COUNTA(S58:AE58)=0,"",ROUND(AVERAGE(S58:AE58),1))</f>
        <v/>
      </c>
      <c r="AH58" s="236" t="n"/>
      <c r="AI58" s="236" t="n"/>
      <c r="AJ58" s="236" t="n"/>
      <c r="AK58" s="236" t="n"/>
      <c r="AL58" s="236" t="n"/>
      <c r="AM58" s="236" t="n"/>
      <c r="AN58" s="236" t="n"/>
      <c r="AO58" s="236" t="n"/>
      <c r="AP58" s="236" t="n"/>
      <c r="AQ58" s="236" t="n"/>
      <c r="AR58" s="236" t="n"/>
      <c r="AS58" s="236" t="n"/>
      <c r="AT58" s="236" t="n"/>
      <c r="AU58" s="237">
        <f>IF(COUNTA(AH58:AT58)=0,"",ROUND(AVERAGE(AH58:AT58),1))</f>
        <v/>
      </c>
    </row>
    <row r="59" ht="13.8" customHeight="1" s="185">
      <c r="A59" s="213" t="n">
        <v>3</v>
      </c>
      <c r="B59" s="234">
        <f t="array" ref="B59:B59">IFERROR(INDEX(Liste_Enfants!B$4:B$53,SMALL(IF(Liste_Enfants!E$4:E$53="D",ROW(Liste_Enfants!E$4:E$53)-3),3))&amp;" "&amp;INDEX(Liste_Enfants!C$4:C$53,SMALL(IF(Liste_Enfants!E$4:E$53="D",ROW(Liste_Enfants!E$4:E$53)-3),3)),"")</f>
        <v/>
      </c>
      <c r="C59" s="235" t="n"/>
      <c r="D59" s="236" t="n"/>
      <c r="E59" s="236" t="n"/>
      <c r="F59" s="236" t="n"/>
      <c r="G59" s="236" t="n"/>
      <c r="H59" s="236" t="n"/>
      <c r="I59" s="236" t="n"/>
      <c r="J59" s="236" t="n"/>
      <c r="K59" s="236" t="n"/>
      <c r="L59" s="236" t="n"/>
      <c r="M59" s="236" t="n"/>
      <c r="N59" s="236" t="n"/>
      <c r="O59" s="236" t="n"/>
      <c r="P59" s="236" t="n"/>
      <c r="Q59" s="264">
        <f>IF(COUNTA(D59:P59)=0,"",ROUND(AVERAGE(D59:P59),1))</f>
        <v/>
      </c>
      <c r="S59" s="236" t="n"/>
      <c r="T59" s="236" t="n"/>
      <c r="U59" s="236" t="n"/>
      <c r="V59" s="236" t="n"/>
      <c r="W59" s="236" t="n"/>
      <c r="X59" s="236" t="n"/>
      <c r="Y59" s="236" t="n"/>
      <c r="Z59" s="236" t="n"/>
      <c r="AA59" s="236" t="n"/>
      <c r="AB59" s="236" t="n"/>
      <c r="AC59" s="236" t="n"/>
      <c r="AD59" s="236" t="n"/>
      <c r="AE59" s="236" t="n"/>
      <c r="AF59" s="264">
        <f>IF(COUNTA(S59:AE59)=0,"",ROUND(AVERAGE(S59:AE59),1))</f>
        <v/>
      </c>
      <c r="AH59" s="236" t="n"/>
      <c r="AI59" s="236" t="n"/>
      <c r="AJ59" s="236" t="n"/>
      <c r="AK59" s="236" t="n"/>
      <c r="AL59" s="236" t="n"/>
      <c r="AM59" s="236" t="n"/>
      <c r="AN59" s="236" t="n"/>
      <c r="AO59" s="236" t="n"/>
      <c r="AP59" s="236" t="n"/>
      <c r="AQ59" s="236" t="n"/>
      <c r="AR59" s="236" t="n"/>
      <c r="AS59" s="236" t="n"/>
      <c r="AT59" s="236" t="n"/>
      <c r="AU59" s="237">
        <f>IF(COUNTA(AH59:AT59)=0,"",ROUND(AVERAGE(AH59:AT59),1))</f>
        <v/>
      </c>
    </row>
    <row r="60" ht="13.8" customHeight="1" s="185">
      <c r="A60" s="238" t="n">
        <v>4</v>
      </c>
      <c r="B60" s="239">
        <f t="array" ref="B60:B60">IFERROR(INDEX(Liste_Enfants!B$4:B$53,SMALL(IF(Liste_Enfants!E$4:E$53="D",ROW(Liste_Enfants!E$4:E$53)-3),4))&amp;" "&amp;INDEX(Liste_Enfants!C$4:C$53,SMALL(IF(Liste_Enfants!E$4:E$53="D",ROW(Liste_Enfants!E$4:E$53)-3),4)),"")</f>
        <v/>
      </c>
      <c r="C60" s="235" t="n"/>
      <c r="D60" s="236" t="n"/>
      <c r="E60" s="236" t="n"/>
      <c r="F60" s="236" t="n"/>
      <c r="G60" s="236" t="n"/>
      <c r="H60" s="236" t="n"/>
      <c r="I60" s="236" t="n"/>
      <c r="J60" s="236" t="n"/>
      <c r="K60" s="236" t="n"/>
      <c r="L60" s="236" t="n"/>
      <c r="M60" s="236" t="n"/>
      <c r="N60" s="236" t="n"/>
      <c r="O60" s="236" t="n"/>
      <c r="P60" s="236" t="n"/>
      <c r="Q60" s="264">
        <f>IF(COUNTA(D60:P60)=0,"",ROUND(AVERAGE(D60:P60),1))</f>
        <v/>
      </c>
      <c r="S60" s="236" t="n"/>
      <c r="T60" s="236" t="n"/>
      <c r="U60" s="236" t="n"/>
      <c r="V60" s="236" t="n"/>
      <c r="W60" s="236" t="n"/>
      <c r="X60" s="236" t="n"/>
      <c r="Y60" s="236" t="n"/>
      <c r="Z60" s="236" t="n"/>
      <c r="AA60" s="236" t="n"/>
      <c r="AB60" s="236" t="n"/>
      <c r="AC60" s="236" t="n"/>
      <c r="AD60" s="236" t="n"/>
      <c r="AE60" s="236" t="n"/>
      <c r="AF60" s="264">
        <f>IF(COUNTA(S60:AE60)=0,"",ROUND(AVERAGE(S60:AE60),1))</f>
        <v/>
      </c>
      <c r="AH60" s="236" t="n"/>
      <c r="AI60" s="236" t="n"/>
      <c r="AJ60" s="236" t="n"/>
      <c r="AK60" s="236" t="n"/>
      <c r="AL60" s="236" t="n"/>
      <c r="AM60" s="236" t="n"/>
      <c r="AN60" s="236" t="n"/>
      <c r="AO60" s="236" t="n"/>
      <c r="AP60" s="236" t="n"/>
      <c r="AQ60" s="236" t="n"/>
      <c r="AR60" s="236" t="n"/>
      <c r="AS60" s="236" t="n"/>
      <c r="AT60" s="236" t="n"/>
      <c r="AU60" s="237">
        <f>IF(COUNTA(AH60:AT60)=0,"",ROUND(AVERAGE(AH60:AT60),1))</f>
        <v/>
      </c>
    </row>
    <row r="61" ht="13.8" customHeight="1" s="185">
      <c r="A61" s="213" t="n">
        <v>5</v>
      </c>
      <c r="B61" s="234">
        <f t="array" ref="B61:B61">IFERROR(INDEX(Liste_Enfants!B$4:B$53,SMALL(IF(Liste_Enfants!E$4:E$53="D",ROW(Liste_Enfants!E$4:E$53)-3),5))&amp;" "&amp;INDEX(Liste_Enfants!C$4:C$53,SMALL(IF(Liste_Enfants!E$4:E$53="D",ROW(Liste_Enfants!E$4:E$53)-3),5)),"")</f>
        <v/>
      </c>
      <c r="C61" s="235" t="n"/>
      <c r="D61" s="236" t="n"/>
      <c r="E61" s="236" t="n"/>
      <c r="F61" s="236" t="n"/>
      <c r="G61" s="236" t="n"/>
      <c r="H61" s="236" t="n"/>
      <c r="I61" s="236" t="n"/>
      <c r="J61" s="236" t="n"/>
      <c r="K61" s="236" t="n"/>
      <c r="L61" s="236" t="n"/>
      <c r="M61" s="236" t="n"/>
      <c r="N61" s="236" t="n"/>
      <c r="O61" s="236" t="n"/>
      <c r="P61" s="236" t="n"/>
      <c r="Q61" s="264">
        <f>IF(COUNTA(D61:P61)=0,"",ROUND(AVERAGE(D61:P61),1))</f>
        <v/>
      </c>
      <c r="S61" s="236" t="n"/>
      <c r="T61" s="236" t="n"/>
      <c r="U61" s="236" t="n"/>
      <c r="V61" s="236" t="n"/>
      <c r="W61" s="236" t="n"/>
      <c r="X61" s="236" t="n"/>
      <c r="Y61" s="236" t="n"/>
      <c r="Z61" s="236" t="n"/>
      <c r="AA61" s="236" t="n"/>
      <c r="AB61" s="236" t="n"/>
      <c r="AC61" s="236" t="n"/>
      <c r="AD61" s="236" t="n"/>
      <c r="AE61" s="236" t="n"/>
      <c r="AF61" s="264">
        <f>IF(COUNTA(S61:AE61)=0,"",ROUND(AVERAGE(S61:AE61),1))</f>
        <v/>
      </c>
      <c r="AH61" s="236" t="n"/>
      <c r="AI61" s="236" t="n"/>
      <c r="AJ61" s="236" t="n"/>
      <c r="AK61" s="236" t="n"/>
      <c r="AL61" s="236" t="n"/>
      <c r="AM61" s="236" t="n"/>
      <c r="AN61" s="236" t="n"/>
      <c r="AO61" s="236" t="n"/>
      <c r="AP61" s="236" t="n"/>
      <c r="AQ61" s="236" t="n"/>
      <c r="AR61" s="236" t="n"/>
      <c r="AS61" s="236" t="n"/>
      <c r="AT61" s="236" t="n"/>
      <c r="AU61" s="237">
        <f>IF(COUNTA(AH61:AT61)=0,"",ROUND(AVERAGE(AH61:AT61),1))</f>
        <v/>
      </c>
    </row>
    <row r="62" ht="13.8" customHeight="1" s="185">
      <c r="A62" s="238" t="n">
        <v>6</v>
      </c>
      <c r="B62" s="239">
        <f t="array" ref="B62:B62">IFERROR(INDEX(Liste_Enfants!B$4:B$53,SMALL(IF(Liste_Enfants!E$4:E$53="D",ROW(Liste_Enfants!E$4:E$53)-3),6))&amp;" "&amp;INDEX(Liste_Enfants!C$4:C$53,SMALL(IF(Liste_Enfants!E$4:E$53="D",ROW(Liste_Enfants!E$4:E$53)-3),6)),"")</f>
        <v/>
      </c>
      <c r="C62" s="235" t="n"/>
      <c r="D62" s="236" t="n"/>
      <c r="E62" s="236" t="n"/>
      <c r="F62" s="236" t="n"/>
      <c r="G62" s="236" t="n"/>
      <c r="H62" s="236" t="n"/>
      <c r="I62" s="236" t="n"/>
      <c r="J62" s="236" t="n"/>
      <c r="K62" s="236" t="n"/>
      <c r="L62" s="236" t="n"/>
      <c r="M62" s="236" t="n"/>
      <c r="N62" s="236" t="n"/>
      <c r="O62" s="236" t="n"/>
      <c r="P62" s="236" t="n"/>
      <c r="Q62" s="264">
        <f>IF(COUNTA(D62:P62)=0,"",ROUND(AVERAGE(D62:P62),1))</f>
        <v/>
      </c>
      <c r="S62" s="236" t="n"/>
      <c r="T62" s="236" t="n"/>
      <c r="U62" s="236" t="n"/>
      <c r="V62" s="236" t="n"/>
      <c r="W62" s="236" t="n"/>
      <c r="X62" s="236" t="n"/>
      <c r="Y62" s="236" t="n"/>
      <c r="Z62" s="236" t="n"/>
      <c r="AA62" s="236" t="n"/>
      <c r="AB62" s="236" t="n"/>
      <c r="AC62" s="236" t="n"/>
      <c r="AD62" s="236" t="n"/>
      <c r="AE62" s="236" t="n"/>
      <c r="AF62" s="264">
        <f>IF(COUNTA(S62:AE62)=0,"",ROUND(AVERAGE(S62:AE62),1))</f>
        <v/>
      </c>
      <c r="AH62" s="236" t="n"/>
      <c r="AI62" s="236" t="n"/>
      <c r="AJ62" s="236" t="n"/>
      <c r="AK62" s="236" t="n"/>
      <c r="AL62" s="236" t="n"/>
      <c r="AM62" s="236" t="n"/>
      <c r="AN62" s="236" t="n"/>
      <c r="AO62" s="236" t="n"/>
      <c r="AP62" s="236" t="n"/>
      <c r="AQ62" s="236" t="n"/>
      <c r="AR62" s="236" t="n"/>
      <c r="AS62" s="236" t="n"/>
      <c r="AT62" s="236" t="n"/>
      <c r="AU62" s="237">
        <f>IF(COUNTA(AH62:AT62)=0,"",ROUND(AVERAGE(AH62:AT62),1))</f>
        <v/>
      </c>
    </row>
    <row r="63" ht="13.8" customHeight="1" s="185">
      <c r="A63" s="213" t="n">
        <v>7</v>
      </c>
      <c r="B63" s="234">
        <f t="array" ref="B63:B63">IFERROR(INDEX(Liste_Enfants!B$4:B$53,SMALL(IF(Liste_Enfants!E$4:E$53="D",ROW(Liste_Enfants!E$4:E$53)-3),7))&amp;" "&amp;INDEX(Liste_Enfants!C$4:C$53,SMALL(IF(Liste_Enfants!E$4:E$53="D",ROW(Liste_Enfants!E$4:E$53)-3),7)),"")</f>
        <v/>
      </c>
      <c r="C63" s="235" t="n"/>
      <c r="D63" s="236" t="n"/>
      <c r="E63" s="236" t="n"/>
      <c r="F63" s="236" t="n"/>
      <c r="G63" s="236" t="n"/>
      <c r="H63" s="236" t="n"/>
      <c r="I63" s="236" t="n"/>
      <c r="J63" s="236" t="n"/>
      <c r="K63" s="236" t="n"/>
      <c r="L63" s="236" t="n"/>
      <c r="M63" s="236" t="n"/>
      <c r="N63" s="236" t="n"/>
      <c r="O63" s="236" t="n"/>
      <c r="P63" s="236" t="n"/>
      <c r="Q63" s="264">
        <f>IF(COUNTA(D63:P63)=0,"",ROUND(AVERAGE(D63:P63),1))</f>
        <v/>
      </c>
      <c r="S63" s="236" t="n"/>
      <c r="T63" s="236" t="n"/>
      <c r="U63" s="236" t="n"/>
      <c r="V63" s="236" t="n"/>
      <c r="W63" s="236" t="n"/>
      <c r="X63" s="236" t="n"/>
      <c r="Y63" s="236" t="n"/>
      <c r="Z63" s="236" t="n"/>
      <c r="AA63" s="236" t="n"/>
      <c r="AB63" s="236" t="n"/>
      <c r="AC63" s="236" t="n"/>
      <c r="AD63" s="236" t="n"/>
      <c r="AE63" s="236" t="n"/>
      <c r="AF63" s="264">
        <f>IF(COUNTA(S63:AE63)=0,"",ROUND(AVERAGE(S63:AE63),1))</f>
        <v/>
      </c>
      <c r="AH63" s="236" t="n"/>
      <c r="AI63" s="236" t="n"/>
      <c r="AJ63" s="236" t="n"/>
      <c r="AK63" s="236" t="n"/>
      <c r="AL63" s="236" t="n"/>
      <c r="AM63" s="236" t="n"/>
      <c r="AN63" s="236" t="n"/>
      <c r="AO63" s="236" t="n"/>
      <c r="AP63" s="236" t="n"/>
      <c r="AQ63" s="236" t="n"/>
      <c r="AR63" s="236" t="n"/>
      <c r="AS63" s="236" t="n"/>
      <c r="AT63" s="236" t="n"/>
      <c r="AU63" s="237">
        <f>IF(COUNTA(AH63:AT63)=0,"",ROUND(AVERAGE(AH63:AT63),1))</f>
        <v/>
      </c>
    </row>
    <row r="64" ht="13.8" customHeight="1" s="185">
      <c r="A64" s="238" t="n">
        <v>8</v>
      </c>
      <c r="B64" s="239">
        <f t="array" ref="B64:B64">IFERROR(INDEX(Liste_Enfants!B$4:B$53,SMALL(IF(Liste_Enfants!E$4:E$53="D",ROW(Liste_Enfants!E$4:E$53)-3),8))&amp;" "&amp;INDEX(Liste_Enfants!C$4:C$53,SMALL(IF(Liste_Enfants!E$4:E$53="D",ROW(Liste_Enfants!E$4:E$53)-3),8)),"")</f>
        <v/>
      </c>
      <c r="C64" s="235" t="n"/>
      <c r="D64" s="236" t="n"/>
      <c r="E64" s="236" t="n"/>
      <c r="F64" s="236" t="n"/>
      <c r="G64" s="236" t="n"/>
      <c r="H64" s="236" t="n"/>
      <c r="I64" s="236" t="n"/>
      <c r="J64" s="236" t="n"/>
      <c r="K64" s="236" t="n"/>
      <c r="L64" s="236" t="n"/>
      <c r="M64" s="236" t="n"/>
      <c r="N64" s="236" t="n"/>
      <c r="O64" s="236" t="n"/>
      <c r="P64" s="236" t="n"/>
      <c r="Q64" s="264">
        <f>IF(COUNTA(D64:P64)=0,"",ROUND(AVERAGE(D64:P64),1))</f>
        <v/>
      </c>
      <c r="S64" s="236" t="n"/>
      <c r="T64" s="236" t="n"/>
      <c r="U64" s="236" t="n"/>
      <c r="V64" s="236" t="n"/>
      <c r="W64" s="236" t="n"/>
      <c r="X64" s="236" t="n"/>
      <c r="Y64" s="236" t="n"/>
      <c r="Z64" s="236" t="n"/>
      <c r="AA64" s="236" t="n"/>
      <c r="AB64" s="236" t="n"/>
      <c r="AC64" s="236" t="n"/>
      <c r="AD64" s="236" t="n"/>
      <c r="AE64" s="236" t="n"/>
      <c r="AF64" s="264">
        <f>IF(COUNTA(S64:AE64)=0,"",ROUND(AVERAGE(S64:AE64),1))</f>
        <v/>
      </c>
      <c r="AH64" s="236" t="n"/>
      <c r="AI64" s="236" t="n"/>
      <c r="AJ64" s="236" t="n"/>
      <c r="AK64" s="236" t="n"/>
      <c r="AL64" s="236" t="n"/>
      <c r="AM64" s="236" t="n"/>
      <c r="AN64" s="236" t="n"/>
      <c r="AO64" s="236" t="n"/>
      <c r="AP64" s="236" t="n"/>
      <c r="AQ64" s="236" t="n"/>
      <c r="AR64" s="236" t="n"/>
      <c r="AS64" s="236" t="n"/>
      <c r="AT64" s="236" t="n"/>
      <c r="AU64" s="237">
        <f>IF(COUNTA(AH64:AT64)=0,"",ROUND(AVERAGE(AH64:AT64),1))</f>
        <v/>
      </c>
    </row>
    <row r="65" ht="13.8" customHeight="1" s="185">
      <c r="A65" s="213" t="n">
        <v>9</v>
      </c>
      <c r="B65" s="234">
        <f t="array" ref="B65:B65">IFERROR(INDEX(Liste_Enfants!B$4:B$53,SMALL(IF(Liste_Enfants!E$4:E$53="D",ROW(Liste_Enfants!E$4:E$53)-3),9))&amp;" "&amp;INDEX(Liste_Enfants!C$4:C$53,SMALL(IF(Liste_Enfants!E$4:E$53="D",ROW(Liste_Enfants!E$4:E$53)-3),9)),"")</f>
        <v/>
      </c>
      <c r="C65" s="235" t="n"/>
      <c r="D65" s="236" t="n"/>
      <c r="E65" s="236" t="n"/>
      <c r="F65" s="236" t="n"/>
      <c r="G65" s="236" t="n"/>
      <c r="H65" s="236" t="n"/>
      <c r="I65" s="236" t="n"/>
      <c r="J65" s="236" t="n"/>
      <c r="K65" s="236" t="n"/>
      <c r="L65" s="236" t="n"/>
      <c r="M65" s="236" t="n"/>
      <c r="N65" s="236" t="n"/>
      <c r="O65" s="236" t="n"/>
      <c r="P65" s="236" t="n"/>
      <c r="Q65" s="264">
        <f>IF(COUNTA(D65:P65)=0,"",ROUND(AVERAGE(D65:P65),1))</f>
        <v/>
      </c>
      <c r="S65" s="236" t="n"/>
      <c r="T65" s="236" t="n"/>
      <c r="U65" s="236" t="n"/>
      <c r="V65" s="236" t="n"/>
      <c r="W65" s="236" t="n"/>
      <c r="X65" s="236" t="n"/>
      <c r="Y65" s="236" t="n"/>
      <c r="Z65" s="236" t="n"/>
      <c r="AA65" s="236" t="n"/>
      <c r="AB65" s="236" t="n"/>
      <c r="AC65" s="236" t="n"/>
      <c r="AD65" s="236" t="n"/>
      <c r="AE65" s="236" t="n"/>
      <c r="AF65" s="264">
        <f>IF(COUNTA(S65:AE65)=0,"",ROUND(AVERAGE(S65:AE65),1))</f>
        <v/>
      </c>
      <c r="AH65" s="236" t="n"/>
      <c r="AI65" s="236" t="n"/>
      <c r="AJ65" s="236" t="n"/>
      <c r="AK65" s="236" t="n"/>
      <c r="AL65" s="236" t="n"/>
      <c r="AM65" s="236" t="n"/>
      <c r="AN65" s="236" t="n"/>
      <c r="AO65" s="236" t="n"/>
      <c r="AP65" s="236" t="n"/>
      <c r="AQ65" s="236" t="n"/>
      <c r="AR65" s="236" t="n"/>
      <c r="AS65" s="236" t="n"/>
      <c r="AT65" s="236" t="n"/>
      <c r="AU65" s="237">
        <f>IF(COUNTA(AH65:AT65)=0,"",ROUND(AVERAGE(AH65:AT65),1))</f>
        <v/>
      </c>
    </row>
    <row r="66" ht="13.8" customHeight="1" s="185">
      <c r="A66" s="238" t="n">
        <v>10</v>
      </c>
      <c r="B66" s="239">
        <f t="array" ref="B66:B66">IFERROR(INDEX(Liste_Enfants!B$4:B$53,SMALL(IF(Liste_Enfants!E$4:E$53="D",ROW(Liste_Enfants!E$4:E$53)-3),10))&amp;" "&amp;INDEX(Liste_Enfants!C$4:C$53,SMALL(IF(Liste_Enfants!E$4:E$53="D",ROW(Liste_Enfants!E$4:E$53)-3),10)),"")</f>
        <v/>
      </c>
      <c r="C66" s="235" t="n"/>
      <c r="D66" s="236" t="n"/>
      <c r="E66" s="236" t="n"/>
      <c r="F66" s="236" t="n"/>
      <c r="G66" s="236" t="n"/>
      <c r="H66" s="236" t="n"/>
      <c r="I66" s="236" t="n"/>
      <c r="J66" s="236" t="n"/>
      <c r="K66" s="236" t="n"/>
      <c r="L66" s="236" t="n"/>
      <c r="M66" s="236" t="n"/>
      <c r="N66" s="236" t="n"/>
      <c r="O66" s="236" t="n"/>
      <c r="P66" s="236" t="n"/>
      <c r="Q66" s="264">
        <f>IF(COUNTA(D66:P66)=0,"",ROUND(AVERAGE(D66:P66),1))</f>
        <v/>
      </c>
      <c r="S66" s="236" t="n"/>
      <c r="T66" s="236" t="n"/>
      <c r="U66" s="236" t="n"/>
      <c r="V66" s="236" t="n"/>
      <c r="W66" s="236" t="n"/>
      <c r="X66" s="236" t="n"/>
      <c r="Y66" s="236" t="n"/>
      <c r="Z66" s="236" t="n"/>
      <c r="AA66" s="236" t="n"/>
      <c r="AB66" s="236" t="n"/>
      <c r="AC66" s="236" t="n"/>
      <c r="AD66" s="236" t="n"/>
      <c r="AE66" s="236" t="n"/>
      <c r="AF66" s="264">
        <f>IF(COUNTA(S66:AE66)=0,"",ROUND(AVERAGE(S66:AE66),1))</f>
        <v/>
      </c>
      <c r="AH66" s="236" t="n"/>
      <c r="AI66" s="236" t="n"/>
      <c r="AJ66" s="236" t="n"/>
      <c r="AK66" s="236" t="n"/>
      <c r="AL66" s="236" t="n"/>
      <c r="AM66" s="236" t="n"/>
      <c r="AN66" s="236" t="n"/>
      <c r="AO66" s="236" t="n"/>
      <c r="AP66" s="236" t="n"/>
      <c r="AQ66" s="236" t="n"/>
      <c r="AR66" s="236" t="n"/>
      <c r="AS66" s="236" t="n"/>
      <c r="AT66" s="236" t="n"/>
      <c r="AU66" s="237">
        <f>IF(COUNTA(AH66:AT66)=0,"",ROUND(AVERAGE(AH66:AT66),1))</f>
        <v/>
      </c>
    </row>
    <row r="67" ht="13.8" customHeight="1" s="185">
      <c r="A67" s="213" t="n">
        <v>11</v>
      </c>
      <c r="B67" s="234">
        <f t="array" ref="B67:B67">IFERROR(INDEX(Liste_Enfants!B$4:B$53,SMALL(IF(Liste_Enfants!E$4:E$53="D",ROW(Liste_Enfants!E$4:E$53)-3),11))&amp;" "&amp;INDEX(Liste_Enfants!C$4:C$53,SMALL(IF(Liste_Enfants!E$4:E$53="D",ROW(Liste_Enfants!E$4:E$53)-3),11)),"")</f>
        <v/>
      </c>
      <c r="C67" s="235" t="n"/>
      <c r="D67" s="236" t="n"/>
      <c r="E67" s="236" t="n"/>
      <c r="F67" s="236" t="n"/>
      <c r="G67" s="236" t="n"/>
      <c r="H67" s="236" t="n"/>
      <c r="I67" s="236" t="n"/>
      <c r="J67" s="236" t="n"/>
      <c r="K67" s="236" t="n"/>
      <c r="L67" s="236" t="n"/>
      <c r="M67" s="236" t="n"/>
      <c r="N67" s="236" t="n"/>
      <c r="O67" s="236" t="n"/>
      <c r="P67" s="236" t="n"/>
      <c r="Q67" s="264">
        <f>IF(COUNTA(D67:P67)=0,"",ROUND(AVERAGE(D67:P67),1))</f>
        <v/>
      </c>
      <c r="S67" s="236" t="n"/>
      <c r="T67" s="236" t="n"/>
      <c r="U67" s="236" t="n"/>
      <c r="V67" s="236" t="n"/>
      <c r="W67" s="236" t="n"/>
      <c r="X67" s="236" t="n"/>
      <c r="Y67" s="236" t="n"/>
      <c r="Z67" s="236" t="n"/>
      <c r="AA67" s="236" t="n"/>
      <c r="AB67" s="236" t="n"/>
      <c r="AC67" s="236" t="n"/>
      <c r="AD67" s="236" t="n"/>
      <c r="AE67" s="236" t="n"/>
      <c r="AF67" s="264">
        <f>IF(COUNTA(S67:AE67)=0,"",ROUND(AVERAGE(S67:AE67),1))</f>
        <v/>
      </c>
      <c r="AH67" s="236" t="n"/>
      <c r="AI67" s="236" t="n"/>
      <c r="AJ67" s="236" t="n"/>
      <c r="AK67" s="236" t="n"/>
      <c r="AL67" s="236" t="n"/>
      <c r="AM67" s="236" t="n"/>
      <c r="AN67" s="236" t="n"/>
      <c r="AO67" s="236" t="n"/>
      <c r="AP67" s="236" t="n"/>
      <c r="AQ67" s="236" t="n"/>
      <c r="AR67" s="236" t="n"/>
      <c r="AS67" s="236" t="n"/>
      <c r="AT67" s="236" t="n"/>
      <c r="AU67" s="237">
        <f>IF(COUNTA(AH67:AT67)=0,"",ROUND(AVERAGE(AH67:AT67),1))</f>
        <v/>
      </c>
    </row>
    <row r="68" ht="13.8" customHeight="1" s="185">
      <c r="A68" s="238" t="n">
        <v>12</v>
      </c>
      <c r="B68" s="239">
        <f t="array" ref="B68:B68">IFERROR(INDEX(Liste_Enfants!B$4:B$53,SMALL(IF(Liste_Enfants!E$4:E$53="D",ROW(Liste_Enfants!E$4:E$53)-3),12))&amp;" "&amp;INDEX(Liste_Enfants!C$4:C$53,SMALL(IF(Liste_Enfants!E$4:E$53="D",ROW(Liste_Enfants!E$4:E$53)-3),12)),"")</f>
        <v/>
      </c>
      <c r="C68" s="235" t="n"/>
      <c r="D68" s="236" t="n"/>
      <c r="E68" s="236" t="n"/>
      <c r="F68" s="236" t="n"/>
      <c r="G68" s="236" t="n"/>
      <c r="H68" s="236" t="n"/>
      <c r="I68" s="236" t="n"/>
      <c r="J68" s="236" t="n"/>
      <c r="K68" s="236" t="n"/>
      <c r="L68" s="236" t="n"/>
      <c r="M68" s="236" t="n"/>
      <c r="N68" s="236" t="n"/>
      <c r="O68" s="236" t="n"/>
      <c r="P68" s="236" t="n"/>
      <c r="Q68" s="264">
        <f>IF(COUNTA(D68:P68)=0,"",ROUND(AVERAGE(D68:P68),1))</f>
        <v/>
      </c>
      <c r="S68" s="236" t="n"/>
      <c r="T68" s="236" t="n"/>
      <c r="U68" s="236" t="n"/>
      <c r="V68" s="236" t="n"/>
      <c r="W68" s="236" t="n"/>
      <c r="X68" s="236" t="n"/>
      <c r="Y68" s="236" t="n"/>
      <c r="Z68" s="236" t="n"/>
      <c r="AA68" s="236" t="n"/>
      <c r="AB68" s="236" t="n"/>
      <c r="AC68" s="236" t="n"/>
      <c r="AD68" s="236" t="n"/>
      <c r="AE68" s="236" t="n"/>
      <c r="AF68" s="264">
        <f>IF(COUNTA(S68:AE68)=0,"",ROUND(AVERAGE(S68:AE68),1))</f>
        <v/>
      </c>
      <c r="AH68" s="236" t="n"/>
      <c r="AI68" s="236" t="n"/>
      <c r="AJ68" s="236" t="n"/>
      <c r="AK68" s="236" t="n"/>
      <c r="AL68" s="236" t="n"/>
      <c r="AM68" s="236" t="n"/>
      <c r="AN68" s="236" t="n"/>
      <c r="AO68" s="236" t="n"/>
      <c r="AP68" s="236" t="n"/>
      <c r="AQ68" s="236" t="n"/>
      <c r="AR68" s="236" t="n"/>
      <c r="AS68" s="236" t="n"/>
      <c r="AT68" s="236" t="n"/>
      <c r="AU68" s="237">
        <f>IF(COUNTA(AH68:AT68)=0,"",ROUND(AVERAGE(AH68:AT68),1))</f>
        <v/>
      </c>
    </row>
    <row r="69" ht="13.8" customHeight="1" s="185">
      <c r="A69" s="213" t="n">
        <v>13</v>
      </c>
      <c r="B69" s="234">
        <f t="array" ref="B69:B69">IFERROR(INDEX(Liste_Enfants!B$4:B$53,SMALL(IF(Liste_Enfants!E$4:E$53="D",ROW(Liste_Enfants!E$4:E$53)-3),13))&amp;" "&amp;INDEX(Liste_Enfants!C$4:C$53,SMALL(IF(Liste_Enfants!E$4:E$53="D",ROW(Liste_Enfants!E$4:E$53)-3),13)),"")</f>
        <v/>
      </c>
      <c r="C69" s="235" t="n"/>
      <c r="D69" s="236" t="n"/>
      <c r="E69" s="236" t="n"/>
      <c r="F69" s="236" t="n"/>
      <c r="G69" s="236" t="n"/>
      <c r="H69" s="236" t="n"/>
      <c r="I69" s="236" t="n"/>
      <c r="J69" s="236" t="n"/>
      <c r="K69" s="236" t="n"/>
      <c r="L69" s="236" t="n"/>
      <c r="M69" s="236" t="n"/>
      <c r="N69" s="236" t="n"/>
      <c r="O69" s="236" t="n"/>
      <c r="P69" s="236" t="n"/>
      <c r="Q69" s="264">
        <f>IF(COUNTA(D69:P69)=0,"",ROUND(AVERAGE(D69:P69),1))</f>
        <v/>
      </c>
      <c r="S69" s="236" t="n"/>
      <c r="T69" s="236" t="n"/>
      <c r="U69" s="236" t="n"/>
      <c r="V69" s="236" t="n"/>
      <c r="W69" s="236" t="n"/>
      <c r="X69" s="236" t="n"/>
      <c r="Y69" s="236" t="n"/>
      <c r="Z69" s="236" t="n"/>
      <c r="AA69" s="236" t="n"/>
      <c r="AB69" s="236" t="n"/>
      <c r="AC69" s="236" t="n"/>
      <c r="AD69" s="236" t="n"/>
      <c r="AE69" s="236" t="n"/>
      <c r="AF69" s="264">
        <f>IF(COUNTA(S69:AE69)=0,"",ROUND(AVERAGE(S69:AE69),1))</f>
        <v/>
      </c>
      <c r="AH69" s="236" t="n"/>
      <c r="AI69" s="236" t="n"/>
      <c r="AJ69" s="236" t="n"/>
      <c r="AK69" s="236" t="n"/>
      <c r="AL69" s="236" t="n"/>
      <c r="AM69" s="236" t="n"/>
      <c r="AN69" s="236" t="n"/>
      <c r="AO69" s="236" t="n"/>
      <c r="AP69" s="236" t="n"/>
      <c r="AQ69" s="236" t="n"/>
      <c r="AR69" s="236" t="n"/>
      <c r="AS69" s="236" t="n"/>
      <c r="AT69" s="236" t="n"/>
      <c r="AU69" s="237">
        <f>IF(COUNTA(AH69:AT69)=0,"",ROUND(AVERAGE(AH69:AT69),1))</f>
        <v/>
      </c>
    </row>
    <row r="70" ht="13.8" customHeight="1" s="185">
      <c r="A70" s="238" t="n">
        <v>14</v>
      </c>
      <c r="B70" s="239">
        <f t="array" ref="B70:B70">IFERROR(INDEX(Liste_Enfants!B$4:B$53,SMALL(IF(Liste_Enfants!E$4:E$53="D",ROW(Liste_Enfants!E$4:E$53)-3),14))&amp;" "&amp;INDEX(Liste_Enfants!C$4:C$53,SMALL(IF(Liste_Enfants!E$4:E$53="D",ROW(Liste_Enfants!E$4:E$53)-3),14)),"")</f>
        <v/>
      </c>
      <c r="C70" s="235" t="n"/>
      <c r="D70" s="236" t="n"/>
      <c r="E70" s="236" t="n"/>
      <c r="F70" s="236" t="n"/>
      <c r="G70" s="236" t="n"/>
      <c r="H70" s="236" t="n"/>
      <c r="I70" s="236" t="n"/>
      <c r="J70" s="236" t="n"/>
      <c r="K70" s="236" t="n"/>
      <c r="L70" s="236" t="n"/>
      <c r="M70" s="236" t="n"/>
      <c r="N70" s="236" t="n"/>
      <c r="O70" s="236" t="n"/>
      <c r="P70" s="236" t="n"/>
      <c r="Q70" s="264">
        <f>IF(COUNTA(D70:P70)=0,"",ROUND(AVERAGE(D70:P70),1))</f>
        <v/>
      </c>
      <c r="S70" s="236" t="n"/>
      <c r="T70" s="236" t="n"/>
      <c r="U70" s="236" t="n"/>
      <c r="V70" s="236" t="n"/>
      <c r="W70" s="236" t="n"/>
      <c r="X70" s="236" t="n"/>
      <c r="Y70" s="236" t="n"/>
      <c r="Z70" s="236" t="n"/>
      <c r="AA70" s="236" t="n"/>
      <c r="AB70" s="236" t="n"/>
      <c r="AC70" s="236" t="n"/>
      <c r="AD70" s="236" t="n"/>
      <c r="AE70" s="236" t="n"/>
      <c r="AF70" s="264">
        <f>IF(COUNTA(S70:AE70)=0,"",ROUND(AVERAGE(S70:AE70),1))</f>
        <v/>
      </c>
      <c r="AH70" s="236" t="n"/>
      <c r="AI70" s="236" t="n"/>
      <c r="AJ70" s="236" t="n"/>
      <c r="AK70" s="236" t="n"/>
      <c r="AL70" s="236" t="n"/>
      <c r="AM70" s="236" t="n"/>
      <c r="AN70" s="236" t="n"/>
      <c r="AO70" s="236" t="n"/>
      <c r="AP70" s="236" t="n"/>
      <c r="AQ70" s="236" t="n"/>
      <c r="AR70" s="236" t="n"/>
      <c r="AS70" s="236" t="n"/>
      <c r="AT70" s="236" t="n"/>
      <c r="AU70" s="237">
        <f>IF(COUNTA(AH70:AT70)=0,"",ROUND(AVERAGE(AH70:AT70),1))</f>
        <v/>
      </c>
    </row>
    <row r="71" ht="13.8" customHeight="1" s="185">
      <c r="A71" s="213" t="n">
        <v>15</v>
      </c>
      <c r="B71" s="234">
        <f t="array" ref="B71:B71">IFERROR(INDEX(Liste_Enfants!B$4:B$53,SMALL(IF(Liste_Enfants!E$4:E$53="D",ROW(Liste_Enfants!E$4:E$53)-3),15))&amp;" "&amp;INDEX(Liste_Enfants!C$4:C$53,SMALL(IF(Liste_Enfants!E$4:E$53="D",ROW(Liste_Enfants!E$4:E$53)-3),15)),"")</f>
        <v/>
      </c>
      <c r="C71" s="235" t="n"/>
      <c r="D71" s="236" t="n"/>
      <c r="E71" s="236" t="n"/>
      <c r="F71" s="236" t="n"/>
      <c r="G71" s="236" t="n"/>
      <c r="H71" s="236" t="n"/>
      <c r="I71" s="236" t="n"/>
      <c r="J71" s="236" t="n"/>
      <c r="K71" s="236" t="n"/>
      <c r="L71" s="236" t="n"/>
      <c r="M71" s="236" t="n"/>
      <c r="N71" s="236" t="n"/>
      <c r="O71" s="236" t="n"/>
      <c r="P71" s="236" t="n"/>
      <c r="Q71" s="264">
        <f>IF(COUNTA(D71:P71)=0,"",ROUND(AVERAGE(D71:P71),1))</f>
        <v/>
      </c>
      <c r="S71" s="236" t="n"/>
      <c r="T71" s="236" t="n"/>
      <c r="U71" s="236" t="n"/>
      <c r="V71" s="236" t="n"/>
      <c r="W71" s="236" t="n"/>
      <c r="X71" s="236" t="n"/>
      <c r="Y71" s="236" t="n"/>
      <c r="Z71" s="236" t="n"/>
      <c r="AA71" s="236" t="n"/>
      <c r="AB71" s="236" t="n"/>
      <c r="AC71" s="236" t="n"/>
      <c r="AD71" s="236" t="n"/>
      <c r="AE71" s="236" t="n"/>
      <c r="AF71" s="264">
        <f>IF(COUNTA(S71:AE71)=0,"",ROUND(AVERAGE(S71:AE71),1))</f>
        <v/>
      </c>
      <c r="AH71" s="236" t="n"/>
      <c r="AI71" s="236" t="n"/>
      <c r="AJ71" s="236" t="n"/>
      <c r="AK71" s="236" t="n"/>
      <c r="AL71" s="236" t="n"/>
      <c r="AM71" s="236" t="n"/>
      <c r="AN71" s="236" t="n"/>
      <c r="AO71" s="236" t="n"/>
      <c r="AP71" s="236" t="n"/>
      <c r="AQ71" s="236" t="n"/>
      <c r="AR71" s="236" t="n"/>
      <c r="AS71" s="236" t="n"/>
      <c r="AT71" s="236" t="n"/>
      <c r="AU71" s="237">
        <f>IF(COUNTA(AH71:AT71)=0,"",ROUND(AVERAGE(AH71:AT71),1))</f>
        <v/>
      </c>
    </row>
    <row r="72" ht="12.8" customHeight="1" s="185">
      <c r="A72" s="233" t="inlineStr">
        <is>
          <t>📊 MOY.</t>
        </is>
      </c>
      <c r="C72" s="235" t="n"/>
      <c r="D72" s="241">
        <f>IF(COUNTA(D57:D71)=0,"",ROUND(AVERAGE(D57:D71),1))</f>
        <v/>
      </c>
      <c r="E72" s="241">
        <f>IF(COUNTA(E57:E71)=0,"",ROUND(AVERAGE(E57:E71),1))</f>
        <v/>
      </c>
      <c r="F72" s="241">
        <f>IF(COUNTA(F57:F71)=0,"",ROUND(AVERAGE(F57:F71),1))</f>
        <v/>
      </c>
      <c r="G72" s="241">
        <f>IF(COUNTA(G57:G71)=0,"",ROUND(AVERAGE(G57:G71),1))</f>
        <v/>
      </c>
      <c r="H72" s="241">
        <f>IF(COUNTA(H57:H71)=0,"",ROUND(AVERAGE(H57:H71),1))</f>
        <v/>
      </c>
      <c r="I72" s="241">
        <f>IF(COUNTA(I57:I71)=0,"",ROUND(AVERAGE(I57:I71),1))</f>
        <v/>
      </c>
      <c r="J72" s="241">
        <f>IF(COUNTA(J57:J71)=0,"",ROUND(AVERAGE(J57:J71),1))</f>
        <v/>
      </c>
      <c r="K72" s="241">
        <f>IF(COUNTA(K57:K71)=0,"",ROUND(AVERAGE(K57:K71),1))</f>
        <v/>
      </c>
      <c r="L72" s="241">
        <f>IF(COUNTA(L57:L71)=0,"",ROUND(AVERAGE(L57:L71),1))</f>
        <v/>
      </c>
      <c r="M72" s="241">
        <f>IF(COUNTA(M57:M71)=0,"",ROUND(AVERAGE(M57:M71),1))</f>
        <v/>
      </c>
      <c r="N72" s="241">
        <f>IF(COUNTA(N57:N71)=0,"",ROUND(AVERAGE(N57:N71),1))</f>
        <v/>
      </c>
      <c r="O72" s="241">
        <f>IF(COUNTA(O57:O71)=0,"",ROUND(AVERAGE(O57:O71),1))</f>
        <v/>
      </c>
      <c r="P72" s="241">
        <f>IF(COUNTA(P57:P71)=0,"",ROUND(AVERAGE(P57:P71),1))</f>
        <v/>
      </c>
      <c r="Q72" s="265">
        <f>IF(COUNTA(Q57:Q71)=0,"",ROUND(AVERAGE(Q57:Q71),1))</f>
        <v/>
      </c>
      <c r="S72" s="241">
        <f>IF(COUNTA(S57:S71)=0,"",ROUND(AVERAGE(S57:S71),1))</f>
        <v/>
      </c>
      <c r="T72" s="241">
        <f>IF(COUNTA(T57:T71)=0,"",ROUND(AVERAGE(T57:T71),1))</f>
        <v/>
      </c>
      <c r="U72" s="241">
        <f>IF(COUNTA(U57:U71)=0,"",ROUND(AVERAGE(U57:U71),1))</f>
        <v/>
      </c>
      <c r="V72" s="241">
        <f>IF(COUNTA(V57:V71)=0,"",ROUND(AVERAGE(V57:V71),1))</f>
        <v/>
      </c>
      <c r="W72" s="241">
        <f>IF(COUNTA(W57:W71)=0,"",ROUND(AVERAGE(W57:W71),1))</f>
        <v/>
      </c>
      <c r="X72" s="241">
        <f>IF(COUNTA(X57:X71)=0,"",ROUND(AVERAGE(X57:X71),1))</f>
        <v/>
      </c>
      <c r="Y72" s="241">
        <f>IF(COUNTA(Y57:Y71)=0,"",ROUND(AVERAGE(Y57:Y71),1))</f>
        <v/>
      </c>
      <c r="Z72" s="241">
        <f>IF(COUNTA(Z57:Z71)=0,"",ROUND(AVERAGE(Z57:Z71),1))</f>
        <v/>
      </c>
      <c r="AA72" s="241">
        <f>IF(COUNTA(AA57:AA71)=0,"",ROUND(AVERAGE(AA57:AA71),1))</f>
        <v/>
      </c>
      <c r="AB72" s="241">
        <f>IF(COUNTA(AB57:AB71)=0,"",ROUND(AVERAGE(AB57:AB71),1))</f>
        <v/>
      </c>
      <c r="AC72" s="241">
        <f>IF(COUNTA(AC57:AC71)=0,"",ROUND(AVERAGE(AC57:AC71),1))</f>
        <v/>
      </c>
      <c r="AD72" s="241">
        <f>IF(COUNTA(AD57:AD71)=0,"",ROUND(AVERAGE(AD57:AD71),1))</f>
        <v/>
      </c>
      <c r="AE72" s="241">
        <f>IF(COUNTA(AE57:AE71)=0,"",ROUND(AVERAGE(AE57:AE71),1))</f>
        <v/>
      </c>
      <c r="AF72" s="265">
        <f>IF(COUNTA(AF57:AF71)=0,"",ROUND(AVERAGE(AF57:AF71),1))</f>
        <v/>
      </c>
      <c r="AH72" s="241">
        <f>IF(COUNTA(AH57:AH71)=0,"",ROUND(AVERAGE(AH57:AH71),1))</f>
        <v/>
      </c>
      <c r="AI72" s="241">
        <f>IF(COUNTA(AI57:AI71)=0,"",ROUND(AVERAGE(AI57:AI71),1))</f>
        <v/>
      </c>
      <c r="AJ72" s="241">
        <f>IF(COUNTA(AJ57:AJ71)=0,"",ROUND(AVERAGE(AJ57:AJ71),1))</f>
        <v/>
      </c>
      <c r="AK72" s="241">
        <f>IF(COUNTA(AK57:AK71)=0,"",ROUND(AVERAGE(AK57:AK71),1))</f>
        <v/>
      </c>
      <c r="AL72" s="241">
        <f>IF(COUNTA(AL57:AL71)=0,"",ROUND(AVERAGE(AL57:AL71),1))</f>
        <v/>
      </c>
      <c r="AM72" s="241">
        <f>IF(COUNTA(AM57:AM71)=0,"",ROUND(AVERAGE(AM57:AM71),1))</f>
        <v/>
      </c>
      <c r="AN72" s="241">
        <f>IF(COUNTA(AN57:AN71)=0,"",ROUND(AVERAGE(AN57:AN71),1))</f>
        <v/>
      </c>
      <c r="AO72" s="241">
        <f>IF(COUNTA(AO57:AO71)=0,"",ROUND(AVERAGE(AO57:AO71),1))</f>
        <v/>
      </c>
      <c r="AP72" s="241">
        <f>IF(COUNTA(AP57:AP71)=0,"",ROUND(AVERAGE(AP57:AP71),1))</f>
        <v/>
      </c>
      <c r="AQ72" s="241">
        <f>IF(COUNTA(AQ57:AQ71)=0,"",ROUND(AVERAGE(AQ57:AQ71),1))</f>
        <v/>
      </c>
      <c r="AR72" s="241">
        <f>IF(COUNTA(AR57:AR71)=0,"",ROUND(AVERAGE(AR57:AR71),1))</f>
        <v/>
      </c>
      <c r="AS72" s="241">
        <f>IF(COUNTA(AS57:AS71)=0,"",ROUND(AVERAGE(AS57:AS71),1))</f>
        <v/>
      </c>
      <c r="AT72" s="241">
        <f>IF(COUNTA(AT57:AT71)=0,"",ROUND(AVERAGE(AT57:AT71),1))</f>
        <v/>
      </c>
      <c r="AU72" s="266">
        <f>IF(COUNTA(AU57:AU71)=0,"",ROUND(AVERAGE(AU57:AU71),1))</f>
        <v/>
      </c>
    </row>
    <row r="73" ht="12.8" customHeight="1" s="185">
      <c r="A73" s="248" t="inlineStr">
        <is>
          <t>⭐ MOY. S1</t>
        </is>
      </c>
      <c r="C73" s="235" t="n"/>
      <c r="D73" s="249">
        <f>IF(COUNTA(D21,D38,D55,D72)=0,"",ROUND(AVERAGE(D21,D38,D55,D72),1))</f>
        <v/>
      </c>
      <c r="E73" s="249">
        <f>IF(COUNTA(E21,E38,E55,E72)=0,"",ROUND(AVERAGE(E21,E38,E55,E72),1))</f>
        <v/>
      </c>
      <c r="F73" s="249">
        <f>IF(COUNTA(F21,F38,F55,F72)=0,"",ROUND(AVERAGE(F21,F38,F55,F72),1))</f>
        <v/>
      </c>
      <c r="G73" s="249">
        <f>IF(COUNTA(G21,G38,G55,G72)=0,"",ROUND(AVERAGE(G21,G38,G55,G72),1))</f>
        <v/>
      </c>
      <c r="H73" s="249">
        <f>IF(COUNTA(H21,H38,H55,H72)=0,"",ROUND(AVERAGE(H21,H38,H55,H72),1))</f>
        <v/>
      </c>
      <c r="I73" s="249">
        <f>IF(COUNTA(I21,I38,I55,I72)=0,"",ROUND(AVERAGE(I21,I38,I55,I72),1))</f>
        <v/>
      </c>
      <c r="J73" s="249">
        <f>IF(COUNTA(J21,J38,J55,J72)=0,"",ROUND(AVERAGE(J21,J38,J55,J72),1))</f>
        <v/>
      </c>
      <c r="K73" s="249">
        <f>IF(COUNTA(K21,K38,K55,K72)=0,"",ROUND(AVERAGE(K21,K38,K55,K72),1))</f>
        <v/>
      </c>
      <c r="L73" s="249">
        <f>IF(COUNTA(L21,L38,L55,L72)=0,"",ROUND(AVERAGE(L21,L38,L55,L72),1))</f>
        <v/>
      </c>
      <c r="M73" s="249">
        <f>IF(COUNTA(M21,M38,M55,M72)=0,"",ROUND(AVERAGE(M21,M38,M55,M72),1))</f>
        <v/>
      </c>
      <c r="N73" s="249">
        <f>IF(COUNTA(N21,N38,N55,N72)=0,"",ROUND(AVERAGE(N21,N38,N55,N72),1))</f>
        <v/>
      </c>
      <c r="O73" s="249">
        <f>IF(COUNTA(O21,O38,O55,O72)=0,"",ROUND(AVERAGE(O21,O38,O55,O72),1))</f>
        <v/>
      </c>
      <c r="P73" s="249">
        <f>IF(COUNTA(P21,P38,P55,P72)=0,"",ROUND(AVERAGE(P21,P38,P55,P72),1))</f>
        <v/>
      </c>
      <c r="Q73" s="270">
        <f>IF(COUNTA(Q21,Q38,Q55,Q72)=0,"",ROUND(AVERAGE(Q21,Q38,Q55,Q72),1))</f>
        <v/>
      </c>
      <c r="S73" s="249">
        <f>IF(COUNTA(S21,S38,S55,S72)=0,"",ROUND(AVERAGE(S21,S38,S55,S72),1))</f>
        <v/>
      </c>
      <c r="T73" s="249">
        <f>IF(COUNTA(T21,T38,T55,T72)=0,"",ROUND(AVERAGE(T21,T38,T55,T72),1))</f>
        <v/>
      </c>
      <c r="U73" s="249">
        <f>IF(COUNTA(U21,U38,U55,U72)=0,"",ROUND(AVERAGE(U21,U38,U55,U72),1))</f>
        <v/>
      </c>
      <c r="V73" s="249">
        <f>IF(COUNTA(V21,V38,V55,V72)=0,"",ROUND(AVERAGE(V21,V38,V55,V72),1))</f>
        <v/>
      </c>
      <c r="W73" s="249">
        <f>IF(COUNTA(W21,W38,W55,W72)=0,"",ROUND(AVERAGE(W21,W38,W55,W72),1))</f>
        <v/>
      </c>
      <c r="X73" s="249">
        <f>IF(COUNTA(X21,X38,X55,X72)=0,"",ROUND(AVERAGE(X21,X38,X55,X72),1))</f>
        <v/>
      </c>
      <c r="Y73" s="249">
        <f>IF(COUNTA(Y21,Y38,Y55,Y72)=0,"",ROUND(AVERAGE(Y21,Y38,Y55,Y72),1))</f>
        <v/>
      </c>
      <c r="Z73" s="249">
        <f>IF(COUNTA(Z21,Z38,Z55,Z72)=0,"",ROUND(AVERAGE(Z21,Z38,Z55,Z72),1))</f>
        <v/>
      </c>
      <c r="AA73" s="249">
        <f>IF(COUNTA(AA21,AA38,AA55,AA72)=0,"",ROUND(AVERAGE(AA21,AA38,AA55,AA72),1))</f>
        <v/>
      </c>
      <c r="AB73" s="249">
        <f>IF(COUNTA(AB21,AB38,AB55,AB72)=0,"",ROUND(AVERAGE(AB21,AB38,AB55,AB72),1))</f>
        <v/>
      </c>
      <c r="AC73" s="249">
        <f>IF(COUNTA(AC21,AC38,AC55,AC72)=0,"",ROUND(AVERAGE(AC21,AC38,AC55,AC72),1))</f>
        <v/>
      </c>
      <c r="AD73" s="249">
        <f>IF(COUNTA(AD21,AD38,AD55,AD72)=0,"",ROUND(AVERAGE(AD21,AD38,AD55,AD72),1))</f>
        <v/>
      </c>
      <c r="AE73" s="249">
        <f>IF(COUNTA(AE21,AE38,AE55,AE72)=0,"",ROUND(AVERAGE(AE21,AE38,AE55,AE72),1))</f>
        <v/>
      </c>
      <c r="AF73" s="270">
        <f>IF(COUNTA(AF21,AF38,AF55,AF72)=0,"",ROUND(AVERAGE(AF21,AF38,AF55,AF72),1))</f>
        <v/>
      </c>
      <c r="AH73" s="249">
        <f>IF(COUNTA(AH21,AH38,AH55,AH72)=0,"",ROUND(AVERAGE(AH21,AH38,AH55,AH72),1))</f>
        <v/>
      </c>
      <c r="AI73" s="249">
        <f>IF(COUNTA(AI21,AI38,AI55,AI72)=0,"",ROUND(AVERAGE(AI21,AI38,AI55,AI72),1))</f>
        <v/>
      </c>
      <c r="AJ73" s="249">
        <f>IF(COUNTA(AJ21,AJ38,AJ55,AJ72)=0,"",ROUND(AVERAGE(AJ21,AJ38,AJ55,AJ72),1))</f>
        <v/>
      </c>
      <c r="AK73" s="249">
        <f>IF(COUNTA(AK21,AK38,AK55,AK72)=0,"",ROUND(AVERAGE(AK21,AK38,AK55,AK72),1))</f>
        <v/>
      </c>
      <c r="AL73" s="249">
        <f>IF(COUNTA(AL21,AL38,AL55,AL72)=0,"",ROUND(AVERAGE(AL21,AL38,AL55,AL72),1))</f>
        <v/>
      </c>
      <c r="AM73" s="249">
        <f>IF(COUNTA(AM21,AM38,AM55,AM72)=0,"",ROUND(AVERAGE(AM21,AM38,AM55,AM72),1))</f>
        <v/>
      </c>
      <c r="AN73" s="249">
        <f>IF(COUNTA(AN21,AN38,AN55,AN72)=0,"",ROUND(AVERAGE(AN21,AN38,AN55,AN72),1))</f>
        <v/>
      </c>
      <c r="AO73" s="249">
        <f>IF(COUNTA(AO21,AO38,AO55,AO72)=0,"",ROUND(AVERAGE(AO21,AO38,AO55,AO72),1))</f>
        <v/>
      </c>
      <c r="AP73" s="249">
        <f>IF(COUNTA(AP21,AP38,AP55,AP72)=0,"",ROUND(AVERAGE(AP21,AP38,AP55,AP72),1))</f>
        <v/>
      </c>
      <c r="AQ73" s="249">
        <f>IF(COUNTA(AQ21,AQ38,AQ55,AQ72)=0,"",ROUND(AVERAGE(AQ21,AQ38,AQ55,AQ72),1))</f>
        <v/>
      </c>
      <c r="AR73" s="249">
        <f>IF(COUNTA(AR21,AR38,AR55,AR72)=0,"",ROUND(AVERAGE(AR21,AR38,AR55,AR72),1))</f>
        <v/>
      </c>
      <c r="AS73" s="249">
        <f>IF(COUNTA(AS21,AS38,AS55,AS72)=0,"",ROUND(AVERAGE(AS21,AS38,AS55,AS72),1))</f>
        <v/>
      </c>
      <c r="AT73" s="249">
        <f>IF(COUNTA(AT21,AT38,AT55,AT72)=0,"",ROUND(AVERAGE(AT21,AT38,AT55,AT72),1))</f>
        <v/>
      </c>
      <c r="AU73" s="271">
        <f>IF(COUNTA(AU21,AU38,AU55,AU72)=0,"",ROUND(AVERAGE(AU21,AU38,AU55,AU72),1))</f>
        <v/>
      </c>
    </row>
    <row r="74" ht="13.8" customHeight="1" s="185">
      <c r="C74" s="235" t="n"/>
      <c r="D74" s="194" t="n"/>
      <c r="E74" s="194" t="n"/>
      <c r="F74" s="194" t="n"/>
      <c r="G74" s="194" t="n"/>
      <c r="H74" s="194" t="n"/>
      <c r="I74" s="194" t="n"/>
      <c r="J74" s="194" t="n"/>
      <c r="K74" s="194" t="n"/>
      <c r="L74" s="194" t="n"/>
      <c r="M74" s="194" t="n"/>
      <c r="N74" s="194" t="n"/>
      <c r="O74" s="194" t="n"/>
      <c r="P74" s="194" t="n"/>
      <c r="Q74" s="235" t="n"/>
      <c r="S74" s="194" t="n"/>
      <c r="T74" s="194" t="n"/>
      <c r="U74" s="194" t="n"/>
      <c r="V74" s="194" t="n"/>
      <c r="W74" s="194" t="n"/>
      <c r="X74" s="194" t="n"/>
      <c r="Y74" s="194" t="n"/>
      <c r="Z74" s="194" t="n"/>
      <c r="AA74" s="194" t="n"/>
      <c r="AB74" s="194" t="n"/>
      <c r="AC74" s="194" t="n"/>
      <c r="AD74" s="194" t="n"/>
      <c r="AE74" s="194" t="n"/>
      <c r="AF74" s="235" t="n"/>
      <c r="AH74" s="194" t="n"/>
      <c r="AI74" s="194" t="n"/>
      <c r="AJ74" s="194" t="n"/>
      <c r="AK74" s="194" t="n"/>
      <c r="AL74" s="194" t="n"/>
      <c r="AM74" s="194" t="n"/>
      <c r="AN74" s="194" t="n"/>
      <c r="AO74" s="194" t="n"/>
      <c r="AP74" s="194" t="n"/>
      <c r="AQ74" s="194" t="n"/>
      <c r="AR74" s="194" t="n"/>
      <c r="AS74" s="194" t="n"/>
      <c r="AT74" s="194" t="n"/>
    </row>
    <row r="75" ht="15.6" customHeight="1" s="185">
      <c r="A75" s="216" t="inlineStr">
        <is>
          <t>📋 T1 — 📆 SEMAINE 2</t>
        </is>
      </c>
      <c r="C75" s="235" t="n"/>
      <c r="D75" s="218" t="inlineStr">
        <is>
          <t>🤝 VIE COLLECT.</t>
        </is>
      </c>
      <c r="H75" s="219" t="inlineStr">
        <is>
          <t>🎯 AUTONOMIE</t>
        </is>
      </c>
      <c r="K75" s="220" t="inlineStr">
        <is>
          <t>🎨 CRÉATIVITÉ</t>
        </is>
      </c>
      <c r="N75" s="221" t="inlineStr">
        <is>
          <t>⚽ MOTRICITÉ</t>
        </is>
      </c>
      <c r="Q75" s="252" t="inlineStr">
        <is>
          <t>MOY</t>
        </is>
      </c>
      <c r="S75" s="218" t="inlineStr">
        <is>
          <t>🤝 VIE COLLECT.</t>
        </is>
      </c>
      <c r="W75" s="219" t="inlineStr">
        <is>
          <t>🎯 AUTONOMIE</t>
        </is>
      </c>
      <c r="Z75" s="220" t="inlineStr">
        <is>
          <t>🎨 CRÉATIVITÉ</t>
        </is>
      </c>
      <c r="AC75" s="221" t="inlineStr">
        <is>
          <t>⚽ MOTRICITÉ</t>
        </is>
      </c>
      <c r="AF75" s="252" t="inlineStr">
        <is>
          <t>MOY</t>
        </is>
      </c>
      <c r="AH75" s="218" t="inlineStr">
        <is>
          <t>🤝 VIE COLLECT.</t>
        </is>
      </c>
      <c r="AL75" s="219" t="inlineStr">
        <is>
          <t>🎯 AUTONOMIE</t>
        </is>
      </c>
      <c r="AO75" s="220" t="inlineStr">
        <is>
          <t>🎨 CRÉATIVITÉ</t>
        </is>
      </c>
      <c r="AR75" s="221" t="inlineStr">
        <is>
          <t>⚽ MOTRICITÉ</t>
        </is>
      </c>
      <c r="AU75" s="269" t="inlineStr">
        <is>
          <t>MOY</t>
        </is>
      </c>
    </row>
    <row r="76" ht="30" customHeight="1" s="185">
      <c r="A76" s="226" t="inlineStr">
        <is>
          <t>N°</t>
        </is>
      </c>
      <c r="B76" s="227" t="inlineStr">
        <is>
          <t>📅 LUNDI</t>
        </is>
      </c>
      <c r="C76" s="228" t="n"/>
      <c r="D76" s="229" t="inlineStr">
        <is>
          <t>Règles</t>
        </is>
      </c>
      <c r="E76" s="229" t="inlineStr">
        <is>
          <t>Coopér.</t>
        </is>
      </c>
      <c r="F76" s="229" t="inlineStr">
        <is>
          <t>Comm.</t>
        </is>
      </c>
      <c r="G76" s="229" t="inlineStr">
        <is>
          <t>Entraide</t>
        </is>
      </c>
      <c r="H76" s="230" t="inlineStr">
        <is>
          <t>Initiat.</t>
        </is>
      </c>
      <c r="I76" s="230" t="inlineStr">
        <is>
          <t>Gest.mat</t>
        </is>
      </c>
      <c r="J76" s="230" t="inlineStr">
        <is>
          <t>Orga.</t>
        </is>
      </c>
      <c r="K76" s="231" t="inlineStr">
        <is>
          <t>Imagin.</t>
        </is>
      </c>
      <c r="L76" s="231" t="inlineStr">
        <is>
          <t>Expr.art</t>
        </is>
      </c>
      <c r="M76" s="231" t="inlineStr">
        <is>
          <t>Expr.corp</t>
        </is>
      </c>
      <c r="N76" s="232" t="inlineStr">
        <is>
          <t>Coord.</t>
        </is>
      </c>
      <c r="O76" s="232" t="inlineStr">
        <is>
          <t>Endur.</t>
        </is>
      </c>
      <c r="P76" s="232" t="inlineStr">
        <is>
          <t>Esp.sport</t>
        </is>
      </c>
      <c r="Q76" s="267" t="inlineStr">
        <is>
          <t>MOY</t>
        </is>
      </c>
      <c r="R76" s="268" t="inlineStr">
        <is>
          <t>▼ Activité</t>
        </is>
      </c>
      <c r="S76" s="229" t="inlineStr">
        <is>
          <t>Règles</t>
        </is>
      </c>
      <c r="T76" s="229" t="inlineStr">
        <is>
          <t>Coopér.</t>
        </is>
      </c>
      <c r="U76" s="229" t="inlineStr">
        <is>
          <t>Comm.</t>
        </is>
      </c>
      <c r="V76" s="229" t="inlineStr">
        <is>
          <t>Entraide</t>
        </is>
      </c>
      <c r="W76" s="230" t="inlineStr">
        <is>
          <t>Initiat.</t>
        </is>
      </c>
      <c r="X76" s="230" t="inlineStr">
        <is>
          <t>Gest.mat</t>
        </is>
      </c>
      <c r="Y76" s="230" t="inlineStr">
        <is>
          <t>Orga.</t>
        </is>
      </c>
      <c r="Z76" s="231" t="inlineStr">
        <is>
          <t>Imagin.</t>
        </is>
      </c>
      <c r="AA76" s="231" t="inlineStr">
        <is>
          <t>Expr.art</t>
        </is>
      </c>
      <c r="AB76" s="231" t="inlineStr">
        <is>
          <t>Expr.corp</t>
        </is>
      </c>
      <c r="AC76" s="232" t="inlineStr">
        <is>
          <t>Coord.</t>
        </is>
      </c>
      <c r="AD76" s="232" t="inlineStr">
        <is>
          <t>Endur.</t>
        </is>
      </c>
      <c r="AE76" s="232" t="inlineStr">
        <is>
          <t>Esp.sport</t>
        </is>
      </c>
      <c r="AF76" s="267" t="inlineStr">
        <is>
          <t>MOY</t>
        </is>
      </c>
      <c r="AH76" s="229" t="inlineStr">
        <is>
          <t>Règles</t>
        </is>
      </c>
      <c r="AI76" s="229" t="inlineStr">
        <is>
          <t>Coopér.</t>
        </is>
      </c>
      <c r="AJ76" s="229" t="inlineStr">
        <is>
          <t>Comm.</t>
        </is>
      </c>
      <c r="AK76" s="229" t="inlineStr">
        <is>
          <t>Entraide</t>
        </is>
      </c>
      <c r="AL76" s="230" t="inlineStr">
        <is>
          <t>Initiat.</t>
        </is>
      </c>
      <c r="AM76" s="230" t="inlineStr">
        <is>
          <t>Gest.mat</t>
        </is>
      </c>
      <c r="AN76" s="230" t="inlineStr">
        <is>
          <t>Orga.</t>
        </is>
      </c>
      <c r="AO76" s="231" t="inlineStr">
        <is>
          <t>Imagin.</t>
        </is>
      </c>
      <c r="AP76" s="231" t="inlineStr">
        <is>
          <t>Expr.art</t>
        </is>
      </c>
      <c r="AQ76" s="231" t="inlineStr">
        <is>
          <t>Expr.corp</t>
        </is>
      </c>
      <c r="AR76" s="232" t="inlineStr">
        <is>
          <t>Coord.</t>
        </is>
      </c>
      <c r="AS76" s="232" t="inlineStr">
        <is>
          <t>Endur.</t>
        </is>
      </c>
      <c r="AT76" s="232" t="inlineStr">
        <is>
          <t>Esp.sport</t>
        </is>
      </c>
      <c r="AU76" s="269" t="inlineStr">
        <is>
          <t>MOY</t>
        </is>
      </c>
    </row>
    <row r="77" ht="13.8" customHeight="1" s="185">
      <c r="A77" s="213" t="n">
        <v>1</v>
      </c>
      <c r="B77" s="234">
        <f t="array" ref="B77:B77">IFERROR(INDEX(Liste_Enfants!B$4:B$53,SMALL(IF(Liste_Enfants!E$4:E$53="D",ROW(Liste_Enfants!E$4:E$53)-3),1))&amp;" "&amp;INDEX(Liste_Enfants!C$4:C$53,SMALL(IF(Liste_Enfants!E$4:E$53="D",ROW(Liste_Enfants!E$4:E$53)-3),1)),"")</f>
        <v/>
      </c>
      <c r="C77" s="235" t="n"/>
      <c r="D77" s="236" t="n"/>
      <c r="E77" s="236" t="n"/>
      <c r="F77" s="236" t="n"/>
      <c r="G77" s="236" t="n"/>
      <c r="H77" s="236" t="n"/>
      <c r="I77" s="236" t="n"/>
      <c r="J77" s="236" t="n"/>
      <c r="K77" s="236" t="n"/>
      <c r="L77" s="236" t="n"/>
      <c r="M77" s="236" t="n"/>
      <c r="N77" s="236" t="n"/>
      <c r="O77" s="236" t="n"/>
      <c r="P77" s="236" t="n"/>
      <c r="Q77" s="264">
        <f>IF(COUNTA(D77:P77)=0,"",ROUND(AVERAGE(D77:P77),1))</f>
        <v/>
      </c>
      <c r="S77" s="236" t="n"/>
      <c r="T77" s="236" t="n"/>
      <c r="U77" s="236" t="n"/>
      <c r="V77" s="236" t="n"/>
      <c r="W77" s="236" t="n"/>
      <c r="X77" s="236" t="n"/>
      <c r="Y77" s="236" t="n"/>
      <c r="Z77" s="236" t="n"/>
      <c r="AA77" s="236" t="n"/>
      <c r="AB77" s="236" t="n"/>
      <c r="AC77" s="236" t="n"/>
      <c r="AD77" s="236" t="n"/>
      <c r="AE77" s="236" t="n"/>
      <c r="AF77" s="264">
        <f>IF(COUNTA(S77:AE77)=0,"",ROUND(AVERAGE(S77:AE77),1))</f>
        <v/>
      </c>
      <c r="AH77" s="236" t="n"/>
      <c r="AI77" s="236" t="n"/>
      <c r="AJ77" s="236" t="n"/>
      <c r="AK77" s="236" t="n"/>
      <c r="AL77" s="236" t="n"/>
      <c r="AM77" s="236" t="n"/>
      <c r="AN77" s="236" t="n"/>
      <c r="AO77" s="236" t="n"/>
      <c r="AP77" s="236" t="n"/>
      <c r="AQ77" s="236" t="n"/>
      <c r="AR77" s="236" t="n"/>
      <c r="AS77" s="236" t="n"/>
      <c r="AT77" s="236" t="n"/>
      <c r="AU77" s="237">
        <f>IF(COUNTA(AH77:AT77)=0,"",ROUND(AVERAGE(AH77:AT77),1))</f>
        <v/>
      </c>
    </row>
    <row r="78" ht="13.8" customHeight="1" s="185">
      <c r="A78" s="238" t="n">
        <v>2</v>
      </c>
      <c r="B78" s="239">
        <f t="array" ref="B78:B78">IFERROR(INDEX(Liste_Enfants!B$4:B$53,SMALL(IF(Liste_Enfants!E$4:E$53="D",ROW(Liste_Enfants!E$4:E$53)-3),2))&amp;" "&amp;INDEX(Liste_Enfants!C$4:C$53,SMALL(IF(Liste_Enfants!E$4:E$53="D",ROW(Liste_Enfants!E$4:E$53)-3),2)),"")</f>
        <v/>
      </c>
      <c r="C78" s="235" t="n"/>
      <c r="D78" s="236" t="n"/>
      <c r="E78" s="236" t="n"/>
      <c r="F78" s="236" t="n"/>
      <c r="G78" s="236" t="n"/>
      <c r="H78" s="236" t="n"/>
      <c r="I78" s="236" t="n"/>
      <c r="J78" s="236" t="n"/>
      <c r="K78" s="236" t="n"/>
      <c r="L78" s="236" t="n"/>
      <c r="M78" s="236" t="n"/>
      <c r="N78" s="236" t="n"/>
      <c r="O78" s="236" t="n"/>
      <c r="P78" s="236" t="n"/>
      <c r="Q78" s="264">
        <f>IF(COUNTA(D78:P78)=0,"",ROUND(AVERAGE(D78:P78),1))</f>
        <v/>
      </c>
      <c r="S78" s="236" t="n"/>
      <c r="T78" s="236" t="n"/>
      <c r="U78" s="236" t="n"/>
      <c r="V78" s="236" t="n"/>
      <c r="W78" s="236" t="n"/>
      <c r="X78" s="236" t="n"/>
      <c r="Y78" s="236" t="n"/>
      <c r="Z78" s="236" t="n"/>
      <c r="AA78" s="236" t="n"/>
      <c r="AB78" s="236" t="n"/>
      <c r="AC78" s="236" t="n"/>
      <c r="AD78" s="236" t="n"/>
      <c r="AE78" s="236" t="n"/>
      <c r="AF78" s="264">
        <f>IF(COUNTA(S78:AE78)=0,"",ROUND(AVERAGE(S78:AE78),1))</f>
        <v/>
      </c>
      <c r="AH78" s="236" t="n"/>
      <c r="AI78" s="236" t="n"/>
      <c r="AJ78" s="236" t="n"/>
      <c r="AK78" s="236" t="n"/>
      <c r="AL78" s="236" t="n"/>
      <c r="AM78" s="236" t="n"/>
      <c r="AN78" s="236" t="n"/>
      <c r="AO78" s="236" t="n"/>
      <c r="AP78" s="236" t="n"/>
      <c r="AQ78" s="236" t="n"/>
      <c r="AR78" s="236" t="n"/>
      <c r="AS78" s="236" t="n"/>
      <c r="AT78" s="236" t="n"/>
      <c r="AU78" s="237">
        <f>IF(COUNTA(AH78:AT78)=0,"",ROUND(AVERAGE(AH78:AT78),1))</f>
        <v/>
      </c>
    </row>
    <row r="79" ht="13.8" customHeight="1" s="185">
      <c r="A79" s="213" t="n">
        <v>3</v>
      </c>
      <c r="B79" s="234">
        <f t="array" ref="B79:B79">IFERROR(INDEX(Liste_Enfants!B$4:B$53,SMALL(IF(Liste_Enfants!E$4:E$53="D",ROW(Liste_Enfants!E$4:E$53)-3),3))&amp;" "&amp;INDEX(Liste_Enfants!C$4:C$53,SMALL(IF(Liste_Enfants!E$4:E$53="D",ROW(Liste_Enfants!E$4:E$53)-3),3)),"")</f>
        <v/>
      </c>
      <c r="C79" s="235" t="n"/>
      <c r="D79" s="236" t="n"/>
      <c r="E79" s="236" t="n"/>
      <c r="F79" s="236" t="n"/>
      <c r="G79" s="236" t="n"/>
      <c r="H79" s="236" t="n"/>
      <c r="I79" s="236" t="n"/>
      <c r="J79" s="236" t="n"/>
      <c r="K79" s="236" t="n"/>
      <c r="L79" s="236" t="n"/>
      <c r="M79" s="236" t="n"/>
      <c r="N79" s="236" t="n"/>
      <c r="O79" s="236" t="n"/>
      <c r="P79" s="236" t="n"/>
      <c r="Q79" s="264">
        <f>IF(COUNTA(D79:P79)=0,"",ROUND(AVERAGE(D79:P79),1))</f>
        <v/>
      </c>
      <c r="S79" s="236" t="n"/>
      <c r="T79" s="236" t="n"/>
      <c r="U79" s="236" t="n"/>
      <c r="V79" s="236" t="n"/>
      <c r="W79" s="236" t="n"/>
      <c r="X79" s="236" t="n"/>
      <c r="Y79" s="236" t="n"/>
      <c r="Z79" s="236" t="n"/>
      <c r="AA79" s="236" t="n"/>
      <c r="AB79" s="236" t="n"/>
      <c r="AC79" s="236" t="n"/>
      <c r="AD79" s="236" t="n"/>
      <c r="AE79" s="236" t="n"/>
      <c r="AF79" s="264">
        <f>IF(COUNTA(S79:AE79)=0,"",ROUND(AVERAGE(S79:AE79),1))</f>
        <v/>
      </c>
      <c r="AH79" s="236" t="n"/>
      <c r="AI79" s="236" t="n"/>
      <c r="AJ79" s="236" t="n"/>
      <c r="AK79" s="236" t="n"/>
      <c r="AL79" s="236" t="n"/>
      <c r="AM79" s="236" t="n"/>
      <c r="AN79" s="236" t="n"/>
      <c r="AO79" s="236" t="n"/>
      <c r="AP79" s="236" t="n"/>
      <c r="AQ79" s="236" t="n"/>
      <c r="AR79" s="236" t="n"/>
      <c r="AS79" s="236" t="n"/>
      <c r="AT79" s="236" t="n"/>
      <c r="AU79" s="237">
        <f>IF(COUNTA(AH79:AT79)=0,"",ROUND(AVERAGE(AH79:AT79),1))</f>
        <v/>
      </c>
    </row>
    <row r="80" ht="13.8" customHeight="1" s="185">
      <c r="A80" s="238" t="n">
        <v>4</v>
      </c>
      <c r="B80" s="239">
        <f t="array" ref="B80:B80">IFERROR(INDEX(Liste_Enfants!B$4:B$53,SMALL(IF(Liste_Enfants!E$4:E$53="D",ROW(Liste_Enfants!E$4:E$53)-3),4))&amp;" "&amp;INDEX(Liste_Enfants!C$4:C$53,SMALL(IF(Liste_Enfants!E$4:E$53="D",ROW(Liste_Enfants!E$4:E$53)-3),4)),"")</f>
        <v/>
      </c>
      <c r="C80" s="235" t="n"/>
      <c r="D80" s="236" t="n"/>
      <c r="E80" s="236" t="n"/>
      <c r="F80" s="236" t="n"/>
      <c r="G80" s="236" t="n"/>
      <c r="H80" s="236" t="n"/>
      <c r="I80" s="236" t="n"/>
      <c r="J80" s="236" t="n"/>
      <c r="K80" s="236" t="n"/>
      <c r="L80" s="236" t="n"/>
      <c r="M80" s="236" t="n"/>
      <c r="N80" s="236" t="n"/>
      <c r="O80" s="236" t="n"/>
      <c r="P80" s="236" t="n"/>
      <c r="Q80" s="264">
        <f>IF(COUNTA(D80:P80)=0,"",ROUND(AVERAGE(D80:P80),1))</f>
        <v/>
      </c>
      <c r="S80" s="236" t="n"/>
      <c r="T80" s="236" t="n"/>
      <c r="U80" s="236" t="n"/>
      <c r="V80" s="236" t="n"/>
      <c r="W80" s="236" t="n"/>
      <c r="X80" s="236" t="n"/>
      <c r="Y80" s="236" t="n"/>
      <c r="Z80" s="236" t="n"/>
      <c r="AA80" s="236" t="n"/>
      <c r="AB80" s="236" t="n"/>
      <c r="AC80" s="236" t="n"/>
      <c r="AD80" s="236" t="n"/>
      <c r="AE80" s="236" t="n"/>
      <c r="AF80" s="264">
        <f>IF(COUNTA(S80:AE80)=0,"",ROUND(AVERAGE(S80:AE80),1))</f>
        <v/>
      </c>
      <c r="AH80" s="236" t="n"/>
      <c r="AI80" s="236" t="n"/>
      <c r="AJ80" s="236" t="n"/>
      <c r="AK80" s="236" t="n"/>
      <c r="AL80" s="236" t="n"/>
      <c r="AM80" s="236" t="n"/>
      <c r="AN80" s="236" t="n"/>
      <c r="AO80" s="236" t="n"/>
      <c r="AP80" s="236" t="n"/>
      <c r="AQ80" s="236" t="n"/>
      <c r="AR80" s="236" t="n"/>
      <c r="AS80" s="236" t="n"/>
      <c r="AT80" s="236" t="n"/>
      <c r="AU80" s="237">
        <f>IF(COUNTA(AH80:AT80)=0,"",ROUND(AVERAGE(AH80:AT80),1))</f>
        <v/>
      </c>
    </row>
    <row r="81" ht="13.8" customHeight="1" s="185">
      <c r="A81" s="213" t="n">
        <v>5</v>
      </c>
      <c r="B81" s="234">
        <f t="array" ref="B81:B81">IFERROR(INDEX(Liste_Enfants!B$4:B$53,SMALL(IF(Liste_Enfants!E$4:E$53="D",ROW(Liste_Enfants!E$4:E$53)-3),5))&amp;" "&amp;INDEX(Liste_Enfants!C$4:C$53,SMALL(IF(Liste_Enfants!E$4:E$53="D",ROW(Liste_Enfants!E$4:E$53)-3),5)),"")</f>
        <v/>
      </c>
      <c r="C81" s="235" t="n"/>
      <c r="D81" s="236" t="n"/>
      <c r="E81" s="236" t="n"/>
      <c r="F81" s="236" t="n"/>
      <c r="G81" s="236" t="n"/>
      <c r="H81" s="236" t="n"/>
      <c r="I81" s="236" t="n"/>
      <c r="J81" s="236" t="n"/>
      <c r="K81" s="236" t="n"/>
      <c r="L81" s="236" t="n"/>
      <c r="M81" s="236" t="n"/>
      <c r="N81" s="236" t="n"/>
      <c r="O81" s="236" t="n"/>
      <c r="P81" s="236" t="n"/>
      <c r="Q81" s="264">
        <f>IF(COUNTA(D81:P81)=0,"",ROUND(AVERAGE(D81:P81),1))</f>
        <v/>
      </c>
      <c r="S81" s="236" t="n"/>
      <c r="T81" s="236" t="n"/>
      <c r="U81" s="236" t="n"/>
      <c r="V81" s="236" t="n"/>
      <c r="W81" s="236" t="n"/>
      <c r="X81" s="236" t="n"/>
      <c r="Y81" s="236" t="n"/>
      <c r="Z81" s="236" t="n"/>
      <c r="AA81" s="236" t="n"/>
      <c r="AB81" s="236" t="n"/>
      <c r="AC81" s="236" t="n"/>
      <c r="AD81" s="236" t="n"/>
      <c r="AE81" s="236" t="n"/>
      <c r="AF81" s="264">
        <f>IF(COUNTA(S81:AE81)=0,"",ROUND(AVERAGE(S81:AE81),1))</f>
        <v/>
      </c>
      <c r="AH81" s="236" t="n"/>
      <c r="AI81" s="236" t="n"/>
      <c r="AJ81" s="236" t="n"/>
      <c r="AK81" s="236" t="n"/>
      <c r="AL81" s="236" t="n"/>
      <c r="AM81" s="236" t="n"/>
      <c r="AN81" s="236" t="n"/>
      <c r="AO81" s="236" t="n"/>
      <c r="AP81" s="236" t="n"/>
      <c r="AQ81" s="236" t="n"/>
      <c r="AR81" s="236" t="n"/>
      <c r="AS81" s="236" t="n"/>
      <c r="AT81" s="236" t="n"/>
      <c r="AU81" s="237">
        <f>IF(COUNTA(AH81:AT81)=0,"",ROUND(AVERAGE(AH81:AT81),1))</f>
        <v/>
      </c>
    </row>
    <row r="82" ht="13.8" customHeight="1" s="185">
      <c r="A82" s="238" t="n">
        <v>6</v>
      </c>
      <c r="B82" s="239">
        <f t="array" ref="B82:B82">IFERROR(INDEX(Liste_Enfants!B$4:B$53,SMALL(IF(Liste_Enfants!E$4:E$53="D",ROW(Liste_Enfants!E$4:E$53)-3),6))&amp;" "&amp;INDEX(Liste_Enfants!C$4:C$53,SMALL(IF(Liste_Enfants!E$4:E$53="D",ROW(Liste_Enfants!E$4:E$53)-3),6)),"")</f>
        <v/>
      </c>
      <c r="C82" s="235" t="n"/>
      <c r="D82" s="236" t="n"/>
      <c r="E82" s="236" t="n"/>
      <c r="F82" s="236" t="n"/>
      <c r="G82" s="236" t="n"/>
      <c r="H82" s="236" t="n"/>
      <c r="I82" s="236" t="n"/>
      <c r="J82" s="236" t="n"/>
      <c r="K82" s="236" t="n"/>
      <c r="L82" s="236" t="n"/>
      <c r="M82" s="236" t="n"/>
      <c r="N82" s="236" t="n"/>
      <c r="O82" s="236" t="n"/>
      <c r="P82" s="236" t="n"/>
      <c r="Q82" s="264">
        <f>IF(COUNTA(D82:P82)=0,"",ROUND(AVERAGE(D82:P82),1))</f>
        <v/>
      </c>
      <c r="S82" s="236" t="n"/>
      <c r="T82" s="236" t="n"/>
      <c r="U82" s="236" t="n"/>
      <c r="V82" s="236" t="n"/>
      <c r="W82" s="236" t="n"/>
      <c r="X82" s="236" t="n"/>
      <c r="Y82" s="236" t="n"/>
      <c r="Z82" s="236" t="n"/>
      <c r="AA82" s="236" t="n"/>
      <c r="AB82" s="236" t="n"/>
      <c r="AC82" s="236" t="n"/>
      <c r="AD82" s="236" t="n"/>
      <c r="AE82" s="236" t="n"/>
      <c r="AF82" s="264">
        <f>IF(COUNTA(S82:AE82)=0,"",ROUND(AVERAGE(S82:AE82),1))</f>
        <v/>
      </c>
      <c r="AH82" s="236" t="n"/>
      <c r="AI82" s="236" t="n"/>
      <c r="AJ82" s="236" t="n"/>
      <c r="AK82" s="236" t="n"/>
      <c r="AL82" s="236" t="n"/>
      <c r="AM82" s="236" t="n"/>
      <c r="AN82" s="236" t="n"/>
      <c r="AO82" s="236" t="n"/>
      <c r="AP82" s="236" t="n"/>
      <c r="AQ82" s="236" t="n"/>
      <c r="AR82" s="236" t="n"/>
      <c r="AS82" s="236" t="n"/>
      <c r="AT82" s="236" t="n"/>
      <c r="AU82" s="237">
        <f>IF(COUNTA(AH82:AT82)=0,"",ROUND(AVERAGE(AH82:AT82),1))</f>
        <v/>
      </c>
    </row>
    <row r="83" ht="13.8" customHeight="1" s="185">
      <c r="A83" s="213" t="n">
        <v>7</v>
      </c>
      <c r="B83" s="234">
        <f t="array" ref="B83:B83">IFERROR(INDEX(Liste_Enfants!B$4:B$53,SMALL(IF(Liste_Enfants!E$4:E$53="D",ROW(Liste_Enfants!E$4:E$53)-3),7))&amp;" "&amp;INDEX(Liste_Enfants!C$4:C$53,SMALL(IF(Liste_Enfants!E$4:E$53="D",ROW(Liste_Enfants!E$4:E$53)-3),7)),"")</f>
        <v/>
      </c>
      <c r="C83" s="235" t="n"/>
      <c r="D83" s="236" t="n"/>
      <c r="E83" s="236" t="n"/>
      <c r="F83" s="236" t="n"/>
      <c r="G83" s="236" t="n"/>
      <c r="H83" s="236" t="n"/>
      <c r="I83" s="236" t="n"/>
      <c r="J83" s="236" t="n"/>
      <c r="K83" s="236" t="n"/>
      <c r="L83" s="236" t="n"/>
      <c r="M83" s="236" t="n"/>
      <c r="N83" s="236" t="n"/>
      <c r="O83" s="236" t="n"/>
      <c r="P83" s="236" t="n"/>
      <c r="Q83" s="264">
        <f>IF(COUNTA(D83:P83)=0,"",ROUND(AVERAGE(D83:P83),1))</f>
        <v/>
      </c>
      <c r="S83" s="236" t="n"/>
      <c r="T83" s="236" t="n"/>
      <c r="U83" s="236" t="n"/>
      <c r="V83" s="236" t="n"/>
      <c r="W83" s="236" t="n"/>
      <c r="X83" s="236" t="n"/>
      <c r="Y83" s="236" t="n"/>
      <c r="Z83" s="236" t="n"/>
      <c r="AA83" s="236" t="n"/>
      <c r="AB83" s="236" t="n"/>
      <c r="AC83" s="236" t="n"/>
      <c r="AD83" s="236" t="n"/>
      <c r="AE83" s="236" t="n"/>
      <c r="AF83" s="264">
        <f>IF(COUNTA(S83:AE83)=0,"",ROUND(AVERAGE(S83:AE83),1))</f>
        <v/>
      </c>
      <c r="AH83" s="236" t="n"/>
      <c r="AI83" s="236" t="n"/>
      <c r="AJ83" s="236" t="n"/>
      <c r="AK83" s="236" t="n"/>
      <c r="AL83" s="236" t="n"/>
      <c r="AM83" s="236" t="n"/>
      <c r="AN83" s="236" t="n"/>
      <c r="AO83" s="236" t="n"/>
      <c r="AP83" s="236" t="n"/>
      <c r="AQ83" s="236" t="n"/>
      <c r="AR83" s="236" t="n"/>
      <c r="AS83" s="236" t="n"/>
      <c r="AT83" s="236" t="n"/>
      <c r="AU83" s="237">
        <f>IF(COUNTA(AH83:AT83)=0,"",ROUND(AVERAGE(AH83:AT83),1))</f>
        <v/>
      </c>
    </row>
    <row r="84" ht="13.8" customHeight="1" s="185">
      <c r="A84" s="238" t="n">
        <v>8</v>
      </c>
      <c r="B84" s="239">
        <f t="array" ref="B84:B84">IFERROR(INDEX(Liste_Enfants!B$4:B$53,SMALL(IF(Liste_Enfants!E$4:E$53="D",ROW(Liste_Enfants!E$4:E$53)-3),8))&amp;" "&amp;INDEX(Liste_Enfants!C$4:C$53,SMALL(IF(Liste_Enfants!E$4:E$53="D",ROW(Liste_Enfants!E$4:E$53)-3),8)),"")</f>
        <v/>
      </c>
      <c r="C84" s="235" t="n"/>
      <c r="D84" s="236" t="n"/>
      <c r="E84" s="236" t="n"/>
      <c r="F84" s="236" t="n"/>
      <c r="G84" s="236" t="n"/>
      <c r="H84" s="236" t="n"/>
      <c r="I84" s="236" t="n"/>
      <c r="J84" s="236" t="n"/>
      <c r="K84" s="236" t="n"/>
      <c r="L84" s="236" t="n"/>
      <c r="M84" s="236" t="n"/>
      <c r="N84" s="236" t="n"/>
      <c r="O84" s="236" t="n"/>
      <c r="P84" s="236" t="n"/>
      <c r="Q84" s="264">
        <f>IF(COUNTA(D84:P84)=0,"",ROUND(AVERAGE(D84:P84),1))</f>
        <v/>
      </c>
      <c r="S84" s="236" t="n"/>
      <c r="T84" s="236" t="n"/>
      <c r="U84" s="236" t="n"/>
      <c r="V84" s="236" t="n"/>
      <c r="W84" s="236" t="n"/>
      <c r="X84" s="236" t="n"/>
      <c r="Y84" s="236" t="n"/>
      <c r="Z84" s="236" t="n"/>
      <c r="AA84" s="236" t="n"/>
      <c r="AB84" s="236" t="n"/>
      <c r="AC84" s="236" t="n"/>
      <c r="AD84" s="236" t="n"/>
      <c r="AE84" s="236" t="n"/>
      <c r="AF84" s="264">
        <f>IF(COUNTA(S84:AE84)=0,"",ROUND(AVERAGE(S84:AE84),1))</f>
        <v/>
      </c>
      <c r="AH84" s="236" t="n"/>
      <c r="AI84" s="236" t="n"/>
      <c r="AJ84" s="236" t="n"/>
      <c r="AK84" s="236" t="n"/>
      <c r="AL84" s="236" t="n"/>
      <c r="AM84" s="236" t="n"/>
      <c r="AN84" s="236" t="n"/>
      <c r="AO84" s="236" t="n"/>
      <c r="AP84" s="236" t="n"/>
      <c r="AQ84" s="236" t="n"/>
      <c r="AR84" s="236" t="n"/>
      <c r="AS84" s="236" t="n"/>
      <c r="AT84" s="236" t="n"/>
      <c r="AU84" s="237">
        <f>IF(COUNTA(AH84:AT84)=0,"",ROUND(AVERAGE(AH84:AT84),1))</f>
        <v/>
      </c>
    </row>
    <row r="85" ht="13.8" customHeight="1" s="185">
      <c r="A85" s="213" t="n">
        <v>9</v>
      </c>
      <c r="B85" s="234">
        <f t="array" ref="B85:B85">IFERROR(INDEX(Liste_Enfants!B$4:B$53,SMALL(IF(Liste_Enfants!E$4:E$53="D",ROW(Liste_Enfants!E$4:E$53)-3),9))&amp;" "&amp;INDEX(Liste_Enfants!C$4:C$53,SMALL(IF(Liste_Enfants!E$4:E$53="D",ROW(Liste_Enfants!E$4:E$53)-3),9)),"")</f>
        <v/>
      </c>
      <c r="C85" s="235" t="n"/>
      <c r="D85" s="236" t="n"/>
      <c r="E85" s="236" t="n"/>
      <c r="F85" s="236" t="n"/>
      <c r="G85" s="236" t="n"/>
      <c r="H85" s="236" t="n"/>
      <c r="I85" s="236" t="n"/>
      <c r="J85" s="236" t="n"/>
      <c r="K85" s="236" t="n"/>
      <c r="L85" s="236" t="n"/>
      <c r="M85" s="236" t="n"/>
      <c r="N85" s="236" t="n"/>
      <c r="O85" s="236" t="n"/>
      <c r="P85" s="236" t="n"/>
      <c r="Q85" s="264">
        <f>IF(COUNTA(D85:P85)=0,"",ROUND(AVERAGE(D85:P85),1))</f>
        <v/>
      </c>
      <c r="S85" s="236" t="n"/>
      <c r="T85" s="236" t="n"/>
      <c r="U85" s="236" t="n"/>
      <c r="V85" s="236" t="n"/>
      <c r="W85" s="236" t="n"/>
      <c r="X85" s="236" t="n"/>
      <c r="Y85" s="236" t="n"/>
      <c r="Z85" s="236" t="n"/>
      <c r="AA85" s="236" t="n"/>
      <c r="AB85" s="236" t="n"/>
      <c r="AC85" s="236" t="n"/>
      <c r="AD85" s="236" t="n"/>
      <c r="AE85" s="236" t="n"/>
      <c r="AF85" s="264">
        <f>IF(COUNTA(S85:AE85)=0,"",ROUND(AVERAGE(S85:AE85),1))</f>
        <v/>
      </c>
      <c r="AH85" s="236" t="n"/>
      <c r="AI85" s="236" t="n"/>
      <c r="AJ85" s="236" t="n"/>
      <c r="AK85" s="236" t="n"/>
      <c r="AL85" s="236" t="n"/>
      <c r="AM85" s="236" t="n"/>
      <c r="AN85" s="236" t="n"/>
      <c r="AO85" s="236" t="n"/>
      <c r="AP85" s="236" t="n"/>
      <c r="AQ85" s="236" t="n"/>
      <c r="AR85" s="236" t="n"/>
      <c r="AS85" s="236" t="n"/>
      <c r="AT85" s="236" t="n"/>
      <c r="AU85" s="237">
        <f>IF(COUNTA(AH85:AT85)=0,"",ROUND(AVERAGE(AH85:AT85),1))</f>
        <v/>
      </c>
    </row>
    <row r="86" ht="13.8" customHeight="1" s="185">
      <c r="A86" s="238" t="n">
        <v>10</v>
      </c>
      <c r="B86" s="239">
        <f t="array" ref="B86:B86">IFERROR(INDEX(Liste_Enfants!B$4:B$53,SMALL(IF(Liste_Enfants!E$4:E$53="D",ROW(Liste_Enfants!E$4:E$53)-3),10))&amp;" "&amp;INDEX(Liste_Enfants!C$4:C$53,SMALL(IF(Liste_Enfants!E$4:E$53="D",ROW(Liste_Enfants!E$4:E$53)-3),10)),"")</f>
        <v/>
      </c>
      <c r="C86" s="235" t="n"/>
      <c r="D86" s="236" t="n"/>
      <c r="E86" s="236" t="n"/>
      <c r="F86" s="236" t="n"/>
      <c r="G86" s="236" t="n"/>
      <c r="H86" s="236" t="n"/>
      <c r="I86" s="236" t="n"/>
      <c r="J86" s="236" t="n"/>
      <c r="K86" s="236" t="n"/>
      <c r="L86" s="236" t="n"/>
      <c r="M86" s="236" t="n"/>
      <c r="N86" s="236" t="n"/>
      <c r="O86" s="236" t="n"/>
      <c r="P86" s="236" t="n"/>
      <c r="Q86" s="264">
        <f>IF(COUNTA(D86:P86)=0,"",ROUND(AVERAGE(D86:P86),1))</f>
        <v/>
      </c>
      <c r="S86" s="236" t="n"/>
      <c r="T86" s="236" t="n"/>
      <c r="U86" s="236" t="n"/>
      <c r="V86" s="236" t="n"/>
      <c r="W86" s="236" t="n"/>
      <c r="X86" s="236" t="n"/>
      <c r="Y86" s="236" t="n"/>
      <c r="Z86" s="236" t="n"/>
      <c r="AA86" s="236" t="n"/>
      <c r="AB86" s="236" t="n"/>
      <c r="AC86" s="236" t="n"/>
      <c r="AD86" s="236" t="n"/>
      <c r="AE86" s="236" t="n"/>
      <c r="AF86" s="264">
        <f>IF(COUNTA(S86:AE86)=0,"",ROUND(AVERAGE(S86:AE86),1))</f>
        <v/>
      </c>
      <c r="AH86" s="236" t="n"/>
      <c r="AI86" s="236" t="n"/>
      <c r="AJ86" s="236" t="n"/>
      <c r="AK86" s="236" t="n"/>
      <c r="AL86" s="236" t="n"/>
      <c r="AM86" s="236" t="n"/>
      <c r="AN86" s="236" t="n"/>
      <c r="AO86" s="236" t="n"/>
      <c r="AP86" s="236" t="n"/>
      <c r="AQ86" s="236" t="n"/>
      <c r="AR86" s="236" t="n"/>
      <c r="AS86" s="236" t="n"/>
      <c r="AT86" s="236" t="n"/>
      <c r="AU86" s="237">
        <f>IF(COUNTA(AH86:AT86)=0,"",ROUND(AVERAGE(AH86:AT86),1))</f>
        <v/>
      </c>
    </row>
    <row r="87" ht="13.8" customHeight="1" s="185">
      <c r="A87" s="213" t="n">
        <v>11</v>
      </c>
      <c r="B87" s="234">
        <f t="array" ref="B87:B87">IFERROR(INDEX(Liste_Enfants!B$4:B$53,SMALL(IF(Liste_Enfants!E$4:E$53="D",ROW(Liste_Enfants!E$4:E$53)-3),11))&amp;" "&amp;INDEX(Liste_Enfants!C$4:C$53,SMALL(IF(Liste_Enfants!E$4:E$53="D",ROW(Liste_Enfants!E$4:E$53)-3),11)),"")</f>
        <v/>
      </c>
      <c r="C87" s="235" t="n"/>
      <c r="D87" s="236" t="n"/>
      <c r="E87" s="236" t="n"/>
      <c r="F87" s="236" t="n"/>
      <c r="G87" s="236" t="n"/>
      <c r="H87" s="236" t="n"/>
      <c r="I87" s="236" t="n"/>
      <c r="J87" s="236" t="n"/>
      <c r="K87" s="236" t="n"/>
      <c r="L87" s="236" t="n"/>
      <c r="M87" s="236" t="n"/>
      <c r="N87" s="236" t="n"/>
      <c r="O87" s="236" t="n"/>
      <c r="P87" s="236" t="n"/>
      <c r="Q87" s="264">
        <f>IF(COUNTA(D87:P87)=0,"",ROUND(AVERAGE(D87:P87),1))</f>
        <v/>
      </c>
      <c r="S87" s="236" t="n"/>
      <c r="T87" s="236" t="n"/>
      <c r="U87" s="236" t="n"/>
      <c r="V87" s="236" t="n"/>
      <c r="W87" s="236" t="n"/>
      <c r="X87" s="236" t="n"/>
      <c r="Y87" s="236" t="n"/>
      <c r="Z87" s="236" t="n"/>
      <c r="AA87" s="236" t="n"/>
      <c r="AB87" s="236" t="n"/>
      <c r="AC87" s="236" t="n"/>
      <c r="AD87" s="236" t="n"/>
      <c r="AE87" s="236" t="n"/>
      <c r="AF87" s="264">
        <f>IF(COUNTA(S87:AE87)=0,"",ROUND(AVERAGE(S87:AE87),1))</f>
        <v/>
      </c>
      <c r="AH87" s="236" t="n"/>
      <c r="AI87" s="236" t="n"/>
      <c r="AJ87" s="236" t="n"/>
      <c r="AK87" s="236" t="n"/>
      <c r="AL87" s="236" t="n"/>
      <c r="AM87" s="236" t="n"/>
      <c r="AN87" s="236" t="n"/>
      <c r="AO87" s="236" t="n"/>
      <c r="AP87" s="236" t="n"/>
      <c r="AQ87" s="236" t="n"/>
      <c r="AR87" s="236" t="n"/>
      <c r="AS87" s="236" t="n"/>
      <c r="AT87" s="236" t="n"/>
      <c r="AU87" s="237">
        <f>IF(COUNTA(AH87:AT87)=0,"",ROUND(AVERAGE(AH87:AT87),1))</f>
        <v/>
      </c>
    </row>
    <row r="88" ht="13.8" customHeight="1" s="185">
      <c r="A88" s="238" t="n">
        <v>12</v>
      </c>
      <c r="B88" s="239">
        <f t="array" ref="B88:B88">IFERROR(INDEX(Liste_Enfants!B$4:B$53,SMALL(IF(Liste_Enfants!E$4:E$53="D",ROW(Liste_Enfants!E$4:E$53)-3),12))&amp;" "&amp;INDEX(Liste_Enfants!C$4:C$53,SMALL(IF(Liste_Enfants!E$4:E$53="D",ROW(Liste_Enfants!E$4:E$53)-3),12)),"")</f>
        <v/>
      </c>
      <c r="C88" s="235" t="n"/>
      <c r="D88" s="236" t="n"/>
      <c r="E88" s="236" t="n"/>
      <c r="F88" s="236" t="n"/>
      <c r="G88" s="236" t="n"/>
      <c r="H88" s="236" t="n"/>
      <c r="I88" s="236" t="n"/>
      <c r="J88" s="236" t="n"/>
      <c r="K88" s="236" t="n"/>
      <c r="L88" s="236" t="n"/>
      <c r="M88" s="236" t="n"/>
      <c r="N88" s="236" t="n"/>
      <c r="O88" s="236" t="n"/>
      <c r="P88" s="236" t="n"/>
      <c r="Q88" s="264">
        <f>IF(COUNTA(D88:P88)=0,"",ROUND(AVERAGE(D88:P88),1))</f>
        <v/>
      </c>
      <c r="S88" s="236" t="n"/>
      <c r="T88" s="236" t="n"/>
      <c r="U88" s="236" t="n"/>
      <c r="V88" s="236" t="n"/>
      <c r="W88" s="236" t="n"/>
      <c r="X88" s="236" t="n"/>
      <c r="Y88" s="236" t="n"/>
      <c r="Z88" s="236" t="n"/>
      <c r="AA88" s="236" t="n"/>
      <c r="AB88" s="236" t="n"/>
      <c r="AC88" s="236" t="n"/>
      <c r="AD88" s="236" t="n"/>
      <c r="AE88" s="236" t="n"/>
      <c r="AF88" s="264">
        <f>IF(COUNTA(S88:AE88)=0,"",ROUND(AVERAGE(S88:AE88),1))</f>
        <v/>
      </c>
      <c r="AH88" s="236" t="n"/>
      <c r="AI88" s="236" t="n"/>
      <c r="AJ88" s="236" t="n"/>
      <c r="AK88" s="236" t="n"/>
      <c r="AL88" s="236" t="n"/>
      <c r="AM88" s="236" t="n"/>
      <c r="AN88" s="236" t="n"/>
      <c r="AO88" s="236" t="n"/>
      <c r="AP88" s="236" t="n"/>
      <c r="AQ88" s="236" t="n"/>
      <c r="AR88" s="236" t="n"/>
      <c r="AS88" s="236" t="n"/>
      <c r="AT88" s="236" t="n"/>
      <c r="AU88" s="237">
        <f>IF(COUNTA(AH88:AT88)=0,"",ROUND(AVERAGE(AH88:AT88),1))</f>
        <v/>
      </c>
    </row>
    <row r="89" ht="13.8" customHeight="1" s="185">
      <c r="A89" s="213" t="n">
        <v>13</v>
      </c>
      <c r="B89" s="234">
        <f t="array" ref="B89:B89">IFERROR(INDEX(Liste_Enfants!B$4:B$53,SMALL(IF(Liste_Enfants!E$4:E$53="D",ROW(Liste_Enfants!E$4:E$53)-3),13))&amp;" "&amp;INDEX(Liste_Enfants!C$4:C$53,SMALL(IF(Liste_Enfants!E$4:E$53="D",ROW(Liste_Enfants!E$4:E$53)-3),13)),"")</f>
        <v/>
      </c>
      <c r="C89" s="235" t="n"/>
      <c r="D89" s="236" t="n"/>
      <c r="E89" s="236" t="n"/>
      <c r="F89" s="236" t="n"/>
      <c r="G89" s="236" t="n"/>
      <c r="H89" s="236" t="n"/>
      <c r="I89" s="236" t="n"/>
      <c r="J89" s="236" t="n"/>
      <c r="K89" s="236" t="n"/>
      <c r="L89" s="236" t="n"/>
      <c r="M89" s="236" t="n"/>
      <c r="N89" s="236" t="n"/>
      <c r="O89" s="236" t="n"/>
      <c r="P89" s="236" t="n"/>
      <c r="Q89" s="264">
        <f>IF(COUNTA(D89:P89)=0,"",ROUND(AVERAGE(D89:P89),1))</f>
        <v/>
      </c>
      <c r="S89" s="236" t="n"/>
      <c r="T89" s="236" t="n"/>
      <c r="U89" s="236" t="n"/>
      <c r="V89" s="236" t="n"/>
      <c r="W89" s="236" t="n"/>
      <c r="X89" s="236" t="n"/>
      <c r="Y89" s="236" t="n"/>
      <c r="Z89" s="236" t="n"/>
      <c r="AA89" s="236" t="n"/>
      <c r="AB89" s="236" t="n"/>
      <c r="AC89" s="236" t="n"/>
      <c r="AD89" s="236" t="n"/>
      <c r="AE89" s="236" t="n"/>
      <c r="AF89" s="264">
        <f>IF(COUNTA(S89:AE89)=0,"",ROUND(AVERAGE(S89:AE89),1))</f>
        <v/>
      </c>
      <c r="AH89" s="236" t="n"/>
      <c r="AI89" s="236" t="n"/>
      <c r="AJ89" s="236" t="n"/>
      <c r="AK89" s="236" t="n"/>
      <c r="AL89" s="236" t="n"/>
      <c r="AM89" s="236" t="n"/>
      <c r="AN89" s="236" t="n"/>
      <c r="AO89" s="236" t="n"/>
      <c r="AP89" s="236" t="n"/>
      <c r="AQ89" s="236" t="n"/>
      <c r="AR89" s="236" t="n"/>
      <c r="AS89" s="236" t="n"/>
      <c r="AT89" s="236" t="n"/>
      <c r="AU89" s="237">
        <f>IF(COUNTA(AH89:AT89)=0,"",ROUND(AVERAGE(AH89:AT89),1))</f>
        <v/>
      </c>
    </row>
    <row r="90" ht="13.8" customHeight="1" s="185">
      <c r="A90" s="238" t="n">
        <v>14</v>
      </c>
      <c r="B90" s="239">
        <f t="array" ref="B90:B90">IFERROR(INDEX(Liste_Enfants!B$4:B$53,SMALL(IF(Liste_Enfants!E$4:E$53="D",ROW(Liste_Enfants!E$4:E$53)-3),14))&amp;" "&amp;INDEX(Liste_Enfants!C$4:C$53,SMALL(IF(Liste_Enfants!E$4:E$53="D",ROW(Liste_Enfants!E$4:E$53)-3),14)),"")</f>
        <v/>
      </c>
      <c r="C90" s="235" t="n"/>
      <c r="D90" s="236" t="n"/>
      <c r="E90" s="236" t="n"/>
      <c r="F90" s="236" t="n"/>
      <c r="G90" s="236" t="n"/>
      <c r="H90" s="236" t="n"/>
      <c r="I90" s="236" t="n"/>
      <c r="J90" s="236" t="n"/>
      <c r="K90" s="236" t="n"/>
      <c r="L90" s="236" t="n"/>
      <c r="M90" s="236" t="n"/>
      <c r="N90" s="236" t="n"/>
      <c r="O90" s="236" t="n"/>
      <c r="P90" s="236" t="n"/>
      <c r="Q90" s="264">
        <f>IF(COUNTA(D90:P90)=0,"",ROUND(AVERAGE(D90:P90),1))</f>
        <v/>
      </c>
      <c r="S90" s="236" t="n"/>
      <c r="T90" s="236" t="n"/>
      <c r="U90" s="236" t="n"/>
      <c r="V90" s="236" t="n"/>
      <c r="W90" s="236" t="n"/>
      <c r="X90" s="236" t="n"/>
      <c r="Y90" s="236" t="n"/>
      <c r="Z90" s="236" t="n"/>
      <c r="AA90" s="236" t="n"/>
      <c r="AB90" s="236" t="n"/>
      <c r="AC90" s="236" t="n"/>
      <c r="AD90" s="236" t="n"/>
      <c r="AE90" s="236" t="n"/>
      <c r="AF90" s="264">
        <f>IF(COUNTA(S90:AE90)=0,"",ROUND(AVERAGE(S90:AE90),1))</f>
        <v/>
      </c>
      <c r="AH90" s="236" t="n"/>
      <c r="AI90" s="236" t="n"/>
      <c r="AJ90" s="236" t="n"/>
      <c r="AK90" s="236" t="n"/>
      <c r="AL90" s="236" t="n"/>
      <c r="AM90" s="236" t="n"/>
      <c r="AN90" s="236" t="n"/>
      <c r="AO90" s="236" t="n"/>
      <c r="AP90" s="236" t="n"/>
      <c r="AQ90" s="236" t="n"/>
      <c r="AR90" s="236" t="n"/>
      <c r="AS90" s="236" t="n"/>
      <c r="AT90" s="236" t="n"/>
      <c r="AU90" s="237">
        <f>IF(COUNTA(AH90:AT90)=0,"",ROUND(AVERAGE(AH90:AT90),1))</f>
        <v/>
      </c>
    </row>
    <row r="91" ht="13.8" customHeight="1" s="185">
      <c r="A91" s="213" t="n">
        <v>15</v>
      </c>
      <c r="B91" s="234">
        <f t="array" ref="B91:B91">IFERROR(INDEX(Liste_Enfants!B$4:B$53,SMALL(IF(Liste_Enfants!E$4:E$53="D",ROW(Liste_Enfants!E$4:E$53)-3),15))&amp;" "&amp;INDEX(Liste_Enfants!C$4:C$53,SMALL(IF(Liste_Enfants!E$4:E$53="D",ROW(Liste_Enfants!E$4:E$53)-3),15)),"")</f>
        <v/>
      </c>
      <c r="C91" s="235" t="n"/>
      <c r="D91" s="236" t="n"/>
      <c r="E91" s="236" t="n"/>
      <c r="F91" s="236" t="n"/>
      <c r="G91" s="236" t="n"/>
      <c r="H91" s="236" t="n"/>
      <c r="I91" s="236" t="n"/>
      <c r="J91" s="236" t="n"/>
      <c r="K91" s="236" t="n"/>
      <c r="L91" s="236" t="n"/>
      <c r="M91" s="236" t="n"/>
      <c r="N91" s="236" t="n"/>
      <c r="O91" s="236" t="n"/>
      <c r="P91" s="236" t="n"/>
      <c r="Q91" s="264">
        <f>IF(COUNTA(D91:P91)=0,"",ROUND(AVERAGE(D91:P91),1))</f>
        <v/>
      </c>
      <c r="S91" s="236" t="n"/>
      <c r="T91" s="236" t="n"/>
      <c r="U91" s="236" t="n"/>
      <c r="V91" s="236" t="n"/>
      <c r="W91" s="236" t="n"/>
      <c r="X91" s="236" t="n"/>
      <c r="Y91" s="236" t="n"/>
      <c r="Z91" s="236" t="n"/>
      <c r="AA91" s="236" t="n"/>
      <c r="AB91" s="236" t="n"/>
      <c r="AC91" s="236" t="n"/>
      <c r="AD91" s="236" t="n"/>
      <c r="AE91" s="236" t="n"/>
      <c r="AF91" s="264">
        <f>IF(COUNTA(S91:AE91)=0,"",ROUND(AVERAGE(S91:AE91),1))</f>
        <v/>
      </c>
      <c r="AH91" s="236" t="n"/>
      <c r="AI91" s="236" t="n"/>
      <c r="AJ91" s="236" t="n"/>
      <c r="AK91" s="236" t="n"/>
      <c r="AL91" s="236" t="n"/>
      <c r="AM91" s="236" t="n"/>
      <c r="AN91" s="236" t="n"/>
      <c r="AO91" s="236" t="n"/>
      <c r="AP91" s="236" t="n"/>
      <c r="AQ91" s="236" t="n"/>
      <c r="AR91" s="236" t="n"/>
      <c r="AS91" s="236" t="n"/>
      <c r="AT91" s="236" t="n"/>
      <c r="AU91" s="237">
        <f>IF(COUNTA(AH91:AT91)=0,"",ROUND(AVERAGE(AH91:AT91),1))</f>
        <v/>
      </c>
    </row>
    <row r="92" ht="12.8" customHeight="1" s="185">
      <c r="A92" s="233" t="inlineStr">
        <is>
          <t>📊 MOY.</t>
        </is>
      </c>
      <c r="C92" s="235" t="n"/>
      <c r="D92" s="241">
        <f>IF(COUNTA(D77:D91)=0,"",ROUND(AVERAGE(D77:D91),1))</f>
        <v/>
      </c>
      <c r="E92" s="241">
        <f>IF(COUNTA(E77:E91)=0,"",ROUND(AVERAGE(E77:E91),1))</f>
        <v/>
      </c>
      <c r="F92" s="241">
        <f>IF(COUNTA(F77:F91)=0,"",ROUND(AVERAGE(F77:F91),1))</f>
        <v/>
      </c>
      <c r="G92" s="241">
        <f>IF(COUNTA(G77:G91)=0,"",ROUND(AVERAGE(G77:G91),1))</f>
        <v/>
      </c>
      <c r="H92" s="241">
        <f>IF(COUNTA(H77:H91)=0,"",ROUND(AVERAGE(H77:H91),1))</f>
        <v/>
      </c>
      <c r="I92" s="241">
        <f>IF(COUNTA(I77:I91)=0,"",ROUND(AVERAGE(I77:I91),1))</f>
        <v/>
      </c>
      <c r="J92" s="241">
        <f>IF(COUNTA(J77:J91)=0,"",ROUND(AVERAGE(J77:J91),1))</f>
        <v/>
      </c>
      <c r="K92" s="241">
        <f>IF(COUNTA(K77:K91)=0,"",ROUND(AVERAGE(K77:K91),1))</f>
        <v/>
      </c>
      <c r="L92" s="241">
        <f>IF(COUNTA(L77:L91)=0,"",ROUND(AVERAGE(L77:L91),1))</f>
        <v/>
      </c>
      <c r="M92" s="241">
        <f>IF(COUNTA(M77:M91)=0,"",ROUND(AVERAGE(M77:M91),1))</f>
        <v/>
      </c>
      <c r="N92" s="241">
        <f>IF(COUNTA(N77:N91)=0,"",ROUND(AVERAGE(N77:N91),1))</f>
        <v/>
      </c>
      <c r="O92" s="241">
        <f>IF(COUNTA(O77:O91)=0,"",ROUND(AVERAGE(O77:O91),1))</f>
        <v/>
      </c>
      <c r="P92" s="241">
        <f>IF(COUNTA(P77:P91)=0,"",ROUND(AVERAGE(P77:P91),1))</f>
        <v/>
      </c>
      <c r="Q92" s="265">
        <f>IF(COUNTA(Q77:Q91)=0,"",ROUND(AVERAGE(Q77:Q91),1))</f>
        <v/>
      </c>
      <c r="S92" s="241">
        <f>IF(COUNTA(S77:S91)=0,"",ROUND(AVERAGE(S77:S91),1))</f>
        <v/>
      </c>
      <c r="T92" s="241">
        <f>IF(COUNTA(T77:T91)=0,"",ROUND(AVERAGE(T77:T91),1))</f>
        <v/>
      </c>
      <c r="U92" s="241">
        <f>IF(COUNTA(U77:U91)=0,"",ROUND(AVERAGE(U77:U91),1))</f>
        <v/>
      </c>
      <c r="V92" s="241">
        <f>IF(COUNTA(V77:V91)=0,"",ROUND(AVERAGE(V77:V91),1))</f>
        <v/>
      </c>
      <c r="W92" s="241">
        <f>IF(COUNTA(W77:W91)=0,"",ROUND(AVERAGE(W77:W91),1))</f>
        <v/>
      </c>
      <c r="X92" s="241">
        <f>IF(COUNTA(X77:X91)=0,"",ROUND(AVERAGE(X77:X91),1))</f>
        <v/>
      </c>
      <c r="Y92" s="241">
        <f>IF(COUNTA(Y77:Y91)=0,"",ROUND(AVERAGE(Y77:Y91),1))</f>
        <v/>
      </c>
      <c r="Z92" s="241">
        <f>IF(COUNTA(Z77:Z91)=0,"",ROUND(AVERAGE(Z77:Z91),1))</f>
        <v/>
      </c>
      <c r="AA92" s="241">
        <f>IF(COUNTA(AA77:AA91)=0,"",ROUND(AVERAGE(AA77:AA91),1))</f>
        <v/>
      </c>
      <c r="AB92" s="241">
        <f>IF(COUNTA(AB77:AB91)=0,"",ROUND(AVERAGE(AB77:AB91),1))</f>
        <v/>
      </c>
      <c r="AC92" s="241">
        <f>IF(COUNTA(AC77:AC91)=0,"",ROUND(AVERAGE(AC77:AC91),1))</f>
        <v/>
      </c>
      <c r="AD92" s="241">
        <f>IF(COUNTA(AD77:AD91)=0,"",ROUND(AVERAGE(AD77:AD91),1))</f>
        <v/>
      </c>
      <c r="AE92" s="241">
        <f>IF(COUNTA(AE77:AE91)=0,"",ROUND(AVERAGE(AE77:AE91),1))</f>
        <v/>
      </c>
      <c r="AF92" s="265">
        <f>IF(COUNTA(AF77:AF91)=0,"",ROUND(AVERAGE(AF77:AF91),1))</f>
        <v/>
      </c>
      <c r="AH92" s="241">
        <f>IF(COUNTA(AH77:AH91)=0,"",ROUND(AVERAGE(AH77:AH91),1))</f>
        <v/>
      </c>
      <c r="AI92" s="241">
        <f>IF(COUNTA(AI77:AI91)=0,"",ROUND(AVERAGE(AI77:AI91),1))</f>
        <v/>
      </c>
      <c r="AJ92" s="241">
        <f>IF(COUNTA(AJ77:AJ91)=0,"",ROUND(AVERAGE(AJ77:AJ91),1))</f>
        <v/>
      </c>
      <c r="AK92" s="241">
        <f>IF(COUNTA(AK77:AK91)=0,"",ROUND(AVERAGE(AK77:AK91),1))</f>
        <v/>
      </c>
      <c r="AL92" s="241">
        <f>IF(COUNTA(AL77:AL91)=0,"",ROUND(AVERAGE(AL77:AL91),1))</f>
        <v/>
      </c>
      <c r="AM92" s="241">
        <f>IF(COUNTA(AM77:AM91)=0,"",ROUND(AVERAGE(AM77:AM91),1))</f>
        <v/>
      </c>
      <c r="AN92" s="241">
        <f>IF(COUNTA(AN77:AN91)=0,"",ROUND(AVERAGE(AN77:AN91),1))</f>
        <v/>
      </c>
      <c r="AO92" s="241">
        <f>IF(COUNTA(AO77:AO91)=0,"",ROUND(AVERAGE(AO77:AO91),1))</f>
        <v/>
      </c>
      <c r="AP92" s="241">
        <f>IF(COUNTA(AP77:AP91)=0,"",ROUND(AVERAGE(AP77:AP91),1))</f>
        <v/>
      </c>
      <c r="AQ92" s="241">
        <f>IF(COUNTA(AQ77:AQ91)=0,"",ROUND(AVERAGE(AQ77:AQ91),1))</f>
        <v/>
      </c>
      <c r="AR92" s="241">
        <f>IF(COUNTA(AR77:AR91)=0,"",ROUND(AVERAGE(AR77:AR91),1))</f>
        <v/>
      </c>
      <c r="AS92" s="241">
        <f>IF(COUNTA(AS77:AS91)=0,"",ROUND(AVERAGE(AS77:AS91),1))</f>
        <v/>
      </c>
      <c r="AT92" s="241">
        <f>IF(COUNTA(AT77:AT91)=0,"",ROUND(AVERAGE(AT77:AT91),1))</f>
        <v/>
      </c>
      <c r="AU92" s="266">
        <f>IF(COUNTA(AU77:AU91)=0,"",ROUND(AVERAGE(AU77:AU91),1))</f>
        <v/>
      </c>
    </row>
    <row r="93" ht="30" customHeight="1" s="185">
      <c r="A93" s="242" t="inlineStr">
        <is>
          <t>N°</t>
        </is>
      </c>
      <c r="B93" s="243" t="inlineStr">
        <is>
          <t>📅 MARDI</t>
        </is>
      </c>
      <c r="C93" s="228" t="n"/>
      <c r="D93" s="229" t="inlineStr">
        <is>
          <t>Règles</t>
        </is>
      </c>
      <c r="E93" s="229" t="inlineStr">
        <is>
          <t>Coopér.</t>
        </is>
      </c>
      <c r="F93" s="229" t="inlineStr">
        <is>
          <t>Comm.</t>
        </is>
      </c>
      <c r="G93" s="229" t="inlineStr">
        <is>
          <t>Entraide</t>
        </is>
      </c>
      <c r="H93" s="230" t="inlineStr">
        <is>
          <t>Initiat.</t>
        </is>
      </c>
      <c r="I93" s="230" t="inlineStr">
        <is>
          <t>Gest.mat</t>
        </is>
      </c>
      <c r="J93" s="230" t="inlineStr">
        <is>
          <t>Orga.</t>
        </is>
      </c>
      <c r="K93" s="231" t="inlineStr">
        <is>
          <t>Imagin.</t>
        </is>
      </c>
      <c r="L93" s="231" t="inlineStr">
        <is>
          <t>Expr.art</t>
        </is>
      </c>
      <c r="M93" s="231" t="inlineStr">
        <is>
          <t>Expr.corp</t>
        </is>
      </c>
      <c r="N93" s="232" t="inlineStr">
        <is>
          <t>Coord.</t>
        </is>
      </c>
      <c r="O93" s="232" t="inlineStr">
        <is>
          <t>Endur.</t>
        </is>
      </c>
      <c r="P93" s="232" t="inlineStr">
        <is>
          <t>Esp.sport</t>
        </is>
      </c>
      <c r="Q93" s="267" t="inlineStr">
        <is>
          <t>MOY</t>
        </is>
      </c>
      <c r="R93" s="268" t="inlineStr">
        <is>
          <t>▼ Activité</t>
        </is>
      </c>
      <c r="S93" s="229" t="inlineStr">
        <is>
          <t>Règles</t>
        </is>
      </c>
      <c r="T93" s="229" t="inlineStr">
        <is>
          <t>Coopér.</t>
        </is>
      </c>
      <c r="U93" s="229" t="inlineStr">
        <is>
          <t>Comm.</t>
        </is>
      </c>
      <c r="V93" s="229" t="inlineStr">
        <is>
          <t>Entraide</t>
        </is>
      </c>
      <c r="W93" s="230" t="inlineStr">
        <is>
          <t>Initiat.</t>
        </is>
      </c>
      <c r="X93" s="230" t="inlineStr">
        <is>
          <t>Gest.mat</t>
        </is>
      </c>
      <c r="Y93" s="230" t="inlineStr">
        <is>
          <t>Orga.</t>
        </is>
      </c>
      <c r="Z93" s="231" t="inlineStr">
        <is>
          <t>Imagin.</t>
        </is>
      </c>
      <c r="AA93" s="231" t="inlineStr">
        <is>
          <t>Expr.art</t>
        </is>
      </c>
      <c r="AB93" s="231" t="inlineStr">
        <is>
          <t>Expr.corp</t>
        </is>
      </c>
      <c r="AC93" s="232" t="inlineStr">
        <is>
          <t>Coord.</t>
        </is>
      </c>
      <c r="AD93" s="232" t="inlineStr">
        <is>
          <t>Endur.</t>
        </is>
      </c>
      <c r="AE93" s="232" t="inlineStr">
        <is>
          <t>Esp.sport</t>
        </is>
      </c>
      <c r="AF93" s="267" t="inlineStr">
        <is>
          <t>MOY</t>
        </is>
      </c>
      <c r="AH93" s="229" t="inlineStr">
        <is>
          <t>Règles</t>
        </is>
      </c>
      <c r="AI93" s="229" t="inlineStr">
        <is>
          <t>Coopér.</t>
        </is>
      </c>
      <c r="AJ93" s="229" t="inlineStr">
        <is>
          <t>Comm.</t>
        </is>
      </c>
      <c r="AK93" s="229" t="inlineStr">
        <is>
          <t>Entraide</t>
        </is>
      </c>
      <c r="AL93" s="230" t="inlineStr">
        <is>
          <t>Initiat.</t>
        </is>
      </c>
      <c r="AM93" s="230" t="inlineStr">
        <is>
          <t>Gest.mat</t>
        </is>
      </c>
      <c r="AN93" s="230" t="inlineStr">
        <is>
          <t>Orga.</t>
        </is>
      </c>
      <c r="AO93" s="231" t="inlineStr">
        <is>
          <t>Imagin.</t>
        </is>
      </c>
      <c r="AP93" s="231" t="inlineStr">
        <is>
          <t>Expr.art</t>
        </is>
      </c>
      <c r="AQ93" s="231" t="inlineStr">
        <is>
          <t>Expr.corp</t>
        </is>
      </c>
      <c r="AR93" s="232" t="inlineStr">
        <is>
          <t>Coord.</t>
        </is>
      </c>
      <c r="AS93" s="232" t="inlineStr">
        <is>
          <t>Endur.</t>
        </is>
      </c>
      <c r="AT93" s="232" t="inlineStr">
        <is>
          <t>Esp.sport</t>
        </is>
      </c>
      <c r="AU93" s="269" t="inlineStr">
        <is>
          <t>MOY</t>
        </is>
      </c>
    </row>
    <row r="94" ht="13.8" customHeight="1" s="185">
      <c r="A94" s="213" t="n">
        <v>1</v>
      </c>
      <c r="B94" s="234">
        <f t="array" ref="B94:B94">IFERROR(INDEX(Liste_Enfants!B$4:B$53,SMALL(IF(Liste_Enfants!E$4:E$53="D",ROW(Liste_Enfants!E$4:E$53)-3),1))&amp;" "&amp;INDEX(Liste_Enfants!C$4:C$53,SMALL(IF(Liste_Enfants!E$4:E$53="D",ROW(Liste_Enfants!E$4:E$53)-3),1)),"")</f>
        <v/>
      </c>
      <c r="C94" s="235" t="n"/>
      <c r="D94" s="236" t="n"/>
      <c r="E94" s="236" t="n"/>
      <c r="F94" s="236" t="n"/>
      <c r="G94" s="236" t="n"/>
      <c r="H94" s="236" t="n"/>
      <c r="I94" s="236" t="n"/>
      <c r="J94" s="236" t="n"/>
      <c r="K94" s="236" t="n"/>
      <c r="L94" s="236" t="n"/>
      <c r="M94" s="236" t="n"/>
      <c r="N94" s="236" t="n"/>
      <c r="O94" s="236" t="n"/>
      <c r="P94" s="236" t="n"/>
      <c r="Q94" s="264">
        <f>IF(COUNTA(D94:P94)=0,"",ROUND(AVERAGE(D94:P94),1))</f>
        <v/>
      </c>
      <c r="S94" s="236" t="n"/>
      <c r="T94" s="236" t="n"/>
      <c r="U94" s="236" t="n"/>
      <c r="V94" s="236" t="n"/>
      <c r="W94" s="236" t="n"/>
      <c r="X94" s="236" t="n"/>
      <c r="Y94" s="236" t="n"/>
      <c r="Z94" s="236" t="n"/>
      <c r="AA94" s="236" t="n"/>
      <c r="AB94" s="236" t="n"/>
      <c r="AC94" s="236" t="n"/>
      <c r="AD94" s="236" t="n"/>
      <c r="AE94" s="236" t="n"/>
      <c r="AF94" s="264">
        <f>IF(COUNTA(S94:AE94)=0,"",ROUND(AVERAGE(S94:AE94),1))</f>
        <v/>
      </c>
      <c r="AH94" s="236" t="n"/>
      <c r="AI94" s="236" t="n"/>
      <c r="AJ94" s="236" t="n"/>
      <c r="AK94" s="236" t="n"/>
      <c r="AL94" s="236" t="n"/>
      <c r="AM94" s="236" t="n"/>
      <c r="AN94" s="236" t="n"/>
      <c r="AO94" s="236" t="n"/>
      <c r="AP94" s="236" t="n"/>
      <c r="AQ94" s="236" t="n"/>
      <c r="AR94" s="236" t="n"/>
      <c r="AS94" s="236" t="n"/>
      <c r="AT94" s="236" t="n"/>
      <c r="AU94" s="237">
        <f>IF(COUNTA(AH94:AT94)=0,"",ROUND(AVERAGE(AH94:AT94),1))</f>
        <v/>
      </c>
    </row>
    <row r="95" ht="13.8" customHeight="1" s="185">
      <c r="A95" s="238" t="n">
        <v>2</v>
      </c>
      <c r="B95" s="239">
        <f t="array" ref="B95:B95">IFERROR(INDEX(Liste_Enfants!B$4:B$53,SMALL(IF(Liste_Enfants!E$4:E$53="D",ROW(Liste_Enfants!E$4:E$53)-3),2))&amp;" "&amp;INDEX(Liste_Enfants!C$4:C$53,SMALL(IF(Liste_Enfants!E$4:E$53="D",ROW(Liste_Enfants!E$4:E$53)-3),2)),"")</f>
        <v/>
      </c>
      <c r="C95" s="235" t="n"/>
      <c r="D95" s="236" t="n"/>
      <c r="E95" s="236" t="n"/>
      <c r="F95" s="236" t="n"/>
      <c r="G95" s="236" t="n"/>
      <c r="H95" s="236" t="n"/>
      <c r="I95" s="236" t="n"/>
      <c r="J95" s="236" t="n"/>
      <c r="K95" s="236" t="n"/>
      <c r="L95" s="236" t="n"/>
      <c r="M95" s="236" t="n"/>
      <c r="N95" s="236" t="n"/>
      <c r="O95" s="236" t="n"/>
      <c r="P95" s="236" t="n"/>
      <c r="Q95" s="264">
        <f>IF(COUNTA(D95:P95)=0,"",ROUND(AVERAGE(D95:P95),1))</f>
        <v/>
      </c>
      <c r="S95" s="236" t="n"/>
      <c r="T95" s="236" t="n"/>
      <c r="U95" s="236" t="n"/>
      <c r="V95" s="236" t="n"/>
      <c r="W95" s="236" t="n"/>
      <c r="X95" s="236" t="n"/>
      <c r="Y95" s="236" t="n"/>
      <c r="Z95" s="236" t="n"/>
      <c r="AA95" s="236" t="n"/>
      <c r="AB95" s="236" t="n"/>
      <c r="AC95" s="236" t="n"/>
      <c r="AD95" s="236" t="n"/>
      <c r="AE95" s="236" t="n"/>
      <c r="AF95" s="264">
        <f>IF(COUNTA(S95:AE95)=0,"",ROUND(AVERAGE(S95:AE95),1))</f>
        <v/>
      </c>
      <c r="AH95" s="236" t="n"/>
      <c r="AI95" s="236" t="n"/>
      <c r="AJ95" s="236" t="n"/>
      <c r="AK95" s="236" t="n"/>
      <c r="AL95" s="236" t="n"/>
      <c r="AM95" s="236" t="n"/>
      <c r="AN95" s="236" t="n"/>
      <c r="AO95" s="236" t="n"/>
      <c r="AP95" s="236" t="n"/>
      <c r="AQ95" s="236" t="n"/>
      <c r="AR95" s="236" t="n"/>
      <c r="AS95" s="236" t="n"/>
      <c r="AT95" s="236" t="n"/>
      <c r="AU95" s="237">
        <f>IF(COUNTA(AH95:AT95)=0,"",ROUND(AVERAGE(AH95:AT95),1))</f>
        <v/>
      </c>
    </row>
    <row r="96" ht="13.8" customHeight="1" s="185">
      <c r="A96" s="213" t="n">
        <v>3</v>
      </c>
      <c r="B96" s="234">
        <f t="array" ref="B96:B96">IFERROR(INDEX(Liste_Enfants!B$4:B$53,SMALL(IF(Liste_Enfants!E$4:E$53="D",ROW(Liste_Enfants!E$4:E$53)-3),3))&amp;" "&amp;INDEX(Liste_Enfants!C$4:C$53,SMALL(IF(Liste_Enfants!E$4:E$53="D",ROW(Liste_Enfants!E$4:E$53)-3),3)),"")</f>
        <v/>
      </c>
      <c r="C96" s="235" t="n"/>
      <c r="D96" s="236" t="n"/>
      <c r="E96" s="236" t="n"/>
      <c r="F96" s="236" t="n"/>
      <c r="G96" s="236" t="n"/>
      <c r="H96" s="236" t="n"/>
      <c r="I96" s="236" t="n"/>
      <c r="J96" s="236" t="n"/>
      <c r="K96" s="236" t="n"/>
      <c r="L96" s="236" t="n"/>
      <c r="M96" s="236" t="n"/>
      <c r="N96" s="236" t="n"/>
      <c r="O96" s="236" t="n"/>
      <c r="P96" s="236" t="n"/>
      <c r="Q96" s="264">
        <f>IF(COUNTA(D96:P96)=0,"",ROUND(AVERAGE(D96:P96),1))</f>
        <v/>
      </c>
      <c r="S96" s="236" t="n"/>
      <c r="T96" s="236" t="n"/>
      <c r="U96" s="236" t="n"/>
      <c r="V96" s="236" t="n"/>
      <c r="W96" s="236" t="n"/>
      <c r="X96" s="236" t="n"/>
      <c r="Y96" s="236" t="n"/>
      <c r="Z96" s="236" t="n"/>
      <c r="AA96" s="236" t="n"/>
      <c r="AB96" s="236" t="n"/>
      <c r="AC96" s="236" t="n"/>
      <c r="AD96" s="236" t="n"/>
      <c r="AE96" s="236" t="n"/>
      <c r="AF96" s="264">
        <f>IF(COUNTA(S96:AE96)=0,"",ROUND(AVERAGE(S96:AE96),1))</f>
        <v/>
      </c>
      <c r="AH96" s="236" t="n"/>
      <c r="AI96" s="236" t="n"/>
      <c r="AJ96" s="236" t="n"/>
      <c r="AK96" s="236" t="n"/>
      <c r="AL96" s="236" t="n"/>
      <c r="AM96" s="236" t="n"/>
      <c r="AN96" s="236" t="n"/>
      <c r="AO96" s="236" t="n"/>
      <c r="AP96" s="236" t="n"/>
      <c r="AQ96" s="236" t="n"/>
      <c r="AR96" s="236" t="n"/>
      <c r="AS96" s="236" t="n"/>
      <c r="AT96" s="236" t="n"/>
      <c r="AU96" s="237">
        <f>IF(COUNTA(AH96:AT96)=0,"",ROUND(AVERAGE(AH96:AT96),1))</f>
        <v/>
      </c>
    </row>
    <row r="97" ht="13.8" customHeight="1" s="185">
      <c r="A97" s="238" t="n">
        <v>4</v>
      </c>
      <c r="B97" s="239">
        <f t="array" ref="B97:B97">IFERROR(INDEX(Liste_Enfants!B$4:B$53,SMALL(IF(Liste_Enfants!E$4:E$53="D",ROW(Liste_Enfants!E$4:E$53)-3),4))&amp;" "&amp;INDEX(Liste_Enfants!C$4:C$53,SMALL(IF(Liste_Enfants!E$4:E$53="D",ROW(Liste_Enfants!E$4:E$53)-3),4)),"")</f>
        <v/>
      </c>
      <c r="C97" s="235" t="n"/>
      <c r="D97" s="236" t="n"/>
      <c r="E97" s="236" t="n"/>
      <c r="F97" s="236" t="n"/>
      <c r="G97" s="236" t="n"/>
      <c r="H97" s="236" t="n"/>
      <c r="I97" s="236" t="n"/>
      <c r="J97" s="236" t="n"/>
      <c r="K97" s="236" t="n"/>
      <c r="L97" s="236" t="n"/>
      <c r="M97" s="236" t="n"/>
      <c r="N97" s="236" t="n"/>
      <c r="O97" s="236" t="n"/>
      <c r="P97" s="236" t="n"/>
      <c r="Q97" s="264">
        <f>IF(COUNTA(D97:P97)=0,"",ROUND(AVERAGE(D97:P97),1))</f>
        <v/>
      </c>
      <c r="S97" s="236" t="n"/>
      <c r="T97" s="236" t="n"/>
      <c r="U97" s="236" t="n"/>
      <c r="V97" s="236" t="n"/>
      <c r="W97" s="236" t="n"/>
      <c r="X97" s="236" t="n"/>
      <c r="Y97" s="236" t="n"/>
      <c r="Z97" s="236" t="n"/>
      <c r="AA97" s="236" t="n"/>
      <c r="AB97" s="236" t="n"/>
      <c r="AC97" s="236" t="n"/>
      <c r="AD97" s="236" t="n"/>
      <c r="AE97" s="236" t="n"/>
      <c r="AF97" s="264">
        <f>IF(COUNTA(S97:AE97)=0,"",ROUND(AVERAGE(S97:AE97),1))</f>
        <v/>
      </c>
      <c r="AH97" s="236" t="n"/>
      <c r="AI97" s="236" t="n"/>
      <c r="AJ97" s="236" t="n"/>
      <c r="AK97" s="236" t="n"/>
      <c r="AL97" s="236" t="n"/>
      <c r="AM97" s="236" t="n"/>
      <c r="AN97" s="236" t="n"/>
      <c r="AO97" s="236" t="n"/>
      <c r="AP97" s="236" t="n"/>
      <c r="AQ97" s="236" t="n"/>
      <c r="AR97" s="236" t="n"/>
      <c r="AS97" s="236" t="n"/>
      <c r="AT97" s="236" t="n"/>
      <c r="AU97" s="237">
        <f>IF(COUNTA(AH97:AT97)=0,"",ROUND(AVERAGE(AH97:AT97),1))</f>
        <v/>
      </c>
    </row>
    <row r="98" ht="13.8" customHeight="1" s="185">
      <c r="A98" s="213" t="n">
        <v>5</v>
      </c>
      <c r="B98" s="234">
        <f t="array" ref="B98:B98">IFERROR(INDEX(Liste_Enfants!B$4:B$53,SMALL(IF(Liste_Enfants!E$4:E$53="D",ROW(Liste_Enfants!E$4:E$53)-3),5))&amp;" "&amp;INDEX(Liste_Enfants!C$4:C$53,SMALL(IF(Liste_Enfants!E$4:E$53="D",ROW(Liste_Enfants!E$4:E$53)-3),5)),"")</f>
        <v/>
      </c>
      <c r="C98" s="235" t="n"/>
      <c r="D98" s="236" t="n"/>
      <c r="E98" s="236" t="n"/>
      <c r="F98" s="236" t="n"/>
      <c r="G98" s="236" t="n"/>
      <c r="H98" s="236" t="n"/>
      <c r="I98" s="236" t="n"/>
      <c r="J98" s="236" t="n"/>
      <c r="K98" s="236" t="n"/>
      <c r="L98" s="236" t="n"/>
      <c r="M98" s="236" t="n"/>
      <c r="N98" s="236" t="n"/>
      <c r="O98" s="236" t="n"/>
      <c r="P98" s="236" t="n"/>
      <c r="Q98" s="264">
        <f>IF(COUNTA(D98:P98)=0,"",ROUND(AVERAGE(D98:P98),1))</f>
        <v/>
      </c>
      <c r="S98" s="236" t="n"/>
      <c r="T98" s="236" t="n"/>
      <c r="U98" s="236" t="n"/>
      <c r="V98" s="236" t="n"/>
      <c r="W98" s="236" t="n"/>
      <c r="X98" s="236" t="n"/>
      <c r="Y98" s="236" t="n"/>
      <c r="Z98" s="236" t="n"/>
      <c r="AA98" s="236" t="n"/>
      <c r="AB98" s="236" t="n"/>
      <c r="AC98" s="236" t="n"/>
      <c r="AD98" s="236" t="n"/>
      <c r="AE98" s="236" t="n"/>
      <c r="AF98" s="264">
        <f>IF(COUNTA(S98:AE98)=0,"",ROUND(AVERAGE(S98:AE98),1))</f>
        <v/>
      </c>
      <c r="AH98" s="236" t="n"/>
      <c r="AI98" s="236" t="n"/>
      <c r="AJ98" s="236" t="n"/>
      <c r="AK98" s="236" t="n"/>
      <c r="AL98" s="236" t="n"/>
      <c r="AM98" s="236" t="n"/>
      <c r="AN98" s="236" t="n"/>
      <c r="AO98" s="236" t="n"/>
      <c r="AP98" s="236" t="n"/>
      <c r="AQ98" s="236" t="n"/>
      <c r="AR98" s="236" t="n"/>
      <c r="AS98" s="236" t="n"/>
      <c r="AT98" s="236" t="n"/>
      <c r="AU98" s="237">
        <f>IF(COUNTA(AH98:AT98)=0,"",ROUND(AVERAGE(AH98:AT98),1))</f>
        <v/>
      </c>
    </row>
    <row r="99" ht="13.8" customHeight="1" s="185">
      <c r="A99" s="238" t="n">
        <v>6</v>
      </c>
      <c r="B99" s="239">
        <f t="array" ref="B99:B99">IFERROR(INDEX(Liste_Enfants!B$4:B$53,SMALL(IF(Liste_Enfants!E$4:E$53="D",ROW(Liste_Enfants!E$4:E$53)-3),6))&amp;" "&amp;INDEX(Liste_Enfants!C$4:C$53,SMALL(IF(Liste_Enfants!E$4:E$53="D",ROW(Liste_Enfants!E$4:E$53)-3),6)),"")</f>
        <v/>
      </c>
      <c r="C99" s="235" t="n"/>
      <c r="D99" s="236" t="n"/>
      <c r="E99" s="236" t="n"/>
      <c r="F99" s="236" t="n"/>
      <c r="G99" s="236" t="n"/>
      <c r="H99" s="236" t="n"/>
      <c r="I99" s="236" t="n"/>
      <c r="J99" s="236" t="n"/>
      <c r="K99" s="236" t="n"/>
      <c r="L99" s="236" t="n"/>
      <c r="M99" s="236" t="n"/>
      <c r="N99" s="236" t="n"/>
      <c r="O99" s="236" t="n"/>
      <c r="P99" s="236" t="n"/>
      <c r="Q99" s="264">
        <f>IF(COUNTA(D99:P99)=0,"",ROUND(AVERAGE(D99:P99),1))</f>
        <v/>
      </c>
      <c r="S99" s="236" t="n"/>
      <c r="T99" s="236" t="n"/>
      <c r="U99" s="236" t="n"/>
      <c r="V99" s="236" t="n"/>
      <c r="W99" s="236" t="n"/>
      <c r="X99" s="236" t="n"/>
      <c r="Y99" s="236" t="n"/>
      <c r="Z99" s="236" t="n"/>
      <c r="AA99" s="236" t="n"/>
      <c r="AB99" s="236" t="n"/>
      <c r="AC99" s="236" t="n"/>
      <c r="AD99" s="236" t="n"/>
      <c r="AE99" s="236" t="n"/>
      <c r="AF99" s="264">
        <f>IF(COUNTA(S99:AE99)=0,"",ROUND(AVERAGE(S99:AE99),1))</f>
        <v/>
      </c>
      <c r="AH99" s="236" t="n"/>
      <c r="AI99" s="236" t="n"/>
      <c r="AJ99" s="236" t="n"/>
      <c r="AK99" s="236" t="n"/>
      <c r="AL99" s="236" t="n"/>
      <c r="AM99" s="236" t="n"/>
      <c r="AN99" s="236" t="n"/>
      <c r="AO99" s="236" t="n"/>
      <c r="AP99" s="236" t="n"/>
      <c r="AQ99" s="236" t="n"/>
      <c r="AR99" s="236" t="n"/>
      <c r="AS99" s="236" t="n"/>
      <c r="AT99" s="236" t="n"/>
      <c r="AU99" s="237">
        <f>IF(COUNTA(AH99:AT99)=0,"",ROUND(AVERAGE(AH99:AT99),1))</f>
        <v/>
      </c>
    </row>
    <row r="100" ht="13.8" customHeight="1" s="185">
      <c r="A100" s="213" t="n">
        <v>7</v>
      </c>
      <c r="B100" s="234">
        <f t="array" ref="B100:B100">IFERROR(INDEX(Liste_Enfants!B$4:B$53,SMALL(IF(Liste_Enfants!E$4:E$53="D",ROW(Liste_Enfants!E$4:E$53)-3),7))&amp;" "&amp;INDEX(Liste_Enfants!C$4:C$53,SMALL(IF(Liste_Enfants!E$4:E$53="D",ROW(Liste_Enfants!E$4:E$53)-3),7)),"")</f>
        <v/>
      </c>
      <c r="C100" s="235" t="n"/>
      <c r="D100" s="236" t="n"/>
      <c r="E100" s="236" t="n"/>
      <c r="F100" s="236" t="n"/>
      <c r="G100" s="236" t="n"/>
      <c r="H100" s="236" t="n"/>
      <c r="I100" s="236" t="n"/>
      <c r="J100" s="236" t="n"/>
      <c r="K100" s="236" t="n"/>
      <c r="L100" s="236" t="n"/>
      <c r="M100" s="236" t="n"/>
      <c r="N100" s="236" t="n"/>
      <c r="O100" s="236" t="n"/>
      <c r="P100" s="236" t="n"/>
      <c r="Q100" s="264">
        <f>IF(COUNTA(D100:P100)=0,"",ROUND(AVERAGE(D100:P100),1))</f>
        <v/>
      </c>
      <c r="S100" s="236" t="n"/>
      <c r="T100" s="236" t="n"/>
      <c r="U100" s="236" t="n"/>
      <c r="V100" s="236" t="n"/>
      <c r="W100" s="236" t="n"/>
      <c r="X100" s="236" t="n"/>
      <c r="Y100" s="236" t="n"/>
      <c r="Z100" s="236" t="n"/>
      <c r="AA100" s="236" t="n"/>
      <c r="AB100" s="236" t="n"/>
      <c r="AC100" s="236" t="n"/>
      <c r="AD100" s="236" t="n"/>
      <c r="AE100" s="236" t="n"/>
      <c r="AF100" s="264">
        <f>IF(COUNTA(S100:AE100)=0,"",ROUND(AVERAGE(S100:AE100),1))</f>
        <v/>
      </c>
      <c r="AH100" s="236" t="n"/>
      <c r="AI100" s="236" t="n"/>
      <c r="AJ100" s="236" t="n"/>
      <c r="AK100" s="236" t="n"/>
      <c r="AL100" s="236" t="n"/>
      <c r="AM100" s="236" t="n"/>
      <c r="AN100" s="236" t="n"/>
      <c r="AO100" s="236" t="n"/>
      <c r="AP100" s="236" t="n"/>
      <c r="AQ100" s="236" t="n"/>
      <c r="AR100" s="236" t="n"/>
      <c r="AS100" s="236" t="n"/>
      <c r="AT100" s="236" t="n"/>
      <c r="AU100" s="237">
        <f>IF(COUNTA(AH100:AT100)=0,"",ROUND(AVERAGE(AH100:AT100),1))</f>
        <v/>
      </c>
    </row>
    <row r="101" ht="13.8" customHeight="1" s="185">
      <c r="A101" s="238" t="n">
        <v>8</v>
      </c>
      <c r="B101" s="239">
        <f t="array" ref="B101:B101">IFERROR(INDEX(Liste_Enfants!B$4:B$53,SMALL(IF(Liste_Enfants!E$4:E$53="D",ROW(Liste_Enfants!E$4:E$53)-3),8))&amp;" "&amp;INDEX(Liste_Enfants!C$4:C$53,SMALL(IF(Liste_Enfants!E$4:E$53="D",ROW(Liste_Enfants!E$4:E$53)-3),8)),"")</f>
        <v/>
      </c>
      <c r="C101" s="235" t="n"/>
      <c r="D101" s="236" t="n"/>
      <c r="E101" s="236" t="n"/>
      <c r="F101" s="236" t="n"/>
      <c r="G101" s="236" t="n"/>
      <c r="H101" s="236" t="n"/>
      <c r="I101" s="236" t="n"/>
      <c r="J101" s="236" t="n"/>
      <c r="K101" s="236" t="n"/>
      <c r="L101" s="236" t="n"/>
      <c r="M101" s="236" t="n"/>
      <c r="N101" s="236" t="n"/>
      <c r="O101" s="236" t="n"/>
      <c r="P101" s="236" t="n"/>
      <c r="Q101" s="264">
        <f>IF(COUNTA(D101:P101)=0,"",ROUND(AVERAGE(D101:P101),1))</f>
        <v/>
      </c>
      <c r="S101" s="236" t="n"/>
      <c r="T101" s="236" t="n"/>
      <c r="U101" s="236" t="n"/>
      <c r="V101" s="236" t="n"/>
      <c r="W101" s="236" t="n"/>
      <c r="X101" s="236" t="n"/>
      <c r="Y101" s="236" t="n"/>
      <c r="Z101" s="236" t="n"/>
      <c r="AA101" s="236" t="n"/>
      <c r="AB101" s="236" t="n"/>
      <c r="AC101" s="236" t="n"/>
      <c r="AD101" s="236" t="n"/>
      <c r="AE101" s="236" t="n"/>
      <c r="AF101" s="264">
        <f>IF(COUNTA(S101:AE101)=0,"",ROUND(AVERAGE(S101:AE101),1))</f>
        <v/>
      </c>
      <c r="AH101" s="236" t="n"/>
      <c r="AI101" s="236" t="n"/>
      <c r="AJ101" s="236" t="n"/>
      <c r="AK101" s="236" t="n"/>
      <c r="AL101" s="236" t="n"/>
      <c r="AM101" s="236" t="n"/>
      <c r="AN101" s="236" t="n"/>
      <c r="AO101" s="236" t="n"/>
      <c r="AP101" s="236" t="n"/>
      <c r="AQ101" s="236" t="n"/>
      <c r="AR101" s="236" t="n"/>
      <c r="AS101" s="236" t="n"/>
      <c r="AT101" s="236" t="n"/>
      <c r="AU101" s="237">
        <f>IF(COUNTA(AH101:AT101)=0,"",ROUND(AVERAGE(AH101:AT101),1))</f>
        <v/>
      </c>
    </row>
    <row r="102" ht="13.8" customHeight="1" s="185">
      <c r="A102" s="213" t="n">
        <v>9</v>
      </c>
      <c r="B102" s="234">
        <f t="array" ref="B102:B102">IFERROR(INDEX(Liste_Enfants!B$4:B$53,SMALL(IF(Liste_Enfants!E$4:E$53="D",ROW(Liste_Enfants!E$4:E$53)-3),9))&amp;" "&amp;INDEX(Liste_Enfants!C$4:C$53,SMALL(IF(Liste_Enfants!E$4:E$53="D",ROW(Liste_Enfants!E$4:E$53)-3),9)),"")</f>
        <v/>
      </c>
      <c r="C102" s="235" t="n"/>
      <c r="D102" s="236" t="n"/>
      <c r="E102" s="236" t="n"/>
      <c r="F102" s="236" t="n"/>
      <c r="G102" s="236" t="n"/>
      <c r="H102" s="236" t="n"/>
      <c r="I102" s="236" t="n"/>
      <c r="J102" s="236" t="n"/>
      <c r="K102" s="236" t="n"/>
      <c r="L102" s="236" t="n"/>
      <c r="M102" s="236" t="n"/>
      <c r="N102" s="236" t="n"/>
      <c r="O102" s="236" t="n"/>
      <c r="P102" s="236" t="n"/>
      <c r="Q102" s="264">
        <f>IF(COUNTA(D102:P102)=0,"",ROUND(AVERAGE(D102:P102),1))</f>
        <v/>
      </c>
      <c r="S102" s="236" t="n"/>
      <c r="T102" s="236" t="n"/>
      <c r="U102" s="236" t="n"/>
      <c r="V102" s="236" t="n"/>
      <c r="W102" s="236" t="n"/>
      <c r="X102" s="236" t="n"/>
      <c r="Y102" s="236" t="n"/>
      <c r="Z102" s="236" t="n"/>
      <c r="AA102" s="236" t="n"/>
      <c r="AB102" s="236" t="n"/>
      <c r="AC102" s="236" t="n"/>
      <c r="AD102" s="236" t="n"/>
      <c r="AE102" s="236" t="n"/>
      <c r="AF102" s="264">
        <f>IF(COUNTA(S102:AE102)=0,"",ROUND(AVERAGE(S102:AE102),1))</f>
        <v/>
      </c>
      <c r="AH102" s="236" t="n"/>
      <c r="AI102" s="236" t="n"/>
      <c r="AJ102" s="236" t="n"/>
      <c r="AK102" s="236" t="n"/>
      <c r="AL102" s="236" t="n"/>
      <c r="AM102" s="236" t="n"/>
      <c r="AN102" s="236" t="n"/>
      <c r="AO102" s="236" t="n"/>
      <c r="AP102" s="236" t="n"/>
      <c r="AQ102" s="236" t="n"/>
      <c r="AR102" s="236" t="n"/>
      <c r="AS102" s="236" t="n"/>
      <c r="AT102" s="236" t="n"/>
      <c r="AU102" s="237">
        <f>IF(COUNTA(AH102:AT102)=0,"",ROUND(AVERAGE(AH102:AT102),1))</f>
        <v/>
      </c>
    </row>
    <row r="103" ht="13.8" customHeight="1" s="185">
      <c r="A103" s="238" t="n">
        <v>10</v>
      </c>
      <c r="B103" s="239">
        <f t="array" ref="B103:B103">IFERROR(INDEX(Liste_Enfants!B$4:B$53,SMALL(IF(Liste_Enfants!E$4:E$53="D",ROW(Liste_Enfants!E$4:E$53)-3),10))&amp;" "&amp;INDEX(Liste_Enfants!C$4:C$53,SMALL(IF(Liste_Enfants!E$4:E$53="D",ROW(Liste_Enfants!E$4:E$53)-3),10)),"")</f>
        <v/>
      </c>
      <c r="C103" s="235" t="n"/>
      <c r="D103" s="236" t="n"/>
      <c r="E103" s="236" t="n"/>
      <c r="F103" s="236" t="n"/>
      <c r="G103" s="236" t="n"/>
      <c r="H103" s="236" t="n"/>
      <c r="I103" s="236" t="n"/>
      <c r="J103" s="236" t="n"/>
      <c r="K103" s="236" t="n"/>
      <c r="L103" s="236" t="n"/>
      <c r="M103" s="236" t="n"/>
      <c r="N103" s="236" t="n"/>
      <c r="O103" s="236" t="n"/>
      <c r="P103" s="236" t="n"/>
      <c r="Q103" s="264">
        <f>IF(COUNTA(D103:P103)=0,"",ROUND(AVERAGE(D103:P103),1))</f>
        <v/>
      </c>
      <c r="S103" s="236" t="n"/>
      <c r="T103" s="236" t="n"/>
      <c r="U103" s="236" t="n"/>
      <c r="V103" s="236" t="n"/>
      <c r="W103" s="236" t="n"/>
      <c r="X103" s="236" t="n"/>
      <c r="Y103" s="236" t="n"/>
      <c r="Z103" s="236" t="n"/>
      <c r="AA103" s="236" t="n"/>
      <c r="AB103" s="236" t="n"/>
      <c r="AC103" s="236" t="n"/>
      <c r="AD103" s="236" t="n"/>
      <c r="AE103" s="236" t="n"/>
      <c r="AF103" s="264">
        <f>IF(COUNTA(S103:AE103)=0,"",ROUND(AVERAGE(S103:AE103),1))</f>
        <v/>
      </c>
      <c r="AH103" s="236" t="n"/>
      <c r="AI103" s="236" t="n"/>
      <c r="AJ103" s="236" t="n"/>
      <c r="AK103" s="236" t="n"/>
      <c r="AL103" s="236" t="n"/>
      <c r="AM103" s="236" t="n"/>
      <c r="AN103" s="236" t="n"/>
      <c r="AO103" s="236" t="n"/>
      <c r="AP103" s="236" t="n"/>
      <c r="AQ103" s="236" t="n"/>
      <c r="AR103" s="236" t="n"/>
      <c r="AS103" s="236" t="n"/>
      <c r="AT103" s="236" t="n"/>
      <c r="AU103" s="237">
        <f>IF(COUNTA(AH103:AT103)=0,"",ROUND(AVERAGE(AH103:AT103),1))</f>
        <v/>
      </c>
    </row>
    <row r="104" ht="13.8" customHeight="1" s="185">
      <c r="A104" s="213" t="n">
        <v>11</v>
      </c>
      <c r="B104" s="234">
        <f t="array" ref="B104:B104">IFERROR(INDEX(Liste_Enfants!B$4:B$53,SMALL(IF(Liste_Enfants!E$4:E$53="D",ROW(Liste_Enfants!E$4:E$53)-3),11))&amp;" "&amp;INDEX(Liste_Enfants!C$4:C$53,SMALL(IF(Liste_Enfants!E$4:E$53="D",ROW(Liste_Enfants!E$4:E$53)-3),11)),"")</f>
        <v/>
      </c>
      <c r="C104" s="235" t="n"/>
      <c r="D104" s="236" t="n"/>
      <c r="E104" s="236" t="n"/>
      <c r="F104" s="236" t="n"/>
      <c r="G104" s="236" t="n"/>
      <c r="H104" s="236" t="n"/>
      <c r="I104" s="236" t="n"/>
      <c r="J104" s="236" t="n"/>
      <c r="K104" s="236" t="n"/>
      <c r="L104" s="236" t="n"/>
      <c r="M104" s="236" t="n"/>
      <c r="N104" s="236" t="n"/>
      <c r="O104" s="236" t="n"/>
      <c r="P104" s="236" t="n"/>
      <c r="Q104" s="264">
        <f>IF(COUNTA(D104:P104)=0,"",ROUND(AVERAGE(D104:P104),1))</f>
        <v/>
      </c>
      <c r="S104" s="236" t="n"/>
      <c r="T104" s="236" t="n"/>
      <c r="U104" s="236" t="n"/>
      <c r="V104" s="236" t="n"/>
      <c r="W104" s="236" t="n"/>
      <c r="X104" s="236" t="n"/>
      <c r="Y104" s="236" t="n"/>
      <c r="Z104" s="236" t="n"/>
      <c r="AA104" s="236" t="n"/>
      <c r="AB104" s="236" t="n"/>
      <c r="AC104" s="236" t="n"/>
      <c r="AD104" s="236" t="n"/>
      <c r="AE104" s="236" t="n"/>
      <c r="AF104" s="264">
        <f>IF(COUNTA(S104:AE104)=0,"",ROUND(AVERAGE(S104:AE104),1))</f>
        <v/>
      </c>
      <c r="AH104" s="236" t="n"/>
      <c r="AI104" s="236" t="n"/>
      <c r="AJ104" s="236" t="n"/>
      <c r="AK104" s="236" t="n"/>
      <c r="AL104" s="236" t="n"/>
      <c r="AM104" s="236" t="n"/>
      <c r="AN104" s="236" t="n"/>
      <c r="AO104" s="236" t="n"/>
      <c r="AP104" s="236" t="n"/>
      <c r="AQ104" s="236" t="n"/>
      <c r="AR104" s="236" t="n"/>
      <c r="AS104" s="236" t="n"/>
      <c r="AT104" s="236" t="n"/>
      <c r="AU104" s="237">
        <f>IF(COUNTA(AH104:AT104)=0,"",ROUND(AVERAGE(AH104:AT104),1))</f>
        <v/>
      </c>
    </row>
    <row r="105" ht="13.8" customHeight="1" s="185">
      <c r="A105" s="238" t="n">
        <v>12</v>
      </c>
      <c r="B105" s="239">
        <f t="array" ref="B105:B105">IFERROR(INDEX(Liste_Enfants!B$4:B$53,SMALL(IF(Liste_Enfants!E$4:E$53="D",ROW(Liste_Enfants!E$4:E$53)-3),12))&amp;" "&amp;INDEX(Liste_Enfants!C$4:C$53,SMALL(IF(Liste_Enfants!E$4:E$53="D",ROW(Liste_Enfants!E$4:E$53)-3),12)),"")</f>
        <v/>
      </c>
      <c r="C105" s="235" t="n"/>
      <c r="D105" s="236" t="n"/>
      <c r="E105" s="236" t="n"/>
      <c r="F105" s="236" t="n"/>
      <c r="G105" s="236" t="n"/>
      <c r="H105" s="236" t="n"/>
      <c r="I105" s="236" t="n"/>
      <c r="J105" s="236" t="n"/>
      <c r="K105" s="236" t="n"/>
      <c r="L105" s="236" t="n"/>
      <c r="M105" s="236" t="n"/>
      <c r="N105" s="236" t="n"/>
      <c r="O105" s="236" t="n"/>
      <c r="P105" s="236" t="n"/>
      <c r="Q105" s="264">
        <f>IF(COUNTA(D105:P105)=0,"",ROUND(AVERAGE(D105:P105),1))</f>
        <v/>
      </c>
      <c r="S105" s="236" t="n"/>
      <c r="T105" s="236" t="n"/>
      <c r="U105" s="236" t="n"/>
      <c r="V105" s="236" t="n"/>
      <c r="W105" s="236" t="n"/>
      <c r="X105" s="236" t="n"/>
      <c r="Y105" s="236" t="n"/>
      <c r="Z105" s="236" t="n"/>
      <c r="AA105" s="236" t="n"/>
      <c r="AB105" s="236" t="n"/>
      <c r="AC105" s="236" t="n"/>
      <c r="AD105" s="236" t="n"/>
      <c r="AE105" s="236" t="n"/>
      <c r="AF105" s="264">
        <f>IF(COUNTA(S105:AE105)=0,"",ROUND(AVERAGE(S105:AE105),1))</f>
        <v/>
      </c>
      <c r="AH105" s="236" t="n"/>
      <c r="AI105" s="236" t="n"/>
      <c r="AJ105" s="236" t="n"/>
      <c r="AK105" s="236" t="n"/>
      <c r="AL105" s="236" t="n"/>
      <c r="AM105" s="236" t="n"/>
      <c r="AN105" s="236" t="n"/>
      <c r="AO105" s="236" t="n"/>
      <c r="AP105" s="236" t="n"/>
      <c r="AQ105" s="236" t="n"/>
      <c r="AR105" s="236" t="n"/>
      <c r="AS105" s="236" t="n"/>
      <c r="AT105" s="236" t="n"/>
      <c r="AU105" s="237">
        <f>IF(COUNTA(AH105:AT105)=0,"",ROUND(AVERAGE(AH105:AT105),1))</f>
        <v/>
      </c>
    </row>
    <row r="106" ht="13.8" customHeight="1" s="185">
      <c r="A106" s="213" t="n">
        <v>13</v>
      </c>
      <c r="B106" s="234">
        <f t="array" ref="B106:B106">IFERROR(INDEX(Liste_Enfants!B$4:B$53,SMALL(IF(Liste_Enfants!E$4:E$53="D",ROW(Liste_Enfants!E$4:E$53)-3),13))&amp;" "&amp;INDEX(Liste_Enfants!C$4:C$53,SMALL(IF(Liste_Enfants!E$4:E$53="D",ROW(Liste_Enfants!E$4:E$53)-3),13)),"")</f>
        <v/>
      </c>
      <c r="C106" s="235" t="n"/>
      <c r="D106" s="236" t="n"/>
      <c r="E106" s="236" t="n"/>
      <c r="F106" s="236" t="n"/>
      <c r="G106" s="236" t="n"/>
      <c r="H106" s="236" t="n"/>
      <c r="I106" s="236" t="n"/>
      <c r="J106" s="236" t="n"/>
      <c r="K106" s="236" t="n"/>
      <c r="L106" s="236" t="n"/>
      <c r="M106" s="236" t="n"/>
      <c r="N106" s="236" t="n"/>
      <c r="O106" s="236" t="n"/>
      <c r="P106" s="236" t="n"/>
      <c r="Q106" s="264">
        <f>IF(COUNTA(D106:P106)=0,"",ROUND(AVERAGE(D106:P106),1))</f>
        <v/>
      </c>
      <c r="S106" s="236" t="n"/>
      <c r="T106" s="236" t="n"/>
      <c r="U106" s="236" t="n"/>
      <c r="V106" s="236" t="n"/>
      <c r="W106" s="236" t="n"/>
      <c r="X106" s="236" t="n"/>
      <c r="Y106" s="236" t="n"/>
      <c r="Z106" s="236" t="n"/>
      <c r="AA106" s="236" t="n"/>
      <c r="AB106" s="236" t="n"/>
      <c r="AC106" s="236" t="n"/>
      <c r="AD106" s="236" t="n"/>
      <c r="AE106" s="236" t="n"/>
      <c r="AF106" s="264">
        <f>IF(COUNTA(S106:AE106)=0,"",ROUND(AVERAGE(S106:AE106),1))</f>
        <v/>
      </c>
      <c r="AH106" s="236" t="n"/>
      <c r="AI106" s="236" t="n"/>
      <c r="AJ106" s="236" t="n"/>
      <c r="AK106" s="236" t="n"/>
      <c r="AL106" s="236" t="n"/>
      <c r="AM106" s="236" t="n"/>
      <c r="AN106" s="236" t="n"/>
      <c r="AO106" s="236" t="n"/>
      <c r="AP106" s="236" t="n"/>
      <c r="AQ106" s="236" t="n"/>
      <c r="AR106" s="236" t="n"/>
      <c r="AS106" s="236" t="n"/>
      <c r="AT106" s="236" t="n"/>
      <c r="AU106" s="237">
        <f>IF(COUNTA(AH106:AT106)=0,"",ROUND(AVERAGE(AH106:AT106),1))</f>
        <v/>
      </c>
    </row>
    <row r="107" ht="13.8" customHeight="1" s="185">
      <c r="A107" s="238" t="n">
        <v>14</v>
      </c>
      <c r="B107" s="239">
        <f t="array" ref="B107:B107">IFERROR(INDEX(Liste_Enfants!B$4:B$53,SMALL(IF(Liste_Enfants!E$4:E$53="D",ROW(Liste_Enfants!E$4:E$53)-3),14))&amp;" "&amp;INDEX(Liste_Enfants!C$4:C$53,SMALL(IF(Liste_Enfants!E$4:E$53="D",ROW(Liste_Enfants!E$4:E$53)-3),14)),"")</f>
        <v/>
      </c>
      <c r="C107" s="235" t="n"/>
      <c r="D107" s="236" t="n"/>
      <c r="E107" s="236" t="n"/>
      <c r="F107" s="236" t="n"/>
      <c r="G107" s="236" t="n"/>
      <c r="H107" s="236" t="n"/>
      <c r="I107" s="236" t="n"/>
      <c r="J107" s="236" t="n"/>
      <c r="K107" s="236" t="n"/>
      <c r="L107" s="236" t="n"/>
      <c r="M107" s="236" t="n"/>
      <c r="N107" s="236" t="n"/>
      <c r="O107" s="236" t="n"/>
      <c r="P107" s="236" t="n"/>
      <c r="Q107" s="264">
        <f>IF(COUNTA(D107:P107)=0,"",ROUND(AVERAGE(D107:P107),1))</f>
        <v/>
      </c>
      <c r="S107" s="236" t="n"/>
      <c r="T107" s="236" t="n"/>
      <c r="U107" s="236" t="n"/>
      <c r="V107" s="236" t="n"/>
      <c r="W107" s="236" t="n"/>
      <c r="X107" s="236" t="n"/>
      <c r="Y107" s="236" t="n"/>
      <c r="Z107" s="236" t="n"/>
      <c r="AA107" s="236" t="n"/>
      <c r="AB107" s="236" t="n"/>
      <c r="AC107" s="236" t="n"/>
      <c r="AD107" s="236" t="n"/>
      <c r="AE107" s="236" t="n"/>
      <c r="AF107" s="264">
        <f>IF(COUNTA(S107:AE107)=0,"",ROUND(AVERAGE(S107:AE107),1))</f>
        <v/>
      </c>
      <c r="AH107" s="236" t="n"/>
      <c r="AI107" s="236" t="n"/>
      <c r="AJ107" s="236" t="n"/>
      <c r="AK107" s="236" t="n"/>
      <c r="AL107" s="236" t="n"/>
      <c r="AM107" s="236" t="n"/>
      <c r="AN107" s="236" t="n"/>
      <c r="AO107" s="236" t="n"/>
      <c r="AP107" s="236" t="n"/>
      <c r="AQ107" s="236" t="n"/>
      <c r="AR107" s="236" t="n"/>
      <c r="AS107" s="236" t="n"/>
      <c r="AT107" s="236" t="n"/>
      <c r="AU107" s="237">
        <f>IF(COUNTA(AH107:AT107)=0,"",ROUND(AVERAGE(AH107:AT107),1))</f>
        <v/>
      </c>
    </row>
    <row r="108" ht="13.8" customHeight="1" s="185">
      <c r="A108" s="213" t="n">
        <v>15</v>
      </c>
      <c r="B108" s="234">
        <f t="array" ref="B108:B108">IFERROR(INDEX(Liste_Enfants!B$4:B$53,SMALL(IF(Liste_Enfants!E$4:E$53="D",ROW(Liste_Enfants!E$4:E$53)-3),15))&amp;" "&amp;INDEX(Liste_Enfants!C$4:C$53,SMALL(IF(Liste_Enfants!E$4:E$53="D",ROW(Liste_Enfants!E$4:E$53)-3),15)),"")</f>
        <v/>
      </c>
      <c r="C108" s="235" t="n"/>
      <c r="D108" s="236" t="n"/>
      <c r="E108" s="236" t="n"/>
      <c r="F108" s="236" t="n"/>
      <c r="G108" s="236" t="n"/>
      <c r="H108" s="236" t="n"/>
      <c r="I108" s="236" t="n"/>
      <c r="J108" s="236" t="n"/>
      <c r="K108" s="236" t="n"/>
      <c r="L108" s="236" t="n"/>
      <c r="M108" s="236" t="n"/>
      <c r="N108" s="236" t="n"/>
      <c r="O108" s="236" t="n"/>
      <c r="P108" s="236" t="n"/>
      <c r="Q108" s="264">
        <f>IF(COUNTA(D108:P108)=0,"",ROUND(AVERAGE(D108:P108),1))</f>
        <v/>
      </c>
      <c r="S108" s="236" t="n"/>
      <c r="T108" s="236" t="n"/>
      <c r="U108" s="236" t="n"/>
      <c r="V108" s="236" t="n"/>
      <c r="W108" s="236" t="n"/>
      <c r="X108" s="236" t="n"/>
      <c r="Y108" s="236" t="n"/>
      <c r="Z108" s="236" t="n"/>
      <c r="AA108" s="236" t="n"/>
      <c r="AB108" s="236" t="n"/>
      <c r="AC108" s="236" t="n"/>
      <c r="AD108" s="236" t="n"/>
      <c r="AE108" s="236" t="n"/>
      <c r="AF108" s="264">
        <f>IF(COUNTA(S108:AE108)=0,"",ROUND(AVERAGE(S108:AE108),1))</f>
        <v/>
      </c>
      <c r="AH108" s="236" t="n"/>
      <c r="AI108" s="236" t="n"/>
      <c r="AJ108" s="236" t="n"/>
      <c r="AK108" s="236" t="n"/>
      <c r="AL108" s="236" t="n"/>
      <c r="AM108" s="236" t="n"/>
      <c r="AN108" s="236" t="n"/>
      <c r="AO108" s="236" t="n"/>
      <c r="AP108" s="236" t="n"/>
      <c r="AQ108" s="236" t="n"/>
      <c r="AR108" s="236" t="n"/>
      <c r="AS108" s="236" t="n"/>
      <c r="AT108" s="236" t="n"/>
      <c r="AU108" s="237">
        <f>IF(COUNTA(AH108:AT108)=0,"",ROUND(AVERAGE(AH108:AT108),1))</f>
        <v/>
      </c>
    </row>
    <row r="109" ht="12.8" customHeight="1" s="185">
      <c r="A109" s="233" t="inlineStr">
        <is>
          <t>📊 MOY.</t>
        </is>
      </c>
      <c r="C109" s="235" t="n"/>
      <c r="D109" s="241">
        <f>IF(COUNTA(D94:D108)=0,"",ROUND(AVERAGE(D94:D108),1))</f>
        <v/>
      </c>
      <c r="E109" s="241">
        <f>IF(COUNTA(E94:E108)=0,"",ROUND(AVERAGE(E94:E108),1))</f>
        <v/>
      </c>
      <c r="F109" s="241">
        <f>IF(COUNTA(F94:F108)=0,"",ROUND(AVERAGE(F94:F108),1))</f>
        <v/>
      </c>
      <c r="G109" s="241">
        <f>IF(COUNTA(G94:G108)=0,"",ROUND(AVERAGE(G94:G108),1))</f>
        <v/>
      </c>
      <c r="H109" s="241">
        <f>IF(COUNTA(H94:H108)=0,"",ROUND(AVERAGE(H94:H108),1))</f>
        <v/>
      </c>
      <c r="I109" s="241">
        <f>IF(COUNTA(I94:I108)=0,"",ROUND(AVERAGE(I94:I108),1))</f>
        <v/>
      </c>
      <c r="J109" s="241">
        <f>IF(COUNTA(J94:J108)=0,"",ROUND(AVERAGE(J94:J108),1))</f>
        <v/>
      </c>
      <c r="K109" s="241">
        <f>IF(COUNTA(K94:K108)=0,"",ROUND(AVERAGE(K94:K108),1))</f>
        <v/>
      </c>
      <c r="L109" s="241">
        <f>IF(COUNTA(L94:L108)=0,"",ROUND(AVERAGE(L94:L108),1))</f>
        <v/>
      </c>
      <c r="M109" s="241">
        <f>IF(COUNTA(M94:M108)=0,"",ROUND(AVERAGE(M94:M108),1))</f>
        <v/>
      </c>
      <c r="N109" s="241">
        <f>IF(COUNTA(N94:N108)=0,"",ROUND(AVERAGE(N94:N108),1))</f>
        <v/>
      </c>
      <c r="O109" s="241">
        <f>IF(COUNTA(O94:O108)=0,"",ROUND(AVERAGE(O94:O108),1))</f>
        <v/>
      </c>
      <c r="P109" s="241">
        <f>IF(COUNTA(P94:P108)=0,"",ROUND(AVERAGE(P94:P108),1))</f>
        <v/>
      </c>
      <c r="Q109" s="265">
        <f>IF(COUNTA(Q94:Q108)=0,"",ROUND(AVERAGE(Q94:Q108),1))</f>
        <v/>
      </c>
      <c r="S109" s="241">
        <f>IF(COUNTA(S94:S108)=0,"",ROUND(AVERAGE(S94:S108),1))</f>
        <v/>
      </c>
      <c r="T109" s="241">
        <f>IF(COUNTA(T94:T108)=0,"",ROUND(AVERAGE(T94:T108),1))</f>
        <v/>
      </c>
      <c r="U109" s="241">
        <f>IF(COUNTA(U94:U108)=0,"",ROUND(AVERAGE(U94:U108),1))</f>
        <v/>
      </c>
      <c r="V109" s="241">
        <f>IF(COUNTA(V94:V108)=0,"",ROUND(AVERAGE(V94:V108),1))</f>
        <v/>
      </c>
      <c r="W109" s="241">
        <f>IF(COUNTA(W94:W108)=0,"",ROUND(AVERAGE(W94:W108),1))</f>
        <v/>
      </c>
      <c r="X109" s="241">
        <f>IF(COUNTA(X94:X108)=0,"",ROUND(AVERAGE(X94:X108),1))</f>
        <v/>
      </c>
      <c r="Y109" s="241">
        <f>IF(COUNTA(Y94:Y108)=0,"",ROUND(AVERAGE(Y94:Y108),1))</f>
        <v/>
      </c>
      <c r="Z109" s="241">
        <f>IF(COUNTA(Z94:Z108)=0,"",ROUND(AVERAGE(Z94:Z108),1))</f>
        <v/>
      </c>
      <c r="AA109" s="241">
        <f>IF(COUNTA(AA94:AA108)=0,"",ROUND(AVERAGE(AA94:AA108),1))</f>
        <v/>
      </c>
      <c r="AB109" s="241">
        <f>IF(COUNTA(AB94:AB108)=0,"",ROUND(AVERAGE(AB94:AB108),1))</f>
        <v/>
      </c>
      <c r="AC109" s="241">
        <f>IF(COUNTA(AC94:AC108)=0,"",ROUND(AVERAGE(AC94:AC108),1))</f>
        <v/>
      </c>
      <c r="AD109" s="241">
        <f>IF(COUNTA(AD94:AD108)=0,"",ROUND(AVERAGE(AD94:AD108),1))</f>
        <v/>
      </c>
      <c r="AE109" s="241">
        <f>IF(COUNTA(AE94:AE108)=0,"",ROUND(AVERAGE(AE94:AE108),1))</f>
        <v/>
      </c>
      <c r="AF109" s="265">
        <f>IF(COUNTA(AF94:AF108)=0,"",ROUND(AVERAGE(AF94:AF108),1))</f>
        <v/>
      </c>
      <c r="AH109" s="241">
        <f>IF(COUNTA(AH94:AH108)=0,"",ROUND(AVERAGE(AH94:AH108),1))</f>
        <v/>
      </c>
      <c r="AI109" s="241">
        <f>IF(COUNTA(AI94:AI108)=0,"",ROUND(AVERAGE(AI94:AI108),1))</f>
        <v/>
      </c>
      <c r="AJ109" s="241">
        <f>IF(COUNTA(AJ94:AJ108)=0,"",ROUND(AVERAGE(AJ94:AJ108),1))</f>
        <v/>
      </c>
      <c r="AK109" s="241">
        <f>IF(COUNTA(AK94:AK108)=0,"",ROUND(AVERAGE(AK94:AK108),1))</f>
        <v/>
      </c>
      <c r="AL109" s="241">
        <f>IF(COUNTA(AL94:AL108)=0,"",ROUND(AVERAGE(AL94:AL108),1))</f>
        <v/>
      </c>
      <c r="AM109" s="241">
        <f>IF(COUNTA(AM94:AM108)=0,"",ROUND(AVERAGE(AM94:AM108),1))</f>
        <v/>
      </c>
      <c r="AN109" s="241">
        <f>IF(COUNTA(AN94:AN108)=0,"",ROUND(AVERAGE(AN94:AN108),1))</f>
        <v/>
      </c>
      <c r="AO109" s="241">
        <f>IF(COUNTA(AO94:AO108)=0,"",ROUND(AVERAGE(AO94:AO108),1))</f>
        <v/>
      </c>
      <c r="AP109" s="241">
        <f>IF(COUNTA(AP94:AP108)=0,"",ROUND(AVERAGE(AP94:AP108),1))</f>
        <v/>
      </c>
      <c r="AQ109" s="241">
        <f>IF(COUNTA(AQ94:AQ108)=0,"",ROUND(AVERAGE(AQ94:AQ108),1))</f>
        <v/>
      </c>
      <c r="AR109" s="241">
        <f>IF(COUNTA(AR94:AR108)=0,"",ROUND(AVERAGE(AR94:AR108),1))</f>
        <v/>
      </c>
      <c r="AS109" s="241">
        <f>IF(COUNTA(AS94:AS108)=0,"",ROUND(AVERAGE(AS94:AS108),1))</f>
        <v/>
      </c>
      <c r="AT109" s="241">
        <f>IF(COUNTA(AT94:AT108)=0,"",ROUND(AVERAGE(AT94:AT108),1))</f>
        <v/>
      </c>
      <c r="AU109" s="266">
        <f>IF(COUNTA(AU94:AU108)=0,"",ROUND(AVERAGE(AU94:AU108),1))</f>
        <v/>
      </c>
    </row>
    <row r="110" ht="30" customHeight="1" s="185">
      <c r="A110" s="244" t="inlineStr">
        <is>
          <t>N°</t>
        </is>
      </c>
      <c r="B110" s="245" t="inlineStr">
        <is>
          <t>📅 MERCREDI</t>
        </is>
      </c>
      <c r="C110" s="228" t="n"/>
      <c r="D110" s="229" t="inlineStr">
        <is>
          <t>Règles</t>
        </is>
      </c>
      <c r="E110" s="229" t="inlineStr">
        <is>
          <t>Coopér.</t>
        </is>
      </c>
      <c r="F110" s="229" t="inlineStr">
        <is>
          <t>Comm.</t>
        </is>
      </c>
      <c r="G110" s="229" t="inlineStr">
        <is>
          <t>Entraide</t>
        </is>
      </c>
      <c r="H110" s="230" t="inlineStr">
        <is>
          <t>Initiat.</t>
        </is>
      </c>
      <c r="I110" s="230" t="inlineStr">
        <is>
          <t>Gest.mat</t>
        </is>
      </c>
      <c r="J110" s="230" t="inlineStr">
        <is>
          <t>Orga.</t>
        </is>
      </c>
      <c r="K110" s="231" t="inlineStr">
        <is>
          <t>Imagin.</t>
        </is>
      </c>
      <c r="L110" s="231" t="inlineStr">
        <is>
          <t>Expr.art</t>
        </is>
      </c>
      <c r="M110" s="231" t="inlineStr">
        <is>
          <t>Expr.corp</t>
        </is>
      </c>
      <c r="N110" s="232" t="inlineStr">
        <is>
          <t>Coord.</t>
        </is>
      </c>
      <c r="O110" s="232" t="inlineStr">
        <is>
          <t>Endur.</t>
        </is>
      </c>
      <c r="P110" s="232" t="inlineStr">
        <is>
          <t>Esp.sport</t>
        </is>
      </c>
      <c r="Q110" s="267" t="inlineStr">
        <is>
          <t>MOY</t>
        </is>
      </c>
      <c r="R110" s="268" t="inlineStr">
        <is>
          <t>▼ Activité</t>
        </is>
      </c>
      <c r="S110" s="229" t="inlineStr">
        <is>
          <t>Règles</t>
        </is>
      </c>
      <c r="T110" s="229" t="inlineStr">
        <is>
          <t>Coopér.</t>
        </is>
      </c>
      <c r="U110" s="229" t="inlineStr">
        <is>
          <t>Comm.</t>
        </is>
      </c>
      <c r="V110" s="229" t="inlineStr">
        <is>
          <t>Entraide</t>
        </is>
      </c>
      <c r="W110" s="230" t="inlineStr">
        <is>
          <t>Initiat.</t>
        </is>
      </c>
      <c r="X110" s="230" t="inlineStr">
        <is>
          <t>Gest.mat</t>
        </is>
      </c>
      <c r="Y110" s="230" t="inlineStr">
        <is>
          <t>Orga.</t>
        </is>
      </c>
      <c r="Z110" s="231" t="inlineStr">
        <is>
          <t>Imagin.</t>
        </is>
      </c>
      <c r="AA110" s="231" t="inlineStr">
        <is>
          <t>Expr.art</t>
        </is>
      </c>
      <c r="AB110" s="231" t="inlineStr">
        <is>
          <t>Expr.corp</t>
        </is>
      </c>
      <c r="AC110" s="232" t="inlineStr">
        <is>
          <t>Coord.</t>
        </is>
      </c>
      <c r="AD110" s="232" t="inlineStr">
        <is>
          <t>Endur.</t>
        </is>
      </c>
      <c r="AE110" s="232" t="inlineStr">
        <is>
          <t>Esp.sport</t>
        </is>
      </c>
      <c r="AF110" s="267" t="inlineStr">
        <is>
          <t>MOY</t>
        </is>
      </c>
      <c r="AH110" s="229" t="inlineStr">
        <is>
          <t>Règles</t>
        </is>
      </c>
      <c r="AI110" s="229" t="inlineStr">
        <is>
          <t>Coopér.</t>
        </is>
      </c>
      <c r="AJ110" s="229" t="inlineStr">
        <is>
          <t>Comm.</t>
        </is>
      </c>
      <c r="AK110" s="229" t="inlineStr">
        <is>
          <t>Entraide</t>
        </is>
      </c>
      <c r="AL110" s="230" t="inlineStr">
        <is>
          <t>Initiat.</t>
        </is>
      </c>
      <c r="AM110" s="230" t="inlineStr">
        <is>
          <t>Gest.mat</t>
        </is>
      </c>
      <c r="AN110" s="230" t="inlineStr">
        <is>
          <t>Orga.</t>
        </is>
      </c>
      <c r="AO110" s="231" t="inlineStr">
        <is>
          <t>Imagin.</t>
        </is>
      </c>
      <c r="AP110" s="231" t="inlineStr">
        <is>
          <t>Expr.art</t>
        </is>
      </c>
      <c r="AQ110" s="231" t="inlineStr">
        <is>
          <t>Expr.corp</t>
        </is>
      </c>
      <c r="AR110" s="232" t="inlineStr">
        <is>
          <t>Coord.</t>
        </is>
      </c>
      <c r="AS110" s="232" t="inlineStr">
        <is>
          <t>Endur.</t>
        </is>
      </c>
      <c r="AT110" s="232" t="inlineStr">
        <is>
          <t>Esp.sport</t>
        </is>
      </c>
      <c r="AU110" s="269" t="inlineStr">
        <is>
          <t>MOY</t>
        </is>
      </c>
    </row>
    <row r="111" ht="13.8" customHeight="1" s="185">
      <c r="A111" s="213" t="n">
        <v>1</v>
      </c>
      <c r="B111" s="234">
        <f t="array" ref="B111:B111">IFERROR(INDEX(Liste_Enfants!B$4:B$53,SMALL(IF(Liste_Enfants!E$4:E$53="D",ROW(Liste_Enfants!E$4:E$53)-3),1))&amp;" "&amp;INDEX(Liste_Enfants!C$4:C$53,SMALL(IF(Liste_Enfants!E$4:E$53="D",ROW(Liste_Enfants!E$4:E$53)-3),1)),"")</f>
        <v/>
      </c>
      <c r="C111" s="235" t="n"/>
      <c r="D111" s="236" t="n"/>
      <c r="E111" s="236" t="n"/>
      <c r="F111" s="236" t="n"/>
      <c r="G111" s="236" t="n"/>
      <c r="H111" s="236" t="n"/>
      <c r="I111" s="236" t="n"/>
      <c r="J111" s="236" t="n"/>
      <c r="K111" s="236" t="n"/>
      <c r="L111" s="236" t="n"/>
      <c r="M111" s="236" t="n"/>
      <c r="N111" s="236" t="n"/>
      <c r="O111" s="236" t="n"/>
      <c r="P111" s="236" t="n"/>
      <c r="Q111" s="264">
        <f>IF(COUNTA(D111:P111)=0,"",ROUND(AVERAGE(D111:P111),1))</f>
        <v/>
      </c>
      <c r="S111" s="236" t="n"/>
      <c r="T111" s="236" t="n"/>
      <c r="U111" s="236" t="n"/>
      <c r="V111" s="236" t="n"/>
      <c r="W111" s="236" t="n"/>
      <c r="X111" s="236" t="n"/>
      <c r="Y111" s="236" t="n"/>
      <c r="Z111" s="236" t="n"/>
      <c r="AA111" s="236" t="n"/>
      <c r="AB111" s="236" t="n"/>
      <c r="AC111" s="236" t="n"/>
      <c r="AD111" s="236" t="n"/>
      <c r="AE111" s="236" t="n"/>
      <c r="AF111" s="264">
        <f>IF(COUNTA(S111:AE111)=0,"",ROUND(AVERAGE(S111:AE111),1))</f>
        <v/>
      </c>
      <c r="AH111" s="236" t="n"/>
      <c r="AI111" s="236" t="n"/>
      <c r="AJ111" s="236" t="n"/>
      <c r="AK111" s="236" t="n"/>
      <c r="AL111" s="236" t="n"/>
      <c r="AM111" s="236" t="n"/>
      <c r="AN111" s="236" t="n"/>
      <c r="AO111" s="236" t="n"/>
      <c r="AP111" s="236" t="n"/>
      <c r="AQ111" s="236" t="n"/>
      <c r="AR111" s="236" t="n"/>
      <c r="AS111" s="236" t="n"/>
      <c r="AT111" s="236" t="n"/>
      <c r="AU111" s="237">
        <f>IF(COUNTA(AH111:AT111)=0,"",ROUND(AVERAGE(AH111:AT111),1))</f>
        <v/>
      </c>
    </row>
    <row r="112" ht="13.8" customHeight="1" s="185">
      <c r="A112" s="238" t="n">
        <v>2</v>
      </c>
      <c r="B112" s="239">
        <f t="array" ref="B112:B112">IFERROR(INDEX(Liste_Enfants!B$4:B$53,SMALL(IF(Liste_Enfants!E$4:E$53="D",ROW(Liste_Enfants!E$4:E$53)-3),2))&amp;" "&amp;INDEX(Liste_Enfants!C$4:C$53,SMALL(IF(Liste_Enfants!E$4:E$53="D",ROW(Liste_Enfants!E$4:E$53)-3),2)),"")</f>
        <v/>
      </c>
      <c r="C112" s="235" t="n"/>
      <c r="D112" s="236" t="n"/>
      <c r="E112" s="236" t="n"/>
      <c r="F112" s="236" t="n"/>
      <c r="G112" s="236" t="n"/>
      <c r="H112" s="236" t="n"/>
      <c r="I112" s="236" t="n"/>
      <c r="J112" s="236" t="n"/>
      <c r="K112" s="236" t="n"/>
      <c r="L112" s="236" t="n"/>
      <c r="M112" s="236" t="n"/>
      <c r="N112" s="236" t="n"/>
      <c r="O112" s="236" t="n"/>
      <c r="P112" s="236" t="n"/>
      <c r="Q112" s="264">
        <f>IF(COUNTA(D112:P112)=0,"",ROUND(AVERAGE(D112:P112),1))</f>
        <v/>
      </c>
      <c r="S112" s="236" t="n"/>
      <c r="T112" s="236" t="n"/>
      <c r="U112" s="236" t="n"/>
      <c r="V112" s="236" t="n"/>
      <c r="W112" s="236" t="n"/>
      <c r="X112" s="236" t="n"/>
      <c r="Y112" s="236" t="n"/>
      <c r="Z112" s="236" t="n"/>
      <c r="AA112" s="236" t="n"/>
      <c r="AB112" s="236" t="n"/>
      <c r="AC112" s="236" t="n"/>
      <c r="AD112" s="236" t="n"/>
      <c r="AE112" s="236" t="n"/>
      <c r="AF112" s="264">
        <f>IF(COUNTA(S112:AE112)=0,"",ROUND(AVERAGE(S112:AE112),1))</f>
        <v/>
      </c>
      <c r="AH112" s="236" t="n"/>
      <c r="AI112" s="236" t="n"/>
      <c r="AJ112" s="236" t="n"/>
      <c r="AK112" s="236" t="n"/>
      <c r="AL112" s="236" t="n"/>
      <c r="AM112" s="236" t="n"/>
      <c r="AN112" s="236" t="n"/>
      <c r="AO112" s="236" t="n"/>
      <c r="AP112" s="236" t="n"/>
      <c r="AQ112" s="236" t="n"/>
      <c r="AR112" s="236" t="n"/>
      <c r="AS112" s="236" t="n"/>
      <c r="AT112" s="236" t="n"/>
      <c r="AU112" s="237">
        <f>IF(COUNTA(AH112:AT112)=0,"",ROUND(AVERAGE(AH112:AT112),1))</f>
        <v/>
      </c>
    </row>
    <row r="113" ht="13.8" customHeight="1" s="185">
      <c r="A113" s="213" t="n">
        <v>3</v>
      </c>
      <c r="B113" s="234">
        <f t="array" ref="B113:B113">IFERROR(INDEX(Liste_Enfants!B$4:B$53,SMALL(IF(Liste_Enfants!E$4:E$53="D",ROW(Liste_Enfants!E$4:E$53)-3),3))&amp;" "&amp;INDEX(Liste_Enfants!C$4:C$53,SMALL(IF(Liste_Enfants!E$4:E$53="D",ROW(Liste_Enfants!E$4:E$53)-3),3)),"")</f>
        <v/>
      </c>
      <c r="C113" s="235" t="n"/>
      <c r="D113" s="236" t="n"/>
      <c r="E113" s="236" t="n"/>
      <c r="F113" s="236" t="n"/>
      <c r="G113" s="236" t="n"/>
      <c r="H113" s="236" t="n"/>
      <c r="I113" s="236" t="n"/>
      <c r="J113" s="236" t="n"/>
      <c r="K113" s="236" t="n"/>
      <c r="L113" s="236" t="n"/>
      <c r="M113" s="236" t="n"/>
      <c r="N113" s="236" t="n"/>
      <c r="O113" s="236" t="n"/>
      <c r="P113" s="236" t="n"/>
      <c r="Q113" s="264">
        <f>IF(COUNTA(D113:P113)=0,"",ROUND(AVERAGE(D113:P113),1))</f>
        <v/>
      </c>
      <c r="S113" s="236" t="n"/>
      <c r="T113" s="236" t="n"/>
      <c r="U113" s="236" t="n"/>
      <c r="V113" s="236" t="n"/>
      <c r="W113" s="236" t="n"/>
      <c r="X113" s="236" t="n"/>
      <c r="Y113" s="236" t="n"/>
      <c r="Z113" s="236" t="n"/>
      <c r="AA113" s="236" t="n"/>
      <c r="AB113" s="236" t="n"/>
      <c r="AC113" s="236" t="n"/>
      <c r="AD113" s="236" t="n"/>
      <c r="AE113" s="236" t="n"/>
      <c r="AF113" s="264">
        <f>IF(COUNTA(S113:AE113)=0,"",ROUND(AVERAGE(S113:AE113),1))</f>
        <v/>
      </c>
      <c r="AH113" s="236" t="n"/>
      <c r="AI113" s="236" t="n"/>
      <c r="AJ113" s="236" t="n"/>
      <c r="AK113" s="236" t="n"/>
      <c r="AL113" s="236" t="n"/>
      <c r="AM113" s="236" t="n"/>
      <c r="AN113" s="236" t="n"/>
      <c r="AO113" s="236" t="n"/>
      <c r="AP113" s="236" t="n"/>
      <c r="AQ113" s="236" t="n"/>
      <c r="AR113" s="236" t="n"/>
      <c r="AS113" s="236" t="n"/>
      <c r="AT113" s="236" t="n"/>
      <c r="AU113" s="237">
        <f>IF(COUNTA(AH113:AT113)=0,"",ROUND(AVERAGE(AH113:AT113),1))</f>
        <v/>
      </c>
    </row>
    <row r="114" ht="13.8" customHeight="1" s="185">
      <c r="A114" s="238" t="n">
        <v>4</v>
      </c>
      <c r="B114" s="239">
        <f t="array" ref="B114:B114">IFERROR(INDEX(Liste_Enfants!B$4:B$53,SMALL(IF(Liste_Enfants!E$4:E$53="D",ROW(Liste_Enfants!E$4:E$53)-3),4))&amp;" "&amp;INDEX(Liste_Enfants!C$4:C$53,SMALL(IF(Liste_Enfants!E$4:E$53="D",ROW(Liste_Enfants!E$4:E$53)-3),4)),"")</f>
        <v/>
      </c>
      <c r="C114" s="235" t="n"/>
      <c r="D114" s="236" t="n"/>
      <c r="E114" s="236" t="n"/>
      <c r="F114" s="236" t="n"/>
      <c r="G114" s="236" t="n"/>
      <c r="H114" s="236" t="n"/>
      <c r="I114" s="236" t="n"/>
      <c r="J114" s="236" t="n"/>
      <c r="K114" s="236" t="n"/>
      <c r="L114" s="236" t="n"/>
      <c r="M114" s="236" t="n"/>
      <c r="N114" s="236" t="n"/>
      <c r="O114" s="236" t="n"/>
      <c r="P114" s="236" t="n"/>
      <c r="Q114" s="264">
        <f>IF(COUNTA(D114:P114)=0,"",ROUND(AVERAGE(D114:P114),1))</f>
        <v/>
      </c>
      <c r="S114" s="236" t="n"/>
      <c r="T114" s="236" t="n"/>
      <c r="U114" s="236" t="n"/>
      <c r="V114" s="236" t="n"/>
      <c r="W114" s="236" t="n"/>
      <c r="X114" s="236" t="n"/>
      <c r="Y114" s="236" t="n"/>
      <c r="Z114" s="236" t="n"/>
      <c r="AA114" s="236" t="n"/>
      <c r="AB114" s="236" t="n"/>
      <c r="AC114" s="236" t="n"/>
      <c r="AD114" s="236" t="n"/>
      <c r="AE114" s="236" t="n"/>
      <c r="AF114" s="264">
        <f>IF(COUNTA(S114:AE114)=0,"",ROUND(AVERAGE(S114:AE114),1))</f>
        <v/>
      </c>
      <c r="AH114" s="236" t="n"/>
      <c r="AI114" s="236" t="n"/>
      <c r="AJ114" s="236" t="n"/>
      <c r="AK114" s="236" t="n"/>
      <c r="AL114" s="236" t="n"/>
      <c r="AM114" s="236" t="n"/>
      <c r="AN114" s="236" t="n"/>
      <c r="AO114" s="236" t="n"/>
      <c r="AP114" s="236" t="n"/>
      <c r="AQ114" s="236" t="n"/>
      <c r="AR114" s="236" t="n"/>
      <c r="AS114" s="236" t="n"/>
      <c r="AT114" s="236" t="n"/>
      <c r="AU114" s="237">
        <f>IF(COUNTA(AH114:AT114)=0,"",ROUND(AVERAGE(AH114:AT114),1))</f>
        <v/>
      </c>
    </row>
    <row r="115" ht="13.8" customHeight="1" s="185">
      <c r="A115" s="213" t="n">
        <v>5</v>
      </c>
      <c r="B115" s="234">
        <f t="array" ref="B115:B115">IFERROR(INDEX(Liste_Enfants!B$4:B$53,SMALL(IF(Liste_Enfants!E$4:E$53="D",ROW(Liste_Enfants!E$4:E$53)-3),5))&amp;" "&amp;INDEX(Liste_Enfants!C$4:C$53,SMALL(IF(Liste_Enfants!E$4:E$53="D",ROW(Liste_Enfants!E$4:E$53)-3),5)),"")</f>
        <v/>
      </c>
      <c r="C115" s="235" t="n"/>
      <c r="D115" s="236" t="n"/>
      <c r="E115" s="236" t="n"/>
      <c r="F115" s="236" t="n"/>
      <c r="G115" s="236" t="n"/>
      <c r="H115" s="236" t="n"/>
      <c r="I115" s="236" t="n"/>
      <c r="J115" s="236" t="n"/>
      <c r="K115" s="236" t="n"/>
      <c r="L115" s="236" t="n"/>
      <c r="M115" s="236" t="n"/>
      <c r="N115" s="236" t="n"/>
      <c r="O115" s="236" t="n"/>
      <c r="P115" s="236" t="n"/>
      <c r="Q115" s="264">
        <f>IF(COUNTA(D115:P115)=0,"",ROUND(AVERAGE(D115:P115),1))</f>
        <v/>
      </c>
      <c r="S115" s="236" t="n"/>
      <c r="T115" s="236" t="n"/>
      <c r="U115" s="236" t="n"/>
      <c r="V115" s="236" t="n"/>
      <c r="W115" s="236" t="n"/>
      <c r="X115" s="236" t="n"/>
      <c r="Y115" s="236" t="n"/>
      <c r="Z115" s="236" t="n"/>
      <c r="AA115" s="236" t="n"/>
      <c r="AB115" s="236" t="n"/>
      <c r="AC115" s="236" t="n"/>
      <c r="AD115" s="236" t="n"/>
      <c r="AE115" s="236" t="n"/>
      <c r="AF115" s="264">
        <f>IF(COUNTA(S115:AE115)=0,"",ROUND(AVERAGE(S115:AE115),1))</f>
        <v/>
      </c>
      <c r="AH115" s="236" t="n"/>
      <c r="AI115" s="236" t="n"/>
      <c r="AJ115" s="236" t="n"/>
      <c r="AK115" s="236" t="n"/>
      <c r="AL115" s="236" t="n"/>
      <c r="AM115" s="236" t="n"/>
      <c r="AN115" s="236" t="n"/>
      <c r="AO115" s="236" t="n"/>
      <c r="AP115" s="236" t="n"/>
      <c r="AQ115" s="236" t="n"/>
      <c r="AR115" s="236" t="n"/>
      <c r="AS115" s="236" t="n"/>
      <c r="AT115" s="236" t="n"/>
      <c r="AU115" s="237">
        <f>IF(COUNTA(AH115:AT115)=0,"",ROUND(AVERAGE(AH115:AT115),1))</f>
        <v/>
      </c>
    </row>
    <row r="116" ht="13.8" customHeight="1" s="185">
      <c r="A116" s="238" t="n">
        <v>6</v>
      </c>
      <c r="B116" s="239">
        <f t="array" ref="B116:B116">IFERROR(INDEX(Liste_Enfants!B$4:B$53,SMALL(IF(Liste_Enfants!E$4:E$53="D",ROW(Liste_Enfants!E$4:E$53)-3),6))&amp;" "&amp;INDEX(Liste_Enfants!C$4:C$53,SMALL(IF(Liste_Enfants!E$4:E$53="D",ROW(Liste_Enfants!E$4:E$53)-3),6)),"")</f>
        <v/>
      </c>
      <c r="C116" s="235" t="n"/>
      <c r="D116" s="236" t="n"/>
      <c r="E116" s="236" t="n"/>
      <c r="F116" s="236" t="n"/>
      <c r="G116" s="236" t="n"/>
      <c r="H116" s="236" t="n"/>
      <c r="I116" s="236" t="n"/>
      <c r="J116" s="236" t="n"/>
      <c r="K116" s="236" t="n"/>
      <c r="L116" s="236" t="n"/>
      <c r="M116" s="236" t="n"/>
      <c r="N116" s="236" t="n"/>
      <c r="O116" s="236" t="n"/>
      <c r="P116" s="236" t="n"/>
      <c r="Q116" s="264">
        <f>IF(COUNTA(D116:P116)=0,"",ROUND(AVERAGE(D116:P116),1))</f>
        <v/>
      </c>
      <c r="S116" s="236" t="n"/>
      <c r="T116" s="236" t="n"/>
      <c r="U116" s="236" t="n"/>
      <c r="V116" s="236" t="n"/>
      <c r="W116" s="236" t="n"/>
      <c r="X116" s="236" t="n"/>
      <c r="Y116" s="236" t="n"/>
      <c r="Z116" s="236" t="n"/>
      <c r="AA116" s="236" t="n"/>
      <c r="AB116" s="236" t="n"/>
      <c r="AC116" s="236" t="n"/>
      <c r="AD116" s="236" t="n"/>
      <c r="AE116" s="236" t="n"/>
      <c r="AF116" s="264">
        <f>IF(COUNTA(S116:AE116)=0,"",ROUND(AVERAGE(S116:AE116),1))</f>
        <v/>
      </c>
      <c r="AH116" s="236" t="n"/>
      <c r="AI116" s="236" t="n"/>
      <c r="AJ116" s="236" t="n"/>
      <c r="AK116" s="236" t="n"/>
      <c r="AL116" s="236" t="n"/>
      <c r="AM116" s="236" t="n"/>
      <c r="AN116" s="236" t="n"/>
      <c r="AO116" s="236" t="n"/>
      <c r="AP116" s="236" t="n"/>
      <c r="AQ116" s="236" t="n"/>
      <c r="AR116" s="236" t="n"/>
      <c r="AS116" s="236" t="n"/>
      <c r="AT116" s="236" t="n"/>
      <c r="AU116" s="237">
        <f>IF(COUNTA(AH116:AT116)=0,"",ROUND(AVERAGE(AH116:AT116),1))</f>
        <v/>
      </c>
    </row>
    <row r="117" ht="13.8" customHeight="1" s="185">
      <c r="A117" s="213" t="n">
        <v>7</v>
      </c>
      <c r="B117" s="234">
        <f t="array" ref="B117:B117">IFERROR(INDEX(Liste_Enfants!B$4:B$53,SMALL(IF(Liste_Enfants!E$4:E$53="D",ROW(Liste_Enfants!E$4:E$53)-3),7))&amp;" "&amp;INDEX(Liste_Enfants!C$4:C$53,SMALL(IF(Liste_Enfants!E$4:E$53="D",ROW(Liste_Enfants!E$4:E$53)-3),7)),"")</f>
        <v/>
      </c>
      <c r="C117" s="235" t="n"/>
      <c r="D117" s="236" t="n"/>
      <c r="E117" s="236" t="n"/>
      <c r="F117" s="236" t="n"/>
      <c r="G117" s="236" t="n"/>
      <c r="H117" s="236" t="n"/>
      <c r="I117" s="236" t="n"/>
      <c r="J117" s="236" t="n"/>
      <c r="K117" s="236" t="n"/>
      <c r="L117" s="236" t="n"/>
      <c r="M117" s="236" t="n"/>
      <c r="N117" s="236" t="n"/>
      <c r="O117" s="236" t="n"/>
      <c r="P117" s="236" t="n"/>
      <c r="Q117" s="264">
        <f>IF(COUNTA(D117:P117)=0,"",ROUND(AVERAGE(D117:P117),1))</f>
        <v/>
      </c>
      <c r="S117" s="236" t="n"/>
      <c r="T117" s="236" t="n"/>
      <c r="U117" s="236" t="n"/>
      <c r="V117" s="236" t="n"/>
      <c r="W117" s="236" t="n"/>
      <c r="X117" s="236" t="n"/>
      <c r="Y117" s="236" t="n"/>
      <c r="Z117" s="236" t="n"/>
      <c r="AA117" s="236" t="n"/>
      <c r="AB117" s="236" t="n"/>
      <c r="AC117" s="236" t="n"/>
      <c r="AD117" s="236" t="n"/>
      <c r="AE117" s="236" t="n"/>
      <c r="AF117" s="264">
        <f>IF(COUNTA(S117:AE117)=0,"",ROUND(AVERAGE(S117:AE117),1))</f>
        <v/>
      </c>
      <c r="AH117" s="236" t="n"/>
      <c r="AI117" s="236" t="n"/>
      <c r="AJ117" s="236" t="n"/>
      <c r="AK117" s="236" t="n"/>
      <c r="AL117" s="236" t="n"/>
      <c r="AM117" s="236" t="n"/>
      <c r="AN117" s="236" t="n"/>
      <c r="AO117" s="236" t="n"/>
      <c r="AP117" s="236" t="n"/>
      <c r="AQ117" s="236" t="n"/>
      <c r="AR117" s="236" t="n"/>
      <c r="AS117" s="236" t="n"/>
      <c r="AT117" s="236" t="n"/>
      <c r="AU117" s="237">
        <f>IF(COUNTA(AH117:AT117)=0,"",ROUND(AVERAGE(AH117:AT117),1))</f>
        <v/>
      </c>
    </row>
    <row r="118" ht="13.8" customHeight="1" s="185">
      <c r="A118" s="238" t="n">
        <v>8</v>
      </c>
      <c r="B118" s="239">
        <f t="array" ref="B118:B118">IFERROR(INDEX(Liste_Enfants!B$4:B$53,SMALL(IF(Liste_Enfants!E$4:E$53="D",ROW(Liste_Enfants!E$4:E$53)-3),8))&amp;" "&amp;INDEX(Liste_Enfants!C$4:C$53,SMALL(IF(Liste_Enfants!E$4:E$53="D",ROW(Liste_Enfants!E$4:E$53)-3),8)),"")</f>
        <v/>
      </c>
      <c r="C118" s="235" t="n"/>
      <c r="D118" s="236" t="n"/>
      <c r="E118" s="236" t="n"/>
      <c r="F118" s="236" t="n"/>
      <c r="G118" s="236" t="n"/>
      <c r="H118" s="236" t="n"/>
      <c r="I118" s="236" t="n"/>
      <c r="J118" s="236" t="n"/>
      <c r="K118" s="236" t="n"/>
      <c r="L118" s="236" t="n"/>
      <c r="M118" s="236" t="n"/>
      <c r="N118" s="236" t="n"/>
      <c r="O118" s="236" t="n"/>
      <c r="P118" s="236" t="n"/>
      <c r="Q118" s="264">
        <f>IF(COUNTA(D118:P118)=0,"",ROUND(AVERAGE(D118:P118),1))</f>
        <v/>
      </c>
      <c r="S118" s="236" t="n"/>
      <c r="T118" s="236" t="n"/>
      <c r="U118" s="236" t="n"/>
      <c r="V118" s="236" t="n"/>
      <c r="W118" s="236" t="n"/>
      <c r="X118" s="236" t="n"/>
      <c r="Y118" s="236" t="n"/>
      <c r="Z118" s="236" t="n"/>
      <c r="AA118" s="236" t="n"/>
      <c r="AB118" s="236" t="n"/>
      <c r="AC118" s="236" t="n"/>
      <c r="AD118" s="236" t="n"/>
      <c r="AE118" s="236" t="n"/>
      <c r="AF118" s="264">
        <f>IF(COUNTA(S118:AE118)=0,"",ROUND(AVERAGE(S118:AE118),1))</f>
        <v/>
      </c>
      <c r="AH118" s="236" t="n"/>
      <c r="AI118" s="236" t="n"/>
      <c r="AJ118" s="236" t="n"/>
      <c r="AK118" s="236" t="n"/>
      <c r="AL118" s="236" t="n"/>
      <c r="AM118" s="236" t="n"/>
      <c r="AN118" s="236" t="n"/>
      <c r="AO118" s="236" t="n"/>
      <c r="AP118" s="236" t="n"/>
      <c r="AQ118" s="236" t="n"/>
      <c r="AR118" s="236" t="n"/>
      <c r="AS118" s="236" t="n"/>
      <c r="AT118" s="236" t="n"/>
      <c r="AU118" s="237">
        <f>IF(COUNTA(AH118:AT118)=0,"",ROUND(AVERAGE(AH118:AT118),1))</f>
        <v/>
      </c>
    </row>
    <row r="119" ht="13.8" customHeight="1" s="185">
      <c r="A119" s="213" t="n">
        <v>9</v>
      </c>
      <c r="B119" s="234">
        <f t="array" ref="B119:B119">IFERROR(INDEX(Liste_Enfants!B$4:B$53,SMALL(IF(Liste_Enfants!E$4:E$53="D",ROW(Liste_Enfants!E$4:E$53)-3),9))&amp;" "&amp;INDEX(Liste_Enfants!C$4:C$53,SMALL(IF(Liste_Enfants!E$4:E$53="D",ROW(Liste_Enfants!E$4:E$53)-3),9)),"")</f>
        <v/>
      </c>
      <c r="C119" s="235" t="n"/>
      <c r="D119" s="236" t="n"/>
      <c r="E119" s="236" t="n"/>
      <c r="F119" s="236" t="n"/>
      <c r="G119" s="236" t="n"/>
      <c r="H119" s="236" t="n"/>
      <c r="I119" s="236" t="n"/>
      <c r="J119" s="236" t="n"/>
      <c r="K119" s="236" t="n"/>
      <c r="L119" s="236" t="n"/>
      <c r="M119" s="236" t="n"/>
      <c r="N119" s="236" t="n"/>
      <c r="O119" s="236" t="n"/>
      <c r="P119" s="236" t="n"/>
      <c r="Q119" s="264">
        <f>IF(COUNTA(D119:P119)=0,"",ROUND(AVERAGE(D119:P119),1))</f>
        <v/>
      </c>
      <c r="S119" s="236" t="n"/>
      <c r="T119" s="236" t="n"/>
      <c r="U119" s="236" t="n"/>
      <c r="V119" s="236" t="n"/>
      <c r="W119" s="236" t="n"/>
      <c r="X119" s="236" t="n"/>
      <c r="Y119" s="236" t="n"/>
      <c r="Z119" s="236" t="n"/>
      <c r="AA119" s="236" t="n"/>
      <c r="AB119" s="236" t="n"/>
      <c r="AC119" s="236" t="n"/>
      <c r="AD119" s="236" t="n"/>
      <c r="AE119" s="236" t="n"/>
      <c r="AF119" s="264">
        <f>IF(COUNTA(S119:AE119)=0,"",ROUND(AVERAGE(S119:AE119),1))</f>
        <v/>
      </c>
      <c r="AH119" s="236" t="n"/>
      <c r="AI119" s="236" t="n"/>
      <c r="AJ119" s="236" t="n"/>
      <c r="AK119" s="236" t="n"/>
      <c r="AL119" s="236" t="n"/>
      <c r="AM119" s="236" t="n"/>
      <c r="AN119" s="236" t="n"/>
      <c r="AO119" s="236" t="n"/>
      <c r="AP119" s="236" t="n"/>
      <c r="AQ119" s="236" t="n"/>
      <c r="AR119" s="236" t="n"/>
      <c r="AS119" s="236" t="n"/>
      <c r="AT119" s="236" t="n"/>
      <c r="AU119" s="237">
        <f>IF(COUNTA(AH119:AT119)=0,"",ROUND(AVERAGE(AH119:AT119),1))</f>
        <v/>
      </c>
    </row>
    <row r="120" ht="13.8" customHeight="1" s="185">
      <c r="A120" s="238" t="n">
        <v>10</v>
      </c>
      <c r="B120" s="239">
        <f t="array" ref="B120:B120">IFERROR(INDEX(Liste_Enfants!B$4:B$53,SMALL(IF(Liste_Enfants!E$4:E$53="D",ROW(Liste_Enfants!E$4:E$53)-3),10))&amp;" "&amp;INDEX(Liste_Enfants!C$4:C$53,SMALL(IF(Liste_Enfants!E$4:E$53="D",ROW(Liste_Enfants!E$4:E$53)-3),10)),"")</f>
        <v/>
      </c>
      <c r="C120" s="235" t="n"/>
      <c r="D120" s="236" t="n"/>
      <c r="E120" s="236" t="n"/>
      <c r="F120" s="236" t="n"/>
      <c r="G120" s="236" t="n"/>
      <c r="H120" s="236" t="n"/>
      <c r="I120" s="236" t="n"/>
      <c r="J120" s="236" t="n"/>
      <c r="K120" s="236" t="n"/>
      <c r="L120" s="236" t="n"/>
      <c r="M120" s="236" t="n"/>
      <c r="N120" s="236" t="n"/>
      <c r="O120" s="236" t="n"/>
      <c r="P120" s="236" t="n"/>
      <c r="Q120" s="264">
        <f>IF(COUNTA(D120:P120)=0,"",ROUND(AVERAGE(D120:P120),1))</f>
        <v/>
      </c>
      <c r="S120" s="236" t="n"/>
      <c r="T120" s="236" t="n"/>
      <c r="U120" s="236" t="n"/>
      <c r="V120" s="236" t="n"/>
      <c r="W120" s="236" t="n"/>
      <c r="X120" s="236" t="n"/>
      <c r="Y120" s="236" t="n"/>
      <c r="Z120" s="236" t="n"/>
      <c r="AA120" s="236" t="n"/>
      <c r="AB120" s="236" t="n"/>
      <c r="AC120" s="236" t="n"/>
      <c r="AD120" s="236" t="n"/>
      <c r="AE120" s="236" t="n"/>
      <c r="AF120" s="264">
        <f>IF(COUNTA(S120:AE120)=0,"",ROUND(AVERAGE(S120:AE120),1))</f>
        <v/>
      </c>
      <c r="AH120" s="236" t="n"/>
      <c r="AI120" s="236" t="n"/>
      <c r="AJ120" s="236" t="n"/>
      <c r="AK120" s="236" t="n"/>
      <c r="AL120" s="236" t="n"/>
      <c r="AM120" s="236" t="n"/>
      <c r="AN120" s="236" t="n"/>
      <c r="AO120" s="236" t="n"/>
      <c r="AP120" s="236" t="n"/>
      <c r="AQ120" s="236" t="n"/>
      <c r="AR120" s="236" t="n"/>
      <c r="AS120" s="236" t="n"/>
      <c r="AT120" s="236" t="n"/>
      <c r="AU120" s="237">
        <f>IF(COUNTA(AH120:AT120)=0,"",ROUND(AVERAGE(AH120:AT120),1))</f>
        <v/>
      </c>
    </row>
    <row r="121" ht="13.8" customHeight="1" s="185">
      <c r="A121" s="213" t="n">
        <v>11</v>
      </c>
      <c r="B121" s="234">
        <f t="array" ref="B121:B121">IFERROR(INDEX(Liste_Enfants!B$4:B$53,SMALL(IF(Liste_Enfants!E$4:E$53="D",ROW(Liste_Enfants!E$4:E$53)-3),11))&amp;" "&amp;INDEX(Liste_Enfants!C$4:C$53,SMALL(IF(Liste_Enfants!E$4:E$53="D",ROW(Liste_Enfants!E$4:E$53)-3),11)),"")</f>
        <v/>
      </c>
      <c r="C121" s="235" t="n"/>
      <c r="D121" s="236" t="n"/>
      <c r="E121" s="236" t="n"/>
      <c r="F121" s="236" t="n"/>
      <c r="G121" s="236" t="n"/>
      <c r="H121" s="236" t="n"/>
      <c r="I121" s="236" t="n"/>
      <c r="J121" s="236" t="n"/>
      <c r="K121" s="236" t="n"/>
      <c r="L121" s="236" t="n"/>
      <c r="M121" s="236" t="n"/>
      <c r="N121" s="236" t="n"/>
      <c r="O121" s="236" t="n"/>
      <c r="P121" s="236" t="n"/>
      <c r="Q121" s="264">
        <f>IF(COUNTA(D121:P121)=0,"",ROUND(AVERAGE(D121:P121),1))</f>
        <v/>
      </c>
      <c r="S121" s="236" t="n"/>
      <c r="T121" s="236" t="n"/>
      <c r="U121" s="236" t="n"/>
      <c r="V121" s="236" t="n"/>
      <c r="W121" s="236" t="n"/>
      <c r="X121" s="236" t="n"/>
      <c r="Y121" s="236" t="n"/>
      <c r="Z121" s="236" t="n"/>
      <c r="AA121" s="236" t="n"/>
      <c r="AB121" s="236" t="n"/>
      <c r="AC121" s="236" t="n"/>
      <c r="AD121" s="236" t="n"/>
      <c r="AE121" s="236" t="n"/>
      <c r="AF121" s="264">
        <f>IF(COUNTA(S121:AE121)=0,"",ROUND(AVERAGE(S121:AE121),1))</f>
        <v/>
      </c>
      <c r="AH121" s="236" t="n"/>
      <c r="AI121" s="236" t="n"/>
      <c r="AJ121" s="236" t="n"/>
      <c r="AK121" s="236" t="n"/>
      <c r="AL121" s="236" t="n"/>
      <c r="AM121" s="236" t="n"/>
      <c r="AN121" s="236" t="n"/>
      <c r="AO121" s="236" t="n"/>
      <c r="AP121" s="236" t="n"/>
      <c r="AQ121" s="236" t="n"/>
      <c r="AR121" s="236" t="n"/>
      <c r="AS121" s="236" t="n"/>
      <c r="AT121" s="236" t="n"/>
      <c r="AU121" s="237">
        <f>IF(COUNTA(AH121:AT121)=0,"",ROUND(AVERAGE(AH121:AT121),1))</f>
        <v/>
      </c>
    </row>
    <row r="122" ht="13.8" customHeight="1" s="185">
      <c r="A122" s="238" t="n">
        <v>12</v>
      </c>
      <c r="B122" s="239">
        <f t="array" ref="B122:B122">IFERROR(INDEX(Liste_Enfants!B$4:B$53,SMALL(IF(Liste_Enfants!E$4:E$53="D",ROW(Liste_Enfants!E$4:E$53)-3),12))&amp;" "&amp;INDEX(Liste_Enfants!C$4:C$53,SMALL(IF(Liste_Enfants!E$4:E$53="D",ROW(Liste_Enfants!E$4:E$53)-3),12)),"")</f>
        <v/>
      </c>
      <c r="C122" s="235" t="n"/>
      <c r="D122" s="236" t="n"/>
      <c r="E122" s="236" t="n"/>
      <c r="F122" s="236" t="n"/>
      <c r="G122" s="236" t="n"/>
      <c r="H122" s="236" t="n"/>
      <c r="I122" s="236" t="n"/>
      <c r="J122" s="236" t="n"/>
      <c r="K122" s="236" t="n"/>
      <c r="L122" s="236" t="n"/>
      <c r="M122" s="236" t="n"/>
      <c r="N122" s="236" t="n"/>
      <c r="O122" s="236" t="n"/>
      <c r="P122" s="236" t="n"/>
      <c r="Q122" s="264">
        <f>IF(COUNTA(D122:P122)=0,"",ROUND(AVERAGE(D122:P122),1))</f>
        <v/>
      </c>
      <c r="S122" s="236" t="n"/>
      <c r="T122" s="236" t="n"/>
      <c r="U122" s="236" t="n"/>
      <c r="V122" s="236" t="n"/>
      <c r="W122" s="236" t="n"/>
      <c r="X122" s="236" t="n"/>
      <c r="Y122" s="236" t="n"/>
      <c r="Z122" s="236" t="n"/>
      <c r="AA122" s="236" t="n"/>
      <c r="AB122" s="236" t="n"/>
      <c r="AC122" s="236" t="n"/>
      <c r="AD122" s="236" t="n"/>
      <c r="AE122" s="236" t="n"/>
      <c r="AF122" s="264">
        <f>IF(COUNTA(S122:AE122)=0,"",ROUND(AVERAGE(S122:AE122),1))</f>
        <v/>
      </c>
      <c r="AH122" s="236" t="n"/>
      <c r="AI122" s="236" t="n"/>
      <c r="AJ122" s="236" t="n"/>
      <c r="AK122" s="236" t="n"/>
      <c r="AL122" s="236" t="n"/>
      <c r="AM122" s="236" t="n"/>
      <c r="AN122" s="236" t="n"/>
      <c r="AO122" s="236" t="n"/>
      <c r="AP122" s="236" t="n"/>
      <c r="AQ122" s="236" t="n"/>
      <c r="AR122" s="236" t="n"/>
      <c r="AS122" s="236" t="n"/>
      <c r="AT122" s="236" t="n"/>
      <c r="AU122" s="237">
        <f>IF(COUNTA(AH122:AT122)=0,"",ROUND(AVERAGE(AH122:AT122),1))</f>
        <v/>
      </c>
    </row>
    <row r="123" ht="13.8" customHeight="1" s="185">
      <c r="A123" s="213" t="n">
        <v>13</v>
      </c>
      <c r="B123" s="234">
        <f t="array" ref="B123:B123">IFERROR(INDEX(Liste_Enfants!B$4:B$53,SMALL(IF(Liste_Enfants!E$4:E$53="D",ROW(Liste_Enfants!E$4:E$53)-3),13))&amp;" "&amp;INDEX(Liste_Enfants!C$4:C$53,SMALL(IF(Liste_Enfants!E$4:E$53="D",ROW(Liste_Enfants!E$4:E$53)-3),13)),"")</f>
        <v/>
      </c>
      <c r="C123" s="235" t="n"/>
      <c r="D123" s="236" t="n"/>
      <c r="E123" s="236" t="n"/>
      <c r="F123" s="236" t="n"/>
      <c r="G123" s="236" t="n"/>
      <c r="H123" s="236" t="n"/>
      <c r="I123" s="236" t="n"/>
      <c r="J123" s="236" t="n"/>
      <c r="K123" s="236" t="n"/>
      <c r="L123" s="236" t="n"/>
      <c r="M123" s="236" t="n"/>
      <c r="N123" s="236" t="n"/>
      <c r="O123" s="236" t="n"/>
      <c r="P123" s="236" t="n"/>
      <c r="Q123" s="264">
        <f>IF(COUNTA(D123:P123)=0,"",ROUND(AVERAGE(D123:P123),1))</f>
        <v/>
      </c>
      <c r="S123" s="236" t="n"/>
      <c r="T123" s="236" t="n"/>
      <c r="U123" s="236" t="n"/>
      <c r="V123" s="236" t="n"/>
      <c r="W123" s="236" t="n"/>
      <c r="X123" s="236" t="n"/>
      <c r="Y123" s="236" t="n"/>
      <c r="Z123" s="236" t="n"/>
      <c r="AA123" s="236" t="n"/>
      <c r="AB123" s="236" t="n"/>
      <c r="AC123" s="236" t="n"/>
      <c r="AD123" s="236" t="n"/>
      <c r="AE123" s="236" t="n"/>
      <c r="AF123" s="264">
        <f>IF(COUNTA(S123:AE123)=0,"",ROUND(AVERAGE(S123:AE123),1))</f>
        <v/>
      </c>
      <c r="AH123" s="236" t="n"/>
      <c r="AI123" s="236" t="n"/>
      <c r="AJ123" s="236" t="n"/>
      <c r="AK123" s="236" t="n"/>
      <c r="AL123" s="236" t="n"/>
      <c r="AM123" s="236" t="n"/>
      <c r="AN123" s="236" t="n"/>
      <c r="AO123" s="236" t="n"/>
      <c r="AP123" s="236" t="n"/>
      <c r="AQ123" s="236" t="n"/>
      <c r="AR123" s="236" t="n"/>
      <c r="AS123" s="236" t="n"/>
      <c r="AT123" s="236" t="n"/>
      <c r="AU123" s="237">
        <f>IF(COUNTA(AH123:AT123)=0,"",ROUND(AVERAGE(AH123:AT123),1))</f>
        <v/>
      </c>
    </row>
    <row r="124" ht="13.8" customHeight="1" s="185">
      <c r="A124" s="238" t="n">
        <v>14</v>
      </c>
      <c r="B124" s="239">
        <f t="array" ref="B124:B124">IFERROR(INDEX(Liste_Enfants!B$4:B$53,SMALL(IF(Liste_Enfants!E$4:E$53="D",ROW(Liste_Enfants!E$4:E$53)-3),14))&amp;" "&amp;INDEX(Liste_Enfants!C$4:C$53,SMALL(IF(Liste_Enfants!E$4:E$53="D",ROW(Liste_Enfants!E$4:E$53)-3),14)),"")</f>
        <v/>
      </c>
      <c r="C124" s="235" t="n"/>
      <c r="D124" s="236" t="n"/>
      <c r="E124" s="236" t="n"/>
      <c r="F124" s="236" t="n"/>
      <c r="G124" s="236" t="n"/>
      <c r="H124" s="236" t="n"/>
      <c r="I124" s="236" t="n"/>
      <c r="J124" s="236" t="n"/>
      <c r="K124" s="236" t="n"/>
      <c r="L124" s="236" t="n"/>
      <c r="M124" s="236" t="n"/>
      <c r="N124" s="236" t="n"/>
      <c r="O124" s="236" t="n"/>
      <c r="P124" s="236" t="n"/>
      <c r="Q124" s="264">
        <f>IF(COUNTA(D124:P124)=0,"",ROUND(AVERAGE(D124:P124),1))</f>
        <v/>
      </c>
      <c r="S124" s="236" t="n"/>
      <c r="T124" s="236" t="n"/>
      <c r="U124" s="236" t="n"/>
      <c r="V124" s="236" t="n"/>
      <c r="W124" s="236" t="n"/>
      <c r="X124" s="236" t="n"/>
      <c r="Y124" s="236" t="n"/>
      <c r="Z124" s="236" t="n"/>
      <c r="AA124" s="236" t="n"/>
      <c r="AB124" s="236" t="n"/>
      <c r="AC124" s="236" t="n"/>
      <c r="AD124" s="236" t="n"/>
      <c r="AE124" s="236" t="n"/>
      <c r="AF124" s="264">
        <f>IF(COUNTA(S124:AE124)=0,"",ROUND(AVERAGE(S124:AE124),1))</f>
        <v/>
      </c>
      <c r="AH124" s="236" t="n"/>
      <c r="AI124" s="236" t="n"/>
      <c r="AJ124" s="236" t="n"/>
      <c r="AK124" s="236" t="n"/>
      <c r="AL124" s="236" t="n"/>
      <c r="AM124" s="236" t="n"/>
      <c r="AN124" s="236" t="n"/>
      <c r="AO124" s="236" t="n"/>
      <c r="AP124" s="236" t="n"/>
      <c r="AQ124" s="236" t="n"/>
      <c r="AR124" s="236" t="n"/>
      <c r="AS124" s="236" t="n"/>
      <c r="AT124" s="236" t="n"/>
      <c r="AU124" s="237">
        <f>IF(COUNTA(AH124:AT124)=0,"",ROUND(AVERAGE(AH124:AT124),1))</f>
        <v/>
      </c>
    </row>
    <row r="125" ht="13.8" customHeight="1" s="185">
      <c r="A125" s="213" t="n">
        <v>15</v>
      </c>
      <c r="B125" s="234">
        <f t="array" ref="B125:B125">IFERROR(INDEX(Liste_Enfants!B$4:B$53,SMALL(IF(Liste_Enfants!E$4:E$53="D",ROW(Liste_Enfants!E$4:E$53)-3),15))&amp;" "&amp;INDEX(Liste_Enfants!C$4:C$53,SMALL(IF(Liste_Enfants!E$4:E$53="D",ROW(Liste_Enfants!E$4:E$53)-3),15)),"")</f>
        <v/>
      </c>
      <c r="C125" s="235" t="n"/>
      <c r="D125" s="236" t="n"/>
      <c r="E125" s="236" t="n"/>
      <c r="F125" s="236" t="n"/>
      <c r="G125" s="236" t="n"/>
      <c r="H125" s="236" t="n"/>
      <c r="I125" s="236" t="n"/>
      <c r="J125" s="236" t="n"/>
      <c r="K125" s="236" t="n"/>
      <c r="L125" s="236" t="n"/>
      <c r="M125" s="236" t="n"/>
      <c r="N125" s="236" t="n"/>
      <c r="O125" s="236" t="n"/>
      <c r="P125" s="236" t="n"/>
      <c r="Q125" s="264">
        <f>IF(COUNTA(D125:P125)=0,"",ROUND(AVERAGE(D125:P125),1))</f>
        <v/>
      </c>
      <c r="S125" s="236" t="n"/>
      <c r="T125" s="236" t="n"/>
      <c r="U125" s="236" t="n"/>
      <c r="V125" s="236" t="n"/>
      <c r="W125" s="236" t="n"/>
      <c r="X125" s="236" t="n"/>
      <c r="Y125" s="236" t="n"/>
      <c r="Z125" s="236" t="n"/>
      <c r="AA125" s="236" t="n"/>
      <c r="AB125" s="236" t="n"/>
      <c r="AC125" s="236" t="n"/>
      <c r="AD125" s="236" t="n"/>
      <c r="AE125" s="236" t="n"/>
      <c r="AF125" s="264">
        <f>IF(COUNTA(S125:AE125)=0,"",ROUND(AVERAGE(S125:AE125),1))</f>
        <v/>
      </c>
      <c r="AH125" s="236" t="n"/>
      <c r="AI125" s="236" t="n"/>
      <c r="AJ125" s="236" t="n"/>
      <c r="AK125" s="236" t="n"/>
      <c r="AL125" s="236" t="n"/>
      <c r="AM125" s="236" t="n"/>
      <c r="AN125" s="236" t="n"/>
      <c r="AO125" s="236" t="n"/>
      <c r="AP125" s="236" t="n"/>
      <c r="AQ125" s="236" t="n"/>
      <c r="AR125" s="236" t="n"/>
      <c r="AS125" s="236" t="n"/>
      <c r="AT125" s="236" t="n"/>
      <c r="AU125" s="237">
        <f>IF(COUNTA(AH125:AT125)=0,"",ROUND(AVERAGE(AH125:AT125),1))</f>
        <v/>
      </c>
    </row>
    <row r="126" ht="12.8" customHeight="1" s="185">
      <c r="A126" s="233" t="inlineStr">
        <is>
          <t>📊 MOY.</t>
        </is>
      </c>
      <c r="C126" s="235" t="n"/>
      <c r="D126" s="241">
        <f>IF(COUNTA(D111:D125)=0,"",ROUND(AVERAGE(D111:D125),1))</f>
        <v/>
      </c>
      <c r="E126" s="241">
        <f>IF(COUNTA(E111:E125)=0,"",ROUND(AVERAGE(E111:E125),1))</f>
        <v/>
      </c>
      <c r="F126" s="241">
        <f>IF(COUNTA(F111:F125)=0,"",ROUND(AVERAGE(F111:F125),1))</f>
        <v/>
      </c>
      <c r="G126" s="241">
        <f>IF(COUNTA(G111:G125)=0,"",ROUND(AVERAGE(G111:G125),1))</f>
        <v/>
      </c>
      <c r="H126" s="241">
        <f>IF(COUNTA(H111:H125)=0,"",ROUND(AVERAGE(H111:H125),1))</f>
        <v/>
      </c>
      <c r="I126" s="241">
        <f>IF(COUNTA(I111:I125)=0,"",ROUND(AVERAGE(I111:I125),1))</f>
        <v/>
      </c>
      <c r="J126" s="241">
        <f>IF(COUNTA(J111:J125)=0,"",ROUND(AVERAGE(J111:J125),1))</f>
        <v/>
      </c>
      <c r="K126" s="241">
        <f>IF(COUNTA(K111:K125)=0,"",ROUND(AVERAGE(K111:K125),1))</f>
        <v/>
      </c>
      <c r="L126" s="241">
        <f>IF(COUNTA(L111:L125)=0,"",ROUND(AVERAGE(L111:L125),1))</f>
        <v/>
      </c>
      <c r="M126" s="241">
        <f>IF(COUNTA(M111:M125)=0,"",ROUND(AVERAGE(M111:M125),1))</f>
        <v/>
      </c>
      <c r="N126" s="241">
        <f>IF(COUNTA(N111:N125)=0,"",ROUND(AVERAGE(N111:N125),1))</f>
        <v/>
      </c>
      <c r="O126" s="241">
        <f>IF(COUNTA(O111:O125)=0,"",ROUND(AVERAGE(O111:O125),1))</f>
        <v/>
      </c>
      <c r="P126" s="241">
        <f>IF(COUNTA(P111:P125)=0,"",ROUND(AVERAGE(P111:P125),1))</f>
        <v/>
      </c>
      <c r="Q126" s="265">
        <f>IF(COUNTA(Q111:Q125)=0,"",ROUND(AVERAGE(Q111:Q125),1))</f>
        <v/>
      </c>
      <c r="S126" s="241">
        <f>IF(COUNTA(S111:S125)=0,"",ROUND(AVERAGE(S111:S125),1))</f>
        <v/>
      </c>
      <c r="T126" s="241">
        <f>IF(COUNTA(T111:T125)=0,"",ROUND(AVERAGE(T111:T125),1))</f>
        <v/>
      </c>
      <c r="U126" s="241">
        <f>IF(COUNTA(U111:U125)=0,"",ROUND(AVERAGE(U111:U125),1))</f>
        <v/>
      </c>
      <c r="V126" s="241">
        <f>IF(COUNTA(V111:V125)=0,"",ROUND(AVERAGE(V111:V125),1))</f>
        <v/>
      </c>
      <c r="W126" s="241">
        <f>IF(COUNTA(W111:W125)=0,"",ROUND(AVERAGE(W111:W125),1))</f>
        <v/>
      </c>
      <c r="X126" s="241">
        <f>IF(COUNTA(X111:X125)=0,"",ROUND(AVERAGE(X111:X125),1))</f>
        <v/>
      </c>
      <c r="Y126" s="241">
        <f>IF(COUNTA(Y111:Y125)=0,"",ROUND(AVERAGE(Y111:Y125),1))</f>
        <v/>
      </c>
      <c r="Z126" s="241">
        <f>IF(COUNTA(Z111:Z125)=0,"",ROUND(AVERAGE(Z111:Z125),1))</f>
        <v/>
      </c>
      <c r="AA126" s="241">
        <f>IF(COUNTA(AA111:AA125)=0,"",ROUND(AVERAGE(AA111:AA125),1))</f>
        <v/>
      </c>
      <c r="AB126" s="241">
        <f>IF(COUNTA(AB111:AB125)=0,"",ROUND(AVERAGE(AB111:AB125),1))</f>
        <v/>
      </c>
      <c r="AC126" s="241">
        <f>IF(COUNTA(AC111:AC125)=0,"",ROUND(AVERAGE(AC111:AC125),1))</f>
        <v/>
      </c>
      <c r="AD126" s="241">
        <f>IF(COUNTA(AD111:AD125)=0,"",ROUND(AVERAGE(AD111:AD125),1))</f>
        <v/>
      </c>
      <c r="AE126" s="241">
        <f>IF(COUNTA(AE111:AE125)=0,"",ROUND(AVERAGE(AE111:AE125),1))</f>
        <v/>
      </c>
      <c r="AF126" s="265">
        <f>IF(COUNTA(AF111:AF125)=0,"",ROUND(AVERAGE(AF111:AF125),1))</f>
        <v/>
      </c>
      <c r="AH126" s="241">
        <f>IF(COUNTA(AH111:AH125)=0,"",ROUND(AVERAGE(AH111:AH125),1))</f>
        <v/>
      </c>
      <c r="AI126" s="241">
        <f>IF(COUNTA(AI111:AI125)=0,"",ROUND(AVERAGE(AI111:AI125),1))</f>
        <v/>
      </c>
      <c r="AJ126" s="241">
        <f>IF(COUNTA(AJ111:AJ125)=0,"",ROUND(AVERAGE(AJ111:AJ125),1))</f>
        <v/>
      </c>
      <c r="AK126" s="241">
        <f>IF(COUNTA(AK111:AK125)=0,"",ROUND(AVERAGE(AK111:AK125),1))</f>
        <v/>
      </c>
      <c r="AL126" s="241">
        <f>IF(COUNTA(AL111:AL125)=0,"",ROUND(AVERAGE(AL111:AL125),1))</f>
        <v/>
      </c>
      <c r="AM126" s="241">
        <f>IF(COUNTA(AM111:AM125)=0,"",ROUND(AVERAGE(AM111:AM125),1))</f>
        <v/>
      </c>
      <c r="AN126" s="241">
        <f>IF(COUNTA(AN111:AN125)=0,"",ROUND(AVERAGE(AN111:AN125),1))</f>
        <v/>
      </c>
      <c r="AO126" s="241">
        <f>IF(COUNTA(AO111:AO125)=0,"",ROUND(AVERAGE(AO111:AO125),1))</f>
        <v/>
      </c>
      <c r="AP126" s="241">
        <f>IF(COUNTA(AP111:AP125)=0,"",ROUND(AVERAGE(AP111:AP125),1))</f>
        <v/>
      </c>
      <c r="AQ126" s="241">
        <f>IF(COUNTA(AQ111:AQ125)=0,"",ROUND(AVERAGE(AQ111:AQ125),1))</f>
        <v/>
      </c>
      <c r="AR126" s="241">
        <f>IF(COUNTA(AR111:AR125)=0,"",ROUND(AVERAGE(AR111:AR125),1))</f>
        <v/>
      </c>
      <c r="AS126" s="241">
        <f>IF(COUNTA(AS111:AS125)=0,"",ROUND(AVERAGE(AS111:AS125),1))</f>
        <v/>
      </c>
      <c r="AT126" s="241">
        <f>IF(COUNTA(AT111:AT125)=0,"",ROUND(AVERAGE(AT111:AT125),1))</f>
        <v/>
      </c>
      <c r="AU126" s="266">
        <f>IF(COUNTA(AU111:AU125)=0,"",ROUND(AVERAGE(AU111:AU125),1))</f>
        <v/>
      </c>
    </row>
    <row r="127" ht="30" customHeight="1" s="185">
      <c r="A127" s="246" t="inlineStr">
        <is>
          <t>N°</t>
        </is>
      </c>
      <c r="B127" s="247" t="inlineStr">
        <is>
          <t>📅 JEUDI</t>
        </is>
      </c>
      <c r="C127" s="228" t="n"/>
      <c r="D127" s="229" t="inlineStr">
        <is>
          <t>Règles</t>
        </is>
      </c>
      <c r="E127" s="229" t="inlineStr">
        <is>
          <t>Coopér.</t>
        </is>
      </c>
      <c r="F127" s="229" t="inlineStr">
        <is>
          <t>Comm.</t>
        </is>
      </c>
      <c r="G127" s="229" t="inlineStr">
        <is>
          <t>Entraide</t>
        </is>
      </c>
      <c r="H127" s="230" t="inlineStr">
        <is>
          <t>Initiat.</t>
        </is>
      </c>
      <c r="I127" s="230" t="inlineStr">
        <is>
          <t>Gest.mat</t>
        </is>
      </c>
      <c r="J127" s="230" t="inlineStr">
        <is>
          <t>Orga.</t>
        </is>
      </c>
      <c r="K127" s="231" t="inlineStr">
        <is>
          <t>Imagin.</t>
        </is>
      </c>
      <c r="L127" s="231" t="inlineStr">
        <is>
          <t>Expr.art</t>
        </is>
      </c>
      <c r="M127" s="231" t="inlineStr">
        <is>
          <t>Expr.corp</t>
        </is>
      </c>
      <c r="N127" s="232" t="inlineStr">
        <is>
          <t>Coord.</t>
        </is>
      </c>
      <c r="O127" s="232" t="inlineStr">
        <is>
          <t>Endur.</t>
        </is>
      </c>
      <c r="P127" s="232" t="inlineStr">
        <is>
          <t>Esp.sport</t>
        </is>
      </c>
      <c r="Q127" s="267" t="inlineStr">
        <is>
          <t>MOY</t>
        </is>
      </c>
      <c r="R127" s="268" t="inlineStr">
        <is>
          <t>▼ Activité</t>
        </is>
      </c>
      <c r="S127" s="229" t="inlineStr">
        <is>
          <t>Règles</t>
        </is>
      </c>
      <c r="T127" s="229" t="inlineStr">
        <is>
          <t>Coopér.</t>
        </is>
      </c>
      <c r="U127" s="229" t="inlineStr">
        <is>
          <t>Comm.</t>
        </is>
      </c>
      <c r="V127" s="229" t="inlineStr">
        <is>
          <t>Entraide</t>
        </is>
      </c>
      <c r="W127" s="230" t="inlineStr">
        <is>
          <t>Initiat.</t>
        </is>
      </c>
      <c r="X127" s="230" t="inlineStr">
        <is>
          <t>Gest.mat</t>
        </is>
      </c>
      <c r="Y127" s="230" t="inlineStr">
        <is>
          <t>Orga.</t>
        </is>
      </c>
      <c r="Z127" s="231" t="inlineStr">
        <is>
          <t>Imagin.</t>
        </is>
      </c>
      <c r="AA127" s="231" t="inlineStr">
        <is>
          <t>Expr.art</t>
        </is>
      </c>
      <c r="AB127" s="231" t="inlineStr">
        <is>
          <t>Expr.corp</t>
        </is>
      </c>
      <c r="AC127" s="232" t="inlineStr">
        <is>
          <t>Coord.</t>
        </is>
      </c>
      <c r="AD127" s="232" t="inlineStr">
        <is>
          <t>Endur.</t>
        </is>
      </c>
      <c r="AE127" s="232" t="inlineStr">
        <is>
          <t>Esp.sport</t>
        </is>
      </c>
      <c r="AF127" s="267" t="inlineStr">
        <is>
          <t>MOY</t>
        </is>
      </c>
      <c r="AH127" s="229" t="inlineStr">
        <is>
          <t>Règles</t>
        </is>
      </c>
      <c r="AI127" s="229" t="inlineStr">
        <is>
          <t>Coopér.</t>
        </is>
      </c>
      <c r="AJ127" s="229" t="inlineStr">
        <is>
          <t>Comm.</t>
        </is>
      </c>
      <c r="AK127" s="229" t="inlineStr">
        <is>
          <t>Entraide</t>
        </is>
      </c>
      <c r="AL127" s="230" t="inlineStr">
        <is>
          <t>Initiat.</t>
        </is>
      </c>
      <c r="AM127" s="230" t="inlineStr">
        <is>
          <t>Gest.mat</t>
        </is>
      </c>
      <c r="AN127" s="230" t="inlineStr">
        <is>
          <t>Orga.</t>
        </is>
      </c>
      <c r="AO127" s="231" t="inlineStr">
        <is>
          <t>Imagin.</t>
        </is>
      </c>
      <c r="AP127" s="231" t="inlineStr">
        <is>
          <t>Expr.art</t>
        </is>
      </c>
      <c r="AQ127" s="231" t="inlineStr">
        <is>
          <t>Expr.corp</t>
        </is>
      </c>
      <c r="AR127" s="232" t="inlineStr">
        <is>
          <t>Coord.</t>
        </is>
      </c>
      <c r="AS127" s="232" t="inlineStr">
        <is>
          <t>Endur.</t>
        </is>
      </c>
      <c r="AT127" s="232" t="inlineStr">
        <is>
          <t>Esp.sport</t>
        </is>
      </c>
      <c r="AU127" s="269" t="inlineStr">
        <is>
          <t>MOY</t>
        </is>
      </c>
    </row>
    <row r="128" ht="13.8" customHeight="1" s="185">
      <c r="A128" s="213" t="n">
        <v>1</v>
      </c>
      <c r="B128" s="234">
        <f t="array" ref="B128:B128">IFERROR(INDEX(Liste_Enfants!B$4:B$53,SMALL(IF(Liste_Enfants!E$4:E$53="D",ROW(Liste_Enfants!E$4:E$53)-3),1))&amp;" "&amp;INDEX(Liste_Enfants!C$4:C$53,SMALL(IF(Liste_Enfants!E$4:E$53="D",ROW(Liste_Enfants!E$4:E$53)-3),1)),"")</f>
        <v/>
      </c>
      <c r="C128" s="235" t="n"/>
      <c r="D128" s="236" t="n"/>
      <c r="E128" s="236" t="n"/>
      <c r="F128" s="236" t="n"/>
      <c r="G128" s="236" t="n"/>
      <c r="H128" s="236" t="n"/>
      <c r="I128" s="236" t="n"/>
      <c r="J128" s="236" t="n"/>
      <c r="K128" s="236" t="n"/>
      <c r="L128" s="236" t="n"/>
      <c r="M128" s="236" t="n"/>
      <c r="N128" s="236" t="n"/>
      <c r="O128" s="236" t="n"/>
      <c r="P128" s="236" t="n"/>
      <c r="Q128" s="264">
        <f>IF(COUNTA(D128:P128)=0,"",ROUND(AVERAGE(D128:P128),1))</f>
        <v/>
      </c>
      <c r="S128" s="236" t="n"/>
      <c r="T128" s="236" t="n"/>
      <c r="U128" s="236" t="n"/>
      <c r="V128" s="236" t="n"/>
      <c r="W128" s="236" t="n"/>
      <c r="X128" s="236" t="n"/>
      <c r="Y128" s="236" t="n"/>
      <c r="Z128" s="236" t="n"/>
      <c r="AA128" s="236" t="n"/>
      <c r="AB128" s="236" t="n"/>
      <c r="AC128" s="236" t="n"/>
      <c r="AD128" s="236" t="n"/>
      <c r="AE128" s="236" t="n"/>
      <c r="AF128" s="264">
        <f>IF(COUNTA(S128:AE128)=0,"",ROUND(AVERAGE(S128:AE128),1))</f>
        <v/>
      </c>
      <c r="AH128" s="236" t="n"/>
      <c r="AI128" s="236" t="n"/>
      <c r="AJ128" s="236" t="n"/>
      <c r="AK128" s="236" t="n"/>
      <c r="AL128" s="236" t="n"/>
      <c r="AM128" s="236" t="n"/>
      <c r="AN128" s="236" t="n"/>
      <c r="AO128" s="236" t="n"/>
      <c r="AP128" s="236" t="n"/>
      <c r="AQ128" s="236" t="n"/>
      <c r="AR128" s="236" t="n"/>
      <c r="AS128" s="236" t="n"/>
      <c r="AT128" s="236" t="n"/>
      <c r="AU128" s="237">
        <f>IF(COUNTA(AH128:AT128)=0,"",ROUND(AVERAGE(AH128:AT128),1))</f>
        <v/>
      </c>
    </row>
    <row r="129" ht="13.8" customHeight="1" s="185">
      <c r="A129" s="238" t="n">
        <v>2</v>
      </c>
      <c r="B129" s="239">
        <f t="array" ref="B129:B129">IFERROR(INDEX(Liste_Enfants!B$4:B$53,SMALL(IF(Liste_Enfants!E$4:E$53="D",ROW(Liste_Enfants!E$4:E$53)-3),2))&amp;" "&amp;INDEX(Liste_Enfants!C$4:C$53,SMALL(IF(Liste_Enfants!E$4:E$53="D",ROW(Liste_Enfants!E$4:E$53)-3),2)),"")</f>
        <v/>
      </c>
      <c r="C129" s="235" t="n"/>
      <c r="D129" s="236" t="n"/>
      <c r="E129" s="236" t="n"/>
      <c r="F129" s="236" t="n"/>
      <c r="G129" s="236" t="n"/>
      <c r="H129" s="236" t="n"/>
      <c r="I129" s="236" t="n"/>
      <c r="J129" s="236" t="n"/>
      <c r="K129" s="236" t="n"/>
      <c r="L129" s="236" t="n"/>
      <c r="M129" s="236" t="n"/>
      <c r="N129" s="236" t="n"/>
      <c r="O129" s="236" t="n"/>
      <c r="P129" s="236" t="n"/>
      <c r="Q129" s="264">
        <f>IF(COUNTA(D129:P129)=0,"",ROUND(AVERAGE(D129:P129),1))</f>
        <v/>
      </c>
      <c r="S129" s="236" t="n"/>
      <c r="T129" s="236" t="n"/>
      <c r="U129" s="236" t="n"/>
      <c r="V129" s="236" t="n"/>
      <c r="W129" s="236" t="n"/>
      <c r="X129" s="236" t="n"/>
      <c r="Y129" s="236" t="n"/>
      <c r="Z129" s="236" t="n"/>
      <c r="AA129" s="236" t="n"/>
      <c r="AB129" s="236" t="n"/>
      <c r="AC129" s="236" t="n"/>
      <c r="AD129" s="236" t="n"/>
      <c r="AE129" s="236" t="n"/>
      <c r="AF129" s="264">
        <f>IF(COUNTA(S129:AE129)=0,"",ROUND(AVERAGE(S129:AE129),1))</f>
        <v/>
      </c>
      <c r="AH129" s="236" t="n"/>
      <c r="AI129" s="236" t="n"/>
      <c r="AJ129" s="236" t="n"/>
      <c r="AK129" s="236" t="n"/>
      <c r="AL129" s="236" t="n"/>
      <c r="AM129" s="236" t="n"/>
      <c r="AN129" s="236" t="n"/>
      <c r="AO129" s="236" t="n"/>
      <c r="AP129" s="236" t="n"/>
      <c r="AQ129" s="236" t="n"/>
      <c r="AR129" s="236" t="n"/>
      <c r="AS129" s="236" t="n"/>
      <c r="AT129" s="236" t="n"/>
      <c r="AU129" s="237">
        <f>IF(COUNTA(AH129:AT129)=0,"",ROUND(AVERAGE(AH129:AT129),1))</f>
        <v/>
      </c>
    </row>
    <row r="130" ht="13.8" customHeight="1" s="185">
      <c r="A130" s="213" t="n">
        <v>3</v>
      </c>
      <c r="B130" s="234">
        <f t="array" ref="B130:B130">IFERROR(INDEX(Liste_Enfants!B$4:B$53,SMALL(IF(Liste_Enfants!E$4:E$53="D",ROW(Liste_Enfants!E$4:E$53)-3),3))&amp;" "&amp;INDEX(Liste_Enfants!C$4:C$53,SMALL(IF(Liste_Enfants!E$4:E$53="D",ROW(Liste_Enfants!E$4:E$53)-3),3)),"")</f>
        <v/>
      </c>
      <c r="C130" s="235" t="n"/>
      <c r="D130" s="236" t="n"/>
      <c r="E130" s="236" t="n"/>
      <c r="F130" s="236" t="n"/>
      <c r="G130" s="236" t="n"/>
      <c r="H130" s="236" t="n"/>
      <c r="I130" s="236" t="n"/>
      <c r="J130" s="236" t="n"/>
      <c r="K130" s="236" t="n"/>
      <c r="L130" s="236" t="n"/>
      <c r="M130" s="236" t="n"/>
      <c r="N130" s="236" t="n"/>
      <c r="O130" s="236" t="n"/>
      <c r="P130" s="236" t="n"/>
      <c r="Q130" s="264">
        <f>IF(COUNTA(D130:P130)=0,"",ROUND(AVERAGE(D130:P130),1))</f>
        <v/>
      </c>
      <c r="S130" s="236" t="n"/>
      <c r="T130" s="236" t="n"/>
      <c r="U130" s="236" t="n"/>
      <c r="V130" s="236" t="n"/>
      <c r="W130" s="236" t="n"/>
      <c r="X130" s="236" t="n"/>
      <c r="Y130" s="236" t="n"/>
      <c r="Z130" s="236" t="n"/>
      <c r="AA130" s="236" t="n"/>
      <c r="AB130" s="236" t="n"/>
      <c r="AC130" s="236" t="n"/>
      <c r="AD130" s="236" t="n"/>
      <c r="AE130" s="236" t="n"/>
      <c r="AF130" s="264">
        <f>IF(COUNTA(S130:AE130)=0,"",ROUND(AVERAGE(S130:AE130),1))</f>
        <v/>
      </c>
      <c r="AH130" s="236" t="n"/>
      <c r="AI130" s="236" t="n"/>
      <c r="AJ130" s="236" t="n"/>
      <c r="AK130" s="236" t="n"/>
      <c r="AL130" s="236" t="n"/>
      <c r="AM130" s="236" t="n"/>
      <c r="AN130" s="236" t="n"/>
      <c r="AO130" s="236" t="n"/>
      <c r="AP130" s="236" t="n"/>
      <c r="AQ130" s="236" t="n"/>
      <c r="AR130" s="236" t="n"/>
      <c r="AS130" s="236" t="n"/>
      <c r="AT130" s="236" t="n"/>
      <c r="AU130" s="237">
        <f>IF(COUNTA(AH130:AT130)=0,"",ROUND(AVERAGE(AH130:AT130),1))</f>
        <v/>
      </c>
    </row>
    <row r="131" ht="13.8" customHeight="1" s="185">
      <c r="A131" s="238" t="n">
        <v>4</v>
      </c>
      <c r="B131" s="239">
        <f t="array" ref="B131:B131">IFERROR(INDEX(Liste_Enfants!B$4:B$53,SMALL(IF(Liste_Enfants!E$4:E$53="D",ROW(Liste_Enfants!E$4:E$53)-3),4))&amp;" "&amp;INDEX(Liste_Enfants!C$4:C$53,SMALL(IF(Liste_Enfants!E$4:E$53="D",ROW(Liste_Enfants!E$4:E$53)-3),4)),"")</f>
        <v/>
      </c>
      <c r="C131" s="235" t="n"/>
      <c r="D131" s="236" t="n"/>
      <c r="E131" s="236" t="n"/>
      <c r="F131" s="236" t="n"/>
      <c r="G131" s="236" t="n"/>
      <c r="H131" s="236" t="n"/>
      <c r="I131" s="236" t="n"/>
      <c r="J131" s="236" t="n"/>
      <c r="K131" s="236" t="n"/>
      <c r="L131" s="236" t="n"/>
      <c r="M131" s="236" t="n"/>
      <c r="N131" s="236" t="n"/>
      <c r="O131" s="236" t="n"/>
      <c r="P131" s="236" t="n"/>
      <c r="Q131" s="264">
        <f>IF(COUNTA(D131:P131)=0,"",ROUND(AVERAGE(D131:P131),1))</f>
        <v/>
      </c>
      <c r="S131" s="236" t="n"/>
      <c r="T131" s="236" t="n"/>
      <c r="U131" s="236" t="n"/>
      <c r="V131" s="236" t="n"/>
      <c r="W131" s="236" t="n"/>
      <c r="X131" s="236" t="n"/>
      <c r="Y131" s="236" t="n"/>
      <c r="Z131" s="236" t="n"/>
      <c r="AA131" s="236" t="n"/>
      <c r="AB131" s="236" t="n"/>
      <c r="AC131" s="236" t="n"/>
      <c r="AD131" s="236" t="n"/>
      <c r="AE131" s="236" t="n"/>
      <c r="AF131" s="264">
        <f>IF(COUNTA(S131:AE131)=0,"",ROUND(AVERAGE(S131:AE131),1))</f>
        <v/>
      </c>
      <c r="AH131" s="236" t="n"/>
      <c r="AI131" s="236" t="n"/>
      <c r="AJ131" s="236" t="n"/>
      <c r="AK131" s="236" t="n"/>
      <c r="AL131" s="236" t="n"/>
      <c r="AM131" s="236" t="n"/>
      <c r="AN131" s="236" t="n"/>
      <c r="AO131" s="236" t="n"/>
      <c r="AP131" s="236" t="n"/>
      <c r="AQ131" s="236" t="n"/>
      <c r="AR131" s="236" t="n"/>
      <c r="AS131" s="236" t="n"/>
      <c r="AT131" s="236" t="n"/>
      <c r="AU131" s="237">
        <f>IF(COUNTA(AH131:AT131)=0,"",ROUND(AVERAGE(AH131:AT131),1))</f>
        <v/>
      </c>
    </row>
    <row r="132" ht="13.8" customHeight="1" s="185">
      <c r="A132" s="213" t="n">
        <v>5</v>
      </c>
      <c r="B132" s="234">
        <f t="array" ref="B132:B132">IFERROR(INDEX(Liste_Enfants!B$4:B$53,SMALL(IF(Liste_Enfants!E$4:E$53="D",ROW(Liste_Enfants!E$4:E$53)-3),5))&amp;" "&amp;INDEX(Liste_Enfants!C$4:C$53,SMALL(IF(Liste_Enfants!E$4:E$53="D",ROW(Liste_Enfants!E$4:E$53)-3),5)),"")</f>
        <v/>
      </c>
      <c r="C132" s="235" t="n"/>
      <c r="D132" s="236" t="n"/>
      <c r="E132" s="236" t="n"/>
      <c r="F132" s="236" t="n"/>
      <c r="G132" s="236" t="n"/>
      <c r="H132" s="236" t="n"/>
      <c r="I132" s="236" t="n"/>
      <c r="J132" s="236" t="n"/>
      <c r="K132" s="236" t="n"/>
      <c r="L132" s="236" t="n"/>
      <c r="M132" s="236" t="n"/>
      <c r="N132" s="236" t="n"/>
      <c r="O132" s="236" t="n"/>
      <c r="P132" s="236" t="n"/>
      <c r="Q132" s="264">
        <f>IF(COUNTA(D132:P132)=0,"",ROUND(AVERAGE(D132:P132),1))</f>
        <v/>
      </c>
      <c r="S132" s="236" t="n"/>
      <c r="T132" s="236" t="n"/>
      <c r="U132" s="236" t="n"/>
      <c r="V132" s="236" t="n"/>
      <c r="W132" s="236" t="n"/>
      <c r="X132" s="236" t="n"/>
      <c r="Y132" s="236" t="n"/>
      <c r="Z132" s="236" t="n"/>
      <c r="AA132" s="236" t="n"/>
      <c r="AB132" s="236" t="n"/>
      <c r="AC132" s="236" t="n"/>
      <c r="AD132" s="236" t="n"/>
      <c r="AE132" s="236" t="n"/>
      <c r="AF132" s="264">
        <f>IF(COUNTA(S132:AE132)=0,"",ROUND(AVERAGE(S132:AE132),1))</f>
        <v/>
      </c>
      <c r="AH132" s="236" t="n"/>
      <c r="AI132" s="236" t="n"/>
      <c r="AJ132" s="236" t="n"/>
      <c r="AK132" s="236" t="n"/>
      <c r="AL132" s="236" t="n"/>
      <c r="AM132" s="236" t="n"/>
      <c r="AN132" s="236" t="n"/>
      <c r="AO132" s="236" t="n"/>
      <c r="AP132" s="236" t="n"/>
      <c r="AQ132" s="236" t="n"/>
      <c r="AR132" s="236" t="n"/>
      <c r="AS132" s="236" t="n"/>
      <c r="AT132" s="236" t="n"/>
      <c r="AU132" s="237">
        <f>IF(COUNTA(AH132:AT132)=0,"",ROUND(AVERAGE(AH132:AT132),1))</f>
        <v/>
      </c>
    </row>
    <row r="133" ht="13.8" customHeight="1" s="185">
      <c r="A133" s="238" t="n">
        <v>6</v>
      </c>
      <c r="B133" s="239">
        <f t="array" ref="B133:B133">IFERROR(INDEX(Liste_Enfants!B$4:B$53,SMALL(IF(Liste_Enfants!E$4:E$53="D",ROW(Liste_Enfants!E$4:E$53)-3),6))&amp;" "&amp;INDEX(Liste_Enfants!C$4:C$53,SMALL(IF(Liste_Enfants!E$4:E$53="D",ROW(Liste_Enfants!E$4:E$53)-3),6)),"")</f>
        <v/>
      </c>
      <c r="C133" s="235" t="n"/>
      <c r="D133" s="236" t="n"/>
      <c r="E133" s="236" t="n"/>
      <c r="F133" s="236" t="n"/>
      <c r="G133" s="236" t="n"/>
      <c r="H133" s="236" t="n"/>
      <c r="I133" s="236" t="n"/>
      <c r="J133" s="236" t="n"/>
      <c r="K133" s="236" t="n"/>
      <c r="L133" s="236" t="n"/>
      <c r="M133" s="236" t="n"/>
      <c r="N133" s="236" t="n"/>
      <c r="O133" s="236" t="n"/>
      <c r="P133" s="236" t="n"/>
      <c r="Q133" s="264">
        <f>IF(COUNTA(D133:P133)=0,"",ROUND(AVERAGE(D133:P133),1))</f>
        <v/>
      </c>
      <c r="S133" s="236" t="n"/>
      <c r="T133" s="236" t="n"/>
      <c r="U133" s="236" t="n"/>
      <c r="V133" s="236" t="n"/>
      <c r="W133" s="236" t="n"/>
      <c r="X133" s="236" t="n"/>
      <c r="Y133" s="236" t="n"/>
      <c r="Z133" s="236" t="n"/>
      <c r="AA133" s="236" t="n"/>
      <c r="AB133" s="236" t="n"/>
      <c r="AC133" s="236" t="n"/>
      <c r="AD133" s="236" t="n"/>
      <c r="AE133" s="236" t="n"/>
      <c r="AF133" s="264">
        <f>IF(COUNTA(S133:AE133)=0,"",ROUND(AVERAGE(S133:AE133),1))</f>
        <v/>
      </c>
      <c r="AH133" s="236" t="n"/>
      <c r="AI133" s="236" t="n"/>
      <c r="AJ133" s="236" t="n"/>
      <c r="AK133" s="236" t="n"/>
      <c r="AL133" s="236" t="n"/>
      <c r="AM133" s="236" t="n"/>
      <c r="AN133" s="236" t="n"/>
      <c r="AO133" s="236" t="n"/>
      <c r="AP133" s="236" t="n"/>
      <c r="AQ133" s="236" t="n"/>
      <c r="AR133" s="236" t="n"/>
      <c r="AS133" s="236" t="n"/>
      <c r="AT133" s="236" t="n"/>
      <c r="AU133" s="237">
        <f>IF(COUNTA(AH133:AT133)=0,"",ROUND(AVERAGE(AH133:AT133),1))</f>
        <v/>
      </c>
    </row>
    <row r="134" ht="13.8" customHeight="1" s="185">
      <c r="A134" s="213" t="n">
        <v>7</v>
      </c>
      <c r="B134" s="234">
        <f t="array" ref="B134:B134">IFERROR(INDEX(Liste_Enfants!B$4:B$53,SMALL(IF(Liste_Enfants!E$4:E$53="D",ROW(Liste_Enfants!E$4:E$53)-3),7))&amp;" "&amp;INDEX(Liste_Enfants!C$4:C$53,SMALL(IF(Liste_Enfants!E$4:E$53="D",ROW(Liste_Enfants!E$4:E$53)-3),7)),"")</f>
        <v/>
      </c>
      <c r="C134" s="235" t="n"/>
      <c r="D134" s="236" t="n"/>
      <c r="E134" s="236" t="n"/>
      <c r="F134" s="236" t="n"/>
      <c r="G134" s="236" t="n"/>
      <c r="H134" s="236" t="n"/>
      <c r="I134" s="236" t="n"/>
      <c r="J134" s="236" t="n"/>
      <c r="K134" s="236" t="n"/>
      <c r="L134" s="236" t="n"/>
      <c r="M134" s="236" t="n"/>
      <c r="N134" s="236" t="n"/>
      <c r="O134" s="236" t="n"/>
      <c r="P134" s="236" t="n"/>
      <c r="Q134" s="264">
        <f>IF(COUNTA(D134:P134)=0,"",ROUND(AVERAGE(D134:P134),1))</f>
        <v/>
      </c>
      <c r="S134" s="236" t="n"/>
      <c r="T134" s="236" t="n"/>
      <c r="U134" s="236" t="n"/>
      <c r="V134" s="236" t="n"/>
      <c r="W134" s="236" t="n"/>
      <c r="X134" s="236" t="n"/>
      <c r="Y134" s="236" t="n"/>
      <c r="Z134" s="236" t="n"/>
      <c r="AA134" s="236" t="n"/>
      <c r="AB134" s="236" t="n"/>
      <c r="AC134" s="236" t="n"/>
      <c r="AD134" s="236" t="n"/>
      <c r="AE134" s="236" t="n"/>
      <c r="AF134" s="264">
        <f>IF(COUNTA(S134:AE134)=0,"",ROUND(AVERAGE(S134:AE134),1))</f>
        <v/>
      </c>
      <c r="AH134" s="236" t="n"/>
      <c r="AI134" s="236" t="n"/>
      <c r="AJ134" s="236" t="n"/>
      <c r="AK134" s="236" t="n"/>
      <c r="AL134" s="236" t="n"/>
      <c r="AM134" s="236" t="n"/>
      <c r="AN134" s="236" t="n"/>
      <c r="AO134" s="236" t="n"/>
      <c r="AP134" s="236" t="n"/>
      <c r="AQ134" s="236" t="n"/>
      <c r="AR134" s="236" t="n"/>
      <c r="AS134" s="236" t="n"/>
      <c r="AT134" s="236" t="n"/>
      <c r="AU134" s="237">
        <f>IF(COUNTA(AH134:AT134)=0,"",ROUND(AVERAGE(AH134:AT134),1))</f>
        <v/>
      </c>
    </row>
    <row r="135" ht="13.8" customHeight="1" s="185">
      <c r="A135" s="238" t="n">
        <v>8</v>
      </c>
      <c r="B135" s="239">
        <f t="array" ref="B135:B135">IFERROR(INDEX(Liste_Enfants!B$4:B$53,SMALL(IF(Liste_Enfants!E$4:E$53="D",ROW(Liste_Enfants!E$4:E$53)-3),8))&amp;" "&amp;INDEX(Liste_Enfants!C$4:C$53,SMALL(IF(Liste_Enfants!E$4:E$53="D",ROW(Liste_Enfants!E$4:E$53)-3),8)),"")</f>
        <v/>
      </c>
      <c r="C135" s="235" t="n"/>
      <c r="D135" s="236" t="n"/>
      <c r="E135" s="236" t="n"/>
      <c r="F135" s="236" t="n"/>
      <c r="G135" s="236" t="n"/>
      <c r="H135" s="236" t="n"/>
      <c r="I135" s="236" t="n"/>
      <c r="J135" s="236" t="n"/>
      <c r="K135" s="236" t="n"/>
      <c r="L135" s="236" t="n"/>
      <c r="M135" s="236" t="n"/>
      <c r="N135" s="236" t="n"/>
      <c r="O135" s="236" t="n"/>
      <c r="P135" s="236" t="n"/>
      <c r="Q135" s="264">
        <f>IF(COUNTA(D135:P135)=0,"",ROUND(AVERAGE(D135:P135),1))</f>
        <v/>
      </c>
      <c r="S135" s="236" t="n"/>
      <c r="T135" s="236" t="n"/>
      <c r="U135" s="236" t="n"/>
      <c r="V135" s="236" t="n"/>
      <c r="W135" s="236" t="n"/>
      <c r="X135" s="236" t="n"/>
      <c r="Y135" s="236" t="n"/>
      <c r="Z135" s="236" t="n"/>
      <c r="AA135" s="236" t="n"/>
      <c r="AB135" s="236" t="n"/>
      <c r="AC135" s="236" t="n"/>
      <c r="AD135" s="236" t="n"/>
      <c r="AE135" s="236" t="n"/>
      <c r="AF135" s="264">
        <f>IF(COUNTA(S135:AE135)=0,"",ROUND(AVERAGE(S135:AE135),1))</f>
        <v/>
      </c>
      <c r="AH135" s="236" t="n"/>
      <c r="AI135" s="236" t="n"/>
      <c r="AJ135" s="236" t="n"/>
      <c r="AK135" s="236" t="n"/>
      <c r="AL135" s="236" t="n"/>
      <c r="AM135" s="236" t="n"/>
      <c r="AN135" s="236" t="n"/>
      <c r="AO135" s="236" t="n"/>
      <c r="AP135" s="236" t="n"/>
      <c r="AQ135" s="236" t="n"/>
      <c r="AR135" s="236" t="n"/>
      <c r="AS135" s="236" t="n"/>
      <c r="AT135" s="236" t="n"/>
      <c r="AU135" s="237">
        <f>IF(COUNTA(AH135:AT135)=0,"",ROUND(AVERAGE(AH135:AT135),1))</f>
        <v/>
      </c>
    </row>
    <row r="136" ht="13.8" customHeight="1" s="185">
      <c r="A136" s="213" t="n">
        <v>9</v>
      </c>
      <c r="B136" s="234">
        <f t="array" ref="B136:B136">IFERROR(INDEX(Liste_Enfants!B$4:B$53,SMALL(IF(Liste_Enfants!E$4:E$53="D",ROW(Liste_Enfants!E$4:E$53)-3),9))&amp;" "&amp;INDEX(Liste_Enfants!C$4:C$53,SMALL(IF(Liste_Enfants!E$4:E$53="D",ROW(Liste_Enfants!E$4:E$53)-3),9)),"")</f>
        <v/>
      </c>
      <c r="C136" s="235" t="n"/>
      <c r="D136" s="236" t="n"/>
      <c r="E136" s="236" t="n"/>
      <c r="F136" s="236" t="n"/>
      <c r="G136" s="236" t="n"/>
      <c r="H136" s="236" t="n"/>
      <c r="I136" s="236" t="n"/>
      <c r="J136" s="236" t="n"/>
      <c r="K136" s="236" t="n"/>
      <c r="L136" s="236" t="n"/>
      <c r="M136" s="236" t="n"/>
      <c r="N136" s="236" t="n"/>
      <c r="O136" s="236" t="n"/>
      <c r="P136" s="236" t="n"/>
      <c r="Q136" s="264">
        <f>IF(COUNTA(D136:P136)=0,"",ROUND(AVERAGE(D136:P136),1))</f>
        <v/>
      </c>
      <c r="S136" s="236" t="n"/>
      <c r="T136" s="236" t="n"/>
      <c r="U136" s="236" t="n"/>
      <c r="V136" s="236" t="n"/>
      <c r="W136" s="236" t="n"/>
      <c r="X136" s="236" t="n"/>
      <c r="Y136" s="236" t="n"/>
      <c r="Z136" s="236" t="n"/>
      <c r="AA136" s="236" t="n"/>
      <c r="AB136" s="236" t="n"/>
      <c r="AC136" s="236" t="n"/>
      <c r="AD136" s="236" t="n"/>
      <c r="AE136" s="236" t="n"/>
      <c r="AF136" s="264">
        <f>IF(COUNTA(S136:AE136)=0,"",ROUND(AVERAGE(S136:AE136),1))</f>
        <v/>
      </c>
      <c r="AH136" s="236" t="n"/>
      <c r="AI136" s="236" t="n"/>
      <c r="AJ136" s="236" t="n"/>
      <c r="AK136" s="236" t="n"/>
      <c r="AL136" s="236" t="n"/>
      <c r="AM136" s="236" t="n"/>
      <c r="AN136" s="236" t="n"/>
      <c r="AO136" s="236" t="n"/>
      <c r="AP136" s="236" t="n"/>
      <c r="AQ136" s="236" t="n"/>
      <c r="AR136" s="236" t="n"/>
      <c r="AS136" s="236" t="n"/>
      <c r="AT136" s="236" t="n"/>
      <c r="AU136" s="237">
        <f>IF(COUNTA(AH136:AT136)=0,"",ROUND(AVERAGE(AH136:AT136),1))</f>
        <v/>
      </c>
    </row>
    <row r="137" ht="13.8" customHeight="1" s="185">
      <c r="A137" s="238" t="n">
        <v>10</v>
      </c>
      <c r="B137" s="239">
        <f t="array" ref="B137:B137">IFERROR(INDEX(Liste_Enfants!B$4:B$53,SMALL(IF(Liste_Enfants!E$4:E$53="D",ROW(Liste_Enfants!E$4:E$53)-3),10))&amp;" "&amp;INDEX(Liste_Enfants!C$4:C$53,SMALL(IF(Liste_Enfants!E$4:E$53="D",ROW(Liste_Enfants!E$4:E$53)-3),10)),"")</f>
        <v/>
      </c>
      <c r="C137" s="235" t="n"/>
      <c r="D137" s="236" t="n"/>
      <c r="E137" s="236" t="n"/>
      <c r="F137" s="236" t="n"/>
      <c r="G137" s="236" t="n"/>
      <c r="H137" s="236" t="n"/>
      <c r="I137" s="236" t="n"/>
      <c r="J137" s="236" t="n"/>
      <c r="K137" s="236" t="n"/>
      <c r="L137" s="236" t="n"/>
      <c r="M137" s="236" t="n"/>
      <c r="N137" s="236" t="n"/>
      <c r="O137" s="236" t="n"/>
      <c r="P137" s="236" t="n"/>
      <c r="Q137" s="264">
        <f>IF(COUNTA(D137:P137)=0,"",ROUND(AVERAGE(D137:P137),1))</f>
        <v/>
      </c>
      <c r="S137" s="236" t="n"/>
      <c r="T137" s="236" t="n"/>
      <c r="U137" s="236" t="n"/>
      <c r="V137" s="236" t="n"/>
      <c r="W137" s="236" t="n"/>
      <c r="X137" s="236" t="n"/>
      <c r="Y137" s="236" t="n"/>
      <c r="Z137" s="236" t="n"/>
      <c r="AA137" s="236" t="n"/>
      <c r="AB137" s="236" t="n"/>
      <c r="AC137" s="236" t="n"/>
      <c r="AD137" s="236" t="n"/>
      <c r="AE137" s="236" t="n"/>
      <c r="AF137" s="264">
        <f>IF(COUNTA(S137:AE137)=0,"",ROUND(AVERAGE(S137:AE137),1))</f>
        <v/>
      </c>
      <c r="AH137" s="236" t="n"/>
      <c r="AI137" s="236" t="n"/>
      <c r="AJ137" s="236" t="n"/>
      <c r="AK137" s="236" t="n"/>
      <c r="AL137" s="236" t="n"/>
      <c r="AM137" s="236" t="n"/>
      <c r="AN137" s="236" t="n"/>
      <c r="AO137" s="236" t="n"/>
      <c r="AP137" s="236" t="n"/>
      <c r="AQ137" s="236" t="n"/>
      <c r="AR137" s="236" t="n"/>
      <c r="AS137" s="236" t="n"/>
      <c r="AT137" s="236" t="n"/>
      <c r="AU137" s="237">
        <f>IF(COUNTA(AH137:AT137)=0,"",ROUND(AVERAGE(AH137:AT137),1))</f>
        <v/>
      </c>
    </row>
    <row r="138" ht="13.8" customHeight="1" s="185">
      <c r="A138" s="213" t="n">
        <v>11</v>
      </c>
      <c r="B138" s="234">
        <f t="array" ref="B138:B138">IFERROR(INDEX(Liste_Enfants!B$4:B$53,SMALL(IF(Liste_Enfants!E$4:E$53="D",ROW(Liste_Enfants!E$4:E$53)-3),11))&amp;" "&amp;INDEX(Liste_Enfants!C$4:C$53,SMALL(IF(Liste_Enfants!E$4:E$53="D",ROW(Liste_Enfants!E$4:E$53)-3),11)),"")</f>
        <v/>
      </c>
      <c r="C138" s="235" t="n"/>
      <c r="D138" s="236" t="n"/>
      <c r="E138" s="236" t="n"/>
      <c r="F138" s="236" t="n"/>
      <c r="G138" s="236" t="n"/>
      <c r="H138" s="236" t="n"/>
      <c r="I138" s="236" t="n"/>
      <c r="J138" s="236" t="n"/>
      <c r="K138" s="236" t="n"/>
      <c r="L138" s="236" t="n"/>
      <c r="M138" s="236" t="n"/>
      <c r="N138" s="236" t="n"/>
      <c r="O138" s="236" t="n"/>
      <c r="P138" s="236" t="n"/>
      <c r="Q138" s="264">
        <f>IF(COUNTA(D138:P138)=0,"",ROUND(AVERAGE(D138:P138),1))</f>
        <v/>
      </c>
      <c r="S138" s="236" t="n"/>
      <c r="T138" s="236" t="n"/>
      <c r="U138" s="236" t="n"/>
      <c r="V138" s="236" t="n"/>
      <c r="W138" s="236" t="n"/>
      <c r="X138" s="236" t="n"/>
      <c r="Y138" s="236" t="n"/>
      <c r="Z138" s="236" t="n"/>
      <c r="AA138" s="236" t="n"/>
      <c r="AB138" s="236" t="n"/>
      <c r="AC138" s="236" t="n"/>
      <c r="AD138" s="236" t="n"/>
      <c r="AE138" s="236" t="n"/>
      <c r="AF138" s="264">
        <f>IF(COUNTA(S138:AE138)=0,"",ROUND(AVERAGE(S138:AE138),1))</f>
        <v/>
      </c>
      <c r="AH138" s="236" t="n"/>
      <c r="AI138" s="236" t="n"/>
      <c r="AJ138" s="236" t="n"/>
      <c r="AK138" s="236" t="n"/>
      <c r="AL138" s="236" t="n"/>
      <c r="AM138" s="236" t="n"/>
      <c r="AN138" s="236" t="n"/>
      <c r="AO138" s="236" t="n"/>
      <c r="AP138" s="236" t="n"/>
      <c r="AQ138" s="236" t="n"/>
      <c r="AR138" s="236" t="n"/>
      <c r="AS138" s="236" t="n"/>
      <c r="AT138" s="236" t="n"/>
      <c r="AU138" s="237">
        <f>IF(COUNTA(AH138:AT138)=0,"",ROUND(AVERAGE(AH138:AT138),1))</f>
        <v/>
      </c>
    </row>
    <row r="139" ht="13.8" customHeight="1" s="185">
      <c r="A139" s="238" t="n">
        <v>12</v>
      </c>
      <c r="B139" s="239">
        <f t="array" ref="B139:B139">IFERROR(INDEX(Liste_Enfants!B$4:B$53,SMALL(IF(Liste_Enfants!E$4:E$53="D",ROW(Liste_Enfants!E$4:E$53)-3),12))&amp;" "&amp;INDEX(Liste_Enfants!C$4:C$53,SMALL(IF(Liste_Enfants!E$4:E$53="D",ROW(Liste_Enfants!E$4:E$53)-3),12)),"")</f>
        <v/>
      </c>
      <c r="C139" s="235" t="n"/>
      <c r="D139" s="236" t="n"/>
      <c r="E139" s="236" t="n"/>
      <c r="F139" s="236" t="n"/>
      <c r="G139" s="236" t="n"/>
      <c r="H139" s="236" t="n"/>
      <c r="I139" s="236" t="n"/>
      <c r="J139" s="236" t="n"/>
      <c r="K139" s="236" t="n"/>
      <c r="L139" s="236" t="n"/>
      <c r="M139" s="236" t="n"/>
      <c r="N139" s="236" t="n"/>
      <c r="O139" s="236" t="n"/>
      <c r="P139" s="236" t="n"/>
      <c r="Q139" s="264">
        <f>IF(COUNTA(D139:P139)=0,"",ROUND(AVERAGE(D139:P139),1))</f>
        <v/>
      </c>
      <c r="S139" s="236" t="n"/>
      <c r="T139" s="236" t="n"/>
      <c r="U139" s="236" t="n"/>
      <c r="V139" s="236" t="n"/>
      <c r="W139" s="236" t="n"/>
      <c r="X139" s="236" t="n"/>
      <c r="Y139" s="236" t="n"/>
      <c r="Z139" s="236" t="n"/>
      <c r="AA139" s="236" t="n"/>
      <c r="AB139" s="236" t="n"/>
      <c r="AC139" s="236" t="n"/>
      <c r="AD139" s="236" t="n"/>
      <c r="AE139" s="236" t="n"/>
      <c r="AF139" s="264">
        <f>IF(COUNTA(S139:AE139)=0,"",ROUND(AVERAGE(S139:AE139),1))</f>
        <v/>
      </c>
      <c r="AH139" s="236" t="n"/>
      <c r="AI139" s="236" t="n"/>
      <c r="AJ139" s="236" t="n"/>
      <c r="AK139" s="236" t="n"/>
      <c r="AL139" s="236" t="n"/>
      <c r="AM139" s="236" t="n"/>
      <c r="AN139" s="236" t="n"/>
      <c r="AO139" s="236" t="n"/>
      <c r="AP139" s="236" t="n"/>
      <c r="AQ139" s="236" t="n"/>
      <c r="AR139" s="236" t="n"/>
      <c r="AS139" s="236" t="n"/>
      <c r="AT139" s="236" t="n"/>
      <c r="AU139" s="237">
        <f>IF(COUNTA(AH139:AT139)=0,"",ROUND(AVERAGE(AH139:AT139),1))</f>
        <v/>
      </c>
    </row>
    <row r="140" ht="13.8" customHeight="1" s="185">
      <c r="A140" s="213" t="n">
        <v>13</v>
      </c>
      <c r="B140" s="234">
        <f t="array" ref="B140:B140">IFERROR(INDEX(Liste_Enfants!B$4:B$53,SMALL(IF(Liste_Enfants!E$4:E$53="D",ROW(Liste_Enfants!E$4:E$53)-3),13))&amp;" "&amp;INDEX(Liste_Enfants!C$4:C$53,SMALL(IF(Liste_Enfants!E$4:E$53="D",ROW(Liste_Enfants!E$4:E$53)-3),13)),"")</f>
        <v/>
      </c>
      <c r="C140" s="235" t="n"/>
      <c r="D140" s="236" t="n"/>
      <c r="E140" s="236" t="n"/>
      <c r="F140" s="236" t="n"/>
      <c r="G140" s="236" t="n"/>
      <c r="H140" s="236" t="n"/>
      <c r="I140" s="236" t="n"/>
      <c r="J140" s="236" t="n"/>
      <c r="K140" s="236" t="n"/>
      <c r="L140" s="236" t="n"/>
      <c r="M140" s="236" t="n"/>
      <c r="N140" s="236" t="n"/>
      <c r="O140" s="236" t="n"/>
      <c r="P140" s="236" t="n"/>
      <c r="Q140" s="264">
        <f>IF(COUNTA(D140:P140)=0,"",ROUND(AVERAGE(D140:P140),1))</f>
        <v/>
      </c>
      <c r="S140" s="236" t="n"/>
      <c r="T140" s="236" t="n"/>
      <c r="U140" s="236" t="n"/>
      <c r="V140" s="236" t="n"/>
      <c r="W140" s="236" t="n"/>
      <c r="X140" s="236" t="n"/>
      <c r="Y140" s="236" t="n"/>
      <c r="Z140" s="236" t="n"/>
      <c r="AA140" s="236" t="n"/>
      <c r="AB140" s="236" t="n"/>
      <c r="AC140" s="236" t="n"/>
      <c r="AD140" s="236" t="n"/>
      <c r="AE140" s="236" t="n"/>
      <c r="AF140" s="264">
        <f>IF(COUNTA(S140:AE140)=0,"",ROUND(AVERAGE(S140:AE140),1))</f>
        <v/>
      </c>
      <c r="AH140" s="236" t="n"/>
      <c r="AI140" s="236" t="n"/>
      <c r="AJ140" s="236" t="n"/>
      <c r="AK140" s="236" t="n"/>
      <c r="AL140" s="236" t="n"/>
      <c r="AM140" s="236" t="n"/>
      <c r="AN140" s="236" t="n"/>
      <c r="AO140" s="236" t="n"/>
      <c r="AP140" s="236" t="n"/>
      <c r="AQ140" s="236" t="n"/>
      <c r="AR140" s="236" t="n"/>
      <c r="AS140" s="236" t="n"/>
      <c r="AT140" s="236" t="n"/>
      <c r="AU140" s="237">
        <f>IF(COUNTA(AH140:AT140)=0,"",ROUND(AVERAGE(AH140:AT140),1))</f>
        <v/>
      </c>
    </row>
    <row r="141" ht="13.8" customHeight="1" s="185">
      <c r="A141" s="238" t="n">
        <v>14</v>
      </c>
      <c r="B141" s="239">
        <f t="array" ref="B141:B141">IFERROR(INDEX(Liste_Enfants!B$4:B$53,SMALL(IF(Liste_Enfants!E$4:E$53="D",ROW(Liste_Enfants!E$4:E$53)-3),14))&amp;" "&amp;INDEX(Liste_Enfants!C$4:C$53,SMALL(IF(Liste_Enfants!E$4:E$53="D",ROW(Liste_Enfants!E$4:E$53)-3),14)),"")</f>
        <v/>
      </c>
      <c r="C141" s="235" t="n"/>
      <c r="D141" s="236" t="n"/>
      <c r="E141" s="236" t="n"/>
      <c r="F141" s="236" t="n"/>
      <c r="G141" s="236" t="n"/>
      <c r="H141" s="236" t="n"/>
      <c r="I141" s="236" t="n"/>
      <c r="J141" s="236" t="n"/>
      <c r="K141" s="236" t="n"/>
      <c r="L141" s="236" t="n"/>
      <c r="M141" s="236" t="n"/>
      <c r="N141" s="236" t="n"/>
      <c r="O141" s="236" t="n"/>
      <c r="P141" s="236" t="n"/>
      <c r="Q141" s="264">
        <f>IF(COUNTA(D141:P141)=0,"",ROUND(AVERAGE(D141:P141),1))</f>
        <v/>
      </c>
      <c r="S141" s="236" t="n"/>
      <c r="T141" s="236" t="n"/>
      <c r="U141" s="236" t="n"/>
      <c r="V141" s="236" t="n"/>
      <c r="W141" s="236" t="n"/>
      <c r="X141" s="236" t="n"/>
      <c r="Y141" s="236" t="n"/>
      <c r="Z141" s="236" t="n"/>
      <c r="AA141" s="236" t="n"/>
      <c r="AB141" s="236" t="n"/>
      <c r="AC141" s="236" t="n"/>
      <c r="AD141" s="236" t="n"/>
      <c r="AE141" s="236" t="n"/>
      <c r="AF141" s="264">
        <f>IF(COUNTA(S141:AE141)=0,"",ROUND(AVERAGE(S141:AE141),1))</f>
        <v/>
      </c>
      <c r="AH141" s="236" t="n"/>
      <c r="AI141" s="236" t="n"/>
      <c r="AJ141" s="236" t="n"/>
      <c r="AK141" s="236" t="n"/>
      <c r="AL141" s="236" t="n"/>
      <c r="AM141" s="236" t="n"/>
      <c r="AN141" s="236" t="n"/>
      <c r="AO141" s="236" t="n"/>
      <c r="AP141" s="236" t="n"/>
      <c r="AQ141" s="236" t="n"/>
      <c r="AR141" s="236" t="n"/>
      <c r="AS141" s="236" t="n"/>
      <c r="AT141" s="236" t="n"/>
      <c r="AU141" s="237">
        <f>IF(COUNTA(AH141:AT141)=0,"",ROUND(AVERAGE(AH141:AT141),1))</f>
        <v/>
      </c>
    </row>
    <row r="142" ht="13.8" customHeight="1" s="185">
      <c r="A142" s="213" t="n">
        <v>15</v>
      </c>
      <c r="B142" s="234">
        <f t="array" ref="B142:B142">IFERROR(INDEX(Liste_Enfants!B$4:B$53,SMALL(IF(Liste_Enfants!E$4:E$53="D",ROW(Liste_Enfants!E$4:E$53)-3),15))&amp;" "&amp;INDEX(Liste_Enfants!C$4:C$53,SMALL(IF(Liste_Enfants!E$4:E$53="D",ROW(Liste_Enfants!E$4:E$53)-3),15)),"")</f>
        <v/>
      </c>
      <c r="C142" s="235" t="n"/>
      <c r="D142" s="236" t="n"/>
      <c r="E142" s="236" t="n"/>
      <c r="F142" s="236" t="n"/>
      <c r="G142" s="236" t="n"/>
      <c r="H142" s="236" t="n"/>
      <c r="I142" s="236" t="n"/>
      <c r="J142" s="236" t="n"/>
      <c r="K142" s="236" t="n"/>
      <c r="L142" s="236" t="n"/>
      <c r="M142" s="236" t="n"/>
      <c r="N142" s="236" t="n"/>
      <c r="O142" s="236" t="n"/>
      <c r="P142" s="236" t="n"/>
      <c r="Q142" s="264">
        <f>IF(COUNTA(D142:P142)=0,"",ROUND(AVERAGE(D142:P142),1))</f>
        <v/>
      </c>
      <c r="S142" s="236" t="n"/>
      <c r="T142" s="236" t="n"/>
      <c r="U142" s="236" t="n"/>
      <c r="V142" s="236" t="n"/>
      <c r="W142" s="236" t="n"/>
      <c r="X142" s="236" t="n"/>
      <c r="Y142" s="236" t="n"/>
      <c r="Z142" s="236" t="n"/>
      <c r="AA142" s="236" t="n"/>
      <c r="AB142" s="236" t="n"/>
      <c r="AC142" s="236" t="n"/>
      <c r="AD142" s="236" t="n"/>
      <c r="AE142" s="236" t="n"/>
      <c r="AF142" s="264">
        <f>IF(COUNTA(S142:AE142)=0,"",ROUND(AVERAGE(S142:AE142),1))</f>
        <v/>
      </c>
      <c r="AH142" s="236" t="n"/>
      <c r="AI142" s="236" t="n"/>
      <c r="AJ142" s="236" t="n"/>
      <c r="AK142" s="236" t="n"/>
      <c r="AL142" s="236" t="n"/>
      <c r="AM142" s="236" t="n"/>
      <c r="AN142" s="236" t="n"/>
      <c r="AO142" s="236" t="n"/>
      <c r="AP142" s="236" t="n"/>
      <c r="AQ142" s="236" t="n"/>
      <c r="AR142" s="236" t="n"/>
      <c r="AS142" s="236" t="n"/>
      <c r="AT142" s="236" t="n"/>
      <c r="AU142" s="237">
        <f>IF(COUNTA(AH142:AT142)=0,"",ROUND(AVERAGE(AH142:AT142),1))</f>
        <v/>
      </c>
    </row>
    <row r="143" ht="12.8" customHeight="1" s="185">
      <c r="A143" s="233" t="inlineStr">
        <is>
          <t>📊 MOY.</t>
        </is>
      </c>
      <c r="C143" s="235" t="n"/>
      <c r="D143" s="241">
        <f>IF(COUNTA(D128:D142)=0,"",ROUND(AVERAGE(D128:D142),1))</f>
        <v/>
      </c>
      <c r="E143" s="241">
        <f>IF(COUNTA(E128:E142)=0,"",ROUND(AVERAGE(E128:E142),1))</f>
        <v/>
      </c>
      <c r="F143" s="241">
        <f>IF(COUNTA(F128:F142)=0,"",ROUND(AVERAGE(F128:F142),1))</f>
        <v/>
      </c>
      <c r="G143" s="241">
        <f>IF(COUNTA(G128:G142)=0,"",ROUND(AVERAGE(G128:G142),1))</f>
        <v/>
      </c>
      <c r="H143" s="241">
        <f>IF(COUNTA(H128:H142)=0,"",ROUND(AVERAGE(H128:H142),1))</f>
        <v/>
      </c>
      <c r="I143" s="241">
        <f>IF(COUNTA(I128:I142)=0,"",ROUND(AVERAGE(I128:I142),1))</f>
        <v/>
      </c>
      <c r="J143" s="241">
        <f>IF(COUNTA(J128:J142)=0,"",ROUND(AVERAGE(J128:J142),1))</f>
        <v/>
      </c>
      <c r="K143" s="241">
        <f>IF(COUNTA(K128:K142)=0,"",ROUND(AVERAGE(K128:K142),1))</f>
        <v/>
      </c>
      <c r="L143" s="241">
        <f>IF(COUNTA(L128:L142)=0,"",ROUND(AVERAGE(L128:L142),1))</f>
        <v/>
      </c>
      <c r="M143" s="241">
        <f>IF(COUNTA(M128:M142)=0,"",ROUND(AVERAGE(M128:M142),1))</f>
        <v/>
      </c>
      <c r="N143" s="241">
        <f>IF(COUNTA(N128:N142)=0,"",ROUND(AVERAGE(N128:N142),1))</f>
        <v/>
      </c>
      <c r="O143" s="241">
        <f>IF(COUNTA(O128:O142)=0,"",ROUND(AVERAGE(O128:O142),1))</f>
        <v/>
      </c>
      <c r="P143" s="241">
        <f>IF(COUNTA(P128:P142)=0,"",ROUND(AVERAGE(P128:P142),1))</f>
        <v/>
      </c>
      <c r="Q143" s="265">
        <f>IF(COUNTA(Q128:Q142)=0,"",ROUND(AVERAGE(Q128:Q142),1))</f>
        <v/>
      </c>
      <c r="S143" s="241">
        <f>IF(COUNTA(S128:S142)=0,"",ROUND(AVERAGE(S128:S142),1))</f>
        <v/>
      </c>
      <c r="T143" s="241">
        <f>IF(COUNTA(T128:T142)=0,"",ROUND(AVERAGE(T128:T142),1))</f>
        <v/>
      </c>
      <c r="U143" s="241">
        <f>IF(COUNTA(U128:U142)=0,"",ROUND(AVERAGE(U128:U142),1))</f>
        <v/>
      </c>
      <c r="V143" s="241">
        <f>IF(COUNTA(V128:V142)=0,"",ROUND(AVERAGE(V128:V142),1))</f>
        <v/>
      </c>
      <c r="W143" s="241">
        <f>IF(COUNTA(W128:W142)=0,"",ROUND(AVERAGE(W128:W142),1))</f>
        <v/>
      </c>
      <c r="X143" s="241">
        <f>IF(COUNTA(X128:X142)=0,"",ROUND(AVERAGE(X128:X142),1))</f>
        <v/>
      </c>
      <c r="Y143" s="241">
        <f>IF(COUNTA(Y128:Y142)=0,"",ROUND(AVERAGE(Y128:Y142),1))</f>
        <v/>
      </c>
      <c r="Z143" s="241">
        <f>IF(COUNTA(Z128:Z142)=0,"",ROUND(AVERAGE(Z128:Z142),1))</f>
        <v/>
      </c>
      <c r="AA143" s="241">
        <f>IF(COUNTA(AA128:AA142)=0,"",ROUND(AVERAGE(AA128:AA142),1))</f>
        <v/>
      </c>
      <c r="AB143" s="241">
        <f>IF(COUNTA(AB128:AB142)=0,"",ROUND(AVERAGE(AB128:AB142),1))</f>
        <v/>
      </c>
      <c r="AC143" s="241">
        <f>IF(COUNTA(AC128:AC142)=0,"",ROUND(AVERAGE(AC128:AC142),1))</f>
        <v/>
      </c>
      <c r="AD143" s="241">
        <f>IF(COUNTA(AD128:AD142)=0,"",ROUND(AVERAGE(AD128:AD142),1))</f>
        <v/>
      </c>
      <c r="AE143" s="241">
        <f>IF(COUNTA(AE128:AE142)=0,"",ROUND(AVERAGE(AE128:AE142),1))</f>
        <v/>
      </c>
      <c r="AF143" s="265">
        <f>IF(COUNTA(AF128:AF142)=0,"",ROUND(AVERAGE(AF128:AF142),1))</f>
        <v/>
      </c>
      <c r="AH143" s="241">
        <f>IF(COUNTA(AH128:AH142)=0,"",ROUND(AVERAGE(AH128:AH142),1))</f>
        <v/>
      </c>
      <c r="AI143" s="241">
        <f>IF(COUNTA(AI128:AI142)=0,"",ROUND(AVERAGE(AI128:AI142),1))</f>
        <v/>
      </c>
      <c r="AJ143" s="241">
        <f>IF(COUNTA(AJ128:AJ142)=0,"",ROUND(AVERAGE(AJ128:AJ142),1))</f>
        <v/>
      </c>
      <c r="AK143" s="241">
        <f>IF(COUNTA(AK128:AK142)=0,"",ROUND(AVERAGE(AK128:AK142),1))</f>
        <v/>
      </c>
      <c r="AL143" s="241">
        <f>IF(COUNTA(AL128:AL142)=0,"",ROUND(AVERAGE(AL128:AL142),1))</f>
        <v/>
      </c>
      <c r="AM143" s="241">
        <f>IF(COUNTA(AM128:AM142)=0,"",ROUND(AVERAGE(AM128:AM142),1))</f>
        <v/>
      </c>
      <c r="AN143" s="241">
        <f>IF(COUNTA(AN128:AN142)=0,"",ROUND(AVERAGE(AN128:AN142),1))</f>
        <v/>
      </c>
      <c r="AO143" s="241">
        <f>IF(COUNTA(AO128:AO142)=0,"",ROUND(AVERAGE(AO128:AO142),1))</f>
        <v/>
      </c>
      <c r="AP143" s="241">
        <f>IF(COUNTA(AP128:AP142)=0,"",ROUND(AVERAGE(AP128:AP142),1))</f>
        <v/>
      </c>
      <c r="AQ143" s="241">
        <f>IF(COUNTA(AQ128:AQ142)=0,"",ROUND(AVERAGE(AQ128:AQ142),1))</f>
        <v/>
      </c>
      <c r="AR143" s="241">
        <f>IF(COUNTA(AR128:AR142)=0,"",ROUND(AVERAGE(AR128:AR142),1))</f>
        <v/>
      </c>
      <c r="AS143" s="241">
        <f>IF(COUNTA(AS128:AS142)=0,"",ROUND(AVERAGE(AS128:AS142),1))</f>
        <v/>
      </c>
      <c r="AT143" s="241">
        <f>IF(COUNTA(AT128:AT142)=0,"",ROUND(AVERAGE(AT128:AT142),1))</f>
        <v/>
      </c>
      <c r="AU143" s="266">
        <f>IF(COUNTA(AU128:AU142)=0,"",ROUND(AVERAGE(AU128:AU142),1))</f>
        <v/>
      </c>
    </row>
    <row r="144" ht="12.8" customHeight="1" s="185">
      <c r="A144" s="248" t="inlineStr">
        <is>
          <t>⭐ MOY. S2</t>
        </is>
      </c>
      <c r="C144" s="235" t="n"/>
      <c r="D144" s="249">
        <f>IF(COUNTA(D92,D109,D126,D143)=0,"",ROUND(AVERAGE(D92,D109,D126,D143),1))</f>
        <v/>
      </c>
      <c r="E144" s="249">
        <f>IF(COUNTA(E92,E109,E126,E143)=0,"",ROUND(AVERAGE(E92,E109,E126,E143),1))</f>
        <v/>
      </c>
      <c r="F144" s="249">
        <f>IF(COUNTA(F92,F109,F126,F143)=0,"",ROUND(AVERAGE(F92,F109,F126,F143),1))</f>
        <v/>
      </c>
      <c r="G144" s="249">
        <f>IF(COUNTA(G92,G109,G126,G143)=0,"",ROUND(AVERAGE(G92,G109,G126,G143),1))</f>
        <v/>
      </c>
      <c r="H144" s="249">
        <f>IF(COUNTA(H92,H109,H126,H143)=0,"",ROUND(AVERAGE(H92,H109,H126,H143),1))</f>
        <v/>
      </c>
      <c r="I144" s="249">
        <f>IF(COUNTA(I92,I109,I126,I143)=0,"",ROUND(AVERAGE(I92,I109,I126,I143),1))</f>
        <v/>
      </c>
      <c r="J144" s="249">
        <f>IF(COUNTA(J92,J109,J126,J143)=0,"",ROUND(AVERAGE(J92,J109,J126,J143),1))</f>
        <v/>
      </c>
      <c r="K144" s="249">
        <f>IF(COUNTA(K92,K109,K126,K143)=0,"",ROUND(AVERAGE(K92,K109,K126,K143),1))</f>
        <v/>
      </c>
      <c r="L144" s="249">
        <f>IF(COUNTA(L92,L109,L126,L143)=0,"",ROUND(AVERAGE(L92,L109,L126,L143),1))</f>
        <v/>
      </c>
      <c r="M144" s="249">
        <f>IF(COUNTA(M92,M109,M126,M143)=0,"",ROUND(AVERAGE(M92,M109,M126,M143),1))</f>
        <v/>
      </c>
      <c r="N144" s="249">
        <f>IF(COUNTA(N92,N109,N126,N143)=0,"",ROUND(AVERAGE(N92,N109,N126,N143),1))</f>
        <v/>
      </c>
      <c r="O144" s="249">
        <f>IF(COUNTA(O92,O109,O126,O143)=0,"",ROUND(AVERAGE(O92,O109,O126,O143),1))</f>
        <v/>
      </c>
      <c r="P144" s="249">
        <f>IF(COUNTA(P92,P109,P126,P143)=0,"",ROUND(AVERAGE(P92,P109,P126,P143),1))</f>
        <v/>
      </c>
      <c r="Q144" s="270">
        <f>IF(COUNTA(Q92,Q109,Q126,Q143)=0,"",ROUND(AVERAGE(Q92,Q109,Q126,Q143),1))</f>
        <v/>
      </c>
      <c r="S144" s="249">
        <f>IF(COUNTA(S92,S109,S126,S143)=0,"",ROUND(AVERAGE(S92,S109,S126,S143),1))</f>
        <v/>
      </c>
      <c r="T144" s="249">
        <f>IF(COUNTA(T92,T109,T126,T143)=0,"",ROUND(AVERAGE(T92,T109,T126,T143),1))</f>
        <v/>
      </c>
      <c r="U144" s="249">
        <f>IF(COUNTA(U92,U109,U126,U143)=0,"",ROUND(AVERAGE(U92,U109,U126,U143),1))</f>
        <v/>
      </c>
      <c r="V144" s="249">
        <f>IF(COUNTA(V92,V109,V126,V143)=0,"",ROUND(AVERAGE(V92,V109,V126,V143),1))</f>
        <v/>
      </c>
      <c r="W144" s="249">
        <f>IF(COUNTA(W92,W109,W126,W143)=0,"",ROUND(AVERAGE(W92,W109,W126,W143),1))</f>
        <v/>
      </c>
      <c r="X144" s="249">
        <f>IF(COUNTA(X92,X109,X126,X143)=0,"",ROUND(AVERAGE(X92,X109,X126,X143),1))</f>
        <v/>
      </c>
      <c r="Y144" s="249">
        <f>IF(COUNTA(Y92,Y109,Y126,Y143)=0,"",ROUND(AVERAGE(Y92,Y109,Y126,Y143),1))</f>
        <v/>
      </c>
      <c r="Z144" s="249">
        <f>IF(COUNTA(Z92,Z109,Z126,Z143)=0,"",ROUND(AVERAGE(Z92,Z109,Z126,Z143),1))</f>
        <v/>
      </c>
      <c r="AA144" s="249">
        <f>IF(COUNTA(AA92,AA109,AA126,AA143)=0,"",ROUND(AVERAGE(AA92,AA109,AA126,AA143),1))</f>
        <v/>
      </c>
      <c r="AB144" s="249">
        <f>IF(COUNTA(AB92,AB109,AB126,AB143)=0,"",ROUND(AVERAGE(AB92,AB109,AB126,AB143),1))</f>
        <v/>
      </c>
      <c r="AC144" s="249">
        <f>IF(COUNTA(AC92,AC109,AC126,AC143)=0,"",ROUND(AVERAGE(AC92,AC109,AC126,AC143),1))</f>
        <v/>
      </c>
      <c r="AD144" s="249">
        <f>IF(COUNTA(AD92,AD109,AD126,AD143)=0,"",ROUND(AVERAGE(AD92,AD109,AD126,AD143),1))</f>
        <v/>
      </c>
      <c r="AE144" s="249">
        <f>IF(COUNTA(AE92,AE109,AE126,AE143)=0,"",ROUND(AVERAGE(AE92,AE109,AE126,AE143),1))</f>
        <v/>
      </c>
      <c r="AF144" s="270">
        <f>IF(COUNTA(AF92,AF109,AF126,AF143)=0,"",ROUND(AVERAGE(AF92,AF109,AF126,AF143),1))</f>
        <v/>
      </c>
      <c r="AH144" s="249">
        <f>IF(COUNTA(AH92,AH109,AH126,AH143)=0,"",ROUND(AVERAGE(AH92,AH109,AH126,AH143),1))</f>
        <v/>
      </c>
      <c r="AI144" s="249">
        <f>IF(COUNTA(AI92,AI109,AI126,AI143)=0,"",ROUND(AVERAGE(AI92,AI109,AI126,AI143),1))</f>
        <v/>
      </c>
      <c r="AJ144" s="249">
        <f>IF(COUNTA(AJ92,AJ109,AJ126,AJ143)=0,"",ROUND(AVERAGE(AJ92,AJ109,AJ126,AJ143),1))</f>
        <v/>
      </c>
      <c r="AK144" s="249">
        <f>IF(COUNTA(AK92,AK109,AK126,AK143)=0,"",ROUND(AVERAGE(AK92,AK109,AK126,AK143),1))</f>
        <v/>
      </c>
      <c r="AL144" s="249">
        <f>IF(COUNTA(AL92,AL109,AL126,AL143)=0,"",ROUND(AVERAGE(AL92,AL109,AL126,AL143),1))</f>
        <v/>
      </c>
      <c r="AM144" s="249">
        <f>IF(COUNTA(AM92,AM109,AM126,AM143)=0,"",ROUND(AVERAGE(AM92,AM109,AM126,AM143),1))</f>
        <v/>
      </c>
      <c r="AN144" s="249">
        <f>IF(COUNTA(AN92,AN109,AN126,AN143)=0,"",ROUND(AVERAGE(AN92,AN109,AN126,AN143),1))</f>
        <v/>
      </c>
      <c r="AO144" s="249">
        <f>IF(COUNTA(AO92,AO109,AO126,AO143)=0,"",ROUND(AVERAGE(AO92,AO109,AO126,AO143),1))</f>
        <v/>
      </c>
      <c r="AP144" s="249">
        <f>IF(COUNTA(AP92,AP109,AP126,AP143)=0,"",ROUND(AVERAGE(AP92,AP109,AP126,AP143),1))</f>
        <v/>
      </c>
      <c r="AQ144" s="249">
        <f>IF(COUNTA(AQ92,AQ109,AQ126,AQ143)=0,"",ROUND(AVERAGE(AQ92,AQ109,AQ126,AQ143),1))</f>
        <v/>
      </c>
      <c r="AR144" s="249">
        <f>IF(COUNTA(AR92,AR109,AR126,AR143)=0,"",ROUND(AVERAGE(AR92,AR109,AR126,AR143),1))</f>
        <v/>
      </c>
      <c r="AS144" s="249">
        <f>IF(COUNTA(AS92,AS109,AS126,AS143)=0,"",ROUND(AVERAGE(AS92,AS109,AS126,AS143),1))</f>
        <v/>
      </c>
      <c r="AT144" s="249">
        <f>IF(COUNTA(AT92,AT109,AT126,AT143)=0,"",ROUND(AVERAGE(AT92,AT109,AT126,AT143),1))</f>
        <v/>
      </c>
      <c r="AU144" s="271">
        <f>IF(COUNTA(AU92,AU109,AU126,AU143)=0,"",ROUND(AVERAGE(AU92,AU109,AU126,AU143),1))</f>
        <v/>
      </c>
    </row>
    <row r="145" ht="13.8" customHeight="1" s="185">
      <c r="C145" s="235" t="n"/>
      <c r="D145" s="194" t="n"/>
      <c r="E145" s="194" t="n"/>
      <c r="F145" s="194" t="n"/>
      <c r="G145" s="194" t="n"/>
      <c r="H145" s="194" t="n"/>
      <c r="I145" s="194" t="n"/>
      <c r="J145" s="194" t="n"/>
      <c r="K145" s="194" t="n"/>
      <c r="L145" s="194" t="n"/>
      <c r="M145" s="194" t="n"/>
      <c r="N145" s="194" t="n"/>
      <c r="O145" s="194" t="n"/>
      <c r="P145" s="194" t="n"/>
      <c r="Q145" s="235" t="n"/>
      <c r="S145" s="194" t="n"/>
      <c r="T145" s="194" t="n"/>
      <c r="U145" s="194" t="n"/>
      <c r="V145" s="194" t="n"/>
      <c r="W145" s="194" t="n"/>
      <c r="X145" s="194" t="n"/>
      <c r="Y145" s="194" t="n"/>
      <c r="Z145" s="194" t="n"/>
      <c r="AA145" s="194" t="n"/>
      <c r="AB145" s="194" t="n"/>
      <c r="AC145" s="194" t="n"/>
      <c r="AD145" s="194" t="n"/>
      <c r="AE145" s="194" t="n"/>
      <c r="AF145" s="235" t="n"/>
      <c r="AH145" s="194" t="n"/>
      <c r="AI145" s="194" t="n"/>
      <c r="AJ145" s="194" t="n"/>
      <c r="AK145" s="194" t="n"/>
      <c r="AL145" s="194" t="n"/>
      <c r="AM145" s="194" t="n"/>
      <c r="AN145" s="194" t="n"/>
      <c r="AO145" s="194" t="n"/>
      <c r="AP145" s="194" t="n"/>
      <c r="AQ145" s="194" t="n"/>
      <c r="AR145" s="194" t="n"/>
      <c r="AS145" s="194" t="n"/>
      <c r="AT145" s="194" t="n"/>
    </row>
    <row r="146" ht="15.6" customHeight="1" s="185">
      <c r="A146" s="216" t="inlineStr">
        <is>
          <t>📋 T1 — 📆 SEMAINE 3</t>
        </is>
      </c>
      <c r="C146" s="235" t="n"/>
      <c r="D146" s="218" t="inlineStr">
        <is>
          <t>🤝 VIE COLLECT.</t>
        </is>
      </c>
      <c r="H146" s="219" t="inlineStr">
        <is>
          <t>🎯 AUTONOMIE</t>
        </is>
      </c>
      <c r="K146" s="220" t="inlineStr">
        <is>
          <t>🎨 CRÉATIVITÉ</t>
        </is>
      </c>
      <c r="N146" s="221" t="inlineStr">
        <is>
          <t>⚽ MOTRICITÉ</t>
        </is>
      </c>
      <c r="Q146" s="252" t="inlineStr">
        <is>
          <t>MOY</t>
        </is>
      </c>
      <c r="S146" s="218" t="inlineStr">
        <is>
          <t>🤝 VIE COLLECT.</t>
        </is>
      </c>
      <c r="W146" s="219" t="inlineStr">
        <is>
          <t>🎯 AUTONOMIE</t>
        </is>
      </c>
      <c r="Z146" s="220" t="inlineStr">
        <is>
          <t>🎨 CRÉATIVITÉ</t>
        </is>
      </c>
      <c r="AC146" s="221" t="inlineStr">
        <is>
          <t>⚽ MOTRICITÉ</t>
        </is>
      </c>
      <c r="AF146" s="252" t="inlineStr">
        <is>
          <t>MOY</t>
        </is>
      </c>
      <c r="AH146" s="218" t="inlineStr">
        <is>
          <t>🤝 VIE COLLECT.</t>
        </is>
      </c>
      <c r="AL146" s="219" t="inlineStr">
        <is>
          <t>🎯 AUTONOMIE</t>
        </is>
      </c>
      <c r="AO146" s="220" t="inlineStr">
        <is>
          <t>🎨 CRÉATIVITÉ</t>
        </is>
      </c>
      <c r="AR146" s="221" t="inlineStr">
        <is>
          <t>⚽ MOTRICITÉ</t>
        </is>
      </c>
      <c r="AU146" s="269" t="inlineStr">
        <is>
          <t>MOY</t>
        </is>
      </c>
    </row>
    <row r="147" ht="30" customHeight="1" s="185">
      <c r="A147" s="226" t="inlineStr">
        <is>
          <t>N°</t>
        </is>
      </c>
      <c r="B147" s="227" t="inlineStr">
        <is>
          <t>📅 LUNDI</t>
        </is>
      </c>
      <c r="C147" s="228" t="n"/>
      <c r="D147" s="229" t="inlineStr">
        <is>
          <t>Règles</t>
        </is>
      </c>
      <c r="E147" s="229" t="inlineStr">
        <is>
          <t>Coopér.</t>
        </is>
      </c>
      <c r="F147" s="229" t="inlineStr">
        <is>
          <t>Comm.</t>
        </is>
      </c>
      <c r="G147" s="229" t="inlineStr">
        <is>
          <t>Entraide</t>
        </is>
      </c>
      <c r="H147" s="230" t="inlineStr">
        <is>
          <t>Initiat.</t>
        </is>
      </c>
      <c r="I147" s="230" t="inlineStr">
        <is>
          <t>Gest.mat</t>
        </is>
      </c>
      <c r="J147" s="230" t="inlineStr">
        <is>
          <t>Orga.</t>
        </is>
      </c>
      <c r="K147" s="231" t="inlineStr">
        <is>
          <t>Imagin.</t>
        </is>
      </c>
      <c r="L147" s="231" t="inlineStr">
        <is>
          <t>Expr.art</t>
        </is>
      </c>
      <c r="M147" s="231" t="inlineStr">
        <is>
          <t>Expr.corp</t>
        </is>
      </c>
      <c r="N147" s="232" t="inlineStr">
        <is>
          <t>Coord.</t>
        </is>
      </c>
      <c r="O147" s="232" t="inlineStr">
        <is>
          <t>Endur.</t>
        </is>
      </c>
      <c r="P147" s="232" t="inlineStr">
        <is>
          <t>Esp.sport</t>
        </is>
      </c>
      <c r="Q147" s="267" t="inlineStr">
        <is>
          <t>MOY</t>
        </is>
      </c>
      <c r="R147" s="268" t="inlineStr">
        <is>
          <t>▼ Activité</t>
        </is>
      </c>
      <c r="S147" s="229" t="inlineStr">
        <is>
          <t>Règles</t>
        </is>
      </c>
      <c r="T147" s="229" t="inlineStr">
        <is>
          <t>Coopér.</t>
        </is>
      </c>
      <c r="U147" s="229" t="inlineStr">
        <is>
          <t>Comm.</t>
        </is>
      </c>
      <c r="V147" s="229" t="inlineStr">
        <is>
          <t>Entraide</t>
        </is>
      </c>
      <c r="W147" s="230" t="inlineStr">
        <is>
          <t>Initiat.</t>
        </is>
      </c>
      <c r="X147" s="230" t="inlineStr">
        <is>
          <t>Gest.mat</t>
        </is>
      </c>
      <c r="Y147" s="230" t="inlineStr">
        <is>
          <t>Orga.</t>
        </is>
      </c>
      <c r="Z147" s="231" t="inlineStr">
        <is>
          <t>Imagin.</t>
        </is>
      </c>
      <c r="AA147" s="231" t="inlineStr">
        <is>
          <t>Expr.art</t>
        </is>
      </c>
      <c r="AB147" s="231" t="inlineStr">
        <is>
          <t>Expr.corp</t>
        </is>
      </c>
      <c r="AC147" s="232" t="inlineStr">
        <is>
          <t>Coord.</t>
        </is>
      </c>
      <c r="AD147" s="232" t="inlineStr">
        <is>
          <t>Endur.</t>
        </is>
      </c>
      <c r="AE147" s="232" t="inlineStr">
        <is>
          <t>Esp.sport</t>
        </is>
      </c>
      <c r="AF147" s="267" t="inlineStr">
        <is>
          <t>MOY</t>
        </is>
      </c>
      <c r="AH147" s="229" t="inlineStr">
        <is>
          <t>Règles</t>
        </is>
      </c>
      <c r="AI147" s="229" t="inlineStr">
        <is>
          <t>Coopér.</t>
        </is>
      </c>
      <c r="AJ147" s="229" t="inlineStr">
        <is>
          <t>Comm.</t>
        </is>
      </c>
      <c r="AK147" s="229" t="inlineStr">
        <is>
          <t>Entraide</t>
        </is>
      </c>
      <c r="AL147" s="230" t="inlineStr">
        <is>
          <t>Initiat.</t>
        </is>
      </c>
      <c r="AM147" s="230" t="inlineStr">
        <is>
          <t>Gest.mat</t>
        </is>
      </c>
      <c r="AN147" s="230" t="inlineStr">
        <is>
          <t>Orga.</t>
        </is>
      </c>
      <c r="AO147" s="231" t="inlineStr">
        <is>
          <t>Imagin.</t>
        </is>
      </c>
      <c r="AP147" s="231" t="inlineStr">
        <is>
          <t>Expr.art</t>
        </is>
      </c>
      <c r="AQ147" s="231" t="inlineStr">
        <is>
          <t>Expr.corp</t>
        </is>
      </c>
      <c r="AR147" s="232" t="inlineStr">
        <is>
          <t>Coord.</t>
        </is>
      </c>
      <c r="AS147" s="232" t="inlineStr">
        <is>
          <t>Endur.</t>
        </is>
      </c>
      <c r="AT147" s="232" t="inlineStr">
        <is>
          <t>Esp.sport</t>
        </is>
      </c>
      <c r="AU147" s="269" t="inlineStr">
        <is>
          <t>MOY</t>
        </is>
      </c>
    </row>
    <row r="148" ht="13.8" customHeight="1" s="185">
      <c r="A148" s="213" t="n">
        <v>1</v>
      </c>
      <c r="B148" s="234">
        <f t="array" ref="B148:B148">IFERROR(INDEX(Liste_Enfants!B$4:B$53,SMALL(IF(Liste_Enfants!E$4:E$53="D",ROW(Liste_Enfants!E$4:E$53)-3),1))&amp;" "&amp;INDEX(Liste_Enfants!C$4:C$53,SMALL(IF(Liste_Enfants!E$4:E$53="D",ROW(Liste_Enfants!E$4:E$53)-3),1)),"")</f>
        <v/>
      </c>
      <c r="C148" s="235" t="n"/>
      <c r="D148" s="236" t="n"/>
      <c r="E148" s="236" t="n"/>
      <c r="F148" s="236" t="n"/>
      <c r="G148" s="236" t="n"/>
      <c r="H148" s="236" t="n"/>
      <c r="I148" s="236" t="n"/>
      <c r="J148" s="236" t="n"/>
      <c r="K148" s="236" t="n"/>
      <c r="L148" s="236" t="n"/>
      <c r="M148" s="236" t="n"/>
      <c r="N148" s="236" t="n"/>
      <c r="O148" s="236" t="n"/>
      <c r="P148" s="236" t="n"/>
      <c r="Q148" s="264">
        <f>IF(COUNTA(D148:P148)=0,"",ROUND(AVERAGE(D148:P148),1))</f>
        <v/>
      </c>
      <c r="S148" s="236" t="n"/>
      <c r="T148" s="236" t="n"/>
      <c r="U148" s="236" t="n"/>
      <c r="V148" s="236" t="n"/>
      <c r="W148" s="236" t="n"/>
      <c r="X148" s="236" t="n"/>
      <c r="Y148" s="236" t="n"/>
      <c r="Z148" s="236" t="n"/>
      <c r="AA148" s="236" t="n"/>
      <c r="AB148" s="236" t="n"/>
      <c r="AC148" s="236" t="n"/>
      <c r="AD148" s="236" t="n"/>
      <c r="AE148" s="236" t="n"/>
      <c r="AF148" s="264">
        <f>IF(COUNTA(S148:AE148)=0,"",ROUND(AVERAGE(S148:AE148),1))</f>
        <v/>
      </c>
      <c r="AH148" s="236" t="n"/>
      <c r="AI148" s="236" t="n"/>
      <c r="AJ148" s="236" t="n"/>
      <c r="AK148" s="236" t="n"/>
      <c r="AL148" s="236" t="n"/>
      <c r="AM148" s="236" t="n"/>
      <c r="AN148" s="236" t="n"/>
      <c r="AO148" s="236" t="n"/>
      <c r="AP148" s="236" t="n"/>
      <c r="AQ148" s="236" t="n"/>
      <c r="AR148" s="236" t="n"/>
      <c r="AS148" s="236" t="n"/>
      <c r="AT148" s="236" t="n"/>
      <c r="AU148" s="237">
        <f>IF(COUNTA(AH148:AT148)=0,"",ROUND(AVERAGE(AH148:AT148),1))</f>
        <v/>
      </c>
    </row>
    <row r="149" ht="13.8" customHeight="1" s="185">
      <c r="A149" s="238" t="n">
        <v>2</v>
      </c>
      <c r="B149" s="239">
        <f t="array" ref="B149:B149">IFERROR(INDEX(Liste_Enfants!B$4:B$53,SMALL(IF(Liste_Enfants!E$4:E$53="D",ROW(Liste_Enfants!E$4:E$53)-3),2))&amp;" "&amp;INDEX(Liste_Enfants!C$4:C$53,SMALL(IF(Liste_Enfants!E$4:E$53="D",ROW(Liste_Enfants!E$4:E$53)-3),2)),"")</f>
        <v/>
      </c>
      <c r="C149" s="235" t="n"/>
      <c r="D149" s="236" t="n"/>
      <c r="E149" s="236" t="n"/>
      <c r="F149" s="236" t="n"/>
      <c r="G149" s="236" t="n"/>
      <c r="H149" s="236" t="n"/>
      <c r="I149" s="236" t="n"/>
      <c r="J149" s="236" t="n"/>
      <c r="K149" s="236" t="n"/>
      <c r="L149" s="236" t="n"/>
      <c r="M149" s="236" t="n"/>
      <c r="N149" s="236" t="n"/>
      <c r="O149" s="236" t="n"/>
      <c r="P149" s="236" t="n"/>
      <c r="Q149" s="264">
        <f>IF(COUNTA(D149:P149)=0,"",ROUND(AVERAGE(D149:P149),1))</f>
        <v/>
      </c>
      <c r="S149" s="236" t="n"/>
      <c r="T149" s="236" t="n"/>
      <c r="U149" s="236" t="n"/>
      <c r="V149" s="236" t="n"/>
      <c r="W149" s="236" t="n"/>
      <c r="X149" s="236" t="n"/>
      <c r="Y149" s="236" t="n"/>
      <c r="Z149" s="236" t="n"/>
      <c r="AA149" s="236" t="n"/>
      <c r="AB149" s="236" t="n"/>
      <c r="AC149" s="236" t="n"/>
      <c r="AD149" s="236" t="n"/>
      <c r="AE149" s="236" t="n"/>
      <c r="AF149" s="264">
        <f>IF(COUNTA(S149:AE149)=0,"",ROUND(AVERAGE(S149:AE149),1))</f>
        <v/>
      </c>
      <c r="AH149" s="236" t="n"/>
      <c r="AI149" s="236" t="n"/>
      <c r="AJ149" s="236" t="n"/>
      <c r="AK149" s="236" t="n"/>
      <c r="AL149" s="236" t="n"/>
      <c r="AM149" s="236" t="n"/>
      <c r="AN149" s="236" t="n"/>
      <c r="AO149" s="236" t="n"/>
      <c r="AP149" s="236" t="n"/>
      <c r="AQ149" s="236" t="n"/>
      <c r="AR149" s="236" t="n"/>
      <c r="AS149" s="236" t="n"/>
      <c r="AT149" s="236" t="n"/>
      <c r="AU149" s="237">
        <f>IF(COUNTA(AH149:AT149)=0,"",ROUND(AVERAGE(AH149:AT149),1))</f>
        <v/>
      </c>
    </row>
    <row r="150" ht="13.8" customHeight="1" s="185">
      <c r="A150" s="213" t="n">
        <v>3</v>
      </c>
      <c r="B150" s="234">
        <f t="array" ref="B150:B150">IFERROR(INDEX(Liste_Enfants!B$4:B$53,SMALL(IF(Liste_Enfants!E$4:E$53="D",ROW(Liste_Enfants!E$4:E$53)-3),3))&amp;" "&amp;INDEX(Liste_Enfants!C$4:C$53,SMALL(IF(Liste_Enfants!E$4:E$53="D",ROW(Liste_Enfants!E$4:E$53)-3),3)),"")</f>
        <v/>
      </c>
      <c r="C150" s="235" t="n"/>
      <c r="D150" s="236" t="n"/>
      <c r="E150" s="236" t="n"/>
      <c r="F150" s="236" t="n"/>
      <c r="G150" s="236" t="n"/>
      <c r="H150" s="236" t="n"/>
      <c r="I150" s="236" t="n"/>
      <c r="J150" s="236" t="n"/>
      <c r="K150" s="236" t="n"/>
      <c r="L150" s="236" t="n"/>
      <c r="M150" s="236" t="n"/>
      <c r="N150" s="236" t="n"/>
      <c r="O150" s="236" t="n"/>
      <c r="P150" s="236" t="n"/>
      <c r="Q150" s="264">
        <f>IF(COUNTA(D150:P150)=0,"",ROUND(AVERAGE(D150:P150),1))</f>
        <v/>
      </c>
      <c r="S150" s="236" t="n"/>
      <c r="T150" s="236" t="n"/>
      <c r="U150" s="236" t="n"/>
      <c r="V150" s="236" t="n"/>
      <c r="W150" s="236" t="n"/>
      <c r="X150" s="236" t="n"/>
      <c r="Y150" s="236" t="n"/>
      <c r="Z150" s="236" t="n"/>
      <c r="AA150" s="236" t="n"/>
      <c r="AB150" s="236" t="n"/>
      <c r="AC150" s="236" t="n"/>
      <c r="AD150" s="236" t="n"/>
      <c r="AE150" s="236" t="n"/>
      <c r="AF150" s="264">
        <f>IF(COUNTA(S150:AE150)=0,"",ROUND(AVERAGE(S150:AE150),1))</f>
        <v/>
      </c>
      <c r="AH150" s="236" t="n"/>
      <c r="AI150" s="236" t="n"/>
      <c r="AJ150" s="236" t="n"/>
      <c r="AK150" s="236" t="n"/>
      <c r="AL150" s="236" t="n"/>
      <c r="AM150" s="236" t="n"/>
      <c r="AN150" s="236" t="n"/>
      <c r="AO150" s="236" t="n"/>
      <c r="AP150" s="236" t="n"/>
      <c r="AQ150" s="236" t="n"/>
      <c r="AR150" s="236" t="n"/>
      <c r="AS150" s="236" t="n"/>
      <c r="AT150" s="236" t="n"/>
      <c r="AU150" s="237">
        <f>IF(COUNTA(AH150:AT150)=0,"",ROUND(AVERAGE(AH150:AT150),1))</f>
        <v/>
      </c>
    </row>
    <row r="151" ht="13.8" customHeight="1" s="185">
      <c r="A151" s="238" t="n">
        <v>4</v>
      </c>
      <c r="B151" s="239">
        <f t="array" ref="B151:B151">IFERROR(INDEX(Liste_Enfants!B$4:B$53,SMALL(IF(Liste_Enfants!E$4:E$53="D",ROW(Liste_Enfants!E$4:E$53)-3),4))&amp;" "&amp;INDEX(Liste_Enfants!C$4:C$53,SMALL(IF(Liste_Enfants!E$4:E$53="D",ROW(Liste_Enfants!E$4:E$53)-3),4)),"")</f>
        <v/>
      </c>
      <c r="C151" s="235" t="n"/>
      <c r="D151" s="236" t="n"/>
      <c r="E151" s="236" t="n"/>
      <c r="F151" s="236" t="n"/>
      <c r="G151" s="236" t="n"/>
      <c r="H151" s="236" t="n"/>
      <c r="I151" s="236" t="n"/>
      <c r="J151" s="236" t="n"/>
      <c r="K151" s="236" t="n"/>
      <c r="L151" s="236" t="n"/>
      <c r="M151" s="236" t="n"/>
      <c r="N151" s="236" t="n"/>
      <c r="O151" s="236" t="n"/>
      <c r="P151" s="236" t="n"/>
      <c r="Q151" s="264">
        <f>IF(COUNTA(D151:P151)=0,"",ROUND(AVERAGE(D151:P151),1))</f>
        <v/>
      </c>
      <c r="S151" s="236" t="n"/>
      <c r="T151" s="236" t="n"/>
      <c r="U151" s="236" t="n"/>
      <c r="V151" s="236" t="n"/>
      <c r="W151" s="236" t="n"/>
      <c r="X151" s="236" t="n"/>
      <c r="Y151" s="236" t="n"/>
      <c r="Z151" s="236" t="n"/>
      <c r="AA151" s="236" t="n"/>
      <c r="AB151" s="236" t="n"/>
      <c r="AC151" s="236" t="n"/>
      <c r="AD151" s="236" t="n"/>
      <c r="AE151" s="236" t="n"/>
      <c r="AF151" s="264">
        <f>IF(COUNTA(S151:AE151)=0,"",ROUND(AVERAGE(S151:AE151),1))</f>
        <v/>
      </c>
      <c r="AH151" s="236" t="n"/>
      <c r="AI151" s="236" t="n"/>
      <c r="AJ151" s="236" t="n"/>
      <c r="AK151" s="236" t="n"/>
      <c r="AL151" s="236" t="n"/>
      <c r="AM151" s="236" t="n"/>
      <c r="AN151" s="236" t="n"/>
      <c r="AO151" s="236" t="n"/>
      <c r="AP151" s="236" t="n"/>
      <c r="AQ151" s="236" t="n"/>
      <c r="AR151" s="236" t="n"/>
      <c r="AS151" s="236" t="n"/>
      <c r="AT151" s="236" t="n"/>
      <c r="AU151" s="237">
        <f>IF(COUNTA(AH151:AT151)=0,"",ROUND(AVERAGE(AH151:AT151),1))</f>
        <v/>
      </c>
    </row>
    <row r="152" ht="13.8" customHeight="1" s="185">
      <c r="A152" s="213" t="n">
        <v>5</v>
      </c>
      <c r="B152" s="234">
        <f t="array" ref="B152:B152">IFERROR(INDEX(Liste_Enfants!B$4:B$53,SMALL(IF(Liste_Enfants!E$4:E$53="D",ROW(Liste_Enfants!E$4:E$53)-3),5))&amp;" "&amp;INDEX(Liste_Enfants!C$4:C$53,SMALL(IF(Liste_Enfants!E$4:E$53="D",ROW(Liste_Enfants!E$4:E$53)-3),5)),"")</f>
        <v/>
      </c>
      <c r="C152" s="235" t="n"/>
      <c r="D152" s="236" t="n"/>
      <c r="E152" s="236" t="n"/>
      <c r="F152" s="236" t="n"/>
      <c r="G152" s="236" t="n"/>
      <c r="H152" s="236" t="n"/>
      <c r="I152" s="236" t="n"/>
      <c r="J152" s="236" t="n"/>
      <c r="K152" s="236" t="n"/>
      <c r="L152" s="236" t="n"/>
      <c r="M152" s="236" t="n"/>
      <c r="N152" s="236" t="n"/>
      <c r="O152" s="236" t="n"/>
      <c r="P152" s="236" t="n"/>
      <c r="Q152" s="264">
        <f>IF(COUNTA(D152:P152)=0,"",ROUND(AVERAGE(D152:P152),1))</f>
        <v/>
      </c>
      <c r="S152" s="236" t="n"/>
      <c r="T152" s="236" t="n"/>
      <c r="U152" s="236" t="n"/>
      <c r="V152" s="236" t="n"/>
      <c r="W152" s="236" t="n"/>
      <c r="X152" s="236" t="n"/>
      <c r="Y152" s="236" t="n"/>
      <c r="Z152" s="236" t="n"/>
      <c r="AA152" s="236" t="n"/>
      <c r="AB152" s="236" t="n"/>
      <c r="AC152" s="236" t="n"/>
      <c r="AD152" s="236" t="n"/>
      <c r="AE152" s="236" t="n"/>
      <c r="AF152" s="264">
        <f>IF(COUNTA(S152:AE152)=0,"",ROUND(AVERAGE(S152:AE152),1))</f>
        <v/>
      </c>
      <c r="AH152" s="236" t="n"/>
      <c r="AI152" s="236" t="n"/>
      <c r="AJ152" s="236" t="n"/>
      <c r="AK152" s="236" t="n"/>
      <c r="AL152" s="236" t="n"/>
      <c r="AM152" s="236" t="n"/>
      <c r="AN152" s="236" t="n"/>
      <c r="AO152" s="236" t="n"/>
      <c r="AP152" s="236" t="n"/>
      <c r="AQ152" s="236" t="n"/>
      <c r="AR152" s="236" t="n"/>
      <c r="AS152" s="236" t="n"/>
      <c r="AT152" s="236" t="n"/>
      <c r="AU152" s="237">
        <f>IF(COUNTA(AH152:AT152)=0,"",ROUND(AVERAGE(AH152:AT152),1))</f>
        <v/>
      </c>
    </row>
    <row r="153" ht="13.8" customHeight="1" s="185">
      <c r="A153" s="238" t="n">
        <v>6</v>
      </c>
      <c r="B153" s="239">
        <f t="array" ref="B153:B153">IFERROR(INDEX(Liste_Enfants!B$4:B$53,SMALL(IF(Liste_Enfants!E$4:E$53="D",ROW(Liste_Enfants!E$4:E$53)-3),6))&amp;" "&amp;INDEX(Liste_Enfants!C$4:C$53,SMALL(IF(Liste_Enfants!E$4:E$53="D",ROW(Liste_Enfants!E$4:E$53)-3),6)),"")</f>
        <v/>
      </c>
      <c r="C153" s="235" t="n"/>
      <c r="D153" s="236" t="n"/>
      <c r="E153" s="236" t="n"/>
      <c r="F153" s="236" t="n"/>
      <c r="G153" s="236" t="n"/>
      <c r="H153" s="236" t="n"/>
      <c r="I153" s="236" t="n"/>
      <c r="J153" s="236" t="n"/>
      <c r="K153" s="236" t="n"/>
      <c r="L153" s="236" t="n"/>
      <c r="M153" s="236" t="n"/>
      <c r="N153" s="236" t="n"/>
      <c r="O153" s="236" t="n"/>
      <c r="P153" s="236" t="n"/>
      <c r="Q153" s="264">
        <f>IF(COUNTA(D153:P153)=0,"",ROUND(AVERAGE(D153:P153),1))</f>
        <v/>
      </c>
      <c r="S153" s="236" t="n"/>
      <c r="T153" s="236" t="n"/>
      <c r="U153" s="236" t="n"/>
      <c r="V153" s="236" t="n"/>
      <c r="W153" s="236" t="n"/>
      <c r="X153" s="236" t="n"/>
      <c r="Y153" s="236" t="n"/>
      <c r="Z153" s="236" t="n"/>
      <c r="AA153" s="236" t="n"/>
      <c r="AB153" s="236" t="n"/>
      <c r="AC153" s="236" t="n"/>
      <c r="AD153" s="236" t="n"/>
      <c r="AE153" s="236" t="n"/>
      <c r="AF153" s="264">
        <f>IF(COUNTA(S153:AE153)=0,"",ROUND(AVERAGE(S153:AE153),1))</f>
        <v/>
      </c>
      <c r="AH153" s="236" t="n"/>
      <c r="AI153" s="236" t="n"/>
      <c r="AJ153" s="236" t="n"/>
      <c r="AK153" s="236" t="n"/>
      <c r="AL153" s="236" t="n"/>
      <c r="AM153" s="236" t="n"/>
      <c r="AN153" s="236" t="n"/>
      <c r="AO153" s="236" t="n"/>
      <c r="AP153" s="236" t="n"/>
      <c r="AQ153" s="236" t="n"/>
      <c r="AR153" s="236" t="n"/>
      <c r="AS153" s="236" t="n"/>
      <c r="AT153" s="236" t="n"/>
      <c r="AU153" s="237">
        <f>IF(COUNTA(AH153:AT153)=0,"",ROUND(AVERAGE(AH153:AT153),1))</f>
        <v/>
      </c>
    </row>
    <row r="154" ht="13.8" customHeight="1" s="185">
      <c r="A154" s="213" t="n">
        <v>7</v>
      </c>
      <c r="B154" s="234">
        <f t="array" ref="B154:B154">IFERROR(INDEX(Liste_Enfants!B$4:B$53,SMALL(IF(Liste_Enfants!E$4:E$53="D",ROW(Liste_Enfants!E$4:E$53)-3),7))&amp;" "&amp;INDEX(Liste_Enfants!C$4:C$53,SMALL(IF(Liste_Enfants!E$4:E$53="D",ROW(Liste_Enfants!E$4:E$53)-3),7)),"")</f>
        <v/>
      </c>
      <c r="C154" s="235" t="n"/>
      <c r="D154" s="236" t="n"/>
      <c r="E154" s="236" t="n"/>
      <c r="F154" s="236" t="n"/>
      <c r="G154" s="236" t="n"/>
      <c r="H154" s="236" t="n"/>
      <c r="I154" s="236" t="n"/>
      <c r="J154" s="236" t="n"/>
      <c r="K154" s="236" t="n"/>
      <c r="L154" s="236" t="n"/>
      <c r="M154" s="236" t="n"/>
      <c r="N154" s="236" t="n"/>
      <c r="O154" s="236" t="n"/>
      <c r="P154" s="236" t="n"/>
      <c r="Q154" s="264">
        <f>IF(COUNTA(D154:P154)=0,"",ROUND(AVERAGE(D154:P154),1))</f>
        <v/>
      </c>
      <c r="S154" s="236" t="n"/>
      <c r="T154" s="236" t="n"/>
      <c r="U154" s="236" t="n"/>
      <c r="V154" s="236" t="n"/>
      <c r="W154" s="236" t="n"/>
      <c r="X154" s="236" t="n"/>
      <c r="Y154" s="236" t="n"/>
      <c r="Z154" s="236" t="n"/>
      <c r="AA154" s="236" t="n"/>
      <c r="AB154" s="236" t="n"/>
      <c r="AC154" s="236" t="n"/>
      <c r="AD154" s="236" t="n"/>
      <c r="AE154" s="236" t="n"/>
      <c r="AF154" s="264">
        <f>IF(COUNTA(S154:AE154)=0,"",ROUND(AVERAGE(S154:AE154),1))</f>
        <v/>
      </c>
      <c r="AH154" s="236" t="n"/>
      <c r="AI154" s="236" t="n"/>
      <c r="AJ154" s="236" t="n"/>
      <c r="AK154" s="236" t="n"/>
      <c r="AL154" s="236" t="n"/>
      <c r="AM154" s="236" t="n"/>
      <c r="AN154" s="236" t="n"/>
      <c r="AO154" s="236" t="n"/>
      <c r="AP154" s="236" t="n"/>
      <c r="AQ154" s="236" t="n"/>
      <c r="AR154" s="236" t="n"/>
      <c r="AS154" s="236" t="n"/>
      <c r="AT154" s="236" t="n"/>
      <c r="AU154" s="237">
        <f>IF(COUNTA(AH154:AT154)=0,"",ROUND(AVERAGE(AH154:AT154),1))</f>
        <v/>
      </c>
    </row>
    <row r="155" ht="13.8" customHeight="1" s="185">
      <c r="A155" s="238" t="n">
        <v>8</v>
      </c>
      <c r="B155" s="239">
        <f t="array" ref="B155:B155">IFERROR(INDEX(Liste_Enfants!B$4:B$53,SMALL(IF(Liste_Enfants!E$4:E$53="D",ROW(Liste_Enfants!E$4:E$53)-3),8))&amp;" "&amp;INDEX(Liste_Enfants!C$4:C$53,SMALL(IF(Liste_Enfants!E$4:E$53="D",ROW(Liste_Enfants!E$4:E$53)-3),8)),"")</f>
        <v/>
      </c>
      <c r="C155" s="235" t="n"/>
      <c r="D155" s="236" t="n"/>
      <c r="E155" s="236" t="n"/>
      <c r="F155" s="236" t="n"/>
      <c r="G155" s="236" t="n"/>
      <c r="H155" s="236" t="n"/>
      <c r="I155" s="236" t="n"/>
      <c r="J155" s="236" t="n"/>
      <c r="K155" s="236" t="n"/>
      <c r="L155" s="236" t="n"/>
      <c r="M155" s="236" t="n"/>
      <c r="N155" s="236" t="n"/>
      <c r="O155" s="236" t="n"/>
      <c r="P155" s="236" t="n"/>
      <c r="Q155" s="264">
        <f>IF(COUNTA(D155:P155)=0,"",ROUND(AVERAGE(D155:P155),1))</f>
        <v/>
      </c>
      <c r="S155" s="236" t="n"/>
      <c r="T155" s="236" t="n"/>
      <c r="U155" s="236" t="n"/>
      <c r="V155" s="236" t="n"/>
      <c r="W155" s="236" t="n"/>
      <c r="X155" s="236" t="n"/>
      <c r="Y155" s="236" t="n"/>
      <c r="Z155" s="236" t="n"/>
      <c r="AA155" s="236" t="n"/>
      <c r="AB155" s="236" t="n"/>
      <c r="AC155" s="236" t="n"/>
      <c r="AD155" s="236" t="n"/>
      <c r="AE155" s="236" t="n"/>
      <c r="AF155" s="264">
        <f>IF(COUNTA(S155:AE155)=0,"",ROUND(AVERAGE(S155:AE155),1))</f>
        <v/>
      </c>
      <c r="AH155" s="236" t="n"/>
      <c r="AI155" s="236" t="n"/>
      <c r="AJ155" s="236" t="n"/>
      <c r="AK155" s="236" t="n"/>
      <c r="AL155" s="236" t="n"/>
      <c r="AM155" s="236" t="n"/>
      <c r="AN155" s="236" t="n"/>
      <c r="AO155" s="236" t="n"/>
      <c r="AP155" s="236" t="n"/>
      <c r="AQ155" s="236" t="n"/>
      <c r="AR155" s="236" t="n"/>
      <c r="AS155" s="236" t="n"/>
      <c r="AT155" s="236" t="n"/>
      <c r="AU155" s="237">
        <f>IF(COUNTA(AH155:AT155)=0,"",ROUND(AVERAGE(AH155:AT155),1))</f>
        <v/>
      </c>
    </row>
    <row r="156" ht="13.8" customHeight="1" s="185">
      <c r="A156" s="213" t="n">
        <v>9</v>
      </c>
      <c r="B156" s="234">
        <f t="array" ref="B156:B156">IFERROR(INDEX(Liste_Enfants!B$4:B$53,SMALL(IF(Liste_Enfants!E$4:E$53="D",ROW(Liste_Enfants!E$4:E$53)-3),9))&amp;" "&amp;INDEX(Liste_Enfants!C$4:C$53,SMALL(IF(Liste_Enfants!E$4:E$53="D",ROW(Liste_Enfants!E$4:E$53)-3),9)),"")</f>
        <v/>
      </c>
      <c r="C156" s="235" t="n"/>
      <c r="D156" s="236" t="n"/>
      <c r="E156" s="236" t="n"/>
      <c r="F156" s="236" t="n"/>
      <c r="G156" s="236" t="n"/>
      <c r="H156" s="236" t="n"/>
      <c r="I156" s="236" t="n"/>
      <c r="J156" s="236" t="n"/>
      <c r="K156" s="236" t="n"/>
      <c r="L156" s="236" t="n"/>
      <c r="M156" s="236" t="n"/>
      <c r="N156" s="236" t="n"/>
      <c r="O156" s="236" t="n"/>
      <c r="P156" s="236" t="n"/>
      <c r="Q156" s="264">
        <f>IF(COUNTA(D156:P156)=0,"",ROUND(AVERAGE(D156:P156),1))</f>
        <v/>
      </c>
      <c r="S156" s="236" t="n"/>
      <c r="T156" s="236" t="n"/>
      <c r="U156" s="236" t="n"/>
      <c r="V156" s="236" t="n"/>
      <c r="W156" s="236" t="n"/>
      <c r="X156" s="236" t="n"/>
      <c r="Y156" s="236" t="n"/>
      <c r="Z156" s="236" t="n"/>
      <c r="AA156" s="236" t="n"/>
      <c r="AB156" s="236" t="n"/>
      <c r="AC156" s="236" t="n"/>
      <c r="AD156" s="236" t="n"/>
      <c r="AE156" s="236" t="n"/>
      <c r="AF156" s="264">
        <f>IF(COUNTA(S156:AE156)=0,"",ROUND(AVERAGE(S156:AE156),1))</f>
        <v/>
      </c>
      <c r="AH156" s="236" t="n"/>
      <c r="AI156" s="236" t="n"/>
      <c r="AJ156" s="236" t="n"/>
      <c r="AK156" s="236" t="n"/>
      <c r="AL156" s="236" t="n"/>
      <c r="AM156" s="236" t="n"/>
      <c r="AN156" s="236" t="n"/>
      <c r="AO156" s="236" t="n"/>
      <c r="AP156" s="236" t="n"/>
      <c r="AQ156" s="236" t="n"/>
      <c r="AR156" s="236" t="n"/>
      <c r="AS156" s="236" t="n"/>
      <c r="AT156" s="236" t="n"/>
      <c r="AU156" s="237">
        <f>IF(COUNTA(AH156:AT156)=0,"",ROUND(AVERAGE(AH156:AT156),1))</f>
        <v/>
      </c>
    </row>
    <row r="157" ht="13.8" customHeight="1" s="185">
      <c r="A157" s="238" t="n">
        <v>10</v>
      </c>
      <c r="B157" s="239">
        <f t="array" ref="B157:B157">IFERROR(INDEX(Liste_Enfants!B$4:B$53,SMALL(IF(Liste_Enfants!E$4:E$53="D",ROW(Liste_Enfants!E$4:E$53)-3),10))&amp;" "&amp;INDEX(Liste_Enfants!C$4:C$53,SMALL(IF(Liste_Enfants!E$4:E$53="D",ROW(Liste_Enfants!E$4:E$53)-3),10)),"")</f>
        <v/>
      </c>
      <c r="C157" s="235" t="n"/>
      <c r="D157" s="236" t="n"/>
      <c r="E157" s="236" t="n"/>
      <c r="F157" s="236" t="n"/>
      <c r="G157" s="236" t="n"/>
      <c r="H157" s="236" t="n"/>
      <c r="I157" s="236" t="n"/>
      <c r="J157" s="236" t="n"/>
      <c r="K157" s="236" t="n"/>
      <c r="L157" s="236" t="n"/>
      <c r="M157" s="236" t="n"/>
      <c r="N157" s="236" t="n"/>
      <c r="O157" s="236" t="n"/>
      <c r="P157" s="236" t="n"/>
      <c r="Q157" s="264">
        <f>IF(COUNTA(D157:P157)=0,"",ROUND(AVERAGE(D157:P157),1))</f>
        <v/>
      </c>
      <c r="S157" s="236" t="n"/>
      <c r="T157" s="236" t="n"/>
      <c r="U157" s="236" t="n"/>
      <c r="V157" s="236" t="n"/>
      <c r="W157" s="236" t="n"/>
      <c r="X157" s="236" t="n"/>
      <c r="Y157" s="236" t="n"/>
      <c r="Z157" s="236" t="n"/>
      <c r="AA157" s="236" t="n"/>
      <c r="AB157" s="236" t="n"/>
      <c r="AC157" s="236" t="n"/>
      <c r="AD157" s="236" t="n"/>
      <c r="AE157" s="236" t="n"/>
      <c r="AF157" s="264">
        <f>IF(COUNTA(S157:AE157)=0,"",ROUND(AVERAGE(S157:AE157),1))</f>
        <v/>
      </c>
      <c r="AH157" s="236" t="n"/>
      <c r="AI157" s="236" t="n"/>
      <c r="AJ157" s="236" t="n"/>
      <c r="AK157" s="236" t="n"/>
      <c r="AL157" s="236" t="n"/>
      <c r="AM157" s="236" t="n"/>
      <c r="AN157" s="236" t="n"/>
      <c r="AO157" s="236" t="n"/>
      <c r="AP157" s="236" t="n"/>
      <c r="AQ157" s="236" t="n"/>
      <c r="AR157" s="236" t="n"/>
      <c r="AS157" s="236" t="n"/>
      <c r="AT157" s="236" t="n"/>
      <c r="AU157" s="237">
        <f>IF(COUNTA(AH157:AT157)=0,"",ROUND(AVERAGE(AH157:AT157),1))</f>
        <v/>
      </c>
    </row>
    <row r="158" ht="13.8" customHeight="1" s="185">
      <c r="A158" s="213" t="n">
        <v>11</v>
      </c>
      <c r="B158" s="234">
        <f t="array" ref="B158:B158">IFERROR(INDEX(Liste_Enfants!B$4:B$53,SMALL(IF(Liste_Enfants!E$4:E$53="D",ROW(Liste_Enfants!E$4:E$53)-3),11))&amp;" "&amp;INDEX(Liste_Enfants!C$4:C$53,SMALL(IF(Liste_Enfants!E$4:E$53="D",ROW(Liste_Enfants!E$4:E$53)-3),11)),"")</f>
        <v/>
      </c>
      <c r="C158" s="235" t="n"/>
      <c r="D158" s="236" t="n"/>
      <c r="E158" s="236" t="n"/>
      <c r="F158" s="236" t="n"/>
      <c r="G158" s="236" t="n"/>
      <c r="H158" s="236" t="n"/>
      <c r="I158" s="236" t="n"/>
      <c r="J158" s="236" t="n"/>
      <c r="K158" s="236" t="n"/>
      <c r="L158" s="236" t="n"/>
      <c r="M158" s="236" t="n"/>
      <c r="N158" s="236" t="n"/>
      <c r="O158" s="236" t="n"/>
      <c r="P158" s="236" t="n"/>
      <c r="Q158" s="264">
        <f>IF(COUNTA(D158:P158)=0,"",ROUND(AVERAGE(D158:P158),1))</f>
        <v/>
      </c>
      <c r="S158" s="236" t="n"/>
      <c r="T158" s="236" t="n"/>
      <c r="U158" s="236" t="n"/>
      <c r="V158" s="236" t="n"/>
      <c r="W158" s="236" t="n"/>
      <c r="X158" s="236" t="n"/>
      <c r="Y158" s="236" t="n"/>
      <c r="Z158" s="236" t="n"/>
      <c r="AA158" s="236" t="n"/>
      <c r="AB158" s="236" t="n"/>
      <c r="AC158" s="236" t="n"/>
      <c r="AD158" s="236" t="n"/>
      <c r="AE158" s="236" t="n"/>
      <c r="AF158" s="264">
        <f>IF(COUNTA(S158:AE158)=0,"",ROUND(AVERAGE(S158:AE158),1))</f>
        <v/>
      </c>
      <c r="AH158" s="236" t="n"/>
      <c r="AI158" s="236" t="n"/>
      <c r="AJ158" s="236" t="n"/>
      <c r="AK158" s="236" t="n"/>
      <c r="AL158" s="236" t="n"/>
      <c r="AM158" s="236" t="n"/>
      <c r="AN158" s="236" t="n"/>
      <c r="AO158" s="236" t="n"/>
      <c r="AP158" s="236" t="n"/>
      <c r="AQ158" s="236" t="n"/>
      <c r="AR158" s="236" t="n"/>
      <c r="AS158" s="236" t="n"/>
      <c r="AT158" s="236" t="n"/>
      <c r="AU158" s="237">
        <f>IF(COUNTA(AH158:AT158)=0,"",ROUND(AVERAGE(AH158:AT158),1))</f>
        <v/>
      </c>
    </row>
    <row r="159" ht="13.8" customHeight="1" s="185">
      <c r="A159" s="238" t="n">
        <v>12</v>
      </c>
      <c r="B159" s="239">
        <f t="array" ref="B159:B159">IFERROR(INDEX(Liste_Enfants!B$4:B$53,SMALL(IF(Liste_Enfants!E$4:E$53="D",ROW(Liste_Enfants!E$4:E$53)-3),12))&amp;" "&amp;INDEX(Liste_Enfants!C$4:C$53,SMALL(IF(Liste_Enfants!E$4:E$53="D",ROW(Liste_Enfants!E$4:E$53)-3),12)),"")</f>
        <v/>
      </c>
      <c r="C159" s="235" t="n"/>
      <c r="D159" s="236" t="n"/>
      <c r="E159" s="236" t="n"/>
      <c r="F159" s="236" t="n"/>
      <c r="G159" s="236" t="n"/>
      <c r="H159" s="236" t="n"/>
      <c r="I159" s="236" t="n"/>
      <c r="J159" s="236" t="n"/>
      <c r="K159" s="236" t="n"/>
      <c r="L159" s="236" t="n"/>
      <c r="M159" s="236" t="n"/>
      <c r="N159" s="236" t="n"/>
      <c r="O159" s="236" t="n"/>
      <c r="P159" s="236" t="n"/>
      <c r="Q159" s="264">
        <f>IF(COUNTA(D159:P159)=0,"",ROUND(AVERAGE(D159:P159),1))</f>
        <v/>
      </c>
      <c r="S159" s="236" t="n"/>
      <c r="T159" s="236" t="n"/>
      <c r="U159" s="236" t="n"/>
      <c r="V159" s="236" t="n"/>
      <c r="W159" s="236" t="n"/>
      <c r="X159" s="236" t="n"/>
      <c r="Y159" s="236" t="n"/>
      <c r="Z159" s="236" t="n"/>
      <c r="AA159" s="236" t="n"/>
      <c r="AB159" s="236" t="n"/>
      <c r="AC159" s="236" t="n"/>
      <c r="AD159" s="236" t="n"/>
      <c r="AE159" s="236" t="n"/>
      <c r="AF159" s="264">
        <f>IF(COUNTA(S159:AE159)=0,"",ROUND(AVERAGE(S159:AE159),1))</f>
        <v/>
      </c>
      <c r="AH159" s="236" t="n"/>
      <c r="AI159" s="236" t="n"/>
      <c r="AJ159" s="236" t="n"/>
      <c r="AK159" s="236" t="n"/>
      <c r="AL159" s="236" t="n"/>
      <c r="AM159" s="236" t="n"/>
      <c r="AN159" s="236" t="n"/>
      <c r="AO159" s="236" t="n"/>
      <c r="AP159" s="236" t="n"/>
      <c r="AQ159" s="236" t="n"/>
      <c r="AR159" s="236" t="n"/>
      <c r="AS159" s="236" t="n"/>
      <c r="AT159" s="236" t="n"/>
      <c r="AU159" s="237">
        <f>IF(COUNTA(AH159:AT159)=0,"",ROUND(AVERAGE(AH159:AT159),1))</f>
        <v/>
      </c>
    </row>
    <row r="160" ht="13.8" customHeight="1" s="185">
      <c r="A160" s="213" t="n">
        <v>13</v>
      </c>
      <c r="B160" s="234">
        <f t="array" ref="B160:B160">IFERROR(INDEX(Liste_Enfants!B$4:B$53,SMALL(IF(Liste_Enfants!E$4:E$53="D",ROW(Liste_Enfants!E$4:E$53)-3),13))&amp;" "&amp;INDEX(Liste_Enfants!C$4:C$53,SMALL(IF(Liste_Enfants!E$4:E$53="D",ROW(Liste_Enfants!E$4:E$53)-3),13)),"")</f>
        <v/>
      </c>
      <c r="C160" s="235" t="n"/>
      <c r="D160" s="236" t="n"/>
      <c r="E160" s="236" t="n"/>
      <c r="F160" s="236" t="n"/>
      <c r="G160" s="236" t="n"/>
      <c r="H160" s="236" t="n"/>
      <c r="I160" s="236" t="n"/>
      <c r="J160" s="236" t="n"/>
      <c r="K160" s="236" t="n"/>
      <c r="L160" s="236" t="n"/>
      <c r="M160" s="236" t="n"/>
      <c r="N160" s="236" t="n"/>
      <c r="O160" s="236" t="n"/>
      <c r="P160" s="236" t="n"/>
      <c r="Q160" s="264">
        <f>IF(COUNTA(D160:P160)=0,"",ROUND(AVERAGE(D160:P160),1))</f>
        <v/>
      </c>
      <c r="S160" s="236" t="n"/>
      <c r="T160" s="236" t="n"/>
      <c r="U160" s="236" t="n"/>
      <c r="V160" s="236" t="n"/>
      <c r="W160" s="236" t="n"/>
      <c r="X160" s="236" t="n"/>
      <c r="Y160" s="236" t="n"/>
      <c r="Z160" s="236" t="n"/>
      <c r="AA160" s="236" t="n"/>
      <c r="AB160" s="236" t="n"/>
      <c r="AC160" s="236" t="n"/>
      <c r="AD160" s="236" t="n"/>
      <c r="AE160" s="236" t="n"/>
      <c r="AF160" s="264">
        <f>IF(COUNTA(S160:AE160)=0,"",ROUND(AVERAGE(S160:AE160),1))</f>
        <v/>
      </c>
      <c r="AH160" s="236" t="n"/>
      <c r="AI160" s="236" t="n"/>
      <c r="AJ160" s="236" t="n"/>
      <c r="AK160" s="236" t="n"/>
      <c r="AL160" s="236" t="n"/>
      <c r="AM160" s="236" t="n"/>
      <c r="AN160" s="236" t="n"/>
      <c r="AO160" s="236" t="n"/>
      <c r="AP160" s="236" t="n"/>
      <c r="AQ160" s="236" t="n"/>
      <c r="AR160" s="236" t="n"/>
      <c r="AS160" s="236" t="n"/>
      <c r="AT160" s="236" t="n"/>
      <c r="AU160" s="237">
        <f>IF(COUNTA(AH160:AT160)=0,"",ROUND(AVERAGE(AH160:AT160),1))</f>
        <v/>
      </c>
    </row>
    <row r="161" ht="13.8" customHeight="1" s="185">
      <c r="A161" s="238" t="n">
        <v>14</v>
      </c>
      <c r="B161" s="239">
        <f t="array" ref="B161:B161">IFERROR(INDEX(Liste_Enfants!B$4:B$53,SMALL(IF(Liste_Enfants!E$4:E$53="D",ROW(Liste_Enfants!E$4:E$53)-3),14))&amp;" "&amp;INDEX(Liste_Enfants!C$4:C$53,SMALL(IF(Liste_Enfants!E$4:E$53="D",ROW(Liste_Enfants!E$4:E$53)-3),14)),"")</f>
        <v/>
      </c>
      <c r="C161" s="235" t="n"/>
      <c r="D161" s="236" t="n"/>
      <c r="E161" s="236" t="n"/>
      <c r="F161" s="236" t="n"/>
      <c r="G161" s="236" t="n"/>
      <c r="H161" s="236" t="n"/>
      <c r="I161" s="236" t="n"/>
      <c r="J161" s="236" t="n"/>
      <c r="K161" s="236" t="n"/>
      <c r="L161" s="236" t="n"/>
      <c r="M161" s="236" t="n"/>
      <c r="N161" s="236" t="n"/>
      <c r="O161" s="236" t="n"/>
      <c r="P161" s="236" t="n"/>
      <c r="Q161" s="264">
        <f>IF(COUNTA(D161:P161)=0,"",ROUND(AVERAGE(D161:P161),1))</f>
        <v/>
      </c>
      <c r="S161" s="236" t="n"/>
      <c r="T161" s="236" t="n"/>
      <c r="U161" s="236" t="n"/>
      <c r="V161" s="236" t="n"/>
      <c r="W161" s="236" t="n"/>
      <c r="X161" s="236" t="n"/>
      <c r="Y161" s="236" t="n"/>
      <c r="Z161" s="236" t="n"/>
      <c r="AA161" s="236" t="n"/>
      <c r="AB161" s="236" t="n"/>
      <c r="AC161" s="236" t="n"/>
      <c r="AD161" s="236" t="n"/>
      <c r="AE161" s="236" t="n"/>
      <c r="AF161" s="264">
        <f>IF(COUNTA(S161:AE161)=0,"",ROUND(AVERAGE(S161:AE161),1))</f>
        <v/>
      </c>
      <c r="AH161" s="236" t="n"/>
      <c r="AI161" s="236" t="n"/>
      <c r="AJ161" s="236" t="n"/>
      <c r="AK161" s="236" t="n"/>
      <c r="AL161" s="236" t="n"/>
      <c r="AM161" s="236" t="n"/>
      <c r="AN161" s="236" t="n"/>
      <c r="AO161" s="236" t="n"/>
      <c r="AP161" s="236" t="n"/>
      <c r="AQ161" s="236" t="n"/>
      <c r="AR161" s="236" t="n"/>
      <c r="AS161" s="236" t="n"/>
      <c r="AT161" s="236" t="n"/>
      <c r="AU161" s="237">
        <f>IF(COUNTA(AH161:AT161)=0,"",ROUND(AVERAGE(AH161:AT161),1))</f>
        <v/>
      </c>
    </row>
    <row r="162" ht="13.8" customHeight="1" s="185">
      <c r="A162" s="213" t="n">
        <v>15</v>
      </c>
      <c r="B162" s="234">
        <f t="array" ref="B162:B162">IFERROR(INDEX(Liste_Enfants!B$4:B$53,SMALL(IF(Liste_Enfants!E$4:E$53="D",ROW(Liste_Enfants!E$4:E$53)-3),15))&amp;" "&amp;INDEX(Liste_Enfants!C$4:C$53,SMALL(IF(Liste_Enfants!E$4:E$53="D",ROW(Liste_Enfants!E$4:E$53)-3),15)),"")</f>
        <v/>
      </c>
      <c r="C162" s="235" t="n"/>
      <c r="D162" s="236" t="n"/>
      <c r="E162" s="236" t="n"/>
      <c r="F162" s="236" t="n"/>
      <c r="G162" s="236" t="n"/>
      <c r="H162" s="236" t="n"/>
      <c r="I162" s="236" t="n"/>
      <c r="J162" s="236" t="n"/>
      <c r="K162" s="236" t="n"/>
      <c r="L162" s="236" t="n"/>
      <c r="M162" s="236" t="n"/>
      <c r="N162" s="236" t="n"/>
      <c r="O162" s="236" t="n"/>
      <c r="P162" s="236" t="n"/>
      <c r="Q162" s="264">
        <f>IF(COUNTA(D162:P162)=0,"",ROUND(AVERAGE(D162:P162),1))</f>
        <v/>
      </c>
      <c r="S162" s="236" t="n"/>
      <c r="T162" s="236" t="n"/>
      <c r="U162" s="236" t="n"/>
      <c r="V162" s="236" t="n"/>
      <c r="W162" s="236" t="n"/>
      <c r="X162" s="236" t="n"/>
      <c r="Y162" s="236" t="n"/>
      <c r="Z162" s="236" t="n"/>
      <c r="AA162" s="236" t="n"/>
      <c r="AB162" s="236" t="n"/>
      <c r="AC162" s="236" t="n"/>
      <c r="AD162" s="236" t="n"/>
      <c r="AE162" s="236" t="n"/>
      <c r="AF162" s="264">
        <f>IF(COUNTA(S162:AE162)=0,"",ROUND(AVERAGE(S162:AE162),1))</f>
        <v/>
      </c>
      <c r="AH162" s="236" t="n"/>
      <c r="AI162" s="236" t="n"/>
      <c r="AJ162" s="236" t="n"/>
      <c r="AK162" s="236" t="n"/>
      <c r="AL162" s="236" t="n"/>
      <c r="AM162" s="236" t="n"/>
      <c r="AN162" s="236" t="n"/>
      <c r="AO162" s="236" t="n"/>
      <c r="AP162" s="236" t="n"/>
      <c r="AQ162" s="236" t="n"/>
      <c r="AR162" s="236" t="n"/>
      <c r="AS162" s="236" t="n"/>
      <c r="AT162" s="236" t="n"/>
      <c r="AU162" s="237">
        <f>IF(COUNTA(AH162:AT162)=0,"",ROUND(AVERAGE(AH162:AT162),1))</f>
        <v/>
      </c>
    </row>
    <row r="163" ht="12.8" customHeight="1" s="185">
      <c r="A163" s="233" t="inlineStr">
        <is>
          <t>📊 MOY.</t>
        </is>
      </c>
      <c r="C163" s="235" t="n"/>
      <c r="D163" s="241">
        <f>IF(COUNTA(D148:D162)=0,"",ROUND(AVERAGE(D148:D162),1))</f>
        <v/>
      </c>
      <c r="E163" s="241">
        <f>IF(COUNTA(E148:E162)=0,"",ROUND(AVERAGE(E148:E162),1))</f>
        <v/>
      </c>
      <c r="F163" s="241">
        <f>IF(COUNTA(F148:F162)=0,"",ROUND(AVERAGE(F148:F162),1))</f>
        <v/>
      </c>
      <c r="G163" s="241">
        <f>IF(COUNTA(G148:G162)=0,"",ROUND(AVERAGE(G148:G162),1))</f>
        <v/>
      </c>
      <c r="H163" s="241">
        <f>IF(COUNTA(H148:H162)=0,"",ROUND(AVERAGE(H148:H162),1))</f>
        <v/>
      </c>
      <c r="I163" s="241">
        <f>IF(COUNTA(I148:I162)=0,"",ROUND(AVERAGE(I148:I162),1))</f>
        <v/>
      </c>
      <c r="J163" s="241">
        <f>IF(COUNTA(J148:J162)=0,"",ROUND(AVERAGE(J148:J162),1))</f>
        <v/>
      </c>
      <c r="K163" s="241">
        <f>IF(COUNTA(K148:K162)=0,"",ROUND(AVERAGE(K148:K162),1))</f>
        <v/>
      </c>
      <c r="L163" s="241">
        <f>IF(COUNTA(L148:L162)=0,"",ROUND(AVERAGE(L148:L162),1))</f>
        <v/>
      </c>
      <c r="M163" s="241">
        <f>IF(COUNTA(M148:M162)=0,"",ROUND(AVERAGE(M148:M162),1))</f>
        <v/>
      </c>
      <c r="N163" s="241">
        <f>IF(COUNTA(N148:N162)=0,"",ROUND(AVERAGE(N148:N162),1))</f>
        <v/>
      </c>
      <c r="O163" s="241">
        <f>IF(COUNTA(O148:O162)=0,"",ROUND(AVERAGE(O148:O162),1))</f>
        <v/>
      </c>
      <c r="P163" s="241">
        <f>IF(COUNTA(P148:P162)=0,"",ROUND(AVERAGE(P148:P162),1))</f>
        <v/>
      </c>
      <c r="Q163" s="265">
        <f>IF(COUNTA(Q148:Q162)=0,"",ROUND(AVERAGE(Q148:Q162),1))</f>
        <v/>
      </c>
      <c r="S163" s="241">
        <f>IF(COUNTA(S148:S162)=0,"",ROUND(AVERAGE(S148:S162),1))</f>
        <v/>
      </c>
      <c r="T163" s="241">
        <f>IF(COUNTA(T148:T162)=0,"",ROUND(AVERAGE(T148:T162),1))</f>
        <v/>
      </c>
      <c r="U163" s="241">
        <f>IF(COUNTA(U148:U162)=0,"",ROUND(AVERAGE(U148:U162),1))</f>
        <v/>
      </c>
      <c r="V163" s="241">
        <f>IF(COUNTA(V148:V162)=0,"",ROUND(AVERAGE(V148:V162),1))</f>
        <v/>
      </c>
      <c r="W163" s="241">
        <f>IF(COUNTA(W148:W162)=0,"",ROUND(AVERAGE(W148:W162),1))</f>
        <v/>
      </c>
      <c r="X163" s="241">
        <f>IF(COUNTA(X148:X162)=0,"",ROUND(AVERAGE(X148:X162),1))</f>
        <v/>
      </c>
      <c r="Y163" s="241">
        <f>IF(COUNTA(Y148:Y162)=0,"",ROUND(AVERAGE(Y148:Y162),1))</f>
        <v/>
      </c>
      <c r="Z163" s="241">
        <f>IF(COUNTA(Z148:Z162)=0,"",ROUND(AVERAGE(Z148:Z162),1))</f>
        <v/>
      </c>
      <c r="AA163" s="241">
        <f>IF(COUNTA(AA148:AA162)=0,"",ROUND(AVERAGE(AA148:AA162),1))</f>
        <v/>
      </c>
      <c r="AB163" s="241">
        <f>IF(COUNTA(AB148:AB162)=0,"",ROUND(AVERAGE(AB148:AB162),1))</f>
        <v/>
      </c>
      <c r="AC163" s="241">
        <f>IF(COUNTA(AC148:AC162)=0,"",ROUND(AVERAGE(AC148:AC162),1))</f>
        <v/>
      </c>
      <c r="AD163" s="241">
        <f>IF(COUNTA(AD148:AD162)=0,"",ROUND(AVERAGE(AD148:AD162),1))</f>
        <v/>
      </c>
      <c r="AE163" s="241">
        <f>IF(COUNTA(AE148:AE162)=0,"",ROUND(AVERAGE(AE148:AE162),1))</f>
        <v/>
      </c>
      <c r="AF163" s="265">
        <f>IF(COUNTA(AF148:AF162)=0,"",ROUND(AVERAGE(AF148:AF162),1))</f>
        <v/>
      </c>
      <c r="AH163" s="241">
        <f>IF(COUNTA(AH148:AH162)=0,"",ROUND(AVERAGE(AH148:AH162),1))</f>
        <v/>
      </c>
      <c r="AI163" s="241">
        <f>IF(COUNTA(AI148:AI162)=0,"",ROUND(AVERAGE(AI148:AI162),1))</f>
        <v/>
      </c>
      <c r="AJ163" s="241">
        <f>IF(COUNTA(AJ148:AJ162)=0,"",ROUND(AVERAGE(AJ148:AJ162),1))</f>
        <v/>
      </c>
      <c r="AK163" s="241">
        <f>IF(COUNTA(AK148:AK162)=0,"",ROUND(AVERAGE(AK148:AK162),1))</f>
        <v/>
      </c>
      <c r="AL163" s="241">
        <f>IF(COUNTA(AL148:AL162)=0,"",ROUND(AVERAGE(AL148:AL162),1))</f>
        <v/>
      </c>
      <c r="AM163" s="241">
        <f>IF(COUNTA(AM148:AM162)=0,"",ROUND(AVERAGE(AM148:AM162),1))</f>
        <v/>
      </c>
      <c r="AN163" s="241">
        <f>IF(COUNTA(AN148:AN162)=0,"",ROUND(AVERAGE(AN148:AN162),1))</f>
        <v/>
      </c>
      <c r="AO163" s="241">
        <f>IF(COUNTA(AO148:AO162)=0,"",ROUND(AVERAGE(AO148:AO162),1))</f>
        <v/>
      </c>
      <c r="AP163" s="241">
        <f>IF(COUNTA(AP148:AP162)=0,"",ROUND(AVERAGE(AP148:AP162),1))</f>
        <v/>
      </c>
      <c r="AQ163" s="241">
        <f>IF(COUNTA(AQ148:AQ162)=0,"",ROUND(AVERAGE(AQ148:AQ162),1))</f>
        <v/>
      </c>
      <c r="AR163" s="241">
        <f>IF(COUNTA(AR148:AR162)=0,"",ROUND(AVERAGE(AR148:AR162),1))</f>
        <v/>
      </c>
      <c r="AS163" s="241">
        <f>IF(COUNTA(AS148:AS162)=0,"",ROUND(AVERAGE(AS148:AS162),1))</f>
        <v/>
      </c>
      <c r="AT163" s="241">
        <f>IF(COUNTA(AT148:AT162)=0,"",ROUND(AVERAGE(AT148:AT162),1))</f>
        <v/>
      </c>
      <c r="AU163" s="266">
        <f>IF(COUNTA(AU148:AU162)=0,"",ROUND(AVERAGE(AU148:AU162),1))</f>
        <v/>
      </c>
    </row>
    <row r="164" ht="30" customHeight="1" s="185">
      <c r="A164" s="242" t="inlineStr">
        <is>
          <t>N°</t>
        </is>
      </c>
      <c r="B164" s="243" t="inlineStr">
        <is>
          <t>📅 MARDI</t>
        </is>
      </c>
      <c r="C164" s="228" t="n"/>
      <c r="D164" s="229" t="inlineStr">
        <is>
          <t>Règles</t>
        </is>
      </c>
      <c r="E164" s="229" t="inlineStr">
        <is>
          <t>Coopér.</t>
        </is>
      </c>
      <c r="F164" s="229" t="inlineStr">
        <is>
          <t>Comm.</t>
        </is>
      </c>
      <c r="G164" s="229" t="inlineStr">
        <is>
          <t>Entraide</t>
        </is>
      </c>
      <c r="H164" s="230" t="inlineStr">
        <is>
          <t>Initiat.</t>
        </is>
      </c>
      <c r="I164" s="230" t="inlineStr">
        <is>
          <t>Gest.mat</t>
        </is>
      </c>
      <c r="J164" s="230" t="inlineStr">
        <is>
          <t>Orga.</t>
        </is>
      </c>
      <c r="K164" s="231" t="inlineStr">
        <is>
          <t>Imagin.</t>
        </is>
      </c>
      <c r="L164" s="231" t="inlineStr">
        <is>
          <t>Expr.art</t>
        </is>
      </c>
      <c r="M164" s="231" t="inlineStr">
        <is>
          <t>Expr.corp</t>
        </is>
      </c>
      <c r="N164" s="232" t="inlineStr">
        <is>
          <t>Coord.</t>
        </is>
      </c>
      <c r="O164" s="232" t="inlineStr">
        <is>
          <t>Endur.</t>
        </is>
      </c>
      <c r="P164" s="232" t="inlineStr">
        <is>
          <t>Esp.sport</t>
        </is>
      </c>
      <c r="Q164" s="267" t="inlineStr">
        <is>
          <t>MOY</t>
        </is>
      </c>
      <c r="R164" s="268" t="inlineStr">
        <is>
          <t>▼ Activité</t>
        </is>
      </c>
      <c r="S164" s="229" t="inlineStr">
        <is>
          <t>Règles</t>
        </is>
      </c>
      <c r="T164" s="229" t="inlineStr">
        <is>
          <t>Coopér.</t>
        </is>
      </c>
      <c r="U164" s="229" t="inlineStr">
        <is>
          <t>Comm.</t>
        </is>
      </c>
      <c r="V164" s="229" t="inlineStr">
        <is>
          <t>Entraide</t>
        </is>
      </c>
      <c r="W164" s="230" t="inlineStr">
        <is>
          <t>Initiat.</t>
        </is>
      </c>
      <c r="X164" s="230" t="inlineStr">
        <is>
          <t>Gest.mat</t>
        </is>
      </c>
      <c r="Y164" s="230" t="inlineStr">
        <is>
          <t>Orga.</t>
        </is>
      </c>
      <c r="Z164" s="231" t="inlineStr">
        <is>
          <t>Imagin.</t>
        </is>
      </c>
      <c r="AA164" s="231" t="inlineStr">
        <is>
          <t>Expr.art</t>
        </is>
      </c>
      <c r="AB164" s="231" t="inlineStr">
        <is>
          <t>Expr.corp</t>
        </is>
      </c>
      <c r="AC164" s="232" t="inlineStr">
        <is>
          <t>Coord.</t>
        </is>
      </c>
      <c r="AD164" s="232" t="inlineStr">
        <is>
          <t>Endur.</t>
        </is>
      </c>
      <c r="AE164" s="232" t="inlineStr">
        <is>
          <t>Esp.sport</t>
        </is>
      </c>
      <c r="AF164" s="267" t="inlineStr">
        <is>
          <t>MOY</t>
        </is>
      </c>
      <c r="AH164" s="229" t="inlineStr">
        <is>
          <t>Règles</t>
        </is>
      </c>
      <c r="AI164" s="229" t="inlineStr">
        <is>
          <t>Coopér.</t>
        </is>
      </c>
      <c r="AJ164" s="229" t="inlineStr">
        <is>
          <t>Comm.</t>
        </is>
      </c>
      <c r="AK164" s="229" t="inlineStr">
        <is>
          <t>Entraide</t>
        </is>
      </c>
      <c r="AL164" s="230" t="inlineStr">
        <is>
          <t>Initiat.</t>
        </is>
      </c>
      <c r="AM164" s="230" t="inlineStr">
        <is>
          <t>Gest.mat</t>
        </is>
      </c>
      <c r="AN164" s="230" t="inlineStr">
        <is>
          <t>Orga.</t>
        </is>
      </c>
      <c r="AO164" s="231" t="inlineStr">
        <is>
          <t>Imagin.</t>
        </is>
      </c>
      <c r="AP164" s="231" t="inlineStr">
        <is>
          <t>Expr.art</t>
        </is>
      </c>
      <c r="AQ164" s="231" t="inlineStr">
        <is>
          <t>Expr.corp</t>
        </is>
      </c>
      <c r="AR164" s="232" t="inlineStr">
        <is>
          <t>Coord.</t>
        </is>
      </c>
      <c r="AS164" s="232" t="inlineStr">
        <is>
          <t>Endur.</t>
        </is>
      </c>
      <c r="AT164" s="232" t="inlineStr">
        <is>
          <t>Esp.sport</t>
        </is>
      </c>
      <c r="AU164" s="269" t="inlineStr">
        <is>
          <t>MOY</t>
        </is>
      </c>
    </row>
    <row r="165" ht="13.8" customHeight="1" s="185">
      <c r="A165" s="213" t="n">
        <v>1</v>
      </c>
      <c r="B165" s="234">
        <f t="array" ref="B165:B165">IFERROR(INDEX(Liste_Enfants!B$4:B$53,SMALL(IF(Liste_Enfants!E$4:E$53="D",ROW(Liste_Enfants!E$4:E$53)-3),1))&amp;" "&amp;INDEX(Liste_Enfants!C$4:C$53,SMALL(IF(Liste_Enfants!E$4:E$53="D",ROW(Liste_Enfants!E$4:E$53)-3),1)),"")</f>
        <v/>
      </c>
      <c r="C165" s="235" t="n"/>
      <c r="D165" s="236" t="n"/>
      <c r="E165" s="236" t="n"/>
      <c r="F165" s="236" t="n"/>
      <c r="G165" s="236" t="n"/>
      <c r="H165" s="236" t="n"/>
      <c r="I165" s="236" t="n"/>
      <c r="J165" s="236" t="n"/>
      <c r="K165" s="236" t="n"/>
      <c r="L165" s="236" t="n"/>
      <c r="M165" s="236" t="n"/>
      <c r="N165" s="236" t="n"/>
      <c r="O165" s="236" t="n"/>
      <c r="P165" s="236" t="n"/>
      <c r="Q165" s="264">
        <f>IF(COUNTA(D165:P165)=0,"",ROUND(AVERAGE(D165:P165),1))</f>
        <v/>
      </c>
      <c r="S165" s="236" t="n"/>
      <c r="T165" s="236" t="n"/>
      <c r="U165" s="236" t="n"/>
      <c r="V165" s="236" t="n"/>
      <c r="W165" s="236" t="n"/>
      <c r="X165" s="236" t="n"/>
      <c r="Y165" s="236" t="n"/>
      <c r="Z165" s="236" t="n"/>
      <c r="AA165" s="236" t="n"/>
      <c r="AB165" s="236" t="n"/>
      <c r="AC165" s="236" t="n"/>
      <c r="AD165" s="236" t="n"/>
      <c r="AE165" s="236" t="n"/>
      <c r="AF165" s="264">
        <f>IF(COUNTA(S165:AE165)=0,"",ROUND(AVERAGE(S165:AE165),1))</f>
        <v/>
      </c>
      <c r="AH165" s="236" t="n"/>
      <c r="AI165" s="236" t="n"/>
      <c r="AJ165" s="236" t="n"/>
      <c r="AK165" s="236" t="n"/>
      <c r="AL165" s="236" t="n"/>
      <c r="AM165" s="236" t="n"/>
      <c r="AN165" s="236" t="n"/>
      <c r="AO165" s="236" t="n"/>
      <c r="AP165" s="236" t="n"/>
      <c r="AQ165" s="236" t="n"/>
      <c r="AR165" s="236" t="n"/>
      <c r="AS165" s="236" t="n"/>
      <c r="AT165" s="236" t="n"/>
      <c r="AU165" s="237">
        <f>IF(COUNTA(AH165:AT165)=0,"",ROUND(AVERAGE(AH165:AT165),1))</f>
        <v/>
      </c>
    </row>
    <row r="166" ht="13.8" customHeight="1" s="185">
      <c r="A166" s="238" t="n">
        <v>2</v>
      </c>
      <c r="B166" s="239">
        <f t="array" ref="B166:B166">IFERROR(INDEX(Liste_Enfants!B$4:B$53,SMALL(IF(Liste_Enfants!E$4:E$53="D",ROW(Liste_Enfants!E$4:E$53)-3),2))&amp;" "&amp;INDEX(Liste_Enfants!C$4:C$53,SMALL(IF(Liste_Enfants!E$4:E$53="D",ROW(Liste_Enfants!E$4:E$53)-3),2)),"")</f>
        <v/>
      </c>
      <c r="C166" s="235" t="n"/>
      <c r="D166" s="236" t="n"/>
      <c r="E166" s="236" t="n"/>
      <c r="F166" s="236" t="n"/>
      <c r="G166" s="236" t="n"/>
      <c r="H166" s="236" t="n"/>
      <c r="I166" s="236" t="n"/>
      <c r="J166" s="236" t="n"/>
      <c r="K166" s="236" t="n"/>
      <c r="L166" s="236" t="n"/>
      <c r="M166" s="236" t="n"/>
      <c r="N166" s="236" t="n"/>
      <c r="O166" s="236" t="n"/>
      <c r="P166" s="236" t="n"/>
      <c r="Q166" s="264">
        <f>IF(COUNTA(D166:P166)=0,"",ROUND(AVERAGE(D166:P166),1))</f>
        <v/>
      </c>
      <c r="S166" s="236" t="n"/>
      <c r="T166" s="236" t="n"/>
      <c r="U166" s="236" t="n"/>
      <c r="V166" s="236" t="n"/>
      <c r="W166" s="236" t="n"/>
      <c r="X166" s="236" t="n"/>
      <c r="Y166" s="236" t="n"/>
      <c r="Z166" s="236" t="n"/>
      <c r="AA166" s="236" t="n"/>
      <c r="AB166" s="236" t="n"/>
      <c r="AC166" s="236" t="n"/>
      <c r="AD166" s="236" t="n"/>
      <c r="AE166" s="236" t="n"/>
      <c r="AF166" s="264">
        <f>IF(COUNTA(S166:AE166)=0,"",ROUND(AVERAGE(S166:AE166),1))</f>
        <v/>
      </c>
      <c r="AH166" s="236" t="n"/>
      <c r="AI166" s="236" t="n"/>
      <c r="AJ166" s="236" t="n"/>
      <c r="AK166" s="236" t="n"/>
      <c r="AL166" s="236" t="n"/>
      <c r="AM166" s="236" t="n"/>
      <c r="AN166" s="236" t="n"/>
      <c r="AO166" s="236" t="n"/>
      <c r="AP166" s="236" t="n"/>
      <c r="AQ166" s="236" t="n"/>
      <c r="AR166" s="236" t="n"/>
      <c r="AS166" s="236" t="n"/>
      <c r="AT166" s="236" t="n"/>
      <c r="AU166" s="237">
        <f>IF(COUNTA(AH166:AT166)=0,"",ROUND(AVERAGE(AH166:AT166),1))</f>
        <v/>
      </c>
    </row>
    <row r="167" ht="13.8" customHeight="1" s="185">
      <c r="A167" s="213" t="n">
        <v>3</v>
      </c>
      <c r="B167" s="234">
        <f t="array" ref="B167:B167">IFERROR(INDEX(Liste_Enfants!B$4:B$53,SMALL(IF(Liste_Enfants!E$4:E$53="D",ROW(Liste_Enfants!E$4:E$53)-3),3))&amp;" "&amp;INDEX(Liste_Enfants!C$4:C$53,SMALL(IF(Liste_Enfants!E$4:E$53="D",ROW(Liste_Enfants!E$4:E$53)-3),3)),"")</f>
        <v/>
      </c>
      <c r="C167" s="235" t="n"/>
      <c r="D167" s="236" t="n"/>
      <c r="E167" s="236" t="n"/>
      <c r="F167" s="236" t="n"/>
      <c r="G167" s="236" t="n"/>
      <c r="H167" s="236" t="n"/>
      <c r="I167" s="236" t="n"/>
      <c r="J167" s="236" t="n"/>
      <c r="K167" s="236" t="n"/>
      <c r="L167" s="236" t="n"/>
      <c r="M167" s="236" t="n"/>
      <c r="N167" s="236" t="n"/>
      <c r="O167" s="236" t="n"/>
      <c r="P167" s="236" t="n"/>
      <c r="Q167" s="264">
        <f>IF(COUNTA(D167:P167)=0,"",ROUND(AVERAGE(D167:P167),1))</f>
        <v/>
      </c>
      <c r="S167" s="236" t="n"/>
      <c r="T167" s="236" t="n"/>
      <c r="U167" s="236" t="n"/>
      <c r="V167" s="236" t="n"/>
      <c r="W167" s="236" t="n"/>
      <c r="X167" s="236" t="n"/>
      <c r="Y167" s="236" t="n"/>
      <c r="Z167" s="236" t="n"/>
      <c r="AA167" s="236" t="n"/>
      <c r="AB167" s="236" t="n"/>
      <c r="AC167" s="236" t="n"/>
      <c r="AD167" s="236" t="n"/>
      <c r="AE167" s="236" t="n"/>
      <c r="AF167" s="264">
        <f>IF(COUNTA(S167:AE167)=0,"",ROUND(AVERAGE(S167:AE167),1))</f>
        <v/>
      </c>
      <c r="AH167" s="236" t="n"/>
      <c r="AI167" s="236" t="n"/>
      <c r="AJ167" s="236" t="n"/>
      <c r="AK167" s="236" t="n"/>
      <c r="AL167" s="236" t="n"/>
      <c r="AM167" s="236" t="n"/>
      <c r="AN167" s="236" t="n"/>
      <c r="AO167" s="236" t="n"/>
      <c r="AP167" s="236" t="n"/>
      <c r="AQ167" s="236" t="n"/>
      <c r="AR167" s="236" t="n"/>
      <c r="AS167" s="236" t="n"/>
      <c r="AT167" s="236" t="n"/>
      <c r="AU167" s="237">
        <f>IF(COUNTA(AH167:AT167)=0,"",ROUND(AVERAGE(AH167:AT167),1))</f>
        <v/>
      </c>
    </row>
    <row r="168" ht="13.8" customHeight="1" s="185">
      <c r="A168" s="238" t="n">
        <v>4</v>
      </c>
      <c r="B168" s="239">
        <f t="array" ref="B168:B168">IFERROR(INDEX(Liste_Enfants!B$4:B$53,SMALL(IF(Liste_Enfants!E$4:E$53="D",ROW(Liste_Enfants!E$4:E$53)-3),4))&amp;" "&amp;INDEX(Liste_Enfants!C$4:C$53,SMALL(IF(Liste_Enfants!E$4:E$53="D",ROW(Liste_Enfants!E$4:E$53)-3),4)),"")</f>
        <v/>
      </c>
      <c r="C168" s="235" t="n"/>
      <c r="D168" s="236" t="n"/>
      <c r="E168" s="236" t="n"/>
      <c r="F168" s="236" t="n"/>
      <c r="G168" s="236" t="n"/>
      <c r="H168" s="236" t="n"/>
      <c r="I168" s="236" t="n"/>
      <c r="J168" s="236" t="n"/>
      <c r="K168" s="236" t="n"/>
      <c r="L168" s="236" t="n"/>
      <c r="M168" s="236" t="n"/>
      <c r="N168" s="236" t="n"/>
      <c r="O168" s="236" t="n"/>
      <c r="P168" s="236" t="n"/>
      <c r="Q168" s="264">
        <f>IF(COUNTA(D168:P168)=0,"",ROUND(AVERAGE(D168:P168),1))</f>
        <v/>
      </c>
      <c r="S168" s="236" t="n"/>
      <c r="T168" s="236" t="n"/>
      <c r="U168" s="236" t="n"/>
      <c r="V168" s="236" t="n"/>
      <c r="W168" s="236" t="n"/>
      <c r="X168" s="236" t="n"/>
      <c r="Y168" s="236" t="n"/>
      <c r="Z168" s="236" t="n"/>
      <c r="AA168" s="236" t="n"/>
      <c r="AB168" s="236" t="n"/>
      <c r="AC168" s="236" t="n"/>
      <c r="AD168" s="236" t="n"/>
      <c r="AE168" s="236" t="n"/>
      <c r="AF168" s="264">
        <f>IF(COUNTA(S168:AE168)=0,"",ROUND(AVERAGE(S168:AE168),1))</f>
        <v/>
      </c>
      <c r="AH168" s="236" t="n"/>
      <c r="AI168" s="236" t="n"/>
      <c r="AJ168" s="236" t="n"/>
      <c r="AK168" s="236" t="n"/>
      <c r="AL168" s="236" t="n"/>
      <c r="AM168" s="236" t="n"/>
      <c r="AN168" s="236" t="n"/>
      <c r="AO168" s="236" t="n"/>
      <c r="AP168" s="236" t="n"/>
      <c r="AQ168" s="236" t="n"/>
      <c r="AR168" s="236" t="n"/>
      <c r="AS168" s="236" t="n"/>
      <c r="AT168" s="236" t="n"/>
      <c r="AU168" s="237">
        <f>IF(COUNTA(AH168:AT168)=0,"",ROUND(AVERAGE(AH168:AT168),1))</f>
        <v/>
      </c>
    </row>
    <row r="169" ht="13.8" customHeight="1" s="185">
      <c r="A169" s="213" t="n">
        <v>5</v>
      </c>
      <c r="B169" s="234">
        <f t="array" ref="B169:B169">IFERROR(INDEX(Liste_Enfants!B$4:B$53,SMALL(IF(Liste_Enfants!E$4:E$53="D",ROW(Liste_Enfants!E$4:E$53)-3),5))&amp;" "&amp;INDEX(Liste_Enfants!C$4:C$53,SMALL(IF(Liste_Enfants!E$4:E$53="D",ROW(Liste_Enfants!E$4:E$53)-3),5)),"")</f>
        <v/>
      </c>
      <c r="C169" s="235" t="n"/>
      <c r="D169" s="236" t="n"/>
      <c r="E169" s="236" t="n"/>
      <c r="F169" s="236" t="n"/>
      <c r="G169" s="236" t="n"/>
      <c r="H169" s="236" t="n"/>
      <c r="I169" s="236" t="n"/>
      <c r="J169" s="236" t="n"/>
      <c r="K169" s="236" t="n"/>
      <c r="L169" s="236" t="n"/>
      <c r="M169" s="236" t="n"/>
      <c r="N169" s="236" t="n"/>
      <c r="O169" s="236" t="n"/>
      <c r="P169" s="236" t="n"/>
      <c r="Q169" s="264">
        <f>IF(COUNTA(D169:P169)=0,"",ROUND(AVERAGE(D169:P169),1))</f>
        <v/>
      </c>
      <c r="S169" s="236" t="n"/>
      <c r="T169" s="236" t="n"/>
      <c r="U169" s="236" t="n"/>
      <c r="V169" s="236" t="n"/>
      <c r="W169" s="236" t="n"/>
      <c r="X169" s="236" t="n"/>
      <c r="Y169" s="236" t="n"/>
      <c r="Z169" s="236" t="n"/>
      <c r="AA169" s="236" t="n"/>
      <c r="AB169" s="236" t="n"/>
      <c r="AC169" s="236" t="n"/>
      <c r="AD169" s="236" t="n"/>
      <c r="AE169" s="236" t="n"/>
      <c r="AF169" s="264">
        <f>IF(COUNTA(S169:AE169)=0,"",ROUND(AVERAGE(S169:AE169),1))</f>
        <v/>
      </c>
      <c r="AH169" s="236" t="n"/>
      <c r="AI169" s="236" t="n"/>
      <c r="AJ169" s="236" t="n"/>
      <c r="AK169" s="236" t="n"/>
      <c r="AL169" s="236" t="n"/>
      <c r="AM169" s="236" t="n"/>
      <c r="AN169" s="236" t="n"/>
      <c r="AO169" s="236" t="n"/>
      <c r="AP169" s="236" t="n"/>
      <c r="AQ169" s="236" t="n"/>
      <c r="AR169" s="236" t="n"/>
      <c r="AS169" s="236" t="n"/>
      <c r="AT169" s="236" t="n"/>
      <c r="AU169" s="237">
        <f>IF(COUNTA(AH169:AT169)=0,"",ROUND(AVERAGE(AH169:AT169),1))</f>
        <v/>
      </c>
    </row>
    <row r="170" ht="13.8" customHeight="1" s="185">
      <c r="A170" s="238" t="n">
        <v>6</v>
      </c>
      <c r="B170" s="239">
        <f t="array" ref="B170:B170">IFERROR(INDEX(Liste_Enfants!B$4:B$53,SMALL(IF(Liste_Enfants!E$4:E$53="D",ROW(Liste_Enfants!E$4:E$53)-3),6))&amp;" "&amp;INDEX(Liste_Enfants!C$4:C$53,SMALL(IF(Liste_Enfants!E$4:E$53="D",ROW(Liste_Enfants!E$4:E$53)-3),6)),"")</f>
        <v/>
      </c>
      <c r="C170" s="235" t="n"/>
      <c r="D170" s="236" t="n"/>
      <c r="E170" s="236" t="n"/>
      <c r="F170" s="236" t="n"/>
      <c r="G170" s="236" t="n"/>
      <c r="H170" s="236" t="n"/>
      <c r="I170" s="236" t="n"/>
      <c r="J170" s="236" t="n"/>
      <c r="K170" s="236" t="n"/>
      <c r="L170" s="236" t="n"/>
      <c r="M170" s="236" t="n"/>
      <c r="N170" s="236" t="n"/>
      <c r="O170" s="236" t="n"/>
      <c r="P170" s="236" t="n"/>
      <c r="Q170" s="264">
        <f>IF(COUNTA(D170:P170)=0,"",ROUND(AVERAGE(D170:P170),1))</f>
        <v/>
      </c>
      <c r="S170" s="236" t="n"/>
      <c r="T170" s="236" t="n"/>
      <c r="U170" s="236" t="n"/>
      <c r="V170" s="236" t="n"/>
      <c r="W170" s="236" t="n"/>
      <c r="X170" s="236" t="n"/>
      <c r="Y170" s="236" t="n"/>
      <c r="Z170" s="236" t="n"/>
      <c r="AA170" s="236" t="n"/>
      <c r="AB170" s="236" t="n"/>
      <c r="AC170" s="236" t="n"/>
      <c r="AD170" s="236" t="n"/>
      <c r="AE170" s="236" t="n"/>
      <c r="AF170" s="264">
        <f>IF(COUNTA(S170:AE170)=0,"",ROUND(AVERAGE(S170:AE170),1))</f>
        <v/>
      </c>
      <c r="AH170" s="236" t="n"/>
      <c r="AI170" s="236" t="n"/>
      <c r="AJ170" s="236" t="n"/>
      <c r="AK170" s="236" t="n"/>
      <c r="AL170" s="236" t="n"/>
      <c r="AM170" s="236" t="n"/>
      <c r="AN170" s="236" t="n"/>
      <c r="AO170" s="236" t="n"/>
      <c r="AP170" s="236" t="n"/>
      <c r="AQ170" s="236" t="n"/>
      <c r="AR170" s="236" t="n"/>
      <c r="AS170" s="236" t="n"/>
      <c r="AT170" s="236" t="n"/>
      <c r="AU170" s="237">
        <f>IF(COUNTA(AH170:AT170)=0,"",ROUND(AVERAGE(AH170:AT170),1))</f>
        <v/>
      </c>
    </row>
    <row r="171" ht="13.8" customHeight="1" s="185">
      <c r="A171" s="213" t="n">
        <v>7</v>
      </c>
      <c r="B171" s="234">
        <f t="array" ref="B171:B171">IFERROR(INDEX(Liste_Enfants!B$4:B$53,SMALL(IF(Liste_Enfants!E$4:E$53="D",ROW(Liste_Enfants!E$4:E$53)-3),7))&amp;" "&amp;INDEX(Liste_Enfants!C$4:C$53,SMALL(IF(Liste_Enfants!E$4:E$53="D",ROW(Liste_Enfants!E$4:E$53)-3),7)),"")</f>
        <v/>
      </c>
      <c r="C171" s="235" t="n"/>
      <c r="D171" s="236" t="n"/>
      <c r="E171" s="236" t="n"/>
      <c r="F171" s="236" t="n"/>
      <c r="G171" s="236" t="n"/>
      <c r="H171" s="236" t="n"/>
      <c r="I171" s="236" t="n"/>
      <c r="J171" s="236" t="n"/>
      <c r="K171" s="236" t="n"/>
      <c r="L171" s="236" t="n"/>
      <c r="M171" s="236" t="n"/>
      <c r="N171" s="236" t="n"/>
      <c r="O171" s="236" t="n"/>
      <c r="P171" s="236" t="n"/>
      <c r="Q171" s="264">
        <f>IF(COUNTA(D171:P171)=0,"",ROUND(AVERAGE(D171:P171),1))</f>
        <v/>
      </c>
      <c r="S171" s="236" t="n"/>
      <c r="T171" s="236" t="n"/>
      <c r="U171" s="236" t="n"/>
      <c r="V171" s="236" t="n"/>
      <c r="W171" s="236" t="n"/>
      <c r="X171" s="236" t="n"/>
      <c r="Y171" s="236" t="n"/>
      <c r="Z171" s="236" t="n"/>
      <c r="AA171" s="236" t="n"/>
      <c r="AB171" s="236" t="n"/>
      <c r="AC171" s="236" t="n"/>
      <c r="AD171" s="236" t="n"/>
      <c r="AE171" s="236" t="n"/>
      <c r="AF171" s="264">
        <f>IF(COUNTA(S171:AE171)=0,"",ROUND(AVERAGE(S171:AE171),1))</f>
        <v/>
      </c>
      <c r="AH171" s="236" t="n"/>
      <c r="AI171" s="236" t="n"/>
      <c r="AJ171" s="236" t="n"/>
      <c r="AK171" s="236" t="n"/>
      <c r="AL171" s="236" t="n"/>
      <c r="AM171" s="236" t="n"/>
      <c r="AN171" s="236" t="n"/>
      <c r="AO171" s="236" t="n"/>
      <c r="AP171" s="236" t="n"/>
      <c r="AQ171" s="236" t="n"/>
      <c r="AR171" s="236" t="n"/>
      <c r="AS171" s="236" t="n"/>
      <c r="AT171" s="236" t="n"/>
      <c r="AU171" s="237">
        <f>IF(COUNTA(AH171:AT171)=0,"",ROUND(AVERAGE(AH171:AT171),1))</f>
        <v/>
      </c>
    </row>
    <row r="172" ht="13.8" customHeight="1" s="185">
      <c r="A172" s="238" t="n">
        <v>8</v>
      </c>
      <c r="B172" s="239">
        <f t="array" ref="B172:B172">IFERROR(INDEX(Liste_Enfants!B$4:B$53,SMALL(IF(Liste_Enfants!E$4:E$53="D",ROW(Liste_Enfants!E$4:E$53)-3),8))&amp;" "&amp;INDEX(Liste_Enfants!C$4:C$53,SMALL(IF(Liste_Enfants!E$4:E$53="D",ROW(Liste_Enfants!E$4:E$53)-3),8)),"")</f>
        <v/>
      </c>
      <c r="C172" s="235" t="n"/>
      <c r="D172" s="236" t="n"/>
      <c r="E172" s="236" t="n"/>
      <c r="F172" s="236" t="n"/>
      <c r="G172" s="236" t="n"/>
      <c r="H172" s="236" t="n"/>
      <c r="I172" s="236" t="n"/>
      <c r="J172" s="236" t="n"/>
      <c r="K172" s="236" t="n"/>
      <c r="L172" s="236" t="n"/>
      <c r="M172" s="236" t="n"/>
      <c r="N172" s="236" t="n"/>
      <c r="O172" s="236" t="n"/>
      <c r="P172" s="236" t="n"/>
      <c r="Q172" s="264">
        <f>IF(COUNTA(D172:P172)=0,"",ROUND(AVERAGE(D172:P172),1))</f>
        <v/>
      </c>
      <c r="S172" s="236" t="n"/>
      <c r="T172" s="236" t="n"/>
      <c r="U172" s="236" t="n"/>
      <c r="V172" s="236" t="n"/>
      <c r="W172" s="236" t="n"/>
      <c r="X172" s="236" t="n"/>
      <c r="Y172" s="236" t="n"/>
      <c r="Z172" s="236" t="n"/>
      <c r="AA172" s="236" t="n"/>
      <c r="AB172" s="236" t="n"/>
      <c r="AC172" s="236" t="n"/>
      <c r="AD172" s="236" t="n"/>
      <c r="AE172" s="236" t="n"/>
      <c r="AF172" s="264">
        <f>IF(COUNTA(S172:AE172)=0,"",ROUND(AVERAGE(S172:AE172),1))</f>
        <v/>
      </c>
      <c r="AH172" s="236" t="n"/>
      <c r="AI172" s="236" t="n"/>
      <c r="AJ172" s="236" t="n"/>
      <c r="AK172" s="236" t="n"/>
      <c r="AL172" s="236" t="n"/>
      <c r="AM172" s="236" t="n"/>
      <c r="AN172" s="236" t="n"/>
      <c r="AO172" s="236" t="n"/>
      <c r="AP172" s="236" t="n"/>
      <c r="AQ172" s="236" t="n"/>
      <c r="AR172" s="236" t="n"/>
      <c r="AS172" s="236" t="n"/>
      <c r="AT172" s="236" t="n"/>
      <c r="AU172" s="237">
        <f>IF(COUNTA(AH172:AT172)=0,"",ROUND(AVERAGE(AH172:AT172),1))</f>
        <v/>
      </c>
    </row>
    <row r="173" ht="13.8" customHeight="1" s="185">
      <c r="A173" s="213" t="n">
        <v>9</v>
      </c>
      <c r="B173" s="234">
        <f t="array" ref="B173:B173">IFERROR(INDEX(Liste_Enfants!B$4:B$53,SMALL(IF(Liste_Enfants!E$4:E$53="D",ROW(Liste_Enfants!E$4:E$53)-3),9))&amp;" "&amp;INDEX(Liste_Enfants!C$4:C$53,SMALL(IF(Liste_Enfants!E$4:E$53="D",ROW(Liste_Enfants!E$4:E$53)-3),9)),"")</f>
        <v/>
      </c>
      <c r="C173" s="235" t="n"/>
      <c r="D173" s="236" t="n"/>
      <c r="E173" s="236" t="n"/>
      <c r="F173" s="236" t="n"/>
      <c r="G173" s="236" t="n"/>
      <c r="H173" s="236" t="n"/>
      <c r="I173" s="236" t="n"/>
      <c r="J173" s="236" t="n"/>
      <c r="K173" s="236" t="n"/>
      <c r="L173" s="236" t="n"/>
      <c r="M173" s="236" t="n"/>
      <c r="N173" s="236" t="n"/>
      <c r="O173" s="236" t="n"/>
      <c r="P173" s="236" t="n"/>
      <c r="Q173" s="264">
        <f>IF(COUNTA(D173:P173)=0,"",ROUND(AVERAGE(D173:P173),1))</f>
        <v/>
      </c>
      <c r="S173" s="236" t="n"/>
      <c r="T173" s="236" t="n"/>
      <c r="U173" s="236" t="n"/>
      <c r="V173" s="236" t="n"/>
      <c r="W173" s="236" t="n"/>
      <c r="X173" s="236" t="n"/>
      <c r="Y173" s="236" t="n"/>
      <c r="Z173" s="236" t="n"/>
      <c r="AA173" s="236" t="n"/>
      <c r="AB173" s="236" t="n"/>
      <c r="AC173" s="236" t="n"/>
      <c r="AD173" s="236" t="n"/>
      <c r="AE173" s="236" t="n"/>
      <c r="AF173" s="264">
        <f>IF(COUNTA(S173:AE173)=0,"",ROUND(AVERAGE(S173:AE173),1))</f>
        <v/>
      </c>
      <c r="AH173" s="236" t="n"/>
      <c r="AI173" s="236" t="n"/>
      <c r="AJ173" s="236" t="n"/>
      <c r="AK173" s="236" t="n"/>
      <c r="AL173" s="236" t="n"/>
      <c r="AM173" s="236" t="n"/>
      <c r="AN173" s="236" t="n"/>
      <c r="AO173" s="236" t="n"/>
      <c r="AP173" s="236" t="n"/>
      <c r="AQ173" s="236" t="n"/>
      <c r="AR173" s="236" t="n"/>
      <c r="AS173" s="236" t="n"/>
      <c r="AT173" s="236" t="n"/>
      <c r="AU173" s="237">
        <f>IF(COUNTA(AH173:AT173)=0,"",ROUND(AVERAGE(AH173:AT173),1))</f>
        <v/>
      </c>
    </row>
    <row r="174" ht="13.8" customHeight="1" s="185">
      <c r="A174" s="238" t="n">
        <v>10</v>
      </c>
      <c r="B174" s="239">
        <f t="array" ref="B174:B174">IFERROR(INDEX(Liste_Enfants!B$4:B$53,SMALL(IF(Liste_Enfants!E$4:E$53="D",ROW(Liste_Enfants!E$4:E$53)-3),10))&amp;" "&amp;INDEX(Liste_Enfants!C$4:C$53,SMALL(IF(Liste_Enfants!E$4:E$53="D",ROW(Liste_Enfants!E$4:E$53)-3),10)),"")</f>
        <v/>
      </c>
      <c r="C174" s="235" t="n"/>
      <c r="D174" s="236" t="n"/>
      <c r="E174" s="236" t="n"/>
      <c r="F174" s="236" t="n"/>
      <c r="G174" s="236" t="n"/>
      <c r="H174" s="236" t="n"/>
      <c r="I174" s="236" t="n"/>
      <c r="J174" s="236" t="n"/>
      <c r="K174" s="236" t="n"/>
      <c r="L174" s="236" t="n"/>
      <c r="M174" s="236" t="n"/>
      <c r="N174" s="236" t="n"/>
      <c r="O174" s="236" t="n"/>
      <c r="P174" s="236" t="n"/>
      <c r="Q174" s="264">
        <f>IF(COUNTA(D174:P174)=0,"",ROUND(AVERAGE(D174:P174),1))</f>
        <v/>
      </c>
      <c r="S174" s="236" t="n"/>
      <c r="T174" s="236" t="n"/>
      <c r="U174" s="236" t="n"/>
      <c r="V174" s="236" t="n"/>
      <c r="W174" s="236" t="n"/>
      <c r="X174" s="236" t="n"/>
      <c r="Y174" s="236" t="n"/>
      <c r="Z174" s="236" t="n"/>
      <c r="AA174" s="236" t="n"/>
      <c r="AB174" s="236" t="n"/>
      <c r="AC174" s="236" t="n"/>
      <c r="AD174" s="236" t="n"/>
      <c r="AE174" s="236" t="n"/>
      <c r="AF174" s="264">
        <f>IF(COUNTA(S174:AE174)=0,"",ROUND(AVERAGE(S174:AE174),1))</f>
        <v/>
      </c>
      <c r="AH174" s="236" t="n"/>
      <c r="AI174" s="236" t="n"/>
      <c r="AJ174" s="236" t="n"/>
      <c r="AK174" s="236" t="n"/>
      <c r="AL174" s="236" t="n"/>
      <c r="AM174" s="236" t="n"/>
      <c r="AN174" s="236" t="n"/>
      <c r="AO174" s="236" t="n"/>
      <c r="AP174" s="236" t="n"/>
      <c r="AQ174" s="236" t="n"/>
      <c r="AR174" s="236" t="n"/>
      <c r="AS174" s="236" t="n"/>
      <c r="AT174" s="236" t="n"/>
      <c r="AU174" s="237">
        <f>IF(COUNTA(AH174:AT174)=0,"",ROUND(AVERAGE(AH174:AT174),1))</f>
        <v/>
      </c>
    </row>
    <row r="175" ht="13.8" customHeight="1" s="185">
      <c r="A175" s="213" t="n">
        <v>11</v>
      </c>
      <c r="B175" s="234">
        <f t="array" ref="B175:B175">IFERROR(INDEX(Liste_Enfants!B$4:B$53,SMALL(IF(Liste_Enfants!E$4:E$53="D",ROW(Liste_Enfants!E$4:E$53)-3),11))&amp;" "&amp;INDEX(Liste_Enfants!C$4:C$53,SMALL(IF(Liste_Enfants!E$4:E$53="D",ROW(Liste_Enfants!E$4:E$53)-3),11)),"")</f>
        <v/>
      </c>
      <c r="C175" s="235" t="n"/>
      <c r="D175" s="236" t="n"/>
      <c r="E175" s="236" t="n"/>
      <c r="F175" s="236" t="n"/>
      <c r="G175" s="236" t="n"/>
      <c r="H175" s="236" t="n"/>
      <c r="I175" s="236" t="n"/>
      <c r="J175" s="236" t="n"/>
      <c r="K175" s="236" t="n"/>
      <c r="L175" s="236" t="n"/>
      <c r="M175" s="236" t="n"/>
      <c r="N175" s="236" t="n"/>
      <c r="O175" s="236" t="n"/>
      <c r="P175" s="236" t="n"/>
      <c r="Q175" s="264">
        <f>IF(COUNTA(D175:P175)=0,"",ROUND(AVERAGE(D175:P175),1))</f>
        <v/>
      </c>
      <c r="S175" s="236" t="n"/>
      <c r="T175" s="236" t="n"/>
      <c r="U175" s="236" t="n"/>
      <c r="V175" s="236" t="n"/>
      <c r="W175" s="236" t="n"/>
      <c r="X175" s="236" t="n"/>
      <c r="Y175" s="236" t="n"/>
      <c r="Z175" s="236" t="n"/>
      <c r="AA175" s="236" t="n"/>
      <c r="AB175" s="236" t="n"/>
      <c r="AC175" s="236" t="n"/>
      <c r="AD175" s="236" t="n"/>
      <c r="AE175" s="236" t="n"/>
      <c r="AF175" s="264">
        <f>IF(COUNTA(S175:AE175)=0,"",ROUND(AVERAGE(S175:AE175),1))</f>
        <v/>
      </c>
      <c r="AH175" s="236" t="n"/>
      <c r="AI175" s="236" t="n"/>
      <c r="AJ175" s="236" t="n"/>
      <c r="AK175" s="236" t="n"/>
      <c r="AL175" s="236" t="n"/>
      <c r="AM175" s="236" t="n"/>
      <c r="AN175" s="236" t="n"/>
      <c r="AO175" s="236" t="n"/>
      <c r="AP175" s="236" t="n"/>
      <c r="AQ175" s="236" t="n"/>
      <c r="AR175" s="236" t="n"/>
      <c r="AS175" s="236" t="n"/>
      <c r="AT175" s="236" t="n"/>
      <c r="AU175" s="237">
        <f>IF(COUNTA(AH175:AT175)=0,"",ROUND(AVERAGE(AH175:AT175),1))</f>
        <v/>
      </c>
    </row>
    <row r="176" ht="13.8" customHeight="1" s="185">
      <c r="A176" s="238" t="n">
        <v>12</v>
      </c>
      <c r="B176" s="239">
        <f t="array" ref="B176:B176">IFERROR(INDEX(Liste_Enfants!B$4:B$53,SMALL(IF(Liste_Enfants!E$4:E$53="D",ROW(Liste_Enfants!E$4:E$53)-3),12))&amp;" "&amp;INDEX(Liste_Enfants!C$4:C$53,SMALL(IF(Liste_Enfants!E$4:E$53="D",ROW(Liste_Enfants!E$4:E$53)-3),12)),"")</f>
        <v/>
      </c>
      <c r="C176" s="235" t="n"/>
      <c r="D176" s="236" t="n"/>
      <c r="E176" s="236" t="n"/>
      <c r="F176" s="236" t="n"/>
      <c r="G176" s="236" t="n"/>
      <c r="H176" s="236" t="n"/>
      <c r="I176" s="236" t="n"/>
      <c r="J176" s="236" t="n"/>
      <c r="K176" s="236" t="n"/>
      <c r="L176" s="236" t="n"/>
      <c r="M176" s="236" t="n"/>
      <c r="N176" s="236" t="n"/>
      <c r="O176" s="236" t="n"/>
      <c r="P176" s="236" t="n"/>
      <c r="Q176" s="264">
        <f>IF(COUNTA(D176:P176)=0,"",ROUND(AVERAGE(D176:P176),1))</f>
        <v/>
      </c>
      <c r="S176" s="236" t="n"/>
      <c r="T176" s="236" t="n"/>
      <c r="U176" s="236" t="n"/>
      <c r="V176" s="236" t="n"/>
      <c r="W176" s="236" t="n"/>
      <c r="X176" s="236" t="n"/>
      <c r="Y176" s="236" t="n"/>
      <c r="Z176" s="236" t="n"/>
      <c r="AA176" s="236" t="n"/>
      <c r="AB176" s="236" t="n"/>
      <c r="AC176" s="236" t="n"/>
      <c r="AD176" s="236" t="n"/>
      <c r="AE176" s="236" t="n"/>
      <c r="AF176" s="264">
        <f>IF(COUNTA(S176:AE176)=0,"",ROUND(AVERAGE(S176:AE176),1))</f>
        <v/>
      </c>
      <c r="AH176" s="236" t="n"/>
      <c r="AI176" s="236" t="n"/>
      <c r="AJ176" s="236" t="n"/>
      <c r="AK176" s="236" t="n"/>
      <c r="AL176" s="236" t="n"/>
      <c r="AM176" s="236" t="n"/>
      <c r="AN176" s="236" t="n"/>
      <c r="AO176" s="236" t="n"/>
      <c r="AP176" s="236" t="n"/>
      <c r="AQ176" s="236" t="n"/>
      <c r="AR176" s="236" t="n"/>
      <c r="AS176" s="236" t="n"/>
      <c r="AT176" s="236" t="n"/>
      <c r="AU176" s="237">
        <f>IF(COUNTA(AH176:AT176)=0,"",ROUND(AVERAGE(AH176:AT176),1))</f>
        <v/>
      </c>
    </row>
    <row r="177" ht="13.8" customHeight="1" s="185">
      <c r="A177" s="213" t="n">
        <v>13</v>
      </c>
      <c r="B177" s="234">
        <f t="array" ref="B177:B177">IFERROR(INDEX(Liste_Enfants!B$4:B$53,SMALL(IF(Liste_Enfants!E$4:E$53="D",ROW(Liste_Enfants!E$4:E$53)-3),13))&amp;" "&amp;INDEX(Liste_Enfants!C$4:C$53,SMALL(IF(Liste_Enfants!E$4:E$53="D",ROW(Liste_Enfants!E$4:E$53)-3),13)),"")</f>
        <v/>
      </c>
      <c r="C177" s="235" t="n"/>
      <c r="D177" s="236" t="n"/>
      <c r="E177" s="236" t="n"/>
      <c r="F177" s="236" t="n"/>
      <c r="G177" s="236" t="n"/>
      <c r="H177" s="236" t="n"/>
      <c r="I177" s="236" t="n"/>
      <c r="J177" s="236" t="n"/>
      <c r="K177" s="236" t="n"/>
      <c r="L177" s="236" t="n"/>
      <c r="M177" s="236" t="n"/>
      <c r="N177" s="236" t="n"/>
      <c r="O177" s="236" t="n"/>
      <c r="P177" s="236" t="n"/>
      <c r="Q177" s="264">
        <f>IF(COUNTA(D177:P177)=0,"",ROUND(AVERAGE(D177:P177),1))</f>
        <v/>
      </c>
      <c r="S177" s="236" t="n"/>
      <c r="T177" s="236" t="n"/>
      <c r="U177" s="236" t="n"/>
      <c r="V177" s="236" t="n"/>
      <c r="W177" s="236" t="n"/>
      <c r="X177" s="236" t="n"/>
      <c r="Y177" s="236" t="n"/>
      <c r="Z177" s="236" t="n"/>
      <c r="AA177" s="236" t="n"/>
      <c r="AB177" s="236" t="n"/>
      <c r="AC177" s="236" t="n"/>
      <c r="AD177" s="236" t="n"/>
      <c r="AE177" s="236" t="n"/>
      <c r="AF177" s="264">
        <f>IF(COUNTA(S177:AE177)=0,"",ROUND(AVERAGE(S177:AE177),1))</f>
        <v/>
      </c>
      <c r="AH177" s="236" t="n"/>
      <c r="AI177" s="236" t="n"/>
      <c r="AJ177" s="236" t="n"/>
      <c r="AK177" s="236" t="n"/>
      <c r="AL177" s="236" t="n"/>
      <c r="AM177" s="236" t="n"/>
      <c r="AN177" s="236" t="n"/>
      <c r="AO177" s="236" t="n"/>
      <c r="AP177" s="236" t="n"/>
      <c r="AQ177" s="236" t="n"/>
      <c r="AR177" s="236" t="n"/>
      <c r="AS177" s="236" t="n"/>
      <c r="AT177" s="236" t="n"/>
      <c r="AU177" s="237">
        <f>IF(COUNTA(AH177:AT177)=0,"",ROUND(AVERAGE(AH177:AT177),1))</f>
        <v/>
      </c>
    </row>
    <row r="178" ht="13.8" customHeight="1" s="185">
      <c r="A178" s="238" t="n">
        <v>14</v>
      </c>
      <c r="B178" s="239">
        <f t="array" ref="B178:B178">IFERROR(INDEX(Liste_Enfants!B$4:B$53,SMALL(IF(Liste_Enfants!E$4:E$53="D",ROW(Liste_Enfants!E$4:E$53)-3),14))&amp;" "&amp;INDEX(Liste_Enfants!C$4:C$53,SMALL(IF(Liste_Enfants!E$4:E$53="D",ROW(Liste_Enfants!E$4:E$53)-3),14)),"")</f>
        <v/>
      </c>
      <c r="C178" s="235" t="n"/>
      <c r="D178" s="236" t="n"/>
      <c r="E178" s="236" t="n"/>
      <c r="F178" s="236" t="n"/>
      <c r="G178" s="236" t="n"/>
      <c r="H178" s="236" t="n"/>
      <c r="I178" s="236" t="n"/>
      <c r="J178" s="236" t="n"/>
      <c r="K178" s="236" t="n"/>
      <c r="L178" s="236" t="n"/>
      <c r="M178" s="236" t="n"/>
      <c r="N178" s="236" t="n"/>
      <c r="O178" s="236" t="n"/>
      <c r="P178" s="236" t="n"/>
      <c r="Q178" s="264">
        <f>IF(COUNTA(D178:P178)=0,"",ROUND(AVERAGE(D178:P178),1))</f>
        <v/>
      </c>
      <c r="S178" s="236" t="n"/>
      <c r="T178" s="236" t="n"/>
      <c r="U178" s="236" t="n"/>
      <c r="V178" s="236" t="n"/>
      <c r="W178" s="236" t="n"/>
      <c r="X178" s="236" t="n"/>
      <c r="Y178" s="236" t="n"/>
      <c r="Z178" s="236" t="n"/>
      <c r="AA178" s="236" t="n"/>
      <c r="AB178" s="236" t="n"/>
      <c r="AC178" s="236" t="n"/>
      <c r="AD178" s="236" t="n"/>
      <c r="AE178" s="236" t="n"/>
      <c r="AF178" s="264">
        <f>IF(COUNTA(S178:AE178)=0,"",ROUND(AVERAGE(S178:AE178),1))</f>
        <v/>
      </c>
      <c r="AH178" s="236" t="n"/>
      <c r="AI178" s="236" t="n"/>
      <c r="AJ178" s="236" t="n"/>
      <c r="AK178" s="236" t="n"/>
      <c r="AL178" s="236" t="n"/>
      <c r="AM178" s="236" t="n"/>
      <c r="AN178" s="236" t="n"/>
      <c r="AO178" s="236" t="n"/>
      <c r="AP178" s="236" t="n"/>
      <c r="AQ178" s="236" t="n"/>
      <c r="AR178" s="236" t="n"/>
      <c r="AS178" s="236" t="n"/>
      <c r="AT178" s="236" t="n"/>
      <c r="AU178" s="237">
        <f>IF(COUNTA(AH178:AT178)=0,"",ROUND(AVERAGE(AH178:AT178),1))</f>
        <v/>
      </c>
    </row>
    <row r="179" ht="13.8" customHeight="1" s="185">
      <c r="A179" s="213" t="n">
        <v>15</v>
      </c>
      <c r="B179" s="234">
        <f t="array" ref="B179:B179">IFERROR(INDEX(Liste_Enfants!B$4:B$53,SMALL(IF(Liste_Enfants!E$4:E$53="D",ROW(Liste_Enfants!E$4:E$53)-3),15))&amp;" "&amp;INDEX(Liste_Enfants!C$4:C$53,SMALL(IF(Liste_Enfants!E$4:E$53="D",ROW(Liste_Enfants!E$4:E$53)-3),15)),"")</f>
        <v/>
      </c>
      <c r="C179" s="235" t="n"/>
      <c r="D179" s="236" t="n"/>
      <c r="E179" s="236" t="n"/>
      <c r="F179" s="236" t="n"/>
      <c r="G179" s="236" t="n"/>
      <c r="H179" s="236" t="n"/>
      <c r="I179" s="236" t="n"/>
      <c r="J179" s="236" t="n"/>
      <c r="K179" s="236" t="n"/>
      <c r="L179" s="236" t="n"/>
      <c r="M179" s="236" t="n"/>
      <c r="N179" s="236" t="n"/>
      <c r="O179" s="236" t="n"/>
      <c r="P179" s="236" t="n"/>
      <c r="Q179" s="264">
        <f>IF(COUNTA(D179:P179)=0,"",ROUND(AVERAGE(D179:P179),1))</f>
        <v/>
      </c>
      <c r="S179" s="236" t="n"/>
      <c r="T179" s="236" t="n"/>
      <c r="U179" s="236" t="n"/>
      <c r="V179" s="236" t="n"/>
      <c r="W179" s="236" t="n"/>
      <c r="X179" s="236" t="n"/>
      <c r="Y179" s="236" t="n"/>
      <c r="Z179" s="236" t="n"/>
      <c r="AA179" s="236" t="n"/>
      <c r="AB179" s="236" t="n"/>
      <c r="AC179" s="236" t="n"/>
      <c r="AD179" s="236" t="n"/>
      <c r="AE179" s="236" t="n"/>
      <c r="AF179" s="264">
        <f>IF(COUNTA(S179:AE179)=0,"",ROUND(AVERAGE(S179:AE179),1))</f>
        <v/>
      </c>
      <c r="AH179" s="236" t="n"/>
      <c r="AI179" s="236" t="n"/>
      <c r="AJ179" s="236" t="n"/>
      <c r="AK179" s="236" t="n"/>
      <c r="AL179" s="236" t="n"/>
      <c r="AM179" s="236" t="n"/>
      <c r="AN179" s="236" t="n"/>
      <c r="AO179" s="236" t="n"/>
      <c r="AP179" s="236" t="n"/>
      <c r="AQ179" s="236" t="n"/>
      <c r="AR179" s="236" t="n"/>
      <c r="AS179" s="236" t="n"/>
      <c r="AT179" s="236" t="n"/>
      <c r="AU179" s="237">
        <f>IF(COUNTA(AH179:AT179)=0,"",ROUND(AVERAGE(AH179:AT179),1))</f>
        <v/>
      </c>
    </row>
    <row r="180" ht="12.8" customHeight="1" s="185">
      <c r="A180" s="233" t="inlineStr">
        <is>
          <t>📊 MOY.</t>
        </is>
      </c>
      <c r="C180" s="235" t="n"/>
      <c r="D180" s="241">
        <f>IF(COUNTA(D165:D179)=0,"",ROUND(AVERAGE(D165:D179),1))</f>
        <v/>
      </c>
      <c r="E180" s="241">
        <f>IF(COUNTA(E165:E179)=0,"",ROUND(AVERAGE(E165:E179),1))</f>
        <v/>
      </c>
      <c r="F180" s="241">
        <f>IF(COUNTA(F165:F179)=0,"",ROUND(AVERAGE(F165:F179),1))</f>
        <v/>
      </c>
      <c r="G180" s="241">
        <f>IF(COUNTA(G165:G179)=0,"",ROUND(AVERAGE(G165:G179),1))</f>
        <v/>
      </c>
      <c r="H180" s="241">
        <f>IF(COUNTA(H165:H179)=0,"",ROUND(AVERAGE(H165:H179),1))</f>
        <v/>
      </c>
      <c r="I180" s="241">
        <f>IF(COUNTA(I165:I179)=0,"",ROUND(AVERAGE(I165:I179),1))</f>
        <v/>
      </c>
      <c r="J180" s="241">
        <f>IF(COUNTA(J165:J179)=0,"",ROUND(AVERAGE(J165:J179),1))</f>
        <v/>
      </c>
      <c r="K180" s="241">
        <f>IF(COUNTA(K165:K179)=0,"",ROUND(AVERAGE(K165:K179),1))</f>
        <v/>
      </c>
      <c r="L180" s="241">
        <f>IF(COUNTA(L165:L179)=0,"",ROUND(AVERAGE(L165:L179),1))</f>
        <v/>
      </c>
      <c r="M180" s="241">
        <f>IF(COUNTA(M165:M179)=0,"",ROUND(AVERAGE(M165:M179),1))</f>
        <v/>
      </c>
      <c r="N180" s="241">
        <f>IF(COUNTA(N165:N179)=0,"",ROUND(AVERAGE(N165:N179),1))</f>
        <v/>
      </c>
      <c r="O180" s="241">
        <f>IF(COUNTA(O165:O179)=0,"",ROUND(AVERAGE(O165:O179),1))</f>
        <v/>
      </c>
      <c r="P180" s="241">
        <f>IF(COUNTA(P165:P179)=0,"",ROUND(AVERAGE(P165:P179),1))</f>
        <v/>
      </c>
      <c r="Q180" s="265">
        <f>IF(COUNTA(Q165:Q179)=0,"",ROUND(AVERAGE(Q165:Q179),1))</f>
        <v/>
      </c>
      <c r="S180" s="241">
        <f>IF(COUNTA(S165:S179)=0,"",ROUND(AVERAGE(S165:S179),1))</f>
        <v/>
      </c>
      <c r="T180" s="241">
        <f>IF(COUNTA(T165:T179)=0,"",ROUND(AVERAGE(T165:T179),1))</f>
        <v/>
      </c>
      <c r="U180" s="241">
        <f>IF(COUNTA(U165:U179)=0,"",ROUND(AVERAGE(U165:U179),1))</f>
        <v/>
      </c>
      <c r="V180" s="241">
        <f>IF(COUNTA(V165:V179)=0,"",ROUND(AVERAGE(V165:V179),1))</f>
        <v/>
      </c>
      <c r="W180" s="241">
        <f>IF(COUNTA(W165:W179)=0,"",ROUND(AVERAGE(W165:W179),1))</f>
        <v/>
      </c>
      <c r="X180" s="241">
        <f>IF(COUNTA(X165:X179)=0,"",ROUND(AVERAGE(X165:X179),1))</f>
        <v/>
      </c>
      <c r="Y180" s="241">
        <f>IF(COUNTA(Y165:Y179)=0,"",ROUND(AVERAGE(Y165:Y179),1))</f>
        <v/>
      </c>
      <c r="Z180" s="241">
        <f>IF(COUNTA(Z165:Z179)=0,"",ROUND(AVERAGE(Z165:Z179),1))</f>
        <v/>
      </c>
      <c r="AA180" s="241">
        <f>IF(COUNTA(AA165:AA179)=0,"",ROUND(AVERAGE(AA165:AA179),1))</f>
        <v/>
      </c>
      <c r="AB180" s="241">
        <f>IF(COUNTA(AB165:AB179)=0,"",ROUND(AVERAGE(AB165:AB179),1))</f>
        <v/>
      </c>
      <c r="AC180" s="241">
        <f>IF(COUNTA(AC165:AC179)=0,"",ROUND(AVERAGE(AC165:AC179),1))</f>
        <v/>
      </c>
      <c r="AD180" s="241">
        <f>IF(COUNTA(AD165:AD179)=0,"",ROUND(AVERAGE(AD165:AD179),1))</f>
        <v/>
      </c>
      <c r="AE180" s="241">
        <f>IF(COUNTA(AE165:AE179)=0,"",ROUND(AVERAGE(AE165:AE179),1))</f>
        <v/>
      </c>
      <c r="AF180" s="265">
        <f>IF(COUNTA(AF165:AF179)=0,"",ROUND(AVERAGE(AF165:AF179),1))</f>
        <v/>
      </c>
      <c r="AH180" s="241">
        <f>IF(COUNTA(AH165:AH179)=0,"",ROUND(AVERAGE(AH165:AH179),1))</f>
        <v/>
      </c>
      <c r="AI180" s="241">
        <f>IF(COUNTA(AI165:AI179)=0,"",ROUND(AVERAGE(AI165:AI179),1))</f>
        <v/>
      </c>
      <c r="AJ180" s="241">
        <f>IF(COUNTA(AJ165:AJ179)=0,"",ROUND(AVERAGE(AJ165:AJ179),1))</f>
        <v/>
      </c>
      <c r="AK180" s="241">
        <f>IF(COUNTA(AK165:AK179)=0,"",ROUND(AVERAGE(AK165:AK179),1))</f>
        <v/>
      </c>
      <c r="AL180" s="241">
        <f>IF(COUNTA(AL165:AL179)=0,"",ROUND(AVERAGE(AL165:AL179),1))</f>
        <v/>
      </c>
      <c r="AM180" s="241">
        <f>IF(COUNTA(AM165:AM179)=0,"",ROUND(AVERAGE(AM165:AM179),1))</f>
        <v/>
      </c>
      <c r="AN180" s="241">
        <f>IF(COUNTA(AN165:AN179)=0,"",ROUND(AVERAGE(AN165:AN179),1))</f>
        <v/>
      </c>
      <c r="AO180" s="241">
        <f>IF(COUNTA(AO165:AO179)=0,"",ROUND(AVERAGE(AO165:AO179),1))</f>
        <v/>
      </c>
      <c r="AP180" s="241">
        <f>IF(COUNTA(AP165:AP179)=0,"",ROUND(AVERAGE(AP165:AP179),1))</f>
        <v/>
      </c>
      <c r="AQ180" s="241">
        <f>IF(COUNTA(AQ165:AQ179)=0,"",ROUND(AVERAGE(AQ165:AQ179),1))</f>
        <v/>
      </c>
      <c r="AR180" s="241">
        <f>IF(COUNTA(AR165:AR179)=0,"",ROUND(AVERAGE(AR165:AR179),1))</f>
        <v/>
      </c>
      <c r="AS180" s="241">
        <f>IF(COUNTA(AS165:AS179)=0,"",ROUND(AVERAGE(AS165:AS179),1))</f>
        <v/>
      </c>
      <c r="AT180" s="241">
        <f>IF(COUNTA(AT165:AT179)=0,"",ROUND(AVERAGE(AT165:AT179),1))</f>
        <v/>
      </c>
      <c r="AU180" s="266">
        <f>IF(COUNTA(AU165:AU179)=0,"",ROUND(AVERAGE(AU165:AU179),1))</f>
        <v/>
      </c>
    </row>
    <row r="181" ht="30" customHeight="1" s="185">
      <c r="A181" s="244" t="inlineStr">
        <is>
          <t>N°</t>
        </is>
      </c>
      <c r="B181" s="245" t="inlineStr">
        <is>
          <t>📅 MERCREDI</t>
        </is>
      </c>
      <c r="C181" s="228" t="n"/>
      <c r="D181" s="229" t="inlineStr">
        <is>
          <t>Règles</t>
        </is>
      </c>
      <c r="E181" s="229" t="inlineStr">
        <is>
          <t>Coopér.</t>
        </is>
      </c>
      <c r="F181" s="229" t="inlineStr">
        <is>
          <t>Comm.</t>
        </is>
      </c>
      <c r="G181" s="229" t="inlineStr">
        <is>
          <t>Entraide</t>
        </is>
      </c>
      <c r="H181" s="230" t="inlineStr">
        <is>
          <t>Initiat.</t>
        </is>
      </c>
      <c r="I181" s="230" t="inlineStr">
        <is>
          <t>Gest.mat</t>
        </is>
      </c>
      <c r="J181" s="230" t="inlineStr">
        <is>
          <t>Orga.</t>
        </is>
      </c>
      <c r="K181" s="231" t="inlineStr">
        <is>
          <t>Imagin.</t>
        </is>
      </c>
      <c r="L181" s="231" t="inlineStr">
        <is>
          <t>Expr.art</t>
        </is>
      </c>
      <c r="M181" s="231" t="inlineStr">
        <is>
          <t>Expr.corp</t>
        </is>
      </c>
      <c r="N181" s="232" t="inlineStr">
        <is>
          <t>Coord.</t>
        </is>
      </c>
      <c r="O181" s="232" t="inlineStr">
        <is>
          <t>Endur.</t>
        </is>
      </c>
      <c r="P181" s="232" t="inlineStr">
        <is>
          <t>Esp.sport</t>
        </is>
      </c>
      <c r="Q181" s="267" t="inlineStr">
        <is>
          <t>MOY</t>
        </is>
      </c>
      <c r="R181" s="268" t="inlineStr">
        <is>
          <t>▼ Activité</t>
        </is>
      </c>
      <c r="S181" s="229" t="inlineStr">
        <is>
          <t>Règles</t>
        </is>
      </c>
      <c r="T181" s="229" t="inlineStr">
        <is>
          <t>Coopér.</t>
        </is>
      </c>
      <c r="U181" s="229" t="inlineStr">
        <is>
          <t>Comm.</t>
        </is>
      </c>
      <c r="V181" s="229" t="inlineStr">
        <is>
          <t>Entraide</t>
        </is>
      </c>
      <c r="W181" s="230" t="inlineStr">
        <is>
          <t>Initiat.</t>
        </is>
      </c>
      <c r="X181" s="230" t="inlineStr">
        <is>
          <t>Gest.mat</t>
        </is>
      </c>
      <c r="Y181" s="230" t="inlineStr">
        <is>
          <t>Orga.</t>
        </is>
      </c>
      <c r="Z181" s="231" t="inlineStr">
        <is>
          <t>Imagin.</t>
        </is>
      </c>
      <c r="AA181" s="231" t="inlineStr">
        <is>
          <t>Expr.art</t>
        </is>
      </c>
      <c r="AB181" s="231" t="inlineStr">
        <is>
          <t>Expr.corp</t>
        </is>
      </c>
      <c r="AC181" s="232" t="inlineStr">
        <is>
          <t>Coord.</t>
        </is>
      </c>
      <c r="AD181" s="232" t="inlineStr">
        <is>
          <t>Endur.</t>
        </is>
      </c>
      <c r="AE181" s="232" t="inlineStr">
        <is>
          <t>Esp.sport</t>
        </is>
      </c>
      <c r="AF181" s="267" t="inlineStr">
        <is>
          <t>MOY</t>
        </is>
      </c>
      <c r="AH181" s="229" t="inlineStr">
        <is>
          <t>Règles</t>
        </is>
      </c>
      <c r="AI181" s="229" t="inlineStr">
        <is>
          <t>Coopér.</t>
        </is>
      </c>
      <c r="AJ181" s="229" t="inlineStr">
        <is>
          <t>Comm.</t>
        </is>
      </c>
      <c r="AK181" s="229" t="inlineStr">
        <is>
          <t>Entraide</t>
        </is>
      </c>
      <c r="AL181" s="230" t="inlineStr">
        <is>
          <t>Initiat.</t>
        </is>
      </c>
      <c r="AM181" s="230" t="inlineStr">
        <is>
          <t>Gest.mat</t>
        </is>
      </c>
      <c r="AN181" s="230" t="inlineStr">
        <is>
          <t>Orga.</t>
        </is>
      </c>
      <c r="AO181" s="231" t="inlineStr">
        <is>
          <t>Imagin.</t>
        </is>
      </c>
      <c r="AP181" s="231" t="inlineStr">
        <is>
          <t>Expr.art</t>
        </is>
      </c>
      <c r="AQ181" s="231" t="inlineStr">
        <is>
          <t>Expr.corp</t>
        </is>
      </c>
      <c r="AR181" s="232" t="inlineStr">
        <is>
          <t>Coord.</t>
        </is>
      </c>
      <c r="AS181" s="232" t="inlineStr">
        <is>
          <t>Endur.</t>
        </is>
      </c>
      <c r="AT181" s="232" t="inlineStr">
        <is>
          <t>Esp.sport</t>
        </is>
      </c>
      <c r="AU181" s="269" t="inlineStr">
        <is>
          <t>MOY</t>
        </is>
      </c>
    </row>
    <row r="182" ht="13.8" customHeight="1" s="185">
      <c r="A182" s="213" t="n">
        <v>1</v>
      </c>
      <c r="B182" s="234">
        <f t="array" ref="B182:B182">IFERROR(INDEX(Liste_Enfants!B$4:B$53,SMALL(IF(Liste_Enfants!E$4:E$53="D",ROW(Liste_Enfants!E$4:E$53)-3),1))&amp;" "&amp;INDEX(Liste_Enfants!C$4:C$53,SMALL(IF(Liste_Enfants!E$4:E$53="D",ROW(Liste_Enfants!E$4:E$53)-3),1)),"")</f>
        <v/>
      </c>
      <c r="C182" s="235" t="n"/>
      <c r="D182" s="236" t="n"/>
      <c r="E182" s="236" t="n"/>
      <c r="F182" s="236" t="n"/>
      <c r="G182" s="236" t="n"/>
      <c r="H182" s="236" t="n"/>
      <c r="I182" s="236" t="n"/>
      <c r="J182" s="236" t="n"/>
      <c r="K182" s="236" t="n"/>
      <c r="L182" s="236" t="n"/>
      <c r="M182" s="236" t="n"/>
      <c r="N182" s="236" t="n"/>
      <c r="O182" s="236" t="n"/>
      <c r="P182" s="236" t="n"/>
      <c r="Q182" s="264">
        <f>IF(COUNTA(D182:P182)=0,"",ROUND(AVERAGE(D182:P182),1))</f>
        <v/>
      </c>
      <c r="S182" s="236" t="n"/>
      <c r="T182" s="236" t="n"/>
      <c r="U182" s="236" t="n"/>
      <c r="V182" s="236" t="n"/>
      <c r="W182" s="236" t="n"/>
      <c r="X182" s="236" t="n"/>
      <c r="Y182" s="236" t="n"/>
      <c r="Z182" s="236" t="n"/>
      <c r="AA182" s="236" t="n"/>
      <c r="AB182" s="236" t="n"/>
      <c r="AC182" s="236" t="n"/>
      <c r="AD182" s="236" t="n"/>
      <c r="AE182" s="236" t="n"/>
      <c r="AF182" s="264">
        <f>IF(COUNTA(S182:AE182)=0,"",ROUND(AVERAGE(S182:AE182),1))</f>
        <v/>
      </c>
      <c r="AH182" s="236" t="n"/>
      <c r="AI182" s="236" t="n"/>
      <c r="AJ182" s="236" t="n"/>
      <c r="AK182" s="236" t="n"/>
      <c r="AL182" s="236" t="n"/>
      <c r="AM182" s="236" t="n"/>
      <c r="AN182" s="236" t="n"/>
      <c r="AO182" s="236" t="n"/>
      <c r="AP182" s="236" t="n"/>
      <c r="AQ182" s="236" t="n"/>
      <c r="AR182" s="236" t="n"/>
      <c r="AS182" s="236" t="n"/>
      <c r="AT182" s="236" t="n"/>
      <c r="AU182" s="237">
        <f>IF(COUNTA(AH182:AT182)=0,"",ROUND(AVERAGE(AH182:AT182),1))</f>
        <v/>
      </c>
    </row>
    <row r="183" ht="13.8" customHeight="1" s="185">
      <c r="A183" s="238" t="n">
        <v>2</v>
      </c>
      <c r="B183" s="239">
        <f t="array" ref="B183:B183">IFERROR(INDEX(Liste_Enfants!B$4:B$53,SMALL(IF(Liste_Enfants!E$4:E$53="D",ROW(Liste_Enfants!E$4:E$53)-3),2))&amp;" "&amp;INDEX(Liste_Enfants!C$4:C$53,SMALL(IF(Liste_Enfants!E$4:E$53="D",ROW(Liste_Enfants!E$4:E$53)-3),2)),"")</f>
        <v/>
      </c>
      <c r="C183" s="235" t="n"/>
      <c r="D183" s="236" t="n"/>
      <c r="E183" s="236" t="n"/>
      <c r="F183" s="236" t="n"/>
      <c r="G183" s="236" t="n"/>
      <c r="H183" s="236" t="n"/>
      <c r="I183" s="236" t="n"/>
      <c r="J183" s="236" t="n"/>
      <c r="K183" s="236" t="n"/>
      <c r="L183" s="236" t="n"/>
      <c r="M183" s="236" t="n"/>
      <c r="N183" s="236" t="n"/>
      <c r="O183" s="236" t="n"/>
      <c r="P183" s="236" t="n"/>
      <c r="Q183" s="264">
        <f>IF(COUNTA(D183:P183)=0,"",ROUND(AVERAGE(D183:P183),1))</f>
        <v/>
      </c>
      <c r="S183" s="236" t="n"/>
      <c r="T183" s="236" t="n"/>
      <c r="U183" s="236" t="n"/>
      <c r="V183" s="236" t="n"/>
      <c r="W183" s="236" t="n"/>
      <c r="X183" s="236" t="n"/>
      <c r="Y183" s="236" t="n"/>
      <c r="Z183" s="236" t="n"/>
      <c r="AA183" s="236" t="n"/>
      <c r="AB183" s="236" t="n"/>
      <c r="AC183" s="236" t="n"/>
      <c r="AD183" s="236" t="n"/>
      <c r="AE183" s="236" t="n"/>
      <c r="AF183" s="264">
        <f>IF(COUNTA(S183:AE183)=0,"",ROUND(AVERAGE(S183:AE183),1))</f>
        <v/>
      </c>
      <c r="AH183" s="236" t="n"/>
      <c r="AI183" s="236" t="n"/>
      <c r="AJ183" s="236" t="n"/>
      <c r="AK183" s="236" t="n"/>
      <c r="AL183" s="236" t="n"/>
      <c r="AM183" s="236" t="n"/>
      <c r="AN183" s="236" t="n"/>
      <c r="AO183" s="236" t="n"/>
      <c r="AP183" s="236" t="n"/>
      <c r="AQ183" s="236" t="n"/>
      <c r="AR183" s="236" t="n"/>
      <c r="AS183" s="236" t="n"/>
      <c r="AT183" s="236" t="n"/>
      <c r="AU183" s="237">
        <f>IF(COUNTA(AH183:AT183)=0,"",ROUND(AVERAGE(AH183:AT183),1))</f>
        <v/>
      </c>
    </row>
    <row r="184" ht="13.8" customHeight="1" s="185">
      <c r="A184" s="213" t="n">
        <v>3</v>
      </c>
      <c r="B184" s="234">
        <f t="array" ref="B184:B184">IFERROR(INDEX(Liste_Enfants!B$4:B$53,SMALL(IF(Liste_Enfants!E$4:E$53="D",ROW(Liste_Enfants!E$4:E$53)-3),3))&amp;" "&amp;INDEX(Liste_Enfants!C$4:C$53,SMALL(IF(Liste_Enfants!E$4:E$53="D",ROW(Liste_Enfants!E$4:E$53)-3),3)),"")</f>
        <v/>
      </c>
      <c r="C184" s="235" t="n"/>
      <c r="D184" s="236" t="n"/>
      <c r="E184" s="236" t="n"/>
      <c r="F184" s="236" t="n"/>
      <c r="G184" s="236" t="n"/>
      <c r="H184" s="236" t="n"/>
      <c r="I184" s="236" t="n"/>
      <c r="J184" s="236" t="n"/>
      <c r="K184" s="236" t="n"/>
      <c r="L184" s="236" t="n"/>
      <c r="M184" s="236" t="n"/>
      <c r="N184" s="236" t="n"/>
      <c r="O184" s="236" t="n"/>
      <c r="P184" s="236" t="n"/>
      <c r="Q184" s="264">
        <f>IF(COUNTA(D184:P184)=0,"",ROUND(AVERAGE(D184:P184),1))</f>
        <v/>
      </c>
      <c r="S184" s="236" t="n"/>
      <c r="T184" s="236" t="n"/>
      <c r="U184" s="236" t="n"/>
      <c r="V184" s="236" t="n"/>
      <c r="W184" s="236" t="n"/>
      <c r="X184" s="236" t="n"/>
      <c r="Y184" s="236" t="n"/>
      <c r="Z184" s="236" t="n"/>
      <c r="AA184" s="236" t="n"/>
      <c r="AB184" s="236" t="n"/>
      <c r="AC184" s="236" t="n"/>
      <c r="AD184" s="236" t="n"/>
      <c r="AE184" s="236" t="n"/>
      <c r="AF184" s="264">
        <f>IF(COUNTA(S184:AE184)=0,"",ROUND(AVERAGE(S184:AE184),1))</f>
        <v/>
      </c>
      <c r="AH184" s="236" t="n"/>
      <c r="AI184" s="236" t="n"/>
      <c r="AJ184" s="236" t="n"/>
      <c r="AK184" s="236" t="n"/>
      <c r="AL184" s="236" t="n"/>
      <c r="AM184" s="236" t="n"/>
      <c r="AN184" s="236" t="n"/>
      <c r="AO184" s="236" t="n"/>
      <c r="AP184" s="236" t="n"/>
      <c r="AQ184" s="236" t="n"/>
      <c r="AR184" s="236" t="n"/>
      <c r="AS184" s="236" t="n"/>
      <c r="AT184" s="236" t="n"/>
      <c r="AU184" s="237">
        <f>IF(COUNTA(AH184:AT184)=0,"",ROUND(AVERAGE(AH184:AT184),1))</f>
        <v/>
      </c>
    </row>
    <row r="185" ht="13.8" customHeight="1" s="185">
      <c r="A185" s="238" t="n">
        <v>4</v>
      </c>
      <c r="B185" s="239">
        <f t="array" ref="B185:B185">IFERROR(INDEX(Liste_Enfants!B$4:B$53,SMALL(IF(Liste_Enfants!E$4:E$53="D",ROW(Liste_Enfants!E$4:E$53)-3),4))&amp;" "&amp;INDEX(Liste_Enfants!C$4:C$53,SMALL(IF(Liste_Enfants!E$4:E$53="D",ROW(Liste_Enfants!E$4:E$53)-3),4)),"")</f>
        <v/>
      </c>
      <c r="C185" s="235" t="n"/>
      <c r="D185" s="236" t="n"/>
      <c r="E185" s="236" t="n"/>
      <c r="F185" s="236" t="n"/>
      <c r="G185" s="236" t="n"/>
      <c r="H185" s="236" t="n"/>
      <c r="I185" s="236" t="n"/>
      <c r="J185" s="236" t="n"/>
      <c r="K185" s="236" t="n"/>
      <c r="L185" s="236" t="n"/>
      <c r="M185" s="236" t="n"/>
      <c r="N185" s="236" t="n"/>
      <c r="O185" s="236" t="n"/>
      <c r="P185" s="236" t="n"/>
      <c r="Q185" s="264">
        <f>IF(COUNTA(D185:P185)=0,"",ROUND(AVERAGE(D185:P185),1))</f>
        <v/>
      </c>
      <c r="S185" s="236" t="n"/>
      <c r="T185" s="236" t="n"/>
      <c r="U185" s="236" t="n"/>
      <c r="V185" s="236" t="n"/>
      <c r="W185" s="236" t="n"/>
      <c r="X185" s="236" t="n"/>
      <c r="Y185" s="236" t="n"/>
      <c r="Z185" s="236" t="n"/>
      <c r="AA185" s="236" t="n"/>
      <c r="AB185" s="236" t="n"/>
      <c r="AC185" s="236" t="n"/>
      <c r="AD185" s="236" t="n"/>
      <c r="AE185" s="236" t="n"/>
      <c r="AF185" s="264">
        <f>IF(COUNTA(S185:AE185)=0,"",ROUND(AVERAGE(S185:AE185),1))</f>
        <v/>
      </c>
      <c r="AH185" s="236" t="n"/>
      <c r="AI185" s="236" t="n"/>
      <c r="AJ185" s="236" t="n"/>
      <c r="AK185" s="236" t="n"/>
      <c r="AL185" s="236" t="n"/>
      <c r="AM185" s="236" t="n"/>
      <c r="AN185" s="236" t="n"/>
      <c r="AO185" s="236" t="n"/>
      <c r="AP185" s="236" t="n"/>
      <c r="AQ185" s="236" t="n"/>
      <c r="AR185" s="236" t="n"/>
      <c r="AS185" s="236" t="n"/>
      <c r="AT185" s="236" t="n"/>
      <c r="AU185" s="237">
        <f>IF(COUNTA(AH185:AT185)=0,"",ROUND(AVERAGE(AH185:AT185),1))</f>
        <v/>
      </c>
    </row>
    <row r="186" ht="13.8" customHeight="1" s="185">
      <c r="A186" s="213" t="n">
        <v>5</v>
      </c>
      <c r="B186" s="234">
        <f t="array" ref="B186:B186">IFERROR(INDEX(Liste_Enfants!B$4:B$53,SMALL(IF(Liste_Enfants!E$4:E$53="D",ROW(Liste_Enfants!E$4:E$53)-3),5))&amp;" "&amp;INDEX(Liste_Enfants!C$4:C$53,SMALL(IF(Liste_Enfants!E$4:E$53="D",ROW(Liste_Enfants!E$4:E$53)-3),5)),"")</f>
        <v/>
      </c>
      <c r="C186" s="235" t="n"/>
      <c r="D186" s="236" t="n"/>
      <c r="E186" s="236" t="n"/>
      <c r="F186" s="236" t="n"/>
      <c r="G186" s="236" t="n"/>
      <c r="H186" s="236" t="n"/>
      <c r="I186" s="236" t="n"/>
      <c r="J186" s="236" t="n"/>
      <c r="K186" s="236" t="n"/>
      <c r="L186" s="236" t="n"/>
      <c r="M186" s="236" t="n"/>
      <c r="N186" s="236" t="n"/>
      <c r="O186" s="236" t="n"/>
      <c r="P186" s="236" t="n"/>
      <c r="Q186" s="264">
        <f>IF(COUNTA(D186:P186)=0,"",ROUND(AVERAGE(D186:P186),1))</f>
        <v/>
      </c>
      <c r="S186" s="236" t="n"/>
      <c r="T186" s="236" t="n"/>
      <c r="U186" s="236" t="n"/>
      <c r="V186" s="236" t="n"/>
      <c r="W186" s="236" t="n"/>
      <c r="X186" s="236" t="n"/>
      <c r="Y186" s="236" t="n"/>
      <c r="Z186" s="236" t="n"/>
      <c r="AA186" s="236" t="n"/>
      <c r="AB186" s="236" t="n"/>
      <c r="AC186" s="236" t="n"/>
      <c r="AD186" s="236" t="n"/>
      <c r="AE186" s="236" t="n"/>
      <c r="AF186" s="264">
        <f>IF(COUNTA(S186:AE186)=0,"",ROUND(AVERAGE(S186:AE186),1))</f>
        <v/>
      </c>
      <c r="AH186" s="236" t="n"/>
      <c r="AI186" s="236" t="n"/>
      <c r="AJ186" s="236" t="n"/>
      <c r="AK186" s="236" t="n"/>
      <c r="AL186" s="236" t="n"/>
      <c r="AM186" s="236" t="n"/>
      <c r="AN186" s="236" t="n"/>
      <c r="AO186" s="236" t="n"/>
      <c r="AP186" s="236" t="n"/>
      <c r="AQ186" s="236" t="n"/>
      <c r="AR186" s="236" t="n"/>
      <c r="AS186" s="236" t="n"/>
      <c r="AT186" s="236" t="n"/>
      <c r="AU186" s="237">
        <f>IF(COUNTA(AH186:AT186)=0,"",ROUND(AVERAGE(AH186:AT186),1))</f>
        <v/>
      </c>
    </row>
    <row r="187" ht="13.8" customHeight="1" s="185">
      <c r="A187" s="238" t="n">
        <v>6</v>
      </c>
      <c r="B187" s="239">
        <f t="array" ref="B187:B187">IFERROR(INDEX(Liste_Enfants!B$4:B$53,SMALL(IF(Liste_Enfants!E$4:E$53="D",ROW(Liste_Enfants!E$4:E$53)-3),6))&amp;" "&amp;INDEX(Liste_Enfants!C$4:C$53,SMALL(IF(Liste_Enfants!E$4:E$53="D",ROW(Liste_Enfants!E$4:E$53)-3),6)),"")</f>
        <v/>
      </c>
      <c r="C187" s="235" t="n"/>
      <c r="D187" s="236" t="n"/>
      <c r="E187" s="236" t="n"/>
      <c r="F187" s="236" t="n"/>
      <c r="G187" s="236" t="n"/>
      <c r="H187" s="236" t="n"/>
      <c r="I187" s="236" t="n"/>
      <c r="J187" s="236" t="n"/>
      <c r="K187" s="236" t="n"/>
      <c r="L187" s="236" t="n"/>
      <c r="M187" s="236" t="n"/>
      <c r="N187" s="236" t="n"/>
      <c r="O187" s="236" t="n"/>
      <c r="P187" s="236" t="n"/>
      <c r="Q187" s="264">
        <f>IF(COUNTA(D187:P187)=0,"",ROUND(AVERAGE(D187:P187),1))</f>
        <v/>
      </c>
      <c r="S187" s="236" t="n"/>
      <c r="T187" s="236" t="n"/>
      <c r="U187" s="236" t="n"/>
      <c r="V187" s="236" t="n"/>
      <c r="W187" s="236" t="n"/>
      <c r="X187" s="236" t="n"/>
      <c r="Y187" s="236" t="n"/>
      <c r="Z187" s="236" t="n"/>
      <c r="AA187" s="236" t="n"/>
      <c r="AB187" s="236" t="n"/>
      <c r="AC187" s="236" t="n"/>
      <c r="AD187" s="236" t="n"/>
      <c r="AE187" s="236" t="n"/>
      <c r="AF187" s="264">
        <f>IF(COUNTA(S187:AE187)=0,"",ROUND(AVERAGE(S187:AE187),1))</f>
        <v/>
      </c>
      <c r="AH187" s="236" t="n"/>
      <c r="AI187" s="236" t="n"/>
      <c r="AJ187" s="236" t="n"/>
      <c r="AK187" s="236" t="n"/>
      <c r="AL187" s="236" t="n"/>
      <c r="AM187" s="236" t="n"/>
      <c r="AN187" s="236" t="n"/>
      <c r="AO187" s="236" t="n"/>
      <c r="AP187" s="236" t="n"/>
      <c r="AQ187" s="236" t="n"/>
      <c r="AR187" s="236" t="n"/>
      <c r="AS187" s="236" t="n"/>
      <c r="AT187" s="236" t="n"/>
      <c r="AU187" s="237">
        <f>IF(COUNTA(AH187:AT187)=0,"",ROUND(AVERAGE(AH187:AT187),1))</f>
        <v/>
      </c>
    </row>
    <row r="188" ht="13.8" customHeight="1" s="185">
      <c r="A188" s="213" t="n">
        <v>7</v>
      </c>
      <c r="B188" s="234">
        <f t="array" ref="B188:B188">IFERROR(INDEX(Liste_Enfants!B$4:B$53,SMALL(IF(Liste_Enfants!E$4:E$53="D",ROW(Liste_Enfants!E$4:E$53)-3),7))&amp;" "&amp;INDEX(Liste_Enfants!C$4:C$53,SMALL(IF(Liste_Enfants!E$4:E$53="D",ROW(Liste_Enfants!E$4:E$53)-3),7)),"")</f>
        <v/>
      </c>
      <c r="C188" s="235" t="n"/>
      <c r="D188" s="236" t="n"/>
      <c r="E188" s="236" t="n"/>
      <c r="F188" s="236" t="n"/>
      <c r="G188" s="236" t="n"/>
      <c r="H188" s="236" t="n"/>
      <c r="I188" s="236" t="n"/>
      <c r="J188" s="236" t="n"/>
      <c r="K188" s="236" t="n"/>
      <c r="L188" s="236" t="n"/>
      <c r="M188" s="236" t="n"/>
      <c r="N188" s="236" t="n"/>
      <c r="O188" s="236" t="n"/>
      <c r="P188" s="236" t="n"/>
      <c r="Q188" s="264">
        <f>IF(COUNTA(D188:P188)=0,"",ROUND(AVERAGE(D188:P188),1))</f>
        <v/>
      </c>
      <c r="S188" s="236" t="n"/>
      <c r="T188" s="236" t="n"/>
      <c r="U188" s="236" t="n"/>
      <c r="V188" s="236" t="n"/>
      <c r="W188" s="236" t="n"/>
      <c r="X188" s="236" t="n"/>
      <c r="Y188" s="236" t="n"/>
      <c r="Z188" s="236" t="n"/>
      <c r="AA188" s="236" t="n"/>
      <c r="AB188" s="236" t="n"/>
      <c r="AC188" s="236" t="n"/>
      <c r="AD188" s="236" t="n"/>
      <c r="AE188" s="236" t="n"/>
      <c r="AF188" s="264">
        <f>IF(COUNTA(S188:AE188)=0,"",ROUND(AVERAGE(S188:AE188),1))</f>
        <v/>
      </c>
      <c r="AH188" s="236" t="n"/>
      <c r="AI188" s="236" t="n"/>
      <c r="AJ188" s="236" t="n"/>
      <c r="AK188" s="236" t="n"/>
      <c r="AL188" s="236" t="n"/>
      <c r="AM188" s="236" t="n"/>
      <c r="AN188" s="236" t="n"/>
      <c r="AO188" s="236" t="n"/>
      <c r="AP188" s="236" t="n"/>
      <c r="AQ188" s="236" t="n"/>
      <c r="AR188" s="236" t="n"/>
      <c r="AS188" s="236" t="n"/>
      <c r="AT188" s="236" t="n"/>
      <c r="AU188" s="237">
        <f>IF(COUNTA(AH188:AT188)=0,"",ROUND(AVERAGE(AH188:AT188),1))</f>
        <v/>
      </c>
    </row>
    <row r="189" ht="13.8" customHeight="1" s="185">
      <c r="A189" s="238" t="n">
        <v>8</v>
      </c>
      <c r="B189" s="239">
        <f t="array" ref="B189:B189">IFERROR(INDEX(Liste_Enfants!B$4:B$53,SMALL(IF(Liste_Enfants!E$4:E$53="D",ROW(Liste_Enfants!E$4:E$53)-3),8))&amp;" "&amp;INDEX(Liste_Enfants!C$4:C$53,SMALL(IF(Liste_Enfants!E$4:E$53="D",ROW(Liste_Enfants!E$4:E$53)-3),8)),"")</f>
        <v/>
      </c>
      <c r="C189" s="235" t="n"/>
      <c r="D189" s="236" t="n"/>
      <c r="E189" s="236" t="n"/>
      <c r="F189" s="236" t="n"/>
      <c r="G189" s="236" t="n"/>
      <c r="H189" s="236" t="n"/>
      <c r="I189" s="236" t="n"/>
      <c r="J189" s="236" t="n"/>
      <c r="K189" s="236" t="n"/>
      <c r="L189" s="236" t="n"/>
      <c r="M189" s="236" t="n"/>
      <c r="N189" s="236" t="n"/>
      <c r="O189" s="236" t="n"/>
      <c r="P189" s="236" t="n"/>
      <c r="Q189" s="264">
        <f>IF(COUNTA(D189:P189)=0,"",ROUND(AVERAGE(D189:P189),1))</f>
        <v/>
      </c>
      <c r="S189" s="236" t="n"/>
      <c r="T189" s="236" t="n"/>
      <c r="U189" s="236" t="n"/>
      <c r="V189" s="236" t="n"/>
      <c r="W189" s="236" t="n"/>
      <c r="X189" s="236" t="n"/>
      <c r="Y189" s="236" t="n"/>
      <c r="Z189" s="236" t="n"/>
      <c r="AA189" s="236" t="n"/>
      <c r="AB189" s="236" t="n"/>
      <c r="AC189" s="236" t="n"/>
      <c r="AD189" s="236" t="n"/>
      <c r="AE189" s="236" t="n"/>
      <c r="AF189" s="264">
        <f>IF(COUNTA(S189:AE189)=0,"",ROUND(AVERAGE(S189:AE189),1))</f>
        <v/>
      </c>
      <c r="AH189" s="236" t="n"/>
      <c r="AI189" s="236" t="n"/>
      <c r="AJ189" s="236" t="n"/>
      <c r="AK189" s="236" t="n"/>
      <c r="AL189" s="236" t="n"/>
      <c r="AM189" s="236" t="n"/>
      <c r="AN189" s="236" t="n"/>
      <c r="AO189" s="236" t="n"/>
      <c r="AP189" s="236" t="n"/>
      <c r="AQ189" s="236" t="n"/>
      <c r="AR189" s="236" t="n"/>
      <c r="AS189" s="236" t="n"/>
      <c r="AT189" s="236" t="n"/>
      <c r="AU189" s="237">
        <f>IF(COUNTA(AH189:AT189)=0,"",ROUND(AVERAGE(AH189:AT189),1))</f>
        <v/>
      </c>
    </row>
    <row r="190" ht="13.8" customHeight="1" s="185">
      <c r="A190" s="213" t="n">
        <v>9</v>
      </c>
      <c r="B190" s="234">
        <f t="array" ref="B190:B190">IFERROR(INDEX(Liste_Enfants!B$4:B$53,SMALL(IF(Liste_Enfants!E$4:E$53="D",ROW(Liste_Enfants!E$4:E$53)-3),9))&amp;" "&amp;INDEX(Liste_Enfants!C$4:C$53,SMALL(IF(Liste_Enfants!E$4:E$53="D",ROW(Liste_Enfants!E$4:E$53)-3),9)),"")</f>
        <v/>
      </c>
      <c r="C190" s="235" t="n"/>
      <c r="D190" s="236" t="n"/>
      <c r="E190" s="236" t="n"/>
      <c r="F190" s="236" t="n"/>
      <c r="G190" s="236" t="n"/>
      <c r="H190" s="236" t="n"/>
      <c r="I190" s="236" t="n"/>
      <c r="J190" s="236" t="n"/>
      <c r="K190" s="236" t="n"/>
      <c r="L190" s="236" t="n"/>
      <c r="M190" s="236" t="n"/>
      <c r="N190" s="236" t="n"/>
      <c r="O190" s="236" t="n"/>
      <c r="P190" s="236" t="n"/>
      <c r="Q190" s="264">
        <f>IF(COUNTA(D190:P190)=0,"",ROUND(AVERAGE(D190:P190),1))</f>
        <v/>
      </c>
      <c r="S190" s="236" t="n"/>
      <c r="T190" s="236" t="n"/>
      <c r="U190" s="236" t="n"/>
      <c r="V190" s="236" t="n"/>
      <c r="W190" s="236" t="n"/>
      <c r="X190" s="236" t="n"/>
      <c r="Y190" s="236" t="n"/>
      <c r="Z190" s="236" t="n"/>
      <c r="AA190" s="236" t="n"/>
      <c r="AB190" s="236" t="n"/>
      <c r="AC190" s="236" t="n"/>
      <c r="AD190" s="236" t="n"/>
      <c r="AE190" s="236" t="n"/>
      <c r="AF190" s="264">
        <f>IF(COUNTA(S190:AE190)=0,"",ROUND(AVERAGE(S190:AE190),1))</f>
        <v/>
      </c>
      <c r="AH190" s="236" t="n"/>
      <c r="AI190" s="236" t="n"/>
      <c r="AJ190" s="236" t="n"/>
      <c r="AK190" s="236" t="n"/>
      <c r="AL190" s="236" t="n"/>
      <c r="AM190" s="236" t="n"/>
      <c r="AN190" s="236" t="n"/>
      <c r="AO190" s="236" t="n"/>
      <c r="AP190" s="236" t="n"/>
      <c r="AQ190" s="236" t="n"/>
      <c r="AR190" s="236" t="n"/>
      <c r="AS190" s="236" t="n"/>
      <c r="AT190" s="236" t="n"/>
      <c r="AU190" s="237">
        <f>IF(COUNTA(AH190:AT190)=0,"",ROUND(AVERAGE(AH190:AT190),1))</f>
        <v/>
      </c>
    </row>
    <row r="191" ht="13.8" customHeight="1" s="185">
      <c r="A191" s="238" t="n">
        <v>10</v>
      </c>
      <c r="B191" s="239">
        <f t="array" ref="B191:B191">IFERROR(INDEX(Liste_Enfants!B$4:B$53,SMALL(IF(Liste_Enfants!E$4:E$53="D",ROW(Liste_Enfants!E$4:E$53)-3),10))&amp;" "&amp;INDEX(Liste_Enfants!C$4:C$53,SMALL(IF(Liste_Enfants!E$4:E$53="D",ROW(Liste_Enfants!E$4:E$53)-3),10)),"")</f>
        <v/>
      </c>
      <c r="C191" s="235" t="n"/>
      <c r="D191" s="236" t="n"/>
      <c r="E191" s="236" t="n"/>
      <c r="F191" s="236" t="n"/>
      <c r="G191" s="236" t="n"/>
      <c r="H191" s="236" t="n"/>
      <c r="I191" s="236" t="n"/>
      <c r="J191" s="236" t="n"/>
      <c r="K191" s="236" t="n"/>
      <c r="L191" s="236" t="n"/>
      <c r="M191" s="236" t="n"/>
      <c r="N191" s="236" t="n"/>
      <c r="O191" s="236" t="n"/>
      <c r="P191" s="236" t="n"/>
      <c r="Q191" s="264">
        <f>IF(COUNTA(D191:P191)=0,"",ROUND(AVERAGE(D191:P191),1))</f>
        <v/>
      </c>
      <c r="S191" s="236" t="n"/>
      <c r="T191" s="236" t="n"/>
      <c r="U191" s="236" t="n"/>
      <c r="V191" s="236" t="n"/>
      <c r="W191" s="236" t="n"/>
      <c r="X191" s="236" t="n"/>
      <c r="Y191" s="236" t="n"/>
      <c r="Z191" s="236" t="n"/>
      <c r="AA191" s="236" t="n"/>
      <c r="AB191" s="236" t="n"/>
      <c r="AC191" s="236" t="n"/>
      <c r="AD191" s="236" t="n"/>
      <c r="AE191" s="236" t="n"/>
      <c r="AF191" s="264">
        <f>IF(COUNTA(S191:AE191)=0,"",ROUND(AVERAGE(S191:AE191),1))</f>
        <v/>
      </c>
      <c r="AH191" s="236" t="n"/>
      <c r="AI191" s="236" t="n"/>
      <c r="AJ191" s="236" t="n"/>
      <c r="AK191" s="236" t="n"/>
      <c r="AL191" s="236" t="n"/>
      <c r="AM191" s="236" t="n"/>
      <c r="AN191" s="236" t="n"/>
      <c r="AO191" s="236" t="n"/>
      <c r="AP191" s="236" t="n"/>
      <c r="AQ191" s="236" t="n"/>
      <c r="AR191" s="236" t="n"/>
      <c r="AS191" s="236" t="n"/>
      <c r="AT191" s="236" t="n"/>
      <c r="AU191" s="237">
        <f>IF(COUNTA(AH191:AT191)=0,"",ROUND(AVERAGE(AH191:AT191),1))</f>
        <v/>
      </c>
    </row>
    <row r="192" ht="13.8" customHeight="1" s="185">
      <c r="A192" s="213" t="n">
        <v>11</v>
      </c>
      <c r="B192" s="234">
        <f t="array" ref="B192:B192">IFERROR(INDEX(Liste_Enfants!B$4:B$53,SMALL(IF(Liste_Enfants!E$4:E$53="D",ROW(Liste_Enfants!E$4:E$53)-3),11))&amp;" "&amp;INDEX(Liste_Enfants!C$4:C$53,SMALL(IF(Liste_Enfants!E$4:E$53="D",ROW(Liste_Enfants!E$4:E$53)-3),11)),"")</f>
        <v/>
      </c>
      <c r="C192" s="235" t="n"/>
      <c r="D192" s="236" t="n"/>
      <c r="E192" s="236" t="n"/>
      <c r="F192" s="236" t="n"/>
      <c r="G192" s="236" t="n"/>
      <c r="H192" s="236" t="n"/>
      <c r="I192" s="236" t="n"/>
      <c r="J192" s="236" t="n"/>
      <c r="K192" s="236" t="n"/>
      <c r="L192" s="236" t="n"/>
      <c r="M192" s="236" t="n"/>
      <c r="N192" s="236" t="n"/>
      <c r="O192" s="236" t="n"/>
      <c r="P192" s="236" t="n"/>
      <c r="Q192" s="264">
        <f>IF(COUNTA(D192:P192)=0,"",ROUND(AVERAGE(D192:P192),1))</f>
        <v/>
      </c>
      <c r="S192" s="236" t="n"/>
      <c r="T192" s="236" t="n"/>
      <c r="U192" s="236" t="n"/>
      <c r="V192" s="236" t="n"/>
      <c r="W192" s="236" t="n"/>
      <c r="X192" s="236" t="n"/>
      <c r="Y192" s="236" t="n"/>
      <c r="Z192" s="236" t="n"/>
      <c r="AA192" s="236" t="n"/>
      <c r="AB192" s="236" t="n"/>
      <c r="AC192" s="236" t="n"/>
      <c r="AD192" s="236" t="n"/>
      <c r="AE192" s="236" t="n"/>
      <c r="AF192" s="264">
        <f>IF(COUNTA(S192:AE192)=0,"",ROUND(AVERAGE(S192:AE192),1))</f>
        <v/>
      </c>
      <c r="AH192" s="236" t="n"/>
      <c r="AI192" s="236" t="n"/>
      <c r="AJ192" s="236" t="n"/>
      <c r="AK192" s="236" t="n"/>
      <c r="AL192" s="236" t="n"/>
      <c r="AM192" s="236" t="n"/>
      <c r="AN192" s="236" t="n"/>
      <c r="AO192" s="236" t="n"/>
      <c r="AP192" s="236" t="n"/>
      <c r="AQ192" s="236" t="n"/>
      <c r="AR192" s="236" t="n"/>
      <c r="AS192" s="236" t="n"/>
      <c r="AT192" s="236" t="n"/>
      <c r="AU192" s="237">
        <f>IF(COUNTA(AH192:AT192)=0,"",ROUND(AVERAGE(AH192:AT192),1))</f>
        <v/>
      </c>
    </row>
    <row r="193" ht="13.8" customHeight="1" s="185">
      <c r="A193" s="238" t="n">
        <v>12</v>
      </c>
      <c r="B193" s="239">
        <f t="array" ref="B193:B193">IFERROR(INDEX(Liste_Enfants!B$4:B$53,SMALL(IF(Liste_Enfants!E$4:E$53="D",ROW(Liste_Enfants!E$4:E$53)-3),12))&amp;" "&amp;INDEX(Liste_Enfants!C$4:C$53,SMALL(IF(Liste_Enfants!E$4:E$53="D",ROW(Liste_Enfants!E$4:E$53)-3),12)),"")</f>
        <v/>
      </c>
      <c r="C193" s="235" t="n"/>
      <c r="D193" s="236" t="n"/>
      <c r="E193" s="236" t="n"/>
      <c r="F193" s="236" t="n"/>
      <c r="G193" s="236" t="n"/>
      <c r="H193" s="236" t="n"/>
      <c r="I193" s="236" t="n"/>
      <c r="J193" s="236" t="n"/>
      <c r="K193" s="236" t="n"/>
      <c r="L193" s="236" t="n"/>
      <c r="M193" s="236" t="n"/>
      <c r="N193" s="236" t="n"/>
      <c r="O193" s="236" t="n"/>
      <c r="P193" s="236" t="n"/>
      <c r="Q193" s="264">
        <f>IF(COUNTA(D193:P193)=0,"",ROUND(AVERAGE(D193:P193),1))</f>
        <v/>
      </c>
      <c r="S193" s="236" t="n"/>
      <c r="T193" s="236" t="n"/>
      <c r="U193" s="236" t="n"/>
      <c r="V193" s="236" t="n"/>
      <c r="W193" s="236" t="n"/>
      <c r="X193" s="236" t="n"/>
      <c r="Y193" s="236" t="n"/>
      <c r="Z193" s="236" t="n"/>
      <c r="AA193" s="236" t="n"/>
      <c r="AB193" s="236" t="n"/>
      <c r="AC193" s="236" t="n"/>
      <c r="AD193" s="236" t="n"/>
      <c r="AE193" s="236" t="n"/>
      <c r="AF193" s="264">
        <f>IF(COUNTA(S193:AE193)=0,"",ROUND(AVERAGE(S193:AE193),1))</f>
        <v/>
      </c>
      <c r="AH193" s="236" t="n"/>
      <c r="AI193" s="236" t="n"/>
      <c r="AJ193" s="236" t="n"/>
      <c r="AK193" s="236" t="n"/>
      <c r="AL193" s="236" t="n"/>
      <c r="AM193" s="236" t="n"/>
      <c r="AN193" s="236" t="n"/>
      <c r="AO193" s="236" t="n"/>
      <c r="AP193" s="236" t="n"/>
      <c r="AQ193" s="236" t="n"/>
      <c r="AR193" s="236" t="n"/>
      <c r="AS193" s="236" t="n"/>
      <c r="AT193" s="236" t="n"/>
      <c r="AU193" s="237">
        <f>IF(COUNTA(AH193:AT193)=0,"",ROUND(AVERAGE(AH193:AT193),1))</f>
        <v/>
      </c>
    </row>
    <row r="194" ht="13.8" customHeight="1" s="185">
      <c r="A194" s="213" t="n">
        <v>13</v>
      </c>
      <c r="B194" s="234">
        <f t="array" ref="B194:B194">IFERROR(INDEX(Liste_Enfants!B$4:B$53,SMALL(IF(Liste_Enfants!E$4:E$53="D",ROW(Liste_Enfants!E$4:E$53)-3),13))&amp;" "&amp;INDEX(Liste_Enfants!C$4:C$53,SMALL(IF(Liste_Enfants!E$4:E$53="D",ROW(Liste_Enfants!E$4:E$53)-3),13)),"")</f>
        <v/>
      </c>
      <c r="C194" s="235" t="n"/>
      <c r="D194" s="236" t="n"/>
      <c r="E194" s="236" t="n"/>
      <c r="F194" s="236" t="n"/>
      <c r="G194" s="236" t="n"/>
      <c r="H194" s="236" t="n"/>
      <c r="I194" s="236" t="n"/>
      <c r="J194" s="236" t="n"/>
      <c r="K194" s="236" t="n"/>
      <c r="L194" s="236" t="n"/>
      <c r="M194" s="236" t="n"/>
      <c r="N194" s="236" t="n"/>
      <c r="O194" s="236" t="n"/>
      <c r="P194" s="236" t="n"/>
      <c r="Q194" s="264">
        <f>IF(COUNTA(D194:P194)=0,"",ROUND(AVERAGE(D194:P194),1))</f>
        <v/>
      </c>
      <c r="S194" s="236" t="n"/>
      <c r="T194" s="236" t="n"/>
      <c r="U194" s="236" t="n"/>
      <c r="V194" s="236" t="n"/>
      <c r="W194" s="236" t="n"/>
      <c r="X194" s="236" t="n"/>
      <c r="Y194" s="236" t="n"/>
      <c r="Z194" s="236" t="n"/>
      <c r="AA194" s="236" t="n"/>
      <c r="AB194" s="236" t="n"/>
      <c r="AC194" s="236" t="n"/>
      <c r="AD194" s="236" t="n"/>
      <c r="AE194" s="236" t="n"/>
      <c r="AF194" s="264">
        <f>IF(COUNTA(S194:AE194)=0,"",ROUND(AVERAGE(S194:AE194),1))</f>
        <v/>
      </c>
      <c r="AH194" s="236" t="n"/>
      <c r="AI194" s="236" t="n"/>
      <c r="AJ194" s="236" t="n"/>
      <c r="AK194" s="236" t="n"/>
      <c r="AL194" s="236" t="n"/>
      <c r="AM194" s="236" t="n"/>
      <c r="AN194" s="236" t="n"/>
      <c r="AO194" s="236" t="n"/>
      <c r="AP194" s="236" t="n"/>
      <c r="AQ194" s="236" t="n"/>
      <c r="AR194" s="236" t="n"/>
      <c r="AS194" s="236" t="n"/>
      <c r="AT194" s="236" t="n"/>
      <c r="AU194" s="237">
        <f>IF(COUNTA(AH194:AT194)=0,"",ROUND(AVERAGE(AH194:AT194),1))</f>
        <v/>
      </c>
    </row>
    <row r="195" ht="13.8" customHeight="1" s="185">
      <c r="A195" s="238" t="n">
        <v>14</v>
      </c>
      <c r="B195" s="239">
        <f t="array" ref="B195:B195">IFERROR(INDEX(Liste_Enfants!B$4:B$53,SMALL(IF(Liste_Enfants!E$4:E$53="D",ROW(Liste_Enfants!E$4:E$53)-3),14))&amp;" "&amp;INDEX(Liste_Enfants!C$4:C$53,SMALL(IF(Liste_Enfants!E$4:E$53="D",ROW(Liste_Enfants!E$4:E$53)-3),14)),"")</f>
        <v/>
      </c>
      <c r="C195" s="235" t="n"/>
      <c r="D195" s="236" t="n"/>
      <c r="E195" s="236" t="n"/>
      <c r="F195" s="236" t="n"/>
      <c r="G195" s="236" t="n"/>
      <c r="H195" s="236" t="n"/>
      <c r="I195" s="236" t="n"/>
      <c r="J195" s="236" t="n"/>
      <c r="K195" s="236" t="n"/>
      <c r="L195" s="236" t="n"/>
      <c r="M195" s="236" t="n"/>
      <c r="N195" s="236" t="n"/>
      <c r="O195" s="236" t="n"/>
      <c r="P195" s="236" t="n"/>
      <c r="Q195" s="264">
        <f>IF(COUNTA(D195:P195)=0,"",ROUND(AVERAGE(D195:P195),1))</f>
        <v/>
      </c>
      <c r="S195" s="236" t="n"/>
      <c r="T195" s="236" t="n"/>
      <c r="U195" s="236" t="n"/>
      <c r="V195" s="236" t="n"/>
      <c r="W195" s="236" t="n"/>
      <c r="X195" s="236" t="n"/>
      <c r="Y195" s="236" t="n"/>
      <c r="Z195" s="236" t="n"/>
      <c r="AA195" s="236" t="n"/>
      <c r="AB195" s="236" t="n"/>
      <c r="AC195" s="236" t="n"/>
      <c r="AD195" s="236" t="n"/>
      <c r="AE195" s="236" t="n"/>
      <c r="AF195" s="264">
        <f>IF(COUNTA(S195:AE195)=0,"",ROUND(AVERAGE(S195:AE195),1))</f>
        <v/>
      </c>
      <c r="AH195" s="236" t="n"/>
      <c r="AI195" s="236" t="n"/>
      <c r="AJ195" s="236" t="n"/>
      <c r="AK195" s="236" t="n"/>
      <c r="AL195" s="236" t="n"/>
      <c r="AM195" s="236" t="n"/>
      <c r="AN195" s="236" t="n"/>
      <c r="AO195" s="236" t="n"/>
      <c r="AP195" s="236" t="n"/>
      <c r="AQ195" s="236" t="n"/>
      <c r="AR195" s="236" t="n"/>
      <c r="AS195" s="236" t="n"/>
      <c r="AT195" s="236" t="n"/>
      <c r="AU195" s="237">
        <f>IF(COUNTA(AH195:AT195)=0,"",ROUND(AVERAGE(AH195:AT195),1))</f>
        <v/>
      </c>
    </row>
    <row r="196" ht="13.8" customHeight="1" s="185">
      <c r="A196" s="213" t="n">
        <v>15</v>
      </c>
      <c r="B196" s="234">
        <f t="array" ref="B196:B196">IFERROR(INDEX(Liste_Enfants!B$4:B$53,SMALL(IF(Liste_Enfants!E$4:E$53="D",ROW(Liste_Enfants!E$4:E$53)-3),15))&amp;" "&amp;INDEX(Liste_Enfants!C$4:C$53,SMALL(IF(Liste_Enfants!E$4:E$53="D",ROW(Liste_Enfants!E$4:E$53)-3),15)),"")</f>
        <v/>
      </c>
      <c r="C196" s="235" t="n"/>
      <c r="D196" s="236" t="n"/>
      <c r="E196" s="236" t="n"/>
      <c r="F196" s="236" t="n"/>
      <c r="G196" s="236" t="n"/>
      <c r="H196" s="236" t="n"/>
      <c r="I196" s="236" t="n"/>
      <c r="J196" s="236" t="n"/>
      <c r="K196" s="236" t="n"/>
      <c r="L196" s="236" t="n"/>
      <c r="M196" s="236" t="n"/>
      <c r="N196" s="236" t="n"/>
      <c r="O196" s="236" t="n"/>
      <c r="P196" s="236" t="n"/>
      <c r="Q196" s="264">
        <f>IF(COUNTA(D196:P196)=0,"",ROUND(AVERAGE(D196:P196),1))</f>
        <v/>
      </c>
      <c r="S196" s="236" t="n"/>
      <c r="T196" s="236" t="n"/>
      <c r="U196" s="236" t="n"/>
      <c r="V196" s="236" t="n"/>
      <c r="W196" s="236" t="n"/>
      <c r="X196" s="236" t="n"/>
      <c r="Y196" s="236" t="n"/>
      <c r="Z196" s="236" t="n"/>
      <c r="AA196" s="236" t="n"/>
      <c r="AB196" s="236" t="n"/>
      <c r="AC196" s="236" t="n"/>
      <c r="AD196" s="236" t="n"/>
      <c r="AE196" s="236" t="n"/>
      <c r="AF196" s="264">
        <f>IF(COUNTA(S196:AE196)=0,"",ROUND(AVERAGE(S196:AE196),1))</f>
        <v/>
      </c>
      <c r="AH196" s="236" t="n"/>
      <c r="AI196" s="236" t="n"/>
      <c r="AJ196" s="236" t="n"/>
      <c r="AK196" s="236" t="n"/>
      <c r="AL196" s="236" t="n"/>
      <c r="AM196" s="236" t="n"/>
      <c r="AN196" s="236" t="n"/>
      <c r="AO196" s="236" t="n"/>
      <c r="AP196" s="236" t="n"/>
      <c r="AQ196" s="236" t="n"/>
      <c r="AR196" s="236" t="n"/>
      <c r="AS196" s="236" t="n"/>
      <c r="AT196" s="236" t="n"/>
      <c r="AU196" s="237">
        <f>IF(COUNTA(AH196:AT196)=0,"",ROUND(AVERAGE(AH196:AT196),1))</f>
        <v/>
      </c>
    </row>
    <row r="197" ht="12.8" customHeight="1" s="185">
      <c r="A197" s="233" t="inlineStr">
        <is>
          <t>📊 MOY.</t>
        </is>
      </c>
      <c r="C197" s="235" t="n"/>
      <c r="D197" s="241">
        <f>IF(COUNTA(D182:D196)=0,"",ROUND(AVERAGE(D182:D196),1))</f>
        <v/>
      </c>
      <c r="E197" s="241">
        <f>IF(COUNTA(E182:E196)=0,"",ROUND(AVERAGE(E182:E196),1))</f>
        <v/>
      </c>
      <c r="F197" s="241">
        <f>IF(COUNTA(F182:F196)=0,"",ROUND(AVERAGE(F182:F196),1))</f>
        <v/>
      </c>
      <c r="G197" s="241">
        <f>IF(COUNTA(G182:G196)=0,"",ROUND(AVERAGE(G182:G196),1))</f>
        <v/>
      </c>
      <c r="H197" s="241">
        <f>IF(COUNTA(H182:H196)=0,"",ROUND(AVERAGE(H182:H196),1))</f>
        <v/>
      </c>
      <c r="I197" s="241">
        <f>IF(COUNTA(I182:I196)=0,"",ROUND(AVERAGE(I182:I196),1))</f>
        <v/>
      </c>
      <c r="J197" s="241">
        <f>IF(COUNTA(J182:J196)=0,"",ROUND(AVERAGE(J182:J196),1))</f>
        <v/>
      </c>
      <c r="K197" s="241">
        <f>IF(COUNTA(K182:K196)=0,"",ROUND(AVERAGE(K182:K196),1))</f>
        <v/>
      </c>
      <c r="L197" s="241">
        <f>IF(COUNTA(L182:L196)=0,"",ROUND(AVERAGE(L182:L196),1))</f>
        <v/>
      </c>
      <c r="M197" s="241">
        <f>IF(COUNTA(M182:M196)=0,"",ROUND(AVERAGE(M182:M196),1))</f>
        <v/>
      </c>
      <c r="N197" s="241">
        <f>IF(COUNTA(N182:N196)=0,"",ROUND(AVERAGE(N182:N196),1))</f>
        <v/>
      </c>
      <c r="O197" s="241">
        <f>IF(COUNTA(O182:O196)=0,"",ROUND(AVERAGE(O182:O196),1))</f>
        <v/>
      </c>
      <c r="P197" s="241">
        <f>IF(COUNTA(P182:P196)=0,"",ROUND(AVERAGE(P182:P196),1))</f>
        <v/>
      </c>
      <c r="Q197" s="265">
        <f>IF(COUNTA(Q182:Q196)=0,"",ROUND(AVERAGE(Q182:Q196),1))</f>
        <v/>
      </c>
      <c r="S197" s="241">
        <f>IF(COUNTA(S182:S196)=0,"",ROUND(AVERAGE(S182:S196),1))</f>
        <v/>
      </c>
      <c r="T197" s="241">
        <f>IF(COUNTA(T182:T196)=0,"",ROUND(AVERAGE(T182:T196),1))</f>
        <v/>
      </c>
      <c r="U197" s="241">
        <f>IF(COUNTA(U182:U196)=0,"",ROUND(AVERAGE(U182:U196),1))</f>
        <v/>
      </c>
      <c r="V197" s="241">
        <f>IF(COUNTA(V182:V196)=0,"",ROUND(AVERAGE(V182:V196),1))</f>
        <v/>
      </c>
      <c r="W197" s="241">
        <f>IF(COUNTA(W182:W196)=0,"",ROUND(AVERAGE(W182:W196),1))</f>
        <v/>
      </c>
      <c r="X197" s="241">
        <f>IF(COUNTA(X182:X196)=0,"",ROUND(AVERAGE(X182:X196),1))</f>
        <v/>
      </c>
      <c r="Y197" s="241">
        <f>IF(COUNTA(Y182:Y196)=0,"",ROUND(AVERAGE(Y182:Y196),1))</f>
        <v/>
      </c>
      <c r="Z197" s="241">
        <f>IF(COUNTA(Z182:Z196)=0,"",ROUND(AVERAGE(Z182:Z196),1))</f>
        <v/>
      </c>
      <c r="AA197" s="241">
        <f>IF(COUNTA(AA182:AA196)=0,"",ROUND(AVERAGE(AA182:AA196),1))</f>
        <v/>
      </c>
      <c r="AB197" s="241">
        <f>IF(COUNTA(AB182:AB196)=0,"",ROUND(AVERAGE(AB182:AB196),1))</f>
        <v/>
      </c>
      <c r="AC197" s="241">
        <f>IF(COUNTA(AC182:AC196)=0,"",ROUND(AVERAGE(AC182:AC196),1))</f>
        <v/>
      </c>
      <c r="AD197" s="241">
        <f>IF(COUNTA(AD182:AD196)=0,"",ROUND(AVERAGE(AD182:AD196),1))</f>
        <v/>
      </c>
      <c r="AE197" s="241">
        <f>IF(COUNTA(AE182:AE196)=0,"",ROUND(AVERAGE(AE182:AE196),1))</f>
        <v/>
      </c>
      <c r="AF197" s="265">
        <f>IF(COUNTA(AF182:AF196)=0,"",ROUND(AVERAGE(AF182:AF196),1))</f>
        <v/>
      </c>
      <c r="AH197" s="241">
        <f>IF(COUNTA(AH182:AH196)=0,"",ROUND(AVERAGE(AH182:AH196),1))</f>
        <v/>
      </c>
      <c r="AI197" s="241">
        <f>IF(COUNTA(AI182:AI196)=0,"",ROUND(AVERAGE(AI182:AI196),1))</f>
        <v/>
      </c>
      <c r="AJ197" s="241">
        <f>IF(COUNTA(AJ182:AJ196)=0,"",ROUND(AVERAGE(AJ182:AJ196),1))</f>
        <v/>
      </c>
      <c r="AK197" s="241">
        <f>IF(COUNTA(AK182:AK196)=0,"",ROUND(AVERAGE(AK182:AK196),1))</f>
        <v/>
      </c>
      <c r="AL197" s="241">
        <f>IF(COUNTA(AL182:AL196)=0,"",ROUND(AVERAGE(AL182:AL196),1))</f>
        <v/>
      </c>
      <c r="AM197" s="241">
        <f>IF(COUNTA(AM182:AM196)=0,"",ROUND(AVERAGE(AM182:AM196),1))</f>
        <v/>
      </c>
      <c r="AN197" s="241">
        <f>IF(COUNTA(AN182:AN196)=0,"",ROUND(AVERAGE(AN182:AN196),1))</f>
        <v/>
      </c>
      <c r="AO197" s="241">
        <f>IF(COUNTA(AO182:AO196)=0,"",ROUND(AVERAGE(AO182:AO196),1))</f>
        <v/>
      </c>
      <c r="AP197" s="241">
        <f>IF(COUNTA(AP182:AP196)=0,"",ROUND(AVERAGE(AP182:AP196),1))</f>
        <v/>
      </c>
      <c r="AQ197" s="241">
        <f>IF(COUNTA(AQ182:AQ196)=0,"",ROUND(AVERAGE(AQ182:AQ196),1))</f>
        <v/>
      </c>
      <c r="AR197" s="241">
        <f>IF(COUNTA(AR182:AR196)=0,"",ROUND(AVERAGE(AR182:AR196),1))</f>
        <v/>
      </c>
      <c r="AS197" s="241">
        <f>IF(COUNTA(AS182:AS196)=0,"",ROUND(AVERAGE(AS182:AS196),1))</f>
        <v/>
      </c>
      <c r="AT197" s="241">
        <f>IF(COUNTA(AT182:AT196)=0,"",ROUND(AVERAGE(AT182:AT196),1))</f>
        <v/>
      </c>
      <c r="AU197" s="266">
        <f>IF(COUNTA(AU182:AU196)=0,"",ROUND(AVERAGE(AU182:AU196),1))</f>
        <v/>
      </c>
    </row>
    <row r="198" ht="30" customHeight="1" s="185">
      <c r="A198" s="246" t="inlineStr">
        <is>
          <t>N°</t>
        </is>
      </c>
      <c r="B198" s="247" t="inlineStr">
        <is>
          <t>📅 JEUDI</t>
        </is>
      </c>
      <c r="C198" s="228" t="n"/>
      <c r="D198" s="229" t="inlineStr">
        <is>
          <t>Règles</t>
        </is>
      </c>
      <c r="E198" s="229" t="inlineStr">
        <is>
          <t>Coopér.</t>
        </is>
      </c>
      <c r="F198" s="229" t="inlineStr">
        <is>
          <t>Comm.</t>
        </is>
      </c>
      <c r="G198" s="229" t="inlineStr">
        <is>
          <t>Entraide</t>
        </is>
      </c>
      <c r="H198" s="230" t="inlineStr">
        <is>
          <t>Initiat.</t>
        </is>
      </c>
      <c r="I198" s="230" t="inlineStr">
        <is>
          <t>Gest.mat</t>
        </is>
      </c>
      <c r="J198" s="230" t="inlineStr">
        <is>
          <t>Orga.</t>
        </is>
      </c>
      <c r="K198" s="231" t="inlineStr">
        <is>
          <t>Imagin.</t>
        </is>
      </c>
      <c r="L198" s="231" t="inlineStr">
        <is>
          <t>Expr.art</t>
        </is>
      </c>
      <c r="M198" s="231" t="inlineStr">
        <is>
          <t>Expr.corp</t>
        </is>
      </c>
      <c r="N198" s="232" t="inlineStr">
        <is>
          <t>Coord.</t>
        </is>
      </c>
      <c r="O198" s="232" t="inlineStr">
        <is>
          <t>Endur.</t>
        </is>
      </c>
      <c r="P198" s="232" t="inlineStr">
        <is>
          <t>Esp.sport</t>
        </is>
      </c>
      <c r="Q198" s="267" t="inlineStr">
        <is>
          <t>MOY</t>
        </is>
      </c>
      <c r="R198" s="268" t="inlineStr">
        <is>
          <t>▼ Activité</t>
        </is>
      </c>
      <c r="S198" s="229" t="inlineStr">
        <is>
          <t>Règles</t>
        </is>
      </c>
      <c r="T198" s="229" t="inlineStr">
        <is>
          <t>Coopér.</t>
        </is>
      </c>
      <c r="U198" s="229" t="inlineStr">
        <is>
          <t>Comm.</t>
        </is>
      </c>
      <c r="V198" s="229" t="inlineStr">
        <is>
          <t>Entraide</t>
        </is>
      </c>
      <c r="W198" s="230" t="inlineStr">
        <is>
          <t>Initiat.</t>
        </is>
      </c>
      <c r="X198" s="230" t="inlineStr">
        <is>
          <t>Gest.mat</t>
        </is>
      </c>
      <c r="Y198" s="230" t="inlineStr">
        <is>
          <t>Orga.</t>
        </is>
      </c>
      <c r="Z198" s="231" t="inlineStr">
        <is>
          <t>Imagin.</t>
        </is>
      </c>
      <c r="AA198" s="231" t="inlineStr">
        <is>
          <t>Expr.art</t>
        </is>
      </c>
      <c r="AB198" s="231" t="inlineStr">
        <is>
          <t>Expr.corp</t>
        </is>
      </c>
      <c r="AC198" s="232" t="inlineStr">
        <is>
          <t>Coord.</t>
        </is>
      </c>
      <c r="AD198" s="232" t="inlineStr">
        <is>
          <t>Endur.</t>
        </is>
      </c>
      <c r="AE198" s="232" t="inlineStr">
        <is>
          <t>Esp.sport</t>
        </is>
      </c>
      <c r="AF198" s="267" t="inlineStr">
        <is>
          <t>MOY</t>
        </is>
      </c>
      <c r="AH198" s="229" t="inlineStr">
        <is>
          <t>Règles</t>
        </is>
      </c>
      <c r="AI198" s="229" t="inlineStr">
        <is>
          <t>Coopér.</t>
        </is>
      </c>
      <c r="AJ198" s="229" t="inlineStr">
        <is>
          <t>Comm.</t>
        </is>
      </c>
      <c r="AK198" s="229" t="inlineStr">
        <is>
          <t>Entraide</t>
        </is>
      </c>
      <c r="AL198" s="230" t="inlineStr">
        <is>
          <t>Initiat.</t>
        </is>
      </c>
      <c r="AM198" s="230" t="inlineStr">
        <is>
          <t>Gest.mat</t>
        </is>
      </c>
      <c r="AN198" s="230" t="inlineStr">
        <is>
          <t>Orga.</t>
        </is>
      </c>
      <c r="AO198" s="231" t="inlineStr">
        <is>
          <t>Imagin.</t>
        </is>
      </c>
      <c r="AP198" s="231" t="inlineStr">
        <is>
          <t>Expr.art</t>
        </is>
      </c>
      <c r="AQ198" s="231" t="inlineStr">
        <is>
          <t>Expr.corp</t>
        </is>
      </c>
      <c r="AR198" s="232" t="inlineStr">
        <is>
          <t>Coord.</t>
        </is>
      </c>
      <c r="AS198" s="232" t="inlineStr">
        <is>
          <t>Endur.</t>
        </is>
      </c>
      <c r="AT198" s="232" t="inlineStr">
        <is>
          <t>Esp.sport</t>
        </is>
      </c>
      <c r="AU198" s="269" t="inlineStr">
        <is>
          <t>MOY</t>
        </is>
      </c>
    </row>
    <row r="199" ht="13.8" customHeight="1" s="185">
      <c r="A199" s="213" t="n">
        <v>1</v>
      </c>
      <c r="B199" s="234">
        <f t="array" ref="B199:B199">IFERROR(INDEX(Liste_Enfants!B$4:B$53,SMALL(IF(Liste_Enfants!E$4:E$53="D",ROW(Liste_Enfants!E$4:E$53)-3),1))&amp;" "&amp;INDEX(Liste_Enfants!C$4:C$53,SMALL(IF(Liste_Enfants!E$4:E$53="D",ROW(Liste_Enfants!E$4:E$53)-3),1)),"")</f>
        <v/>
      </c>
      <c r="C199" s="235" t="n"/>
      <c r="D199" s="236" t="n"/>
      <c r="E199" s="236" t="n"/>
      <c r="F199" s="236" t="n"/>
      <c r="G199" s="236" t="n"/>
      <c r="H199" s="236" t="n"/>
      <c r="I199" s="236" t="n"/>
      <c r="J199" s="236" t="n"/>
      <c r="K199" s="236" t="n"/>
      <c r="L199" s="236" t="n"/>
      <c r="M199" s="236" t="n"/>
      <c r="N199" s="236" t="n"/>
      <c r="O199" s="236" t="n"/>
      <c r="P199" s="236" t="n"/>
      <c r="Q199" s="264">
        <f>IF(COUNTA(D199:P199)=0,"",ROUND(AVERAGE(D199:P199),1))</f>
        <v/>
      </c>
      <c r="S199" s="236" t="n"/>
      <c r="T199" s="236" t="n"/>
      <c r="U199" s="236" t="n"/>
      <c r="V199" s="236" t="n"/>
      <c r="W199" s="236" t="n"/>
      <c r="X199" s="236" t="n"/>
      <c r="Y199" s="236" t="n"/>
      <c r="Z199" s="236" t="n"/>
      <c r="AA199" s="236" t="n"/>
      <c r="AB199" s="236" t="n"/>
      <c r="AC199" s="236" t="n"/>
      <c r="AD199" s="236" t="n"/>
      <c r="AE199" s="236" t="n"/>
      <c r="AF199" s="264">
        <f>IF(COUNTA(S199:AE199)=0,"",ROUND(AVERAGE(S199:AE199),1))</f>
        <v/>
      </c>
      <c r="AH199" s="236" t="n"/>
      <c r="AI199" s="236" t="n"/>
      <c r="AJ199" s="236" t="n"/>
      <c r="AK199" s="236" t="n"/>
      <c r="AL199" s="236" t="n"/>
      <c r="AM199" s="236" t="n"/>
      <c r="AN199" s="236" t="n"/>
      <c r="AO199" s="236" t="n"/>
      <c r="AP199" s="236" t="n"/>
      <c r="AQ199" s="236" t="n"/>
      <c r="AR199" s="236" t="n"/>
      <c r="AS199" s="236" t="n"/>
      <c r="AT199" s="236" t="n"/>
      <c r="AU199" s="237">
        <f>IF(COUNTA(AH199:AT199)=0,"",ROUND(AVERAGE(AH199:AT199),1))</f>
        <v/>
      </c>
    </row>
    <row r="200" ht="13.8" customHeight="1" s="185">
      <c r="A200" s="238" t="n">
        <v>2</v>
      </c>
      <c r="B200" s="239">
        <f t="array" ref="B200:B200">IFERROR(INDEX(Liste_Enfants!B$4:B$53,SMALL(IF(Liste_Enfants!E$4:E$53="D",ROW(Liste_Enfants!E$4:E$53)-3),2))&amp;" "&amp;INDEX(Liste_Enfants!C$4:C$53,SMALL(IF(Liste_Enfants!E$4:E$53="D",ROW(Liste_Enfants!E$4:E$53)-3),2)),"")</f>
        <v/>
      </c>
      <c r="C200" s="235" t="n"/>
      <c r="D200" s="236" t="n"/>
      <c r="E200" s="236" t="n"/>
      <c r="F200" s="236" t="n"/>
      <c r="G200" s="236" t="n"/>
      <c r="H200" s="236" t="n"/>
      <c r="I200" s="236" t="n"/>
      <c r="J200" s="236" t="n"/>
      <c r="K200" s="236" t="n"/>
      <c r="L200" s="236" t="n"/>
      <c r="M200" s="236" t="n"/>
      <c r="N200" s="236" t="n"/>
      <c r="O200" s="236" t="n"/>
      <c r="P200" s="236" t="n"/>
      <c r="Q200" s="264">
        <f>IF(COUNTA(D200:P200)=0,"",ROUND(AVERAGE(D200:P200),1))</f>
        <v/>
      </c>
      <c r="S200" s="236" t="n"/>
      <c r="T200" s="236" t="n"/>
      <c r="U200" s="236" t="n"/>
      <c r="V200" s="236" t="n"/>
      <c r="W200" s="236" t="n"/>
      <c r="X200" s="236" t="n"/>
      <c r="Y200" s="236" t="n"/>
      <c r="Z200" s="236" t="n"/>
      <c r="AA200" s="236" t="n"/>
      <c r="AB200" s="236" t="n"/>
      <c r="AC200" s="236" t="n"/>
      <c r="AD200" s="236" t="n"/>
      <c r="AE200" s="236" t="n"/>
      <c r="AF200" s="264">
        <f>IF(COUNTA(S200:AE200)=0,"",ROUND(AVERAGE(S200:AE200),1))</f>
        <v/>
      </c>
      <c r="AH200" s="236" t="n"/>
      <c r="AI200" s="236" t="n"/>
      <c r="AJ200" s="236" t="n"/>
      <c r="AK200" s="236" t="n"/>
      <c r="AL200" s="236" t="n"/>
      <c r="AM200" s="236" t="n"/>
      <c r="AN200" s="236" t="n"/>
      <c r="AO200" s="236" t="n"/>
      <c r="AP200" s="236" t="n"/>
      <c r="AQ200" s="236" t="n"/>
      <c r="AR200" s="236" t="n"/>
      <c r="AS200" s="236" t="n"/>
      <c r="AT200" s="236" t="n"/>
      <c r="AU200" s="237">
        <f>IF(COUNTA(AH200:AT200)=0,"",ROUND(AVERAGE(AH200:AT200),1))</f>
        <v/>
      </c>
    </row>
    <row r="201" ht="13.8" customHeight="1" s="185">
      <c r="A201" s="213" t="n">
        <v>3</v>
      </c>
      <c r="B201" s="234">
        <f t="array" ref="B201:B201">IFERROR(INDEX(Liste_Enfants!B$4:B$53,SMALL(IF(Liste_Enfants!E$4:E$53="D",ROW(Liste_Enfants!E$4:E$53)-3),3))&amp;" "&amp;INDEX(Liste_Enfants!C$4:C$53,SMALL(IF(Liste_Enfants!E$4:E$53="D",ROW(Liste_Enfants!E$4:E$53)-3),3)),"")</f>
        <v/>
      </c>
      <c r="C201" s="235" t="n"/>
      <c r="D201" s="236" t="n"/>
      <c r="E201" s="236" t="n"/>
      <c r="F201" s="236" t="n"/>
      <c r="G201" s="236" t="n"/>
      <c r="H201" s="236" t="n"/>
      <c r="I201" s="236" t="n"/>
      <c r="J201" s="236" t="n"/>
      <c r="K201" s="236" t="n"/>
      <c r="L201" s="236" t="n"/>
      <c r="M201" s="236" t="n"/>
      <c r="N201" s="236" t="n"/>
      <c r="O201" s="236" t="n"/>
      <c r="P201" s="236" t="n"/>
      <c r="Q201" s="264">
        <f>IF(COUNTA(D201:P201)=0,"",ROUND(AVERAGE(D201:P201),1))</f>
        <v/>
      </c>
      <c r="S201" s="236" t="n"/>
      <c r="T201" s="236" t="n"/>
      <c r="U201" s="236" t="n"/>
      <c r="V201" s="236" t="n"/>
      <c r="W201" s="236" t="n"/>
      <c r="X201" s="236" t="n"/>
      <c r="Y201" s="236" t="n"/>
      <c r="Z201" s="236" t="n"/>
      <c r="AA201" s="236" t="n"/>
      <c r="AB201" s="236" t="n"/>
      <c r="AC201" s="236" t="n"/>
      <c r="AD201" s="236" t="n"/>
      <c r="AE201" s="236" t="n"/>
      <c r="AF201" s="264">
        <f>IF(COUNTA(S201:AE201)=0,"",ROUND(AVERAGE(S201:AE201),1))</f>
        <v/>
      </c>
      <c r="AH201" s="236" t="n"/>
      <c r="AI201" s="236" t="n"/>
      <c r="AJ201" s="236" t="n"/>
      <c r="AK201" s="236" t="n"/>
      <c r="AL201" s="236" t="n"/>
      <c r="AM201" s="236" t="n"/>
      <c r="AN201" s="236" t="n"/>
      <c r="AO201" s="236" t="n"/>
      <c r="AP201" s="236" t="n"/>
      <c r="AQ201" s="236" t="n"/>
      <c r="AR201" s="236" t="n"/>
      <c r="AS201" s="236" t="n"/>
      <c r="AT201" s="236" t="n"/>
      <c r="AU201" s="237">
        <f>IF(COUNTA(AH201:AT201)=0,"",ROUND(AVERAGE(AH201:AT201),1))</f>
        <v/>
      </c>
    </row>
    <row r="202" ht="14.4" customHeight="1" s="185">
      <c r="A202" s="238" t="n">
        <v>4</v>
      </c>
      <c r="B202" s="239">
        <f t="array" ref="B202:B202">IFERROR(INDEX(Liste_Enfants!B$4:B$53,SMALL(IF(Liste_Enfants!E$4:E$53="D",ROW(Liste_Enfants!E$4:E$53)-3),4))&amp;" "&amp;INDEX(Liste_Enfants!C$4:C$53,SMALL(IF(Liste_Enfants!E$4:E$53="D",ROW(Liste_Enfants!E$4:E$53)-3),4)),"")</f>
        <v/>
      </c>
      <c r="C202" s="235" t="n"/>
      <c r="D202" s="236" t="n"/>
      <c r="E202" s="236" t="n"/>
      <c r="F202" s="236" t="n"/>
      <c r="G202" s="236" t="n"/>
      <c r="H202" s="236" t="n"/>
      <c r="I202" s="236" t="n"/>
      <c r="J202" s="236" t="n"/>
      <c r="K202" s="236" t="n"/>
      <c r="L202" s="236" t="n"/>
      <c r="M202" s="236" t="n"/>
      <c r="N202" s="236" t="n"/>
      <c r="O202" s="236" t="n"/>
      <c r="P202" s="236" t="n"/>
      <c r="Q202" s="264">
        <f>IF(COUNTA(D202:P202)=0,"",ROUND(AVERAGE(D202:P202),1))</f>
        <v/>
      </c>
      <c r="S202" s="236" t="n"/>
      <c r="T202" s="236" t="n"/>
      <c r="U202" s="236" t="n"/>
      <c r="V202" s="236" t="n"/>
      <c r="W202" s="236" t="n"/>
      <c r="X202" s="236" t="n"/>
      <c r="Y202" s="236" t="n"/>
      <c r="Z202" s="236" t="n"/>
      <c r="AA202" s="236" t="n"/>
      <c r="AB202" s="236" t="n"/>
      <c r="AC202" s="236" t="n"/>
      <c r="AD202" s="236" t="n"/>
      <c r="AE202" s="236" t="n"/>
      <c r="AF202" s="264">
        <f>IF(COUNTA(S202:AE202)=0,"",ROUND(AVERAGE(S202:AE202),1))</f>
        <v/>
      </c>
      <c r="AH202" s="236" t="n"/>
      <c r="AI202" s="236" t="n"/>
      <c r="AJ202" s="236" t="n"/>
      <c r="AK202" s="236" t="n"/>
      <c r="AL202" s="236" t="n"/>
      <c r="AM202" s="236" t="n"/>
      <c r="AN202" s="236" t="n"/>
      <c r="AO202" s="236" t="n"/>
      <c r="AP202" s="236" t="n"/>
      <c r="AQ202" s="236" t="n"/>
      <c r="AR202" s="236" t="n"/>
      <c r="AS202" s="236" t="n"/>
      <c r="AT202" s="236" t="n"/>
      <c r="AU202" s="237">
        <f>IF(COUNTA(AH202:AT202)=0,"",ROUND(AVERAGE(AH202:AT202),1))</f>
        <v/>
      </c>
    </row>
    <row r="203" ht="14.4" customHeight="1" s="185">
      <c r="A203" s="213" t="n">
        <v>5</v>
      </c>
      <c r="B203" s="234">
        <f t="array" ref="B203:B203">IFERROR(INDEX(Liste_Enfants!B$4:B$53,SMALL(IF(Liste_Enfants!E$4:E$53="D",ROW(Liste_Enfants!E$4:E$53)-3),5))&amp;" "&amp;INDEX(Liste_Enfants!C$4:C$53,SMALL(IF(Liste_Enfants!E$4:E$53="D",ROW(Liste_Enfants!E$4:E$53)-3),5)),"")</f>
        <v/>
      </c>
      <c r="C203" s="235" t="n"/>
      <c r="D203" s="236" t="n"/>
      <c r="E203" s="236" t="n"/>
      <c r="F203" s="236" t="n"/>
      <c r="G203" s="236" t="n"/>
      <c r="H203" s="236" t="n"/>
      <c r="I203" s="236" t="n"/>
      <c r="J203" s="236" t="n"/>
      <c r="K203" s="236" t="n"/>
      <c r="L203" s="236" t="n"/>
      <c r="M203" s="236" t="n"/>
      <c r="N203" s="236" t="n"/>
      <c r="O203" s="236" t="n"/>
      <c r="P203" s="236" t="n"/>
      <c r="Q203" s="264">
        <f>IF(COUNTA(D203:P203)=0,"",ROUND(AVERAGE(D203:P203),1))</f>
        <v/>
      </c>
      <c r="S203" s="236" t="n"/>
      <c r="T203" s="236" t="n"/>
      <c r="U203" s="236" t="n"/>
      <c r="V203" s="236" t="n"/>
      <c r="W203" s="236" t="n"/>
      <c r="X203" s="236" t="n"/>
      <c r="Y203" s="236" t="n"/>
      <c r="Z203" s="236" t="n"/>
      <c r="AA203" s="236" t="n"/>
      <c r="AB203" s="236" t="n"/>
      <c r="AC203" s="236" t="n"/>
      <c r="AD203" s="236" t="n"/>
      <c r="AE203" s="236" t="n"/>
      <c r="AF203" s="264">
        <f>IF(COUNTA(S203:AE203)=0,"",ROUND(AVERAGE(S203:AE203),1))</f>
        <v/>
      </c>
      <c r="AH203" s="236" t="n"/>
      <c r="AI203" s="236" t="n"/>
      <c r="AJ203" s="236" t="n"/>
      <c r="AK203" s="236" t="n"/>
      <c r="AL203" s="236" t="n"/>
      <c r="AM203" s="236" t="n"/>
      <c r="AN203" s="236" t="n"/>
      <c r="AO203" s="236" t="n"/>
      <c r="AP203" s="236" t="n"/>
      <c r="AQ203" s="236" t="n"/>
      <c r="AR203" s="236" t="n"/>
      <c r="AS203" s="236" t="n"/>
      <c r="AT203" s="236" t="n"/>
      <c r="AU203" s="237">
        <f>IF(COUNTA(AH203:AT203)=0,"",ROUND(AVERAGE(AH203:AT203),1))</f>
        <v/>
      </c>
    </row>
    <row r="204" ht="14.4" customHeight="1" s="185">
      <c r="A204" s="238" t="n">
        <v>6</v>
      </c>
      <c r="B204" s="239">
        <f t="array" ref="B204:B204">IFERROR(INDEX(Liste_Enfants!B$4:B$53,SMALL(IF(Liste_Enfants!E$4:E$53="D",ROW(Liste_Enfants!E$4:E$53)-3),6))&amp;" "&amp;INDEX(Liste_Enfants!C$4:C$53,SMALL(IF(Liste_Enfants!E$4:E$53="D",ROW(Liste_Enfants!E$4:E$53)-3),6)),"")</f>
        <v/>
      </c>
      <c r="C204" s="235" t="n"/>
      <c r="D204" s="236" t="n"/>
      <c r="E204" s="236" t="n"/>
      <c r="F204" s="236" t="n"/>
      <c r="G204" s="236" t="n"/>
      <c r="H204" s="236" t="n"/>
      <c r="I204" s="236" t="n"/>
      <c r="J204" s="236" t="n"/>
      <c r="K204" s="236" t="n"/>
      <c r="L204" s="236" t="n"/>
      <c r="M204" s="236" t="n"/>
      <c r="N204" s="236" t="n"/>
      <c r="O204" s="236" t="n"/>
      <c r="P204" s="236" t="n"/>
      <c r="Q204" s="264">
        <f>IF(COUNTA(D204:P204)=0,"",ROUND(AVERAGE(D204:P204),1))</f>
        <v/>
      </c>
      <c r="S204" s="236" t="n"/>
      <c r="T204" s="236" t="n"/>
      <c r="U204" s="236" t="n"/>
      <c r="V204" s="236" t="n"/>
      <c r="W204" s="236" t="n"/>
      <c r="X204" s="236" t="n"/>
      <c r="Y204" s="236" t="n"/>
      <c r="Z204" s="236" t="n"/>
      <c r="AA204" s="236" t="n"/>
      <c r="AB204" s="236" t="n"/>
      <c r="AC204" s="236" t="n"/>
      <c r="AD204" s="236" t="n"/>
      <c r="AE204" s="236" t="n"/>
      <c r="AF204" s="264">
        <f>IF(COUNTA(S204:AE204)=0,"",ROUND(AVERAGE(S204:AE204),1))</f>
        <v/>
      </c>
      <c r="AH204" s="236" t="n"/>
      <c r="AI204" s="236" t="n"/>
      <c r="AJ204" s="236" t="n"/>
      <c r="AK204" s="236" t="n"/>
      <c r="AL204" s="236" t="n"/>
      <c r="AM204" s="236" t="n"/>
      <c r="AN204" s="236" t="n"/>
      <c r="AO204" s="236" t="n"/>
      <c r="AP204" s="236" t="n"/>
      <c r="AQ204" s="236" t="n"/>
      <c r="AR204" s="236" t="n"/>
      <c r="AS204" s="236" t="n"/>
      <c r="AT204" s="236" t="n"/>
      <c r="AU204" s="237">
        <f>IF(COUNTA(AH204:AT204)=0,"",ROUND(AVERAGE(AH204:AT204),1))</f>
        <v/>
      </c>
    </row>
    <row r="205" ht="14.4" customHeight="1" s="185">
      <c r="A205" s="213" t="n">
        <v>7</v>
      </c>
      <c r="B205" s="234">
        <f t="array" ref="B205:B205">IFERROR(INDEX(Liste_Enfants!B$4:B$53,SMALL(IF(Liste_Enfants!E$4:E$53="D",ROW(Liste_Enfants!E$4:E$53)-3),7))&amp;" "&amp;INDEX(Liste_Enfants!C$4:C$53,SMALL(IF(Liste_Enfants!E$4:E$53="D",ROW(Liste_Enfants!E$4:E$53)-3),7)),"")</f>
        <v/>
      </c>
      <c r="C205" s="235" t="n"/>
      <c r="D205" s="236" t="n"/>
      <c r="E205" s="236" t="n"/>
      <c r="F205" s="236" t="n"/>
      <c r="G205" s="236" t="n"/>
      <c r="H205" s="236" t="n"/>
      <c r="I205" s="236" t="n"/>
      <c r="J205" s="236" t="n"/>
      <c r="K205" s="236" t="n"/>
      <c r="L205" s="236" t="n"/>
      <c r="M205" s="236" t="n"/>
      <c r="N205" s="236" t="n"/>
      <c r="O205" s="236" t="n"/>
      <c r="P205" s="236" t="n"/>
      <c r="Q205" s="264">
        <f>IF(COUNTA(D205:P205)=0,"",ROUND(AVERAGE(D205:P205),1))</f>
        <v/>
      </c>
      <c r="S205" s="236" t="n"/>
      <c r="T205" s="236" t="n"/>
      <c r="U205" s="236" t="n"/>
      <c r="V205" s="236" t="n"/>
      <c r="W205" s="236" t="n"/>
      <c r="X205" s="236" t="n"/>
      <c r="Y205" s="236" t="n"/>
      <c r="Z205" s="236" t="n"/>
      <c r="AA205" s="236" t="n"/>
      <c r="AB205" s="236" t="n"/>
      <c r="AC205" s="236" t="n"/>
      <c r="AD205" s="236" t="n"/>
      <c r="AE205" s="236" t="n"/>
      <c r="AF205" s="264">
        <f>IF(COUNTA(S205:AE205)=0,"",ROUND(AVERAGE(S205:AE205),1))</f>
        <v/>
      </c>
      <c r="AH205" s="236" t="n"/>
      <c r="AI205" s="236" t="n"/>
      <c r="AJ205" s="236" t="n"/>
      <c r="AK205" s="236" t="n"/>
      <c r="AL205" s="236" t="n"/>
      <c r="AM205" s="236" t="n"/>
      <c r="AN205" s="236" t="n"/>
      <c r="AO205" s="236" t="n"/>
      <c r="AP205" s="236" t="n"/>
      <c r="AQ205" s="236" t="n"/>
      <c r="AR205" s="236" t="n"/>
      <c r="AS205" s="236" t="n"/>
      <c r="AT205" s="236" t="n"/>
      <c r="AU205" s="237">
        <f>IF(COUNTA(AH205:AT205)=0,"",ROUND(AVERAGE(AH205:AT205),1))</f>
        <v/>
      </c>
    </row>
    <row r="206" ht="14.4" customHeight="1" s="185">
      <c r="A206" s="238" t="n">
        <v>8</v>
      </c>
      <c r="B206" s="239">
        <f t="array" ref="B206:B206">IFERROR(INDEX(Liste_Enfants!B$4:B$53,SMALL(IF(Liste_Enfants!E$4:E$53="D",ROW(Liste_Enfants!E$4:E$53)-3),8))&amp;" "&amp;INDEX(Liste_Enfants!C$4:C$53,SMALL(IF(Liste_Enfants!E$4:E$53="D",ROW(Liste_Enfants!E$4:E$53)-3),8)),"")</f>
        <v/>
      </c>
      <c r="C206" s="235" t="n"/>
      <c r="D206" s="236" t="n"/>
      <c r="E206" s="236" t="n"/>
      <c r="F206" s="236" t="n"/>
      <c r="G206" s="236" t="n"/>
      <c r="H206" s="236" t="n"/>
      <c r="I206" s="236" t="n"/>
      <c r="J206" s="236" t="n"/>
      <c r="K206" s="236" t="n"/>
      <c r="L206" s="236" t="n"/>
      <c r="M206" s="236" t="n"/>
      <c r="N206" s="236" t="n"/>
      <c r="O206" s="236" t="n"/>
      <c r="P206" s="236" t="n"/>
      <c r="Q206" s="264">
        <f>IF(COUNTA(D206:P206)=0,"",ROUND(AVERAGE(D206:P206),1))</f>
        <v/>
      </c>
      <c r="S206" s="236" t="n"/>
      <c r="T206" s="236" t="n"/>
      <c r="U206" s="236" t="n"/>
      <c r="V206" s="236" t="n"/>
      <c r="W206" s="236" t="n"/>
      <c r="X206" s="236" t="n"/>
      <c r="Y206" s="236" t="n"/>
      <c r="Z206" s="236" t="n"/>
      <c r="AA206" s="236" t="n"/>
      <c r="AB206" s="236" t="n"/>
      <c r="AC206" s="236" t="n"/>
      <c r="AD206" s="236" t="n"/>
      <c r="AE206" s="236" t="n"/>
      <c r="AF206" s="264">
        <f>IF(COUNTA(S206:AE206)=0,"",ROUND(AVERAGE(S206:AE206),1))</f>
        <v/>
      </c>
      <c r="AH206" s="236" t="n"/>
      <c r="AI206" s="236" t="n"/>
      <c r="AJ206" s="236" t="n"/>
      <c r="AK206" s="236" t="n"/>
      <c r="AL206" s="236" t="n"/>
      <c r="AM206" s="236" t="n"/>
      <c r="AN206" s="236" t="n"/>
      <c r="AO206" s="236" t="n"/>
      <c r="AP206" s="236" t="n"/>
      <c r="AQ206" s="236" t="n"/>
      <c r="AR206" s="236" t="n"/>
      <c r="AS206" s="236" t="n"/>
      <c r="AT206" s="236" t="n"/>
      <c r="AU206" s="237">
        <f>IF(COUNTA(AH206:AT206)=0,"",ROUND(AVERAGE(AH206:AT206),1))</f>
        <v/>
      </c>
    </row>
    <row r="207" ht="14.4" customHeight="1" s="185">
      <c r="A207" s="213" t="n">
        <v>9</v>
      </c>
      <c r="B207" s="234">
        <f t="array" ref="B207:B207">IFERROR(INDEX(Liste_Enfants!B$4:B$53,SMALL(IF(Liste_Enfants!E$4:E$53="D",ROW(Liste_Enfants!E$4:E$53)-3),9))&amp;" "&amp;INDEX(Liste_Enfants!C$4:C$53,SMALL(IF(Liste_Enfants!E$4:E$53="D",ROW(Liste_Enfants!E$4:E$53)-3),9)),"")</f>
        <v/>
      </c>
      <c r="C207" s="235" t="n"/>
      <c r="D207" s="236" t="n"/>
      <c r="E207" s="236" t="n"/>
      <c r="F207" s="236" t="n"/>
      <c r="G207" s="236" t="n"/>
      <c r="H207" s="236" t="n"/>
      <c r="I207" s="236" t="n"/>
      <c r="J207" s="236" t="n"/>
      <c r="K207" s="236" t="n"/>
      <c r="L207" s="236" t="n"/>
      <c r="M207" s="236" t="n"/>
      <c r="N207" s="236" t="n"/>
      <c r="O207" s="236" t="n"/>
      <c r="P207" s="236" t="n"/>
      <c r="Q207" s="264">
        <f>IF(COUNTA(D207:P207)=0,"",ROUND(AVERAGE(D207:P207),1))</f>
        <v/>
      </c>
      <c r="S207" s="236" t="n"/>
      <c r="T207" s="236" t="n"/>
      <c r="U207" s="236" t="n"/>
      <c r="V207" s="236" t="n"/>
      <c r="W207" s="236" t="n"/>
      <c r="X207" s="236" t="n"/>
      <c r="Y207" s="236" t="n"/>
      <c r="Z207" s="236" t="n"/>
      <c r="AA207" s="236" t="n"/>
      <c r="AB207" s="236" t="n"/>
      <c r="AC207" s="236" t="n"/>
      <c r="AD207" s="236" t="n"/>
      <c r="AE207" s="236" t="n"/>
      <c r="AF207" s="264">
        <f>IF(COUNTA(S207:AE207)=0,"",ROUND(AVERAGE(S207:AE207),1))</f>
        <v/>
      </c>
      <c r="AH207" s="236" t="n"/>
      <c r="AI207" s="236" t="n"/>
      <c r="AJ207" s="236" t="n"/>
      <c r="AK207" s="236" t="n"/>
      <c r="AL207" s="236" t="n"/>
      <c r="AM207" s="236" t="n"/>
      <c r="AN207" s="236" t="n"/>
      <c r="AO207" s="236" t="n"/>
      <c r="AP207" s="236" t="n"/>
      <c r="AQ207" s="236" t="n"/>
      <c r="AR207" s="236" t="n"/>
      <c r="AS207" s="236" t="n"/>
      <c r="AT207" s="236" t="n"/>
      <c r="AU207" s="237">
        <f>IF(COUNTA(AH207:AT207)=0,"",ROUND(AVERAGE(AH207:AT207),1))</f>
        <v/>
      </c>
    </row>
    <row r="208" ht="14.4" customHeight="1" s="185">
      <c r="A208" s="238" t="n">
        <v>10</v>
      </c>
      <c r="B208" s="239">
        <f t="array" ref="B208:B208">IFERROR(INDEX(Liste_Enfants!B$4:B$53,SMALL(IF(Liste_Enfants!E$4:E$53="D",ROW(Liste_Enfants!E$4:E$53)-3),10))&amp;" "&amp;INDEX(Liste_Enfants!C$4:C$53,SMALL(IF(Liste_Enfants!E$4:E$53="D",ROW(Liste_Enfants!E$4:E$53)-3),10)),"")</f>
        <v/>
      </c>
      <c r="C208" s="235" t="n"/>
      <c r="D208" s="236" t="n"/>
      <c r="E208" s="236" t="n"/>
      <c r="F208" s="236" t="n"/>
      <c r="G208" s="236" t="n"/>
      <c r="H208" s="236" t="n"/>
      <c r="I208" s="236" t="n"/>
      <c r="J208" s="236" t="n"/>
      <c r="K208" s="236" t="n"/>
      <c r="L208" s="236" t="n"/>
      <c r="M208" s="236" t="n"/>
      <c r="N208" s="236" t="n"/>
      <c r="O208" s="236" t="n"/>
      <c r="P208" s="236" t="n"/>
      <c r="Q208" s="264">
        <f>IF(COUNTA(D208:P208)=0,"",ROUND(AVERAGE(D208:P208),1))</f>
        <v/>
      </c>
      <c r="S208" s="236" t="n"/>
      <c r="T208" s="236" t="n"/>
      <c r="U208" s="236" t="n"/>
      <c r="V208" s="236" t="n"/>
      <c r="W208" s="236" t="n"/>
      <c r="X208" s="236" t="n"/>
      <c r="Y208" s="236" t="n"/>
      <c r="Z208" s="236" t="n"/>
      <c r="AA208" s="236" t="n"/>
      <c r="AB208" s="236" t="n"/>
      <c r="AC208" s="236" t="n"/>
      <c r="AD208" s="236" t="n"/>
      <c r="AE208" s="236" t="n"/>
      <c r="AF208" s="264">
        <f>IF(COUNTA(S208:AE208)=0,"",ROUND(AVERAGE(S208:AE208),1))</f>
        <v/>
      </c>
      <c r="AH208" s="236" t="n"/>
      <c r="AI208" s="236" t="n"/>
      <c r="AJ208" s="236" t="n"/>
      <c r="AK208" s="236" t="n"/>
      <c r="AL208" s="236" t="n"/>
      <c r="AM208" s="236" t="n"/>
      <c r="AN208" s="236" t="n"/>
      <c r="AO208" s="236" t="n"/>
      <c r="AP208" s="236" t="n"/>
      <c r="AQ208" s="236" t="n"/>
      <c r="AR208" s="236" t="n"/>
      <c r="AS208" s="236" t="n"/>
      <c r="AT208" s="236" t="n"/>
      <c r="AU208" s="237">
        <f>IF(COUNTA(AH208:AT208)=0,"",ROUND(AVERAGE(AH208:AT208),1))</f>
        <v/>
      </c>
    </row>
    <row r="209" ht="14.4" customHeight="1" s="185">
      <c r="A209" s="213" t="n">
        <v>11</v>
      </c>
      <c r="B209" s="234">
        <f t="array" ref="B209:B209">IFERROR(INDEX(Liste_Enfants!B$4:B$53,SMALL(IF(Liste_Enfants!E$4:E$53="D",ROW(Liste_Enfants!E$4:E$53)-3),11))&amp;" "&amp;INDEX(Liste_Enfants!C$4:C$53,SMALL(IF(Liste_Enfants!E$4:E$53="D",ROW(Liste_Enfants!E$4:E$53)-3),11)),"")</f>
        <v/>
      </c>
      <c r="C209" s="235" t="n"/>
      <c r="D209" s="236" t="n"/>
      <c r="E209" s="236" t="n"/>
      <c r="F209" s="236" t="n"/>
      <c r="G209" s="236" t="n"/>
      <c r="H209" s="236" t="n"/>
      <c r="I209" s="236" t="n"/>
      <c r="J209" s="236" t="n"/>
      <c r="K209" s="236" t="n"/>
      <c r="L209" s="236" t="n"/>
      <c r="M209" s="236" t="n"/>
      <c r="N209" s="236" t="n"/>
      <c r="O209" s="236" t="n"/>
      <c r="P209" s="236" t="n"/>
      <c r="Q209" s="264">
        <f>IF(COUNTA(D209:P209)=0,"",ROUND(AVERAGE(D209:P209),1))</f>
        <v/>
      </c>
      <c r="S209" s="236" t="n"/>
      <c r="T209" s="236" t="n"/>
      <c r="U209" s="236" t="n"/>
      <c r="V209" s="236" t="n"/>
      <c r="W209" s="236" t="n"/>
      <c r="X209" s="236" t="n"/>
      <c r="Y209" s="236" t="n"/>
      <c r="Z209" s="236" t="n"/>
      <c r="AA209" s="236" t="n"/>
      <c r="AB209" s="236" t="n"/>
      <c r="AC209" s="236" t="n"/>
      <c r="AD209" s="236" t="n"/>
      <c r="AE209" s="236" t="n"/>
      <c r="AF209" s="264">
        <f>IF(COUNTA(S209:AE209)=0,"",ROUND(AVERAGE(S209:AE209),1))</f>
        <v/>
      </c>
      <c r="AH209" s="236" t="n"/>
      <c r="AI209" s="236" t="n"/>
      <c r="AJ209" s="236" t="n"/>
      <c r="AK209" s="236" t="n"/>
      <c r="AL209" s="236" t="n"/>
      <c r="AM209" s="236" t="n"/>
      <c r="AN209" s="236" t="n"/>
      <c r="AO209" s="236" t="n"/>
      <c r="AP209" s="236" t="n"/>
      <c r="AQ209" s="236" t="n"/>
      <c r="AR209" s="236" t="n"/>
      <c r="AS209" s="236" t="n"/>
      <c r="AT209" s="236" t="n"/>
      <c r="AU209" s="237">
        <f>IF(COUNTA(AH209:AT209)=0,"",ROUND(AVERAGE(AH209:AT209),1))</f>
        <v/>
      </c>
    </row>
    <row r="210" ht="14.4" customHeight="1" s="185">
      <c r="A210" s="238" t="n">
        <v>12</v>
      </c>
      <c r="B210" s="239">
        <f t="array" ref="B210:B210">IFERROR(INDEX(Liste_Enfants!B$4:B$53,SMALL(IF(Liste_Enfants!E$4:E$53="D",ROW(Liste_Enfants!E$4:E$53)-3),12))&amp;" "&amp;INDEX(Liste_Enfants!C$4:C$53,SMALL(IF(Liste_Enfants!E$4:E$53="D",ROW(Liste_Enfants!E$4:E$53)-3),12)),"")</f>
        <v/>
      </c>
      <c r="C210" s="235" t="n"/>
      <c r="D210" s="236" t="n"/>
      <c r="E210" s="236" t="n"/>
      <c r="F210" s="236" t="n"/>
      <c r="G210" s="236" t="n"/>
      <c r="H210" s="236" t="n"/>
      <c r="I210" s="236" t="n"/>
      <c r="J210" s="236" t="n"/>
      <c r="K210" s="236" t="n"/>
      <c r="L210" s="236" t="n"/>
      <c r="M210" s="236" t="n"/>
      <c r="N210" s="236" t="n"/>
      <c r="O210" s="236" t="n"/>
      <c r="P210" s="236" t="n"/>
      <c r="Q210" s="264">
        <f>IF(COUNTA(D210:P210)=0,"",ROUND(AVERAGE(D210:P210),1))</f>
        <v/>
      </c>
      <c r="S210" s="236" t="n"/>
      <c r="T210" s="236" t="n"/>
      <c r="U210" s="236" t="n"/>
      <c r="V210" s="236" t="n"/>
      <c r="W210" s="236" t="n"/>
      <c r="X210" s="236" t="n"/>
      <c r="Y210" s="236" t="n"/>
      <c r="Z210" s="236" t="n"/>
      <c r="AA210" s="236" t="n"/>
      <c r="AB210" s="236" t="n"/>
      <c r="AC210" s="236" t="n"/>
      <c r="AD210" s="236" t="n"/>
      <c r="AE210" s="236" t="n"/>
      <c r="AF210" s="264">
        <f>IF(COUNTA(S210:AE210)=0,"",ROUND(AVERAGE(S210:AE210),1))</f>
        <v/>
      </c>
      <c r="AH210" s="236" t="n"/>
      <c r="AI210" s="236" t="n"/>
      <c r="AJ210" s="236" t="n"/>
      <c r="AK210" s="236" t="n"/>
      <c r="AL210" s="236" t="n"/>
      <c r="AM210" s="236" t="n"/>
      <c r="AN210" s="236" t="n"/>
      <c r="AO210" s="236" t="n"/>
      <c r="AP210" s="236" t="n"/>
      <c r="AQ210" s="236" t="n"/>
      <c r="AR210" s="236" t="n"/>
      <c r="AS210" s="236" t="n"/>
      <c r="AT210" s="236" t="n"/>
      <c r="AU210" s="237">
        <f>IF(COUNTA(AH210:AT210)=0,"",ROUND(AVERAGE(AH210:AT210),1))</f>
        <v/>
      </c>
    </row>
    <row r="211" ht="14.4" customHeight="1" s="185">
      <c r="A211" s="213" t="n">
        <v>13</v>
      </c>
      <c r="B211" s="234">
        <f t="array" ref="B211:B211">IFERROR(INDEX(Liste_Enfants!B$4:B$53,SMALL(IF(Liste_Enfants!E$4:E$53="D",ROW(Liste_Enfants!E$4:E$53)-3),13))&amp;" "&amp;INDEX(Liste_Enfants!C$4:C$53,SMALL(IF(Liste_Enfants!E$4:E$53="D",ROW(Liste_Enfants!E$4:E$53)-3),13)),"")</f>
        <v/>
      </c>
      <c r="C211" s="235" t="n"/>
      <c r="D211" s="236" t="n"/>
      <c r="E211" s="236" t="n"/>
      <c r="F211" s="236" t="n"/>
      <c r="G211" s="236" t="n"/>
      <c r="H211" s="236" t="n"/>
      <c r="I211" s="236" t="n"/>
      <c r="J211" s="236" t="n"/>
      <c r="K211" s="236" t="n"/>
      <c r="L211" s="236" t="n"/>
      <c r="M211" s="236" t="n"/>
      <c r="N211" s="236" t="n"/>
      <c r="O211" s="236" t="n"/>
      <c r="P211" s="236" t="n"/>
      <c r="Q211" s="264">
        <f>IF(COUNTA(D211:P211)=0,"",ROUND(AVERAGE(D211:P211),1))</f>
        <v/>
      </c>
      <c r="S211" s="236" t="n"/>
      <c r="T211" s="236" t="n"/>
      <c r="U211" s="236" t="n"/>
      <c r="V211" s="236" t="n"/>
      <c r="W211" s="236" t="n"/>
      <c r="X211" s="236" t="n"/>
      <c r="Y211" s="236" t="n"/>
      <c r="Z211" s="236" t="n"/>
      <c r="AA211" s="236" t="n"/>
      <c r="AB211" s="236" t="n"/>
      <c r="AC211" s="236" t="n"/>
      <c r="AD211" s="236" t="n"/>
      <c r="AE211" s="236" t="n"/>
      <c r="AF211" s="264">
        <f>IF(COUNTA(S211:AE211)=0,"",ROUND(AVERAGE(S211:AE211),1))</f>
        <v/>
      </c>
      <c r="AH211" s="236" t="n"/>
      <c r="AI211" s="236" t="n"/>
      <c r="AJ211" s="236" t="n"/>
      <c r="AK211" s="236" t="n"/>
      <c r="AL211" s="236" t="n"/>
      <c r="AM211" s="236" t="n"/>
      <c r="AN211" s="236" t="n"/>
      <c r="AO211" s="236" t="n"/>
      <c r="AP211" s="236" t="n"/>
      <c r="AQ211" s="236" t="n"/>
      <c r="AR211" s="236" t="n"/>
      <c r="AS211" s="236" t="n"/>
      <c r="AT211" s="236" t="n"/>
      <c r="AU211" s="237">
        <f>IF(COUNTA(AH211:AT211)=0,"",ROUND(AVERAGE(AH211:AT211),1))</f>
        <v/>
      </c>
    </row>
    <row r="212" ht="14.4" customHeight="1" s="185">
      <c r="A212" s="238" t="n">
        <v>14</v>
      </c>
      <c r="B212" s="239">
        <f t="array" ref="B212:B212">IFERROR(INDEX(Liste_Enfants!B$4:B$53,SMALL(IF(Liste_Enfants!E$4:E$53="D",ROW(Liste_Enfants!E$4:E$53)-3),14))&amp;" "&amp;INDEX(Liste_Enfants!C$4:C$53,SMALL(IF(Liste_Enfants!E$4:E$53="D",ROW(Liste_Enfants!E$4:E$53)-3),14)),"")</f>
        <v/>
      </c>
      <c r="C212" s="235" t="n"/>
      <c r="D212" s="236" t="n"/>
      <c r="E212" s="236" t="n"/>
      <c r="F212" s="236" t="n"/>
      <c r="G212" s="236" t="n"/>
      <c r="H212" s="236" t="n"/>
      <c r="I212" s="236" t="n"/>
      <c r="J212" s="236" t="n"/>
      <c r="K212" s="236" t="n"/>
      <c r="L212" s="236" t="n"/>
      <c r="M212" s="236" t="n"/>
      <c r="N212" s="236" t="n"/>
      <c r="O212" s="236" t="n"/>
      <c r="P212" s="236" t="n"/>
      <c r="Q212" s="264">
        <f>IF(COUNTA(D212:P212)=0,"",ROUND(AVERAGE(D212:P212),1))</f>
        <v/>
      </c>
      <c r="S212" s="236" t="n"/>
      <c r="T212" s="236" t="n"/>
      <c r="U212" s="236" t="n"/>
      <c r="V212" s="236" t="n"/>
      <c r="W212" s="236" t="n"/>
      <c r="X212" s="236" t="n"/>
      <c r="Y212" s="236" t="n"/>
      <c r="Z212" s="236" t="n"/>
      <c r="AA212" s="236" t="n"/>
      <c r="AB212" s="236" t="n"/>
      <c r="AC212" s="236" t="n"/>
      <c r="AD212" s="236" t="n"/>
      <c r="AE212" s="236" t="n"/>
      <c r="AF212" s="264">
        <f>IF(COUNTA(S212:AE212)=0,"",ROUND(AVERAGE(S212:AE212),1))</f>
        <v/>
      </c>
      <c r="AH212" s="236" t="n"/>
      <c r="AI212" s="236" t="n"/>
      <c r="AJ212" s="236" t="n"/>
      <c r="AK212" s="236" t="n"/>
      <c r="AL212" s="236" t="n"/>
      <c r="AM212" s="236" t="n"/>
      <c r="AN212" s="236" t="n"/>
      <c r="AO212" s="236" t="n"/>
      <c r="AP212" s="236" t="n"/>
      <c r="AQ212" s="236" t="n"/>
      <c r="AR212" s="236" t="n"/>
      <c r="AS212" s="236" t="n"/>
      <c r="AT212" s="236" t="n"/>
      <c r="AU212" s="237">
        <f>IF(COUNTA(AH212:AT212)=0,"",ROUND(AVERAGE(AH212:AT212),1))</f>
        <v/>
      </c>
    </row>
    <row r="213" ht="14.4" customHeight="1" s="185">
      <c r="A213" s="213" t="n">
        <v>15</v>
      </c>
      <c r="B213" s="234">
        <f t="array" ref="B213:B213">IFERROR(INDEX(Liste_Enfants!B$4:B$53,SMALL(IF(Liste_Enfants!E$4:E$53="D",ROW(Liste_Enfants!E$4:E$53)-3),15))&amp;" "&amp;INDEX(Liste_Enfants!C$4:C$53,SMALL(IF(Liste_Enfants!E$4:E$53="D",ROW(Liste_Enfants!E$4:E$53)-3),15)),"")</f>
        <v/>
      </c>
      <c r="C213" s="235" t="n"/>
      <c r="D213" s="236" t="n"/>
      <c r="E213" s="236" t="n"/>
      <c r="F213" s="236" t="n"/>
      <c r="G213" s="236" t="n"/>
      <c r="H213" s="236" t="n"/>
      <c r="I213" s="236" t="n"/>
      <c r="J213" s="236" t="n"/>
      <c r="K213" s="236" t="n"/>
      <c r="L213" s="236" t="n"/>
      <c r="M213" s="236" t="n"/>
      <c r="N213" s="236" t="n"/>
      <c r="O213" s="236" t="n"/>
      <c r="P213" s="236" t="n"/>
      <c r="Q213" s="264">
        <f>IF(COUNTA(D213:P213)=0,"",ROUND(AVERAGE(D213:P213),1))</f>
        <v/>
      </c>
      <c r="S213" s="236" t="n"/>
      <c r="T213" s="236" t="n"/>
      <c r="U213" s="236" t="n"/>
      <c r="V213" s="236" t="n"/>
      <c r="W213" s="236" t="n"/>
      <c r="X213" s="236" t="n"/>
      <c r="Y213" s="236" t="n"/>
      <c r="Z213" s="236" t="n"/>
      <c r="AA213" s="236" t="n"/>
      <c r="AB213" s="236" t="n"/>
      <c r="AC213" s="236" t="n"/>
      <c r="AD213" s="236" t="n"/>
      <c r="AE213" s="236" t="n"/>
      <c r="AF213" s="264">
        <f>IF(COUNTA(S213:AE213)=0,"",ROUND(AVERAGE(S213:AE213),1))</f>
        <v/>
      </c>
      <c r="AH213" s="236" t="n"/>
      <c r="AI213" s="236" t="n"/>
      <c r="AJ213" s="236" t="n"/>
      <c r="AK213" s="236" t="n"/>
      <c r="AL213" s="236" t="n"/>
      <c r="AM213" s="236" t="n"/>
      <c r="AN213" s="236" t="n"/>
      <c r="AO213" s="236" t="n"/>
      <c r="AP213" s="236" t="n"/>
      <c r="AQ213" s="236" t="n"/>
      <c r="AR213" s="236" t="n"/>
      <c r="AS213" s="236" t="n"/>
      <c r="AT213" s="236" t="n"/>
      <c r="AU213" s="237">
        <f>IF(COUNTA(AH213:AT213)=0,"",ROUND(AVERAGE(AH213:AT213),1))</f>
        <v/>
      </c>
    </row>
    <row r="214" ht="14.4" customHeight="1" s="185">
      <c r="A214" s="233" t="inlineStr">
        <is>
          <t>📊 MOY.</t>
        </is>
      </c>
      <c r="C214" s="235" t="n"/>
      <c r="D214" s="241">
        <f>IF(COUNTA(D199:D213)=0,"",ROUND(AVERAGE(D199:D213),1))</f>
        <v/>
      </c>
      <c r="E214" s="241">
        <f>IF(COUNTA(E199:E213)=0,"",ROUND(AVERAGE(E199:E213),1))</f>
        <v/>
      </c>
      <c r="F214" s="241">
        <f>IF(COUNTA(F199:F213)=0,"",ROUND(AVERAGE(F199:F213),1))</f>
        <v/>
      </c>
      <c r="G214" s="241">
        <f>IF(COUNTA(G199:G213)=0,"",ROUND(AVERAGE(G199:G213),1))</f>
        <v/>
      </c>
      <c r="H214" s="241">
        <f>IF(COUNTA(H199:H213)=0,"",ROUND(AVERAGE(H199:H213),1))</f>
        <v/>
      </c>
      <c r="I214" s="241">
        <f>IF(COUNTA(I199:I213)=0,"",ROUND(AVERAGE(I199:I213),1))</f>
        <v/>
      </c>
      <c r="J214" s="241">
        <f>IF(COUNTA(J199:J213)=0,"",ROUND(AVERAGE(J199:J213),1))</f>
        <v/>
      </c>
      <c r="K214" s="241">
        <f>IF(COUNTA(K199:K213)=0,"",ROUND(AVERAGE(K199:K213),1))</f>
        <v/>
      </c>
      <c r="L214" s="241">
        <f>IF(COUNTA(L199:L213)=0,"",ROUND(AVERAGE(L199:L213),1))</f>
        <v/>
      </c>
      <c r="M214" s="241">
        <f>IF(COUNTA(M199:M213)=0,"",ROUND(AVERAGE(M199:M213),1))</f>
        <v/>
      </c>
      <c r="N214" s="241">
        <f>IF(COUNTA(N199:N213)=0,"",ROUND(AVERAGE(N199:N213),1))</f>
        <v/>
      </c>
      <c r="O214" s="241">
        <f>IF(COUNTA(O199:O213)=0,"",ROUND(AVERAGE(O199:O213),1))</f>
        <v/>
      </c>
      <c r="P214" s="241">
        <f>IF(COUNTA(P199:P213)=0,"",ROUND(AVERAGE(P199:P213),1))</f>
        <v/>
      </c>
      <c r="Q214" s="265">
        <f>IF(COUNTA(Q199:Q213)=0,"",ROUND(AVERAGE(Q199:Q213),1))</f>
        <v/>
      </c>
      <c r="S214" s="241">
        <f>IF(COUNTA(S199:S213)=0,"",ROUND(AVERAGE(S199:S213),1))</f>
        <v/>
      </c>
      <c r="T214" s="241">
        <f>IF(COUNTA(T199:T213)=0,"",ROUND(AVERAGE(T199:T213),1))</f>
        <v/>
      </c>
      <c r="U214" s="241">
        <f>IF(COUNTA(U199:U213)=0,"",ROUND(AVERAGE(U199:U213),1))</f>
        <v/>
      </c>
      <c r="V214" s="241">
        <f>IF(COUNTA(V199:V213)=0,"",ROUND(AVERAGE(V199:V213),1))</f>
        <v/>
      </c>
      <c r="W214" s="241">
        <f>IF(COUNTA(W199:W213)=0,"",ROUND(AVERAGE(W199:W213),1))</f>
        <v/>
      </c>
      <c r="X214" s="241">
        <f>IF(COUNTA(X199:X213)=0,"",ROUND(AVERAGE(X199:X213),1))</f>
        <v/>
      </c>
      <c r="Y214" s="241">
        <f>IF(COUNTA(Y199:Y213)=0,"",ROUND(AVERAGE(Y199:Y213),1))</f>
        <v/>
      </c>
      <c r="Z214" s="241">
        <f>IF(COUNTA(Z199:Z213)=0,"",ROUND(AVERAGE(Z199:Z213),1))</f>
        <v/>
      </c>
      <c r="AA214" s="241">
        <f>IF(COUNTA(AA199:AA213)=0,"",ROUND(AVERAGE(AA199:AA213),1))</f>
        <v/>
      </c>
      <c r="AB214" s="241">
        <f>IF(COUNTA(AB199:AB213)=0,"",ROUND(AVERAGE(AB199:AB213),1))</f>
        <v/>
      </c>
      <c r="AC214" s="241">
        <f>IF(COUNTA(AC199:AC213)=0,"",ROUND(AVERAGE(AC199:AC213),1))</f>
        <v/>
      </c>
      <c r="AD214" s="241">
        <f>IF(COUNTA(AD199:AD213)=0,"",ROUND(AVERAGE(AD199:AD213),1))</f>
        <v/>
      </c>
      <c r="AE214" s="241">
        <f>IF(COUNTA(AE199:AE213)=0,"",ROUND(AVERAGE(AE199:AE213),1))</f>
        <v/>
      </c>
      <c r="AF214" s="265">
        <f>IF(COUNTA(AF199:AF213)=0,"",ROUND(AVERAGE(AF199:AF213),1))</f>
        <v/>
      </c>
      <c r="AH214" s="241">
        <f>IF(COUNTA(AH199:AH213)=0,"",ROUND(AVERAGE(AH199:AH213),1))</f>
        <v/>
      </c>
      <c r="AI214" s="241">
        <f>IF(COUNTA(AI199:AI213)=0,"",ROUND(AVERAGE(AI199:AI213),1))</f>
        <v/>
      </c>
      <c r="AJ214" s="241">
        <f>IF(COUNTA(AJ199:AJ213)=0,"",ROUND(AVERAGE(AJ199:AJ213),1))</f>
        <v/>
      </c>
      <c r="AK214" s="241">
        <f>IF(COUNTA(AK199:AK213)=0,"",ROUND(AVERAGE(AK199:AK213),1))</f>
        <v/>
      </c>
      <c r="AL214" s="241">
        <f>IF(COUNTA(AL199:AL213)=0,"",ROUND(AVERAGE(AL199:AL213),1))</f>
        <v/>
      </c>
      <c r="AM214" s="241">
        <f>IF(COUNTA(AM199:AM213)=0,"",ROUND(AVERAGE(AM199:AM213),1))</f>
        <v/>
      </c>
      <c r="AN214" s="241">
        <f>IF(COUNTA(AN199:AN213)=0,"",ROUND(AVERAGE(AN199:AN213),1))</f>
        <v/>
      </c>
      <c r="AO214" s="241">
        <f>IF(COUNTA(AO199:AO213)=0,"",ROUND(AVERAGE(AO199:AO213),1))</f>
        <v/>
      </c>
      <c r="AP214" s="241">
        <f>IF(COUNTA(AP199:AP213)=0,"",ROUND(AVERAGE(AP199:AP213),1))</f>
        <v/>
      </c>
      <c r="AQ214" s="241">
        <f>IF(COUNTA(AQ199:AQ213)=0,"",ROUND(AVERAGE(AQ199:AQ213),1))</f>
        <v/>
      </c>
      <c r="AR214" s="241">
        <f>IF(COUNTA(AR199:AR213)=0,"",ROUND(AVERAGE(AR199:AR213),1))</f>
        <v/>
      </c>
      <c r="AS214" s="241">
        <f>IF(COUNTA(AS199:AS213)=0,"",ROUND(AVERAGE(AS199:AS213),1))</f>
        <v/>
      </c>
      <c r="AT214" s="241">
        <f>IF(COUNTA(AT199:AT213)=0,"",ROUND(AVERAGE(AT199:AT213),1))</f>
        <v/>
      </c>
      <c r="AU214" s="266">
        <f>IF(COUNTA(AU199:AU213)=0,"",ROUND(AVERAGE(AU199:AU213),1))</f>
        <v/>
      </c>
    </row>
    <row r="215" ht="14.4" customHeight="1" s="185">
      <c r="A215" s="248" t="inlineStr">
        <is>
          <t>⭐ MOY. S3</t>
        </is>
      </c>
      <c r="C215" s="235" t="n"/>
      <c r="D215" s="249">
        <f>IF(COUNTA(D163,D180,D197,D214)=0,"",ROUND(AVERAGE(D163,D180,D197,D214),1))</f>
        <v/>
      </c>
      <c r="E215" s="249">
        <f>IF(COUNTA(E163,E180,E197,E214)=0,"",ROUND(AVERAGE(E163,E180,E197,E214),1))</f>
        <v/>
      </c>
      <c r="F215" s="249">
        <f>IF(COUNTA(F163,F180,F197,F214)=0,"",ROUND(AVERAGE(F163,F180,F197,F214),1))</f>
        <v/>
      </c>
      <c r="G215" s="249">
        <f>IF(COUNTA(G163,G180,G197,G214)=0,"",ROUND(AVERAGE(G163,G180,G197,G214),1))</f>
        <v/>
      </c>
      <c r="H215" s="249">
        <f>IF(COUNTA(H163,H180,H197,H214)=0,"",ROUND(AVERAGE(H163,H180,H197,H214),1))</f>
        <v/>
      </c>
      <c r="I215" s="249">
        <f>IF(COUNTA(I163,I180,I197,I214)=0,"",ROUND(AVERAGE(I163,I180,I197,I214),1))</f>
        <v/>
      </c>
      <c r="J215" s="249">
        <f>IF(COUNTA(J163,J180,J197,J214)=0,"",ROUND(AVERAGE(J163,J180,J197,J214),1))</f>
        <v/>
      </c>
      <c r="K215" s="249">
        <f>IF(COUNTA(K163,K180,K197,K214)=0,"",ROUND(AVERAGE(K163,K180,K197,K214),1))</f>
        <v/>
      </c>
      <c r="L215" s="249">
        <f>IF(COUNTA(L163,L180,L197,L214)=0,"",ROUND(AVERAGE(L163,L180,L197,L214),1))</f>
        <v/>
      </c>
      <c r="M215" s="249">
        <f>IF(COUNTA(M163,M180,M197,M214)=0,"",ROUND(AVERAGE(M163,M180,M197,M214),1))</f>
        <v/>
      </c>
      <c r="N215" s="249">
        <f>IF(COUNTA(N163,N180,N197,N214)=0,"",ROUND(AVERAGE(N163,N180,N197,N214),1))</f>
        <v/>
      </c>
      <c r="O215" s="249">
        <f>IF(COUNTA(O163,O180,O197,O214)=0,"",ROUND(AVERAGE(O163,O180,O197,O214),1))</f>
        <v/>
      </c>
      <c r="P215" s="249">
        <f>IF(COUNTA(P163,P180,P197,P214)=0,"",ROUND(AVERAGE(P163,P180,P197,P214),1))</f>
        <v/>
      </c>
      <c r="Q215" s="270">
        <f>IF(COUNTA(Q163,Q180,Q197,Q214)=0,"",ROUND(AVERAGE(Q163,Q180,Q197,Q214),1))</f>
        <v/>
      </c>
      <c r="S215" s="249">
        <f>IF(COUNTA(S163,S180,S197,S214)=0,"",ROUND(AVERAGE(S163,S180,S197,S214),1))</f>
        <v/>
      </c>
      <c r="T215" s="249">
        <f>IF(COUNTA(T163,T180,T197,T214)=0,"",ROUND(AVERAGE(T163,T180,T197,T214),1))</f>
        <v/>
      </c>
      <c r="U215" s="249">
        <f>IF(COUNTA(U163,U180,U197,U214)=0,"",ROUND(AVERAGE(U163,U180,U197,U214),1))</f>
        <v/>
      </c>
      <c r="V215" s="249">
        <f>IF(COUNTA(V163,V180,V197,V214)=0,"",ROUND(AVERAGE(V163,V180,V197,V214),1))</f>
        <v/>
      </c>
      <c r="W215" s="249">
        <f>IF(COUNTA(W163,W180,W197,W214)=0,"",ROUND(AVERAGE(W163,W180,W197,W214),1))</f>
        <v/>
      </c>
      <c r="X215" s="249">
        <f>IF(COUNTA(X163,X180,X197,X214)=0,"",ROUND(AVERAGE(X163,X180,X197,X214),1))</f>
        <v/>
      </c>
      <c r="Y215" s="249">
        <f>IF(COUNTA(Y163,Y180,Y197,Y214)=0,"",ROUND(AVERAGE(Y163,Y180,Y197,Y214),1))</f>
        <v/>
      </c>
      <c r="Z215" s="249">
        <f>IF(COUNTA(Z163,Z180,Z197,Z214)=0,"",ROUND(AVERAGE(Z163,Z180,Z197,Z214),1))</f>
        <v/>
      </c>
      <c r="AA215" s="249">
        <f>IF(COUNTA(AA163,AA180,AA197,AA214)=0,"",ROUND(AVERAGE(AA163,AA180,AA197,AA214),1))</f>
        <v/>
      </c>
      <c r="AB215" s="249">
        <f>IF(COUNTA(AB163,AB180,AB197,AB214)=0,"",ROUND(AVERAGE(AB163,AB180,AB197,AB214),1))</f>
        <v/>
      </c>
      <c r="AC215" s="249">
        <f>IF(COUNTA(AC163,AC180,AC197,AC214)=0,"",ROUND(AVERAGE(AC163,AC180,AC197,AC214),1))</f>
        <v/>
      </c>
      <c r="AD215" s="249">
        <f>IF(COUNTA(AD163,AD180,AD197,AD214)=0,"",ROUND(AVERAGE(AD163,AD180,AD197,AD214),1))</f>
        <v/>
      </c>
      <c r="AE215" s="249">
        <f>IF(COUNTA(AE163,AE180,AE197,AE214)=0,"",ROUND(AVERAGE(AE163,AE180,AE197,AE214),1))</f>
        <v/>
      </c>
      <c r="AF215" s="270">
        <f>IF(COUNTA(AF163,AF180,AF197,AF214)=0,"",ROUND(AVERAGE(AF163,AF180,AF197,AF214),1))</f>
        <v/>
      </c>
      <c r="AH215" s="249">
        <f>IF(COUNTA(AH163,AH180,AH197,AH214)=0,"",ROUND(AVERAGE(AH163,AH180,AH197,AH214),1))</f>
        <v/>
      </c>
      <c r="AI215" s="249">
        <f>IF(COUNTA(AI163,AI180,AI197,AI214)=0,"",ROUND(AVERAGE(AI163,AI180,AI197,AI214),1))</f>
        <v/>
      </c>
      <c r="AJ215" s="249">
        <f>IF(COUNTA(AJ163,AJ180,AJ197,AJ214)=0,"",ROUND(AVERAGE(AJ163,AJ180,AJ197,AJ214),1))</f>
        <v/>
      </c>
      <c r="AK215" s="249">
        <f>IF(COUNTA(AK163,AK180,AK197,AK214)=0,"",ROUND(AVERAGE(AK163,AK180,AK197,AK214),1))</f>
        <v/>
      </c>
      <c r="AL215" s="249">
        <f>IF(COUNTA(AL163,AL180,AL197,AL214)=0,"",ROUND(AVERAGE(AL163,AL180,AL197,AL214),1))</f>
        <v/>
      </c>
      <c r="AM215" s="249">
        <f>IF(COUNTA(AM163,AM180,AM197,AM214)=0,"",ROUND(AVERAGE(AM163,AM180,AM197,AM214),1))</f>
        <v/>
      </c>
      <c r="AN215" s="249">
        <f>IF(COUNTA(AN163,AN180,AN197,AN214)=0,"",ROUND(AVERAGE(AN163,AN180,AN197,AN214),1))</f>
        <v/>
      </c>
      <c r="AO215" s="249">
        <f>IF(COUNTA(AO163,AO180,AO197,AO214)=0,"",ROUND(AVERAGE(AO163,AO180,AO197,AO214),1))</f>
        <v/>
      </c>
      <c r="AP215" s="249">
        <f>IF(COUNTA(AP163,AP180,AP197,AP214)=0,"",ROUND(AVERAGE(AP163,AP180,AP197,AP214),1))</f>
        <v/>
      </c>
      <c r="AQ215" s="249">
        <f>IF(COUNTA(AQ163,AQ180,AQ197,AQ214)=0,"",ROUND(AVERAGE(AQ163,AQ180,AQ197,AQ214),1))</f>
        <v/>
      </c>
      <c r="AR215" s="249">
        <f>IF(COUNTA(AR163,AR180,AR197,AR214)=0,"",ROUND(AVERAGE(AR163,AR180,AR197,AR214),1))</f>
        <v/>
      </c>
      <c r="AS215" s="249">
        <f>IF(COUNTA(AS163,AS180,AS197,AS214)=0,"",ROUND(AVERAGE(AS163,AS180,AS197,AS214),1))</f>
        <v/>
      </c>
      <c r="AT215" s="249">
        <f>IF(COUNTA(AT163,AT180,AT197,AT214)=0,"",ROUND(AVERAGE(AT163,AT180,AT197,AT214),1))</f>
        <v/>
      </c>
      <c r="AU215" s="271">
        <f>IF(COUNTA(AU163,AU180,AU197,AU214)=0,"",ROUND(AVERAGE(AU163,AU180,AU197,AU214),1))</f>
        <v/>
      </c>
    </row>
    <row r="216" ht="14.4" customHeight="1" s="185">
      <c r="C216" s="235" t="n"/>
      <c r="D216" s="194" t="n"/>
      <c r="E216" s="194" t="n"/>
      <c r="F216" s="194" t="n"/>
      <c r="G216" s="194" t="n"/>
      <c r="H216" s="194" t="n"/>
      <c r="I216" s="194" t="n"/>
      <c r="J216" s="194" t="n"/>
      <c r="K216" s="194" t="n"/>
      <c r="L216" s="194" t="n"/>
      <c r="M216" s="194" t="n"/>
      <c r="N216" s="194" t="n"/>
      <c r="O216" s="194" t="n"/>
      <c r="P216" s="194" t="n"/>
      <c r="Q216" s="235" t="n"/>
      <c r="S216" s="194" t="n"/>
      <c r="T216" s="194" t="n"/>
      <c r="U216" s="194" t="n"/>
      <c r="V216" s="194" t="n"/>
      <c r="W216" s="194" t="n"/>
      <c r="X216" s="194" t="n"/>
      <c r="Y216" s="194" t="n"/>
      <c r="Z216" s="194" t="n"/>
      <c r="AA216" s="194" t="n"/>
      <c r="AB216" s="194" t="n"/>
      <c r="AC216" s="194" t="n"/>
      <c r="AD216" s="194" t="n"/>
      <c r="AE216" s="194" t="n"/>
      <c r="AF216" s="235" t="n"/>
      <c r="AH216" s="194" t="n"/>
      <c r="AI216" s="194" t="n"/>
      <c r="AJ216" s="194" t="n"/>
      <c r="AK216" s="194" t="n"/>
      <c r="AL216" s="194" t="n"/>
      <c r="AM216" s="194" t="n"/>
      <c r="AN216" s="194" t="n"/>
      <c r="AO216" s="194" t="n"/>
      <c r="AP216" s="194" t="n"/>
      <c r="AQ216" s="194" t="n"/>
      <c r="AR216" s="194" t="n"/>
      <c r="AS216" s="194" t="n"/>
      <c r="AT216" s="194" t="n"/>
    </row>
    <row r="217" ht="15.6" customHeight="1" s="185">
      <c r="A217" s="216" t="inlineStr">
        <is>
          <t>📋 T1 — 📆 SEMAINE 4</t>
        </is>
      </c>
      <c r="C217" s="235" t="n"/>
      <c r="D217" s="218" t="inlineStr">
        <is>
          <t>🤝 VIE COLLECT.</t>
        </is>
      </c>
      <c r="H217" s="219" t="inlineStr">
        <is>
          <t>🎯 AUTONOMIE</t>
        </is>
      </c>
      <c r="K217" s="220" t="inlineStr">
        <is>
          <t>🎨 CRÉATIVITÉ</t>
        </is>
      </c>
      <c r="N217" s="221" t="inlineStr">
        <is>
          <t>⚽ MOTRICITÉ</t>
        </is>
      </c>
      <c r="Q217" s="252" t="inlineStr">
        <is>
          <t>MOY</t>
        </is>
      </c>
      <c r="S217" s="218" t="inlineStr">
        <is>
          <t>🤝 VIE COLLECT.</t>
        </is>
      </c>
      <c r="W217" s="219" t="inlineStr">
        <is>
          <t>🎯 AUTONOMIE</t>
        </is>
      </c>
      <c r="Z217" s="220" t="inlineStr">
        <is>
          <t>🎨 CRÉATIVITÉ</t>
        </is>
      </c>
      <c r="AC217" s="221" t="inlineStr">
        <is>
          <t>⚽ MOTRICITÉ</t>
        </is>
      </c>
      <c r="AF217" s="252" t="inlineStr">
        <is>
          <t>MOY</t>
        </is>
      </c>
      <c r="AH217" s="218" t="inlineStr">
        <is>
          <t>🤝 VIE COLLECT.</t>
        </is>
      </c>
      <c r="AL217" s="219" t="inlineStr">
        <is>
          <t>🎯 AUTONOMIE</t>
        </is>
      </c>
      <c r="AO217" s="220" t="inlineStr">
        <is>
          <t>🎨 CRÉATIVITÉ</t>
        </is>
      </c>
      <c r="AR217" s="221" t="inlineStr">
        <is>
          <t>⚽ MOTRICITÉ</t>
        </is>
      </c>
      <c r="AU217" s="269" t="inlineStr">
        <is>
          <t>MOY</t>
        </is>
      </c>
    </row>
    <row r="218" ht="30" customHeight="1" s="185">
      <c r="A218" s="226" t="inlineStr">
        <is>
          <t>N°</t>
        </is>
      </c>
      <c r="B218" s="227" t="inlineStr">
        <is>
          <t>📅 LUNDI</t>
        </is>
      </c>
      <c r="C218" s="228" t="n"/>
      <c r="D218" s="229" t="inlineStr">
        <is>
          <t>Règles</t>
        </is>
      </c>
      <c r="E218" s="229" t="inlineStr">
        <is>
          <t>Coopér.</t>
        </is>
      </c>
      <c r="F218" s="229" t="inlineStr">
        <is>
          <t>Comm.</t>
        </is>
      </c>
      <c r="G218" s="229" t="inlineStr">
        <is>
          <t>Entraide</t>
        </is>
      </c>
      <c r="H218" s="230" t="inlineStr">
        <is>
          <t>Initiat.</t>
        </is>
      </c>
      <c r="I218" s="230" t="inlineStr">
        <is>
          <t>Gest.mat</t>
        </is>
      </c>
      <c r="J218" s="230" t="inlineStr">
        <is>
          <t>Orga.</t>
        </is>
      </c>
      <c r="K218" s="231" t="inlineStr">
        <is>
          <t>Imagin.</t>
        </is>
      </c>
      <c r="L218" s="231" t="inlineStr">
        <is>
          <t>Expr.art</t>
        </is>
      </c>
      <c r="M218" s="231" t="inlineStr">
        <is>
          <t>Expr.corp</t>
        </is>
      </c>
      <c r="N218" s="232" t="inlineStr">
        <is>
          <t>Coord.</t>
        </is>
      </c>
      <c r="O218" s="232" t="inlineStr">
        <is>
          <t>Endur.</t>
        </is>
      </c>
      <c r="P218" s="232" t="inlineStr">
        <is>
          <t>Esp.sport</t>
        </is>
      </c>
      <c r="Q218" s="267" t="inlineStr">
        <is>
          <t>MOY</t>
        </is>
      </c>
      <c r="R218" s="268" t="inlineStr">
        <is>
          <t>▼ Activité</t>
        </is>
      </c>
      <c r="S218" s="229" t="inlineStr">
        <is>
          <t>Règles</t>
        </is>
      </c>
      <c r="T218" s="229" t="inlineStr">
        <is>
          <t>Coopér.</t>
        </is>
      </c>
      <c r="U218" s="229" t="inlineStr">
        <is>
          <t>Comm.</t>
        </is>
      </c>
      <c r="V218" s="229" t="inlineStr">
        <is>
          <t>Entraide</t>
        </is>
      </c>
      <c r="W218" s="230" t="inlineStr">
        <is>
          <t>Initiat.</t>
        </is>
      </c>
      <c r="X218" s="230" t="inlineStr">
        <is>
          <t>Gest.mat</t>
        </is>
      </c>
      <c r="Y218" s="230" t="inlineStr">
        <is>
          <t>Orga.</t>
        </is>
      </c>
      <c r="Z218" s="231" t="inlineStr">
        <is>
          <t>Imagin.</t>
        </is>
      </c>
      <c r="AA218" s="231" t="inlineStr">
        <is>
          <t>Expr.art</t>
        </is>
      </c>
      <c r="AB218" s="231" t="inlineStr">
        <is>
          <t>Expr.corp</t>
        </is>
      </c>
      <c r="AC218" s="232" t="inlineStr">
        <is>
          <t>Coord.</t>
        </is>
      </c>
      <c r="AD218" s="232" t="inlineStr">
        <is>
          <t>Endur.</t>
        </is>
      </c>
      <c r="AE218" s="232" t="inlineStr">
        <is>
          <t>Esp.sport</t>
        </is>
      </c>
      <c r="AF218" s="267" t="inlineStr">
        <is>
          <t>MOY</t>
        </is>
      </c>
      <c r="AH218" s="229" t="inlineStr">
        <is>
          <t>Règles</t>
        </is>
      </c>
      <c r="AI218" s="229" t="inlineStr">
        <is>
          <t>Coopér.</t>
        </is>
      </c>
      <c r="AJ218" s="229" t="inlineStr">
        <is>
          <t>Comm.</t>
        </is>
      </c>
      <c r="AK218" s="229" t="inlineStr">
        <is>
          <t>Entraide</t>
        </is>
      </c>
      <c r="AL218" s="230" t="inlineStr">
        <is>
          <t>Initiat.</t>
        </is>
      </c>
      <c r="AM218" s="230" t="inlineStr">
        <is>
          <t>Gest.mat</t>
        </is>
      </c>
      <c r="AN218" s="230" t="inlineStr">
        <is>
          <t>Orga.</t>
        </is>
      </c>
      <c r="AO218" s="231" t="inlineStr">
        <is>
          <t>Imagin.</t>
        </is>
      </c>
      <c r="AP218" s="231" t="inlineStr">
        <is>
          <t>Expr.art</t>
        </is>
      </c>
      <c r="AQ218" s="231" t="inlineStr">
        <is>
          <t>Expr.corp</t>
        </is>
      </c>
      <c r="AR218" s="232" t="inlineStr">
        <is>
          <t>Coord.</t>
        </is>
      </c>
      <c r="AS218" s="232" t="inlineStr">
        <is>
          <t>Endur.</t>
        </is>
      </c>
      <c r="AT218" s="232" t="inlineStr">
        <is>
          <t>Esp.sport</t>
        </is>
      </c>
      <c r="AU218" s="269" t="inlineStr">
        <is>
          <t>MOY</t>
        </is>
      </c>
    </row>
    <row r="219" ht="14.4" customHeight="1" s="185">
      <c r="A219" s="213" t="n">
        <v>1</v>
      </c>
      <c r="B219" s="234">
        <f t="array" ref="B219:B219">IFERROR(INDEX(Liste_Enfants!B$4:B$53,SMALL(IF(Liste_Enfants!E$4:E$53="D",ROW(Liste_Enfants!E$4:E$53)-3),1))&amp;" "&amp;INDEX(Liste_Enfants!C$4:C$53,SMALL(IF(Liste_Enfants!E$4:E$53="D",ROW(Liste_Enfants!E$4:E$53)-3),1)),"")</f>
        <v/>
      </c>
      <c r="C219" s="235" t="n"/>
      <c r="D219" s="236" t="n"/>
      <c r="E219" s="236" t="n"/>
      <c r="F219" s="236" t="n"/>
      <c r="G219" s="236" t="n"/>
      <c r="H219" s="236" t="n"/>
      <c r="I219" s="236" t="n"/>
      <c r="J219" s="236" t="n"/>
      <c r="K219" s="236" t="n"/>
      <c r="L219" s="236" t="n"/>
      <c r="M219" s="236" t="n"/>
      <c r="N219" s="236" t="n"/>
      <c r="O219" s="236" t="n"/>
      <c r="P219" s="236" t="n"/>
      <c r="Q219" s="264">
        <f>IF(COUNTA(D219:P219)=0,"",ROUND(AVERAGE(D219:P219),1))</f>
        <v/>
      </c>
      <c r="S219" s="236" t="n"/>
      <c r="T219" s="236" t="n"/>
      <c r="U219" s="236" t="n"/>
      <c r="V219" s="236" t="n"/>
      <c r="W219" s="236" t="n"/>
      <c r="X219" s="236" t="n"/>
      <c r="Y219" s="236" t="n"/>
      <c r="Z219" s="236" t="n"/>
      <c r="AA219" s="236" t="n"/>
      <c r="AB219" s="236" t="n"/>
      <c r="AC219" s="236" t="n"/>
      <c r="AD219" s="236" t="n"/>
      <c r="AE219" s="236" t="n"/>
      <c r="AF219" s="264">
        <f>IF(COUNTA(S219:AE219)=0,"",ROUND(AVERAGE(S219:AE219),1))</f>
        <v/>
      </c>
      <c r="AH219" s="236" t="n"/>
      <c r="AI219" s="236" t="n"/>
      <c r="AJ219" s="236" t="n"/>
      <c r="AK219" s="236" t="n"/>
      <c r="AL219" s="236" t="n"/>
      <c r="AM219" s="236" t="n"/>
      <c r="AN219" s="236" t="n"/>
      <c r="AO219" s="236" t="n"/>
      <c r="AP219" s="236" t="n"/>
      <c r="AQ219" s="236" t="n"/>
      <c r="AR219" s="236" t="n"/>
      <c r="AS219" s="236" t="n"/>
      <c r="AT219" s="236" t="n"/>
      <c r="AU219" s="237">
        <f>IF(COUNTA(AH219:AT219)=0,"",ROUND(AVERAGE(AH219:AT219),1))</f>
        <v/>
      </c>
    </row>
    <row r="220" ht="14.4" customHeight="1" s="185">
      <c r="A220" s="238" t="n">
        <v>2</v>
      </c>
      <c r="B220" s="239">
        <f t="array" ref="B220:B220">IFERROR(INDEX(Liste_Enfants!B$4:B$53,SMALL(IF(Liste_Enfants!E$4:E$53="D",ROW(Liste_Enfants!E$4:E$53)-3),2))&amp;" "&amp;INDEX(Liste_Enfants!C$4:C$53,SMALL(IF(Liste_Enfants!E$4:E$53="D",ROW(Liste_Enfants!E$4:E$53)-3),2)),"")</f>
        <v/>
      </c>
      <c r="C220" s="235" t="n"/>
      <c r="D220" s="236" t="n"/>
      <c r="E220" s="236" t="n"/>
      <c r="F220" s="236" t="n"/>
      <c r="G220" s="236" t="n"/>
      <c r="H220" s="236" t="n"/>
      <c r="I220" s="236" t="n"/>
      <c r="J220" s="236" t="n"/>
      <c r="K220" s="236" t="n"/>
      <c r="L220" s="236" t="n"/>
      <c r="M220" s="236" t="n"/>
      <c r="N220" s="236" t="n"/>
      <c r="O220" s="236" t="n"/>
      <c r="P220" s="236" t="n"/>
      <c r="Q220" s="264">
        <f>IF(COUNTA(D220:P220)=0,"",ROUND(AVERAGE(D220:P220),1))</f>
        <v/>
      </c>
      <c r="S220" s="236" t="n"/>
      <c r="T220" s="236" t="n"/>
      <c r="U220" s="236" t="n"/>
      <c r="V220" s="236" t="n"/>
      <c r="W220" s="236" t="n"/>
      <c r="X220" s="236" t="n"/>
      <c r="Y220" s="236" t="n"/>
      <c r="Z220" s="236" t="n"/>
      <c r="AA220" s="236" t="n"/>
      <c r="AB220" s="236" t="n"/>
      <c r="AC220" s="236" t="n"/>
      <c r="AD220" s="236" t="n"/>
      <c r="AE220" s="236" t="n"/>
      <c r="AF220" s="264">
        <f>IF(COUNTA(S220:AE220)=0,"",ROUND(AVERAGE(S220:AE220),1))</f>
        <v/>
      </c>
      <c r="AH220" s="236" t="n"/>
      <c r="AI220" s="236" t="n"/>
      <c r="AJ220" s="236" t="n"/>
      <c r="AK220" s="236" t="n"/>
      <c r="AL220" s="236" t="n"/>
      <c r="AM220" s="236" t="n"/>
      <c r="AN220" s="236" t="n"/>
      <c r="AO220" s="236" t="n"/>
      <c r="AP220" s="236" t="n"/>
      <c r="AQ220" s="236" t="n"/>
      <c r="AR220" s="236" t="n"/>
      <c r="AS220" s="236" t="n"/>
      <c r="AT220" s="236" t="n"/>
      <c r="AU220" s="237">
        <f>IF(COUNTA(AH220:AT220)=0,"",ROUND(AVERAGE(AH220:AT220),1))</f>
        <v/>
      </c>
    </row>
    <row r="221" ht="14.4" customHeight="1" s="185">
      <c r="A221" s="213" t="n">
        <v>3</v>
      </c>
      <c r="B221" s="234">
        <f t="array" ref="B221:B221">IFERROR(INDEX(Liste_Enfants!B$4:B$53,SMALL(IF(Liste_Enfants!E$4:E$53="D",ROW(Liste_Enfants!E$4:E$53)-3),3))&amp;" "&amp;INDEX(Liste_Enfants!C$4:C$53,SMALL(IF(Liste_Enfants!E$4:E$53="D",ROW(Liste_Enfants!E$4:E$53)-3),3)),"")</f>
        <v/>
      </c>
      <c r="C221" s="235" t="n"/>
      <c r="D221" s="236" t="n"/>
      <c r="E221" s="236" t="n"/>
      <c r="F221" s="236" t="n"/>
      <c r="G221" s="236" t="n"/>
      <c r="H221" s="236" t="n"/>
      <c r="I221" s="236" t="n"/>
      <c r="J221" s="236" t="n"/>
      <c r="K221" s="236" t="n"/>
      <c r="L221" s="236" t="n"/>
      <c r="M221" s="236" t="n"/>
      <c r="N221" s="236" t="n"/>
      <c r="O221" s="236" t="n"/>
      <c r="P221" s="236" t="n"/>
      <c r="Q221" s="264">
        <f>IF(COUNTA(D221:P221)=0,"",ROUND(AVERAGE(D221:P221),1))</f>
        <v/>
      </c>
      <c r="S221" s="236" t="n"/>
      <c r="T221" s="236" t="n"/>
      <c r="U221" s="236" t="n"/>
      <c r="V221" s="236" t="n"/>
      <c r="W221" s="236" t="n"/>
      <c r="X221" s="236" t="n"/>
      <c r="Y221" s="236" t="n"/>
      <c r="Z221" s="236" t="n"/>
      <c r="AA221" s="236" t="n"/>
      <c r="AB221" s="236" t="n"/>
      <c r="AC221" s="236" t="n"/>
      <c r="AD221" s="236" t="n"/>
      <c r="AE221" s="236" t="n"/>
      <c r="AF221" s="264">
        <f>IF(COUNTA(S221:AE221)=0,"",ROUND(AVERAGE(S221:AE221),1))</f>
        <v/>
      </c>
      <c r="AH221" s="236" t="n"/>
      <c r="AI221" s="236" t="n"/>
      <c r="AJ221" s="236" t="n"/>
      <c r="AK221" s="236" t="n"/>
      <c r="AL221" s="236" t="n"/>
      <c r="AM221" s="236" t="n"/>
      <c r="AN221" s="236" t="n"/>
      <c r="AO221" s="236" t="n"/>
      <c r="AP221" s="236" t="n"/>
      <c r="AQ221" s="236" t="n"/>
      <c r="AR221" s="236" t="n"/>
      <c r="AS221" s="236" t="n"/>
      <c r="AT221" s="236" t="n"/>
      <c r="AU221" s="237">
        <f>IF(COUNTA(AH221:AT221)=0,"",ROUND(AVERAGE(AH221:AT221),1))</f>
        <v/>
      </c>
    </row>
    <row r="222" ht="14.4" customHeight="1" s="185">
      <c r="A222" s="238" t="n">
        <v>4</v>
      </c>
      <c r="B222" s="239">
        <f t="array" ref="B222:B222">IFERROR(INDEX(Liste_Enfants!B$4:B$53,SMALL(IF(Liste_Enfants!E$4:E$53="D",ROW(Liste_Enfants!E$4:E$53)-3),4))&amp;" "&amp;INDEX(Liste_Enfants!C$4:C$53,SMALL(IF(Liste_Enfants!E$4:E$53="D",ROW(Liste_Enfants!E$4:E$53)-3),4)),"")</f>
        <v/>
      </c>
      <c r="C222" s="235" t="n"/>
      <c r="D222" s="236" t="n"/>
      <c r="E222" s="236" t="n"/>
      <c r="F222" s="236" t="n"/>
      <c r="G222" s="236" t="n"/>
      <c r="H222" s="236" t="n"/>
      <c r="I222" s="236" t="n"/>
      <c r="J222" s="236" t="n"/>
      <c r="K222" s="236" t="n"/>
      <c r="L222" s="236" t="n"/>
      <c r="M222" s="236" t="n"/>
      <c r="N222" s="236" t="n"/>
      <c r="O222" s="236" t="n"/>
      <c r="P222" s="236" t="n"/>
      <c r="Q222" s="264">
        <f>IF(COUNTA(D222:P222)=0,"",ROUND(AVERAGE(D222:P222),1))</f>
        <v/>
      </c>
      <c r="S222" s="236" t="n"/>
      <c r="T222" s="236" t="n"/>
      <c r="U222" s="236" t="n"/>
      <c r="V222" s="236" t="n"/>
      <c r="W222" s="236" t="n"/>
      <c r="X222" s="236" t="n"/>
      <c r="Y222" s="236" t="n"/>
      <c r="Z222" s="236" t="n"/>
      <c r="AA222" s="236" t="n"/>
      <c r="AB222" s="236" t="n"/>
      <c r="AC222" s="236" t="n"/>
      <c r="AD222" s="236" t="n"/>
      <c r="AE222" s="236" t="n"/>
      <c r="AF222" s="264">
        <f>IF(COUNTA(S222:AE222)=0,"",ROUND(AVERAGE(S222:AE222),1))</f>
        <v/>
      </c>
      <c r="AH222" s="236" t="n"/>
      <c r="AI222" s="236" t="n"/>
      <c r="AJ222" s="236" t="n"/>
      <c r="AK222" s="236" t="n"/>
      <c r="AL222" s="236" t="n"/>
      <c r="AM222" s="236" t="n"/>
      <c r="AN222" s="236" t="n"/>
      <c r="AO222" s="236" t="n"/>
      <c r="AP222" s="236" t="n"/>
      <c r="AQ222" s="236" t="n"/>
      <c r="AR222" s="236" t="n"/>
      <c r="AS222" s="236" t="n"/>
      <c r="AT222" s="236" t="n"/>
      <c r="AU222" s="237">
        <f>IF(COUNTA(AH222:AT222)=0,"",ROUND(AVERAGE(AH222:AT222),1))</f>
        <v/>
      </c>
    </row>
    <row r="223" ht="14.4" customHeight="1" s="185">
      <c r="A223" s="213" t="n">
        <v>5</v>
      </c>
      <c r="B223" s="234">
        <f t="array" ref="B223:B223">IFERROR(INDEX(Liste_Enfants!B$4:B$53,SMALL(IF(Liste_Enfants!E$4:E$53="D",ROW(Liste_Enfants!E$4:E$53)-3),5))&amp;" "&amp;INDEX(Liste_Enfants!C$4:C$53,SMALL(IF(Liste_Enfants!E$4:E$53="D",ROW(Liste_Enfants!E$4:E$53)-3),5)),"")</f>
        <v/>
      </c>
      <c r="C223" s="235" t="n"/>
      <c r="D223" s="236" t="n"/>
      <c r="E223" s="236" t="n"/>
      <c r="F223" s="236" t="n"/>
      <c r="G223" s="236" t="n"/>
      <c r="H223" s="236" t="n"/>
      <c r="I223" s="236" t="n"/>
      <c r="J223" s="236" t="n"/>
      <c r="K223" s="236" t="n"/>
      <c r="L223" s="236" t="n"/>
      <c r="M223" s="236" t="n"/>
      <c r="N223" s="236" t="n"/>
      <c r="O223" s="236" t="n"/>
      <c r="P223" s="236" t="n"/>
      <c r="Q223" s="264">
        <f>IF(COUNTA(D223:P223)=0,"",ROUND(AVERAGE(D223:P223),1))</f>
        <v/>
      </c>
      <c r="S223" s="236" t="n"/>
      <c r="T223" s="236" t="n"/>
      <c r="U223" s="236" t="n"/>
      <c r="V223" s="236" t="n"/>
      <c r="W223" s="236" t="n"/>
      <c r="X223" s="236" t="n"/>
      <c r="Y223" s="236" t="n"/>
      <c r="Z223" s="236" t="n"/>
      <c r="AA223" s="236" t="n"/>
      <c r="AB223" s="236" t="n"/>
      <c r="AC223" s="236" t="n"/>
      <c r="AD223" s="236" t="n"/>
      <c r="AE223" s="236" t="n"/>
      <c r="AF223" s="264">
        <f>IF(COUNTA(S223:AE223)=0,"",ROUND(AVERAGE(S223:AE223),1))</f>
        <v/>
      </c>
      <c r="AH223" s="236" t="n"/>
      <c r="AI223" s="236" t="n"/>
      <c r="AJ223" s="236" t="n"/>
      <c r="AK223" s="236" t="n"/>
      <c r="AL223" s="236" t="n"/>
      <c r="AM223" s="236" t="n"/>
      <c r="AN223" s="236" t="n"/>
      <c r="AO223" s="236" t="n"/>
      <c r="AP223" s="236" t="n"/>
      <c r="AQ223" s="236" t="n"/>
      <c r="AR223" s="236" t="n"/>
      <c r="AS223" s="236" t="n"/>
      <c r="AT223" s="236" t="n"/>
      <c r="AU223" s="237">
        <f>IF(COUNTA(AH223:AT223)=0,"",ROUND(AVERAGE(AH223:AT223),1))</f>
        <v/>
      </c>
    </row>
    <row r="224" ht="14.4" customHeight="1" s="185">
      <c r="A224" s="238" t="n">
        <v>6</v>
      </c>
      <c r="B224" s="239">
        <f t="array" ref="B224:B224">IFERROR(INDEX(Liste_Enfants!B$4:B$53,SMALL(IF(Liste_Enfants!E$4:E$53="D",ROW(Liste_Enfants!E$4:E$53)-3),6))&amp;" "&amp;INDEX(Liste_Enfants!C$4:C$53,SMALL(IF(Liste_Enfants!E$4:E$53="D",ROW(Liste_Enfants!E$4:E$53)-3),6)),"")</f>
        <v/>
      </c>
      <c r="C224" s="235" t="n"/>
      <c r="D224" s="236" t="n"/>
      <c r="E224" s="236" t="n"/>
      <c r="F224" s="236" t="n"/>
      <c r="G224" s="236" t="n"/>
      <c r="H224" s="236" t="n"/>
      <c r="I224" s="236" t="n"/>
      <c r="J224" s="236" t="n"/>
      <c r="K224" s="236" t="n"/>
      <c r="L224" s="236" t="n"/>
      <c r="M224" s="236" t="n"/>
      <c r="N224" s="236" t="n"/>
      <c r="O224" s="236" t="n"/>
      <c r="P224" s="236" t="n"/>
      <c r="Q224" s="264">
        <f>IF(COUNTA(D224:P224)=0,"",ROUND(AVERAGE(D224:P224),1))</f>
        <v/>
      </c>
      <c r="S224" s="236" t="n"/>
      <c r="T224" s="236" t="n"/>
      <c r="U224" s="236" t="n"/>
      <c r="V224" s="236" t="n"/>
      <c r="W224" s="236" t="n"/>
      <c r="X224" s="236" t="n"/>
      <c r="Y224" s="236" t="n"/>
      <c r="Z224" s="236" t="n"/>
      <c r="AA224" s="236" t="n"/>
      <c r="AB224" s="236" t="n"/>
      <c r="AC224" s="236" t="n"/>
      <c r="AD224" s="236" t="n"/>
      <c r="AE224" s="236" t="n"/>
      <c r="AF224" s="264">
        <f>IF(COUNTA(S224:AE224)=0,"",ROUND(AVERAGE(S224:AE224),1))</f>
        <v/>
      </c>
      <c r="AH224" s="236" t="n"/>
      <c r="AI224" s="236" t="n"/>
      <c r="AJ224" s="236" t="n"/>
      <c r="AK224" s="236" t="n"/>
      <c r="AL224" s="236" t="n"/>
      <c r="AM224" s="236" t="n"/>
      <c r="AN224" s="236" t="n"/>
      <c r="AO224" s="236" t="n"/>
      <c r="AP224" s="236" t="n"/>
      <c r="AQ224" s="236" t="n"/>
      <c r="AR224" s="236" t="n"/>
      <c r="AS224" s="236" t="n"/>
      <c r="AT224" s="236" t="n"/>
      <c r="AU224" s="237">
        <f>IF(COUNTA(AH224:AT224)=0,"",ROUND(AVERAGE(AH224:AT224),1))</f>
        <v/>
      </c>
    </row>
    <row r="225" ht="14.4" customHeight="1" s="185">
      <c r="A225" s="213" t="n">
        <v>7</v>
      </c>
      <c r="B225" s="234">
        <f t="array" ref="B225:B225">IFERROR(INDEX(Liste_Enfants!B$4:B$53,SMALL(IF(Liste_Enfants!E$4:E$53="D",ROW(Liste_Enfants!E$4:E$53)-3),7))&amp;" "&amp;INDEX(Liste_Enfants!C$4:C$53,SMALL(IF(Liste_Enfants!E$4:E$53="D",ROW(Liste_Enfants!E$4:E$53)-3),7)),"")</f>
        <v/>
      </c>
      <c r="C225" s="235" t="n"/>
      <c r="D225" s="236" t="n"/>
      <c r="E225" s="236" t="n"/>
      <c r="F225" s="236" t="n"/>
      <c r="G225" s="236" t="n"/>
      <c r="H225" s="236" t="n"/>
      <c r="I225" s="236" t="n"/>
      <c r="J225" s="236" t="n"/>
      <c r="K225" s="236" t="n"/>
      <c r="L225" s="236" t="n"/>
      <c r="M225" s="236" t="n"/>
      <c r="N225" s="236" t="n"/>
      <c r="O225" s="236" t="n"/>
      <c r="P225" s="236" t="n"/>
      <c r="Q225" s="264">
        <f>IF(COUNTA(D225:P225)=0,"",ROUND(AVERAGE(D225:P225),1))</f>
        <v/>
      </c>
      <c r="S225" s="236" t="n"/>
      <c r="T225" s="236" t="n"/>
      <c r="U225" s="236" t="n"/>
      <c r="V225" s="236" t="n"/>
      <c r="W225" s="236" t="n"/>
      <c r="X225" s="236" t="n"/>
      <c r="Y225" s="236" t="n"/>
      <c r="Z225" s="236" t="n"/>
      <c r="AA225" s="236" t="n"/>
      <c r="AB225" s="236" t="n"/>
      <c r="AC225" s="236" t="n"/>
      <c r="AD225" s="236" t="n"/>
      <c r="AE225" s="236" t="n"/>
      <c r="AF225" s="264">
        <f>IF(COUNTA(S225:AE225)=0,"",ROUND(AVERAGE(S225:AE225),1))</f>
        <v/>
      </c>
      <c r="AH225" s="236" t="n"/>
      <c r="AI225" s="236" t="n"/>
      <c r="AJ225" s="236" t="n"/>
      <c r="AK225" s="236" t="n"/>
      <c r="AL225" s="236" t="n"/>
      <c r="AM225" s="236" t="n"/>
      <c r="AN225" s="236" t="n"/>
      <c r="AO225" s="236" t="n"/>
      <c r="AP225" s="236" t="n"/>
      <c r="AQ225" s="236" t="n"/>
      <c r="AR225" s="236" t="n"/>
      <c r="AS225" s="236" t="n"/>
      <c r="AT225" s="236" t="n"/>
      <c r="AU225" s="237">
        <f>IF(COUNTA(AH225:AT225)=0,"",ROUND(AVERAGE(AH225:AT225),1))</f>
        <v/>
      </c>
    </row>
    <row r="226" ht="14.4" customHeight="1" s="185">
      <c r="A226" s="238" t="n">
        <v>8</v>
      </c>
      <c r="B226" s="239">
        <f t="array" ref="B226:B226">IFERROR(INDEX(Liste_Enfants!B$4:B$53,SMALL(IF(Liste_Enfants!E$4:E$53="D",ROW(Liste_Enfants!E$4:E$53)-3),8))&amp;" "&amp;INDEX(Liste_Enfants!C$4:C$53,SMALL(IF(Liste_Enfants!E$4:E$53="D",ROW(Liste_Enfants!E$4:E$53)-3),8)),"")</f>
        <v/>
      </c>
      <c r="C226" s="235" t="n"/>
      <c r="D226" s="236" t="n"/>
      <c r="E226" s="236" t="n"/>
      <c r="F226" s="236" t="n"/>
      <c r="G226" s="236" t="n"/>
      <c r="H226" s="236" t="n"/>
      <c r="I226" s="236" t="n"/>
      <c r="J226" s="236" t="n"/>
      <c r="K226" s="236" t="n"/>
      <c r="L226" s="236" t="n"/>
      <c r="M226" s="236" t="n"/>
      <c r="N226" s="236" t="n"/>
      <c r="O226" s="236" t="n"/>
      <c r="P226" s="236" t="n"/>
      <c r="Q226" s="264">
        <f>IF(COUNTA(D226:P226)=0,"",ROUND(AVERAGE(D226:P226),1))</f>
        <v/>
      </c>
      <c r="S226" s="236" t="n"/>
      <c r="T226" s="236" t="n"/>
      <c r="U226" s="236" t="n"/>
      <c r="V226" s="236" t="n"/>
      <c r="W226" s="236" t="n"/>
      <c r="X226" s="236" t="n"/>
      <c r="Y226" s="236" t="n"/>
      <c r="Z226" s="236" t="n"/>
      <c r="AA226" s="236" t="n"/>
      <c r="AB226" s="236" t="n"/>
      <c r="AC226" s="236" t="n"/>
      <c r="AD226" s="236" t="n"/>
      <c r="AE226" s="236" t="n"/>
      <c r="AF226" s="264">
        <f>IF(COUNTA(S226:AE226)=0,"",ROUND(AVERAGE(S226:AE226),1))</f>
        <v/>
      </c>
      <c r="AH226" s="236" t="n"/>
      <c r="AI226" s="236" t="n"/>
      <c r="AJ226" s="236" t="n"/>
      <c r="AK226" s="236" t="n"/>
      <c r="AL226" s="236" t="n"/>
      <c r="AM226" s="236" t="n"/>
      <c r="AN226" s="236" t="n"/>
      <c r="AO226" s="236" t="n"/>
      <c r="AP226" s="236" t="n"/>
      <c r="AQ226" s="236" t="n"/>
      <c r="AR226" s="236" t="n"/>
      <c r="AS226" s="236" t="n"/>
      <c r="AT226" s="236" t="n"/>
      <c r="AU226" s="237">
        <f>IF(COUNTA(AH226:AT226)=0,"",ROUND(AVERAGE(AH226:AT226),1))</f>
        <v/>
      </c>
    </row>
    <row r="227" ht="14.4" customHeight="1" s="185">
      <c r="A227" s="213" t="n">
        <v>9</v>
      </c>
      <c r="B227" s="234">
        <f t="array" ref="B227:B227">IFERROR(INDEX(Liste_Enfants!B$4:B$53,SMALL(IF(Liste_Enfants!E$4:E$53="D",ROW(Liste_Enfants!E$4:E$53)-3),9))&amp;" "&amp;INDEX(Liste_Enfants!C$4:C$53,SMALL(IF(Liste_Enfants!E$4:E$53="D",ROW(Liste_Enfants!E$4:E$53)-3),9)),"")</f>
        <v/>
      </c>
      <c r="C227" s="235" t="n"/>
      <c r="D227" s="236" t="n"/>
      <c r="E227" s="236" t="n"/>
      <c r="F227" s="236" t="n"/>
      <c r="G227" s="236" t="n"/>
      <c r="H227" s="236" t="n"/>
      <c r="I227" s="236" t="n"/>
      <c r="J227" s="236" t="n"/>
      <c r="K227" s="236" t="n"/>
      <c r="L227" s="236" t="n"/>
      <c r="M227" s="236" t="n"/>
      <c r="N227" s="236" t="n"/>
      <c r="O227" s="236" t="n"/>
      <c r="P227" s="236" t="n"/>
      <c r="Q227" s="264">
        <f>IF(COUNTA(D227:P227)=0,"",ROUND(AVERAGE(D227:P227),1))</f>
        <v/>
      </c>
      <c r="S227" s="236" t="n"/>
      <c r="T227" s="236" t="n"/>
      <c r="U227" s="236" t="n"/>
      <c r="V227" s="236" t="n"/>
      <c r="W227" s="236" t="n"/>
      <c r="X227" s="236" t="n"/>
      <c r="Y227" s="236" t="n"/>
      <c r="Z227" s="236" t="n"/>
      <c r="AA227" s="236" t="n"/>
      <c r="AB227" s="236" t="n"/>
      <c r="AC227" s="236" t="n"/>
      <c r="AD227" s="236" t="n"/>
      <c r="AE227" s="236" t="n"/>
      <c r="AF227" s="264">
        <f>IF(COUNTA(S227:AE227)=0,"",ROUND(AVERAGE(S227:AE227),1))</f>
        <v/>
      </c>
      <c r="AH227" s="236" t="n"/>
      <c r="AI227" s="236" t="n"/>
      <c r="AJ227" s="236" t="n"/>
      <c r="AK227" s="236" t="n"/>
      <c r="AL227" s="236" t="n"/>
      <c r="AM227" s="236" t="n"/>
      <c r="AN227" s="236" t="n"/>
      <c r="AO227" s="236" t="n"/>
      <c r="AP227" s="236" t="n"/>
      <c r="AQ227" s="236" t="n"/>
      <c r="AR227" s="236" t="n"/>
      <c r="AS227" s="236" t="n"/>
      <c r="AT227" s="236" t="n"/>
      <c r="AU227" s="237">
        <f>IF(COUNTA(AH227:AT227)=0,"",ROUND(AVERAGE(AH227:AT227),1))</f>
        <v/>
      </c>
    </row>
    <row r="228" ht="14.4" customHeight="1" s="185">
      <c r="A228" s="238" t="n">
        <v>10</v>
      </c>
      <c r="B228" s="239">
        <f t="array" ref="B228:B228">IFERROR(INDEX(Liste_Enfants!B$4:B$53,SMALL(IF(Liste_Enfants!E$4:E$53="D",ROW(Liste_Enfants!E$4:E$53)-3),10))&amp;" "&amp;INDEX(Liste_Enfants!C$4:C$53,SMALL(IF(Liste_Enfants!E$4:E$53="D",ROW(Liste_Enfants!E$4:E$53)-3),10)),"")</f>
        <v/>
      </c>
      <c r="C228" s="235" t="n"/>
      <c r="D228" s="236" t="n"/>
      <c r="E228" s="236" t="n"/>
      <c r="F228" s="236" t="n"/>
      <c r="G228" s="236" t="n"/>
      <c r="H228" s="236" t="n"/>
      <c r="I228" s="236" t="n"/>
      <c r="J228" s="236" t="n"/>
      <c r="K228" s="236" t="n"/>
      <c r="L228" s="236" t="n"/>
      <c r="M228" s="236" t="n"/>
      <c r="N228" s="236" t="n"/>
      <c r="O228" s="236" t="n"/>
      <c r="P228" s="236" t="n"/>
      <c r="Q228" s="264">
        <f>IF(COUNTA(D228:P228)=0,"",ROUND(AVERAGE(D228:P228),1))</f>
        <v/>
      </c>
      <c r="S228" s="236" t="n"/>
      <c r="T228" s="236" t="n"/>
      <c r="U228" s="236" t="n"/>
      <c r="V228" s="236" t="n"/>
      <c r="W228" s="236" t="n"/>
      <c r="X228" s="236" t="n"/>
      <c r="Y228" s="236" t="n"/>
      <c r="Z228" s="236" t="n"/>
      <c r="AA228" s="236" t="n"/>
      <c r="AB228" s="236" t="n"/>
      <c r="AC228" s="236" t="n"/>
      <c r="AD228" s="236" t="n"/>
      <c r="AE228" s="236" t="n"/>
      <c r="AF228" s="264">
        <f>IF(COUNTA(S228:AE228)=0,"",ROUND(AVERAGE(S228:AE228),1))</f>
        <v/>
      </c>
      <c r="AH228" s="236" t="n"/>
      <c r="AI228" s="236" t="n"/>
      <c r="AJ228" s="236" t="n"/>
      <c r="AK228" s="236" t="n"/>
      <c r="AL228" s="236" t="n"/>
      <c r="AM228" s="236" t="n"/>
      <c r="AN228" s="236" t="n"/>
      <c r="AO228" s="236" t="n"/>
      <c r="AP228" s="236" t="n"/>
      <c r="AQ228" s="236" t="n"/>
      <c r="AR228" s="236" t="n"/>
      <c r="AS228" s="236" t="n"/>
      <c r="AT228" s="236" t="n"/>
      <c r="AU228" s="237">
        <f>IF(COUNTA(AH228:AT228)=0,"",ROUND(AVERAGE(AH228:AT228),1))</f>
        <v/>
      </c>
    </row>
    <row r="229" ht="14.4" customHeight="1" s="185">
      <c r="A229" s="213" t="n">
        <v>11</v>
      </c>
      <c r="B229" s="234">
        <f t="array" ref="B229:B229">IFERROR(INDEX(Liste_Enfants!B$4:B$53,SMALL(IF(Liste_Enfants!E$4:E$53="D",ROW(Liste_Enfants!E$4:E$53)-3),11))&amp;" "&amp;INDEX(Liste_Enfants!C$4:C$53,SMALL(IF(Liste_Enfants!E$4:E$53="D",ROW(Liste_Enfants!E$4:E$53)-3),11)),"")</f>
        <v/>
      </c>
      <c r="C229" s="235" t="n"/>
      <c r="D229" s="236" t="n"/>
      <c r="E229" s="236" t="n"/>
      <c r="F229" s="236" t="n"/>
      <c r="G229" s="236" t="n"/>
      <c r="H229" s="236" t="n"/>
      <c r="I229" s="236" t="n"/>
      <c r="J229" s="236" t="n"/>
      <c r="K229" s="236" t="n"/>
      <c r="L229" s="236" t="n"/>
      <c r="M229" s="236" t="n"/>
      <c r="N229" s="236" t="n"/>
      <c r="O229" s="236" t="n"/>
      <c r="P229" s="236" t="n"/>
      <c r="Q229" s="264">
        <f>IF(COUNTA(D229:P229)=0,"",ROUND(AVERAGE(D229:P229),1))</f>
        <v/>
      </c>
      <c r="S229" s="236" t="n"/>
      <c r="T229" s="236" t="n"/>
      <c r="U229" s="236" t="n"/>
      <c r="V229" s="236" t="n"/>
      <c r="W229" s="236" t="n"/>
      <c r="X229" s="236" t="n"/>
      <c r="Y229" s="236" t="n"/>
      <c r="Z229" s="236" t="n"/>
      <c r="AA229" s="236" t="n"/>
      <c r="AB229" s="236" t="n"/>
      <c r="AC229" s="236" t="n"/>
      <c r="AD229" s="236" t="n"/>
      <c r="AE229" s="236" t="n"/>
      <c r="AF229" s="264">
        <f>IF(COUNTA(S229:AE229)=0,"",ROUND(AVERAGE(S229:AE229),1))</f>
        <v/>
      </c>
      <c r="AH229" s="236" t="n"/>
      <c r="AI229" s="236" t="n"/>
      <c r="AJ229" s="236" t="n"/>
      <c r="AK229" s="236" t="n"/>
      <c r="AL229" s="236" t="n"/>
      <c r="AM229" s="236" t="n"/>
      <c r="AN229" s="236" t="n"/>
      <c r="AO229" s="236" t="n"/>
      <c r="AP229" s="236" t="n"/>
      <c r="AQ229" s="236" t="n"/>
      <c r="AR229" s="236" t="n"/>
      <c r="AS229" s="236" t="n"/>
      <c r="AT229" s="236" t="n"/>
      <c r="AU229" s="237">
        <f>IF(COUNTA(AH229:AT229)=0,"",ROUND(AVERAGE(AH229:AT229),1))</f>
        <v/>
      </c>
    </row>
    <row r="230" ht="14.4" customHeight="1" s="185">
      <c r="A230" s="238" t="n">
        <v>12</v>
      </c>
      <c r="B230" s="239">
        <f t="array" ref="B230:B230">IFERROR(INDEX(Liste_Enfants!B$4:B$53,SMALL(IF(Liste_Enfants!E$4:E$53="D",ROW(Liste_Enfants!E$4:E$53)-3),12))&amp;" "&amp;INDEX(Liste_Enfants!C$4:C$53,SMALL(IF(Liste_Enfants!E$4:E$53="D",ROW(Liste_Enfants!E$4:E$53)-3),12)),"")</f>
        <v/>
      </c>
      <c r="C230" s="235" t="n"/>
      <c r="D230" s="236" t="n"/>
      <c r="E230" s="236" t="n"/>
      <c r="F230" s="236" t="n"/>
      <c r="G230" s="236" t="n"/>
      <c r="H230" s="236" t="n"/>
      <c r="I230" s="236" t="n"/>
      <c r="J230" s="236" t="n"/>
      <c r="K230" s="236" t="n"/>
      <c r="L230" s="236" t="n"/>
      <c r="M230" s="236" t="n"/>
      <c r="N230" s="236" t="n"/>
      <c r="O230" s="236" t="n"/>
      <c r="P230" s="236" t="n"/>
      <c r="Q230" s="264">
        <f>IF(COUNTA(D230:P230)=0,"",ROUND(AVERAGE(D230:P230),1))</f>
        <v/>
      </c>
      <c r="S230" s="236" t="n"/>
      <c r="T230" s="236" t="n"/>
      <c r="U230" s="236" t="n"/>
      <c r="V230" s="236" t="n"/>
      <c r="W230" s="236" t="n"/>
      <c r="X230" s="236" t="n"/>
      <c r="Y230" s="236" t="n"/>
      <c r="Z230" s="236" t="n"/>
      <c r="AA230" s="236" t="n"/>
      <c r="AB230" s="236" t="n"/>
      <c r="AC230" s="236" t="n"/>
      <c r="AD230" s="236" t="n"/>
      <c r="AE230" s="236" t="n"/>
      <c r="AF230" s="264">
        <f>IF(COUNTA(S230:AE230)=0,"",ROUND(AVERAGE(S230:AE230),1))</f>
        <v/>
      </c>
      <c r="AH230" s="236" t="n"/>
      <c r="AI230" s="236" t="n"/>
      <c r="AJ230" s="236" t="n"/>
      <c r="AK230" s="236" t="n"/>
      <c r="AL230" s="236" t="n"/>
      <c r="AM230" s="236" t="n"/>
      <c r="AN230" s="236" t="n"/>
      <c r="AO230" s="236" t="n"/>
      <c r="AP230" s="236" t="n"/>
      <c r="AQ230" s="236" t="n"/>
      <c r="AR230" s="236" t="n"/>
      <c r="AS230" s="236" t="n"/>
      <c r="AT230" s="236" t="n"/>
      <c r="AU230" s="237">
        <f>IF(COUNTA(AH230:AT230)=0,"",ROUND(AVERAGE(AH230:AT230),1))</f>
        <v/>
      </c>
    </row>
    <row r="231" ht="14.4" customHeight="1" s="185">
      <c r="A231" s="213" t="n">
        <v>13</v>
      </c>
      <c r="B231" s="234">
        <f t="array" ref="B231:B231">IFERROR(INDEX(Liste_Enfants!B$4:B$53,SMALL(IF(Liste_Enfants!E$4:E$53="D",ROW(Liste_Enfants!E$4:E$53)-3),13))&amp;" "&amp;INDEX(Liste_Enfants!C$4:C$53,SMALL(IF(Liste_Enfants!E$4:E$53="D",ROW(Liste_Enfants!E$4:E$53)-3),13)),"")</f>
        <v/>
      </c>
      <c r="C231" s="235" t="n"/>
      <c r="D231" s="236" t="n"/>
      <c r="E231" s="236" t="n"/>
      <c r="F231" s="236" t="n"/>
      <c r="G231" s="236" t="n"/>
      <c r="H231" s="236" t="n"/>
      <c r="I231" s="236" t="n"/>
      <c r="J231" s="236" t="n"/>
      <c r="K231" s="236" t="n"/>
      <c r="L231" s="236" t="n"/>
      <c r="M231" s="236" t="n"/>
      <c r="N231" s="236" t="n"/>
      <c r="O231" s="236" t="n"/>
      <c r="P231" s="236" t="n"/>
      <c r="Q231" s="264">
        <f>IF(COUNTA(D231:P231)=0,"",ROUND(AVERAGE(D231:P231),1))</f>
        <v/>
      </c>
      <c r="S231" s="236" t="n"/>
      <c r="T231" s="236" t="n"/>
      <c r="U231" s="236" t="n"/>
      <c r="V231" s="236" t="n"/>
      <c r="W231" s="236" t="n"/>
      <c r="X231" s="236" t="n"/>
      <c r="Y231" s="236" t="n"/>
      <c r="Z231" s="236" t="n"/>
      <c r="AA231" s="236" t="n"/>
      <c r="AB231" s="236" t="n"/>
      <c r="AC231" s="236" t="n"/>
      <c r="AD231" s="236" t="n"/>
      <c r="AE231" s="236" t="n"/>
      <c r="AF231" s="264">
        <f>IF(COUNTA(S231:AE231)=0,"",ROUND(AVERAGE(S231:AE231),1))</f>
        <v/>
      </c>
      <c r="AH231" s="236" t="n"/>
      <c r="AI231" s="236" t="n"/>
      <c r="AJ231" s="236" t="n"/>
      <c r="AK231" s="236" t="n"/>
      <c r="AL231" s="236" t="n"/>
      <c r="AM231" s="236" t="n"/>
      <c r="AN231" s="236" t="n"/>
      <c r="AO231" s="236" t="n"/>
      <c r="AP231" s="236" t="n"/>
      <c r="AQ231" s="236" t="n"/>
      <c r="AR231" s="236" t="n"/>
      <c r="AS231" s="236" t="n"/>
      <c r="AT231" s="236" t="n"/>
      <c r="AU231" s="237">
        <f>IF(COUNTA(AH231:AT231)=0,"",ROUND(AVERAGE(AH231:AT231),1))</f>
        <v/>
      </c>
    </row>
    <row r="232" ht="14.4" customHeight="1" s="185">
      <c r="A232" s="238" t="n">
        <v>14</v>
      </c>
      <c r="B232" s="239">
        <f t="array" ref="B232:B232">IFERROR(INDEX(Liste_Enfants!B$4:B$53,SMALL(IF(Liste_Enfants!E$4:E$53="D",ROW(Liste_Enfants!E$4:E$53)-3),14))&amp;" "&amp;INDEX(Liste_Enfants!C$4:C$53,SMALL(IF(Liste_Enfants!E$4:E$53="D",ROW(Liste_Enfants!E$4:E$53)-3),14)),"")</f>
        <v/>
      </c>
      <c r="C232" s="235" t="n"/>
      <c r="D232" s="236" t="n"/>
      <c r="E232" s="236" t="n"/>
      <c r="F232" s="236" t="n"/>
      <c r="G232" s="236" t="n"/>
      <c r="H232" s="236" t="n"/>
      <c r="I232" s="236" t="n"/>
      <c r="J232" s="236" t="n"/>
      <c r="K232" s="236" t="n"/>
      <c r="L232" s="236" t="n"/>
      <c r="M232" s="236" t="n"/>
      <c r="N232" s="236" t="n"/>
      <c r="O232" s="236" t="n"/>
      <c r="P232" s="236" t="n"/>
      <c r="Q232" s="264">
        <f>IF(COUNTA(D232:P232)=0,"",ROUND(AVERAGE(D232:P232),1))</f>
        <v/>
      </c>
      <c r="S232" s="236" t="n"/>
      <c r="T232" s="236" t="n"/>
      <c r="U232" s="236" t="n"/>
      <c r="V232" s="236" t="n"/>
      <c r="W232" s="236" t="n"/>
      <c r="X232" s="236" t="n"/>
      <c r="Y232" s="236" t="n"/>
      <c r="Z232" s="236" t="n"/>
      <c r="AA232" s="236" t="n"/>
      <c r="AB232" s="236" t="n"/>
      <c r="AC232" s="236" t="n"/>
      <c r="AD232" s="236" t="n"/>
      <c r="AE232" s="236" t="n"/>
      <c r="AF232" s="264">
        <f>IF(COUNTA(S232:AE232)=0,"",ROUND(AVERAGE(S232:AE232),1))</f>
        <v/>
      </c>
      <c r="AH232" s="236" t="n"/>
      <c r="AI232" s="236" t="n"/>
      <c r="AJ232" s="236" t="n"/>
      <c r="AK232" s="236" t="n"/>
      <c r="AL232" s="236" t="n"/>
      <c r="AM232" s="236" t="n"/>
      <c r="AN232" s="236" t="n"/>
      <c r="AO232" s="236" t="n"/>
      <c r="AP232" s="236" t="n"/>
      <c r="AQ232" s="236" t="n"/>
      <c r="AR232" s="236" t="n"/>
      <c r="AS232" s="236" t="n"/>
      <c r="AT232" s="236" t="n"/>
      <c r="AU232" s="237">
        <f>IF(COUNTA(AH232:AT232)=0,"",ROUND(AVERAGE(AH232:AT232),1))</f>
        <v/>
      </c>
    </row>
    <row r="233" ht="14.4" customHeight="1" s="185">
      <c r="A233" s="213" t="n">
        <v>15</v>
      </c>
      <c r="B233" s="234">
        <f t="array" ref="B233:B233">IFERROR(INDEX(Liste_Enfants!B$4:B$53,SMALL(IF(Liste_Enfants!E$4:E$53="D",ROW(Liste_Enfants!E$4:E$53)-3),15))&amp;" "&amp;INDEX(Liste_Enfants!C$4:C$53,SMALL(IF(Liste_Enfants!E$4:E$53="D",ROW(Liste_Enfants!E$4:E$53)-3),15)),"")</f>
        <v/>
      </c>
      <c r="C233" s="235" t="n"/>
      <c r="D233" s="236" t="n"/>
      <c r="E233" s="236" t="n"/>
      <c r="F233" s="236" t="n"/>
      <c r="G233" s="236" t="n"/>
      <c r="H233" s="236" t="n"/>
      <c r="I233" s="236" t="n"/>
      <c r="J233" s="236" t="n"/>
      <c r="K233" s="236" t="n"/>
      <c r="L233" s="236" t="n"/>
      <c r="M233" s="236" t="n"/>
      <c r="N233" s="236" t="n"/>
      <c r="O233" s="236" t="n"/>
      <c r="P233" s="236" t="n"/>
      <c r="Q233" s="264">
        <f>IF(COUNTA(D233:P233)=0,"",ROUND(AVERAGE(D233:P233),1))</f>
        <v/>
      </c>
      <c r="S233" s="236" t="n"/>
      <c r="T233" s="236" t="n"/>
      <c r="U233" s="236" t="n"/>
      <c r="V233" s="236" t="n"/>
      <c r="W233" s="236" t="n"/>
      <c r="X233" s="236" t="n"/>
      <c r="Y233" s="236" t="n"/>
      <c r="Z233" s="236" t="n"/>
      <c r="AA233" s="236" t="n"/>
      <c r="AB233" s="236" t="n"/>
      <c r="AC233" s="236" t="n"/>
      <c r="AD233" s="236" t="n"/>
      <c r="AE233" s="236" t="n"/>
      <c r="AF233" s="264">
        <f>IF(COUNTA(S233:AE233)=0,"",ROUND(AVERAGE(S233:AE233),1))</f>
        <v/>
      </c>
      <c r="AH233" s="236" t="n"/>
      <c r="AI233" s="236" t="n"/>
      <c r="AJ233" s="236" t="n"/>
      <c r="AK233" s="236" t="n"/>
      <c r="AL233" s="236" t="n"/>
      <c r="AM233" s="236" t="n"/>
      <c r="AN233" s="236" t="n"/>
      <c r="AO233" s="236" t="n"/>
      <c r="AP233" s="236" t="n"/>
      <c r="AQ233" s="236" t="n"/>
      <c r="AR233" s="236" t="n"/>
      <c r="AS233" s="236" t="n"/>
      <c r="AT233" s="236" t="n"/>
      <c r="AU233" s="237">
        <f>IF(COUNTA(AH233:AT233)=0,"",ROUND(AVERAGE(AH233:AT233),1))</f>
        <v/>
      </c>
    </row>
    <row r="234" ht="14.4" customHeight="1" s="185">
      <c r="A234" s="233" t="inlineStr">
        <is>
          <t>📊 MOY.</t>
        </is>
      </c>
      <c r="C234" s="235" t="n"/>
      <c r="D234" s="241">
        <f>IF(COUNTA(D219:D233)=0,"",ROUND(AVERAGE(D219:D233),1))</f>
        <v/>
      </c>
      <c r="E234" s="241">
        <f>IF(COUNTA(E219:E233)=0,"",ROUND(AVERAGE(E219:E233),1))</f>
        <v/>
      </c>
      <c r="F234" s="241">
        <f>IF(COUNTA(F219:F233)=0,"",ROUND(AVERAGE(F219:F233),1))</f>
        <v/>
      </c>
      <c r="G234" s="241">
        <f>IF(COUNTA(G219:G233)=0,"",ROUND(AVERAGE(G219:G233),1))</f>
        <v/>
      </c>
      <c r="H234" s="241">
        <f>IF(COUNTA(H219:H233)=0,"",ROUND(AVERAGE(H219:H233),1))</f>
        <v/>
      </c>
      <c r="I234" s="241">
        <f>IF(COUNTA(I219:I233)=0,"",ROUND(AVERAGE(I219:I233),1))</f>
        <v/>
      </c>
      <c r="J234" s="241">
        <f>IF(COUNTA(J219:J233)=0,"",ROUND(AVERAGE(J219:J233),1))</f>
        <v/>
      </c>
      <c r="K234" s="241">
        <f>IF(COUNTA(K219:K233)=0,"",ROUND(AVERAGE(K219:K233),1))</f>
        <v/>
      </c>
      <c r="L234" s="241">
        <f>IF(COUNTA(L219:L233)=0,"",ROUND(AVERAGE(L219:L233),1))</f>
        <v/>
      </c>
      <c r="M234" s="241">
        <f>IF(COUNTA(M219:M233)=0,"",ROUND(AVERAGE(M219:M233),1))</f>
        <v/>
      </c>
      <c r="N234" s="241">
        <f>IF(COUNTA(N219:N233)=0,"",ROUND(AVERAGE(N219:N233),1))</f>
        <v/>
      </c>
      <c r="O234" s="241">
        <f>IF(COUNTA(O219:O233)=0,"",ROUND(AVERAGE(O219:O233),1))</f>
        <v/>
      </c>
      <c r="P234" s="241">
        <f>IF(COUNTA(P219:P233)=0,"",ROUND(AVERAGE(P219:P233),1))</f>
        <v/>
      </c>
      <c r="Q234" s="265">
        <f>IF(COUNTA(Q219:Q233)=0,"",ROUND(AVERAGE(Q219:Q233),1))</f>
        <v/>
      </c>
      <c r="S234" s="241">
        <f>IF(COUNTA(S219:S233)=0,"",ROUND(AVERAGE(S219:S233),1))</f>
        <v/>
      </c>
      <c r="T234" s="241">
        <f>IF(COUNTA(T219:T233)=0,"",ROUND(AVERAGE(T219:T233),1))</f>
        <v/>
      </c>
      <c r="U234" s="241">
        <f>IF(COUNTA(U219:U233)=0,"",ROUND(AVERAGE(U219:U233),1))</f>
        <v/>
      </c>
      <c r="V234" s="241">
        <f>IF(COUNTA(V219:V233)=0,"",ROUND(AVERAGE(V219:V233),1))</f>
        <v/>
      </c>
      <c r="W234" s="241">
        <f>IF(COUNTA(W219:W233)=0,"",ROUND(AVERAGE(W219:W233),1))</f>
        <v/>
      </c>
      <c r="X234" s="241">
        <f>IF(COUNTA(X219:X233)=0,"",ROUND(AVERAGE(X219:X233),1))</f>
        <v/>
      </c>
      <c r="Y234" s="241">
        <f>IF(COUNTA(Y219:Y233)=0,"",ROUND(AVERAGE(Y219:Y233),1))</f>
        <v/>
      </c>
      <c r="Z234" s="241">
        <f>IF(COUNTA(Z219:Z233)=0,"",ROUND(AVERAGE(Z219:Z233),1))</f>
        <v/>
      </c>
      <c r="AA234" s="241">
        <f>IF(COUNTA(AA219:AA233)=0,"",ROUND(AVERAGE(AA219:AA233),1))</f>
        <v/>
      </c>
      <c r="AB234" s="241">
        <f>IF(COUNTA(AB219:AB233)=0,"",ROUND(AVERAGE(AB219:AB233),1))</f>
        <v/>
      </c>
      <c r="AC234" s="241">
        <f>IF(COUNTA(AC219:AC233)=0,"",ROUND(AVERAGE(AC219:AC233),1))</f>
        <v/>
      </c>
      <c r="AD234" s="241">
        <f>IF(COUNTA(AD219:AD233)=0,"",ROUND(AVERAGE(AD219:AD233),1))</f>
        <v/>
      </c>
      <c r="AE234" s="241">
        <f>IF(COUNTA(AE219:AE233)=0,"",ROUND(AVERAGE(AE219:AE233),1))</f>
        <v/>
      </c>
      <c r="AF234" s="265">
        <f>IF(COUNTA(AF219:AF233)=0,"",ROUND(AVERAGE(AF219:AF233),1))</f>
        <v/>
      </c>
      <c r="AH234" s="241">
        <f>IF(COUNTA(AH219:AH233)=0,"",ROUND(AVERAGE(AH219:AH233),1))</f>
        <v/>
      </c>
      <c r="AI234" s="241">
        <f>IF(COUNTA(AI219:AI233)=0,"",ROUND(AVERAGE(AI219:AI233),1))</f>
        <v/>
      </c>
      <c r="AJ234" s="241">
        <f>IF(COUNTA(AJ219:AJ233)=0,"",ROUND(AVERAGE(AJ219:AJ233),1))</f>
        <v/>
      </c>
      <c r="AK234" s="241">
        <f>IF(COUNTA(AK219:AK233)=0,"",ROUND(AVERAGE(AK219:AK233),1))</f>
        <v/>
      </c>
      <c r="AL234" s="241">
        <f>IF(COUNTA(AL219:AL233)=0,"",ROUND(AVERAGE(AL219:AL233),1))</f>
        <v/>
      </c>
      <c r="AM234" s="241">
        <f>IF(COUNTA(AM219:AM233)=0,"",ROUND(AVERAGE(AM219:AM233),1))</f>
        <v/>
      </c>
      <c r="AN234" s="241">
        <f>IF(COUNTA(AN219:AN233)=0,"",ROUND(AVERAGE(AN219:AN233),1))</f>
        <v/>
      </c>
      <c r="AO234" s="241">
        <f>IF(COUNTA(AO219:AO233)=0,"",ROUND(AVERAGE(AO219:AO233),1))</f>
        <v/>
      </c>
      <c r="AP234" s="241">
        <f>IF(COUNTA(AP219:AP233)=0,"",ROUND(AVERAGE(AP219:AP233),1))</f>
        <v/>
      </c>
      <c r="AQ234" s="241">
        <f>IF(COUNTA(AQ219:AQ233)=0,"",ROUND(AVERAGE(AQ219:AQ233),1))</f>
        <v/>
      </c>
      <c r="AR234" s="241">
        <f>IF(COUNTA(AR219:AR233)=0,"",ROUND(AVERAGE(AR219:AR233),1))</f>
        <v/>
      </c>
      <c r="AS234" s="241">
        <f>IF(COUNTA(AS219:AS233)=0,"",ROUND(AVERAGE(AS219:AS233),1))</f>
        <v/>
      </c>
      <c r="AT234" s="241">
        <f>IF(COUNTA(AT219:AT233)=0,"",ROUND(AVERAGE(AT219:AT233),1))</f>
        <v/>
      </c>
      <c r="AU234" s="266">
        <f>IF(COUNTA(AU219:AU233)=0,"",ROUND(AVERAGE(AU219:AU233),1))</f>
        <v/>
      </c>
    </row>
    <row r="235" ht="30" customHeight="1" s="185">
      <c r="A235" s="242" t="inlineStr">
        <is>
          <t>N°</t>
        </is>
      </c>
      <c r="B235" s="243" t="inlineStr">
        <is>
          <t>📅 MARDI</t>
        </is>
      </c>
      <c r="C235" s="228" t="n"/>
      <c r="D235" s="229" t="inlineStr">
        <is>
          <t>Règles</t>
        </is>
      </c>
      <c r="E235" s="229" t="inlineStr">
        <is>
          <t>Coopér.</t>
        </is>
      </c>
      <c r="F235" s="229" t="inlineStr">
        <is>
          <t>Comm.</t>
        </is>
      </c>
      <c r="G235" s="229" t="inlineStr">
        <is>
          <t>Entraide</t>
        </is>
      </c>
      <c r="H235" s="230" t="inlineStr">
        <is>
          <t>Initiat.</t>
        </is>
      </c>
      <c r="I235" s="230" t="inlineStr">
        <is>
          <t>Gest.mat</t>
        </is>
      </c>
      <c r="J235" s="230" t="inlineStr">
        <is>
          <t>Orga.</t>
        </is>
      </c>
      <c r="K235" s="231" t="inlineStr">
        <is>
          <t>Imagin.</t>
        </is>
      </c>
      <c r="L235" s="231" t="inlineStr">
        <is>
          <t>Expr.art</t>
        </is>
      </c>
      <c r="M235" s="231" t="inlineStr">
        <is>
          <t>Expr.corp</t>
        </is>
      </c>
      <c r="N235" s="232" t="inlineStr">
        <is>
          <t>Coord.</t>
        </is>
      </c>
      <c r="O235" s="232" t="inlineStr">
        <is>
          <t>Endur.</t>
        </is>
      </c>
      <c r="P235" s="232" t="inlineStr">
        <is>
          <t>Esp.sport</t>
        </is>
      </c>
      <c r="Q235" s="267" t="inlineStr">
        <is>
          <t>MOY</t>
        </is>
      </c>
      <c r="R235" s="268" t="inlineStr">
        <is>
          <t>▼ Activité</t>
        </is>
      </c>
      <c r="S235" s="229" t="inlineStr">
        <is>
          <t>Règles</t>
        </is>
      </c>
      <c r="T235" s="229" t="inlineStr">
        <is>
          <t>Coopér.</t>
        </is>
      </c>
      <c r="U235" s="229" t="inlineStr">
        <is>
          <t>Comm.</t>
        </is>
      </c>
      <c r="V235" s="229" t="inlineStr">
        <is>
          <t>Entraide</t>
        </is>
      </c>
      <c r="W235" s="230" t="inlineStr">
        <is>
          <t>Initiat.</t>
        </is>
      </c>
      <c r="X235" s="230" t="inlineStr">
        <is>
          <t>Gest.mat</t>
        </is>
      </c>
      <c r="Y235" s="230" t="inlineStr">
        <is>
          <t>Orga.</t>
        </is>
      </c>
      <c r="Z235" s="231" t="inlineStr">
        <is>
          <t>Imagin.</t>
        </is>
      </c>
      <c r="AA235" s="231" t="inlineStr">
        <is>
          <t>Expr.art</t>
        </is>
      </c>
      <c r="AB235" s="231" t="inlineStr">
        <is>
          <t>Expr.corp</t>
        </is>
      </c>
      <c r="AC235" s="232" t="inlineStr">
        <is>
          <t>Coord.</t>
        </is>
      </c>
      <c r="AD235" s="232" t="inlineStr">
        <is>
          <t>Endur.</t>
        </is>
      </c>
      <c r="AE235" s="232" t="inlineStr">
        <is>
          <t>Esp.sport</t>
        </is>
      </c>
      <c r="AF235" s="267" t="inlineStr">
        <is>
          <t>MOY</t>
        </is>
      </c>
      <c r="AH235" s="229" t="inlineStr">
        <is>
          <t>Règles</t>
        </is>
      </c>
      <c r="AI235" s="229" t="inlineStr">
        <is>
          <t>Coopér.</t>
        </is>
      </c>
      <c r="AJ235" s="229" t="inlineStr">
        <is>
          <t>Comm.</t>
        </is>
      </c>
      <c r="AK235" s="229" t="inlineStr">
        <is>
          <t>Entraide</t>
        </is>
      </c>
      <c r="AL235" s="230" t="inlineStr">
        <is>
          <t>Initiat.</t>
        </is>
      </c>
      <c r="AM235" s="230" t="inlineStr">
        <is>
          <t>Gest.mat</t>
        </is>
      </c>
      <c r="AN235" s="230" t="inlineStr">
        <is>
          <t>Orga.</t>
        </is>
      </c>
      <c r="AO235" s="231" t="inlineStr">
        <is>
          <t>Imagin.</t>
        </is>
      </c>
      <c r="AP235" s="231" t="inlineStr">
        <is>
          <t>Expr.art</t>
        </is>
      </c>
      <c r="AQ235" s="231" t="inlineStr">
        <is>
          <t>Expr.corp</t>
        </is>
      </c>
      <c r="AR235" s="232" t="inlineStr">
        <is>
          <t>Coord.</t>
        </is>
      </c>
      <c r="AS235" s="232" t="inlineStr">
        <is>
          <t>Endur.</t>
        </is>
      </c>
      <c r="AT235" s="232" t="inlineStr">
        <is>
          <t>Esp.sport</t>
        </is>
      </c>
      <c r="AU235" s="269" t="inlineStr">
        <is>
          <t>MOY</t>
        </is>
      </c>
    </row>
    <row r="236" ht="14.4" customHeight="1" s="185">
      <c r="A236" s="213" t="n">
        <v>1</v>
      </c>
      <c r="B236" s="234">
        <f t="array" ref="B236:B236">IFERROR(INDEX(Liste_Enfants!B$4:B$53,SMALL(IF(Liste_Enfants!E$4:E$53="D",ROW(Liste_Enfants!E$4:E$53)-3),1))&amp;" "&amp;INDEX(Liste_Enfants!C$4:C$53,SMALL(IF(Liste_Enfants!E$4:E$53="D",ROW(Liste_Enfants!E$4:E$53)-3),1)),"")</f>
        <v/>
      </c>
      <c r="C236" s="235" t="n"/>
      <c r="D236" s="236" t="n"/>
      <c r="E236" s="236" t="n"/>
      <c r="F236" s="236" t="n"/>
      <c r="G236" s="236" t="n"/>
      <c r="H236" s="236" t="n"/>
      <c r="I236" s="236" t="n"/>
      <c r="J236" s="236" t="n"/>
      <c r="K236" s="236" t="n"/>
      <c r="L236" s="236" t="n"/>
      <c r="M236" s="236" t="n"/>
      <c r="N236" s="236" t="n"/>
      <c r="O236" s="236" t="n"/>
      <c r="P236" s="236" t="n"/>
      <c r="Q236" s="264">
        <f>IF(COUNTA(D236:P236)=0,"",ROUND(AVERAGE(D236:P236),1))</f>
        <v/>
      </c>
      <c r="S236" s="236" t="n"/>
      <c r="T236" s="236" t="n"/>
      <c r="U236" s="236" t="n"/>
      <c r="V236" s="236" t="n"/>
      <c r="W236" s="236" t="n"/>
      <c r="X236" s="236" t="n"/>
      <c r="Y236" s="236" t="n"/>
      <c r="Z236" s="236" t="n"/>
      <c r="AA236" s="236" t="n"/>
      <c r="AB236" s="236" t="n"/>
      <c r="AC236" s="236" t="n"/>
      <c r="AD236" s="236" t="n"/>
      <c r="AE236" s="236" t="n"/>
      <c r="AF236" s="264">
        <f>IF(COUNTA(S236:AE236)=0,"",ROUND(AVERAGE(S236:AE236),1))</f>
        <v/>
      </c>
      <c r="AH236" s="236" t="n"/>
      <c r="AI236" s="236" t="n"/>
      <c r="AJ236" s="236" t="n"/>
      <c r="AK236" s="236" t="n"/>
      <c r="AL236" s="236" t="n"/>
      <c r="AM236" s="236" t="n"/>
      <c r="AN236" s="236" t="n"/>
      <c r="AO236" s="236" t="n"/>
      <c r="AP236" s="236" t="n"/>
      <c r="AQ236" s="236" t="n"/>
      <c r="AR236" s="236" t="n"/>
      <c r="AS236" s="236" t="n"/>
      <c r="AT236" s="236" t="n"/>
      <c r="AU236" s="237">
        <f>IF(COUNTA(AH236:AT236)=0,"",ROUND(AVERAGE(AH236:AT236),1))</f>
        <v/>
      </c>
    </row>
    <row r="237" ht="14.4" customHeight="1" s="185">
      <c r="A237" s="238" t="n">
        <v>2</v>
      </c>
      <c r="B237" s="239">
        <f t="array" ref="B237:B237">IFERROR(INDEX(Liste_Enfants!B$4:B$53,SMALL(IF(Liste_Enfants!E$4:E$53="D",ROW(Liste_Enfants!E$4:E$53)-3),2))&amp;" "&amp;INDEX(Liste_Enfants!C$4:C$53,SMALL(IF(Liste_Enfants!E$4:E$53="D",ROW(Liste_Enfants!E$4:E$53)-3),2)),"")</f>
        <v/>
      </c>
      <c r="C237" s="235" t="n"/>
      <c r="D237" s="236" t="n"/>
      <c r="E237" s="236" t="n"/>
      <c r="F237" s="236" t="n"/>
      <c r="G237" s="236" t="n"/>
      <c r="H237" s="236" t="n"/>
      <c r="I237" s="236" t="n"/>
      <c r="J237" s="236" t="n"/>
      <c r="K237" s="236" t="n"/>
      <c r="L237" s="236" t="n"/>
      <c r="M237" s="236" t="n"/>
      <c r="N237" s="236" t="n"/>
      <c r="O237" s="236" t="n"/>
      <c r="P237" s="236" t="n"/>
      <c r="Q237" s="264">
        <f>IF(COUNTA(D237:P237)=0,"",ROUND(AVERAGE(D237:P237),1))</f>
        <v/>
      </c>
      <c r="S237" s="236" t="n"/>
      <c r="T237" s="236" t="n"/>
      <c r="U237" s="236" t="n"/>
      <c r="V237" s="236" t="n"/>
      <c r="W237" s="236" t="n"/>
      <c r="X237" s="236" t="n"/>
      <c r="Y237" s="236" t="n"/>
      <c r="Z237" s="236" t="n"/>
      <c r="AA237" s="236" t="n"/>
      <c r="AB237" s="236" t="n"/>
      <c r="AC237" s="236" t="n"/>
      <c r="AD237" s="236" t="n"/>
      <c r="AE237" s="236" t="n"/>
      <c r="AF237" s="264">
        <f>IF(COUNTA(S237:AE237)=0,"",ROUND(AVERAGE(S237:AE237),1))</f>
        <v/>
      </c>
      <c r="AH237" s="236" t="n"/>
      <c r="AI237" s="236" t="n"/>
      <c r="AJ237" s="236" t="n"/>
      <c r="AK237" s="236" t="n"/>
      <c r="AL237" s="236" t="n"/>
      <c r="AM237" s="236" t="n"/>
      <c r="AN237" s="236" t="n"/>
      <c r="AO237" s="236" t="n"/>
      <c r="AP237" s="236" t="n"/>
      <c r="AQ237" s="236" t="n"/>
      <c r="AR237" s="236" t="n"/>
      <c r="AS237" s="236" t="n"/>
      <c r="AT237" s="236" t="n"/>
      <c r="AU237" s="237">
        <f>IF(COUNTA(AH237:AT237)=0,"",ROUND(AVERAGE(AH237:AT237),1))</f>
        <v/>
      </c>
    </row>
    <row r="238" ht="14.4" customHeight="1" s="185">
      <c r="A238" s="213" t="n">
        <v>3</v>
      </c>
      <c r="B238" s="234">
        <f t="array" ref="B238:B238">IFERROR(INDEX(Liste_Enfants!B$4:B$53,SMALL(IF(Liste_Enfants!E$4:E$53="D",ROW(Liste_Enfants!E$4:E$53)-3),3))&amp;" "&amp;INDEX(Liste_Enfants!C$4:C$53,SMALL(IF(Liste_Enfants!E$4:E$53="D",ROW(Liste_Enfants!E$4:E$53)-3),3)),"")</f>
        <v/>
      </c>
      <c r="C238" s="235" t="n"/>
      <c r="D238" s="236" t="n"/>
      <c r="E238" s="236" t="n"/>
      <c r="F238" s="236" t="n"/>
      <c r="G238" s="236" t="n"/>
      <c r="H238" s="236" t="n"/>
      <c r="I238" s="236" t="n"/>
      <c r="J238" s="236" t="n"/>
      <c r="K238" s="236" t="n"/>
      <c r="L238" s="236" t="n"/>
      <c r="M238" s="236" t="n"/>
      <c r="N238" s="236" t="n"/>
      <c r="O238" s="236" t="n"/>
      <c r="P238" s="236" t="n"/>
      <c r="Q238" s="264">
        <f>IF(COUNTA(D238:P238)=0,"",ROUND(AVERAGE(D238:P238),1))</f>
        <v/>
      </c>
      <c r="S238" s="236" t="n"/>
      <c r="T238" s="236" t="n"/>
      <c r="U238" s="236" t="n"/>
      <c r="V238" s="236" t="n"/>
      <c r="W238" s="236" t="n"/>
      <c r="X238" s="236" t="n"/>
      <c r="Y238" s="236" t="n"/>
      <c r="Z238" s="236" t="n"/>
      <c r="AA238" s="236" t="n"/>
      <c r="AB238" s="236" t="n"/>
      <c r="AC238" s="236" t="n"/>
      <c r="AD238" s="236" t="n"/>
      <c r="AE238" s="236" t="n"/>
      <c r="AF238" s="264">
        <f>IF(COUNTA(S238:AE238)=0,"",ROUND(AVERAGE(S238:AE238),1))</f>
        <v/>
      </c>
      <c r="AH238" s="236" t="n"/>
      <c r="AI238" s="236" t="n"/>
      <c r="AJ238" s="236" t="n"/>
      <c r="AK238" s="236" t="n"/>
      <c r="AL238" s="236" t="n"/>
      <c r="AM238" s="236" t="n"/>
      <c r="AN238" s="236" t="n"/>
      <c r="AO238" s="236" t="n"/>
      <c r="AP238" s="236" t="n"/>
      <c r="AQ238" s="236" t="n"/>
      <c r="AR238" s="236" t="n"/>
      <c r="AS238" s="236" t="n"/>
      <c r="AT238" s="236" t="n"/>
      <c r="AU238" s="237">
        <f>IF(COUNTA(AH238:AT238)=0,"",ROUND(AVERAGE(AH238:AT238),1))</f>
        <v/>
      </c>
    </row>
    <row r="239" ht="14.4" customHeight="1" s="185">
      <c r="A239" s="238" t="n">
        <v>4</v>
      </c>
      <c r="B239" s="239">
        <f t="array" ref="B239:B239">IFERROR(INDEX(Liste_Enfants!B$4:B$53,SMALL(IF(Liste_Enfants!E$4:E$53="D",ROW(Liste_Enfants!E$4:E$53)-3),4))&amp;" "&amp;INDEX(Liste_Enfants!C$4:C$53,SMALL(IF(Liste_Enfants!E$4:E$53="D",ROW(Liste_Enfants!E$4:E$53)-3),4)),"")</f>
        <v/>
      </c>
      <c r="C239" s="235" t="n"/>
      <c r="D239" s="236" t="n"/>
      <c r="E239" s="236" t="n"/>
      <c r="F239" s="236" t="n"/>
      <c r="G239" s="236" t="n"/>
      <c r="H239" s="236" t="n"/>
      <c r="I239" s="236" t="n"/>
      <c r="J239" s="236" t="n"/>
      <c r="K239" s="236" t="n"/>
      <c r="L239" s="236" t="n"/>
      <c r="M239" s="236" t="n"/>
      <c r="N239" s="236" t="n"/>
      <c r="O239" s="236" t="n"/>
      <c r="P239" s="236" t="n"/>
      <c r="Q239" s="264">
        <f>IF(COUNTA(D239:P239)=0,"",ROUND(AVERAGE(D239:P239),1))</f>
        <v/>
      </c>
      <c r="S239" s="236" t="n"/>
      <c r="T239" s="236" t="n"/>
      <c r="U239" s="236" t="n"/>
      <c r="V239" s="236" t="n"/>
      <c r="W239" s="236" t="n"/>
      <c r="X239" s="236" t="n"/>
      <c r="Y239" s="236" t="n"/>
      <c r="Z239" s="236" t="n"/>
      <c r="AA239" s="236" t="n"/>
      <c r="AB239" s="236" t="n"/>
      <c r="AC239" s="236" t="n"/>
      <c r="AD239" s="236" t="n"/>
      <c r="AE239" s="236" t="n"/>
      <c r="AF239" s="264">
        <f>IF(COUNTA(S239:AE239)=0,"",ROUND(AVERAGE(S239:AE239),1))</f>
        <v/>
      </c>
      <c r="AH239" s="236" t="n"/>
      <c r="AI239" s="236" t="n"/>
      <c r="AJ239" s="236" t="n"/>
      <c r="AK239" s="236" t="n"/>
      <c r="AL239" s="236" t="n"/>
      <c r="AM239" s="236" t="n"/>
      <c r="AN239" s="236" t="n"/>
      <c r="AO239" s="236" t="n"/>
      <c r="AP239" s="236" t="n"/>
      <c r="AQ239" s="236" t="n"/>
      <c r="AR239" s="236" t="n"/>
      <c r="AS239" s="236" t="n"/>
      <c r="AT239" s="236" t="n"/>
      <c r="AU239" s="237">
        <f>IF(COUNTA(AH239:AT239)=0,"",ROUND(AVERAGE(AH239:AT239),1))</f>
        <v/>
      </c>
    </row>
    <row r="240" ht="14.4" customHeight="1" s="185">
      <c r="A240" s="213" t="n">
        <v>5</v>
      </c>
      <c r="B240" s="234">
        <f t="array" ref="B240:B240">IFERROR(INDEX(Liste_Enfants!B$4:B$53,SMALL(IF(Liste_Enfants!E$4:E$53="D",ROW(Liste_Enfants!E$4:E$53)-3),5))&amp;" "&amp;INDEX(Liste_Enfants!C$4:C$53,SMALL(IF(Liste_Enfants!E$4:E$53="D",ROW(Liste_Enfants!E$4:E$53)-3),5)),"")</f>
        <v/>
      </c>
      <c r="C240" s="235" t="n"/>
      <c r="D240" s="236" t="n"/>
      <c r="E240" s="236" t="n"/>
      <c r="F240" s="236" t="n"/>
      <c r="G240" s="236" t="n"/>
      <c r="H240" s="236" t="n"/>
      <c r="I240" s="236" t="n"/>
      <c r="J240" s="236" t="n"/>
      <c r="K240" s="236" t="n"/>
      <c r="L240" s="236" t="n"/>
      <c r="M240" s="236" t="n"/>
      <c r="N240" s="236" t="n"/>
      <c r="O240" s="236" t="n"/>
      <c r="P240" s="236" t="n"/>
      <c r="Q240" s="264">
        <f>IF(COUNTA(D240:P240)=0,"",ROUND(AVERAGE(D240:P240),1))</f>
        <v/>
      </c>
      <c r="S240" s="236" t="n"/>
      <c r="T240" s="236" t="n"/>
      <c r="U240" s="236" t="n"/>
      <c r="V240" s="236" t="n"/>
      <c r="W240" s="236" t="n"/>
      <c r="X240" s="236" t="n"/>
      <c r="Y240" s="236" t="n"/>
      <c r="Z240" s="236" t="n"/>
      <c r="AA240" s="236" t="n"/>
      <c r="AB240" s="236" t="n"/>
      <c r="AC240" s="236" t="n"/>
      <c r="AD240" s="236" t="n"/>
      <c r="AE240" s="236" t="n"/>
      <c r="AF240" s="264">
        <f>IF(COUNTA(S240:AE240)=0,"",ROUND(AVERAGE(S240:AE240),1))</f>
        <v/>
      </c>
      <c r="AH240" s="236" t="n"/>
      <c r="AI240" s="236" t="n"/>
      <c r="AJ240" s="236" t="n"/>
      <c r="AK240" s="236" t="n"/>
      <c r="AL240" s="236" t="n"/>
      <c r="AM240" s="236" t="n"/>
      <c r="AN240" s="236" t="n"/>
      <c r="AO240" s="236" t="n"/>
      <c r="AP240" s="236" t="n"/>
      <c r="AQ240" s="236" t="n"/>
      <c r="AR240" s="236" t="n"/>
      <c r="AS240" s="236" t="n"/>
      <c r="AT240" s="236" t="n"/>
      <c r="AU240" s="237">
        <f>IF(COUNTA(AH240:AT240)=0,"",ROUND(AVERAGE(AH240:AT240),1))</f>
        <v/>
      </c>
    </row>
    <row r="241" ht="14.4" customHeight="1" s="185">
      <c r="A241" s="238" t="n">
        <v>6</v>
      </c>
      <c r="B241" s="239">
        <f t="array" ref="B241:B241">IFERROR(INDEX(Liste_Enfants!B$4:B$53,SMALL(IF(Liste_Enfants!E$4:E$53="D",ROW(Liste_Enfants!E$4:E$53)-3),6))&amp;" "&amp;INDEX(Liste_Enfants!C$4:C$53,SMALL(IF(Liste_Enfants!E$4:E$53="D",ROW(Liste_Enfants!E$4:E$53)-3),6)),"")</f>
        <v/>
      </c>
      <c r="C241" s="235" t="n"/>
      <c r="D241" s="236" t="n"/>
      <c r="E241" s="236" t="n"/>
      <c r="F241" s="236" t="n"/>
      <c r="G241" s="236" t="n"/>
      <c r="H241" s="236" t="n"/>
      <c r="I241" s="236" t="n"/>
      <c r="J241" s="236" t="n"/>
      <c r="K241" s="236" t="n"/>
      <c r="L241" s="236" t="n"/>
      <c r="M241" s="236" t="n"/>
      <c r="N241" s="236" t="n"/>
      <c r="O241" s="236" t="n"/>
      <c r="P241" s="236" t="n"/>
      <c r="Q241" s="264">
        <f>IF(COUNTA(D241:P241)=0,"",ROUND(AVERAGE(D241:P241),1))</f>
        <v/>
      </c>
      <c r="S241" s="236" t="n"/>
      <c r="T241" s="236" t="n"/>
      <c r="U241" s="236" t="n"/>
      <c r="V241" s="236" t="n"/>
      <c r="W241" s="236" t="n"/>
      <c r="X241" s="236" t="n"/>
      <c r="Y241" s="236" t="n"/>
      <c r="Z241" s="236" t="n"/>
      <c r="AA241" s="236" t="n"/>
      <c r="AB241" s="236" t="n"/>
      <c r="AC241" s="236" t="n"/>
      <c r="AD241" s="236" t="n"/>
      <c r="AE241" s="236" t="n"/>
      <c r="AF241" s="264">
        <f>IF(COUNTA(S241:AE241)=0,"",ROUND(AVERAGE(S241:AE241),1))</f>
        <v/>
      </c>
      <c r="AH241" s="236" t="n"/>
      <c r="AI241" s="236" t="n"/>
      <c r="AJ241" s="236" t="n"/>
      <c r="AK241" s="236" t="n"/>
      <c r="AL241" s="236" t="n"/>
      <c r="AM241" s="236" t="n"/>
      <c r="AN241" s="236" t="n"/>
      <c r="AO241" s="236" t="n"/>
      <c r="AP241" s="236" t="n"/>
      <c r="AQ241" s="236" t="n"/>
      <c r="AR241" s="236" t="n"/>
      <c r="AS241" s="236" t="n"/>
      <c r="AT241" s="236" t="n"/>
      <c r="AU241" s="237">
        <f>IF(COUNTA(AH241:AT241)=0,"",ROUND(AVERAGE(AH241:AT241),1))</f>
        <v/>
      </c>
    </row>
    <row r="242" ht="14.4" customHeight="1" s="185">
      <c r="A242" s="213" t="n">
        <v>7</v>
      </c>
      <c r="B242" s="234">
        <f t="array" ref="B242:B242">IFERROR(INDEX(Liste_Enfants!B$4:B$53,SMALL(IF(Liste_Enfants!E$4:E$53="D",ROW(Liste_Enfants!E$4:E$53)-3),7))&amp;" "&amp;INDEX(Liste_Enfants!C$4:C$53,SMALL(IF(Liste_Enfants!E$4:E$53="D",ROW(Liste_Enfants!E$4:E$53)-3),7)),"")</f>
        <v/>
      </c>
      <c r="C242" s="235" t="n"/>
      <c r="D242" s="236" t="n"/>
      <c r="E242" s="236" t="n"/>
      <c r="F242" s="236" t="n"/>
      <c r="G242" s="236" t="n"/>
      <c r="H242" s="236" t="n"/>
      <c r="I242" s="236" t="n"/>
      <c r="J242" s="236" t="n"/>
      <c r="K242" s="236" t="n"/>
      <c r="L242" s="236" t="n"/>
      <c r="M242" s="236" t="n"/>
      <c r="N242" s="236" t="n"/>
      <c r="O242" s="236" t="n"/>
      <c r="P242" s="236" t="n"/>
      <c r="Q242" s="264">
        <f>IF(COUNTA(D242:P242)=0,"",ROUND(AVERAGE(D242:P242),1))</f>
        <v/>
      </c>
      <c r="S242" s="236" t="n"/>
      <c r="T242" s="236" t="n"/>
      <c r="U242" s="236" t="n"/>
      <c r="V242" s="236" t="n"/>
      <c r="W242" s="236" t="n"/>
      <c r="X242" s="236" t="n"/>
      <c r="Y242" s="236" t="n"/>
      <c r="Z242" s="236" t="n"/>
      <c r="AA242" s="236" t="n"/>
      <c r="AB242" s="236" t="n"/>
      <c r="AC242" s="236" t="n"/>
      <c r="AD242" s="236" t="n"/>
      <c r="AE242" s="236" t="n"/>
      <c r="AF242" s="264">
        <f>IF(COUNTA(S242:AE242)=0,"",ROUND(AVERAGE(S242:AE242),1))</f>
        <v/>
      </c>
      <c r="AH242" s="236" t="n"/>
      <c r="AI242" s="236" t="n"/>
      <c r="AJ242" s="236" t="n"/>
      <c r="AK242" s="236" t="n"/>
      <c r="AL242" s="236" t="n"/>
      <c r="AM242" s="236" t="n"/>
      <c r="AN242" s="236" t="n"/>
      <c r="AO242" s="236" t="n"/>
      <c r="AP242" s="236" t="n"/>
      <c r="AQ242" s="236" t="n"/>
      <c r="AR242" s="236" t="n"/>
      <c r="AS242" s="236" t="n"/>
      <c r="AT242" s="236" t="n"/>
      <c r="AU242" s="237">
        <f>IF(COUNTA(AH242:AT242)=0,"",ROUND(AVERAGE(AH242:AT242),1))</f>
        <v/>
      </c>
    </row>
    <row r="243" ht="14.4" customHeight="1" s="185">
      <c r="A243" s="238" t="n">
        <v>8</v>
      </c>
      <c r="B243" s="239">
        <f t="array" ref="B243:B243">IFERROR(INDEX(Liste_Enfants!B$4:B$53,SMALL(IF(Liste_Enfants!E$4:E$53="D",ROW(Liste_Enfants!E$4:E$53)-3),8))&amp;" "&amp;INDEX(Liste_Enfants!C$4:C$53,SMALL(IF(Liste_Enfants!E$4:E$53="D",ROW(Liste_Enfants!E$4:E$53)-3),8)),"")</f>
        <v/>
      </c>
      <c r="C243" s="235" t="n"/>
      <c r="D243" s="236" t="n"/>
      <c r="E243" s="236" t="n"/>
      <c r="F243" s="236" t="n"/>
      <c r="G243" s="236" t="n"/>
      <c r="H243" s="236" t="n"/>
      <c r="I243" s="236" t="n"/>
      <c r="J243" s="236" t="n"/>
      <c r="K243" s="236" t="n"/>
      <c r="L243" s="236" t="n"/>
      <c r="M243" s="236" t="n"/>
      <c r="N243" s="236" t="n"/>
      <c r="O243" s="236" t="n"/>
      <c r="P243" s="236" t="n"/>
      <c r="Q243" s="264">
        <f>IF(COUNTA(D243:P243)=0,"",ROUND(AVERAGE(D243:P243),1))</f>
        <v/>
      </c>
      <c r="S243" s="236" t="n"/>
      <c r="T243" s="236" t="n"/>
      <c r="U243" s="236" t="n"/>
      <c r="V243" s="236" t="n"/>
      <c r="W243" s="236" t="n"/>
      <c r="X243" s="236" t="n"/>
      <c r="Y243" s="236" t="n"/>
      <c r="Z243" s="236" t="n"/>
      <c r="AA243" s="236" t="n"/>
      <c r="AB243" s="236" t="n"/>
      <c r="AC243" s="236" t="n"/>
      <c r="AD243" s="236" t="n"/>
      <c r="AE243" s="236" t="n"/>
      <c r="AF243" s="264">
        <f>IF(COUNTA(S243:AE243)=0,"",ROUND(AVERAGE(S243:AE243),1))</f>
        <v/>
      </c>
      <c r="AH243" s="236" t="n"/>
      <c r="AI243" s="236" t="n"/>
      <c r="AJ243" s="236" t="n"/>
      <c r="AK243" s="236" t="n"/>
      <c r="AL243" s="236" t="n"/>
      <c r="AM243" s="236" t="n"/>
      <c r="AN243" s="236" t="n"/>
      <c r="AO243" s="236" t="n"/>
      <c r="AP243" s="236" t="n"/>
      <c r="AQ243" s="236" t="n"/>
      <c r="AR243" s="236" t="n"/>
      <c r="AS243" s="236" t="n"/>
      <c r="AT243" s="236" t="n"/>
      <c r="AU243" s="237">
        <f>IF(COUNTA(AH243:AT243)=0,"",ROUND(AVERAGE(AH243:AT243),1))</f>
        <v/>
      </c>
    </row>
    <row r="244" ht="14.4" customHeight="1" s="185">
      <c r="A244" s="213" t="n">
        <v>9</v>
      </c>
      <c r="B244" s="234">
        <f t="array" ref="B244:B244">IFERROR(INDEX(Liste_Enfants!B$4:B$53,SMALL(IF(Liste_Enfants!E$4:E$53="D",ROW(Liste_Enfants!E$4:E$53)-3),9))&amp;" "&amp;INDEX(Liste_Enfants!C$4:C$53,SMALL(IF(Liste_Enfants!E$4:E$53="D",ROW(Liste_Enfants!E$4:E$53)-3),9)),"")</f>
        <v/>
      </c>
      <c r="C244" s="235" t="n"/>
      <c r="D244" s="236" t="n"/>
      <c r="E244" s="236" t="n"/>
      <c r="F244" s="236" t="n"/>
      <c r="G244" s="236" t="n"/>
      <c r="H244" s="236" t="n"/>
      <c r="I244" s="236" t="n"/>
      <c r="J244" s="236" t="n"/>
      <c r="K244" s="236" t="n"/>
      <c r="L244" s="236" t="n"/>
      <c r="M244" s="236" t="n"/>
      <c r="N244" s="236" t="n"/>
      <c r="O244" s="236" t="n"/>
      <c r="P244" s="236" t="n"/>
      <c r="Q244" s="264">
        <f>IF(COUNTA(D244:P244)=0,"",ROUND(AVERAGE(D244:P244),1))</f>
        <v/>
      </c>
      <c r="S244" s="236" t="n"/>
      <c r="T244" s="236" t="n"/>
      <c r="U244" s="236" t="n"/>
      <c r="V244" s="236" t="n"/>
      <c r="W244" s="236" t="n"/>
      <c r="X244" s="236" t="n"/>
      <c r="Y244" s="236" t="n"/>
      <c r="Z244" s="236" t="n"/>
      <c r="AA244" s="236" t="n"/>
      <c r="AB244" s="236" t="n"/>
      <c r="AC244" s="236" t="n"/>
      <c r="AD244" s="236" t="n"/>
      <c r="AE244" s="236" t="n"/>
      <c r="AF244" s="264">
        <f>IF(COUNTA(S244:AE244)=0,"",ROUND(AVERAGE(S244:AE244),1))</f>
        <v/>
      </c>
      <c r="AH244" s="236" t="n"/>
      <c r="AI244" s="236" t="n"/>
      <c r="AJ244" s="236" t="n"/>
      <c r="AK244" s="236" t="n"/>
      <c r="AL244" s="236" t="n"/>
      <c r="AM244" s="236" t="n"/>
      <c r="AN244" s="236" t="n"/>
      <c r="AO244" s="236" t="n"/>
      <c r="AP244" s="236" t="n"/>
      <c r="AQ244" s="236" t="n"/>
      <c r="AR244" s="236" t="n"/>
      <c r="AS244" s="236" t="n"/>
      <c r="AT244" s="236" t="n"/>
      <c r="AU244" s="237">
        <f>IF(COUNTA(AH244:AT244)=0,"",ROUND(AVERAGE(AH244:AT244),1))</f>
        <v/>
      </c>
    </row>
    <row r="245" ht="14.4" customHeight="1" s="185">
      <c r="A245" s="238" t="n">
        <v>10</v>
      </c>
      <c r="B245" s="239">
        <f t="array" ref="B245:B245">IFERROR(INDEX(Liste_Enfants!B$4:B$53,SMALL(IF(Liste_Enfants!E$4:E$53="D",ROW(Liste_Enfants!E$4:E$53)-3),10))&amp;" "&amp;INDEX(Liste_Enfants!C$4:C$53,SMALL(IF(Liste_Enfants!E$4:E$53="D",ROW(Liste_Enfants!E$4:E$53)-3),10)),"")</f>
        <v/>
      </c>
      <c r="C245" s="235" t="n"/>
      <c r="D245" s="236" t="n"/>
      <c r="E245" s="236" t="n"/>
      <c r="F245" s="236" t="n"/>
      <c r="G245" s="236" t="n"/>
      <c r="H245" s="236" t="n"/>
      <c r="I245" s="236" t="n"/>
      <c r="J245" s="236" t="n"/>
      <c r="K245" s="236" t="n"/>
      <c r="L245" s="236" t="n"/>
      <c r="M245" s="236" t="n"/>
      <c r="N245" s="236" t="n"/>
      <c r="O245" s="236" t="n"/>
      <c r="P245" s="236" t="n"/>
      <c r="Q245" s="264">
        <f>IF(COUNTA(D245:P245)=0,"",ROUND(AVERAGE(D245:P245),1))</f>
        <v/>
      </c>
      <c r="S245" s="236" t="n"/>
      <c r="T245" s="236" t="n"/>
      <c r="U245" s="236" t="n"/>
      <c r="V245" s="236" t="n"/>
      <c r="W245" s="236" t="n"/>
      <c r="X245" s="236" t="n"/>
      <c r="Y245" s="236" t="n"/>
      <c r="Z245" s="236" t="n"/>
      <c r="AA245" s="236" t="n"/>
      <c r="AB245" s="236" t="n"/>
      <c r="AC245" s="236" t="n"/>
      <c r="AD245" s="236" t="n"/>
      <c r="AE245" s="236" t="n"/>
      <c r="AF245" s="264">
        <f>IF(COUNTA(S245:AE245)=0,"",ROUND(AVERAGE(S245:AE245),1))</f>
        <v/>
      </c>
      <c r="AH245" s="236" t="n"/>
      <c r="AI245" s="236" t="n"/>
      <c r="AJ245" s="236" t="n"/>
      <c r="AK245" s="236" t="n"/>
      <c r="AL245" s="236" t="n"/>
      <c r="AM245" s="236" t="n"/>
      <c r="AN245" s="236" t="n"/>
      <c r="AO245" s="236" t="n"/>
      <c r="AP245" s="236" t="n"/>
      <c r="AQ245" s="236" t="n"/>
      <c r="AR245" s="236" t="n"/>
      <c r="AS245" s="236" t="n"/>
      <c r="AT245" s="236" t="n"/>
      <c r="AU245" s="237">
        <f>IF(COUNTA(AH245:AT245)=0,"",ROUND(AVERAGE(AH245:AT245),1))</f>
        <v/>
      </c>
    </row>
    <row r="246" ht="14.4" customHeight="1" s="185">
      <c r="A246" s="213" t="n">
        <v>11</v>
      </c>
      <c r="B246" s="234">
        <f t="array" ref="B246:B246">IFERROR(INDEX(Liste_Enfants!B$4:B$53,SMALL(IF(Liste_Enfants!E$4:E$53="D",ROW(Liste_Enfants!E$4:E$53)-3),11))&amp;" "&amp;INDEX(Liste_Enfants!C$4:C$53,SMALL(IF(Liste_Enfants!E$4:E$53="D",ROW(Liste_Enfants!E$4:E$53)-3),11)),"")</f>
        <v/>
      </c>
      <c r="C246" s="235" t="n"/>
      <c r="D246" s="236" t="n"/>
      <c r="E246" s="236" t="n"/>
      <c r="F246" s="236" t="n"/>
      <c r="G246" s="236" t="n"/>
      <c r="H246" s="236" t="n"/>
      <c r="I246" s="236" t="n"/>
      <c r="J246" s="236" t="n"/>
      <c r="K246" s="236" t="n"/>
      <c r="L246" s="236" t="n"/>
      <c r="M246" s="236" t="n"/>
      <c r="N246" s="236" t="n"/>
      <c r="O246" s="236" t="n"/>
      <c r="P246" s="236" t="n"/>
      <c r="Q246" s="264">
        <f>IF(COUNTA(D246:P246)=0,"",ROUND(AVERAGE(D246:P246),1))</f>
        <v/>
      </c>
      <c r="S246" s="236" t="n"/>
      <c r="T246" s="236" t="n"/>
      <c r="U246" s="236" t="n"/>
      <c r="V246" s="236" t="n"/>
      <c r="W246" s="236" t="n"/>
      <c r="X246" s="236" t="n"/>
      <c r="Y246" s="236" t="n"/>
      <c r="Z246" s="236" t="n"/>
      <c r="AA246" s="236" t="n"/>
      <c r="AB246" s="236" t="n"/>
      <c r="AC246" s="236" t="n"/>
      <c r="AD246" s="236" t="n"/>
      <c r="AE246" s="236" t="n"/>
      <c r="AF246" s="264">
        <f>IF(COUNTA(S246:AE246)=0,"",ROUND(AVERAGE(S246:AE246),1))</f>
        <v/>
      </c>
      <c r="AH246" s="236" t="n"/>
      <c r="AI246" s="236" t="n"/>
      <c r="AJ246" s="236" t="n"/>
      <c r="AK246" s="236" t="n"/>
      <c r="AL246" s="236" t="n"/>
      <c r="AM246" s="236" t="n"/>
      <c r="AN246" s="236" t="n"/>
      <c r="AO246" s="236" t="n"/>
      <c r="AP246" s="236" t="n"/>
      <c r="AQ246" s="236" t="n"/>
      <c r="AR246" s="236" t="n"/>
      <c r="AS246" s="236" t="n"/>
      <c r="AT246" s="236" t="n"/>
      <c r="AU246" s="237">
        <f>IF(COUNTA(AH246:AT246)=0,"",ROUND(AVERAGE(AH246:AT246),1))</f>
        <v/>
      </c>
    </row>
    <row r="247" ht="14.4" customHeight="1" s="185">
      <c r="A247" s="238" t="n">
        <v>12</v>
      </c>
      <c r="B247" s="239">
        <f t="array" ref="B247:B247">IFERROR(INDEX(Liste_Enfants!B$4:B$53,SMALL(IF(Liste_Enfants!E$4:E$53="D",ROW(Liste_Enfants!E$4:E$53)-3),12))&amp;" "&amp;INDEX(Liste_Enfants!C$4:C$53,SMALL(IF(Liste_Enfants!E$4:E$53="D",ROW(Liste_Enfants!E$4:E$53)-3),12)),"")</f>
        <v/>
      </c>
      <c r="C247" s="235" t="n"/>
      <c r="D247" s="236" t="n"/>
      <c r="E247" s="236" t="n"/>
      <c r="F247" s="236" t="n"/>
      <c r="G247" s="236" t="n"/>
      <c r="H247" s="236" t="n"/>
      <c r="I247" s="236" t="n"/>
      <c r="J247" s="236" t="n"/>
      <c r="K247" s="236" t="n"/>
      <c r="L247" s="236" t="n"/>
      <c r="M247" s="236" t="n"/>
      <c r="N247" s="236" t="n"/>
      <c r="O247" s="236" t="n"/>
      <c r="P247" s="236" t="n"/>
      <c r="Q247" s="264">
        <f>IF(COUNTA(D247:P247)=0,"",ROUND(AVERAGE(D247:P247),1))</f>
        <v/>
      </c>
      <c r="S247" s="236" t="n"/>
      <c r="T247" s="236" t="n"/>
      <c r="U247" s="236" t="n"/>
      <c r="V247" s="236" t="n"/>
      <c r="W247" s="236" t="n"/>
      <c r="X247" s="236" t="n"/>
      <c r="Y247" s="236" t="n"/>
      <c r="Z247" s="236" t="n"/>
      <c r="AA247" s="236" t="n"/>
      <c r="AB247" s="236" t="n"/>
      <c r="AC247" s="236" t="n"/>
      <c r="AD247" s="236" t="n"/>
      <c r="AE247" s="236" t="n"/>
      <c r="AF247" s="264">
        <f>IF(COUNTA(S247:AE247)=0,"",ROUND(AVERAGE(S247:AE247),1))</f>
        <v/>
      </c>
      <c r="AH247" s="236" t="n"/>
      <c r="AI247" s="236" t="n"/>
      <c r="AJ247" s="236" t="n"/>
      <c r="AK247" s="236" t="n"/>
      <c r="AL247" s="236" t="n"/>
      <c r="AM247" s="236" t="n"/>
      <c r="AN247" s="236" t="n"/>
      <c r="AO247" s="236" t="n"/>
      <c r="AP247" s="236" t="n"/>
      <c r="AQ247" s="236" t="n"/>
      <c r="AR247" s="236" t="n"/>
      <c r="AS247" s="236" t="n"/>
      <c r="AT247" s="236" t="n"/>
      <c r="AU247" s="237">
        <f>IF(COUNTA(AH247:AT247)=0,"",ROUND(AVERAGE(AH247:AT247),1))</f>
        <v/>
      </c>
    </row>
    <row r="248" ht="14.4" customHeight="1" s="185">
      <c r="A248" s="213" t="n">
        <v>13</v>
      </c>
      <c r="B248" s="234">
        <f t="array" ref="B248:B248">IFERROR(INDEX(Liste_Enfants!B$4:B$53,SMALL(IF(Liste_Enfants!E$4:E$53="D",ROW(Liste_Enfants!E$4:E$53)-3),13))&amp;" "&amp;INDEX(Liste_Enfants!C$4:C$53,SMALL(IF(Liste_Enfants!E$4:E$53="D",ROW(Liste_Enfants!E$4:E$53)-3),13)),"")</f>
        <v/>
      </c>
      <c r="C248" s="235" t="n"/>
      <c r="D248" s="236" t="n"/>
      <c r="E248" s="236" t="n"/>
      <c r="F248" s="236" t="n"/>
      <c r="G248" s="236" t="n"/>
      <c r="H248" s="236" t="n"/>
      <c r="I248" s="236" t="n"/>
      <c r="J248" s="236" t="n"/>
      <c r="K248" s="236" t="n"/>
      <c r="L248" s="236" t="n"/>
      <c r="M248" s="236" t="n"/>
      <c r="N248" s="236" t="n"/>
      <c r="O248" s="236" t="n"/>
      <c r="P248" s="236" t="n"/>
      <c r="Q248" s="264">
        <f>IF(COUNTA(D248:P248)=0,"",ROUND(AVERAGE(D248:P248),1))</f>
        <v/>
      </c>
      <c r="S248" s="236" t="n"/>
      <c r="T248" s="236" t="n"/>
      <c r="U248" s="236" t="n"/>
      <c r="V248" s="236" t="n"/>
      <c r="W248" s="236" t="n"/>
      <c r="X248" s="236" t="n"/>
      <c r="Y248" s="236" t="n"/>
      <c r="Z248" s="236" t="n"/>
      <c r="AA248" s="236" t="n"/>
      <c r="AB248" s="236" t="n"/>
      <c r="AC248" s="236" t="n"/>
      <c r="AD248" s="236" t="n"/>
      <c r="AE248" s="236" t="n"/>
      <c r="AF248" s="264">
        <f>IF(COUNTA(S248:AE248)=0,"",ROUND(AVERAGE(S248:AE248),1))</f>
        <v/>
      </c>
      <c r="AH248" s="236" t="n"/>
      <c r="AI248" s="236" t="n"/>
      <c r="AJ248" s="236" t="n"/>
      <c r="AK248" s="236" t="n"/>
      <c r="AL248" s="236" t="n"/>
      <c r="AM248" s="236" t="n"/>
      <c r="AN248" s="236" t="n"/>
      <c r="AO248" s="236" t="n"/>
      <c r="AP248" s="236" t="n"/>
      <c r="AQ248" s="236" t="n"/>
      <c r="AR248" s="236" t="n"/>
      <c r="AS248" s="236" t="n"/>
      <c r="AT248" s="236" t="n"/>
      <c r="AU248" s="237">
        <f>IF(COUNTA(AH248:AT248)=0,"",ROUND(AVERAGE(AH248:AT248),1))</f>
        <v/>
      </c>
    </row>
    <row r="249" ht="14.4" customHeight="1" s="185">
      <c r="A249" s="238" t="n">
        <v>14</v>
      </c>
      <c r="B249" s="239">
        <f t="array" ref="B249:B249">IFERROR(INDEX(Liste_Enfants!B$4:B$53,SMALL(IF(Liste_Enfants!E$4:E$53="D",ROW(Liste_Enfants!E$4:E$53)-3),14))&amp;" "&amp;INDEX(Liste_Enfants!C$4:C$53,SMALL(IF(Liste_Enfants!E$4:E$53="D",ROW(Liste_Enfants!E$4:E$53)-3),14)),"")</f>
        <v/>
      </c>
      <c r="C249" s="235" t="n"/>
      <c r="D249" s="236" t="n"/>
      <c r="E249" s="236" t="n"/>
      <c r="F249" s="236" t="n"/>
      <c r="G249" s="236" t="n"/>
      <c r="H249" s="236" t="n"/>
      <c r="I249" s="236" t="n"/>
      <c r="J249" s="236" t="n"/>
      <c r="K249" s="236" t="n"/>
      <c r="L249" s="236" t="n"/>
      <c r="M249" s="236" t="n"/>
      <c r="N249" s="236" t="n"/>
      <c r="O249" s="236" t="n"/>
      <c r="P249" s="236" t="n"/>
      <c r="Q249" s="264">
        <f>IF(COUNTA(D249:P249)=0,"",ROUND(AVERAGE(D249:P249),1))</f>
        <v/>
      </c>
      <c r="S249" s="236" t="n"/>
      <c r="T249" s="236" t="n"/>
      <c r="U249" s="236" t="n"/>
      <c r="V249" s="236" t="n"/>
      <c r="W249" s="236" t="n"/>
      <c r="X249" s="236" t="n"/>
      <c r="Y249" s="236" t="n"/>
      <c r="Z249" s="236" t="n"/>
      <c r="AA249" s="236" t="n"/>
      <c r="AB249" s="236" t="n"/>
      <c r="AC249" s="236" t="n"/>
      <c r="AD249" s="236" t="n"/>
      <c r="AE249" s="236" t="n"/>
      <c r="AF249" s="264">
        <f>IF(COUNTA(S249:AE249)=0,"",ROUND(AVERAGE(S249:AE249),1))</f>
        <v/>
      </c>
      <c r="AH249" s="236" t="n"/>
      <c r="AI249" s="236" t="n"/>
      <c r="AJ249" s="236" t="n"/>
      <c r="AK249" s="236" t="n"/>
      <c r="AL249" s="236" t="n"/>
      <c r="AM249" s="236" t="n"/>
      <c r="AN249" s="236" t="n"/>
      <c r="AO249" s="236" t="n"/>
      <c r="AP249" s="236" t="n"/>
      <c r="AQ249" s="236" t="n"/>
      <c r="AR249" s="236" t="n"/>
      <c r="AS249" s="236" t="n"/>
      <c r="AT249" s="236" t="n"/>
      <c r="AU249" s="237">
        <f>IF(COUNTA(AH249:AT249)=0,"",ROUND(AVERAGE(AH249:AT249),1))</f>
        <v/>
      </c>
    </row>
    <row r="250" ht="14.4" customHeight="1" s="185">
      <c r="A250" s="213" t="n">
        <v>15</v>
      </c>
      <c r="B250" s="234">
        <f t="array" ref="B250:B250">IFERROR(INDEX(Liste_Enfants!B$4:B$53,SMALL(IF(Liste_Enfants!E$4:E$53="D",ROW(Liste_Enfants!E$4:E$53)-3),15))&amp;" "&amp;INDEX(Liste_Enfants!C$4:C$53,SMALL(IF(Liste_Enfants!E$4:E$53="D",ROW(Liste_Enfants!E$4:E$53)-3),15)),"")</f>
        <v/>
      </c>
      <c r="C250" s="235" t="n"/>
      <c r="D250" s="236" t="n"/>
      <c r="E250" s="236" t="n"/>
      <c r="F250" s="236" t="n"/>
      <c r="G250" s="236" t="n"/>
      <c r="H250" s="236" t="n"/>
      <c r="I250" s="236" t="n"/>
      <c r="J250" s="236" t="n"/>
      <c r="K250" s="236" t="n"/>
      <c r="L250" s="236" t="n"/>
      <c r="M250" s="236" t="n"/>
      <c r="N250" s="236" t="n"/>
      <c r="O250" s="236" t="n"/>
      <c r="P250" s="236" t="n"/>
      <c r="Q250" s="264">
        <f>IF(COUNTA(D250:P250)=0,"",ROUND(AVERAGE(D250:P250),1))</f>
        <v/>
      </c>
      <c r="S250" s="236" t="n"/>
      <c r="T250" s="236" t="n"/>
      <c r="U250" s="236" t="n"/>
      <c r="V250" s="236" t="n"/>
      <c r="W250" s="236" t="n"/>
      <c r="X250" s="236" t="n"/>
      <c r="Y250" s="236" t="n"/>
      <c r="Z250" s="236" t="n"/>
      <c r="AA250" s="236" t="n"/>
      <c r="AB250" s="236" t="n"/>
      <c r="AC250" s="236" t="n"/>
      <c r="AD250" s="236" t="n"/>
      <c r="AE250" s="236" t="n"/>
      <c r="AF250" s="264">
        <f>IF(COUNTA(S250:AE250)=0,"",ROUND(AVERAGE(S250:AE250),1))</f>
        <v/>
      </c>
      <c r="AH250" s="236" t="n"/>
      <c r="AI250" s="236" t="n"/>
      <c r="AJ250" s="236" t="n"/>
      <c r="AK250" s="236" t="n"/>
      <c r="AL250" s="236" t="n"/>
      <c r="AM250" s="236" t="n"/>
      <c r="AN250" s="236" t="n"/>
      <c r="AO250" s="236" t="n"/>
      <c r="AP250" s="236" t="n"/>
      <c r="AQ250" s="236" t="n"/>
      <c r="AR250" s="236" t="n"/>
      <c r="AS250" s="236" t="n"/>
      <c r="AT250" s="236" t="n"/>
      <c r="AU250" s="237">
        <f>IF(COUNTA(AH250:AT250)=0,"",ROUND(AVERAGE(AH250:AT250),1))</f>
        <v/>
      </c>
    </row>
    <row r="251" ht="14.4" customHeight="1" s="185">
      <c r="A251" s="233" t="inlineStr">
        <is>
          <t>📊 MOY.</t>
        </is>
      </c>
      <c r="C251" s="235" t="n"/>
      <c r="D251" s="241">
        <f>IF(COUNTA(D236:D250)=0,"",ROUND(AVERAGE(D236:D250),1))</f>
        <v/>
      </c>
      <c r="E251" s="241">
        <f>IF(COUNTA(E236:E250)=0,"",ROUND(AVERAGE(E236:E250),1))</f>
        <v/>
      </c>
      <c r="F251" s="241">
        <f>IF(COUNTA(F236:F250)=0,"",ROUND(AVERAGE(F236:F250),1))</f>
        <v/>
      </c>
      <c r="G251" s="241">
        <f>IF(COUNTA(G236:G250)=0,"",ROUND(AVERAGE(G236:G250),1))</f>
        <v/>
      </c>
      <c r="H251" s="241">
        <f>IF(COUNTA(H236:H250)=0,"",ROUND(AVERAGE(H236:H250),1))</f>
        <v/>
      </c>
      <c r="I251" s="241">
        <f>IF(COUNTA(I236:I250)=0,"",ROUND(AVERAGE(I236:I250),1))</f>
        <v/>
      </c>
      <c r="J251" s="241">
        <f>IF(COUNTA(J236:J250)=0,"",ROUND(AVERAGE(J236:J250),1))</f>
        <v/>
      </c>
      <c r="K251" s="241">
        <f>IF(COUNTA(K236:K250)=0,"",ROUND(AVERAGE(K236:K250),1))</f>
        <v/>
      </c>
      <c r="L251" s="241">
        <f>IF(COUNTA(L236:L250)=0,"",ROUND(AVERAGE(L236:L250),1))</f>
        <v/>
      </c>
      <c r="M251" s="241">
        <f>IF(COUNTA(M236:M250)=0,"",ROUND(AVERAGE(M236:M250),1))</f>
        <v/>
      </c>
      <c r="N251" s="241">
        <f>IF(COUNTA(N236:N250)=0,"",ROUND(AVERAGE(N236:N250),1))</f>
        <v/>
      </c>
      <c r="O251" s="241">
        <f>IF(COUNTA(O236:O250)=0,"",ROUND(AVERAGE(O236:O250),1))</f>
        <v/>
      </c>
      <c r="P251" s="241">
        <f>IF(COUNTA(P236:P250)=0,"",ROUND(AVERAGE(P236:P250),1))</f>
        <v/>
      </c>
      <c r="Q251" s="265">
        <f>IF(COUNTA(Q236:Q250)=0,"",ROUND(AVERAGE(Q236:Q250),1))</f>
        <v/>
      </c>
      <c r="S251" s="241">
        <f>IF(COUNTA(S236:S250)=0,"",ROUND(AVERAGE(S236:S250),1))</f>
        <v/>
      </c>
      <c r="T251" s="241">
        <f>IF(COUNTA(T236:T250)=0,"",ROUND(AVERAGE(T236:T250),1))</f>
        <v/>
      </c>
      <c r="U251" s="241">
        <f>IF(COUNTA(U236:U250)=0,"",ROUND(AVERAGE(U236:U250),1))</f>
        <v/>
      </c>
      <c r="V251" s="241">
        <f>IF(COUNTA(V236:V250)=0,"",ROUND(AVERAGE(V236:V250),1))</f>
        <v/>
      </c>
      <c r="W251" s="241">
        <f>IF(COUNTA(W236:W250)=0,"",ROUND(AVERAGE(W236:W250),1))</f>
        <v/>
      </c>
      <c r="X251" s="241">
        <f>IF(COUNTA(X236:X250)=0,"",ROUND(AVERAGE(X236:X250),1))</f>
        <v/>
      </c>
      <c r="Y251" s="241">
        <f>IF(COUNTA(Y236:Y250)=0,"",ROUND(AVERAGE(Y236:Y250),1))</f>
        <v/>
      </c>
      <c r="Z251" s="241">
        <f>IF(COUNTA(Z236:Z250)=0,"",ROUND(AVERAGE(Z236:Z250),1))</f>
        <v/>
      </c>
      <c r="AA251" s="241">
        <f>IF(COUNTA(AA236:AA250)=0,"",ROUND(AVERAGE(AA236:AA250),1))</f>
        <v/>
      </c>
      <c r="AB251" s="241">
        <f>IF(COUNTA(AB236:AB250)=0,"",ROUND(AVERAGE(AB236:AB250),1))</f>
        <v/>
      </c>
      <c r="AC251" s="241">
        <f>IF(COUNTA(AC236:AC250)=0,"",ROUND(AVERAGE(AC236:AC250),1))</f>
        <v/>
      </c>
      <c r="AD251" s="241">
        <f>IF(COUNTA(AD236:AD250)=0,"",ROUND(AVERAGE(AD236:AD250),1))</f>
        <v/>
      </c>
      <c r="AE251" s="241">
        <f>IF(COUNTA(AE236:AE250)=0,"",ROUND(AVERAGE(AE236:AE250),1))</f>
        <v/>
      </c>
      <c r="AF251" s="265">
        <f>IF(COUNTA(AF236:AF250)=0,"",ROUND(AVERAGE(AF236:AF250),1))</f>
        <v/>
      </c>
      <c r="AH251" s="241">
        <f>IF(COUNTA(AH236:AH250)=0,"",ROUND(AVERAGE(AH236:AH250),1))</f>
        <v/>
      </c>
      <c r="AI251" s="241">
        <f>IF(COUNTA(AI236:AI250)=0,"",ROUND(AVERAGE(AI236:AI250),1))</f>
        <v/>
      </c>
      <c r="AJ251" s="241">
        <f>IF(COUNTA(AJ236:AJ250)=0,"",ROUND(AVERAGE(AJ236:AJ250),1))</f>
        <v/>
      </c>
      <c r="AK251" s="241">
        <f>IF(COUNTA(AK236:AK250)=0,"",ROUND(AVERAGE(AK236:AK250),1))</f>
        <v/>
      </c>
      <c r="AL251" s="241">
        <f>IF(COUNTA(AL236:AL250)=0,"",ROUND(AVERAGE(AL236:AL250),1))</f>
        <v/>
      </c>
      <c r="AM251" s="241">
        <f>IF(COUNTA(AM236:AM250)=0,"",ROUND(AVERAGE(AM236:AM250),1))</f>
        <v/>
      </c>
      <c r="AN251" s="241">
        <f>IF(COUNTA(AN236:AN250)=0,"",ROUND(AVERAGE(AN236:AN250),1))</f>
        <v/>
      </c>
      <c r="AO251" s="241">
        <f>IF(COUNTA(AO236:AO250)=0,"",ROUND(AVERAGE(AO236:AO250),1))</f>
        <v/>
      </c>
      <c r="AP251" s="241">
        <f>IF(COUNTA(AP236:AP250)=0,"",ROUND(AVERAGE(AP236:AP250),1))</f>
        <v/>
      </c>
      <c r="AQ251" s="241">
        <f>IF(COUNTA(AQ236:AQ250)=0,"",ROUND(AVERAGE(AQ236:AQ250),1))</f>
        <v/>
      </c>
      <c r="AR251" s="241">
        <f>IF(COUNTA(AR236:AR250)=0,"",ROUND(AVERAGE(AR236:AR250),1))</f>
        <v/>
      </c>
      <c r="AS251" s="241">
        <f>IF(COUNTA(AS236:AS250)=0,"",ROUND(AVERAGE(AS236:AS250),1))</f>
        <v/>
      </c>
      <c r="AT251" s="241">
        <f>IF(COUNTA(AT236:AT250)=0,"",ROUND(AVERAGE(AT236:AT250),1))</f>
        <v/>
      </c>
      <c r="AU251" s="266">
        <f>IF(COUNTA(AU236:AU250)=0,"",ROUND(AVERAGE(AU236:AU250),1))</f>
        <v/>
      </c>
    </row>
    <row r="252" ht="30" customHeight="1" s="185">
      <c r="A252" s="244" t="inlineStr">
        <is>
          <t>N°</t>
        </is>
      </c>
      <c r="B252" s="245" t="inlineStr">
        <is>
          <t>📅 MERCREDI</t>
        </is>
      </c>
      <c r="C252" s="228" t="n"/>
      <c r="D252" s="229" t="inlineStr">
        <is>
          <t>Règles</t>
        </is>
      </c>
      <c r="E252" s="229" t="inlineStr">
        <is>
          <t>Coopér.</t>
        </is>
      </c>
      <c r="F252" s="229" t="inlineStr">
        <is>
          <t>Comm.</t>
        </is>
      </c>
      <c r="G252" s="229" t="inlineStr">
        <is>
          <t>Entraide</t>
        </is>
      </c>
      <c r="H252" s="230" t="inlineStr">
        <is>
          <t>Initiat.</t>
        </is>
      </c>
      <c r="I252" s="230" t="inlineStr">
        <is>
          <t>Gest.mat</t>
        </is>
      </c>
      <c r="J252" s="230" t="inlineStr">
        <is>
          <t>Orga.</t>
        </is>
      </c>
      <c r="K252" s="231" t="inlineStr">
        <is>
          <t>Imagin.</t>
        </is>
      </c>
      <c r="L252" s="231" t="inlineStr">
        <is>
          <t>Expr.art</t>
        </is>
      </c>
      <c r="M252" s="231" t="inlineStr">
        <is>
          <t>Expr.corp</t>
        </is>
      </c>
      <c r="N252" s="232" t="inlineStr">
        <is>
          <t>Coord.</t>
        </is>
      </c>
      <c r="O252" s="232" t="inlineStr">
        <is>
          <t>Endur.</t>
        </is>
      </c>
      <c r="P252" s="232" t="inlineStr">
        <is>
          <t>Esp.sport</t>
        </is>
      </c>
      <c r="Q252" s="267" t="inlineStr">
        <is>
          <t>MOY</t>
        </is>
      </c>
      <c r="R252" s="268" t="inlineStr">
        <is>
          <t>▼ Activité</t>
        </is>
      </c>
      <c r="S252" s="229" t="inlineStr">
        <is>
          <t>Règles</t>
        </is>
      </c>
      <c r="T252" s="229" t="inlineStr">
        <is>
          <t>Coopér.</t>
        </is>
      </c>
      <c r="U252" s="229" t="inlineStr">
        <is>
          <t>Comm.</t>
        </is>
      </c>
      <c r="V252" s="229" t="inlineStr">
        <is>
          <t>Entraide</t>
        </is>
      </c>
      <c r="W252" s="230" t="inlineStr">
        <is>
          <t>Initiat.</t>
        </is>
      </c>
      <c r="X252" s="230" t="inlineStr">
        <is>
          <t>Gest.mat</t>
        </is>
      </c>
      <c r="Y252" s="230" t="inlineStr">
        <is>
          <t>Orga.</t>
        </is>
      </c>
      <c r="Z252" s="231" t="inlineStr">
        <is>
          <t>Imagin.</t>
        </is>
      </c>
      <c r="AA252" s="231" t="inlineStr">
        <is>
          <t>Expr.art</t>
        </is>
      </c>
      <c r="AB252" s="231" t="inlineStr">
        <is>
          <t>Expr.corp</t>
        </is>
      </c>
      <c r="AC252" s="232" t="inlineStr">
        <is>
          <t>Coord.</t>
        </is>
      </c>
      <c r="AD252" s="232" t="inlineStr">
        <is>
          <t>Endur.</t>
        </is>
      </c>
      <c r="AE252" s="232" t="inlineStr">
        <is>
          <t>Esp.sport</t>
        </is>
      </c>
      <c r="AF252" s="267" t="inlineStr">
        <is>
          <t>MOY</t>
        </is>
      </c>
      <c r="AH252" s="229" t="inlineStr">
        <is>
          <t>Règles</t>
        </is>
      </c>
      <c r="AI252" s="229" t="inlineStr">
        <is>
          <t>Coopér.</t>
        </is>
      </c>
      <c r="AJ252" s="229" t="inlineStr">
        <is>
          <t>Comm.</t>
        </is>
      </c>
      <c r="AK252" s="229" t="inlineStr">
        <is>
          <t>Entraide</t>
        </is>
      </c>
      <c r="AL252" s="230" t="inlineStr">
        <is>
          <t>Initiat.</t>
        </is>
      </c>
      <c r="AM252" s="230" t="inlineStr">
        <is>
          <t>Gest.mat</t>
        </is>
      </c>
      <c r="AN252" s="230" t="inlineStr">
        <is>
          <t>Orga.</t>
        </is>
      </c>
      <c r="AO252" s="231" t="inlineStr">
        <is>
          <t>Imagin.</t>
        </is>
      </c>
      <c r="AP252" s="231" t="inlineStr">
        <is>
          <t>Expr.art</t>
        </is>
      </c>
      <c r="AQ252" s="231" t="inlineStr">
        <is>
          <t>Expr.corp</t>
        </is>
      </c>
      <c r="AR252" s="232" t="inlineStr">
        <is>
          <t>Coord.</t>
        </is>
      </c>
      <c r="AS252" s="232" t="inlineStr">
        <is>
          <t>Endur.</t>
        </is>
      </c>
      <c r="AT252" s="232" t="inlineStr">
        <is>
          <t>Esp.sport</t>
        </is>
      </c>
      <c r="AU252" s="269" t="inlineStr">
        <is>
          <t>MOY</t>
        </is>
      </c>
    </row>
    <row r="253" ht="14.4" customHeight="1" s="185">
      <c r="A253" s="213" t="n">
        <v>1</v>
      </c>
      <c r="B253" s="234">
        <f t="array" ref="B253:B253">IFERROR(INDEX(Liste_Enfants!B$4:B$53,SMALL(IF(Liste_Enfants!E$4:E$53="D",ROW(Liste_Enfants!E$4:E$53)-3),1))&amp;" "&amp;INDEX(Liste_Enfants!C$4:C$53,SMALL(IF(Liste_Enfants!E$4:E$53="D",ROW(Liste_Enfants!E$4:E$53)-3),1)),"")</f>
        <v/>
      </c>
      <c r="C253" s="235" t="n"/>
      <c r="D253" s="236" t="n"/>
      <c r="E253" s="236" t="n"/>
      <c r="F253" s="236" t="n"/>
      <c r="G253" s="236" t="n"/>
      <c r="H253" s="236" t="n"/>
      <c r="I253" s="236" t="n"/>
      <c r="J253" s="236" t="n"/>
      <c r="K253" s="236" t="n"/>
      <c r="L253" s="236" t="n"/>
      <c r="M253" s="236" t="n"/>
      <c r="N253" s="236" t="n"/>
      <c r="O253" s="236" t="n"/>
      <c r="P253" s="236" t="n"/>
      <c r="Q253" s="264">
        <f>IF(COUNTA(D253:P253)=0,"",ROUND(AVERAGE(D253:P253),1))</f>
        <v/>
      </c>
      <c r="S253" s="236" t="n"/>
      <c r="T253" s="236" t="n"/>
      <c r="U253" s="236" t="n"/>
      <c r="V253" s="236" t="n"/>
      <c r="W253" s="236" t="n"/>
      <c r="X253" s="236" t="n"/>
      <c r="Y253" s="236" t="n"/>
      <c r="Z253" s="236" t="n"/>
      <c r="AA253" s="236" t="n"/>
      <c r="AB253" s="236" t="n"/>
      <c r="AC253" s="236" t="n"/>
      <c r="AD253" s="236" t="n"/>
      <c r="AE253" s="236" t="n"/>
      <c r="AF253" s="264">
        <f>IF(COUNTA(S253:AE253)=0,"",ROUND(AVERAGE(S253:AE253),1))</f>
        <v/>
      </c>
      <c r="AH253" s="236" t="n"/>
      <c r="AI253" s="236" t="n"/>
      <c r="AJ253" s="236" t="n"/>
      <c r="AK253" s="236" t="n"/>
      <c r="AL253" s="236" t="n"/>
      <c r="AM253" s="236" t="n"/>
      <c r="AN253" s="236" t="n"/>
      <c r="AO253" s="236" t="n"/>
      <c r="AP253" s="236" t="n"/>
      <c r="AQ253" s="236" t="n"/>
      <c r="AR253" s="236" t="n"/>
      <c r="AS253" s="236" t="n"/>
      <c r="AT253" s="236" t="n"/>
      <c r="AU253" s="237">
        <f>IF(COUNTA(AH253:AT253)=0,"",ROUND(AVERAGE(AH253:AT253),1))</f>
        <v/>
      </c>
    </row>
    <row r="254" ht="14.4" customHeight="1" s="185">
      <c r="A254" s="238" t="n">
        <v>2</v>
      </c>
      <c r="B254" s="239">
        <f t="array" ref="B254:B254">IFERROR(INDEX(Liste_Enfants!B$4:B$53,SMALL(IF(Liste_Enfants!E$4:E$53="D",ROW(Liste_Enfants!E$4:E$53)-3),2))&amp;" "&amp;INDEX(Liste_Enfants!C$4:C$53,SMALL(IF(Liste_Enfants!E$4:E$53="D",ROW(Liste_Enfants!E$4:E$53)-3),2)),"")</f>
        <v/>
      </c>
      <c r="C254" s="235" t="n"/>
      <c r="D254" s="236" t="n"/>
      <c r="E254" s="236" t="n"/>
      <c r="F254" s="236" t="n"/>
      <c r="G254" s="236" t="n"/>
      <c r="H254" s="236" t="n"/>
      <c r="I254" s="236" t="n"/>
      <c r="J254" s="236" t="n"/>
      <c r="K254" s="236" t="n"/>
      <c r="L254" s="236" t="n"/>
      <c r="M254" s="236" t="n"/>
      <c r="N254" s="236" t="n"/>
      <c r="O254" s="236" t="n"/>
      <c r="P254" s="236" t="n"/>
      <c r="Q254" s="264">
        <f>IF(COUNTA(D254:P254)=0,"",ROUND(AVERAGE(D254:P254),1))</f>
        <v/>
      </c>
      <c r="S254" s="236" t="n"/>
      <c r="T254" s="236" t="n"/>
      <c r="U254" s="236" t="n"/>
      <c r="V254" s="236" t="n"/>
      <c r="W254" s="236" t="n"/>
      <c r="X254" s="236" t="n"/>
      <c r="Y254" s="236" t="n"/>
      <c r="Z254" s="236" t="n"/>
      <c r="AA254" s="236" t="n"/>
      <c r="AB254" s="236" t="n"/>
      <c r="AC254" s="236" t="n"/>
      <c r="AD254" s="236" t="n"/>
      <c r="AE254" s="236" t="n"/>
      <c r="AF254" s="264">
        <f>IF(COUNTA(S254:AE254)=0,"",ROUND(AVERAGE(S254:AE254),1))</f>
        <v/>
      </c>
      <c r="AH254" s="236" t="n"/>
      <c r="AI254" s="236" t="n"/>
      <c r="AJ254" s="236" t="n"/>
      <c r="AK254" s="236" t="n"/>
      <c r="AL254" s="236" t="n"/>
      <c r="AM254" s="236" t="n"/>
      <c r="AN254" s="236" t="n"/>
      <c r="AO254" s="236" t="n"/>
      <c r="AP254" s="236" t="n"/>
      <c r="AQ254" s="236" t="n"/>
      <c r="AR254" s="236" t="n"/>
      <c r="AS254" s="236" t="n"/>
      <c r="AT254" s="236" t="n"/>
      <c r="AU254" s="237">
        <f>IF(COUNTA(AH254:AT254)=0,"",ROUND(AVERAGE(AH254:AT254),1))</f>
        <v/>
      </c>
    </row>
    <row r="255" ht="14.4" customHeight="1" s="185">
      <c r="A255" s="213" t="n">
        <v>3</v>
      </c>
      <c r="B255" s="234">
        <f t="array" ref="B255:B255">IFERROR(INDEX(Liste_Enfants!B$4:B$53,SMALL(IF(Liste_Enfants!E$4:E$53="D",ROW(Liste_Enfants!E$4:E$53)-3),3))&amp;" "&amp;INDEX(Liste_Enfants!C$4:C$53,SMALL(IF(Liste_Enfants!E$4:E$53="D",ROW(Liste_Enfants!E$4:E$53)-3),3)),"")</f>
        <v/>
      </c>
      <c r="C255" s="235" t="n"/>
      <c r="D255" s="236" t="n"/>
      <c r="E255" s="236" t="n"/>
      <c r="F255" s="236" t="n"/>
      <c r="G255" s="236" t="n"/>
      <c r="H255" s="236" t="n"/>
      <c r="I255" s="236" t="n"/>
      <c r="J255" s="236" t="n"/>
      <c r="K255" s="236" t="n"/>
      <c r="L255" s="236" t="n"/>
      <c r="M255" s="236" t="n"/>
      <c r="N255" s="236" t="n"/>
      <c r="O255" s="236" t="n"/>
      <c r="P255" s="236" t="n"/>
      <c r="Q255" s="264">
        <f>IF(COUNTA(D255:P255)=0,"",ROUND(AVERAGE(D255:P255),1))</f>
        <v/>
      </c>
      <c r="S255" s="236" t="n"/>
      <c r="T255" s="236" t="n"/>
      <c r="U255" s="236" t="n"/>
      <c r="V255" s="236" t="n"/>
      <c r="W255" s="236" t="n"/>
      <c r="X255" s="236" t="n"/>
      <c r="Y255" s="236" t="n"/>
      <c r="Z255" s="236" t="n"/>
      <c r="AA255" s="236" t="n"/>
      <c r="AB255" s="236" t="n"/>
      <c r="AC255" s="236" t="n"/>
      <c r="AD255" s="236" t="n"/>
      <c r="AE255" s="236" t="n"/>
      <c r="AF255" s="264">
        <f>IF(COUNTA(S255:AE255)=0,"",ROUND(AVERAGE(S255:AE255),1))</f>
        <v/>
      </c>
      <c r="AH255" s="236" t="n"/>
      <c r="AI255" s="236" t="n"/>
      <c r="AJ255" s="236" t="n"/>
      <c r="AK255" s="236" t="n"/>
      <c r="AL255" s="236" t="n"/>
      <c r="AM255" s="236" t="n"/>
      <c r="AN255" s="236" t="n"/>
      <c r="AO255" s="236" t="n"/>
      <c r="AP255" s="236" t="n"/>
      <c r="AQ255" s="236" t="n"/>
      <c r="AR255" s="236" t="n"/>
      <c r="AS255" s="236" t="n"/>
      <c r="AT255" s="236" t="n"/>
      <c r="AU255" s="237">
        <f>IF(COUNTA(AH255:AT255)=0,"",ROUND(AVERAGE(AH255:AT255),1))</f>
        <v/>
      </c>
    </row>
    <row r="256" ht="14.4" customHeight="1" s="185">
      <c r="A256" s="238" t="n">
        <v>4</v>
      </c>
      <c r="B256" s="239">
        <f t="array" ref="B256:B256">IFERROR(INDEX(Liste_Enfants!B$4:B$53,SMALL(IF(Liste_Enfants!E$4:E$53="D",ROW(Liste_Enfants!E$4:E$53)-3),4))&amp;" "&amp;INDEX(Liste_Enfants!C$4:C$53,SMALL(IF(Liste_Enfants!E$4:E$53="D",ROW(Liste_Enfants!E$4:E$53)-3),4)),"")</f>
        <v/>
      </c>
      <c r="C256" s="235" t="n"/>
      <c r="D256" s="236" t="n"/>
      <c r="E256" s="236" t="n"/>
      <c r="F256" s="236" t="n"/>
      <c r="G256" s="236" t="n"/>
      <c r="H256" s="236" t="n"/>
      <c r="I256" s="236" t="n"/>
      <c r="J256" s="236" t="n"/>
      <c r="K256" s="236" t="n"/>
      <c r="L256" s="236" t="n"/>
      <c r="M256" s="236" t="n"/>
      <c r="N256" s="236" t="n"/>
      <c r="O256" s="236" t="n"/>
      <c r="P256" s="236" t="n"/>
      <c r="Q256" s="264">
        <f>IF(COUNTA(D256:P256)=0,"",ROUND(AVERAGE(D256:P256),1))</f>
        <v/>
      </c>
      <c r="S256" s="236" t="n"/>
      <c r="T256" s="236" t="n"/>
      <c r="U256" s="236" t="n"/>
      <c r="V256" s="236" t="n"/>
      <c r="W256" s="236" t="n"/>
      <c r="X256" s="236" t="n"/>
      <c r="Y256" s="236" t="n"/>
      <c r="Z256" s="236" t="n"/>
      <c r="AA256" s="236" t="n"/>
      <c r="AB256" s="236" t="n"/>
      <c r="AC256" s="236" t="n"/>
      <c r="AD256" s="236" t="n"/>
      <c r="AE256" s="236" t="n"/>
      <c r="AF256" s="264">
        <f>IF(COUNTA(S256:AE256)=0,"",ROUND(AVERAGE(S256:AE256),1))</f>
        <v/>
      </c>
      <c r="AH256" s="236" t="n"/>
      <c r="AI256" s="236" t="n"/>
      <c r="AJ256" s="236" t="n"/>
      <c r="AK256" s="236" t="n"/>
      <c r="AL256" s="236" t="n"/>
      <c r="AM256" s="236" t="n"/>
      <c r="AN256" s="236" t="n"/>
      <c r="AO256" s="236" t="n"/>
      <c r="AP256" s="236" t="n"/>
      <c r="AQ256" s="236" t="n"/>
      <c r="AR256" s="236" t="n"/>
      <c r="AS256" s="236" t="n"/>
      <c r="AT256" s="236" t="n"/>
      <c r="AU256" s="237">
        <f>IF(COUNTA(AH256:AT256)=0,"",ROUND(AVERAGE(AH256:AT256),1))</f>
        <v/>
      </c>
    </row>
    <row r="257" ht="14.4" customHeight="1" s="185">
      <c r="A257" s="213" t="n">
        <v>5</v>
      </c>
      <c r="B257" s="234">
        <f t="array" ref="B257:B257">IFERROR(INDEX(Liste_Enfants!B$4:B$53,SMALL(IF(Liste_Enfants!E$4:E$53="D",ROW(Liste_Enfants!E$4:E$53)-3),5))&amp;" "&amp;INDEX(Liste_Enfants!C$4:C$53,SMALL(IF(Liste_Enfants!E$4:E$53="D",ROW(Liste_Enfants!E$4:E$53)-3),5)),"")</f>
        <v/>
      </c>
      <c r="C257" s="235" t="n"/>
      <c r="D257" s="236" t="n"/>
      <c r="E257" s="236" t="n"/>
      <c r="F257" s="236" t="n"/>
      <c r="G257" s="236" t="n"/>
      <c r="H257" s="236" t="n"/>
      <c r="I257" s="236" t="n"/>
      <c r="J257" s="236" t="n"/>
      <c r="K257" s="236" t="n"/>
      <c r="L257" s="236" t="n"/>
      <c r="M257" s="236" t="n"/>
      <c r="N257" s="236" t="n"/>
      <c r="O257" s="236" t="n"/>
      <c r="P257" s="236" t="n"/>
      <c r="Q257" s="264">
        <f>IF(COUNTA(D257:P257)=0,"",ROUND(AVERAGE(D257:P257),1))</f>
        <v/>
      </c>
      <c r="S257" s="236" t="n"/>
      <c r="T257" s="236" t="n"/>
      <c r="U257" s="236" t="n"/>
      <c r="V257" s="236" t="n"/>
      <c r="W257" s="236" t="n"/>
      <c r="X257" s="236" t="n"/>
      <c r="Y257" s="236" t="n"/>
      <c r="Z257" s="236" t="n"/>
      <c r="AA257" s="236" t="n"/>
      <c r="AB257" s="236" t="n"/>
      <c r="AC257" s="236" t="n"/>
      <c r="AD257" s="236" t="n"/>
      <c r="AE257" s="236" t="n"/>
      <c r="AF257" s="264">
        <f>IF(COUNTA(S257:AE257)=0,"",ROUND(AVERAGE(S257:AE257),1))</f>
        <v/>
      </c>
      <c r="AH257" s="236" t="n"/>
      <c r="AI257" s="236" t="n"/>
      <c r="AJ257" s="236" t="n"/>
      <c r="AK257" s="236" t="n"/>
      <c r="AL257" s="236" t="n"/>
      <c r="AM257" s="236" t="n"/>
      <c r="AN257" s="236" t="n"/>
      <c r="AO257" s="236" t="n"/>
      <c r="AP257" s="236" t="n"/>
      <c r="AQ257" s="236" t="n"/>
      <c r="AR257" s="236" t="n"/>
      <c r="AS257" s="236" t="n"/>
      <c r="AT257" s="236" t="n"/>
      <c r="AU257" s="237">
        <f>IF(COUNTA(AH257:AT257)=0,"",ROUND(AVERAGE(AH257:AT257),1))</f>
        <v/>
      </c>
    </row>
    <row r="258" ht="14.4" customHeight="1" s="185">
      <c r="A258" s="238" t="n">
        <v>6</v>
      </c>
      <c r="B258" s="239">
        <f t="array" ref="B258:B258">IFERROR(INDEX(Liste_Enfants!B$4:B$53,SMALL(IF(Liste_Enfants!E$4:E$53="D",ROW(Liste_Enfants!E$4:E$53)-3),6))&amp;" "&amp;INDEX(Liste_Enfants!C$4:C$53,SMALL(IF(Liste_Enfants!E$4:E$53="D",ROW(Liste_Enfants!E$4:E$53)-3),6)),"")</f>
        <v/>
      </c>
      <c r="C258" s="235" t="n"/>
      <c r="D258" s="236" t="n"/>
      <c r="E258" s="236" t="n"/>
      <c r="F258" s="236" t="n"/>
      <c r="G258" s="236" t="n"/>
      <c r="H258" s="236" t="n"/>
      <c r="I258" s="236" t="n"/>
      <c r="J258" s="236" t="n"/>
      <c r="K258" s="236" t="n"/>
      <c r="L258" s="236" t="n"/>
      <c r="M258" s="236" t="n"/>
      <c r="N258" s="236" t="n"/>
      <c r="O258" s="236" t="n"/>
      <c r="P258" s="236" t="n"/>
      <c r="Q258" s="264">
        <f>IF(COUNTA(D258:P258)=0,"",ROUND(AVERAGE(D258:P258),1))</f>
        <v/>
      </c>
      <c r="S258" s="236" t="n"/>
      <c r="T258" s="236" t="n"/>
      <c r="U258" s="236" t="n"/>
      <c r="V258" s="236" t="n"/>
      <c r="W258" s="236" t="n"/>
      <c r="X258" s="236" t="n"/>
      <c r="Y258" s="236" t="n"/>
      <c r="Z258" s="236" t="n"/>
      <c r="AA258" s="236" t="n"/>
      <c r="AB258" s="236" t="n"/>
      <c r="AC258" s="236" t="n"/>
      <c r="AD258" s="236" t="n"/>
      <c r="AE258" s="236" t="n"/>
      <c r="AF258" s="264">
        <f>IF(COUNTA(S258:AE258)=0,"",ROUND(AVERAGE(S258:AE258),1))</f>
        <v/>
      </c>
      <c r="AH258" s="236" t="n"/>
      <c r="AI258" s="236" t="n"/>
      <c r="AJ258" s="236" t="n"/>
      <c r="AK258" s="236" t="n"/>
      <c r="AL258" s="236" t="n"/>
      <c r="AM258" s="236" t="n"/>
      <c r="AN258" s="236" t="n"/>
      <c r="AO258" s="236" t="n"/>
      <c r="AP258" s="236" t="n"/>
      <c r="AQ258" s="236" t="n"/>
      <c r="AR258" s="236" t="n"/>
      <c r="AS258" s="236" t="n"/>
      <c r="AT258" s="236" t="n"/>
      <c r="AU258" s="237">
        <f>IF(COUNTA(AH258:AT258)=0,"",ROUND(AVERAGE(AH258:AT258),1))</f>
        <v/>
      </c>
    </row>
    <row r="259" ht="14.4" customHeight="1" s="185">
      <c r="A259" s="213" t="n">
        <v>7</v>
      </c>
      <c r="B259" s="234">
        <f t="array" ref="B259:B259">IFERROR(INDEX(Liste_Enfants!B$4:B$53,SMALL(IF(Liste_Enfants!E$4:E$53="D",ROW(Liste_Enfants!E$4:E$53)-3),7))&amp;" "&amp;INDEX(Liste_Enfants!C$4:C$53,SMALL(IF(Liste_Enfants!E$4:E$53="D",ROW(Liste_Enfants!E$4:E$53)-3),7)),"")</f>
        <v/>
      </c>
      <c r="C259" s="235" t="n"/>
      <c r="D259" s="236" t="n"/>
      <c r="E259" s="236" t="n"/>
      <c r="F259" s="236" t="n"/>
      <c r="G259" s="236" t="n"/>
      <c r="H259" s="236" t="n"/>
      <c r="I259" s="236" t="n"/>
      <c r="J259" s="236" t="n"/>
      <c r="K259" s="236" t="n"/>
      <c r="L259" s="236" t="n"/>
      <c r="M259" s="236" t="n"/>
      <c r="N259" s="236" t="n"/>
      <c r="O259" s="236" t="n"/>
      <c r="P259" s="236" t="n"/>
      <c r="Q259" s="264">
        <f>IF(COUNTA(D259:P259)=0,"",ROUND(AVERAGE(D259:P259),1))</f>
        <v/>
      </c>
      <c r="S259" s="236" t="n"/>
      <c r="T259" s="236" t="n"/>
      <c r="U259" s="236" t="n"/>
      <c r="V259" s="236" t="n"/>
      <c r="W259" s="236" t="n"/>
      <c r="X259" s="236" t="n"/>
      <c r="Y259" s="236" t="n"/>
      <c r="Z259" s="236" t="n"/>
      <c r="AA259" s="236" t="n"/>
      <c r="AB259" s="236" t="n"/>
      <c r="AC259" s="236" t="n"/>
      <c r="AD259" s="236" t="n"/>
      <c r="AE259" s="236" t="n"/>
      <c r="AF259" s="264">
        <f>IF(COUNTA(S259:AE259)=0,"",ROUND(AVERAGE(S259:AE259),1))</f>
        <v/>
      </c>
      <c r="AH259" s="236" t="n"/>
      <c r="AI259" s="236" t="n"/>
      <c r="AJ259" s="236" t="n"/>
      <c r="AK259" s="236" t="n"/>
      <c r="AL259" s="236" t="n"/>
      <c r="AM259" s="236" t="n"/>
      <c r="AN259" s="236" t="n"/>
      <c r="AO259" s="236" t="n"/>
      <c r="AP259" s="236" t="n"/>
      <c r="AQ259" s="236" t="n"/>
      <c r="AR259" s="236" t="n"/>
      <c r="AS259" s="236" t="n"/>
      <c r="AT259" s="236" t="n"/>
      <c r="AU259" s="237">
        <f>IF(COUNTA(AH259:AT259)=0,"",ROUND(AVERAGE(AH259:AT259),1))</f>
        <v/>
      </c>
    </row>
    <row r="260" ht="14.4" customHeight="1" s="185">
      <c r="A260" s="238" t="n">
        <v>8</v>
      </c>
      <c r="B260" s="239">
        <f t="array" ref="B260:B260">IFERROR(INDEX(Liste_Enfants!B$4:B$53,SMALL(IF(Liste_Enfants!E$4:E$53="D",ROW(Liste_Enfants!E$4:E$53)-3),8))&amp;" "&amp;INDEX(Liste_Enfants!C$4:C$53,SMALL(IF(Liste_Enfants!E$4:E$53="D",ROW(Liste_Enfants!E$4:E$53)-3),8)),"")</f>
        <v/>
      </c>
      <c r="C260" s="235" t="n"/>
      <c r="D260" s="236" t="n"/>
      <c r="E260" s="236" t="n"/>
      <c r="F260" s="236" t="n"/>
      <c r="G260" s="236" t="n"/>
      <c r="H260" s="236" t="n"/>
      <c r="I260" s="236" t="n"/>
      <c r="J260" s="236" t="n"/>
      <c r="K260" s="236" t="n"/>
      <c r="L260" s="236" t="n"/>
      <c r="M260" s="236" t="n"/>
      <c r="N260" s="236" t="n"/>
      <c r="O260" s="236" t="n"/>
      <c r="P260" s="236" t="n"/>
      <c r="Q260" s="264">
        <f>IF(COUNTA(D260:P260)=0,"",ROUND(AVERAGE(D260:P260),1))</f>
        <v/>
      </c>
      <c r="S260" s="236" t="n"/>
      <c r="T260" s="236" t="n"/>
      <c r="U260" s="236" t="n"/>
      <c r="V260" s="236" t="n"/>
      <c r="W260" s="236" t="n"/>
      <c r="X260" s="236" t="n"/>
      <c r="Y260" s="236" t="n"/>
      <c r="Z260" s="236" t="n"/>
      <c r="AA260" s="236" t="n"/>
      <c r="AB260" s="236" t="n"/>
      <c r="AC260" s="236" t="n"/>
      <c r="AD260" s="236" t="n"/>
      <c r="AE260" s="236" t="n"/>
      <c r="AF260" s="264">
        <f>IF(COUNTA(S260:AE260)=0,"",ROUND(AVERAGE(S260:AE260),1))</f>
        <v/>
      </c>
      <c r="AH260" s="236" t="n"/>
      <c r="AI260" s="236" t="n"/>
      <c r="AJ260" s="236" t="n"/>
      <c r="AK260" s="236" t="n"/>
      <c r="AL260" s="236" t="n"/>
      <c r="AM260" s="236" t="n"/>
      <c r="AN260" s="236" t="n"/>
      <c r="AO260" s="236" t="n"/>
      <c r="AP260" s="236" t="n"/>
      <c r="AQ260" s="236" t="n"/>
      <c r="AR260" s="236" t="n"/>
      <c r="AS260" s="236" t="n"/>
      <c r="AT260" s="236" t="n"/>
      <c r="AU260" s="237">
        <f>IF(COUNTA(AH260:AT260)=0,"",ROUND(AVERAGE(AH260:AT260),1))</f>
        <v/>
      </c>
    </row>
    <row r="261" ht="14.4" customHeight="1" s="185">
      <c r="A261" s="213" t="n">
        <v>9</v>
      </c>
      <c r="B261" s="234">
        <f t="array" ref="B261:B261">IFERROR(INDEX(Liste_Enfants!B$4:B$53,SMALL(IF(Liste_Enfants!E$4:E$53="D",ROW(Liste_Enfants!E$4:E$53)-3),9))&amp;" "&amp;INDEX(Liste_Enfants!C$4:C$53,SMALL(IF(Liste_Enfants!E$4:E$53="D",ROW(Liste_Enfants!E$4:E$53)-3),9)),"")</f>
        <v/>
      </c>
      <c r="C261" s="235" t="n"/>
      <c r="D261" s="236" t="n"/>
      <c r="E261" s="236" t="n"/>
      <c r="F261" s="236" t="n"/>
      <c r="G261" s="236" t="n"/>
      <c r="H261" s="236" t="n"/>
      <c r="I261" s="236" t="n"/>
      <c r="J261" s="236" t="n"/>
      <c r="K261" s="236" t="n"/>
      <c r="L261" s="236" t="n"/>
      <c r="M261" s="236" t="n"/>
      <c r="N261" s="236" t="n"/>
      <c r="O261" s="236" t="n"/>
      <c r="P261" s="236" t="n"/>
      <c r="Q261" s="264">
        <f>IF(COUNTA(D261:P261)=0,"",ROUND(AVERAGE(D261:P261),1))</f>
        <v/>
      </c>
      <c r="S261" s="236" t="n"/>
      <c r="T261" s="236" t="n"/>
      <c r="U261" s="236" t="n"/>
      <c r="V261" s="236" t="n"/>
      <c r="W261" s="236" t="n"/>
      <c r="X261" s="236" t="n"/>
      <c r="Y261" s="236" t="n"/>
      <c r="Z261" s="236" t="n"/>
      <c r="AA261" s="236" t="n"/>
      <c r="AB261" s="236" t="n"/>
      <c r="AC261" s="236" t="n"/>
      <c r="AD261" s="236" t="n"/>
      <c r="AE261" s="236" t="n"/>
      <c r="AF261" s="264">
        <f>IF(COUNTA(S261:AE261)=0,"",ROUND(AVERAGE(S261:AE261),1))</f>
        <v/>
      </c>
      <c r="AH261" s="236" t="n"/>
      <c r="AI261" s="236" t="n"/>
      <c r="AJ261" s="236" t="n"/>
      <c r="AK261" s="236" t="n"/>
      <c r="AL261" s="236" t="n"/>
      <c r="AM261" s="236" t="n"/>
      <c r="AN261" s="236" t="n"/>
      <c r="AO261" s="236" t="n"/>
      <c r="AP261" s="236" t="n"/>
      <c r="AQ261" s="236" t="n"/>
      <c r="AR261" s="236" t="n"/>
      <c r="AS261" s="236" t="n"/>
      <c r="AT261" s="236" t="n"/>
      <c r="AU261" s="237">
        <f>IF(COUNTA(AH261:AT261)=0,"",ROUND(AVERAGE(AH261:AT261),1))</f>
        <v/>
      </c>
    </row>
    <row r="262" ht="14.4" customHeight="1" s="185">
      <c r="A262" s="238" t="n">
        <v>10</v>
      </c>
      <c r="B262" s="239">
        <f t="array" ref="B262:B262">IFERROR(INDEX(Liste_Enfants!B$4:B$53,SMALL(IF(Liste_Enfants!E$4:E$53="D",ROW(Liste_Enfants!E$4:E$53)-3),10))&amp;" "&amp;INDEX(Liste_Enfants!C$4:C$53,SMALL(IF(Liste_Enfants!E$4:E$53="D",ROW(Liste_Enfants!E$4:E$53)-3),10)),"")</f>
        <v/>
      </c>
      <c r="C262" s="235" t="n"/>
      <c r="D262" s="236" t="n"/>
      <c r="E262" s="236" t="n"/>
      <c r="F262" s="236" t="n"/>
      <c r="G262" s="236" t="n"/>
      <c r="H262" s="236" t="n"/>
      <c r="I262" s="236" t="n"/>
      <c r="J262" s="236" t="n"/>
      <c r="K262" s="236" t="n"/>
      <c r="L262" s="236" t="n"/>
      <c r="M262" s="236" t="n"/>
      <c r="N262" s="236" t="n"/>
      <c r="O262" s="236" t="n"/>
      <c r="P262" s="236" t="n"/>
      <c r="Q262" s="264">
        <f>IF(COUNTA(D262:P262)=0,"",ROUND(AVERAGE(D262:P262),1))</f>
        <v/>
      </c>
      <c r="S262" s="236" t="n"/>
      <c r="T262" s="236" t="n"/>
      <c r="U262" s="236" t="n"/>
      <c r="V262" s="236" t="n"/>
      <c r="W262" s="236" t="n"/>
      <c r="X262" s="236" t="n"/>
      <c r="Y262" s="236" t="n"/>
      <c r="Z262" s="236" t="n"/>
      <c r="AA262" s="236" t="n"/>
      <c r="AB262" s="236" t="n"/>
      <c r="AC262" s="236" t="n"/>
      <c r="AD262" s="236" t="n"/>
      <c r="AE262" s="236" t="n"/>
      <c r="AF262" s="264">
        <f>IF(COUNTA(S262:AE262)=0,"",ROUND(AVERAGE(S262:AE262),1))</f>
        <v/>
      </c>
      <c r="AH262" s="236" t="n"/>
      <c r="AI262" s="236" t="n"/>
      <c r="AJ262" s="236" t="n"/>
      <c r="AK262" s="236" t="n"/>
      <c r="AL262" s="236" t="n"/>
      <c r="AM262" s="236" t="n"/>
      <c r="AN262" s="236" t="n"/>
      <c r="AO262" s="236" t="n"/>
      <c r="AP262" s="236" t="n"/>
      <c r="AQ262" s="236" t="n"/>
      <c r="AR262" s="236" t="n"/>
      <c r="AS262" s="236" t="n"/>
      <c r="AT262" s="236" t="n"/>
      <c r="AU262" s="237">
        <f>IF(COUNTA(AH262:AT262)=0,"",ROUND(AVERAGE(AH262:AT262),1))</f>
        <v/>
      </c>
    </row>
    <row r="263" ht="14.4" customHeight="1" s="185">
      <c r="A263" s="213" t="n">
        <v>11</v>
      </c>
      <c r="B263" s="234">
        <f t="array" ref="B263:B263">IFERROR(INDEX(Liste_Enfants!B$4:B$53,SMALL(IF(Liste_Enfants!E$4:E$53="D",ROW(Liste_Enfants!E$4:E$53)-3),11))&amp;" "&amp;INDEX(Liste_Enfants!C$4:C$53,SMALL(IF(Liste_Enfants!E$4:E$53="D",ROW(Liste_Enfants!E$4:E$53)-3),11)),"")</f>
        <v/>
      </c>
      <c r="C263" s="235" t="n"/>
      <c r="D263" s="236" t="n"/>
      <c r="E263" s="236" t="n"/>
      <c r="F263" s="236" t="n"/>
      <c r="G263" s="236" t="n"/>
      <c r="H263" s="236" t="n"/>
      <c r="I263" s="236" t="n"/>
      <c r="J263" s="236" t="n"/>
      <c r="K263" s="236" t="n"/>
      <c r="L263" s="236" t="n"/>
      <c r="M263" s="236" t="n"/>
      <c r="N263" s="236" t="n"/>
      <c r="O263" s="236" t="n"/>
      <c r="P263" s="236" t="n"/>
      <c r="Q263" s="264">
        <f>IF(COUNTA(D263:P263)=0,"",ROUND(AVERAGE(D263:P263),1))</f>
        <v/>
      </c>
      <c r="S263" s="236" t="n"/>
      <c r="T263" s="236" t="n"/>
      <c r="U263" s="236" t="n"/>
      <c r="V263" s="236" t="n"/>
      <c r="W263" s="236" t="n"/>
      <c r="X263" s="236" t="n"/>
      <c r="Y263" s="236" t="n"/>
      <c r="Z263" s="236" t="n"/>
      <c r="AA263" s="236" t="n"/>
      <c r="AB263" s="236" t="n"/>
      <c r="AC263" s="236" t="n"/>
      <c r="AD263" s="236" t="n"/>
      <c r="AE263" s="236" t="n"/>
      <c r="AF263" s="264">
        <f>IF(COUNTA(S263:AE263)=0,"",ROUND(AVERAGE(S263:AE263),1))</f>
        <v/>
      </c>
      <c r="AH263" s="236" t="n"/>
      <c r="AI263" s="236" t="n"/>
      <c r="AJ263" s="236" t="n"/>
      <c r="AK263" s="236" t="n"/>
      <c r="AL263" s="236" t="n"/>
      <c r="AM263" s="236" t="n"/>
      <c r="AN263" s="236" t="n"/>
      <c r="AO263" s="236" t="n"/>
      <c r="AP263" s="236" t="n"/>
      <c r="AQ263" s="236" t="n"/>
      <c r="AR263" s="236" t="n"/>
      <c r="AS263" s="236" t="n"/>
      <c r="AT263" s="236" t="n"/>
      <c r="AU263" s="237">
        <f>IF(COUNTA(AH263:AT263)=0,"",ROUND(AVERAGE(AH263:AT263),1))</f>
        <v/>
      </c>
    </row>
    <row r="264" ht="14.4" customHeight="1" s="185">
      <c r="A264" s="238" t="n">
        <v>12</v>
      </c>
      <c r="B264" s="239">
        <f t="array" ref="B264:B264">IFERROR(INDEX(Liste_Enfants!B$4:B$53,SMALL(IF(Liste_Enfants!E$4:E$53="D",ROW(Liste_Enfants!E$4:E$53)-3),12))&amp;" "&amp;INDEX(Liste_Enfants!C$4:C$53,SMALL(IF(Liste_Enfants!E$4:E$53="D",ROW(Liste_Enfants!E$4:E$53)-3),12)),"")</f>
        <v/>
      </c>
      <c r="C264" s="235" t="n"/>
      <c r="D264" s="236" t="n"/>
      <c r="E264" s="236" t="n"/>
      <c r="F264" s="236" t="n"/>
      <c r="G264" s="236" t="n"/>
      <c r="H264" s="236" t="n"/>
      <c r="I264" s="236" t="n"/>
      <c r="J264" s="236" t="n"/>
      <c r="K264" s="236" t="n"/>
      <c r="L264" s="236" t="n"/>
      <c r="M264" s="236" t="n"/>
      <c r="N264" s="236" t="n"/>
      <c r="O264" s="236" t="n"/>
      <c r="P264" s="236" t="n"/>
      <c r="Q264" s="264">
        <f>IF(COUNTA(D264:P264)=0,"",ROUND(AVERAGE(D264:P264),1))</f>
        <v/>
      </c>
      <c r="S264" s="236" t="n"/>
      <c r="T264" s="236" t="n"/>
      <c r="U264" s="236" t="n"/>
      <c r="V264" s="236" t="n"/>
      <c r="W264" s="236" t="n"/>
      <c r="X264" s="236" t="n"/>
      <c r="Y264" s="236" t="n"/>
      <c r="Z264" s="236" t="n"/>
      <c r="AA264" s="236" t="n"/>
      <c r="AB264" s="236" t="n"/>
      <c r="AC264" s="236" t="n"/>
      <c r="AD264" s="236" t="n"/>
      <c r="AE264" s="236" t="n"/>
      <c r="AF264" s="264">
        <f>IF(COUNTA(S264:AE264)=0,"",ROUND(AVERAGE(S264:AE264),1))</f>
        <v/>
      </c>
      <c r="AH264" s="236" t="n"/>
      <c r="AI264" s="236" t="n"/>
      <c r="AJ264" s="236" t="n"/>
      <c r="AK264" s="236" t="n"/>
      <c r="AL264" s="236" t="n"/>
      <c r="AM264" s="236" t="n"/>
      <c r="AN264" s="236" t="n"/>
      <c r="AO264" s="236" t="n"/>
      <c r="AP264" s="236" t="n"/>
      <c r="AQ264" s="236" t="n"/>
      <c r="AR264" s="236" t="n"/>
      <c r="AS264" s="236" t="n"/>
      <c r="AT264" s="236" t="n"/>
      <c r="AU264" s="237">
        <f>IF(COUNTA(AH264:AT264)=0,"",ROUND(AVERAGE(AH264:AT264),1))</f>
        <v/>
      </c>
    </row>
    <row r="265" ht="14.4" customHeight="1" s="185">
      <c r="A265" s="213" t="n">
        <v>13</v>
      </c>
      <c r="B265" s="234">
        <f t="array" ref="B265:B265">IFERROR(INDEX(Liste_Enfants!B$4:B$53,SMALL(IF(Liste_Enfants!E$4:E$53="D",ROW(Liste_Enfants!E$4:E$53)-3),13))&amp;" "&amp;INDEX(Liste_Enfants!C$4:C$53,SMALL(IF(Liste_Enfants!E$4:E$53="D",ROW(Liste_Enfants!E$4:E$53)-3),13)),"")</f>
        <v/>
      </c>
      <c r="C265" s="235" t="n"/>
      <c r="D265" s="236" t="n"/>
      <c r="E265" s="236" t="n"/>
      <c r="F265" s="236" t="n"/>
      <c r="G265" s="236" t="n"/>
      <c r="H265" s="236" t="n"/>
      <c r="I265" s="236" t="n"/>
      <c r="J265" s="236" t="n"/>
      <c r="K265" s="236" t="n"/>
      <c r="L265" s="236" t="n"/>
      <c r="M265" s="236" t="n"/>
      <c r="N265" s="236" t="n"/>
      <c r="O265" s="236" t="n"/>
      <c r="P265" s="236" t="n"/>
      <c r="Q265" s="264">
        <f>IF(COUNTA(D265:P265)=0,"",ROUND(AVERAGE(D265:P265),1))</f>
        <v/>
      </c>
      <c r="S265" s="236" t="n"/>
      <c r="T265" s="236" t="n"/>
      <c r="U265" s="236" t="n"/>
      <c r="V265" s="236" t="n"/>
      <c r="W265" s="236" t="n"/>
      <c r="X265" s="236" t="n"/>
      <c r="Y265" s="236" t="n"/>
      <c r="Z265" s="236" t="n"/>
      <c r="AA265" s="236" t="n"/>
      <c r="AB265" s="236" t="n"/>
      <c r="AC265" s="236" t="n"/>
      <c r="AD265" s="236" t="n"/>
      <c r="AE265" s="236" t="n"/>
      <c r="AF265" s="264">
        <f>IF(COUNTA(S265:AE265)=0,"",ROUND(AVERAGE(S265:AE265),1))</f>
        <v/>
      </c>
      <c r="AH265" s="236" t="n"/>
      <c r="AI265" s="236" t="n"/>
      <c r="AJ265" s="236" t="n"/>
      <c r="AK265" s="236" t="n"/>
      <c r="AL265" s="236" t="n"/>
      <c r="AM265" s="236" t="n"/>
      <c r="AN265" s="236" t="n"/>
      <c r="AO265" s="236" t="n"/>
      <c r="AP265" s="236" t="n"/>
      <c r="AQ265" s="236" t="n"/>
      <c r="AR265" s="236" t="n"/>
      <c r="AS265" s="236" t="n"/>
      <c r="AT265" s="236" t="n"/>
      <c r="AU265" s="237">
        <f>IF(COUNTA(AH265:AT265)=0,"",ROUND(AVERAGE(AH265:AT265),1))</f>
        <v/>
      </c>
    </row>
    <row r="266" ht="14.4" customHeight="1" s="185">
      <c r="A266" s="238" t="n">
        <v>14</v>
      </c>
      <c r="B266" s="239">
        <f t="array" ref="B266:B266">IFERROR(INDEX(Liste_Enfants!B$4:B$53,SMALL(IF(Liste_Enfants!E$4:E$53="D",ROW(Liste_Enfants!E$4:E$53)-3),14))&amp;" "&amp;INDEX(Liste_Enfants!C$4:C$53,SMALL(IF(Liste_Enfants!E$4:E$53="D",ROW(Liste_Enfants!E$4:E$53)-3),14)),"")</f>
        <v/>
      </c>
      <c r="C266" s="235" t="n"/>
      <c r="D266" s="236" t="n"/>
      <c r="E266" s="236" t="n"/>
      <c r="F266" s="236" t="n"/>
      <c r="G266" s="236" t="n"/>
      <c r="H266" s="236" t="n"/>
      <c r="I266" s="236" t="n"/>
      <c r="J266" s="236" t="n"/>
      <c r="K266" s="236" t="n"/>
      <c r="L266" s="236" t="n"/>
      <c r="M266" s="236" t="n"/>
      <c r="N266" s="236" t="n"/>
      <c r="O266" s="236" t="n"/>
      <c r="P266" s="236" t="n"/>
      <c r="Q266" s="264">
        <f>IF(COUNTA(D266:P266)=0,"",ROUND(AVERAGE(D266:P266),1))</f>
        <v/>
      </c>
      <c r="S266" s="236" t="n"/>
      <c r="T266" s="236" t="n"/>
      <c r="U266" s="236" t="n"/>
      <c r="V266" s="236" t="n"/>
      <c r="W266" s="236" t="n"/>
      <c r="X266" s="236" t="n"/>
      <c r="Y266" s="236" t="n"/>
      <c r="Z266" s="236" t="n"/>
      <c r="AA266" s="236" t="n"/>
      <c r="AB266" s="236" t="n"/>
      <c r="AC266" s="236" t="n"/>
      <c r="AD266" s="236" t="n"/>
      <c r="AE266" s="236" t="n"/>
      <c r="AF266" s="264">
        <f>IF(COUNTA(S266:AE266)=0,"",ROUND(AVERAGE(S266:AE266),1))</f>
        <v/>
      </c>
      <c r="AH266" s="236" t="n"/>
      <c r="AI266" s="236" t="n"/>
      <c r="AJ266" s="236" t="n"/>
      <c r="AK266" s="236" t="n"/>
      <c r="AL266" s="236" t="n"/>
      <c r="AM266" s="236" t="n"/>
      <c r="AN266" s="236" t="n"/>
      <c r="AO266" s="236" t="n"/>
      <c r="AP266" s="236" t="n"/>
      <c r="AQ266" s="236" t="n"/>
      <c r="AR266" s="236" t="n"/>
      <c r="AS266" s="236" t="n"/>
      <c r="AT266" s="236" t="n"/>
      <c r="AU266" s="237">
        <f>IF(COUNTA(AH266:AT266)=0,"",ROUND(AVERAGE(AH266:AT266),1))</f>
        <v/>
      </c>
    </row>
    <row r="267" ht="14.4" customHeight="1" s="185">
      <c r="A267" s="213" t="n">
        <v>15</v>
      </c>
      <c r="B267" s="234">
        <f t="array" ref="B267:B267">IFERROR(INDEX(Liste_Enfants!B$4:B$53,SMALL(IF(Liste_Enfants!E$4:E$53="D",ROW(Liste_Enfants!E$4:E$53)-3),15))&amp;" "&amp;INDEX(Liste_Enfants!C$4:C$53,SMALL(IF(Liste_Enfants!E$4:E$53="D",ROW(Liste_Enfants!E$4:E$53)-3),15)),"")</f>
        <v/>
      </c>
      <c r="C267" s="235" t="n"/>
      <c r="D267" s="236" t="n"/>
      <c r="E267" s="236" t="n"/>
      <c r="F267" s="236" t="n"/>
      <c r="G267" s="236" t="n"/>
      <c r="H267" s="236" t="n"/>
      <c r="I267" s="236" t="n"/>
      <c r="J267" s="236" t="n"/>
      <c r="K267" s="236" t="n"/>
      <c r="L267" s="236" t="n"/>
      <c r="M267" s="236" t="n"/>
      <c r="N267" s="236" t="n"/>
      <c r="O267" s="236" t="n"/>
      <c r="P267" s="236" t="n"/>
      <c r="Q267" s="264">
        <f>IF(COUNTA(D267:P267)=0,"",ROUND(AVERAGE(D267:P267),1))</f>
        <v/>
      </c>
      <c r="S267" s="236" t="n"/>
      <c r="T267" s="236" t="n"/>
      <c r="U267" s="236" t="n"/>
      <c r="V267" s="236" t="n"/>
      <c r="W267" s="236" t="n"/>
      <c r="X267" s="236" t="n"/>
      <c r="Y267" s="236" t="n"/>
      <c r="Z267" s="236" t="n"/>
      <c r="AA267" s="236" t="n"/>
      <c r="AB267" s="236" t="n"/>
      <c r="AC267" s="236" t="n"/>
      <c r="AD267" s="236" t="n"/>
      <c r="AE267" s="236" t="n"/>
      <c r="AF267" s="264">
        <f>IF(COUNTA(S267:AE267)=0,"",ROUND(AVERAGE(S267:AE267),1))</f>
        <v/>
      </c>
      <c r="AH267" s="236" t="n"/>
      <c r="AI267" s="236" t="n"/>
      <c r="AJ267" s="236" t="n"/>
      <c r="AK267" s="236" t="n"/>
      <c r="AL267" s="236" t="n"/>
      <c r="AM267" s="236" t="n"/>
      <c r="AN267" s="236" t="n"/>
      <c r="AO267" s="236" t="n"/>
      <c r="AP267" s="236" t="n"/>
      <c r="AQ267" s="236" t="n"/>
      <c r="AR267" s="236" t="n"/>
      <c r="AS267" s="236" t="n"/>
      <c r="AT267" s="236" t="n"/>
      <c r="AU267" s="237">
        <f>IF(COUNTA(AH267:AT267)=0,"",ROUND(AVERAGE(AH267:AT267),1))</f>
        <v/>
      </c>
    </row>
    <row r="268" ht="14.4" customHeight="1" s="185">
      <c r="A268" s="233" t="inlineStr">
        <is>
          <t>📊 MOY.</t>
        </is>
      </c>
      <c r="C268" s="235" t="n"/>
      <c r="D268" s="241">
        <f>IF(COUNTA(D253:D267)=0,"",ROUND(AVERAGE(D253:D267),1))</f>
        <v/>
      </c>
      <c r="E268" s="241">
        <f>IF(COUNTA(E253:E267)=0,"",ROUND(AVERAGE(E253:E267),1))</f>
        <v/>
      </c>
      <c r="F268" s="241">
        <f>IF(COUNTA(F253:F267)=0,"",ROUND(AVERAGE(F253:F267),1))</f>
        <v/>
      </c>
      <c r="G268" s="241">
        <f>IF(COUNTA(G253:G267)=0,"",ROUND(AVERAGE(G253:G267),1))</f>
        <v/>
      </c>
      <c r="H268" s="241">
        <f>IF(COUNTA(H253:H267)=0,"",ROUND(AVERAGE(H253:H267),1))</f>
        <v/>
      </c>
      <c r="I268" s="241">
        <f>IF(COUNTA(I253:I267)=0,"",ROUND(AVERAGE(I253:I267),1))</f>
        <v/>
      </c>
      <c r="J268" s="241">
        <f>IF(COUNTA(J253:J267)=0,"",ROUND(AVERAGE(J253:J267),1))</f>
        <v/>
      </c>
      <c r="K268" s="241">
        <f>IF(COUNTA(K253:K267)=0,"",ROUND(AVERAGE(K253:K267),1))</f>
        <v/>
      </c>
      <c r="L268" s="241">
        <f>IF(COUNTA(L253:L267)=0,"",ROUND(AVERAGE(L253:L267),1))</f>
        <v/>
      </c>
      <c r="M268" s="241">
        <f>IF(COUNTA(M253:M267)=0,"",ROUND(AVERAGE(M253:M267),1))</f>
        <v/>
      </c>
      <c r="N268" s="241">
        <f>IF(COUNTA(N253:N267)=0,"",ROUND(AVERAGE(N253:N267),1))</f>
        <v/>
      </c>
      <c r="O268" s="241">
        <f>IF(COUNTA(O253:O267)=0,"",ROUND(AVERAGE(O253:O267),1))</f>
        <v/>
      </c>
      <c r="P268" s="241">
        <f>IF(COUNTA(P253:P267)=0,"",ROUND(AVERAGE(P253:P267),1))</f>
        <v/>
      </c>
      <c r="Q268" s="265">
        <f>IF(COUNTA(Q253:Q267)=0,"",ROUND(AVERAGE(Q253:Q267),1))</f>
        <v/>
      </c>
      <c r="S268" s="241">
        <f>IF(COUNTA(S253:S267)=0,"",ROUND(AVERAGE(S253:S267),1))</f>
        <v/>
      </c>
      <c r="T268" s="241">
        <f>IF(COUNTA(T253:T267)=0,"",ROUND(AVERAGE(T253:T267),1))</f>
        <v/>
      </c>
      <c r="U268" s="241">
        <f>IF(COUNTA(U253:U267)=0,"",ROUND(AVERAGE(U253:U267),1))</f>
        <v/>
      </c>
      <c r="V268" s="241">
        <f>IF(COUNTA(V253:V267)=0,"",ROUND(AVERAGE(V253:V267),1))</f>
        <v/>
      </c>
      <c r="W268" s="241">
        <f>IF(COUNTA(W253:W267)=0,"",ROUND(AVERAGE(W253:W267),1))</f>
        <v/>
      </c>
      <c r="X268" s="241">
        <f>IF(COUNTA(X253:X267)=0,"",ROUND(AVERAGE(X253:X267),1))</f>
        <v/>
      </c>
      <c r="Y268" s="241">
        <f>IF(COUNTA(Y253:Y267)=0,"",ROUND(AVERAGE(Y253:Y267),1))</f>
        <v/>
      </c>
      <c r="Z268" s="241">
        <f>IF(COUNTA(Z253:Z267)=0,"",ROUND(AVERAGE(Z253:Z267),1))</f>
        <v/>
      </c>
      <c r="AA268" s="241">
        <f>IF(COUNTA(AA253:AA267)=0,"",ROUND(AVERAGE(AA253:AA267),1))</f>
        <v/>
      </c>
      <c r="AB268" s="241">
        <f>IF(COUNTA(AB253:AB267)=0,"",ROUND(AVERAGE(AB253:AB267),1))</f>
        <v/>
      </c>
      <c r="AC268" s="241">
        <f>IF(COUNTA(AC253:AC267)=0,"",ROUND(AVERAGE(AC253:AC267),1))</f>
        <v/>
      </c>
      <c r="AD268" s="241">
        <f>IF(COUNTA(AD253:AD267)=0,"",ROUND(AVERAGE(AD253:AD267),1))</f>
        <v/>
      </c>
      <c r="AE268" s="241">
        <f>IF(COUNTA(AE253:AE267)=0,"",ROUND(AVERAGE(AE253:AE267),1))</f>
        <v/>
      </c>
      <c r="AF268" s="265">
        <f>IF(COUNTA(AF253:AF267)=0,"",ROUND(AVERAGE(AF253:AF267),1))</f>
        <v/>
      </c>
      <c r="AH268" s="241">
        <f>IF(COUNTA(AH253:AH267)=0,"",ROUND(AVERAGE(AH253:AH267),1))</f>
        <v/>
      </c>
      <c r="AI268" s="241">
        <f>IF(COUNTA(AI253:AI267)=0,"",ROUND(AVERAGE(AI253:AI267),1))</f>
        <v/>
      </c>
      <c r="AJ268" s="241">
        <f>IF(COUNTA(AJ253:AJ267)=0,"",ROUND(AVERAGE(AJ253:AJ267),1))</f>
        <v/>
      </c>
      <c r="AK268" s="241">
        <f>IF(COUNTA(AK253:AK267)=0,"",ROUND(AVERAGE(AK253:AK267),1))</f>
        <v/>
      </c>
      <c r="AL268" s="241">
        <f>IF(COUNTA(AL253:AL267)=0,"",ROUND(AVERAGE(AL253:AL267),1))</f>
        <v/>
      </c>
      <c r="AM268" s="241">
        <f>IF(COUNTA(AM253:AM267)=0,"",ROUND(AVERAGE(AM253:AM267),1))</f>
        <v/>
      </c>
      <c r="AN268" s="241">
        <f>IF(COUNTA(AN253:AN267)=0,"",ROUND(AVERAGE(AN253:AN267),1))</f>
        <v/>
      </c>
      <c r="AO268" s="241">
        <f>IF(COUNTA(AO253:AO267)=0,"",ROUND(AVERAGE(AO253:AO267),1))</f>
        <v/>
      </c>
      <c r="AP268" s="241">
        <f>IF(COUNTA(AP253:AP267)=0,"",ROUND(AVERAGE(AP253:AP267),1))</f>
        <v/>
      </c>
      <c r="AQ268" s="241">
        <f>IF(COUNTA(AQ253:AQ267)=0,"",ROUND(AVERAGE(AQ253:AQ267),1))</f>
        <v/>
      </c>
      <c r="AR268" s="241">
        <f>IF(COUNTA(AR253:AR267)=0,"",ROUND(AVERAGE(AR253:AR267),1))</f>
        <v/>
      </c>
      <c r="AS268" s="241">
        <f>IF(COUNTA(AS253:AS267)=0,"",ROUND(AVERAGE(AS253:AS267),1))</f>
        <v/>
      </c>
      <c r="AT268" s="241">
        <f>IF(COUNTA(AT253:AT267)=0,"",ROUND(AVERAGE(AT253:AT267),1))</f>
        <v/>
      </c>
      <c r="AU268" s="266">
        <f>IF(COUNTA(AU253:AU267)=0,"",ROUND(AVERAGE(AU253:AU267),1))</f>
        <v/>
      </c>
    </row>
    <row r="269" ht="30" customHeight="1" s="185">
      <c r="A269" s="246" t="inlineStr">
        <is>
          <t>N°</t>
        </is>
      </c>
      <c r="B269" s="247" t="inlineStr">
        <is>
          <t>📅 JEUDI</t>
        </is>
      </c>
      <c r="C269" s="228" t="n"/>
      <c r="D269" s="229" t="inlineStr">
        <is>
          <t>Règles</t>
        </is>
      </c>
      <c r="E269" s="229" t="inlineStr">
        <is>
          <t>Coopér.</t>
        </is>
      </c>
      <c r="F269" s="229" t="inlineStr">
        <is>
          <t>Comm.</t>
        </is>
      </c>
      <c r="G269" s="229" t="inlineStr">
        <is>
          <t>Entraide</t>
        </is>
      </c>
      <c r="H269" s="230" t="inlineStr">
        <is>
          <t>Initiat.</t>
        </is>
      </c>
      <c r="I269" s="230" t="inlineStr">
        <is>
          <t>Gest.mat</t>
        </is>
      </c>
      <c r="J269" s="230" t="inlineStr">
        <is>
          <t>Orga.</t>
        </is>
      </c>
      <c r="K269" s="231" t="inlineStr">
        <is>
          <t>Imagin.</t>
        </is>
      </c>
      <c r="L269" s="231" t="inlineStr">
        <is>
          <t>Expr.art</t>
        </is>
      </c>
      <c r="M269" s="231" t="inlineStr">
        <is>
          <t>Expr.corp</t>
        </is>
      </c>
      <c r="N269" s="232" t="inlineStr">
        <is>
          <t>Coord.</t>
        </is>
      </c>
      <c r="O269" s="232" t="inlineStr">
        <is>
          <t>Endur.</t>
        </is>
      </c>
      <c r="P269" s="232" t="inlineStr">
        <is>
          <t>Esp.sport</t>
        </is>
      </c>
      <c r="Q269" s="267" t="inlineStr">
        <is>
          <t>MOY</t>
        </is>
      </c>
      <c r="R269" s="268" t="inlineStr">
        <is>
          <t>▼ Activité</t>
        </is>
      </c>
      <c r="S269" s="229" t="inlineStr">
        <is>
          <t>Règles</t>
        </is>
      </c>
      <c r="T269" s="229" t="inlineStr">
        <is>
          <t>Coopér.</t>
        </is>
      </c>
      <c r="U269" s="229" t="inlineStr">
        <is>
          <t>Comm.</t>
        </is>
      </c>
      <c r="V269" s="229" t="inlineStr">
        <is>
          <t>Entraide</t>
        </is>
      </c>
      <c r="W269" s="230" t="inlineStr">
        <is>
          <t>Initiat.</t>
        </is>
      </c>
      <c r="X269" s="230" t="inlineStr">
        <is>
          <t>Gest.mat</t>
        </is>
      </c>
      <c r="Y269" s="230" t="inlineStr">
        <is>
          <t>Orga.</t>
        </is>
      </c>
      <c r="Z269" s="231" t="inlineStr">
        <is>
          <t>Imagin.</t>
        </is>
      </c>
      <c r="AA269" s="231" t="inlineStr">
        <is>
          <t>Expr.art</t>
        </is>
      </c>
      <c r="AB269" s="231" t="inlineStr">
        <is>
          <t>Expr.corp</t>
        </is>
      </c>
      <c r="AC269" s="232" t="inlineStr">
        <is>
          <t>Coord.</t>
        </is>
      </c>
      <c r="AD269" s="232" t="inlineStr">
        <is>
          <t>Endur.</t>
        </is>
      </c>
      <c r="AE269" s="232" t="inlineStr">
        <is>
          <t>Esp.sport</t>
        </is>
      </c>
      <c r="AF269" s="267" t="inlineStr">
        <is>
          <t>MOY</t>
        </is>
      </c>
      <c r="AH269" s="229" t="inlineStr">
        <is>
          <t>Règles</t>
        </is>
      </c>
      <c r="AI269" s="229" t="inlineStr">
        <is>
          <t>Coopér.</t>
        </is>
      </c>
      <c r="AJ269" s="229" t="inlineStr">
        <is>
          <t>Comm.</t>
        </is>
      </c>
      <c r="AK269" s="229" t="inlineStr">
        <is>
          <t>Entraide</t>
        </is>
      </c>
      <c r="AL269" s="230" t="inlineStr">
        <is>
          <t>Initiat.</t>
        </is>
      </c>
      <c r="AM269" s="230" t="inlineStr">
        <is>
          <t>Gest.mat</t>
        </is>
      </c>
      <c r="AN269" s="230" t="inlineStr">
        <is>
          <t>Orga.</t>
        </is>
      </c>
      <c r="AO269" s="231" t="inlineStr">
        <is>
          <t>Imagin.</t>
        </is>
      </c>
      <c r="AP269" s="231" t="inlineStr">
        <is>
          <t>Expr.art</t>
        </is>
      </c>
      <c r="AQ269" s="231" t="inlineStr">
        <is>
          <t>Expr.corp</t>
        </is>
      </c>
      <c r="AR269" s="232" t="inlineStr">
        <is>
          <t>Coord.</t>
        </is>
      </c>
      <c r="AS269" s="232" t="inlineStr">
        <is>
          <t>Endur.</t>
        </is>
      </c>
      <c r="AT269" s="232" t="inlineStr">
        <is>
          <t>Esp.sport</t>
        </is>
      </c>
      <c r="AU269" s="269" t="inlineStr">
        <is>
          <t>MOY</t>
        </is>
      </c>
    </row>
    <row r="270" ht="14.4" customHeight="1" s="185">
      <c r="A270" s="213" t="n">
        <v>1</v>
      </c>
      <c r="B270" s="234">
        <f t="array" ref="B270:B270">IFERROR(INDEX(Liste_Enfants!B$4:B$53,SMALL(IF(Liste_Enfants!E$4:E$53="D",ROW(Liste_Enfants!E$4:E$53)-3),1))&amp;" "&amp;INDEX(Liste_Enfants!C$4:C$53,SMALL(IF(Liste_Enfants!E$4:E$53="D",ROW(Liste_Enfants!E$4:E$53)-3),1)),"")</f>
        <v/>
      </c>
      <c r="C270" s="235" t="n"/>
      <c r="D270" s="236" t="n"/>
      <c r="E270" s="236" t="n"/>
      <c r="F270" s="236" t="n"/>
      <c r="G270" s="236" t="n"/>
      <c r="H270" s="236" t="n"/>
      <c r="I270" s="236" t="n"/>
      <c r="J270" s="236" t="n"/>
      <c r="K270" s="236" t="n"/>
      <c r="L270" s="236" t="n"/>
      <c r="M270" s="236" t="n"/>
      <c r="N270" s="236" t="n"/>
      <c r="O270" s="236" t="n"/>
      <c r="P270" s="236" t="n"/>
      <c r="Q270" s="264">
        <f>IF(COUNTA(D270:P270)=0,"",ROUND(AVERAGE(D270:P270),1))</f>
        <v/>
      </c>
      <c r="S270" s="236" t="n"/>
      <c r="T270" s="236" t="n"/>
      <c r="U270" s="236" t="n"/>
      <c r="V270" s="236" t="n"/>
      <c r="W270" s="236" t="n"/>
      <c r="X270" s="236" t="n"/>
      <c r="Y270" s="236" t="n"/>
      <c r="Z270" s="236" t="n"/>
      <c r="AA270" s="236" t="n"/>
      <c r="AB270" s="236" t="n"/>
      <c r="AC270" s="236" t="n"/>
      <c r="AD270" s="236" t="n"/>
      <c r="AE270" s="236" t="n"/>
      <c r="AF270" s="264">
        <f>IF(COUNTA(S270:AE270)=0,"",ROUND(AVERAGE(S270:AE270),1))</f>
        <v/>
      </c>
      <c r="AH270" s="236" t="n"/>
      <c r="AI270" s="236" t="n"/>
      <c r="AJ270" s="236" t="n"/>
      <c r="AK270" s="236" t="n"/>
      <c r="AL270" s="236" t="n"/>
      <c r="AM270" s="236" t="n"/>
      <c r="AN270" s="236" t="n"/>
      <c r="AO270" s="236" t="n"/>
      <c r="AP270" s="236" t="n"/>
      <c r="AQ270" s="236" t="n"/>
      <c r="AR270" s="236" t="n"/>
      <c r="AS270" s="236" t="n"/>
      <c r="AT270" s="236" t="n"/>
      <c r="AU270" s="237">
        <f>IF(COUNTA(AH270:AT270)=0,"",ROUND(AVERAGE(AH270:AT270),1))</f>
        <v/>
      </c>
    </row>
    <row r="271" ht="14.4" customHeight="1" s="185">
      <c r="A271" s="238" t="n">
        <v>2</v>
      </c>
      <c r="B271" s="239">
        <f t="array" ref="B271:B271">IFERROR(INDEX(Liste_Enfants!B$4:B$53,SMALL(IF(Liste_Enfants!E$4:E$53="D",ROW(Liste_Enfants!E$4:E$53)-3),2))&amp;" "&amp;INDEX(Liste_Enfants!C$4:C$53,SMALL(IF(Liste_Enfants!E$4:E$53="D",ROW(Liste_Enfants!E$4:E$53)-3),2)),"")</f>
        <v/>
      </c>
      <c r="C271" s="235" t="n"/>
      <c r="D271" s="236" t="n"/>
      <c r="E271" s="236" t="n"/>
      <c r="F271" s="236" t="n"/>
      <c r="G271" s="236" t="n"/>
      <c r="H271" s="236" t="n"/>
      <c r="I271" s="236" t="n"/>
      <c r="J271" s="236" t="n"/>
      <c r="K271" s="236" t="n"/>
      <c r="L271" s="236" t="n"/>
      <c r="M271" s="236" t="n"/>
      <c r="N271" s="236" t="n"/>
      <c r="O271" s="236" t="n"/>
      <c r="P271" s="236" t="n"/>
      <c r="Q271" s="264">
        <f>IF(COUNTA(D271:P271)=0,"",ROUND(AVERAGE(D271:P271),1))</f>
        <v/>
      </c>
      <c r="S271" s="236" t="n"/>
      <c r="T271" s="236" t="n"/>
      <c r="U271" s="236" t="n"/>
      <c r="V271" s="236" t="n"/>
      <c r="W271" s="236" t="n"/>
      <c r="X271" s="236" t="n"/>
      <c r="Y271" s="236" t="n"/>
      <c r="Z271" s="236" t="n"/>
      <c r="AA271" s="236" t="n"/>
      <c r="AB271" s="236" t="n"/>
      <c r="AC271" s="236" t="n"/>
      <c r="AD271" s="236" t="n"/>
      <c r="AE271" s="236" t="n"/>
      <c r="AF271" s="264">
        <f>IF(COUNTA(S271:AE271)=0,"",ROUND(AVERAGE(S271:AE271),1))</f>
        <v/>
      </c>
      <c r="AH271" s="236" t="n"/>
      <c r="AI271" s="236" t="n"/>
      <c r="AJ271" s="236" t="n"/>
      <c r="AK271" s="236" t="n"/>
      <c r="AL271" s="236" t="n"/>
      <c r="AM271" s="236" t="n"/>
      <c r="AN271" s="236" t="n"/>
      <c r="AO271" s="236" t="n"/>
      <c r="AP271" s="236" t="n"/>
      <c r="AQ271" s="236" t="n"/>
      <c r="AR271" s="236" t="n"/>
      <c r="AS271" s="236" t="n"/>
      <c r="AT271" s="236" t="n"/>
      <c r="AU271" s="237">
        <f>IF(COUNTA(AH271:AT271)=0,"",ROUND(AVERAGE(AH271:AT271),1))</f>
        <v/>
      </c>
    </row>
    <row r="272" ht="14.4" customHeight="1" s="185">
      <c r="A272" s="213" t="n">
        <v>3</v>
      </c>
      <c r="B272" s="234">
        <f t="array" ref="B272:B272">IFERROR(INDEX(Liste_Enfants!B$4:B$53,SMALL(IF(Liste_Enfants!E$4:E$53="D",ROW(Liste_Enfants!E$4:E$53)-3),3))&amp;" "&amp;INDEX(Liste_Enfants!C$4:C$53,SMALL(IF(Liste_Enfants!E$4:E$53="D",ROW(Liste_Enfants!E$4:E$53)-3),3)),"")</f>
        <v/>
      </c>
      <c r="C272" s="235" t="n"/>
      <c r="D272" s="236" t="n"/>
      <c r="E272" s="236" t="n"/>
      <c r="F272" s="236" t="n"/>
      <c r="G272" s="236" t="n"/>
      <c r="H272" s="236" t="n"/>
      <c r="I272" s="236" t="n"/>
      <c r="J272" s="236" t="n"/>
      <c r="K272" s="236" t="n"/>
      <c r="L272" s="236" t="n"/>
      <c r="M272" s="236" t="n"/>
      <c r="N272" s="236" t="n"/>
      <c r="O272" s="236" t="n"/>
      <c r="P272" s="236" t="n"/>
      <c r="Q272" s="264">
        <f>IF(COUNTA(D272:P272)=0,"",ROUND(AVERAGE(D272:P272),1))</f>
        <v/>
      </c>
      <c r="S272" s="236" t="n"/>
      <c r="T272" s="236" t="n"/>
      <c r="U272" s="236" t="n"/>
      <c r="V272" s="236" t="n"/>
      <c r="W272" s="236" t="n"/>
      <c r="X272" s="236" t="n"/>
      <c r="Y272" s="236" t="n"/>
      <c r="Z272" s="236" t="n"/>
      <c r="AA272" s="236" t="n"/>
      <c r="AB272" s="236" t="n"/>
      <c r="AC272" s="236" t="n"/>
      <c r="AD272" s="236" t="n"/>
      <c r="AE272" s="236" t="n"/>
      <c r="AF272" s="264">
        <f>IF(COUNTA(S272:AE272)=0,"",ROUND(AVERAGE(S272:AE272),1))</f>
        <v/>
      </c>
      <c r="AH272" s="236" t="n"/>
      <c r="AI272" s="236" t="n"/>
      <c r="AJ272" s="236" t="n"/>
      <c r="AK272" s="236" t="n"/>
      <c r="AL272" s="236" t="n"/>
      <c r="AM272" s="236" t="n"/>
      <c r="AN272" s="236" t="n"/>
      <c r="AO272" s="236" t="n"/>
      <c r="AP272" s="236" t="n"/>
      <c r="AQ272" s="236" t="n"/>
      <c r="AR272" s="236" t="n"/>
      <c r="AS272" s="236" t="n"/>
      <c r="AT272" s="236" t="n"/>
      <c r="AU272" s="237">
        <f>IF(COUNTA(AH272:AT272)=0,"",ROUND(AVERAGE(AH272:AT272),1))</f>
        <v/>
      </c>
    </row>
    <row r="273" ht="14.4" customHeight="1" s="185">
      <c r="A273" s="238" t="n">
        <v>4</v>
      </c>
      <c r="B273" s="239">
        <f t="array" ref="B273:B273">IFERROR(INDEX(Liste_Enfants!B$4:B$53,SMALL(IF(Liste_Enfants!E$4:E$53="D",ROW(Liste_Enfants!E$4:E$53)-3),4))&amp;" "&amp;INDEX(Liste_Enfants!C$4:C$53,SMALL(IF(Liste_Enfants!E$4:E$53="D",ROW(Liste_Enfants!E$4:E$53)-3),4)),"")</f>
        <v/>
      </c>
      <c r="C273" s="235" t="n"/>
      <c r="D273" s="236" t="n"/>
      <c r="E273" s="236" t="n"/>
      <c r="F273" s="236" t="n"/>
      <c r="G273" s="236" t="n"/>
      <c r="H273" s="236" t="n"/>
      <c r="I273" s="236" t="n"/>
      <c r="J273" s="236" t="n"/>
      <c r="K273" s="236" t="n"/>
      <c r="L273" s="236" t="n"/>
      <c r="M273" s="236" t="n"/>
      <c r="N273" s="236" t="n"/>
      <c r="O273" s="236" t="n"/>
      <c r="P273" s="236" t="n"/>
      <c r="Q273" s="264">
        <f>IF(COUNTA(D273:P273)=0,"",ROUND(AVERAGE(D273:P273),1))</f>
        <v/>
      </c>
      <c r="S273" s="236" t="n"/>
      <c r="T273" s="236" t="n"/>
      <c r="U273" s="236" t="n"/>
      <c r="V273" s="236" t="n"/>
      <c r="W273" s="236" t="n"/>
      <c r="X273" s="236" t="n"/>
      <c r="Y273" s="236" t="n"/>
      <c r="Z273" s="236" t="n"/>
      <c r="AA273" s="236" t="n"/>
      <c r="AB273" s="236" t="n"/>
      <c r="AC273" s="236" t="n"/>
      <c r="AD273" s="236" t="n"/>
      <c r="AE273" s="236" t="n"/>
      <c r="AF273" s="264">
        <f>IF(COUNTA(S273:AE273)=0,"",ROUND(AVERAGE(S273:AE273),1))</f>
        <v/>
      </c>
      <c r="AH273" s="236" t="n"/>
      <c r="AI273" s="236" t="n"/>
      <c r="AJ273" s="236" t="n"/>
      <c r="AK273" s="236" t="n"/>
      <c r="AL273" s="236" t="n"/>
      <c r="AM273" s="236" t="n"/>
      <c r="AN273" s="236" t="n"/>
      <c r="AO273" s="236" t="n"/>
      <c r="AP273" s="236" t="n"/>
      <c r="AQ273" s="236" t="n"/>
      <c r="AR273" s="236" t="n"/>
      <c r="AS273" s="236" t="n"/>
      <c r="AT273" s="236" t="n"/>
      <c r="AU273" s="237">
        <f>IF(COUNTA(AH273:AT273)=0,"",ROUND(AVERAGE(AH273:AT273),1))</f>
        <v/>
      </c>
    </row>
    <row r="274" ht="14.4" customHeight="1" s="185">
      <c r="A274" s="213" t="n">
        <v>5</v>
      </c>
      <c r="B274" s="234">
        <f t="array" ref="B274:B274">IFERROR(INDEX(Liste_Enfants!B$4:B$53,SMALL(IF(Liste_Enfants!E$4:E$53="D",ROW(Liste_Enfants!E$4:E$53)-3),5))&amp;" "&amp;INDEX(Liste_Enfants!C$4:C$53,SMALL(IF(Liste_Enfants!E$4:E$53="D",ROW(Liste_Enfants!E$4:E$53)-3),5)),"")</f>
        <v/>
      </c>
      <c r="C274" s="235" t="n"/>
      <c r="D274" s="236" t="n"/>
      <c r="E274" s="236" t="n"/>
      <c r="F274" s="236" t="n"/>
      <c r="G274" s="236" t="n"/>
      <c r="H274" s="236" t="n"/>
      <c r="I274" s="236" t="n"/>
      <c r="J274" s="236" t="n"/>
      <c r="K274" s="236" t="n"/>
      <c r="L274" s="236" t="n"/>
      <c r="M274" s="236" t="n"/>
      <c r="N274" s="236" t="n"/>
      <c r="O274" s="236" t="n"/>
      <c r="P274" s="236" t="n"/>
      <c r="Q274" s="264">
        <f>IF(COUNTA(D274:P274)=0,"",ROUND(AVERAGE(D274:P274),1))</f>
        <v/>
      </c>
      <c r="S274" s="236" t="n"/>
      <c r="T274" s="236" t="n"/>
      <c r="U274" s="236" t="n"/>
      <c r="V274" s="236" t="n"/>
      <c r="W274" s="236" t="n"/>
      <c r="X274" s="236" t="n"/>
      <c r="Y274" s="236" t="n"/>
      <c r="Z274" s="236" t="n"/>
      <c r="AA274" s="236" t="n"/>
      <c r="AB274" s="236" t="n"/>
      <c r="AC274" s="236" t="n"/>
      <c r="AD274" s="236" t="n"/>
      <c r="AE274" s="236" t="n"/>
      <c r="AF274" s="264">
        <f>IF(COUNTA(S274:AE274)=0,"",ROUND(AVERAGE(S274:AE274),1))</f>
        <v/>
      </c>
      <c r="AH274" s="236" t="n"/>
      <c r="AI274" s="236" t="n"/>
      <c r="AJ274" s="236" t="n"/>
      <c r="AK274" s="236" t="n"/>
      <c r="AL274" s="236" t="n"/>
      <c r="AM274" s="236" t="n"/>
      <c r="AN274" s="236" t="n"/>
      <c r="AO274" s="236" t="n"/>
      <c r="AP274" s="236" t="n"/>
      <c r="AQ274" s="236" t="n"/>
      <c r="AR274" s="236" t="n"/>
      <c r="AS274" s="236" t="n"/>
      <c r="AT274" s="236" t="n"/>
      <c r="AU274" s="237">
        <f>IF(COUNTA(AH274:AT274)=0,"",ROUND(AVERAGE(AH274:AT274),1))</f>
        <v/>
      </c>
    </row>
    <row r="275" ht="14.4" customHeight="1" s="185">
      <c r="A275" s="238" t="n">
        <v>6</v>
      </c>
      <c r="B275" s="239">
        <f t="array" ref="B275:B275">IFERROR(INDEX(Liste_Enfants!B$4:B$53,SMALL(IF(Liste_Enfants!E$4:E$53="D",ROW(Liste_Enfants!E$4:E$53)-3),6))&amp;" "&amp;INDEX(Liste_Enfants!C$4:C$53,SMALL(IF(Liste_Enfants!E$4:E$53="D",ROW(Liste_Enfants!E$4:E$53)-3),6)),"")</f>
        <v/>
      </c>
      <c r="C275" s="235" t="n"/>
      <c r="D275" s="236" t="n"/>
      <c r="E275" s="236" t="n"/>
      <c r="F275" s="236" t="n"/>
      <c r="G275" s="236" t="n"/>
      <c r="H275" s="236" t="n"/>
      <c r="I275" s="236" t="n"/>
      <c r="J275" s="236" t="n"/>
      <c r="K275" s="236" t="n"/>
      <c r="L275" s="236" t="n"/>
      <c r="M275" s="236" t="n"/>
      <c r="N275" s="236" t="n"/>
      <c r="O275" s="236" t="n"/>
      <c r="P275" s="236" t="n"/>
      <c r="Q275" s="264">
        <f>IF(COUNTA(D275:P275)=0,"",ROUND(AVERAGE(D275:P275),1))</f>
        <v/>
      </c>
      <c r="S275" s="236" t="n"/>
      <c r="T275" s="236" t="n"/>
      <c r="U275" s="236" t="n"/>
      <c r="V275" s="236" t="n"/>
      <c r="W275" s="236" t="n"/>
      <c r="X275" s="236" t="n"/>
      <c r="Y275" s="236" t="n"/>
      <c r="Z275" s="236" t="n"/>
      <c r="AA275" s="236" t="n"/>
      <c r="AB275" s="236" t="n"/>
      <c r="AC275" s="236" t="n"/>
      <c r="AD275" s="236" t="n"/>
      <c r="AE275" s="236" t="n"/>
      <c r="AF275" s="264">
        <f>IF(COUNTA(S275:AE275)=0,"",ROUND(AVERAGE(S275:AE275),1))</f>
        <v/>
      </c>
      <c r="AH275" s="236" t="n"/>
      <c r="AI275" s="236" t="n"/>
      <c r="AJ275" s="236" t="n"/>
      <c r="AK275" s="236" t="n"/>
      <c r="AL275" s="236" t="n"/>
      <c r="AM275" s="236" t="n"/>
      <c r="AN275" s="236" t="n"/>
      <c r="AO275" s="236" t="n"/>
      <c r="AP275" s="236" t="n"/>
      <c r="AQ275" s="236" t="n"/>
      <c r="AR275" s="236" t="n"/>
      <c r="AS275" s="236" t="n"/>
      <c r="AT275" s="236" t="n"/>
      <c r="AU275" s="237">
        <f>IF(COUNTA(AH275:AT275)=0,"",ROUND(AVERAGE(AH275:AT275),1))</f>
        <v/>
      </c>
    </row>
    <row r="276" ht="14.4" customHeight="1" s="185">
      <c r="A276" s="213" t="n">
        <v>7</v>
      </c>
      <c r="B276" s="234">
        <f t="array" ref="B276:B276">IFERROR(INDEX(Liste_Enfants!B$4:B$53,SMALL(IF(Liste_Enfants!E$4:E$53="D",ROW(Liste_Enfants!E$4:E$53)-3),7))&amp;" "&amp;INDEX(Liste_Enfants!C$4:C$53,SMALL(IF(Liste_Enfants!E$4:E$53="D",ROW(Liste_Enfants!E$4:E$53)-3),7)),"")</f>
        <v/>
      </c>
      <c r="C276" s="235" t="n"/>
      <c r="D276" s="236" t="n"/>
      <c r="E276" s="236" t="n"/>
      <c r="F276" s="236" t="n"/>
      <c r="G276" s="236" t="n"/>
      <c r="H276" s="236" t="n"/>
      <c r="I276" s="236" t="n"/>
      <c r="J276" s="236" t="n"/>
      <c r="K276" s="236" t="n"/>
      <c r="L276" s="236" t="n"/>
      <c r="M276" s="236" t="n"/>
      <c r="N276" s="236" t="n"/>
      <c r="O276" s="236" t="n"/>
      <c r="P276" s="236" t="n"/>
      <c r="Q276" s="264">
        <f>IF(COUNTA(D276:P276)=0,"",ROUND(AVERAGE(D276:P276),1))</f>
        <v/>
      </c>
      <c r="S276" s="236" t="n"/>
      <c r="T276" s="236" t="n"/>
      <c r="U276" s="236" t="n"/>
      <c r="V276" s="236" t="n"/>
      <c r="W276" s="236" t="n"/>
      <c r="X276" s="236" t="n"/>
      <c r="Y276" s="236" t="n"/>
      <c r="Z276" s="236" t="n"/>
      <c r="AA276" s="236" t="n"/>
      <c r="AB276" s="236" t="n"/>
      <c r="AC276" s="236" t="n"/>
      <c r="AD276" s="236" t="n"/>
      <c r="AE276" s="236" t="n"/>
      <c r="AF276" s="264">
        <f>IF(COUNTA(S276:AE276)=0,"",ROUND(AVERAGE(S276:AE276),1))</f>
        <v/>
      </c>
      <c r="AH276" s="236" t="n"/>
      <c r="AI276" s="236" t="n"/>
      <c r="AJ276" s="236" t="n"/>
      <c r="AK276" s="236" t="n"/>
      <c r="AL276" s="236" t="n"/>
      <c r="AM276" s="236" t="n"/>
      <c r="AN276" s="236" t="n"/>
      <c r="AO276" s="236" t="n"/>
      <c r="AP276" s="236" t="n"/>
      <c r="AQ276" s="236" t="n"/>
      <c r="AR276" s="236" t="n"/>
      <c r="AS276" s="236" t="n"/>
      <c r="AT276" s="236" t="n"/>
      <c r="AU276" s="237">
        <f>IF(COUNTA(AH276:AT276)=0,"",ROUND(AVERAGE(AH276:AT276),1))</f>
        <v/>
      </c>
    </row>
    <row r="277" ht="14.4" customHeight="1" s="185">
      <c r="A277" s="238" t="n">
        <v>8</v>
      </c>
      <c r="B277" s="239">
        <f t="array" ref="B277:B277">IFERROR(INDEX(Liste_Enfants!B$4:B$53,SMALL(IF(Liste_Enfants!E$4:E$53="D",ROW(Liste_Enfants!E$4:E$53)-3),8))&amp;" "&amp;INDEX(Liste_Enfants!C$4:C$53,SMALL(IF(Liste_Enfants!E$4:E$53="D",ROW(Liste_Enfants!E$4:E$53)-3),8)),"")</f>
        <v/>
      </c>
      <c r="C277" s="235" t="n"/>
      <c r="D277" s="236" t="n"/>
      <c r="E277" s="236" t="n"/>
      <c r="F277" s="236" t="n"/>
      <c r="G277" s="236" t="n"/>
      <c r="H277" s="236" t="n"/>
      <c r="I277" s="236" t="n"/>
      <c r="J277" s="236" t="n"/>
      <c r="K277" s="236" t="n"/>
      <c r="L277" s="236" t="n"/>
      <c r="M277" s="236" t="n"/>
      <c r="N277" s="236" t="n"/>
      <c r="O277" s="236" t="n"/>
      <c r="P277" s="236" t="n"/>
      <c r="Q277" s="264">
        <f>IF(COUNTA(D277:P277)=0,"",ROUND(AVERAGE(D277:P277),1))</f>
        <v/>
      </c>
      <c r="S277" s="236" t="n"/>
      <c r="T277" s="236" t="n"/>
      <c r="U277" s="236" t="n"/>
      <c r="V277" s="236" t="n"/>
      <c r="W277" s="236" t="n"/>
      <c r="X277" s="236" t="n"/>
      <c r="Y277" s="236" t="n"/>
      <c r="Z277" s="236" t="n"/>
      <c r="AA277" s="236" t="n"/>
      <c r="AB277" s="236" t="n"/>
      <c r="AC277" s="236" t="n"/>
      <c r="AD277" s="236" t="n"/>
      <c r="AE277" s="236" t="n"/>
      <c r="AF277" s="264">
        <f>IF(COUNTA(S277:AE277)=0,"",ROUND(AVERAGE(S277:AE277),1))</f>
        <v/>
      </c>
      <c r="AH277" s="236" t="n"/>
      <c r="AI277" s="236" t="n"/>
      <c r="AJ277" s="236" t="n"/>
      <c r="AK277" s="236" t="n"/>
      <c r="AL277" s="236" t="n"/>
      <c r="AM277" s="236" t="n"/>
      <c r="AN277" s="236" t="n"/>
      <c r="AO277" s="236" t="n"/>
      <c r="AP277" s="236" t="n"/>
      <c r="AQ277" s="236" t="n"/>
      <c r="AR277" s="236" t="n"/>
      <c r="AS277" s="236" t="n"/>
      <c r="AT277" s="236" t="n"/>
      <c r="AU277" s="237">
        <f>IF(COUNTA(AH277:AT277)=0,"",ROUND(AVERAGE(AH277:AT277),1))</f>
        <v/>
      </c>
    </row>
    <row r="278" ht="14.4" customHeight="1" s="185">
      <c r="A278" s="213" t="n">
        <v>9</v>
      </c>
      <c r="B278" s="234">
        <f t="array" ref="B278:B278">IFERROR(INDEX(Liste_Enfants!B$4:B$53,SMALL(IF(Liste_Enfants!E$4:E$53="D",ROW(Liste_Enfants!E$4:E$53)-3),9))&amp;" "&amp;INDEX(Liste_Enfants!C$4:C$53,SMALL(IF(Liste_Enfants!E$4:E$53="D",ROW(Liste_Enfants!E$4:E$53)-3),9)),"")</f>
        <v/>
      </c>
      <c r="C278" s="235" t="n"/>
      <c r="D278" s="236" t="n"/>
      <c r="E278" s="236" t="n"/>
      <c r="F278" s="236" t="n"/>
      <c r="G278" s="236" t="n"/>
      <c r="H278" s="236" t="n"/>
      <c r="I278" s="236" t="n"/>
      <c r="J278" s="236" t="n"/>
      <c r="K278" s="236" t="n"/>
      <c r="L278" s="236" t="n"/>
      <c r="M278" s="236" t="n"/>
      <c r="N278" s="236" t="n"/>
      <c r="O278" s="236" t="n"/>
      <c r="P278" s="236" t="n"/>
      <c r="Q278" s="264">
        <f>IF(COUNTA(D278:P278)=0,"",ROUND(AVERAGE(D278:P278),1))</f>
        <v/>
      </c>
      <c r="S278" s="236" t="n"/>
      <c r="T278" s="236" t="n"/>
      <c r="U278" s="236" t="n"/>
      <c r="V278" s="236" t="n"/>
      <c r="W278" s="236" t="n"/>
      <c r="X278" s="236" t="n"/>
      <c r="Y278" s="236" t="n"/>
      <c r="Z278" s="236" t="n"/>
      <c r="AA278" s="236" t="n"/>
      <c r="AB278" s="236" t="n"/>
      <c r="AC278" s="236" t="n"/>
      <c r="AD278" s="236" t="n"/>
      <c r="AE278" s="236" t="n"/>
      <c r="AF278" s="264">
        <f>IF(COUNTA(S278:AE278)=0,"",ROUND(AVERAGE(S278:AE278),1))</f>
        <v/>
      </c>
      <c r="AH278" s="236" t="n"/>
      <c r="AI278" s="236" t="n"/>
      <c r="AJ278" s="236" t="n"/>
      <c r="AK278" s="236" t="n"/>
      <c r="AL278" s="236" t="n"/>
      <c r="AM278" s="236" t="n"/>
      <c r="AN278" s="236" t="n"/>
      <c r="AO278" s="236" t="n"/>
      <c r="AP278" s="236" t="n"/>
      <c r="AQ278" s="236" t="n"/>
      <c r="AR278" s="236" t="n"/>
      <c r="AS278" s="236" t="n"/>
      <c r="AT278" s="236" t="n"/>
      <c r="AU278" s="237">
        <f>IF(COUNTA(AH278:AT278)=0,"",ROUND(AVERAGE(AH278:AT278),1))</f>
        <v/>
      </c>
    </row>
    <row r="279" ht="14.4" customHeight="1" s="185">
      <c r="A279" s="238" t="n">
        <v>10</v>
      </c>
      <c r="B279" s="239">
        <f t="array" ref="B279:B279">IFERROR(INDEX(Liste_Enfants!B$4:B$53,SMALL(IF(Liste_Enfants!E$4:E$53="D",ROW(Liste_Enfants!E$4:E$53)-3),10))&amp;" "&amp;INDEX(Liste_Enfants!C$4:C$53,SMALL(IF(Liste_Enfants!E$4:E$53="D",ROW(Liste_Enfants!E$4:E$53)-3),10)),"")</f>
        <v/>
      </c>
      <c r="C279" s="235" t="n"/>
      <c r="D279" s="236" t="n"/>
      <c r="E279" s="236" t="n"/>
      <c r="F279" s="236" t="n"/>
      <c r="G279" s="236" t="n"/>
      <c r="H279" s="236" t="n"/>
      <c r="I279" s="236" t="n"/>
      <c r="J279" s="236" t="n"/>
      <c r="K279" s="236" t="n"/>
      <c r="L279" s="236" t="n"/>
      <c r="M279" s="236" t="n"/>
      <c r="N279" s="236" t="n"/>
      <c r="O279" s="236" t="n"/>
      <c r="P279" s="236" t="n"/>
      <c r="Q279" s="264">
        <f>IF(COUNTA(D279:P279)=0,"",ROUND(AVERAGE(D279:P279),1))</f>
        <v/>
      </c>
      <c r="S279" s="236" t="n"/>
      <c r="T279" s="236" t="n"/>
      <c r="U279" s="236" t="n"/>
      <c r="V279" s="236" t="n"/>
      <c r="W279" s="236" t="n"/>
      <c r="X279" s="236" t="n"/>
      <c r="Y279" s="236" t="n"/>
      <c r="Z279" s="236" t="n"/>
      <c r="AA279" s="236" t="n"/>
      <c r="AB279" s="236" t="n"/>
      <c r="AC279" s="236" t="n"/>
      <c r="AD279" s="236" t="n"/>
      <c r="AE279" s="236" t="n"/>
      <c r="AF279" s="264">
        <f>IF(COUNTA(S279:AE279)=0,"",ROUND(AVERAGE(S279:AE279),1))</f>
        <v/>
      </c>
      <c r="AH279" s="236" t="n"/>
      <c r="AI279" s="236" t="n"/>
      <c r="AJ279" s="236" t="n"/>
      <c r="AK279" s="236" t="n"/>
      <c r="AL279" s="236" t="n"/>
      <c r="AM279" s="236" t="n"/>
      <c r="AN279" s="236" t="n"/>
      <c r="AO279" s="236" t="n"/>
      <c r="AP279" s="236" t="n"/>
      <c r="AQ279" s="236" t="n"/>
      <c r="AR279" s="236" t="n"/>
      <c r="AS279" s="236" t="n"/>
      <c r="AT279" s="236" t="n"/>
      <c r="AU279" s="237">
        <f>IF(COUNTA(AH279:AT279)=0,"",ROUND(AVERAGE(AH279:AT279),1))</f>
        <v/>
      </c>
    </row>
    <row r="280" ht="14.4" customHeight="1" s="185">
      <c r="A280" s="213" t="n">
        <v>11</v>
      </c>
      <c r="B280" s="234">
        <f t="array" ref="B280:B280">IFERROR(INDEX(Liste_Enfants!B$4:B$53,SMALL(IF(Liste_Enfants!E$4:E$53="D",ROW(Liste_Enfants!E$4:E$53)-3),11))&amp;" "&amp;INDEX(Liste_Enfants!C$4:C$53,SMALL(IF(Liste_Enfants!E$4:E$53="D",ROW(Liste_Enfants!E$4:E$53)-3),11)),"")</f>
        <v/>
      </c>
      <c r="C280" s="235" t="n"/>
      <c r="D280" s="236" t="n"/>
      <c r="E280" s="236" t="n"/>
      <c r="F280" s="236" t="n"/>
      <c r="G280" s="236" t="n"/>
      <c r="H280" s="236" t="n"/>
      <c r="I280" s="236" t="n"/>
      <c r="J280" s="236" t="n"/>
      <c r="K280" s="236" t="n"/>
      <c r="L280" s="236" t="n"/>
      <c r="M280" s="236" t="n"/>
      <c r="N280" s="236" t="n"/>
      <c r="O280" s="236" t="n"/>
      <c r="P280" s="236" t="n"/>
      <c r="Q280" s="264">
        <f>IF(COUNTA(D280:P280)=0,"",ROUND(AVERAGE(D280:P280),1))</f>
        <v/>
      </c>
      <c r="S280" s="236" t="n"/>
      <c r="T280" s="236" t="n"/>
      <c r="U280" s="236" t="n"/>
      <c r="V280" s="236" t="n"/>
      <c r="W280" s="236" t="n"/>
      <c r="X280" s="236" t="n"/>
      <c r="Y280" s="236" t="n"/>
      <c r="Z280" s="236" t="n"/>
      <c r="AA280" s="236" t="n"/>
      <c r="AB280" s="236" t="n"/>
      <c r="AC280" s="236" t="n"/>
      <c r="AD280" s="236" t="n"/>
      <c r="AE280" s="236" t="n"/>
      <c r="AF280" s="264">
        <f>IF(COUNTA(S280:AE280)=0,"",ROUND(AVERAGE(S280:AE280),1))</f>
        <v/>
      </c>
      <c r="AH280" s="236" t="n"/>
      <c r="AI280" s="236" t="n"/>
      <c r="AJ280" s="236" t="n"/>
      <c r="AK280" s="236" t="n"/>
      <c r="AL280" s="236" t="n"/>
      <c r="AM280" s="236" t="n"/>
      <c r="AN280" s="236" t="n"/>
      <c r="AO280" s="236" t="n"/>
      <c r="AP280" s="236" t="n"/>
      <c r="AQ280" s="236" t="n"/>
      <c r="AR280" s="236" t="n"/>
      <c r="AS280" s="236" t="n"/>
      <c r="AT280" s="236" t="n"/>
      <c r="AU280" s="237">
        <f>IF(COUNTA(AH280:AT280)=0,"",ROUND(AVERAGE(AH280:AT280),1))</f>
        <v/>
      </c>
    </row>
    <row r="281" ht="14.4" customHeight="1" s="185">
      <c r="A281" s="238" t="n">
        <v>12</v>
      </c>
      <c r="B281" s="239">
        <f t="array" ref="B281:B281">IFERROR(INDEX(Liste_Enfants!B$4:B$53,SMALL(IF(Liste_Enfants!E$4:E$53="D",ROW(Liste_Enfants!E$4:E$53)-3),12))&amp;" "&amp;INDEX(Liste_Enfants!C$4:C$53,SMALL(IF(Liste_Enfants!E$4:E$53="D",ROW(Liste_Enfants!E$4:E$53)-3),12)),"")</f>
        <v/>
      </c>
      <c r="C281" s="235" t="n"/>
      <c r="D281" s="236" t="n"/>
      <c r="E281" s="236" t="n"/>
      <c r="F281" s="236" t="n"/>
      <c r="G281" s="236" t="n"/>
      <c r="H281" s="236" t="n"/>
      <c r="I281" s="236" t="n"/>
      <c r="J281" s="236" t="n"/>
      <c r="K281" s="236" t="n"/>
      <c r="L281" s="236" t="n"/>
      <c r="M281" s="236" t="n"/>
      <c r="N281" s="236" t="n"/>
      <c r="O281" s="236" t="n"/>
      <c r="P281" s="236" t="n"/>
      <c r="Q281" s="264">
        <f>IF(COUNTA(D281:P281)=0,"",ROUND(AVERAGE(D281:P281),1))</f>
        <v/>
      </c>
      <c r="S281" s="236" t="n"/>
      <c r="T281" s="236" t="n"/>
      <c r="U281" s="236" t="n"/>
      <c r="V281" s="236" t="n"/>
      <c r="W281" s="236" t="n"/>
      <c r="X281" s="236" t="n"/>
      <c r="Y281" s="236" t="n"/>
      <c r="Z281" s="236" t="n"/>
      <c r="AA281" s="236" t="n"/>
      <c r="AB281" s="236" t="n"/>
      <c r="AC281" s="236" t="n"/>
      <c r="AD281" s="236" t="n"/>
      <c r="AE281" s="236" t="n"/>
      <c r="AF281" s="264">
        <f>IF(COUNTA(S281:AE281)=0,"",ROUND(AVERAGE(S281:AE281),1))</f>
        <v/>
      </c>
      <c r="AH281" s="236" t="n"/>
      <c r="AI281" s="236" t="n"/>
      <c r="AJ281" s="236" t="n"/>
      <c r="AK281" s="236" t="n"/>
      <c r="AL281" s="236" t="n"/>
      <c r="AM281" s="236" t="n"/>
      <c r="AN281" s="236" t="n"/>
      <c r="AO281" s="236" t="n"/>
      <c r="AP281" s="236" t="n"/>
      <c r="AQ281" s="236" t="n"/>
      <c r="AR281" s="236" t="n"/>
      <c r="AS281" s="236" t="n"/>
      <c r="AT281" s="236" t="n"/>
      <c r="AU281" s="237">
        <f>IF(COUNTA(AH281:AT281)=0,"",ROUND(AVERAGE(AH281:AT281),1))</f>
        <v/>
      </c>
    </row>
    <row r="282" ht="14.4" customHeight="1" s="185">
      <c r="A282" s="213" t="n">
        <v>13</v>
      </c>
      <c r="B282" s="234">
        <f t="array" ref="B282:B282">IFERROR(INDEX(Liste_Enfants!B$4:B$53,SMALL(IF(Liste_Enfants!E$4:E$53="D",ROW(Liste_Enfants!E$4:E$53)-3),13))&amp;" "&amp;INDEX(Liste_Enfants!C$4:C$53,SMALL(IF(Liste_Enfants!E$4:E$53="D",ROW(Liste_Enfants!E$4:E$53)-3),13)),"")</f>
        <v/>
      </c>
      <c r="C282" s="235" t="n"/>
      <c r="D282" s="236" t="n"/>
      <c r="E282" s="236" t="n"/>
      <c r="F282" s="236" t="n"/>
      <c r="G282" s="236" t="n"/>
      <c r="H282" s="236" t="n"/>
      <c r="I282" s="236" t="n"/>
      <c r="J282" s="236" t="n"/>
      <c r="K282" s="236" t="n"/>
      <c r="L282" s="236" t="n"/>
      <c r="M282" s="236" t="n"/>
      <c r="N282" s="236" t="n"/>
      <c r="O282" s="236" t="n"/>
      <c r="P282" s="236" t="n"/>
      <c r="Q282" s="264">
        <f>IF(COUNTA(D282:P282)=0,"",ROUND(AVERAGE(D282:P282),1))</f>
        <v/>
      </c>
      <c r="S282" s="236" t="n"/>
      <c r="T282" s="236" t="n"/>
      <c r="U282" s="236" t="n"/>
      <c r="V282" s="236" t="n"/>
      <c r="W282" s="236" t="n"/>
      <c r="X282" s="236" t="n"/>
      <c r="Y282" s="236" t="n"/>
      <c r="Z282" s="236" t="n"/>
      <c r="AA282" s="236" t="n"/>
      <c r="AB282" s="236" t="n"/>
      <c r="AC282" s="236" t="n"/>
      <c r="AD282" s="236" t="n"/>
      <c r="AE282" s="236" t="n"/>
      <c r="AF282" s="264">
        <f>IF(COUNTA(S282:AE282)=0,"",ROUND(AVERAGE(S282:AE282),1))</f>
        <v/>
      </c>
      <c r="AH282" s="236" t="n"/>
      <c r="AI282" s="236" t="n"/>
      <c r="AJ282" s="236" t="n"/>
      <c r="AK282" s="236" t="n"/>
      <c r="AL282" s="236" t="n"/>
      <c r="AM282" s="236" t="n"/>
      <c r="AN282" s="236" t="n"/>
      <c r="AO282" s="236" t="n"/>
      <c r="AP282" s="236" t="n"/>
      <c r="AQ282" s="236" t="n"/>
      <c r="AR282" s="236" t="n"/>
      <c r="AS282" s="236" t="n"/>
      <c r="AT282" s="236" t="n"/>
      <c r="AU282" s="237">
        <f>IF(COUNTA(AH282:AT282)=0,"",ROUND(AVERAGE(AH282:AT282),1))</f>
        <v/>
      </c>
    </row>
    <row r="283" ht="14.4" customHeight="1" s="185">
      <c r="A283" s="238" t="n">
        <v>14</v>
      </c>
      <c r="B283" s="239">
        <f t="array" ref="B283:B283">IFERROR(INDEX(Liste_Enfants!B$4:B$53,SMALL(IF(Liste_Enfants!E$4:E$53="D",ROW(Liste_Enfants!E$4:E$53)-3),14))&amp;" "&amp;INDEX(Liste_Enfants!C$4:C$53,SMALL(IF(Liste_Enfants!E$4:E$53="D",ROW(Liste_Enfants!E$4:E$53)-3),14)),"")</f>
        <v/>
      </c>
      <c r="C283" s="235" t="n"/>
      <c r="D283" s="236" t="n"/>
      <c r="E283" s="236" t="n"/>
      <c r="F283" s="236" t="n"/>
      <c r="G283" s="236" t="n"/>
      <c r="H283" s="236" t="n"/>
      <c r="I283" s="236" t="n"/>
      <c r="J283" s="236" t="n"/>
      <c r="K283" s="236" t="n"/>
      <c r="L283" s="236" t="n"/>
      <c r="M283" s="236" t="n"/>
      <c r="N283" s="236" t="n"/>
      <c r="O283" s="236" t="n"/>
      <c r="P283" s="236" t="n"/>
      <c r="Q283" s="264">
        <f>IF(COUNTA(D283:P283)=0,"",ROUND(AVERAGE(D283:P283),1))</f>
        <v/>
      </c>
      <c r="S283" s="236" t="n"/>
      <c r="T283" s="236" t="n"/>
      <c r="U283" s="236" t="n"/>
      <c r="V283" s="236" t="n"/>
      <c r="W283" s="236" t="n"/>
      <c r="X283" s="236" t="n"/>
      <c r="Y283" s="236" t="n"/>
      <c r="Z283" s="236" t="n"/>
      <c r="AA283" s="236" t="n"/>
      <c r="AB283" s="236" t="n"/>
      <c r="AC283" s="236" t="n"/>
      <c r="AD283" s="236" t="n"/>
      <c r="AE283" s="236" t="n"/>
      <c r="AF283" s="264">
        <f>IF(COUNTA(S283:AE283)=0,"",ROUND(AVERAGE(S283:AE283),1))</f>
        <v/>
      </c>
      <c r="AH283" s="236" t="n"/>
      <c r="AI283" s="236" t="n"/>
      <c r="AJ283" s="236" t="n"/>
      <c r="AK283" s="236" t="n"/>
      <c r="AL283" s="236" t="n"/>
      <c r="AM283" s="236" t="n"/>
      <c r="AN283" s="236" t="n"/>
      <c r="AO283" s="236" t="n"/>
      <c r="AP283" s="236" t="n"/>
      <c r="AQ283" s="236" t="n"/>
      <c r="AR283" s="236" t="n"/>
      <c r="AS283" s="236" t="n"/>
      <c r="AT283" s="236" t="n"/>
      <c r="AU283" s="237">
        <f>IF(COUNTA(AH283:AT283)=0,"",ROUND(AVERAGE(AH283:AT283),1))</f>
        <v/>
      </c>
    </row>
    <row r="284" ht="14.4" customHeight="1" s="185">
      <c r="A284" s="213" t="n">
        <v>15</v>
      </c>
      <c r="B284" s="234">
        <f t="array" ref="B284:B284">IFERROR(INDEX(Liste_Enfants!B$4:B$53,SMALL(IF(Liste_Enfants!E$4:E$53="D",ROW(Liste_Enfants!E$4:E$53)-3),15))&amp;" "&amp;INDEX(Liste_Enfants!C$4:C$53,SMALL(IF(Liste_Enfants!E$4:E$53="D",ROW(Liste_Enfants!E$4:E$53)-3),15)),"")</f>
        <v/>
      </c>
      <c r="C284" s="235" t="n"/>
      <c r="D284" s="236" t="n"/>
      <c r="E284" s="236" t="n"/>
      <c r="F284" s="236" t="n"/>
      <c r="G284" s="236" t="n"/>
      <c r="H284" s="236" t="n"/>
      <c r="I284" s="236" t="n"/>
      <c r="J284" s="236" t="n"/>
      <c r="K284" s="236" t="n"/>
      <c r="L284" s="236" t="n"/>
      <c r="M284" s="236" t="n"/>
      <c r="N284" s="236" t="n"/>
      <c r="O284" s="236" t="n"/>
      <c r="P284" s="236" t="n"/>
      <c r="Q284" s="264">
        <f>IF(COUNTA(D284:P284)=0,"",ROUND(AVERAGE(D284:P284),1))</f>
        <v/>
      </c>
      <c r="S284" s="236" t="n"/>
      <c r="T284" s="236" t="n"/>
      <c r="U284" s="236" t="n"/>
      <c r="V284" s="236" t="n"/>
      <c r="W284" s="236" t="n"/>
      <c r="X284" s="236" t="n"/>
      <c r="Y284" s="236" t="n"/>
      <c r="Z284" s="236" t="n"/>
      <c r="AA284" s="236" t="n"/>
      <c r="AB284" s="236" t="n"/>
      <c r="AC284" s="236" t="n"/>
      <c r="AD284" s="236" t="n"/>
      <c r="AE284" s="236" t="n"/>
      <c r="AF284" s="264">
        <f>IF(COUNTA(S284:AE284)=0,"",ROUND(AVERAGE(S284:AE284),1))</f>
        <v/>
      </c>
      <c r="AH284" s="236" t="n"/>
      <c r="AI284" s="236" t="n"/>
      <c r="AJ284" s="236" t="n"/>
      <c r="AK284" s="236" t="n"/>
      <c r="AL284" s="236" t="n"/>
      <c r="AM284" s="236" t="n"/>
      <c r="AN284" s="236" t="n"/>
      <c r="AO284" s="236" t="n"/>
      <c r="AP284" s="236" t="n"/>
      <c r="AQ284" s="236" t="n"/>
      <c r="AR284" s="236" t="n"/>
      <c r="AS284" s="236" t="n"/>
      <c r="AT284" s="236" t="n"/>
      <c r="AU284" s="237">
        <f>IF(COUNTA(AH284:AT284)=0,"",ROUND(AVERAGE(AH284:AT284),1))</f>
        <v/>
      </c>
    </row>
    <row r="285" ht="14.4" customHeight="1" s="185">
      <c r="A285" s="233" t="inlineStr">
        <is>
          <t>📊 MOY.</t>
        </is>
      </c>
      <c r="C285" s="235" t="n"/>
      <c r="D285" s="241">
        <f>IF(COUNTA(D270:D284)=0,"",ROUND(AVERAGE(D270:D284),1))</f>
        <v/>
      </c>
      <c r="E285" s="241">
        <f>IF(COUNTA(E270:E284)=0,"",ROUND(AVERAGE(E270:E284),1))</f>
        <v/>
      </c>
      <c r="F285" s="241">
        <f>IF(COUNTA(F270:F284)=0,"",ROUND(AVERAGE(F270:F284),1))</f>
        <v/>
      </c>
      <c r="G285" s="241">
        <f>IF(COUNTA(G270:G284)=0,"",ROUND(AVERAGE(G270:G284),1))</f>
        <v/>
      </c>
      <c r="H285" s="241">
        <f>IF(COUNTA(H270:H284)=0,"",ROUND(AVERAGE(H270:H284),1))</f>
        <v/>
      </c>
      <c r="I285" s="241">
        <f>IF(COUNTA(I270:I284)=0,"",ROUND(AVERAGE(I270:I284),1))</f>
        <v/>
      </c>
      <c r="J285" s="241">
        <f>IF(COUNTA(J270:J284)=0,"",ROUND(AVERAGE(J270:J284),1))</f>
        <v/>
      </c>
      <c r="K285" s="241">
        <f>IF(COUNTA(K270:K284)=0,"",ROUND(AVERAGE(K270:K284),1))</f>
        <v/>
      </c>
      <c r="L285" s="241">
        <f>IF(COUNTA(L270:L284)=0,"",ROUND(AVERAGE(L270:L284),1))</f>
        <v/>
      </c>
      <c r="M285" s="241">
        <f>IF(COUNTA(M270:M284)=0,"",ROUND(AVERAGE(M270:M284),1))</f>
        <v/>
      </c>
      <c r="N285" s="241">
        <f>IF(COUNTA(N270:N284)=0,"",ROUND(AVERAGE(N270:N284),1))</f>
        <v/>
      </c>
      <c r="O285" s="241">
        <f>IF(COUNTA(O270:O284)=0,"",ROUND(AVERAGE(O270:O284),1))</f>
        <v/>
      </c>
      <c r="P285" s="241">
        <f>IF(COUNTA(P270:P284)=0,"",ROUND(AVERAGE(P270:P284),1))</f>
        <v/>
      </c>
      <c r="Q285" s="265">
        <f>IF(COUNTA(Q270:Q284)=0,"",ROUND(AVERAGE(Q270:Q284),1))</f>
        <v/>
      </c>
      <c r="S285" s="241">
        <f>IF(COUNTA(S270:S284)=0,"",ROUND(AVERAGE(S270:S284),1))</f>
        <v/>
      </c>
      <c r="T285" s="241">
        <f>IF(COUNTA(T270:T284)=0,"",ROUND(AVERAGE(T270:T284),1))</f>
        <v/>
      </c>
      <c r="U285" s="241">
        <f>IF(COUNTA(U270:U284)=0,"",ROUND(AVERAGE(U270:U284),1))</f>
        <v/>
      </c>
      <c r="V285" s="241">
        <f>IF(COUNTA(V270:V284)=0,"",ROUND(AVERAGE(V270:V284),1))</f>
        <v/>
      </c>
      <c r="W285" s="241">
        <f>IF(COUNTA(W270:W284)=0,"",ROUND(AVERAGE(W270:W284),1))</f>
        <v/>
      </c>
      <c r="X285" s="241">
        <f>IF(COUNTA(X270:X284)=0,"",ROUND(AVERAGE(X270:X284),1))</f>
        <v/>
      </c>
      <c r="Y285" s="241">
        <f>IF(COUNTA(Y270:Y284)=0,"",ROUND(AVERAGE(Y270:Y284),1))</f>
        <v/>
      </c>
      <c r="Z285" s="241">
        <f>IF(COUNTA(Z270:Z284)=0,"",ROUND(AVERAGE(Z270:Z284),1))</f>
        <v/>
      </c>
      <c r="AA285" s="241">
        <f>IF(COUNTA(AA270:AA284)=0,"",ROUND(AVERAGE(AA270:AA284),1))</f>
        <v/>
      </c>
      <c r="AB285" s="241">
        <f>IF(COUNTA(AB270:AB284)=0,"",ROUND(AVERAGE(AB270:AB284),1))</f>
        <v/>
      </c>
      <c r="AC285" s="241">
        <f>IF(COUNTA(AC270:AC284)=0,"",ROUND(AVERAGE(AC270:AC284),1))</f>
        <v/>
      </c>
      <c r="AD285" s="241">
        <f>IF(COUNTA(AD270:AD284)=0,"",ROUND(AVERAGE(AD270:AD284),1))</f>
        <v/>
      </c>
      <c r="AE285" s="241">
        <f>IF(COUNTA(AE270:AE284)=0,"",ROUND(AVERAGE(AE270:AE284),1))</f>
        <v/>
      </c>
      <c r="AF285" s="265">
        <f>IF(COUNTA(AF270:AF284)=0,"",ROUND(AVERAGE(AF270:AF284),1))</f>
        <v/>
      </c>
      <c r="AH285" s="241">
        <f>IF(COUNTA(AH270:AH284)=0,"",ROUND(AVERAGE(AH270:AH284),1))</f>
        <v/>
      </c>
      <c r="AI285" s="241">
        <f>IF(COUNTA(AI270:AI284)=0,"",ROUND(AVERAGE(AI270:AI284),1))</f>
        <v/>
      </c>
      <c r="AJ285" s="241">
        <f>IF(COUNTA(AJ270:AJ284)=0,"",ROUND(AVERAGE(AJ270:AJ284),1))</f>
        <v/>
      </c>
      <c r="AK285" s="241">
        <f>IF(COUNTA(AK270:AK284)=0,"",ROUND(AVERAGE(AK270:AK284),1))</f>
        <v/>
      </c>
      <c r="AL285" s="241">
        <f>IF(COUNTA(AL270:AL284)=0,"",ROUND(AVERAGE(AL270:AL284),1))</f>
        <v/>
      </c>
      <c r="AM285" s="241">
        <f>IF(COUNTA(AM270:AM284)=0,"",ROUND(AVERAGE(AM270:AM284),1))</f>
        <v/>
      </c>
      <c r="AN285" s="241">
        <f>IF(COUNTA(AN270:AN284)=0,"",ROUND(AVERAGE(AN270:AN284),1))</f>
        <v/>
      </c>
      <c r="AO285" s="241">
        <f>IF(COUNTA(AO270:AO284)=0,"",ROUND(AVERAGE(AO270:AO284),1))</f>
        <v/>
      </c>
      <c r="AP285" s="241">
        <f>IF(COUNTA(AP270:AP284)=0,"",ROUND(AVERAGE(AP270:AP284),1))</f>
        <v/>
      </c>
      <c r="AQ285" s="241">
        <f>IF(COUNTA(AQ270:AQ284)=0,"",ROUND(AVERAGE(AQ270:AQ284),1))</f>
        <v/>
      </c>
      <c r="AR285" s="241">
        <f>IF(COUNTA(AR270:AR284)=0,"",ROUND(AVERAGE(AR270:AR284),1))</f>
        <v/>
      </c>
      <c r="AS285" s="241">
        <f>IF(COUNTA(AS270:AS284)=0,"",ROUND(AVERAGE(AS270:AS284),1))</f>
        <v/>
      </c>
      <c r="AT285" s="241">
        <f>IF(COUNTA(AT270:AT284)=0,"",ROUND(AVERAGE(AT270:AT284),1))</f>
        <v/>
      </c>
      <c r="AU285" s="266">
        <f>IF(COUNTA(AU270:AU284)=0,"",ROUND(AVERAGE(AU270:AU284),1))</f>
        <v/>
      </c>
    </row>
    <row r="286" ht="14.4" customHeight="1" s="185">
      <c r="A286" s="248" t="inlineStr">
        <is>
          <t>⭐ MOY. S4</t>
        </is>
      </c>
      <c r="C286" s="235" t="n"/>
      <c r="D286" s="249">
        <f>IF(COUNTA(D234,D251,D268,D285)=0,"",ROUND(AVERAGE(D234,D251,D268,D285),1))</f>
        <v/>
      </c>
      <c r="E286" s="249">
        <f>IF(COUNTA(E234,E251,E268,E285)=0,"",ROUND(AVERAGE(E234,E251,E268,E285),1))</f>
        <v/>
      </c>
      <c r="F286" s="249">
        <f>IF(COUNTA(F234,F251,F268,F285)=0,"",ROUND(AVERAGE(F234,F251,F268,F285),1))</f>
        <v/>
      </c>
      <c r="G286" s="249">
        <f>IF(COUNTA(G234,G251,G268,G285)=0,"",ROUND(AVERAGE(G234,G251,G268,G285),1))</f>
        <v/>
      </c>
      <c r="H286" s="249">
        <f>IF(COUNTA(H234,H251,H268,H285)=0,"",ROUND(AVERAGE(H234,H251,H268,H285),1))</f>
        <v/>
      </c>
      <c r="I286" s="249">
        <f>IF(COUNTA(I234,I251,I268,I285)=0,"",ROUND(AVERAGE(I234,I251,I268,I285),1))</f>
        <v/>
      </c>
      <c r="J286" s="249">
        <f>IF(COUNTA(J234,J251,J268,J285)=0,"",ROUND(AVERAGE(J234,J251,J268,J285),1))</f>
        <v/>
      </c>
      <c r="K286" s="249">
        <f>IF(COUNTA(K234,K251,K268,K285)=0,"",ROUND(AVERAGE(K234,K251,K268,K285),1))</f>
        <v/>
      </c>
      <c r="L286" s="249">
        <f>IF(COUNTA(L234,L251,L268,L285)=0,"",ROUND(AVERAGE(L234,L251,L268,L285),1))</f>
        <v/>
      </c>
      <c r="M286" s="249">
        <f>IF(COUNTA(M234,M251,M268,M285)=0,"",ROUND(AVERAGE(M234,M251,M268,M285),1))</f>
        <v/>
      </c>
      <c r="N286" s="249">
        <f>IF(COUNTA(N234,N251,N268,N285)=0,"",ROUND(AVERAGE(N234,N251,N268,N285),1))</f>
        <v/>
      </c>
      <c r="O286" s="249">
        <f>IF(COUNTA(O234,O251,O268,O285)=0,"",ROUND(AVERAGE(O234,O251,O268,O285),1))</f>
        <v/>
      </c>
      <c r="P286" s="249">
        <f>IF(COUNTA(P234,P251,P268,P285)=0,"",ROUND(AVERAGE(P234,P251,P268,P285),1))</f>
        <v/>
      </c>
      <c r="Q286" s="270">
        <f>IF(COUNTA(Q234,Q251,Q268,Q285)=0,"",ROUND(AVERAGE(Q234,Q251,Q268,Q285),1))</f>
        <v/>
      </c>
      <c r="S286" s="249">
        <f>IF(COUNTA(S234,S251,S268,S285)=0,"",ROUND(AVERAGE(S234,S251,S268,S285),1))</f>
        <v/>
      </c>
      <c r="T286" s="249">
        <f>IF(COUNTA(T234,T251,T268,T285)=0,"",ROUND(AVERAGE(T234,T251,T268,T285),1))</f>
        <v/>
      </c>
      <c r="U286" s="249">
        <f>IF(COUNTA(U234,U251,U268,U285)=0,"",ROUND(AVERAGE(U234,U251,U268,U285),1))</f>
        <v/>
      </c>
      <c r="V286" s="249">
        <f>IF(COUNTA(V234,V251,V268,V285)=0,"",ROUND(AVERAGE(V234,V251,V268,V285),1))</f>
        <v/>
      </c>
      <c r="W286" s="249">
        <f>IF(COUNTA(W234,W251,W268,W285)=0,"",ROUND(AVERAGE(W234,W251,W268,W285),1))</f>
        <v/>
      </c>
      <c r="X286" s="249">
        <f>IF(COUNTA(X234,X251,X268,X285)=0,"",ROUND(AVERAGE(X234,X251,X268,X285),1))</f>
        <v/>
      </c>
      <c r="Y286" s="249">
        <f>IF(COUNTA(Y234,Y251,Y268,Y285)=0,"",ROUND(AVERAGE(Y234,Y251,Y268,Y285),1))</f>
        <v/>
      </c>
      <c r="Z286" s="249">
        <f>IF(COUNTA(Z234,Z251,Z268,Z285)=0,"",ROUND(AVERAGE(Z234,Z251,Z268,Z285),1))</f>
        <v/>
      </c>
      <c r="AA286" s="249">
        <f>IF(COUNTA(AA234,AA251,AA268,AA285)=0,"",ROUND(AVERAGE(AA234,AA251,AA268,AA285),1))</f>
        <v/>
      </c>
      <c r="AB286" s="249">
        <f>IF(COUNTA(AB234,AB251,AB268,AB285)=0,"",ROUND(AVERAGE(AB234,AB251,AB268,AB285),1))</f>
        <v/>
      </c>
      <c r="AC286" s="249">
        <f>IF(COUNTA(AC234,AC251,AC268,AC285)=0,"",ROUND(AVERAGE(AC234,AC251,AC268,AC285),1))</f>
        <v/>
      </c>
      <c r="AD286" s="249">
        <f>IF(COUNTA(AD234,AD251,AD268,AD285)=0,"",ROUND(AVERAGE(AD234,AD251,AD268,AD285),1))</f>
        <v/>
      </c>
      <c r="AE286" s="249">
        <f>IF(COUNTA(AE234,AE251,AE268,AE285)=0,"",ROUND(AVERAGE(AE234,AE251,AE268,AE285),1))</f>
        <v/>
      </c>
      <c r="AF286" s="270">
        <f>IF(COUNTA(AF234,AF251,AF268,AF285)=0,"",ROUND(AVERAGE(AF234,AF251,AF268,AF285),1))</f>
        <v/>
      </c>
      <c r="AH286" s="249">
        <f>IF(COUNTA(AH234,AH251,AH268,AH285)=0,"",ROUND(AVERAGE(AH234,AH251,AH268,AH285),1))</f>
        <v/>
      </c>
      <c r="AI286" s="249">
        <f>IF(COUNTA(AI234,AI251,AI268,AI285)=0,"",ROUND(AVERAGE(AI234,AI251,AI268,AI285),1))</f>
        <v/>
      </c>
      <c r="AJ286" s="249">
        <f>IF(COUNTA(AJ234,AJ251,AJ268,AJ285)=0,"",ROUND(AVERAGE(AJ234,AJ251,AJ268,AJ285),1))</f>
        <v/>
      </c>
      <c r="AK286" s="249">
        <f>IF(COUNTA(AK234,AK251,AK268,AK285)=0,"",ROUND(AVERAGE(AK234,AK251,AK268,AK285),1))</f>
        <v/>
      </c>
      <c r="AL286" s="249">
        <f>IF(COUNTA(AL234,AL251,AL268,AL285)=0,"",ROUND(AVERAGE(AL234,AL251,AL268,AL285),1))</f>
        <v/>
      </c>
      <c r="AM286" s="249">
        <f>IF(COUNTA(AM234,AM251,AM268,AM285)=0,"",ROUND(AVERAGE(AM234,AM251,AM268,AM285),1))</f>
        <v/>
      </c>
      <c r="AN286" s="249">
        <f>IF(COUNTA(AN234,AN251,AN268,AN285)=0,"",ROUND(AVERAGE(AN234,AN251,AN268,AN285),1))</f>
        <v/>
      </c>
      <c r="AO286" s="249">
        <f>IF(COUNTA(AO234,AO251,AO268,AO285)=0,"",ROUND(AVERAGE(AO234,AO251,AO268,AO285),1))</f>
        <v/>
      </c>
      <c r="AP286" s="249">
        <f>IF(COUNTA(AP234,AP251,AP268,AP285)=0,"",ROUND(AVERAGE(AP234,AP251,AP268,AP285),1))</f>
        <v/>
      </c>
      <c r="AQ286" s="249">
        <f>IF(COUNTA(AQ234,AQ251,AQ268,AQ285)=0,"",ROUND(AVERAGE(AQ234,AQ251,AQ268,AQ285),1))</f>
        <v/>
      </c>
      <c r="AR286" s="249">
        <f>IF(COUNTA(AR234,AR251,AR268,AR285)=0,"",ROUND(AVERAGE(AR234,AR251,AR268,AR285),1))</f>
        <v/>
      </c>
      <c r="AS286" s="249">
        <f>IF(COUNTA(AS234,AS251,AS268,AS285)=0,"",ROUND(AVERAGE(AS234,AS251,AS268,AS285),1))</f>
        <v/>
      </c>
      <c r="AT286" s="249">
        <f>IF(COUNTA(AT234,AT251,AT268,AT285)=0,"",ROUND(AVERAGE(AT234,AT251,AT268,AT285),1))</f>
        <v/>
      </c>
      <c r="AU286" s="271">
        <f>IF(COUNTA(AU234,AU251,AU268,AU285)=0,"",ROUND(AVERAGE(AU234,AU251,AU268,AU285),1))</f>
        <v/>
      </c>
    </row>
    <row r="287" ht="14.4" customHeight="1" s="185">
      <c r="C287" s="235" t="n"/>
      <c r="D287" s="194" t="n"/>
      <c r="E287" s="194" t="n"/>
      <c r="F287" s="194" t="n"/>
      <c r="G287" s="194" t="n"/>
      <c r="H287" s="194" t="n"/>
      <c r="I287" s="194" t="n"/>
      <c r="J287" s="194" t="n"/>
      <c r="K287" s="194" t="n"/>
      <c r="L287" s="194" t="n"/>
      <c r="M287" s="194" t="n"/>
      <c r="N287" s="194" t="n"/>
      <c r="O287" s="194" t="n"/>
      <c r="P287" s="194" t="n"/>
      <c r="Q287" s="235" t="n"/>
      <c r="S287" s="194" t="n"/>
      <c r="T287" s="194" t="n"/>
      <c r="U287" s="194" t="n"/>
      <c r="V287" s="194" t="n"/>
      <c r="W287" s="194" t="n"/>
      <c r="X287" s="194" t="n"/>
      <c r="Y287" s="194" t="n"/>
      <c r="Z287" s="194" t="n"/>
      <c r="AA287" s="194" t="n"/>
      <c r="AB287" s="194" t="n"/>
      <c r="AC287" s="194" t="n"/>
      <c r="AD287" s="194" t="n"/>
      <c r="AE287" s="194" t="n"/>
      <c r="AF287" s="235" t="n"/>
      <c r="AH287" s="194" t="n"/>
      <c r="AI287" s="194" t="n"/>
      <c r="AJ287" s="194" t="n"/>
      <c r="AK287" s="194" t="n"/>
      <c r="AL287" s="194" t="n"/>
      <c r="AM287" s="194" t="n"/>
      <c r="AN287" s="194" t="n"/>
      <c r="AO287" s="194" t="n"/>
      <c r="AP287" s="194" t="n"/>
      <c r="AQ287" s="194" t="n"/>
      <c r="AR287" s="194" t="n"/>
      <c r="AS287" s="194" t="n"/>
      <c r="AT287" s="194" t="n"/>
    </row>
    <row r="288" ht="15.6" customHeight="1" s="185">
      <c r="A288" s="216" t="inlineStr">
        <is>
          <t>📋 T1 — 📆 SEMAINE 5</t>
        </is>
      </c>
      <c r="C288" s="235" t="n"/>
      <c r="D288" s="218" t="inlineStr">
        <is>
          <t>🤝 VIE COLLECT.</t>
        </is>
      </c>
      <c r="H288" s="219" t="inlineStr">
        <is>
          <t>🎯 AUTONOMIE</t>
        </is>
      </c>
      <c r="K288" s="220" t="inlineStr">
        <is>
          <t>🎨 CRÉATIVITÉ</t>
        </is>
      </c>
      <c r="N288" s="221" t="inlineStr">
        <is>
          <t>⚽ MOTRICITÉ</t>
        </is>
      </c>
      <c r="Q288" s="252" t="inlineStr">
        <is>
          <t>MOY</t>
        </is>
      </c>
      <c r="S288" s="218" t="inlineStr">
        <is>
          <t>🤝 VIE COLLECT.</t>
        </is>
      </c>
      <c r="W288" s="219" t="inlineStr">
        <is>
          <t>🎯 AUTONOMIE</t>
        </is>
      </c>
      <c r="Z288" s="220" t="inlineStr">
        <is>
          <t>🎨 CRÉATIVITÉ</t>
        </is>
      </c>
      <c r="AC288" s="221" t="inlineStr">
        <is>
          <t>⚽ MOTRICITÉ</t>
        </is>
      </c>
      <c r="AF288" s="252" t="inlineStr">
        <is>
          <t>MOY</t>
        </is>
      </c>
      <c r="AH288" s="218" t="inlineStr">
        <is>
          <t>🤝 VIE COLLECT.</t>
        </is>
      </c>
      <c r="AL288" s="219" t="inlineStr">
        <is>
          <t>🎯 AUTONOMIE</t>
        </is>
      </c>
      <c r="AO288" s="220" t="inlineStr">
        <is>
          <t>🎨 CRÉATIVITÉ</t>
        </is>
      </c>
      <c r="AR288" s="221" t="inlineStr">
        <is>
          <t>⚽ MOTRICITÉ</t>
        </is>
      </c>
      <c r="AU288" s="269" t="inlineStr">
        <is>
          <t>MOY</t>
        </is>
      </c>
    </row>
    <row r="289" ht="30" customHeight="1" s="185">
      <c r="A289" s="226" t="inlineStr">
        <is>
          <t>N°</t>
        </is>
      </c>
      <c r="B289" s="227" t="inlineStr">
        <is>
          <t>📅 LUNDI</t>
        </is>
      </c>
      <c r="C289" s="228" t="n"/>
      <c r="D289" s="229" t="inlineStr">
        <is>
          <t>Règles</t>
        </is>
      </c>
      <c r="E289" s="229" t="inlineStr">
        <is>
          <t>Coopér.</t>
        </is>
      </c>
      <c r="F289" s="229" t="inlineStr">
        <is>
          <t>Comm.</t>
        </is>
      </c>
      <c r="G289" s="229" t="inlineStr">
        <is>
          <t>Entraide</t>
        </is>
      </c>
      <c r="H289" s="230" t="inlineStr">
        <is>
          <t>Initiat.</t>
        </is>
      </c>
      <c r="I289" s="230" t="inlineStr">
        <is>
          <t>Gest.mat</t>
        </is>
      </c>
      <c r="J289" s="230" t="inlineStr">
        <is>
          <t>Orga.</t>
        </is>
      </c>
      <c r="K289" s="231" t="inlineStr">
        <is>
          <t>Imagin.</t>
        </is>
      </c>
      <c r="L289" s="231" t="inlineStr">
        <is>
          <t>Expr.art</t>
        </is>
      </c>
      <c r="M289" s="231" t="inlineStr">
        <is>
          <t>Expr.corp</t>
        </is>
      </c>
      <c r="N289" s="232" t="inlineStr">
        <is>
          <t>Coord.</t>
        </is>
      </c>
      <c r="O289" s="232" t="inlineStr">
        <is>
          <t>Endur.</t>
        </is>
      </c>
      <c r="P289" s="232" t="inlineStr">
        <is>
          <t>Esp.sport</t>
        </is>
      </c>
      <c r="Q289" s="267" t="inlineStr">
        <is>
          <t>MOY</t>
        </is>
      </c>
      <c r="R289" s="268" t="inlineStr">
        <is>
          <t>▼ Activité</t>
        </is>
      </c>
      <c r="S289" s="229" t="inlineStr">
        <is>
          <t>Règles</t>
        </is>
      </c>
      <c r="T289" s="229" t="inlineStr">
        <is>
          <t>Coopér.</t>
        </is>
      </c>
      <c r="U289" s="229" t="inlineStr">
        <is>
          <t>Comm.</t>
        </is>
      </c>
      <c r="V289" s="229" t="inlineStr">
        <is>
          <t>Entraide</t>
        </is>
      </c>
      <c r="W289" s="230" t="inlineStr">
        <is>
          <t>Initiat.</t>
        </is>
      </c>
      <c r="X289" s="230" t="inlineStr">
        <is>
          <t>Gest.mat</t>
        </is>
      </c>
      <c r="Y289" s="230" t="inlineStr">
        <is>
          <t>Orga.</t>
        </is>
      </c>
      <c r="Z289" s="231" t="inlineStr">
        <is>
          <t>Imagin.</t>
        </is>
      </c>
      <c r="AA289" s="231" t="inlineStr">
        <is>
          <t>Expr.art</t>
        </is>
      </c>
      <c r="AB289" s="231" t="inlineStr">
        <is>
          <t>Expr.corp</t>
        </is>
      </c>
      <c r="AC289" s="232" t="inlineStr">
        <is>
          <t>Coord.</t>
        </is>
      </c>
      <c r="AD289" s="232" t="inlineStr">
        <is>
          <t>Endur.</t>
        </is>
      </c>
      <c r="AE289" s="232" t="inlineStr">
        <is>
          <t>Esp.sport</t>
        </is>
      </c>
      <c r="AF289" s="267" t="inlineStr">
        <is>
          <t>MOY</t>
        </is>
      </c>
      <c r="AH289" s="229" t="inlineStr">
        <is>
          <t>Règles</t>
        </is>
      </c>
      <c r="AI289" s="229" t="inlineStr">
        <is>
          <t>Coopér.</t>
        </is>
      </c>
      <c r="AJ289" s="229" t="inlineStr">
        <is>
          <t>Comm.</t>
        </is>
      </c>
      <c r="AK289" s="229" t="inlineStr">
        <is>
          <t>Entraide</t>
        </is>
      </c>
      <c r="AL289" s="230" t="inlineStr">
        <is>
          <t>Initiat.</t>
        </is>
      </c>
      <c r="AM289" s="230" t="inlineStr">
        <is>
          <t>Gest.mat</t>
        </is>
      </c>
      <c r="AN289" s="230" t="inlineStr">
        <is>
          <t>Orga.</t>
        </is>
      </c>
      <c r="AO289" s="231" t="inlineStr">
        <is>
          <t>Imagin.</t>
        </is>
      </c>
      <c r="AP289" s="231" t="inlineStr">
        <is>
          <t>Expr.art</t>
        </is>
      </c>
      <c r="AQ289" s="231" t="inlineStr">
        <is>
          <t>Expr.corp</t>
        </is>
      </c>
      <c r="AR289" s="232" t="inlineStr">
        <is>
          <t>Coord.</t>
        </is>
      </c>
      <c r="AS289" s="232" t="inlineStr">
        <is>
          <t>Endur.</t>
        </is>
      </c>
      <c r="AT289" s="232" t="inlineStr">
        <is>
          <t>Esp.sport</t>
        </is>
      </c>
      <c r="AU289" s="269" t="inlineStr">
        <is>
          <t>MOY</t>
        </is>
      </c>
    </row>
    <row r="290" ht="14.4" customHeight="1" s="185">
      <c r="A290" s="213" t="n">
        <v>1</v>
      </c>
      <c r="B290" s="234">
        <f t="array" ref="B290:B290">IFERROR(INDEX(Liste_Enfants!B$4:B$53,SMALL(IF(Liste_Enfants!E$4:E$53="D",ROW(Liste_Enfants!E$4:E$53)-3),1))&amp;" "&amp;INDEX(Liste_Enfants!C$4:C$53,SMALL(IF(Liste_Enfants!E$4:E$53="D",ROW(Liste_Enfants!E$4:E$53)-3),1)),"")</f>
        <v/>
      </c>
      <c r="C290" s="235" t="n"/>
      <c r="D290" s="236" t="n"/>
      <c r="E290" s="236" t="n"/>
      <c r="F290" s="236" t="n"/>
      <c r="G290" s="236" t="n"/>
      <c r="H290" s="236" t="n"/>
      <c r="I290" s="236" t="n"/>
      <c r="J290" s="236" t="n"/>
      <c r="K290" s="236" t="n"/>
      <c r="L290" s="236" t="n"/>
      <c r="M290" s="236" t="n"/>
      <c r="N290" s="236" t="n"/>
      <c r="O290" s="236" t="n"/>
      <c r="P290" s="236" t="n"/>
      <c r="Q290" s="264">
        <f>IF(COUNTA(D290:P290)=0,"",ROUND(AVERAGE(D290:P290),1))</f>
        <v/>
      </c>
      <c r="S290" s="236" t="n"/>
      <c r="T290" s="236" t="n"/>
      <c r="U290" s="236" t="n"/>
      <c r="V290" s="236" t="n"/>
      <c r="W290" s="236" t="n"/>
      <c r="X290" s="236" t="n"/>
      <c r="Y290" s="236" t="n"/>
      <c r="Z290" s="236" t="n"/>
      <c r="AA290" s="236" t="n"/>
      <c r="AB290" s="236" t="n"/>
      <c r="AC290" s="236" t="n"/>
      <c r="AD290" s="236" t="n"/>
      <c r="AE290" s="236" t="n"/>
      <c r="AF290" s="264">
        <f>IF(COUNTA(S290:AE290)=0,"",ROUND(AVERAGE(S290:AE290),1))</f>
        <v/>
      </c>
      <c r="AH290" s="236" t="n"/>
      <c r="AI290" s="236" t="n"/>
      <c r="AJ290" s="236" t="n"/>
      <c r="AK290" s="236" t="n"/>
      <c r="AL290" s="236" t="n"/>
      <c r="AM290" s="236" t="n"/>
      <c r="AN290" s="236" t="n"/>
      <c r="AO290" s="236" t="n"/>
      <c r="AP290" s="236" t="n"/>
      <c r="AQ290" s="236" t="n"/>
      <c r="AR290" s="236" t="n"/>
      <c r="AS290" s="236" t="n"/>
      <c r="AT290" s="236" t="n"/>
      <c r="AU290" s="237">
        <f>IF(COUNTA(AH290:AT290)=0,"",ROUND(AVERAGE(AH290:AT290),1))</f>
        <v/>
      </c>
    </row>
    <row r="291" ht="14.4" customHeight="1" s="185">
      <c r="A291" s="238" t="n">
        <v>2</v>
      </c>
      <c r="B291" s="239">
        <f t="array" ref="B291:B291">IFERROR(INDEX(Liste_Enfants!B$4:B$53,SMALL(IF(Liste_Enfants!E$4:E$53="D",ROW(Liste_Enfants!E$4:E$53)-3),2))&amp;" "&amp;INDEX(Liste_Enfants!C$4:C$53,SMALL(IF(Liste_Enfants!E$4:E$53="D",ROW(Liste_Enfants!E$4:E$53)-3),2)),"")</f>
        <v/>
      </c>
      <c r="C291" s="235" t="n"/>
      <c r="D291" s="236" t="n"/>
      <c r="E291" s="236" t="n"/>
      <c r="F291" s="236" t="n"/>
      <c r="G291" s="236" t="n"/>
      <c r="H291" s="236" t="n"/>
      <c r="I291" s="236" t="n"/>
      <c r="J291" s="236" t="n"/>
      <c r="K291" s="236" t="n"/>
      <c r="L291" s="236" t="n"/>
      <c r="M291" s="236" t="n"/>
      <c r="N291" s="236" t="n"/>
      <c r="O291" s="236" t="n"/>
      <c r="P291" s="236" t="n"/>
      <c r="Q291" s="264">
        <f>IF(COUNTA(D291:P291)=0,"",ROUND(AVERAGE(D291:P291),1))</f>
        <v/>
      </c>
      <c r="S291" s="236" t="n"/>
      <c r="T291" s="236" t="n"/>
      <c r="U291" s="236" t="n"/>
      <c r="V291" s="236" t="n"/>
      <c r="W291" s="236" t="n"/>
      <c r="X291" s="236" t="n"/>
      <c r="Y291" s="236" t="n"/>
      <c r="Z291" s="236" t="n"/>
      <c r="AA291" s="236" t="n"/>
      <c r="AB291" s="236" t="n"/>
      <c r="AC291" s="236" t="n"/>
      <c r="AD291" s="236" t="n"/>
      <c r="AE291" s="236" t="n"/>
      <c r="AF291" s="264">
        <f>IF(COUNTA(S291:AE291)=0,"",ROUND(AVERAGE(S291:AE291),1))</f>
        <v/>
      </c>
      <c r="AH291" s="236" t="n"/>
      <c r="AI291" s="236" t="n"/>
      <c r="AJ291" s="236" t="n"/>
      <c r="AK291" s="236" t="n"/>
      <c r="AL291" s="236" t="n"/>
      <c r="AM291" s="236" t="n"/>
      <c r="AN291" s="236" t="n"/>
      <c r="AO291" s="236" t="n"/>
      <c r="AP291" s="236" t="n"/>
      <c r="AQ291" s="236" t="n"/>
      <c r="AR291" s="236" t="n"/>
      <c r="AS291" s="236" t="n"/>
      <c r="AT291" s="236" t="n"/>
      <c r="AU291" s="237">
        <f>IF(COUNTA(AH291:AT291)=0,"",ROUND(AVERAGE(AH291:AT291),1))</f>
        <v/>
      </c>
    </row>
    <row r="292" ht="14.4" customHeight="1" s="185">
      <c r="A292" s="213" t="n">
        <v>3</v>
      </c>
      <c r="B292" s="234">
        <f t="array" ref="B292:B292">IFERROR(INDEX(Liste_Enfants!B$4:B$53,SMALL(IF(Liste_Enfants!E$4:E$53="D",ROW(Liste_Enfants!E$4:E$53)-3),3))&amp;" "&amp;INDEX(Liste_Enfants!C$4:C$53,SMALL(IF(Liste_Enfants!E$4:E$53="D",ROW(Liste_Enfants!E$4:E$53)-3),3)),"")</f>
        <v/>
      </c>
      <c r="C292" s="235" t="n"/>
      <c r="D292" s="236" t="n"/>
      <c r="E292" s="236" t="n"/>
      <c r="F292" s="236" t="n"/>
      <c r="G292" s="236" t="n"/>
      <c r="H292" s="236" t="n"/>
      <c r="I292" s="236" t="n"/>
      <c r="J292" s="236" t="n"/>
      <c r="K292" s="236" t="n"/>
      <c r="L292" s="236" t="n"/>
      <c r="M292" s="236" t="n"/>
      <c r="N292" s="236" t="n"/>
      <c r="O292" s="236" t="n"/>
      <c r="P292" s="236" t="n"/>
      <c r="Q292" s="264">
        <f>IF(COUNTA(D292:P292)=0,"",ROUND(AVERAGE(D292:P292),1))</f>
        <v/>
      </c>
      <c r="S292" s="236" t="n"/>
      <c r="T292" s="236" t="n"/>
      <c r="U292" s="236" t="n"/>
      <c r="V292" s="236" t="n"/>
      <c r="W292" s="236" t="n"/>
      <c r="X292" s="236" t="n"/>
      <c r="Y292" s="236" t="n"/>
      <c r="Z292" s="236" t="n"/>
      <c r="AA292" s="236" t="n"/>
      <c r="AB292" s="236" t="n"/>
      <c r="AC292" s="236" t="n"/>
      <c r="AD292" s="236" t="n"/>
      <c r="AE292" s="236" t="n"/>
      <c r="AF292" s="264">
        <f>IF(COUNTA(S292:AE292)=0,"",ROUND(AVERAGE(S292:AE292),1))</f>
        <v/>
      </c>
      <c r="AH292" s="236" t="n"/>
      <c r="AI292" s="236" t="n"/>
      <c r="AJ292" s="236" t="n"/>
      <c r="AK292" s="236" t="n"/>
      <c r="AL292" s="236" t="n"/>
      <c r="AM292" s="236" t="n"/>
      <c r="AN292" s="236" t="n"/>
      <c r="AO292" s="236" t="n"/>
      <c r="AP292" s="236" t="n"/>
      <c r="AQ292" s="236" t="n"/>
      <c r="AR292" s="236" t="n"/>
      <c r="AS292" s="236" t="n"/>
      <c r="AT292" s="236" t="n"/>
      <c r="AU292" s="237">
        <f>IF(COUNTA(AH292:AT292)=0,"",ROUND(AVERAGE(AH292:AT292),1))</f>
        <v/>
      </c>
    </row>
    <row r="293" ht="14.4" customHeight="1" s="185">
      <c r="A293" s="238" t="n">
        <v>4</v>
      </c>
      <c r="B293" s="239">
        <f t="array" ref="B293:B293">IFERROR(INDEX(Liste_Enfants!B$4:B$53,SMALL(IF(Liste_Enfants!E$4:E$53="D",ROW(Liste_Enfants!E$4:E$53)-3),4))&amp;" "&amp;INDEX(Liste_Enfants!C$4:C$53,SMALL(IF(Liste_Enfants!E$4:E$53="D",ROW(Liste_Enfants!E$4:E$53)-3),4)),"")</f>
        <v/>
      </c>
      <c r="C293" s="235" t="n"/>
      <c r="D293" s="236" t="n"/>
      <c r="E293" s="236" t="n"/>
      <c r="F293" s="236" t="n"/>
      <c r="G293" s="236" t="n"/>
      <c r="H293" s="236" t="n"/>
      <c r="I293" s="236" t="n"/>
      <c r="J293" s="236" t="n"/>
      <c r="K293" s="236" t="n"/>
      <c r="L293" s="236" t="n"/>
      <c r="M293" s="236" t="n"/>
      <c r="N293" s="236" t="n"/>
      <c r="O293" s="236" t="n"/>
      <c r="P293" s="236" t="n"/>
      <c r="Q293" s="264">
        <f>IF(COUNTA(D293:P293)=0,"",ROUND(AVERAGE(D293:P293),1))</f>
        <v/>
      </c>
      <c r="S293" s="236" t="n"/>
      <c r="T293" s="236" t="n"/>
      <c r="U293" s="236" t="n"/>
      <c r="V293" s="236" t="n"/>
      <c r="W293" s="236" t="n"/>
      <c r="X293" s="236" t="n"/>
      <c r="Y293" s="236" t="n"/>
      <c r="Z293" s="236" t="n"/>
      <c r="AA293" s="236" t="n"/>
      <c r="AB293" s="236" t="n"/>
      <c r="AC293" s="236" t="n"/>
      <c r="AD293" s="236" t="n"/>
      <c r="AE293" s="236" t="n"/>
      <c r="AF293" s="264">
        <f>IF(COUNTA(S293:AE293)=0,"",ROUND(AVERAGE(S293:AE293),1))</f>
        <v/>
      </c>
      <c r="AH293" s="236" t="n"/>
      <c r="AI293" s="236" t="n"/>
      <c r="AJ293" s="236" t="n"/>
      <c r="AK293" s="236" t="n"/>
      <c r="AL293" s="236" t="n"/>
      <c r="AM293" s="236" t="n"/>
      <c r="AN293" s="236" t="n"/>
      <c r="AO293" s="236" t="n"/>
      <c r="AP293" s="236" t="n"/>
      <c r="AQ293" s="236" t="n"/>
      <c r="AR293" s="236" t="n"/>
      <c r="AS293" s="236" t="n"/>
      <c r="AT293" s="236" t="n"/>
      <c r="AU293" s="237">
        <f>IF(COUNTA(AH293:AT293)=0,"",ROUND(AVERAGE(AH293:AT293),1))</f>
        <v/>
      </c>
    </row>
    <row r="294" ht="14.4" customHeight="1" s="185">
      <c r="A294" s="213" t="n">
        <v>5</v>
      </c>
      <c r="B294" s="234">
        <f t="array" ref="B294:B294">IFERROR(INDEX(Liste_Enfants!B$4:B$53,SMALL(IF(Liste_Enfants!E$4:E$53="D",ROW(Liste_Enfants!E$4:E$53)-3),5))&amp;" "&amp;INDEX(Liste_Enfants!C$4:C$53,SMALL(IF(Liste_Enfants!E$4:E$53="D",ROW(Liste_Enfants!E$4:E$53)-3),5)),"")</f>
        <v/>
      </c>
      <c r="C294" s="235" t="n"/>
      <c r="D294" s="236" t="n"/>
      <c r="E294" s="236" t="n"/>
      <c r="F294" s="236" t="n"/>
      <c r="G294" s="236" t="n"/>
      <c r="H294" s="236" t="n"/>
      <c r="I294" s="236" t="n"/>
      <c r="J294" s="236" t="n"/>
      <c r="K294" s="236" t="n"/>
      <c r="L294" s="236" t="n"/>
      <c r="M294" s="236" t="n"/>
      <c r="N294" s="236" t="n"/>
      <c r="O294" s="236" t="n"/>
      <c r="P294" s="236" t="n"/>
      <c r="Q294" s="264">
        <f>IF(COUNTA(D294:P294)=0,"",ROUND(AVERAGE(D294:P294),1))</f>
        <v/>
      </c>
      <c r="S294" s="236" t="n"/>
      <c r="T294" s="236" t="n"/>
      <c r="U294" s="236" t="n"/>
      <c r="V294" s="236" t="n"/>
      <c r="W294" s="236" t="n"/>
      <c r="X294" s="236" t="n"/>
      <c r="Y294" s="236" t="n"/>
      <c r="Z294" s="236" t="n"/>
      <c r="AA294" s="236" t="n"/>
      <c r="AB294" s="236" t="n"/>
      <c r="AC294" s="236" t="n"/>
      <c r="AD294" s="236" t="n"/>
      <c r="AE294" s="236" t="n"/>
      <c r="AF294" s="264">
        <f>IF(COUNTA(S294:AE294)=0,"",ROUND(AVERAGE(S294:AE294),1))</f>
        <v/>
      </c>
      <c r="AH294" s="236" t="n"/>
      <c r="AI294" s="236" t="n"/>
      <c r="AJ294" s="236" t="n"/>
      <c r="AK294" s="236" t="n"/>
      <c r="AL294" s="236" t="n"/>
      <c r="AM294" s="236" t="n"/>
      <c r="AN294" s="236" t="n"/>
      <c r="AO294" s="236" t="n"/>
      <c r="AP294" s="236" t="n"/>
      <c r="AQ294" s="236" t="n"/>
      <c r="AR294" s="236" t="n"/>
      <c r="AS294" s="236" t="n"/>
      <c r="AT294" s="236" t="n"/>
      <c r="AU294" s="237">
        <f>IF(COUNTA(AH294:AT294)=0,"",ROUND(AVERAGE(AH294:AT294),1))</f>
        <v/>
      </c>
    </row>
    <row r="295" ht="14.4" customHeight="1" s="185">
      <c r="A295" s="238" t="n">
        <v>6</v>
      </c>
      <c r="B295" s="239">
        <f t="array" ref="B295:B295">IFERROR(INDEX(Liste_Enfants!B$4:B$53,SMALL(IF(Liste_Enfants!E$4:E$53="D",ROW(Liste_Enfants!E$4:E$53)-3),6))&amp;" "&amp;INDEX(Liste_Enfants!C$4:C$53,SMALL(IF(Liste_Enfants!E$4:E$53="D",ROW(Liste_Enfants!E$4:E$53)-3),6)),"")</f>
        <v/>
      </c>
      <c r="C295" s="235" t="n"/>
      <c r="D295" s="236" t="n"/>
      <c r="E295" s="236" t="n"/>
      <c r="F295" s="236" t="n"/>
      <c r="G295" s="236" t="n"/>
      <c r="H295" s="236" t="n"/>
      <c r="I295" s="236" t="n"/>
      <c r="J295" s="236" t="n"/>
      <c r="K295" s="236" t="n"/>
      <c r="L295" s="236" t="n"/>
      <c r="M295" s="236" t="n"/>
      <c r="N295" s="236" t="n"/>
      <c r="O295" s="236" t="n"/>
      <c r="P295" s="236" t="n"/>
      <c r="Q295" s="264">
        <f>IF(COUNTA(D295:P295)=0,"",ROUND(AVERAGE(D295:P295),1))</f>
        <v/>
      </c>
      <c r="S295" s="236" t="n"/>
      <c r="T295" s="236" t="n"/>
      <c r="U295" s="236" t="n"/>
      <c r="V295" s="236" t="n"/>
      <c r="W295" s="236" t="n"/>
      <c r="X295" s="236" t="n"/>
      <c r="Y295" s="236" t="n"/>
      <c r="Z295" s="236" t="n"/>
      <c r="AA295" s="236" t="n"/>
      <c r="AB295" s="236" t="n"/>
      <c r="AC295" s="236" t="n"/>
      <c r="AD295" s="236" t="n"/>
      <c r="AE295" s="236" t="n"/>
      <c r="AF295" s="264">
        <f>IF(COUNTA(S295:AE295)=0,"",ROUND(AVERAGE(S295:AE295),1))</f>
        <v/>
      </c>
      <c r="AH295" s="236" t="n"/>
      <c r="AI295" s="236" t="n"/>
      <c r="AJ295" s="236" t="n"/>
      <c r="AK295" s="236" t="n"/>
      <c r="AL295" s="236" t="n"/>
      <c r="AM295" s="236" t="n"/>
      <c r="AN295" s="236" t="n"/>
      <c r="AO295" s="236" t="n"/>
      <c r="AP295" s="236" t="n"/>
      <c r="AQ295" s="236" t="n"/>
      <c r="AR295" s="236" t="n"/>
      <c r="AS295" s="236" t="n"/>
      <c r="AT295" s="236" t="n"/>
      <c r="AU295" s="237">
        <f>IF(COUNTA(AH295:AT295)=0,"",ROUND(AVERAGE(AH295:AT295),1))</f>
        <v/>
      </c>
    </row>
    <row r="296" ht="14.4" customHeight="1" s="185">
      <c r="A296" s="213" t="n">
        <v>7</v>
      </c>
      <c r="B296" s="234">
        <f t="array" ref="B296:B296">IFERROR(INDEX(Liste_Enfants!B$4:B$53,SMALL(IF(Liste_Enfants!E$4:E$53="D",ROW(Liste_Enfants!E$4:E$53)-3),7))&amp;" "&amp;INDEX(Liste_Enfants!C$4:C$53,SMALL(IF(Liste_Enfants!E$4:E$53="D",ROW(Liste_Enfants!E$4:E$53)-3),7)),"")</f>
        <v/>
      </c>
      <c r="C296" s="235" t="n"/>
      <c r="D296" s="236" t="n"/>
      <c r="E296" s="236" t="n"/>
      <c r="F296" s="236" t="n"/>
      <c r="G296" s="236" t="n"/>
      <c r="H296" s="236" t="n"/>
      <c r="I296" s="236" t="n"/>
      <c r="J296" s="236" t="n"/>
      <c r="K296" s="236" t="n"/>
      <c r="L296" s="236" t="n"/>
      <c r="M296" s="236" t="n"/>
      <c r="N296" s="236" t="n"/>
      <c r="O296" s="236" t="n"/>
      <c r="P296" s="236" t="n"/>
      <c r="Q296" s="264">
        <f>IF(COUNTA(D296:P296)=0,"",ROUND(AVERAGE(D296:P296),1))</f>
        <v/>
      </c>
      <c r="S296" s="236" t="n"/>
      <c r="T296" s="236" t="n"/>
      <c r="U296" s="236" t="n"/>
      <c r="V296" s="236" t="n"/>
      <c r="W296" s="236" t="n"/>
      <c r="X296" s="236" t="n"/>
      <c r="Y296" s="236" t="n"/>
      <c r="Z296" s="236" t="n"/>
      <c r="AA296" s="236" t="n"/>
      <c r="AB296" s="236" t="n"/>
      <c r="AC296" s="236" t="n"/>
      <c r="AD296" s="236" t="n"/>
      <c r="AE296" s="236" t="n"/>
      <c r="AF296" s="264">
        <f>IF(COUNTA(S296:AE296)=0,"",ROUND(AVERAGE(S296:AE296),1))</f>
        <v/>
      </c>
      <c r="AH296" s="236" t="n"/>
      <c r="AI296" s="236" t="n"/>
      <c r="AJ296" s="236" t="n"/>
      <c r="AK296" s="236" t="n"/>
      <c r="AL296" s="236" t="n"/>
      <c r="AM296" s="236" t="n"/>
      <c r="AN296" s="236" t="n"/>
      <c r="AO296" s="236" t="n"/>
      <c r="AP296" s="236" t="n"/>
      <c r="AQ296" s="236" t="n"/>
      <c r="AR296" s="236" t="n"/>
      <c r="AS296" s="236" t="n"/>
      <c r="AT296" s="236" t="n"/>
      <c r="AU296" s="237">
        <f>IF(COUNTA(AH296:AT296)=0,"",ROUND(AVERAGE(AH296:AT296),1))</f>
        <v/>
      </c>
    </row>
    <row r="297" ht="14.4" customHeight="1" s="185">
      <c r="A297" s="238" t="n">
        <v>8</v>
      </c>
      <c r="B297" s="239">
        <f t="array" ref="B297:B297">IFERROR(INDEX(Liste_Enfants!B$4:B$53,SMALL(IF(Liste_Enfants!E$4:E$53="D",ROW(Liste_Enfants!E$4:E$53)-3),8))&amp;" "&amp;INDEX(Liste_Enfants!C$4:C$53,SMALL(IF(Liste_Enfants!E$4:E$53="D",ROW(Liste_Enfants!E$4:E$53)-3),8)),"")</f>
        <v/>
      </c>
      <c r="C297" s="235" t="n"/>
      <c r="D297" s="236" t="n"/>
      <c r="E297" s="236" t="n"/>
      <c r="F297" s="236" t="n"/>
      <c r="G297" s="236" t="n"/>
      <c r="H297" s="236" t="n"/>
      <c r="I297" s="236" t="n"/>
      <c r="J297" s="236" t="n"/>
      <c r="K297" s="236" t="n"/>
      <c r="L297" s="236" t="n"/>
      <c r="M297" s="236" t="n"/>
      <c r="N297" s="236" t="n"/>
      <c r="O297" s="236" t="n"/>
      <c r="P297" s="236" t="n"/>
      <c r="Q297" s="264">
        <f>IF(COUNTA(D297:P297)=0,"",ROUND(AVERAGE(D297:P297),1))</f>
        <v/>
      </c>
      <c r="S297" s="236" t="n"/>
      <c r="T297" s="236" t="n"/>
      <c r="U297" s="236" t="n"/>
      <c r="V297" s="236" t="n"/>
      <c r="W297" s="236" t="n"/>
      <c r="X297" s="236" t="n"/>
      <c r="Y297" s="236" t="n"/>
      <c r="Z297" s="236" t="n"/>
      <c r="AA297" s="236" t="n"/>
      <c r="AB297" s="236" t="n"/>
      <c r="AC297" s="236" t="n"/>
      <c r="AD297" s="236" t="n"/>
      <c r="AE297" s="236" t="n"/>
      <c r="AF297" s="264">
        <f>IF(COUNTA(S297:AE297)=0,"",ROUND(AVERAGE(S297:AE297),1))</f>
        <v/>
      </c>
      <c r="AH297" s="236" t="n"/>
      <c r="AI297" s="236" t="n"/>
      <c r="AJ297" s="236" t="n"/>
      <c r="AK297" s="236" t="n"/>
      <c r="AL297" s="236" t="n"/>
      <c r="AM297" s="236" t="n"/>
      <c r="AN297" s="236" t="n"/>
      <c r="AO297" s="236" t="n"/>
      <c r="AP297" s="236" t="n"/>
      <c r="AQ297" s="236" t="n"/>
      <c r="AR297" s="236" t="n"/>
      <c r="AS297" s="236" t="n"/>
      <c r="AT297" s="236" t="n"/>
      <c r="AU297" s="237">
        <f>IF(COUNTA(AH297:AT297)=0,"",ROUND(AVERAGE(AH297:AT297),1))</f>
        <v/>
      </c>
    </row>
    <row r="298" ht="14.4" customHeight="1" s="185">
      <c r="A298" s="213" t="n">
        <v>9</v>
      </c>
      <c r="B298" s="234">
        <f t="array" ref="B298:B298">IFERROR(INDEX(Liste_Enfants!B$4:B$53,SMALL(IF(Liste_Enfants!E$4:E$53="D",ROW(Liste_Enfants!E$4:E$53)-3),9))&amp;" "&amp;INDEX(Liste_Enfants!C$4:C$53,SMALL(IF(Liste_Enfants!E$4:E$53="D",ROW(Liste_Enfants!E$4:E$53)-3),9)),"")</f>
        <v/>
      </c>
      <c r="C298" s="235" t="n"/>
      <c r="D298" s="236" t="n"/>
      <c r="E298" s="236" t="n"/>
      <c r="F298" s="236" t="n"/>
      <c r="G298" s="236" t="n"/>
      <c r="H298" s="236" t="n"/>
      <c r="I298" s="236" t="n"/>
      <c r="J298" s="236" t="n"/>
      <c r="K298" s="236" t="n"/>
      <c r="L298" s="236" t="n"/>
      <c r="M298" s="236" t="n"/>
      <c r="N298" s="236" t="n"/>
      <c r="O298" s="236" t="n"/>
      <c r="P298" s="236" t="n"/>
      <c r="Q298" s="264">
        <f>IF(COUNTA(D298:P298)=0,"",ROUND(AVERAGE(D298:P298),1))</f>
        <v/>
      </c>
      <c r="S298" s="236" t="n"/>
      <c r="T298" s="236" t="n"/>
      <c r="U298" s="236" t="n"/>
      <c r="V298" s="236" t="n"/>
      <c r="W298" s="236" t="n"/>
      <c r="X298" s="236" t="n"/>
      <c r="Y298" s="236" t="n"/>
      <c r="Z298" s="236" t="n"/>
      <c r="AA298" s="236" t="n"/>
      <c r="AB298" s="236" t="n"/>
      <c r="AC298" s="236" t="n"/>
      <c r="AD298" s="236" t="n"/>
      <c r="AE298" s="236" t="n"/>
      <c r="AF298" s="264">
        <f>IF(COUNTA(S298:AE298)=0,"",ROUND(AVERAGE(S298:AE298),1))</f>
        <v/>
      </c>
      <c r="AH298" s="236" t="n"/>
      <c r="AI298" s="236" t="n"/>
      <c r="AJ298" s="236" t="n"/>
      <c r="AK298" s="236" t="n"/>
      <c r="AL298" s="236" t="n"/>
      <c r="AM298" s="236" t="n"/>
      <c r="AN298" s="236" t="n"/>
      <c r="AO298" s="236" t="n"/>
      <c r="AP298" s="236" t="n"/>
      <c r="AQ298" s="236" t="n"/>
      <c r="AR298" s="236" t="n"/>
      <c r="AS298" s="236" t="n"/>
      <c r="AT298" s="236" t="n"/>
      <c r="AU298" s="237">
        <f>IF(COUNTA(AH298:AT298)=0,"",ROUND(AVERAGE(AH298:AT298),1))</f>
        <v/>
      </c>
    </row>
    <row r="299" ht="14.4" customHeight="1" s="185">
      <c r="A299" s="238" t="n">
        <v>10</v>
      </c>
      <c r="B299" s="239">
        <f t="array" ref="B299:B299">IFERROR(INDEX(Liste_Enfants!B$4:B$53,SMALL(IF(Liste_Enfants!E$4:E$53="D",ROW(Liste_Enfants!E$4:E$53)-3),10))&amp;" "&amp;INDEX(Liste_Enfants!C$4:C$53,SMALL(IF(Liste_Enfants!E$4:E$53="D",ROW(Liste_Enfants!E$4:E$53)-3),10)),"")</f>
        <v/>
      </c>
      <c r="C299" s="235" t="n"/>
      <c r="D299" s="236" t="n"/>
      <c r="E299" s="236" t="n"/>
      <c r="F299" s="236" t="n"/>
      <c r="G299" s="236" t="n"/>
      <c r="H299" s="236" t="n"/>
      <c r="I299" s="236" t="n"/>
      <c r="J299" s="236" t="n"/>
      <c r="K299" s="236" t="n"/>
      <c r="L299" s="236" t="n"/>
      <c r="M299" s="236" t="n"/>
      <c r="N299" s="236" t="n"/>
      <c r="O299" s="236" t="n"/>
      <c r="P299" s="236" t="n"/>
      <c r="Q299" s="264">
        <f>IF(COUNTA(D299:P299)=0,"",ROUND(AVERAGE(D299:P299),1))</f>
        <v/>
      </c>
      <c r="S299" s="236" t="n"/>
      <c r="T299" s="236" t="n"/>
      <c r="U299" s="236" t="n"/>
      <c r="V299" s="236" t="n"/>
      <c r="W299" s="236" t="n"/>
      <c r="X299" s="236" t="n"/>
      <c r="Y299" s="236" t="n"/>
      <c r="Z299" s="236" t="n"/>
      <c r="AA299" s="236" t="n"/>
      <c r="AB299" s="236" t="n"/>
      <c r="AC299" s="236" t="n"/>
      <c r="AD299" s="236" t="n"/>
      <c r="AE299" s="236" t="n"/>
      <c r="AF299" s="264">
        <f>IF(COUNTA(S299:AE299)=0,"",ROUND(AVERAGE(S299:AE299),1))</f>
        <v/>
      </c>
      <c r="AH299" s="236" t="n"/>
      <c r="AI299" s="236" t="n"/>
      <c r="AJ299" s="236" t="n"/>
      <c r="AK299" s="236" t="n"/>
      <c r="AL299" s="236" t="n"/>
      <c r="AM299" s="236" t="n"/>
      <c r="AN299" s="236" t="n"/>
      <c r="AO299" s="236" t="n"/>
      <c r="AP299" s="236" t="n"/>
      <c r="AQ299" s="236" t="n"/>
      <c r="AR299" s="236" t="n"/>
      <c r="AS299" s="236" t="n"/>
      <c r="AT299" s="236" t="n"/>
      <c r="AU299" s="237">
        <f>IF(COUNTA(AH299:AT299)=0,"",ROUND(AVERAGE(AH299:AT299),1))</f>
        <v/>
      </c>
    </row>
    <row r="300" ht="14.4" customHeight="1" s="185">
      <c r="A300" s="213" t="n">
        <v>11</v>
      </c>
      <c r="B300" s="234">
        <f t="array" ref="B300:B300">IFERROR(INDEX(Liste_Enfants!B$4:B$53,SMALL(IF(Liste_Enfants!E$4:E$53="D",ROW(Liste_Enfants!E$4:E$53)-3),11))&amp;" "&amp;INDEX(Liste_Enfants!C$4:C$53,SMALL(IF(Liste_Enfants!E$4:E$53="D",ROW(Liste_Enfants!E$4:E$53)-3),11)),"")</f>
        <v/>
      </c>
      <c r="C300" s="235" t="n"/>
      <c r="D300" s="236" t="n"/>
      <c r="E300" s="236" t="n"/>
      <c r="F300" s="236" t="n"/>
      <c r="G300" s="236" t="n"/>
      <c r="H300" s="236" t="n"/>
      <c r="I300" s="236" t="n"/>
      <c r="J300" s="236" t="n"/>
      <c r="K300" s="236" t="n"/>
      <c r="L300" s="236" t="n"/>
      <c r="M300" s="236" t="n"/>
      <c r="N300" s="236" t="n"/>
      <c r="O300" s="236" t="n"/>
      <c r="P300" s="236" t="n"/>
      <c r="Q300" s="264">
        <f>IF(COUNTA(D300:P300)=0,"",ROUND(AVERAGE(D300:P300),1))</f>
        <v/>
      </c>
      <c r="S300" s="236" t="n"/>
      <c r="T300" s="236" t="n"/>
      <c r="U300" s="236" t="n"/>
      <c r="V300" s="236" t="n"/>
      <c r="W300" s="236" t="n"/>
      <c r="X300" s="236" t="n"/>
      <c r="Y300" s="236" t="n"/>
      <c r="Z300" s="236" t="n"/>
      <c r="AA300" s="236" t="n"/>
      <c r="AB300" s="236" t="n"/>
      <c r="AC300" s="236" t="n"/>
      <c r="AD300" s="236" t="n"/>
      <c r="AE300" s="236" t="n"/>
      <c r="AF300" s="264">
        <f>IF(COUNTA(S300:AE300)=0,"",ROUND(AVERAGE(S300:AE300),1))</f>
        <v/>
      </c>
      <c r="AH300" s="236" t="n"/>
      <c r="AI300" s="236" t="n"/>
      <c r="AJ300" s="236" t="n"/>
      <c r="AK300" s="236" t="n"/>
      <c r="AL300" s="236" t="n"/>
      <c r="AM300" s="236" t="n"/>
      <c r="AN300" s="236" t="n"/>
      <c r="AO300" s="236" t="n"/>
      <c r="AP300" s="236" t="n"/>
      <c r="AQ300" s="236" t="n"/>
      <c r="AR300" s="236" t="n"/>
      <c r="AS300" s="236" t="n"/>
      <c r="AT300" s="236" t="n"/>
      <c r="AU300" s="237">
        <f>IF(COUNTA(AH300:AT300)=0,"",ROUND(AVERAGE(AH300:AT300),1))</f>
        <v/>
      </c>
    </row>
    <row r="301" ht="14.4" customHeight="1" s="185">
      <c r="A301" s="238" t="n">
        <v>12</v>
      </c>
      <c r="B301" s="239">
        <f t="array" ref="B301:B301">IFERROR(INDEX(Liste_Enfants!B$4:B$53,SMALL(IF(Liste_Enfants!E$4:E$53="D",ROW(Liste_Enfants!E$4:E$53)-3),12))&amp;" "&amp;INDEX(Liste_Enfants!C$4:C$53,SMALL(IF(Liste_Enfants!E$4:E$53="D",ROW(Liste_Enfants!E$4:E$53)-3),12)),"")</f>
        <v/>
      </c>
      <c r="C301" s="235" t="n"/>
      <c r="D301" s="236" t="n"/>
      <c r="E301" s="236" t="n"/>
      <c r="F301" s="236" t="n"/>
      <c r="G301" s="236" t="n"/>
      <c r="H301" s="236" t="n"/>
      <c r="I301" s="236" t="n"/>
      <c r="J301" s="236" t="n"/>
      <c r="K301" s="236" t="n"/>
      <c r="L301" s="236" t="n"/>
      <c r="M301" s="236" t="n"/>
      <c r="N301" s="236" t="n"/>
      <c r="O301" s="236" t="n"/>
      <c r="P301" s="236" t="n"/>
      <c r="Q301" s="264">
        <f>IF(COUNTA(D301:P301)=0,"",ROUND(AVERAGE(D301:P301),1))</f>
        <v/>
      </c>
      <c r="S301" s="236" t="n"/>
      <c r="T301" s="236" t="n"/>
      <c r="U301" s="236" t="n"/>
      <c r="V301" s="236" t="n"/>
      <c r="W301" s="236" t="n"/>
      <c r="X301" s="236" t="n"/>
      <c r="Y301" s="236" t="n"/>
      <c r="Z301" s="236" t="n"/>
      <c r="AA301" s="236" t="n"/>
      <c r="AB301" s="236" t="n"/>
      <c r="AC301" s="236" t="n"/>
      <c r="AD301" s="236" t="n"/>
      <c r="AE301" s="236" t="n"/>
      <c r="AF301" s="264">
        <f>IF(COUNTA(S301:AE301)=0,"",ROUND(AVERAGE(S301:AE301),1))</f>
        <v/>
      </c>
      <c r="AH301" s="236" t="n"/>
      <c r="AI301" s="236" t="n"/>
      <c r="AJ301" s="236" t="n"/>
      <c r="AK301" s="236" t="n"/>
      <c r="AL301" s="236" t="n"/>
      <c r="AM301" s="236" t="n"/>
      <c r="AN301" s="236" t="n"/>
      <c r="AO301" s="236" t="n"/>
      <c r="AP301" s="236" t="n"/>
      <c r="AQ301" s="236" t="n"/>
      <c r="AR301" s="236" t="n"/>
      <c r="AS301" s="236" t="n"/>
      <c r="AT301" s="236" t="n"/>
      <c r="AU301" s="237">
        <f>IF(COUNTA(AH301:AT301)=0,"",ROUND(AVERAGE(AH301:AT301),1))</f>
        <v/>
      </c>
    </row>
    <row r="302" ht="14.4" customHeight="1" s="185">
      <c r="A302" s="213" t="n">
        <v>13</v>
      </c>
      <c r="B302" s="234">
        <f t="array" ref="B302:B302">IFERROR(INDEX(Liste_Enfants!B$4:B$53,SMALL(IF(Liste_Enfants!E$4:E$53="D",ROW(Liste_Enfants!E$4:E$53)-3),13))&amp;" "&amp;INDEX(Liste_Enfants!C$4:C$53,SMALL(IF(Liste_Enfants!E$4:E$53="D",ROW(Liste_Enfants!E$4:E$53)-3),13)),"")</f>
        <v/>
      </c>
      <c r="C302" s="235" t="n"/>
      <c r="D302" s="236" t="n"/>
      <c r="E302" s="236" t="n"/>
      <c r="F302" s="236" t="n"/>
      <c r="G302" s="236" t="n"/>
      <c r="H302" s="236" t="n"/>
      <c r="I302" s="236" t="n"/>
      <c r="J302" s="236" t="n"/>
      <c r="K302" s="236" t="n"/>
      <c r="L302" s="236" t="n"/>
      <c r="M302" s="236" t="n"/>
      <c r="N302" s="236" t="n"/>
      <c r="O302" s="236" t="n"/>
      <c r="P302" s="236" t="n"/>
      <c r="Q302" s="264">
        <f>IF(COUNTA(D302:P302)=0,"",ROUND(AVERAGE(D302:P302),1))</f>
        <v/>
      </c>
      <c r="S302" s="236" t="n"/>
      <c r="T302" s="236" t="n"/>
      <c r="U302" s="236" t="n"/>
      <c r="V302" s="236" t="n"/>
      <c r="W302" s="236" t="n"/>
      <c r="X302" s="236" t="n"/>
      <c r="Y302" s="236" t="n"/>
      <c r="Z302" s="236" t="n"/>
      <c r="AA302" s="236" t="n"/>
      <c r="AB302" s="236" t="n"/>
      <c r="AC302" s="236" t="n"/>
      <c r="AD302" s="236" t="n"/>
      <c r="AE302" s="236" t="n"/>
      <c r="AF302" s="264">
        <f>IF(COUNTA(S302:AE302)=0,"",ROUND(AVERAGE(S302:AE302),1))</f>
        <v/>
      </c>
      <c r="AH302" s="236" t="n"/>
      <c r="AI302" s="236" t="n"/>
      <c r="AJ302" s="236" t="n"/>
      <c r="AK302" s="236" t="n"/>
      <c r="AL302" s="236" t="n"/>
      <c r="AM302" s="236" t="n"/>
      <c r="AN302" s="236" t="n"/>
      <c r="AO302" s="236" t="n"/>
      <c r="AP302" s="236" t="n"/>
      <c r="AQ302" s="236" t="n"/>
      <c r="AR302" s="236" t="n"/>
      <c r="AS302" s="236" t="n"/>
      <c r="AT302" s="236" t="n"/>
      <c r="AU302" s="237">
        <f>IF(COUNTA(AH302:AT302)=0,"",ROUND(AVERAGE(AH302:AT302),1))</f>
        <v/>
      </c>
    </row>
    <row r="303" ht="14.4" customHeight="1" s="185">
      <c r="A303" s="238" t="n">
        <v>14</v>
      </c>
      <c r="B303" s="239">
        <f t="array" ref="B303:B303">IFERROR(INDEX(Liste_Enfants!B$4:B$53,SMALL(IF(Liste_Enfants!E$4:E$53="D",ROW(Liste_Enfants!E$4:E$53)-3),14))&amp;" "&amp;INDEX(Liste_Enfants!C$4:C$53,SMALL(IF(Liste_Enfants!E$4:E$53="D",ROW(Liste_Enfants!E$4:E$53)-3),14)),"")</f>
        <v/>
      </c>
      <c r="C303" s="235" t="n"/>
      <c r="D303" s="236" t="n"/>
      <c r="E303" s="236" t="n"/>
      <c r="F303" s="236" t="n"/>
      <c r="G303" s="236" t="n"/>
      <c r="H303" s="236" t="n"/>
      <c r="I303" s="236" t="n"/>
      <c r="J303" s="236" t="n"/>
      <c r="K303" s="236" t="n"/>
      <c r="L303" s="236" t="n"/>
      <c r="M303" s="236" t="n"/>
      <c r="N303" s="236" t="n"/>
      <c r="O303" s="236" t="n"/>
      <c r="P303" s="236" t="n"/>
      <c r="Q303" s="264">
        <f>IF(COUNTA(D303:P303)=0,"",ROUND(AVERAGE(D303:P303),1))</f>
        <v/>
      </c>
      <c r="S303" s="236" t="n"/>
      <c r="T303" s="236" t="n"/>
      <c r="U303" s="236" t="n"/>
      <c r="V303" s="236" t="n"/>
      <c r="W303" s="236" t="n"/>
      <c r="X303" s="236" t="n"/>
      <c r="Y303" s="236" t="n"/>
      <c r="Z303" s="236" t="n"/>
      <c r="AA303" s="236" t="n"/>
      <c r="AB303" s="236" t="n"/>
      <c r="AC303" s="236" t="n"/>
      <c r="AD303" s="236" t="n"/>
      <c r="AE303" s="236" t="n"/>
      <c r="AF303" s="264">
        <f>IF(COUNTA(S303:AE303)=0,"",ROUND(AVERAGE(S303:AE303),1))</f>
        <v/>
      </c>
      <c r="AH303" s="236" t="n"/>
      <c r="AI303" s="236" t="n"/>
      <c r="AJ303" s="236" t="n"/>
      <c r="AK303" s="236" t="n"/>
      <c r="AL303" s="236" t="n"/>
      <c r="AM303" s="236" t="n"/>
      <c r="AN303" s="236" t="n"/>
      <c r="AO303" s="236" t="n"/>
      <c r="AP303" s="236" t="n"/>
      <c r="AQ303" s="236" t="n"/>
      <c r="AR303" s="236" t="n"/>
      <c r="AS303" s="236" t="n"/>
      <c r="AT303" s="236" t="n"/>
      <c r="AU303" s="237">
        <f>IF(COUNTA(AH303:AT303)=0,"",ROUND(AVERAGE(AH303:AT303),1))</f>
        <v/>
      </c>
    </row>
    <row r="304" ht="14.4" customHeight="1" s="185">
      <c r="A304" s="213" t="n">
        <v>15</v>
      </c>
      <c r="B304" s="234">
        <f t="array" ref="B304:B304">IFERROR(INDEX(Liste_Enfants!B$4:B$53,SMALL(IF(Liste_Enfants!E$4:E$53="D",ROW(Liste_Enfants!E$4:E$53)-3),15))&amp;" "&amp;INDEX(Liste_Enfants!C$4:C$53,SMALL(IF(Liste_Enfants!E$4:E$53="D",ROW(Liste_Enfants!E$4:E$53)-3),15)),"")</f>
        <v/>
      </c>
      <c r="C304" s="235" t="n"/>
      <c r="D304" s="236" t="n"/>
      <c r="E304" s="236" t="n"/>
      <c r="F304" s="236" t="n"/>
      <c r="G304" s="236" t="n"/>
      <c r="H304" s="236" t="n"/>
      <c r="I304" s="236" t="n"/>
      <c r="J304" s="236" t="n"/>
      <c r="K304" s="236" t="n"/>
      <c r="L304" s="236" t="n"/>
      <c r="M304" s="236" t="n"/>
      <c r="N304" s="236" t="n"/>
      <c r="O304" s="236" t="n"/>
      <c r="P304" s="236" t="n"/>
      <c r="Q304" s="264">
        <f>IF(COUNTA(D304:P304)=0,"",ROUND(AVERAGE(D304:P304),1))</f>
        <v/>
      </c>
      <c r="S304" s="236" t="n"/>
      <c r="T304" s="236" t="n"/>
      <c r="U304" s="236" t="n"/>
      <c r="V304" s="236" t="n"/>
      <c r="W304" s="236" t="n"/>
      <c r="X304" s="236" t="n"/>
      <c r="Y304" s="236" t="n"/>
      <c r="Z304" s="236" t="n"/>
      <c r="AA304" s="236" t="n"/>
      <c r="AB304" s="236" t="n"/>
      <c r="AC304" s="236" t="n"/>
      <c r="AD304" s="236" t="n"/>
      <c r="AE304" s="236" t="n"/>
      <c r="AF304" s="264">
        <f>IF(COUNTA(S304:AE304)=0,"",ROUND(AVERAGE(S304:AE304),1))</f>
        <v/>
      </c>
      <c r="AH304" s="236" t="n"/>
      <c r="AI304" s="236" t="n"/>
      <c r="AJ304" s="236" t="n"/>
      <c r="AK304" s="236" t="n"/>
      <c r="AL304" s="236" t="n"/>
      <c r="AM304" s="236" t="n"/>
      <c r="AN304" s="236" t="n"/>
      <c r="AO304" s="236" t="n"/>
      <c r="AP304" s="236" t="n"/>
      <c r="AQ304" s="236" t="n"/>
      <c r="AR304" s="236" t="n"/>
      <c r="AS304" s="236" t="n"/>
      <c r="AT304" s="236" t="n"/>
      <c r="AU304" s="237">
        <f>IF(COUNTA(AH304:AT304)=0,"",ROUND(AVERAGE(AH304:AT304),1))</f>
        <v/>
      </c>
    </row>
    <row r="305" ht="14.4" customHeight="1" s="185">
      <c r="A305" s="233" t="inlineStr">
        <is>
          <t>📊 MOY.</t>
        </is>
      </c>
      <c r="C305" s="235" t="n"/>
      <c r="D305" s="241">
        <f>IF(COUNTA(D290:D304)=0,"",ROUND(AVERAGE(D290:D304),1))</f>
        <v/>
      </c>
      <c r="E305" s="241">
        <f>IF(COUNTA(E290:E304)=0,"",ROUND(AVERAGE(E290:E304),1))</f>
        <v/>
      </c>
      <c r="F305" s="241">
        <f>IF(COUNTA(F290:F304)=0,"",ROUND(AVERAGE(F290:F304),1))</f>
        <v/>
      </c>
      <c r="G305" s="241">
        <f>IF(COUNTA(G290:G304)=0,"",ROUND(AVERAGE(G290:G304),1))</f>
        <v/>
      </c>
      <c r="H305" s="241">
        <f>IF(COUNTA(H290:H304)=0,"",ROUND(AVERAGE(H290:H304),1))</f>
        <v/>
      </c>
      <c r="I305" s="241">
        <f>IF(COUNTA(I290:I304)=0,"",ROUND(AVERAGE(I290:I304),1))</f>
        <v/>
      </c>
      <c r="J305" s="241">
        <f>IF(COUNTA(J290:J304)=0,"",ROUND(AVERAGE(J290:J304),1))</f>
        <v/>
      </c>
      <c r="K305" s="241">
        <f>IF(COUNTA(K290:K304)=0,"",ROUND(AVERAGE(K290:K304),1))</f>
        <v/>
      </c>
      <c r="L305" s="241">
        <f>IF(COUNTA(L290:L304)=0,"",ROUND(AVERAGE(L290:L304),1))</f>
        <v/>
      </c>
      <c r="M305" s="241">
        <f>IF(COUNTA(M290:M304)=0,"",ROUND(AVERAGE(M290:M304),1))</f>
        <v/>
      </c>
      <c r="N305" s="241">
        <f>IF(COUNTA(N290:N304)=0,"",ROUND(AVERAGE(N290:N304),1))</f>
        <v/>
      </c>
      <c r="O305" s="241">
        <f>IF(COUNTA(O290:O304)=0,"",ROUND(AVERAGE(O290:O304),1))</f>
        <v/>
      </c>
      <c r="P305" s="241">
        <f>IF(COUNTA(P290:P304)=0,"",ROUND(AVERAGE(P290:P304),1))</f>
        <v/>
      </c>
      <c r="Q305" s="265">
        <f>IF(COUNTA(Q290:Q304)=0,"",ROUND(AVERAGE(Q290:Q304),1))</f>
        <v/>
      </c>
      <c r="S305" s="241">
        <f>IF(COUNTA(S290:S304)=0,"",ROUND(AVERAGE(S290:S304),1))</f>
        <v/>
      </c>
      <c r="T305" s="241">
        <f>IF(COUNTA(T290:T304)=0,"",ROUND(AVERAGE(T290:T304),1))</f>
        <v/>
      </c>
      <c r="U305" s="241">
        <f>IF(COUNTA(U290:U304)=0,"",ROUND(AVERAGE(U290:U304),1))</f>
        <v/>
      </c>
      <c r="V305" s="241">
        <f>IF(COUNTA(V290:V304)=0,"",ROUND(AVERAGE(V290:V304),1))</f>
        <v/>
      </c>
      <c r="W305" s="241">
        <f>IF(COUNTA(W290:W304)=0,"",ROUND(AVERAGE(W290:W304),1))</f>
        <v/>
      </c>
      <c r="X305" s="241">
        <f>IF(COUNTA(X290:X304)=0,"",ROUND(AVERAGE(X290:X304),1))</f>
        <v/>
      </c>
      <c r="Y305" s="241">
        <f>IF(COUNTA(Y290:Y304)=0,"",ROUND(AVERAGE(Y290:Y304),1))</f>
        <v/>
      </c>
      <c r="Z305" s="241">
        <f>IF(COUNTA(Z290:Z304)=0,"",ROUND(AVERAGE(Z290:Z304),1))</f>
        <v/>
      </c>
      <c r="AA305" s="241">
        <f>IF(COUNTA(AA290:AA304)=0,"",ROUND(AVERAGE(AA290:AA304),1))</f>
        <v/>
      </c>
      <c r="AB305" s="241">
        <f>IF(COUNTA(AB290:AB304)=0,"",ROUND(AVERAGE(AB290:AB304),1))</f>
        <v/>
      </c>
      <c r="AC305" s="241">
        <f>IF(COUNTA(AC290:AC304)=0,"",ROUND(AVERAGE(AC290:AC304),1))</f>
        <v/>
      </c>
      <c r="AD305" s="241">
        <f>IF(COUNTA(AD290:AD304)=0,"",ROUND(AVERAGE(AD290:AD304),1))</f>
        <v/>
      </c>
      <c r="AE305" s="241">
        <f>IF(COUNTA(AE290:AE304)=0,"",ROUND(AVERAGE(AE290:AE304),1))</f>
        <v/>
      </c>
      <c r="AF305" s="265">
        <f>IF(COUNTA(AF290:AF304)=0,"",ROUND(AVERAGE(AF290:AF304),1))</f>
        <v/>
      </c>
      <c r="AH305" s="241">
        <f>IF(COUNTA(AH290:AH304)=0,"",ROUND(AVERAGE(AH290:AH304),1))</f>
        <v/>
      </c>
      <c r="AI305" s="241">
        <f>IF(COUNTA(AI290:AI304)=0,"",ROUND(AVERAGE(AI290:AI304),1))</f>
        <v/>
      </c>
      <c r="AJ305" s="241">
        <f>IF(COUNTA(AJ290:AJ304)=0,"",ROUND(AVERAGE(AJ290:AJ304),1))</f>
        <v/>
      </c>
      <c r="AK305" s="241">
        <f>IF(COUNTA(AK290:AK304)=0,"",ROUND(AVERAGE(AK290:AK304),1))</f>
        <v/>
      </c>
      <c r="AL305" s="241">
        <f>IF(COUNTA(AL290:AL304)=0,"",ROUND(AVERAGE(AL290:AL304),1))</f>
        <v/>
      </c>
      <c r="AM305" s="241">
        <f>IF(COUNTA(AM290:AM304)=0,"",ROUND(AVERAGE(AM290:AM304),1))</f>
        <v/>
      </c>
      <c r="AN305" s="241">
        <f>IF(COUNTA(AN290:AN304)=0,"",ROUND(AVERAGE(AN290:AN304),1))</f>
        <v/>
      </c>
      <c r="AO305" s="241">
        <f>IF(COUNTA(AO290:AO304)=0,"",ROUND(AVERAGE(AO290:AO304),1))</f>
        <v/>
      </c>
      <c r="AP305" s="241">
        <f>IF(COUNTA(AP290:AP304)=0,"",ROUND(AVERAGE(AP290:AP304),1))</f>
        <v/>
      </c>
      <c r="AQ305" s="241">
        <f>IF(COUNTA(AQ290:AQ304)=0,"",ROUND(AVERAGE(AQ290:AQ304),1))</f>
        <v/>
      </c>
      <c r="AR305" s="241">
        <f>IF(COUNTA(AR290:AR304)=0,"",ROUND(AVERAGE(AR290:AR304),1))</f>
        <v/>
      </c>
      <c r="AS305" s="241">
        <f>IF(COUNTA(AS290:AS304)=0,"",ROUND(AVERAGE(AS290:AS304),1))</f>
        <v/>
      </c>
      <c r="AT305" s="241">
        <f>IF(COUNTA(AT290:AT304)=0,"",ROUND(AVERAGE(AT290:AT304),1))</f>
        <v/>
      </c>
      <c r="AU305" s="266">
        <f>IF(COUNTA(AU290:AU304)=0,"",ROUND(AVERAGE(AU290:AU304),1))</f>
        <v/>
      </c>
    </row>
    <row r="306" ht="30" customHeight="1" s="185">
      <c r="A306" s="242" t="inlineStr">
        <is>
          <t>N°</t>
        </is>
      </c>
      <c r="B306" s="243" t="inlineStr">
        <is>
          <t>📅 MARDI</t>
        </is>
      </c>
      <c r="C306" s="228" t="n"/>
      <c r="D306" s="229" t="inlineStr">
        <is>
          <t>Règles</t>
        </is>
      </c>
      <c r="E306" s="229" t="inlineStr">
        <is>
          <t>Coopér.</t>
        </is>
      </c>
      <c r="F306" s="229" t="inlineStr">
        <is>
          <t>Comm.</t>
        </is>
      </c>
      <c r="G306" s="229" t="inlineStr">
        <is>
          <t>Entraide</t>
        </is>
      </c>
      <c r="H306" s="230" t="inlineStr">
        <is>
          <t>Initiat.</t>
        </is>
      </c>
      <c r="I306" s="230" t="inlineStr">
        <is>
          <t>Gest.mat</t>
        </is>
      </c>
      <c r="J306" s="230" t="inlineStr">
        <is>
          <t>Orga.</t>
        </is>
      </c>
      <c r="K306" s="231" t="inlineStr">
        <is>
          <t>Imagin.</t>
        </is>
      </c>
      <c r="L306" s="231" t="inlineStr">
        <is>
          <t>Expr.art</t>
        </is>
      </c>
      <c r="M306" s="231" t="inlineStr">
        <is>
          <t>Expr.corp</t>
        </is>
      </c>
      <c r="N306" s="232" t="inlineStr">
        <is>
          <t>Coord.</t>
        </is>
      </c>
      <c r="O306" s="232" t="inlineStr">
        <is>
          <t>Endur.</t>
        </is>
      </c>
      <c r="P306" s="232" t="inlineStr">
        <is>
          <t>Esp.sport</t>
        </is>
      </c>
      <c r="Q306" s="267" t="inlineStr">
        <is>
          <t>MOY</t>
        </is>
      </c>
      <c r="R306" s="268" t="inlineStr">
        <is>
          <t>▼ Activité</t>
        </is>
      </c>
      <c r="S306" s="229" t="inlineStr">
        <is>
          <t>Règles</t>
        </is>
      </c>
      <c r="T306" s="229" t="inlineStr">
        <is>
          <t>Coopér.</t>
        </is>
      </c>
      <c r="U306" s="229" t="inlineStr">
        <is>
          <t>Comm.</t>
        </is>
      </c>
      <c r="V306" s="229" t="inlineStr">
        <is>
          <t>Entraide</t>
        </is>
      </c>
      <c r="W306" s="230" t="inlineStr">
        <is>
          <t>Initiat.</t>
        </is>
      </c>
      <c r="X306" s="230" t="inlineStr">
        <is>
          <t>Gest.mat</t>
        </is>
      </c>
      <c r="Y306" s="230" t="inlineStr">
        <is>
          <t>Orga.</t>
        </is>
      </c>
      <c r="Z306" s="231" t="inlineStr">
        <is>
          <t>Imagin.</t>
        </is>
      </c>
      <c r="AA306" s="231" t="inlineStr">
        <is>
          <t>Expr.art</t>
        </is>
      </c>
      <c r="AB306" s="231" t="inlineStr">
        <is>
          <t>Expr.corp</t>
        </is>
      </c>
      <c r="AC306" s="232" t="inlineStr">
        <is>
          <t>Coord.</t>
        </is>
      </c>
      <c r="AD306" s="232" t="inlineStr">
        <is>
          <t>Endur.</t>
        </is>
      </c>
      <c r="AE306" s="232" t="inlineStr">
        <is>
          <t>Esp.sport</t>
        </is>
      </c>
      <c r="AF306" s="267" t="inlineStr">
        <is>
          <t>MOY</t>
        </is>
      </c>
      <c r="AH306" s="229" t="inlineStr">
        <is>
          <t>Règles</t>
        </is>
      </c>
      <c r="AI306" s="229" t="inlineStr">
        <is>
          <t>Coopér.</t>
        </is>
      </c>
      <c r="AJ306" s="229" t="inlineStr">
        <is>
          <t>Comm.</t>
        </is>
      </c>
      <c r="AK306" s="229" t="inlineStr">
        <is>
          <t>Entraide</t>
        </is>
      </c>
      <c r="AL306" s="230" t="inlineStr">
        <is>
          <t>Initiat.</t>
        </is>
      </c>
      <c r="AM306" s="230" t="inlineStr">
        <is>
          <t>Gest.mat</t>
        </is>
      </c>
      <c r="AN306" s="230" t="inlineStr">
        <is>
          <t>Orga.</t>
        </is>
      </c>
      <c r="AO306" s="231" t="inlineStr">
        <is>
          <t>Imagin.</t>
        </is>
      </c>
      <c r="AP306" s="231" t="inlineStr">
        <is>
          <t>Expr.art</t>
        </is>
      </c>
      <c r="AQ306" s="231" t="inlineStr">
        <is>
          <t>Expr.corp</t>
        </is>
      </c>
      <c r="AR306" s="232" t="inlineStr">
        <is>
          <t>Coord.</t>
        </is>
      </c>
      <c r="AS306" s="232" t="inlineStr">
        <is>
          <t>Endur.</t>
        </is>
      </c>
      <c r="AT306" s="232" t="inlineStr">
        <is>
          <t>Esp.sport</t>
        </is>
      </c>
      <c r="AU306" s="269" t="inlineStr">
        <is>
          <t>MOY</t>
        </is>
      </c>
    </row>
    <row r="307" ht="14.4" customHeight="1" s="185">
      <c r="A307" s="213" t="n">
        <v>1</v>
      </c>
      <c r="B307" s="234">
        <f t="array" ref="B307:B307">IFERROR(INDEX(Liste_Enfants!B$4:B$53,SMALL(IF(Liste_Enfants!E$4:E$53="D",ROW(Liste_Enfants!E$4:E$53)-3),1))&amp;" "&amp;INDEX(Liste_Enfants!C$4:C$53,SMALL(IF(Liste_Enfants!E$4:E$53="D",ROW(Liste_Enfants!E$4:E$53)-3),1)),"")</f>
        <v/>
      </c>
      <c r="C307" s="235" t="n"/>
      <c r="D307" s="236" t="n"/>
      <c r="E307" s="236" t="n"/>
      <c r="F307" s="236" t="n"/>
      <c r="G307" s="236" t="n"/>
      <c r="H307" s="236" t="n"/>
      <c r="I307" s="236" t="n"/>
      <c r="J307" s="236" t="n"/>
      <c r="K307" s="236" t="n"/>
      <c r="L307" s="236" t="n"/>
      <c r="M307" s="236" t="n"/>
      <c r="N307" s="236" t="n"/>
      <c r="O307" s="236" t="n"/>
      <c r="P307" s="236" t="n"/>
      <c r="Q307" s="264">
        <f>IF(COUNTA(D307:P307)=0,"",ROUND(AVERAGE(D307:P307),1))</f>
        <v/>
      </c>
      <c r="S307" s="236" t="n"/>
      <c r="T307" s="236" t="n"/>
      <c r="U307" s="236" t="n"/>
      <c r="V307" s="236" t="n"/>
      <c r="W307" s="236" t="n"/>
      <c r="X307" s="236" t="n"/>
      <c r="Y307" s="236" t="n"/>
      <c r="Z307" s="236" t="n"/>
      <c r="AA307" s="236" t="n"/>
      <c r="AB307" s="236" t="n"/>
      <c r="AC307" s="236" t="n"/>
      <c r="AD307" s="236" t="n"/>
      <c r="AE307" s="236" t="n"/>
      <c r="AF307" s="264">
        <f>IF(COUNTA(S307:AE307)=0,"",ROUND(AVERAGE(S307:AE307),1))</f>
        <v/>
      </c>
      <c r="AH307" s="236" t="n"/>
      <c r="AI307" s="236" t="n"/>
      <c r="AJ307" s="236" t="n"/>
      <c r="AK307" s="236" t="n"/>
      <c r="AL307" s="236" t="n"/>
      <c r="AM307" s="236" t="n"/>
      <c r="AN307" s="236" t="n"/>
      <c r="AO307" s="236" t="n"/>
      <c r="AP307" s="236" t="n"/>
      <c r="AQ307" s="236" t="n"/>
      <c r="AR307" s="236" t="n"/>
      <c r="AS307" s="236" t="n"/>
      <c r="AT307" s="236" t="n"/>
      <c r="AU307" s="237">
        <f>IF(COUNTA(AH307:AT307)=0,"",ROUND(AVERAGE(AH307:AT307),1))</f>
        <v/>
      </c>
    </row>
    <row r="308" ht="14.4" customHeight="1" s="185">
      <c r="A308" s="238" t="n">
        <v>2</v>
      </c>
      <c r="B308" s="239">
        <f t="array" ref="B308:B308">IFERROR(INDEX(Liste_Enfants!B$4:B$53,SMALL(IF(Liste_Enfants!E$4:E$53="D",ROW(Liste_Enfants!E$4:E$53)-3),2))&amp;" "&amp;INDEX(Liste_Enfants!C$4:C$53,SMALL(IF(Liste_Enfants!E$4:E$53="D",ROW(Liste_Enfants!E$4:E$53)-3),2)),"")</f>
        <v/>
      </c>
      <c r="C308" s="235" t="n"/>
      <c r="D308" s="236" t="n"/>
      <c r="E308" s="236" t="n"/>
      <c r="F308" s="236" t="n"/>
      <c r="G308" s="236" t="n"/>
      <c r="H308" s="236" t="n"/>
      <c r="I308" s="236" t="n"/>
      <c r="J308" s="236" t="n"/>
      <c r="K308" s="236" t="n"/>
      <c r="L308" s="236" t="n"/>
      <c r="M308" s="236" t="n"/>
      <c r="N308" s="236" t="n"/>
      <c r="O308" s="236" t="n"/>
      <c r="P308" s="236" t="n"/>
      <c r="Q308" s="264">
        <f>IF(COUNTA(D308:P308)=0,"",ROUND(AVERAGE(D308:P308),1))</f>
        <v/>
      </c>
      <c r="S308" s="236" t="n"/>
      <c r="T308" s="236" t="n"/>
      <c r="U308" s="236" t="n"/>
      <c r="V308" s="236" t="n"/>
      <c r="W308" s="236" t="n"/>
      <c r="X308" s="236" t="n"/>
      <c r="Y308" s="236" t="n"/>
      <c r="Z308" s="236" t="n"/>
      <c r="AA308" s="236" t="n"/>
      <c r="AB308" s="236" t="n"/>
      <c r="AC308" s="236" t="n"/>
      <c r="AD308" s="236" t="n"/>
      <c r="AE308" s="236" t="n"/>
      <c r="AF308" s="264">
        <f>IF(COUNTA(S308:AE308)=0,"",ROUND(AVERAGE(S308:AE308),1))</f>
        <v/>
      </c>
      <c r="AH308" s="236" t="n"/>
      <c r="AI308" s="236" t="n"/>
      <c r="AJ308" s="236" t="n"/>
      <c r="AK308" s="236" t="n"/>
      <c r="AL308" s="236" t="n"/>
      <c r="AM308" s="236" t="n"/>
      <c r="AN308" s="236" t="n"/>
      <c r="AO308" s="236" t="n"/>
      <c r="AP308" s="236" t="n"/>
      <c r="AQ308" s="236" t="n"/>
      <c r="AR308" s="236" t="n"/>
      <c r="AS308" s="236" t="n"/>
      <c r="AT308" s="236" t="n"/>
      <c r="AU308" s="237">
        <f>IF(COUNTA(AH308:AT308)=0,"",ROUND(AVERAGE(AH308:AT308),1))</f>
        <v/>
      </c>
    </row>
    <row r="309" ht="14.4" customHeight="1" s="185">
      <c r="A309" s="213" t="n">
        <v>3</v>
      </c>
      <c r="B309" s="234">
        <f t="array" ref="B309:B309">IFERROR(INDEX(Liste_Enfants!B$4:B$53,SMALL(IF(Liste_Enfants!E$4:E$53="D",ROW(Liste_Enfants!E$4:E$53)-3),3))&amp;" "&amp;INDEX(Liste_Enfants!C$4:C$53,SMALL(IF(Liste_Enfants!E$4:E$53="D",ROW(Liste_Enfants!E$4:E$53)-3),3)),"")</f>
        <v/>
      </c>
      <c r="C309" s="235" t="n"/>
      <c r="D309" s="236" t="n"/>
      <c r="E309" s="236" t="n"/>
      <c r="F309" s="236" t="n"/>
      <c r="G309" s="236" t="n"/>
      <c r="H309" s="236" t="n"/>
      <c r="I309" s="236" t="n"/>
      <c r="J309" s="236" t="n"/>
      <c r="K309" s="236" t="n"/>
      <c r="L309" s="236" t="n"/>
      <c r="M309" s="236" t="n"/>
      <c r="N309" s="236" t="n"/>
      <c r="O309" s="236" t="n"/>
      <c r="P309" s="236" t="n"/>
      <c r="Q309" s="264">
        <f>IF(COUNTA(D309:P309)=0,"",ROUND(AVERAGE(D309:P309),1))</f>
        <v/>
      </c>
      <c r="S309" s="236" t="n"/>
      <c r="T309" s="236" t="n"/>
      <c r="U309" s="236" t="n"/>
      <c r="V309" s="236" t="n"/>
      <c r="W309" s="236" t="n"/>
      <c r="X309" s="236" t="n"/>
      <c r="Y309" s="236" t="n"/>
      <c r="Z309" s="236" t="n"/>
      <c r="AA309" s="236" t="n"/>
      <c r="AB309" s="236" t="n"/>
      <c r="AC309" s="236" t="n"/>
      <c r="AD309" s="236" t="n"/>
      <c r="AE309" s="236" t="n"/>
      <c r="AF309" s="264">
        <f>IF(COUNTA(S309:AE309)=0,"",ROUND(AVERAGE(S309:AE309),1))</f>
        <v/>
      </c>
      <c r="AH309" s="236" t="n"/>
      <c r="AI309" s="236" t="n"/>
      <c r="AJ309" s="236" t="n"/>
      <c r="AK309" s="236" t="n"/>
      <c r="AL309" s="236" t="n"/>
      <c r="AM309" s="236" t="n"/>
      <c r="AN309" s="236" t="n"/>
      <c r="AO309" s="236" t="n"/>
      <c r="AP309" s="236" t="n"/>
      <c r="AQ309" s="236" t="n"/>
      <c r="AR309" s="236" t="n"/>
      <c r="AS309" s="236" t="n"/>
      <c r="AT309" s="236" t="n"/>
      <c r="AU309" s="237">
        <f>IF(COUNTA(AH309:AT309)=0,"",ROUND(AVERAGE(AH309:AT309),1))</f>
        <v/>
      </c>
    </row>
    <row r="310" ht="14.4" customHeight="1" s="185">
      <c r="A310" s="238" t="n">
        <v>4</v>
      </c>
      <c r="B310" s="239">
        <f t="array" ref="B310:B310">IFERROR(INDEX(Liste_Enfants!B$4:B$53,SMALL(IF(Liste_Enfants!E$4:E$53="D",ROW(Liste_Enfants!E$4:E$53)-3),4))&amp;" "&amp;INDEX(Liste_Enfants!C$4:C$53,SMALL(IF(Liste_Enfants!E$4:E$53="D",ROW(Liste_Enfants!E$4:E$53)-3),4)),"")</f>
        <v/>
      </c>
      <c r="C310" s="235" t="n"/>
      <c r="D310" s="236" t="n"/>
      <c r="E310" s="236" t="n"/>
      <c r="F310" s="236" t="n"/>
      <c r="G310" s="236" t="n"/>
      <c r="H310" s="236" t="n"/>
      <c r="I310" s="236" t="n"/>
      <c r="J310" s="236" t="n"/>
      <c r="K310" s="236" t="n"/>
      <c r="L310" s="236" t="n"/>
      <c r="M310" s="236" t="n"/>
      <c r="N310" s="236" t="n"/>
      <c r="O310" s="236" t="n"/>
      <c r="P310" s="236" t="n"/>
      <c r="Q310" s="264">
        <f>IF(COUNTA(D310:P310)=0,"",ROUND(AVERAGE(D310:P310),1))</f>
        <v/>
      </c>
      <c r="S310" s="236" t="n"/>
      <c r="T310" s="236" t="n"/>
      <c r="U310" s="236" t="n"/>
      <c r="V310" s="236" t="n"/>
      <c r="W310" s="236" t="n"/>
      <c r="X310" s="236" t="n"/>
      <c r="Y310" s="236" t="n"/>
      <c r="Z310" s="236" t="n"/>
      <c r="AA310" s="236" t="n"/>
      <c r="AB310" s="236" t="n"/>
      <c r="AC310" s="236" t="n"/>
      <c r="AD310" s="236" t="n"/>
      <c r="AE310" s="236" t="n"/>
      <c r="AF310" s="264">
        <f>IF(COUNTA(S310:AE310)=0,"",ROUND(AVERAGE(S310:AE310),1))</f>
        <v/>
      </c>
      <c r="AH310" s="236" t="n"/>
      <c r="AI310" s="236" t="n"/>
      <c r="AJ310" s="236" t="n"/>
      <c r="AK310" s="236" t="n"/>
      <c r="AL310" s="236" t="n"/>
      <c r="AM310" s="236" t="n"/>
      <c r="AN310" s="236" t="n"/>
      <c r="AO310" s="236" t="n"/>
      <c r="AP310" s="236" t="n"/>
      <c r="AQ310" s="236" t="n"/>
      <c r="AR310" s="236" t="n"/>
      <c r="AS310" s="236" t="n"/>
      <c r="AT310" s="236" t="n"/>
      <c r="AU310" s="237">
        <f>IF(COUNTA(AH310:AT310)=0,"",ROUND(AVERAGE(AH310:AT310),1))</f>
        <v/>
      </c>
    </row>
    <row r="311" ht="14.4" customHeight="1" s="185">
      <c r="A311" s="213" t="n">
        <v>5</v>
      </c>
      <c r="B311" s="234">
        <f t="array" ref="B311:B311">IFERROR(INDEX(Liste_Enfants!B$4:B$53,SMALL(IF(Liste_Enfants!E$4:E$53="D",ROW(Liste_Enfants!E$4:E$53)-3),5))&amp;" "&amp;INDEX(Liste_Enfants!C$4:C$53,SMALL(IF(Liste_Enfants!E$4:E$53="D",ROW(Liste_Enfants!E$4:E$53)-3),5)),"")</f>
        <v/>
      </c>
      <c r="C311" s="235" t="n"/>
      <c r="D311" s="236" t="n"/>
      <c r="E311" s="236" t="n"/>
      <c r="F311" s="236" t="n"/>
      <c r="G311" s="236" t="n"/>
      <c r="H311" s="236" t="n"/>
      <c r="I311" s="236" t="n"/>
      <c r="J311" s="236" t="n"/>
      <c r="K311" s="236" t="n"/>
      <c r="L311" s="236" t="n"/>
      <c r="M311" s="236" t="n"/>
      <c r="N311" s="236" t="n"/>
      <c r="O311" s="236" t="n"/>
      <c r="P311" s="236" t="n"/>
      <c r="Q311" s="264">
        <f>IF(COUNTA(D311:P311)=0,"",ROUND(AVERAGE(D311:P311),1))</f>
        <v/>
      </c>
      <c r="S311" s="236" t="n"/>
      <c r="T311" s="236" t="n"/>
      <c r="U311" s="236" t="n"/>
      <c r="V311" s="236" t="n"/>
      <c r="W311" s="236" t="n"/>
      <c r="X311" s="236" t="n"/>
      <c r="Y311" s="236" t="n"/>
      <c r="Z311" s="236" t="n"/>
      <c r="AA311" s="236" t="n"/>
      <c r="AB311" s="236" t="n"/>
      <c r="AC311" s="236" t="n"/>
      <c r="AD311" s="236" t="n"/>
      <c r="AE311" s="236" t="n"/>
      <c r="AF311" s="264">
        <f>IF(COUNTA(S311:AE311)=0,"",ROUND(AVERAGE(S311:AE311),1))</f>
        <v/>
      </c>
      <c r="AH311" s="236" t="n"/>
      <c r="AI311" s="236" t="n"/>
      <c r="AJ311" s="236" t="n"/>
      <c r="AK311" s="236" t="n"/>
      <c r="AL311" s="236" t="n"/>
      <c r="AM311" s="236" t="n"/>
      <c r="AN311" s="236" t="n"/>
      <c r="AO311" s="236" t="n"/>
      <c r="AP311" s="236" t="n"/>
      <c r="AQ311" s="236" t="n"/>
      <c r="AR311" s="236" t="n"/>
      <c r="AS311" s="236" t="n"/>
      <c r="AT311" s="236" t="n"/>
      <c r="AU311" s="237">
        <f>IF(COUNTA(AH311:AT311)=0,"",ROUND(AVERAGE(AH311:AT311),1))</f>
        <v/>
      </c>
    </row>
    <row r="312" ht="14.4" customHeight="1" s="185">
      <c r="A312" s="238" t="n">
        <v>6</v>
      </c>
      <c r="B312" s="239">
        <f t="array" ref="B312:B312">IFERROR(INDEX(Liste_Enfants!B$4:B$53,SMALL(IF(Liste_Enfants!E$4:E$53="D",ROW(Liste_Enfants!E$4:E$53)-3),6))&amp;" "&amp;INDEX(Liste_Enfants!C$4:C$53,SMALL(IF(Liste_Enfants!E$4:E$53="D",ROW(Liste_Enfants!E$4:E$53)-3),6)),"")</f>
        <v/>
      </c>
      <c r="C312" s="235" t="n"/>
      <c r="D312" s="236" t="n"/>
      <c r="E312" s="236" t="n"/>
      <c r="F312" s="236" t="n"/>
      <c r="G312" s="236" t="n"/>
      <c r="H312" s="236" t="n"/>
      <c r="I312" s="236" t="n"/>
      <c r="J312" s="236" t="n"/>
      <c r="K312" s="236" t="n"/>
      <c r="L312" s="236" t="n"/>
      <c r="M312" s="236" t="n"/>
      <c r="N312" s="236" t="n"/>
      <c r="O312" s="236" t="n"/>
      <c r="P312" s="236" t="n"/>
      <c r="Q312" s="264">
        <f>IF(COUNTA(D312:P312)=0,"",ROUND(AVERAGE(D312:P312),1))</f>
        <v/>
      </c>
      <c r="S312" s="236" t="n"/>
      <c r="T312" s="236" t="n"/>
      <c r="U312" s="236" t="n"/>
      <c r="V312" s="236" t="n"/>
      <c r="W312" s="236" t="n"/>
      <c r="X312" s="236" t="n"/>
      <c r="Y312" s="236" t="n"/>
      <c r="Z312" s="236" t="n"/>
      <c r="AA312" s="236" t="n"/>
      <c r="AB312" s="236" t="n"/>
      <c r="AC312" s="236" t="n"/>
      <c r="AD312" s="236" t="n"/>
      <c r="AE312" s="236" t="n"/>
      <c r="AF312" s="264">
        <f>IF(COUNTA(S312:AE312)=0,"",ROUND(AVERAGE(S312:AE312),1))</f>
        <v/>
      </c>
      <c r="AH312" s="236" t="n"/>
      <c r="AI312" s="236" t="n"/>
      <c r="AJ312" s="236" t="n"/>
      <c r="AK312" s="236" t="n"/>
      <c r="AL312" s="236" t="n"/>
      <c r="AM312" s="236" t="n"/>
      <c r="AN312" s="236" t="n"/>
      <c r="AO312" s="236" t="n"/>
      <c r="AP312" s="236" t="n"/>
      <c r="AQ312" s="236" t="n"/>
      <c r="AR312" s="236" t="n"/>
      <c r="AS312" s="236" t="n"/>
      <c r="AT312" s="236" t="n"/>
      <c r="AU312" s="237">
        <f>IF(COUNTA(AH312:AT312)=0,"",ROUND(AVERAGE(AH312:AT312),1))</f>
        <v/>
      </c>
    </row>
    <row r="313" ht="14.4" customHeight="1" s="185">
      <c r="A313" s="213" t="n">
        <v>7</v>
      </c>
      <c r="B313" s="234">
        <f t="array" ref="B313:B313">IFERROR(INDEX(Liste_Enfants!B$4:B$53,SMALL(IF(Liste_Enfants!E$4:E$53="D",ROW(Liste_Enfants!E$4:E$53)-3),7))&amp;" "&amp;INDEX(Liste_Enfants!C$4:C$53,SMALL(IF(Liste_Enfants!E$4:E$53="D",ROW(Liste_Enfants!E$4:E$53)-3),7)),"")</f>
        <v/>
      </c>
      <c r="C313" s="235" t="n"/>
      <c r="D313" s="236" t="n"/>
      <c r="E313" s="236" t="n"/>
      <c r="F313" s="236" t="n"/>
      <c r="G313" s="236" t="n"/>
      <c r="H313" s="236" t="n"/>
      <c r="I313" s="236" t="n"/>
      <c r="J313" s="236" t="n"/>
      <c r="K313" s="236" t="n"/>
      <c r="L313" s="236" t="n"/>
      <c r="M313" s="236" t="n"/>
      <c r="N313" s="236" t="n"/>
      <c r="O313" s="236" t="n"/>
      <c r="P313" s="236" t="n"/>
      <c r="Q313" s="264">
        <f>IF(COUNTA(D313:P313)=0,"",ROUND(AVERAGE(D313:P313),1))</f>
        <v/>
      </c>
      <c r="S313" s="236" t="n"/>
      <c r="T313" s="236" t="n"/>
      <c r="U313" s="236" t="n"/>
      <c r="V313" s="236" t="n"/>
      <c r="W313" s="236" t="n"/>
      <c r="X313" s="236" t="n"/>
      <c r="Y313" s="236" t="n"/>
      <c r="Z313" s="236" t="n"/>
      <c r="AA313" s="236" t="n"/>
      <c r="AB313" s="236" t="n"/>
      <c r="AC313" s="236" t="n"/>
      <c r="AD313" s="236" t="n"/>
      <c r="AE313" s="236" t="n"/>
      <c r="AF313" s="264">
        <f>IF(COUNTA(S313:AE313)=0,"",ROUND(AVERAGE(S313:AE313),1))</f>
        <v/>
      </c>
      <c r="AH313" s="236" t="n"/>
      <c r="AI313" s="236" t="n"/>
      <c r="AJ313" s="236" t="n"/>
      <c r="AK313" s="236" t="n"/>
      <c r="AL313" s="236" t="n"/>
      <c r="AM313" s="236" t="n"/>
      <c r="AN313" s="236" t="n"/>
      <c r="AO313" s="236" t="n"/>
      <c r="AP313" s="236" t="n"/>
      <c r="AQ313" s="236" t="n"/>
      <c r="AR313" s="236" t="n"/>
      <c r="AS313" s="236" t="n"/>
      <c r="AT313" s="236" t="n"/>
      <c r="AU313" s="237">
        <f>IF(COUNTA(AH313:AT313)=0,"",ROUND(AVERAGE(AH313:AT313),1))</f>
        <v/>
      </c>
    </row>
    <row r="314" ht="14.4" customHeight="1" s="185">
      <c r="A314" s="238" t="n">
        <v>8</v>
      </c>
      <c r="B314" s="239">
        <f t="array" ref="B314:B314">IFERROR(INDEX(Liste_Enfants!B$4:B$53,SMALL(IF(Liste_Enfants!E$4:E$53="D",ROW(Liste_Enfants!E$4:E$53)-3),8))&amp;" "&amp;INDEX(Liste_Enfants!C$4:C$53,SMALL(IF(Liste_Enfants!E$4:E$53="D",ROW(Liste_Enfants!E$4:E$53)-3),8)),"")</f>
        <v/>
      </c>
      <c r="C314" s="235" t="n"/>
      <c r="D314" s="236" t="n"/>
      <c r="E314" s="236" t="n"/>
      <c r="F314" s="236" t="n"/>
      <c r="G314" s="236" t="n"/>
      <c r="H314" s="236" t="n"/>
      <c r="I314" s="236" t="n"/>
      <c r="J314" s="236" t="n"/>
      <c r="K314" s="236" t="n"/>
      <c r="L314" s="236" t="n"/>
      <c r="M314" s="236" t="n"/>
      <c r="N314" s="236" t="n"/>
      <c r="O314" s="236" t="n"/>
      <c r="P314" s="236" t="n"/>
      <c r="Q314" s="264">
        <f>IF(COUNTA(D314:P314)=0,"",ROUND(AVERAGE(D314:P314),1))</f>
        <v/>
      </c>
      <c r="S314" s="236" t="n"/>
      <c r="T314" s="236" t="n"/>
      <c r="U314" s="236" t="n"/>
      <c r="V314" s="236" t="n"/>
      <c r="W314" s="236" t="n"/>
      <c r="X314" s="236" t="n"/>
      <c r="Y314" s="236" t="n"/>
      <c r="Z314" s="236" t="n"/>
      <c r="AA314" s="236" t="n"/>
      <c r="AB314" s="236" t="n"/>
      <c r="AC314" s="236" t="n"/>
      <c r="AD314" s="236" t="n"/>
      <c r="AE314" s="236" t="n"/>
      <c r="AF314" s="264">
        <f>IF(COUNTA(S314:AE314)=0,"",ROUND(AVERAGE(S314:AE314),1))</f>
        <v/>
      </c>
      <c r="AH314" s="236" t="n"/>
      <c r="AI314" s="236" t="n"/>
      <c r="AJ314" s="236" t="n"/>
      <c r="AK314" s="236" t="n"/>
      <c r="AL314" s="236" t="n"/>
      <c r="AM314" s="236" t="n"/>
      <c r="AN314" s="236" t="n"/>
      <c r="AO314" s="236" t="n"/>
      <c r="AP314" s="236" t="n"/>
      <c r="AQ314" s="236" t="n"/>
      <c r="AR314" s="236" t="n"/>
      <c r="AS314" s="236" t="n"/>
      <c r="AT314" s="236" t="n"/>
      <c r="AU314" s="237">
        <f>IF(COUNTA(AH314:AT314)=0,"",ROUND(AVERAGE(AH314:AT314),1))</f>
        <v/>
      </c>
    </row>
    <row r="315" ht="14.4" customHeight="1" s="185">
      <c r="A315" s="213" t="n">
        <v>9</v>
      </c>
      <c r="B315" s="234">
        <f t="array" ref="B315:B315">IFERROR(INDEX(Liste_Enfants!B$4:B$53,SMALL(IF(Liste_Enfants!E$4:E$53="D",ROW(Liste_Enfants!E$4:E$53)-3),9))&amp;" "&amp;INDEX(Liste_Enfants!C$4:C$53,SMALL(IF(Liste_Enfants!E$4:E$53="D",ROW(Liste_Enfants!E$4:E$53)-3),9)),"")</f>
        <v/>
      </c>
      <c r="C315" s="235" t="n"/>
      <c r="D315" s="236" t="n"/>
      <c r="E315" s="236" t="n"/>
      <c r="F315" s="236" t="n"/>
      <c r="G315" s="236" t="n"/>
      <c r="H315" s="236" t="n"/>
      <c r="I315" s="236" t="n"/>
      <c r="J315" s="236" t="n"/>
      <c r="K315" s="236" t="n"/>
      <c r="L315" s="236" t="n"/>
      <c r="M315" s="236" t="n"/>
      <c r="N315" s="236" t="n"/>
      <c r="O315" s="236" t="n"/>
      <c r="P315" s="236" t="n"/>
      <c r="Q315" s="264">
        <f>IF(COUNTA(D315:P315)=0,"",ROUND(AVERAGE(D315:P315),1))</f>
        <v/>
      </c>
      <c r="S315" s="236" t="n"/>
      <c r="T315" s="236" t="n"/>
      <c r="U315" s="236" t="n"/>
      <c r="V315" s="236" t="n"/>
      <c r="W315" s="236" t="n"/>
      <c r="X315" s="236" t="n"/>
      <c r="Y315" s="236" t="n"/>
      <c r="Z315" s="236" t="n"/>
      <c r="AA315" s="236" t="n"/>
      <c r="AB315" s="236" t="n"/>
      <c r="AC315" s="236" t="n"/>
      <c r="AD315" s="236" t="n"/>
      <c r="AE315" s="236" t="n"/>
      <c r="AF315" s="264">
        <f>IF(COUNTA(S315:AE315)=0,"",ROUND(AVERAGE(S315:AE315),1))</f>
        <v/>
      </c>
      <c r="AH315" s="236" t="n"/>
      <c r="AI315" s="236" t="n"/>
      <c r="AJ315" s="236" t="n"/>
      <c r="AK315" s="236" t="n"/>
      <c r="AL315" s="236" t="n"/>
      <c r="AM315" s="236" t="n"/>
      <c r="AN315" s="236" t="n"/>
      <c r="AO315" s="236" t="n"/>
      <c r="AP315" s="236" t="n"/>
      <c r="AQ315" s="236" t="n"/>
      <c r="AR315" s="236" t="n"/>
      <c r="AS315" s="236" t="n"/>
      <c r="AT315" s="236" t="n"/>
      <c r="AU315" s="237">
        <f>IF(COUNTA(AH315:AT315)=0,"",ROUND(AVERAGE(AH315:AT315),1))</f>
        <v/>
      </c>
    </row>
    <row r="316" ht="14.4" customHeight="1" s="185">
      <c r="A316" s="238" t="n">
        <v>10</v>
      </c>
      <c r="B316" s="239">
        <f t="array" ref="B316:B316">IFERROR(INDEX(Liste_Enfants!B$4:B$53,SMALL(IF(Liste_Enfants!E$4:E$53="D",ROW(Liste_Enfants!E$4:E$53)-3),10))&amp;" "&amp;INDEX(Liste_Enfants!C$4:C$53,SMALL(IF(Liste_Enfants!E$4:E$53="D",ROW(Liste_Enfants!E$4:E$53)-3),10)),"")</f>
        <v/>
      </c>
      <c r="C316" s="235" t="n"/>
      <c r="D316" s="236" t="n"/>
      <c r="E316" s="236" t="n"/>
      <c r="F316" s="236" t="n"/>
      <c r="G316" s="236" t="n"/>
      <c r="H316" s="236" t="n"/>
      <c r="I316" s="236" t="n"/>
      <c r="J316" s="236" t="n"/>
      <c r="K316" s="236" t="n"/>
      <c r="L316" s="236" t="n"/>
      <c r="M316" s="236" t="n"/>
      <c r="N316" s="236" t="n"/>
      <c r="O316" s="236" t="n"/>
      <c r="P316" s="236" t="n"/>
      <c r="Q316" s="264">
        <f>IF(COUNTA(D316:P316)=0,"",ROUND(AVERAGE(D316:P316),1))</f>
        <v/>
      </c>
      <c r="S316" s="236" t="n"/>
      <c r="T316" s="236" t="n"/>
      <c r="U316" s="236" t="n"/>
      <c r="V316" s="236" t="n"/>
      <c r="W316" s="236" t="n"/>
      <c r="X316" s="236" t="n"/>
      <c r="Y316" s="236" t="n"/>
      <c r="Z316" s="236" t="n"/>
      <c r="AA316" s="236" t="n"/>
      <c r="AB316" s="236" t="n"/>
      <c r="AC316" s="236" t="n"/>
      <c r="AD316" s="236" t="n"/>
      <c r="AE316" s="236" t="n"/>
      <c r="AF316" s="264">
        <f>IF(COUNTA(S316:AE316)=0,"",ROUND(AVERAGE(S316:AE316),1))</f>
        <v/>
      </c>
      <c r="AH316" s="236" t="n"/>
      <c r="AI316" s="236" t="n"/>
      <c r="AJ316" s="236" t="n"/>
      <c r="AK316" s="236" t="n"/>
      <c r="AL316" s="236" t="n"/>
      <c r="AM316" s="236" t="n"/>
      <c r="AN316" s="236" t="n"/>
      <c r="AO316" s="236" t="n"/>
      <c r="AP316" s="236" t="n"/>
      <c r="AQ316" s="236" t="n"/>
      <c r="AR316" s="236" t="n"/>
      <c r="AS316" s="236" t="n"/>
      <c r="AT316" s="236" t="n"/>
      <c r="AU316" s="237">
        <f>IF(COUNTA(AH316:AT316)=0,"",ROUND(AVERAGE(AH316:AT316),1))</f>
        <v/>
      </c>
    </row>
    <row r="317" ht="14.4" customHeight="1" s="185">
      <c r="A317" s="213" t="n">
        <v>11</v>
      </c>
      <c r="B317" s="234">
        <f t="array" ref="B317:B317">IFERROR(INDEX(Liste_Enfants!B$4:B$53,SMALL(IF(Liste_Enfants!E$4:E$53="D",ROW(Liste_Enfants!E$4:E$53)-3),11))&amp;" "&amp;INDEX(Liste_Enfants!C$4:C$53,SMALL(IF(Liste_Enfants!E$4:E$53="D",ROW(Liste_Enfants!E$4:E$53)-3),11)),"")</f>
        <v/>
      </c>
      <c r="C317" s="235" t="n"/>
      <c r="D317" s="236" t="n"/>
      <c r="E317" s="236" t="n"/>
      <c r="F317" s="236" t="n"/>
      <c r="G317" s="236" t="n"/>
      <c r="H317" s="236" t="n"/>
      <c r="I317" s="236" t="n"/>
      <c r="J317" s="236" t="n"/>
      <c r="K317" s="236" t="n"/>
      <c r="L317" s="236" t="n"/>
      <c r="M317" s="236" t="n"/>
      <c r="N317" s="236" t="n"/>
      <c r="O317" s="236" t="n"/>
      <c r="P317" s="236" t="n"/>
      <c r="Q317" s="264">
        <f>IF(COUNTA(D317:P317)=0,"",ROUND(AVERAGE(D317:P317),1))</f>
        <v/>
      </c>
      <c r="S317" s="236" t="n"/>
      <c r="T317" s="236" t="n"/>
      <c r="U317" s="236" t="n"/>
      <c r="V317" s="236" t="n"/>
      <c r="W317" s="236" t="n"/>
      <c r="X317" s="236" t="n"/>
      <c r="Y317" s="236" t="n"/>
      <c r="Z317" s="236" t="n"/>
      <c r="AA317" s="236" t="n"/>
      <c r="AB317" s="236" t="n"/>
      <c r="AC317" s="236" t="n"/>
      <c r="AD317" s="236" t="n"/>
      <c r="AE317" s="236" t="n"/>
      <c r="AF317" s="264">
        <f>IF(COUNTA(S317:AE317)=0,"",ROUND(AVERAGE(S317:AE317),1))</f>
        <v/>
      </c>
      <c r="AH317" s="236" t="n"/>
      <c r="AI317" s="236" t="n"/>
      <c r="AJ317" s="236" t="n"/>
      <c r="AK317" s="236" t="n"/>
      <c r="AL317" s="236" t="n"/>
      <c r="AM317" s="236" t="n"/>
      <c r="AN317" s="236" t="n"/>
      <c r="AO317" s="236" t="n"/>
      <c r="AP317" s="236" t="n"/>
      <c r="AQ317" s="236" t="n"/>
      <c r="AR317" s="236" t="n"/>
      <c r="AS317" s="236" t="n"/>
      <c r="AT317" s="236" t="n"/>
      <c r="AU317" s="237">
        <f>IF(COUNTA(AH317:AT317)=0,"",ROUND(AVERAGE(AH317:AT317),1))</f>
        <v/>
      </c>
    </row>
    <row r="318" ht="14.4" customHeight="1" s="185">
      <c r="A318" s="238" t="n">
        <v>12</v>
      </c>
      <c r="B318" s="239">
        <f t="array" ref="B318:B318">IFERROR(INDEX(Liste_Enfants!B$4:B$53,SMALL(IF(Liste_Enfants!E$4:E$53="D",ROW(Liste_Enfants!E$4:E$53)-3),12))&amp;" "&amp;INDEX(Liste_Enfants!C$4:C$53,SMALL(IF(Liste_Enfants!E$4:E$53="D",ROW(Liste_Enfants!E$4:E$53)-3),12)),"")</f>
        <v/>
      </c>
      <c r="C318" s="235" t="n"/>
      <c r="D318" s="236" t="n"/>
      <c r="E318" s="236" t="n"/>
      <c r="F318" s="236" t="n"/>
      <c r="G318" s="236" t="n"/>
      <c r="H318" s="236" t="n"/>
      <c r="I318" s="236" t="n"/>
      <c r="J318" s="236" t="n"/>
      <c r="K318" s="236" t="n"/>
      <c r="L318" s="236" t="n"/>
      <c r="M318" s="236" t="n"/>
      <c r="N318" s="236" t="n"/>
      <c r="O318" s="236" t="n"/>
      <c r="P318" s="236" t="n"/>
      <c r="Q318" s="264">
        <f>IF(COUNTA(D318:P318)=0,"",ROUND(AVERAGE(D318:P318),1))</f>
        <v/>
      </c>
      <c r="S318" s="236" t="n"/>
      <c r="T318" s="236" t="n"/>
      <c r="U318" s="236" t="n"/>
      <c r="V318" s="236" t="n"/>
      <c r="W318" s="236" t="n"/>
      <c r="X318" s="236" t="n"/>
      <c r="Y318" s="236" t="n"/>
      <c r="Z318" s="236" t="n"/>
      <c r="AA318" s="236" t="n"/>
      <c r="AB318" s="236" t="n"/>
      <c r="AC318" s="236" t="n"/>
      <c r="AD318" s="236" t="n"/>
      <c r="AE318" s="236" t="n"/>
      <c r="AF318" s="264">
        <f>IF(COUNTA(S318:AE318)=0,"",ROUND(AVERAGE(S318:AE318),1))</f>
        <v/>
      </c>
      <c r="AH318" s="236" t="n"/>
      <c r="AI318" s="236" t="n"/>
      <c r="AJ318" s="236" t="n"/>
      <c r="AK318" s="236" t="n"/>
      <c r="AL318" s="236" t="n"/>
      <c r="AM318" s="236" t="n"/>
      <c r="AN318" s="236" t="n"/>
      <c r="AO318" s="236" t="n"/>
      <c r="AP318" s="236" t="n"/>
      <c r="AQ318" s="236" t="n"/>
      <c r="AR318" s="236" t="n"/>
      <c r="AS318" s="236" t="n"/>
      <c r="AT318" s="236" t="n"/>
      <c r="AU318" s="237">
        <f>IF(COUNTA(AH318:AT318)=0,"",ROUND(AVERAGE(AH318:AT318),1))</f>
        <v/>
      </c>
    </row>
    <row r="319" ht="14.4" customHeight="1" s="185">
      <c r="A319" s="213" t="n">
        <v>13</v>
      </c>
      <c r="B319" s="234">
        <f t="array" ref="B319:B319">IFERROR(INDEX(Liste_Enfants!B$4:B$53,SMALL(IF(Liste_Enfants!E$4:E$53="D",ROW(Liste_Enfants!E$4:E$53)-3),13))&amp;" "&amp;INDEX(Liste_Enfants!C$4:C$53,SMALL(IF(Liste_Enfants!E$4:E$53="D",ROW(Liste_Enfants!E$4:E$53)-3),13)),"")</f>
        <v/>
      </c>
      <c r="C319" s="235" t="n"/>
      <c r="D319" s="236" t="n"/>
      <c r="E319" s="236" t="n"/>
      <c r="F319" s="236" t="n"/>
      <c r="G319" s="236" t="n"/>
      <c r="H319" s="236" t="n"/>
      <c r="I319" s="236" t="n"/>
      <c r="J319" s="236" t="n"/>
      <c r="K319" s="236" t="n"/>
      <c r="L319" s="236" t="n"/>
      <c r="M319" s="236" t="n"/>
      <c r="N319" s="236" t="n"/>
      <c r="O319" s="236" t="n"/>
      <c r="P319" s="236" t="n"/>
      <c r="Q319" s="264">
        <f>IF(COUNTA(D319:P319)=0,"",ROUND(AVERAGE(D319:P319),1))</f>
        <v/>
      </c>
      <c r="S319" s="236" t="n"/>
      <c r="T319" s="236" t="n"/>
      <c r="U319" s="236" t="n"/>
      <c r="V319" s="236" t="n"/>
      <c r="W319" s="236" t="n"/>
      <c r="X319" s="236" t="n"/>
      <c r="Y319" s="236" t="n"/>
      <c r="Z319" s="236" t="n"/>
      <c r="AA319" s="236" t="n"/>
      <c r="AB319" s="236" t="n"/>
      <c r="AC319" s="236" t="n"/>
      <c r="AD319" s="236" t="n"/>
      <c r="AE319" s="236" t="n"/>
      <c r="AF319" s="264">
        <f>IF(COUNTA(S319:AE319)=0,"",ROUND(AVERAGE(S319:AE319),1))</f>
        <v/>
      </c>
      <c r="AH319" s="236" t="n"/>
      <c r="AI319" s="236" t="n"/>
      <c r="AJ319" s="236" t="n"/>
      <c r="AK319" s="236" t="n"/>
      <c r="AL319" s="236" t="n"/>
      <c r="AM319" s="236" t="n"/>
      <c r="AN319" s="236" t="n"/>
      <c r="AO319" s="236" t="n"/>
      <c r="AP319" s="236" t="n"/>
      <c r="AQ319" s="236" t="n"/>
      <c r="AR319" s="236" t="n"/>
      <c r="AS319" s="236" t="n"/>
      <c r="AT319" s="236" t="n"/>
      <c r="AU319" s="237">
        <f>IF(COUNTA(AH319:AT319)=0,"",ROUND(AVERAGE(AH319:AT319),1))</f>
        <v/>
      </c>
    </row>
    <row r="320" ht="14.4" customHeight="1" s="185">
      <c r="A320" s="238" t="n">
        <v>14</v>
      </c>
      <c r="B320" s="239">
        <f t="array" ref="B320:B320">IFERROR(INDEX(Liste_Enfants!B$4:B$53,SMALL(IF(Liste_Enfants!E$4:E$53="D",ROW(Liste_Enfants!E$4:E$53)-3),14))&amp;" "&amp;INDEX(Liste_Enfants!C$4:C$53,SMALL(IF(Liste_Enfants!E$4:E$53="D",ROW(Liste_Enfants!E$4:E$53)-3),14)),"")</f>
        <v/>
      </c>
      <c r="C320" s="235" t="n"/>
      <c r="D320" s="236" t="n"/>
      <c r="E320" s="236" t="n"/>
      <c r="F320" s="236" t="n"/>
      <c r="G320" s="236" t="n"/>
      <c r="H320" s="236" t="n"/>
      <c r="I320" s="236" t="n"/>
      <c r="J320" s="236" t="n"/>
      <c r="K320" s="236" t="n"/>
      <c r="L320" s="236" t="n"/>
      <c r="M320" s="236" t="n"/>
      <c r="N320" s="236" t="n"/>
      <c r="O320" s="236" t="n"/>
      <c r="P320" s="236" t="n"/>
      <c r="Q320" s="264">
        <f>IF(COUNTA(D320:P320)=0,"",ROUND(AVERAGE(D320:P320),1))</f>
        <v/>
      </c>
      <c r="S320" s="236" t="n"/>
      <c r="T320" s="236" t="n"/>
      <c r="U320" s="236" t="n"/>
      <c r="V320" s="236" t="n"/>
      <c r="W320" s="236" t="n"/>
      <c r="X320" s="236" t="n"/>
      <c r="Y320" s="236" t="n"/>
      <c r="Z320" s="236" t="n"/>
      <c r="AA320" s="236" t="n"/>
      <c r="AB320" s="236" t="n"/>
      <c r="AC320" s="236" t="n"/>
      <c r="AD320" s="236" t="n"/>
      <c r="AE320" s="236" t="n"/>
      <c r="AF320" s="264">
        <f>IF(COUNTA(S320:AE320)=0,"",ROUND(AVERAGE(S320:AE320),1))</f>
        <v/>
      </c>
      <c r="AH320" s="236" t="n"/>
      <c r="AI320" s="236" t="n"/>
      <c r="AJ320" s="236" t="n"/>
      <c r="AK320" s="236" t="n"/>
      <c r="AL320" s="236" t="n"/>
      <c r="AM320" s="236" t="n"/>
      <c r="AN320" s="236" t="n"/>
      <c r="AO320" s="236" t="n"/>
      <c r="AP320" s="236" t="n"/>
      <c r="AQ320" s="236" t="n"/>
      <c r="AR320" s="236" t="n"/>
      <c r="AS320" s="236" t="n"/>
      <c r="AT320" s="236" t="n"/>
      <c r="AU320" s="237">
        <f>IF(COUNTA(AH320:AT320)=0,"",ROUND(AVERAGE(AH320:AT320),1))</f>
        <v/>
      </c>
    </row>
    <row r="321" ht="14.4" customHeight="1" s="185">
      <c r="A321" s="213" t="n">
        <v>15</v>
      </c>
      <c r="B321" s="234">
        <f t="array" ref="B321:B321">IFERROR(INDEX(Liste_Enfants!B$4:B$53,SMALL(IF(Liste_Enfants!E$4:E$53="D",ROW(Liste_Enfants!E$4:E$53)-3),15))&amp;" "&amp;INDEX(Liste_Enfants!C$4:C$53,SMALL(IF(Liste_Enfants!E$4:E$53="D",ROW(Liste_Enfants!E$4:E$53)-3),15)),"")</f>
        <v/>
      </c>
      <c r="C321" s="235" t="n"/>
      <c r="D321" s="236" t="n"/>
      <c r="E321" s="236" t="n"/>
      <c r="F321" s="236" t="n"/>
      <c r="G321" s="236" t="n"/>
      <c r="H321" s="236" t="n"/>
      <c r="I321" s="236" t="n"/>
      <c r="J321" s="236" t="n"/>
      <c r="K321" s="236" t="n"/>
      <c r="L321" s="236" t="n"/>
      <c r="M321" s="236" t="n"/>
      <c r="N321" s="236" t="n"/>
      <c r="O321" s="236" t="n"/>
      <c r="P321" s="236" t="n"/>
      <c r="Q321" s="264">
        <f>IF(COUNTA(D321:P321)=0,"",ROUND(AVERAGE(D321:P321),1))</f>
        <v/>
      </c>
      <c r="S321" s="236" t="n"/>
      <c r="T321" s="236" t="n"/>
      <c r="U321" s="236" t="n"/>
      <c r="V321" s="236" t="n"/>
      <c r="W321" s="236" t="n"/>
      <c r="X321" s="236" t="n"/>
      <c r="Y321" s="236" t="n"/>
      <c r="Z321" s="236" t="n"/>
      <c r="AA321" s="236" t="n"/>
      <c r="AB321" s="236" t="n"/>
      <c r="AC321" s="236" t="n"/>
      <c r="AD321" s="236" t="n"/>
      <c r="AE321" s="236" t="n"/>
      <c r="AF321" s="264">
        <f>IF(COUNTA(S321:AE321)=0,"",ROUND(AVERAGE(S321:AE321),1))</f>
        <v/>
      </c>
      <c r="AH321" s="236" t="n"/>
      <c r="AI321" s="236" t="n"/>
      <c r="AJ321" s="236" t="n"/>
      <c r="AK321" s="236" t="n"/>
      <c r="AL321" s="236" t="n"/>
      <c r="AM321" s="236" t="n"/>
      <c r="AN321" s="236" t="n"/>
      <c r="AO321" s="236" t="n"/>
      <c r="AP321" s="236" t="n"/>
      <c r="AQ321" s="236" t="n"/>
      <c r="AR321" s="236" t="n"/>
      <c r="AS321" s="236" t="n"/>
      <c r="AT321" s="236" t="n"/>
      <c r="AU321" s="237">
        <f>IF(COUNTA(AH321:AT321)=0,"",ROUND(AVERAGE(AH321:AT321),1))</f>
        <v/>
      </c>
    </row>
    <row r="322" ht="14.4" customHeight="1" s="185">
      <c r="A322" s="233" t="inlineStr">
        <is>
          <t>📊 MOY.</t>
        </is>
      </c>
      <c r="C322" s="252" t="n"/>
      <c r="D322" s="241">
        <f>IF(COUNTA(D307:D321)=0,"",ROUND(AVERAGE(D307:D321),1))</f>
        <v/>
      </c>
      <c r="E322" s="241">
        <f>IF(COUNTA(E307:E321)=0,"",ROUND(AVERAGE(E307:E321),1))</f>
        <v/>
      </c>
      <c r="F322" s="241">
        <f>IF(COUNTA(F307:F321)=0,"",ROUND(AVERAGE(F307:F321),1))</f>
        <v/>
      </c>
      <c r="G322" s="241">
        <f>IF(COUNTA(G307:G321)=0,"",ROUND(AVERAGE(G307:G321),1))</f>
        <v/>
      </c>
      <c r="H322" s="241">
        <f>IF(COUNTA(H307:H321)=0,"",ROUND(AVERAGE(H307:H321),1))</f>
        <v/>
      </c>
      <c r="I322" s="241">
        <f>IF(COUNTA(I307:I321)=0,"",ROUND(AVERAGE(I307:I321),1))</f>
        <v/>
      </c>
      <c r="J322" s="241">
        <f>IF(COUNTA(J307:J321)=0,"",ROUND(AVERAGE(J307:J321),1))</f>
        <v/>
      </c>
      <c r="K322" s="241">
        <f>IF(COUNTA(K307:K321)=0,"",ROUND(AVERAGE(K307:K321),1))</f>
        <v/>
      </c>
      <c r="L322" s="241">
        <f>IF(COUNTA(L307:L321)=0,"",ROUND(AVERAGE(L307:L321),1))</f>
        <v/>
      </c>
      <c r="M322" s="241">
        <f>IF(COUNTA(M307:M321)=0,"",ROUND(AVERAGE(M307:M321),1))</f>
        <v/>
      </c>
      <c r="N322" s="241">
        <f>IF(COUNTA(N307:N321)=0,"",ROUND(AVERAGE(N307:N321),1))</f>
        <v/>
      </c>
      <c r="O322" s="241">
        <f>IF(COUNTA(O307:O321)=0,"",ROUND(AVERAGE(O307:O321),1))</f>
        <v/>
      </c>
      <c r="P322" s="241">
        <f>IF(COUNTA(P307:P321)=0,"",ROUND(AVERAGE(P307:P321),1))</f>
        <v/>
      </c>
      <c r="Q322" s="265">
        <f>IF(COUNTA(Q307:Q321)=0,"",ROUND(AVERAGE(Q307:Q321),1))</f>
        <v/>
      </c>
      <c r="S322" s="241">
        <f>IF(COUNTA(S307:S321)=0,"",ROUND(AVERAGE(S307:S321),1))</f>
        <v/>
      </c>
      <c r="T322" s="241">
        <f>IF(COUNTA(T307:T321)=0,"",ROUND(AVERAGE(T307:T321),1))</f>
        <v/>
      </c>
      <c r="U322" s="241">
        <f>IF(COUNTA(U307:U321)=0,"",ROUND(AVERAGE(U307:U321),1))</f>
        <v/>
      </c>
      <c r="V322" s="241">
        <f>IF(COUNTA(V307:V321)=0,"",ROUND(AVERAGE(V307:V321),1))</f>
        <v/>
      </c>
      <c r="W322" s="241">
        <f>IF(COUNTA(W307:W321)=0,"",ROUND(AVERAGE(W307:W321),1))</f>
        <v/>
      </c>
      <c r="X322" s="241">
        <f>IF(COUNTA(X307:X321)=0,"",ROUND(AVERAGE(X307:X321),1))</f>
        <v/>
      </c>
      <c r="Y322" s="241">
        <f>IF(COUNTA(Y307:Y321)=0,"",ROUND(AVERAGE(Y307:Y321),1))</f>
        <v/>
      </c>
      <c r="Z322" s="241">
        <f>IF(COUNTA(Z307:Z321)=0,"",ROUND(AVERAGE(Z307:Z321),1))</f>
        <v/>
      </c>
      <c r="AA322" s="241">
        <f>IF(COUNTA(AA307:AA321)=0,"",ROUND(AVERAGE(AA307:AA321),1))</f>
        <v/>
      </c>
      <c r="AB322" s="241">
        <f>IF(COUNTA(AB307:AB321)=0,"",ROUND(AVERAGE(AB307:AB321),1))</f>
        <v/>
      </c>
      <c r="AC322" s="241">
        <f>IF(COUNTA(AC307:AC321)=0,"",ROUND(AVERAGE(AC307:AC321),1))</f>
        <v/>
      </c>
      <c r="AD322" s="241">
        <f>IF(COUNTA(AD307:AD321)=0,"",ROUND(AVERAGE(AD307:AD321),1))</f>
        <v/>
      </c>
      <c r="AE322" s="241">
        <f>IF(COUNTA(AE307:AE321)=0,"",ROUND(AVERAGE(AE307:AE321),1))</f>
        <v/>
      </c>
      <c r="AF322" s="265">
        <f>IF(COUNTA(AF307:AF321)=0,"",ROUND(AVERAGE(AF307:AF321),1))</f>
        <v/>
      </c>
      <c r="AH322" s="241">
        <f>IF(COUNTA(AH307:AH321)=0,"",ROUND(AVERAGE(AH307:AH321),1))</f>
        <v/>
      </c>
      <c r="AI322" s="241">
        <f>IF(COUNTA(AI307:AI321)=0,"",ROUND(AVERAGE(AI307:AI321),1))</f>
        <v/>
      </c>
      <c r="AJ322" s="241">
        <f>IF(COUNTA(AJ307:AJ321)=0,"",ROUND(AVERAGE(AJ307:AJ321),1))</f>
        <v/>
      </c>
      <c r="AK322" s="241">
        <f>IF(COUNTA(AK307:AK321)=0,"",ROUND(AVERAGE(AK307:AK321),1))</f>
        <v/>
      </c>
      <c r="AL322" s="241">
        <f>IF(COUNTA(AL307:AL321)=0,"",ROUND(AVERAGE(AL307:AL321),1))</f>
        <v/>
      </c>
      <c r="AM322" s="241">
        <f>IF(COUNTA(AM307:AM321)=0,"",ROUND(AVERAGE(AM307:AM321),1))</f>
        <v/>
      </c>
      <c r="AN322" s="241">
        <f>IF(COUNTA(AN307:AN321)=0,"",ROUND(AVERAGE(AN307:AN321),1))</f>
        <v/>
      </c>
      <c r="AO322" s="241">
        <f>IF(COUNTA(AO307:AO321)=0,"",ROUND(AVERAGE(AO307:AO321),1))</f>
        <v/>
      </c>
      <c r="AP322" s="241">
        <f>IF(COUNTA(AP307:AP321)=0,"",ROUND(AVERAGE(AP307:AP321),1))</f>
        <v/>
      </c>
      <c r="AQ322" s="241">
        <f>IF(COUNTA(AQ307:AQ321)=0,"",ROUND(AVERAGE(AQ307:AQ321),1))</f>
        <v/>
      </c>
      <c r="AR322" s="241">
        <f>IF(COUNTA(AR307:AR321)=0,"",ROUND(AVERAGE(AR307:AR321),1))</f>
        <v/>
      </c>
      <c r="AS322" s="241">
        <f>IF(COUNTA(AS307:AS321)=0,"",ROUND(AVERAGE(AS307:AS321),1))</f>
        <v/>
      </c>
      <c r="AT322" s="241">
        <f>IF(COUNTA(AT307:AT321)=0,"",ROUND(AVERAGE(AT307:AT321),1))</f>
        <v/>
      </c>
      <c r="AU322" s="266">
        <f>IF(COUNTA(AU307:AU321)=0,"",ROUND(AVERAGE(AU307:AU321),1))</f>
        <v/>
      </c>
    </row>
    <row r="323" ht="30" customHeight="1" s="185">
      <c r="A323" s="244" t="inlineStr">
        <is>
          <t>N°</t>
        </is>
      </c>
      <c r="B323" s="245" t="inlineStr">
        <is>
          <t>📅 MERCREDI</t>
        </is>
      </c>
      <c r="C323" s="228" t="n"/>
      <c r="D323" s="229" t="inlineStr">
        <is>
          <t>Règles</t>
        </is>
      </c>
      <c r="E323" s="229" t="inlineStr">
        <is>
          <t>Coopér.</t>
        </is>
      </c>
      <c r="F323" s="229" t="inlineStr">
        <is>
          <t>Comm.</t>
        </is>
      </c>
      <c r="G323" s="229" t="inlineStr">
        <is>
          <t>Entraide</t>
        </is>
      </c>
      <c r="H323" s="230" t="inlineStr">
        <is>
          <t>Initiat.</t>
        </is>
      </c>
      <c r="I323" s="230" t="inlineStr">
        <is>
          <t>Gest.mat</t>
        </is>
      </c>
      <c r="J323" s="230" t="inlineStr">
        <is>
          <t>Orga.</t>
        </is>
      </c>
      <c r="K323" s="231" t="inlineStr">
        <is>
          <t>Imagin.</t>
        </is>
      </c>
      <c r="L323" s="231" t="inlineStr">
        <is>
          <t>Expr.art</t>
        </is>
      </c>
      <c r="M323" s="231" t="inlineStr">
        <is>
          <t>Expr.corp</t>
        </is>
      </c>
      <c r="N323" s="232" t="inlineStr">
        <is>
          <t>Coord.</t>
        </is>
      </c>
      <c r="O323" s="232" t="inlineStr">
        <is>
          <t>Endur.</t>
        </is>
      </c>
      <c r="P323" s="232" t="inlineStr">
        <is>
          <t>Esp.sport</t>
        </is>
      </c>
      <c r="Q323" s="267" t="inlineStr">
        <is>
          <t>MOY</t>
        </is>
      </c>
      <c r="R323" s="268" t="inlineStr">
        <is>
          <t>▼ Activité</t>
        </is>
      </c>
      <c r="S323" s="229" t="inlineStr">
        <is>
          <t>Règles</t>
        </is>
      </c>
      <c r="T323" s="229" t="inlineStr">
        <is>
          <t>Coopér.</t>
        </is>
      </c>
      <c r="U323" s="229" t="inlineStr">
        <is>
          <t>Comm.</t>
        </is>
      </c>
      <c r="V323" s="229" t="inlineStr">
        <is>
          <t>Entraide</t>
        </is>
      </c>
      <c r="W323" s="230" t="inlineStr">
        <is>
          <t>Initiat.</t>
        </is>
      </c>
      <c r="X323" s="230" t="inlineStr">
        <is>
          <t>Gest.mat</t>
        </is>
      </c>
      <c r="Y323" s="230" t="inlineStr">
        <is>
          <t>Orga.</t>
        </is>
      </c>
      <c r="Z323" s="231" t="inlineStr">
        <is>
          <t>Imagin.</t>
        </is>
      </c>
      <c r="AA323" s="231" t="inlineStr">
        <is>
          <t>Expr.art</t>
        </is>
      </c>
      <c r="AB323" s="231" t="inlineStr">
        <is>
          <t>Expr.corp</t>
        </is>
      </c>
      <c r="AC323" s="232" t="inlineStr">
        <is>
          <t>Coord.</t>
        </is>
      </c>
      <c r="AD323" s="232" t="inlineStr">
        <is>
          <t>Endur.</t>
        </is>
      </c>
      <c r="AE323" s="232" t="inlineStr">
        <is>
          <t>Esp.sport</t>
        </is>
      </c>
      <c r="AF323" s="267" t="inlineStr">
        <is>
          <t>MOY</t>
        </is>
      </c>
      <c r="AH323" s="229" t="inlineStr">
        <is>
          <t>Règles</t>
        </is>
      </c>
      <c r="AI323" s="229" t="inlineStr">
        <is>
          <t>Coopér.</t>
        </is>
      </c>
      <c r="AJ323" s="229" t="inlineStr">
        <is>
          <t>Comm.</t>
        </is>
      </c>
      <c r="AK323" s="229" t="inlineStr">
        <is>
          <t>Entraide</t>
        </is>
      </c>
      <c r="AL323" s="230" t="inlineStr">
        <is>
          <t>Initiat.</t>
        </is>
      </c>
      <c r="AM323" s="230" t="inlineStr">
        <is>
          <t>Gest.mat</t>
        </is>
      </c>
      <c r="AN323" s="230" t="inlineStr">
        <is>
          <t>Orga.</t>
        </is>
      </c>
      <c r="AO323" s="231" t="inlineStr">
        <is>
          <t>Imagin.</t>
        </is>
      </c>
      <c r="AP323" s="231" t="inlineStr">
        <is>
          <t>Expr.art</t>
        </is>
      </c>
      <c r="AQ323" s="231" t="inlineStr">
        <is>
          <t>Expr.corp</t>
        </is>
      </c>
      <c r="AR323" s="232" t="inlineStr">
        <is>
          <t>Coord.</t>
        </is>
      </c>
      <c r="AS323" s="232" t="inlineStr">
        <is>
          <t>Endur.</t>
        </is>
      </c>
      <c r="AT323" s="232" t="inlineStr">
        <is>
          <t>Esp.sport</t>
        </is>
      </c>
      <c r="AU323" s="269" t="inlineStr">
        <is>
          <t>MOY</t>
        </is>
      </c>
    </row>
    <row r="324" ht="14.4" customHeight="1" s="185">
      <c r="A324" s="213" t="n">
        <v>1</v>
      </c>
      <c r="B324" s="234">
        <f t="array" ref="B324:B324">IFERROR(INDEX(Liste_Enfants!B$4:B$53,SMALL(IF(Liste_Enfants!E$4:E$53="D",ROW(Liste_Enfants!E$4:E$53)-3),1))&amp;" "&amp;INDEX(Liste_Enfants!C$4:C$53,SMALL(IF(Liste_Enfants!E$4:E$53="D",ROW(Liste_Enfants!E$4:E$53)-3),1)),"")</f>
        <v/>
      </c>
      <c r="C324" s="235" t="n"/>
      <c r="D324" s="236" t="n"/>
      <c r="E324" s="236" t="n"/>
      <c r="F324" s="236" t="n"/>
      <c r="G324" s="236" t="n"/>
      <c r="H324" s="236" t="n"/>
      <c r="I324" s="236" t="n"/>
      <c r="J324" s="236" t="n"/>
      <c r="K324" s="236" t="n"/>
      <c r="L324" s="236" t="n"/>
      <c r="M324" s="236" t="n"/>
      <c r="N324" s="236" t="n"/>
      <c r="O324" s="236" t="n"/>
      <c r="P324" s="236" t="n"/>
      <c r="Q324" s="264">
        <f>IF(COUNTA(D324:P324)=0,"",ROUND(AVERAGE(D324:P324),1))</f>
        <v/>
      </c>
      <c r="S324" s="236" t="n"/>
      <c r="T324" s="236" t="n"/>
      <c r="U324" s="236" t="n"/>
      <c r="V324" s="236" t="n"/>
      <c r="W324" s="236" t="n"/>
      <c r="X324" s="236" t="n"/>
      <c r="Y324" s="236" t="n"/>
      <c r="Z324" s="236" t="n"/>
      <c r="AA324" s="236" t="n"/>
      <c r="AB324" s="236" t="n"/>
      <c r="AC324" s="236" t="n"/>
      <c r="AD324" s="236" t="n"/>
      <c r="AE324" s="236" t="n"/>
      <c r="AF324" s="264">
        <f>IF(COUNTA(S324:AE324)=0,"",ROUND(AVERAGE(S324:AE324),1))</f>
        <v/>
      </c>
      <c r="AH324" s="236" t="n"/>
      <c r="AI324" s="236" t="n"/>
      <c r="AJ324" s="236" t="n"/>
      <c r="AK324" s="236" t="n"/>
      <c r="AL324" s="236" t="n"/>
      <c r="AM324" s="236" t="n"/>
      <c r="AN324" s="236" t="n"/>
      <c r="AO324" s="236" t="n"/>
      <c r="AP324" s="236" t="n"/>
      <c r="AQ324" s="236" t="n"/>
      <c r="AR324" s="236" t="n"/>
      <c r="AS324" s="236" t="n"/>
      <c r="AT324" s="236" t="n"/>
      <c r="AU324" s="237">
        <f>IF(COUNTA(AH324:AT324)=0,"",ROUND(AVERAGE(AH324:AT324),1))</f>
        <v/>
      </c>
    </row>
    <row r="325" ht="14.4" customHeight="1" s="185">
      <c r="A325" s="238" t="n">
        <v>2</v>
      </c>
      <c r="B325" s="239">
        <f t="array" ref="B325:B325">IFERROR(INDEX(Liste_Enfants!B$4:B$53,SMALL(IF(Liste_Enfants!E$4:E$53="D",ROW(Liste_Enfants!E$4:E$53)-3),2))&amp;" "&amp;INDEX(Liste_Enfants!C$4:C$53,SMALL(IF(Liste_Enfants!E$4:E$53="D",ROW(Liste_Enfants!E$4:E$53)-3),2)),"")</f>
        <v/>
      </c>
      <c r="C325" s="235" t="n"/>
      <c r="D325" s="236" t="n"/>
      <c r="E325" s="236" t="n"/>
      <c r="F325" s="236" t="n"/>
      <c r="G325" s="236" t="n"/>
      <c r="H325" s="236" t="n"/>
      <c r="I325" s="236" t="n"/>
      <c r="J325" s="236" t="n"/>
      <c r="K325" s="236" t="n"/>
      <c r="L325" s="236" t="n"/>
      <c r="M325" s="236" t="n"/>
      <c r="N325" s="236" t="n"/>
      <c r="O325" s="236" t="n"/>
      <c r="P325" s="236" t="n"/>
      <c r="Q325" s="264">
        <f>IF(COUNTA(D325:P325)=0,"",ROUND(AVERAGE(D325:P325),1))</f>
        <v/>
      </c>
      <c r="S325" s="236" t="n"/>
      <c r="T325" s="236" t="n"/>
      <c r="U325" s="236" t="n"/>
      <c r="V325" s="236" t="n"/>
      <c r="W325" s="236" t="n"/>
      <c r="X325" s="236" t="n"/>
      <c r="Y325" s="236" t="n"/>
      <c r="Z325" s="236" t="n"/>
      <c r="AA325" s="236" t="n"/>
      <c r="AB325" s="236" t="n"/>
      <c r="AC325" s="236" t="n"/>
      <c r="AD325" s="236" t="n"/>
      <c r="AE325" s="236" t="n"/>
      <c r="AF325" s="264">
        <f>IF(COUNTA(S325:AE325)=0,"",ROUND(AVERAGE(S325:AE325),1))</f>
        <v/>
      </c>
      <c r="AH325" s="236" t="n"/>
      <c r="AI325" s="236" t="n"/>
      <c r="AJ325" s="236" t="n"/>
      <c r="AK325" s="236" t="n"/>
      <c r="AL325" s="236" t="n"/>
      <c r="AM325" s="236" t="n"/>
      <c r="AN325" s="236" t="n"/>
      <c r="AO325" s="236" t="n"/>
      <c r="AP325" s="236" t="n"/>
      <c r="AQ325" s="236" t="n"/>
      <c r="AR325" s="236" t="n"/>
      <c r="AS325" s="236" t="n"/>
      <c r="AT325" s="236" t="n"/>
      <c r="AU325" s="237">
        <f>IF(COUNTA(AH325:AT325)=0,"",ROUND(AVERAGE(AH325:AT325),1))</f>
        <v/>
      </c>
    </row>
    <row r="326" ht="14.4" customHeight="1" s="185">
      <c r="A326" s="213" t="n">
        <v>3</v>
      </c>
      <c r="B326" s="234">
        <f t="array" ref="B326:B326">IFERROR(INDEX(Liste_Enfants!B$4:B$53,SMALL(IF(Liste_Enfants!E$4:E$53="D",ROW(Liste_Enfants!E$4:E$53)-3),3))&amp;" "&amp;INDEX(Liste_Enfants!C$4:C$53,SMALL(IF(Liste_Enfants!E$4:E$53="D",ROW(Liste_Enfants!E$4:E$53)-3),3)),"")</f>
        <v/>
      </c>
      <c r="C326" s="235" t="n"/>
      <c r="D326" s="236" t="n"/>
      <c r="E326" s="236" t="n"/>
      <c r="F326" s="236" t="n"/>
      <c r="G326" s="236" t="n"/>
      <c r="H326" s="236" t="n"/>
      <c r="I326" s="236" t="n"/>
      <c r="J326" s="236" t="n"/>
      <c r="K326" s="236" t="n"/>
      <c r="L326" s="236" t="n"/>
      <c r="M326" s="236" t="n"/>
      <c r="N326" s="236" t="n"/>
      <c r="O326" s="236" t="n"/>
      <c r="P326" s="236" t="n"/>
      <c r="Q326" s="264">
        <f>IF(COUNTA(D326:P326)=0,"",ROUND(AVERAGE(D326:P326),1))</f>
        <v/>
      </c>
      <c r="S326" s="236" t="n"/>
      <c r="T326" s="236" t="n"/>
      <c r="U326" s="236" t="n"/>
      <c r="V326" s="236" t="n"/>
      <c r="W326" s="236" t="n"/>
      <c r="X326" s="236" t="n"/>
      <c r="Y326" s="236" t="n"/>
      <c r="Z326" s="236" t="n"/>
      <c r="AA326" s="236" t="n"/>
      <c r="AB326" s="236" t="n"/>
      <c r="AC326" s="236" t="n"/>
      <c r="AD326" s="236" t="n"/>
      <c r="AE326" s="236" t="n"/>
      <c r="AF326" s="264">
        <f>IF(COUNTA(S326:AE326)=0,"",ROUND(AVERAGE(S326:AE326),1))</f>
        <v/>
      </c>
      <c r="AH326" s="236" t="n"/>
      <c r="AI326" s="236" t="n"/>
      <c r="AJ326" s="236" t="n"/>
      <c r="AK326" s="236" t="n"/>
      <c r="AL326" s="236" t="n"/>
      <c r="AM326" s="236" t="n"/>
      <c r="AN326" s="236" t="n"/>
      <c r="AO326" s="236" t="n"/>
      <c r="AP326" s="236" t="n"/>
      <c r="AQ326" s="236" t="n"/>
      <c r="AR326" s="236" t="n"/>
      <c r="AS326" s="236" t="n"/>
      <c r="AT326" s="236" t="n"/>
      <c r="AU326" s="237">
        <f>IF(COUNTA(AH326:AT326)=0,"",ROUND(AVERAGE(AH326:AT326),1))</f>
        <v/>
      </c>
    </row>
    <row r="327" ht="14.4" customHeight="1" s="185">
      <c r="A327" s="238" t="n">
        <v>4</v>
      </c>
      <c r="B327" s="239">
        <f t="array" ref="B327:B327">IFERROR(INDEX(Liste_Enfants!B$4:B$53,SMALL(IF(Liste_Enfants!E$4:E$53="D",ROW(Liste_Enfants!E$4:E$53)-3),4))&amp;" "&amp;INDEX(Liste_Enfants!C$4:C$53,SMALL(IF(Liste_Enfants!E$4:E$53="D",ROW(Liste_Enfants!E$4:E$53)-3),4)),"")</f>
        <v/>
      </c>
      <c r="C327" s="235" t="n"/>
      <c r="D327" s="236" t="n"/>
      <c r="E327" s="236" t="n"/>
      <c r="F327" s="236" t="n"/>
      <c r="G327" s="236" t="n"/>
      <c r="H327" s="236" t="n"/>
      <c r="I327" s="236" t="n"/>
      <c r="J327" s="236" t="n"/>
      <c r="K327" s="236" t="n"/>
      <c r="L327" s="236" t="n"/>
      <c r="M327" s="236" t="n"/>
      <c r="N327" s="236" t="n"/>
      <c r="O327" s="236" t="n"/>
      <c r="P327" s="236" t="n"/>
      <c r="Q327" s="264">
        <f>IF(COUNTA(D327:P327)=0,"",ROUND(AVERAGE(D327:P327),1))</f>
        <v/>
      </c>
      <c r="S327" s="236" t="n"/>
      <c r="T327" s="236" t="n"/>
      <c r="U327" s="236" t="n"/>
      <c r="V327" s="236" t="n"/>
      <c r="W327" s="236" t="n"/>
      <c r="X327" s="236" t="n"/>
      <c r="Y327" s="236" t="n"/>
      <c r="Z327" s="236" t="n"/>
      <c r="AA327" s="236" t="n"/>
      <c r="AB327" s="236" t="n"/>
      <c r="AC327" s="236" t="n"/>
      <c r="AD327" s="236" t="n"/>
      <c r="AE327" s="236" t="n"/>
      <c r="AF327" s="264">
        <f>IF(COUNTA(S327:AE327)=0,"",ROUND(AVERAGE(S327:AE327),1))</f>
        <v/>
      </c>
      <c r="AH327" s="236" t="n"/>
      <c r="AI327" s="236" t="n"/>
      <c r="AJ327" s="236" t="n"/>
      <c r="AK327" s="236" t="n"/>
      <c r="AL327" s="236" t="n"/>
      <c r="AM327" s="236" t="n"/>
      <c r="AN327" s="236" t="n"/>
      <c r="AO327" s="236" t="n"/>
      <c r="AP327" s="236" t="n"/>
      <c r="AQ327" s="236" t="n"/>
      <c r="AR327" s="236" t="n"/>
      <c r="AS327" s="236" t="n"/>
      <c r="AT327" s="236" t="n"/>
      <c r="AU327" s="237">
        <f>IF(COUNTA(AH327:AT327)=0,"",ROUND(AVERAGE(AH327:AT327),1))</f>
        <v/>
      </c>
    </row>
    <row r="328" ht="14.4" customHeight="1" s="185">
      <c r="A328" s="213" t="n">
        <v>5</v>
      </c>
      <c r="B328" s="234">
        <f t="array" ref="B328:B328">IFERROR(INDEX(Liste_Enfants!B$4:B$53,SMALL(IF(Liste_Enfants!E$4:E$53="D",ROW(Liste_Enfants!E$4:E$53)-3),5))&amp;" "&amp;INDEX(Liste_Enfants!C$4:C$53,SMALL(IF(Liste_Enfants!E$4:E$53="D",ROW(Liste_Enfants!E$4:E$53)-3),5)),"")</f>
        <v/>
      </c>
      <c r="C328" s="235" t="n"/>
      <c r="D328" s="236" t="n"/>
      <c r="E328" s="236" t="n"/>
      <c r="F328" s="236" t="n"/>
      <c r="G328" s="236" t="n"/>
      <c r="H328" s="236" t="n"/>
      <c r="I328" s="236" t="n"/>
      <c r="J328" s="236" t="n"/>
      <c r="K328" s="236" t="n"/>
      <c r="L328" s="236" t="n"/>
      <c r="M328" s="236" t="n"/>
      <c r="N328" s="236" t="n"/>
      <c r="O328" s="236" t="n"/>
      <c r="P328" s="236" t="n"/>
      <c r="Q328" s="264">
        <f>IF(COUNTA(D328:P328)=0,"",ROUND(AVERAGE(D328:P328),1))</f>
        <v/>
      </c>
      <c r="S328" s="236" t="n"/>
      <c r="T328" s="236" t="n"/>
      <c r="U328" s="236" t="n"/>
      <c r="V328" s="236" t="n"/>
      <c r="W328" s="236" t="n"/>
      <c r="X328" s="236" t="n"/>
      <c r="Y328" s="236" t="n"/>
      <c r="Z328" s="236" t="n"/>
      <c r="AA328" s="236" t="n"/>
      <c r="AB328" s="236" t="n"/>
      <c r="AC328" s="236" t="n"/>
      <c r="AD328" s="236" t="n"/>
      <c r="AE328" s="236" t="n"/>
      <c r="AF328" s="264">
        <f>IF(COUNTA(S328:AE328)=0,"",ROUND(AVERAGE(S328:AE328),1))</f>
        <v/>
      </c>
      <c r="AH328" s="236" t="n"/>
      <c r="AI328" s="236" t="n"/>
      <c r="AJ328" s="236" t="n"/>
      <c r="AK328" s="236" t="n"/>
      <c r="AL328" s="236" t="n"/>
      <c r="AM328" s="236" t="n"/>
      <c r="AN328" s="236" t="n"/>
      <c r="AO328" s="236" t="n"/>
      <c r="AP328" s="236" t="n"/>
      <c r="AQ328" s="236" t="n"/>
      <c r="AR328" s="236" t="n"/>
      <c r="AS328" s="236" t="n"/>
      <c r="AT328" s="236" t="n"/>
      <c r="AU328" s="237">
        <f>IF(COUNTA(AH328:AT328)=0,"",ROUND(AVERAGE(AH328:AT328),1))</f>
        <v/>
      </c>
    </row>
    <row r="329" ht="14.4" customHeight="1" s="185">
      <c r="A329" s="238" t="n">
        <v>6</v>
      </c>
      <c r="B329" s="239">
        <f t="array" ref="B329:B329">IFERROR(INDEX(Liste_Enfants!B$4:B$53,SMALL(IF(Liste_Enfants!E$4:E$53="D",ROW(Liste_Enfants!E$4:E$53)-3),6))&amp;" "&amp;INDEX(Liste_Enfants!C$4:C$53,SMALL(IF(Liste_Enfants!E$4:E$53="D",ROW(Liste_Enfants!E$4:E$53)-3),6)),"")</f>
        <v/>
      </c>
      <c r="C329" s="235" t="n"/>
      <c r="D329" s="236" t="n"/>
      <c r="E329" s="236" t="n"/>
      <c r="F329" s="236" t="n"/>
      <c r="G329" s="236" t="n"/>
      <c r="H329" s="236" t="n"/>
      <c r="I329" s="236" t="n"/>
      <c r="J329" s="236" t="n"/>
      <c r="K329" s="236" t="n"/>
      <c r="L329" s="236" t="n"/>
      <c r="M329" s="236" t="n"/>
      <c r="N329" s="236" t="n"/>
      <c r="O329" s="236" t="n"/>
      <c r="P329" s="236" t="n"/>
      <c r="Q329" s="264">
        <f>IF(COUNTA(D329:P329)=0,"",ROUND(AVERAGE(D329:P329),1))</f>
        <v/>
      </c>
      <c r="S329" s="236" t="n"/>
      <c r="T329" s="236" t="n"/>
      <c r="U329" s="236" t="n"/>
      <c r="V329" s="236" t="n"/>
      <c r="W329" s="236" t="n"/>
      <c r="X329" s="236" t="n"/>
      <c r="Y329" s="236" t="n"/>
      <c r="Z329" s="236" t="n"/>
      <c r="AA329" s="236" t="n"/>
      <c r="AB329" s="236" t="n"/>
      <c r="AC329" s="236" t="n"/>
      <c r="AD329" s="236" t="n"/>
      <c r="AE329" s="236" t="n"/>
      <c r="AF329" s="264">
        <f>IF(COUNTA(S329:AE329)=0,"",ROUND(AVERAGE(S329:AE329),1))</f>
        <v/>
      </c>
      <c r="AH329" s="236" t="n"/>
      <c r="AI329" s="236" t="n"/>
      <c r="AJ329" s="236" t="n"/>
      <c r="AK329" s="236" t="n"/>
      <c r="AL329" s="236" t="n"/>
      <c r="AM329" s="236" t="n"/>
      <c r="AN329" s="236" t="n"/>
      <c r="AO329" s="236" t="n"/>
      <c r="AP329" s="236" t="n"/>
      <c r="AQ329" s="236" t="n"/>
      <c r="AR329" s="236" t="n"/>
      <c r="AS329" s="236" t="n"/>
      <c r="AT329" s="236" t="n"/>
      <c r="AU329" s="237">
        <f>IF(COUNTA(AH329:AT329)=0,"",ROUND(AVERAGE(AH329:AT329),1))</f>
        <v/>
      </c>
    </row>
    <row r="330" ht="14.4" customHeight="1" s="185">
      <c r="A330" s="213" t="n">
        <v>7</v>
      </c>
      <c r="B330" s="234">
        <f t="array" ref="B330:B330">IFERROR(INDEX(Liste_Enfants!B$4:B$53,SMALL(IF(Liste_Enfants!E$4:E$53="D",ROW(Liste_Enfants!E$4:E$53)-3),7))&amp;" "&amp;INDEX(Liste_Enfants!C$4:C$53,SMALL(IF(Liste_Enfants!E$4:E$53="D",ROW(Liste_Enfants!E$4:E$53)-3),7)),"")</f>
        <v/>
      </c>
      <c r="C330" s="235" t="n"/>
      <c r="D330" s="236" t="n"/>
      <c r="E330" s="236" t="n"/>
      <c r="F330" s="236" t="n"/>
      <c r="G330" s="236" t="n"/>
      <c r="H330" s="236" t="n"/>
      <c r="I330" s="236" t="n"/>
      <c r="J330" s="236" t="n"/>
      <c r="K330" s="236" t="n"/>
      <c r="L330" s="236" t="n"/>
      <c r="M330" s="236" t="n"/>
      <c r="N330" s="236" t="n"/>
      <c r="O330" s="236" t="n"/>
      <c r="P330" s="236" t="n"/>
      <c r="Q330" s="264">
        <f>IF(COUNTA(D330:P330)=0,"",ROUND(AVERAGE(D330:P330),1))</f>
        <v/>
      </c>
      <c r="S330" s="236" t="n"/>
      <c r="T330" s="236" t="n"/>
      <c r="U330" s="236" t="n"/>
      <c r="V330" s="236" t="n"/>
      <c r="W330" s="236" t="n"/>
      <c r="X330" s="236" t="n"/>
      <c r="Y330" s="236" t="n"/>
      <c r="Z330" s="236" t="n"/>
      <c r="AA330" s="236" t="n"/>
      <c r="AB330" s="236" t="n"/>
      <c r="AC330" s="236" t="n"/>
      <c r="AD330" s="236" t="n"/>
      <c r="AE330" s="236" t="n"/>
      <c r="AF330" s="264">
        <f>IF(COUNTA(S330:AE330)=0,"",ROUND(AVERAGE(S330:AE330),1))</f>
        <v/>
      </c>
      <c r="AH330" s="236" t="n"/>
      <c r="AI330" s="236" t="n"/>
      <c r="AJ330" s="236" t="n"/>
      <c r="AK330" s="236" t="n"/>
      <c r="AL330" s="236" t="n"/>
      <c r="AM330" s="236" t="n"/>
      <c r="AN330" s="236" t="n"/>
      <c r="AO330" s="236" t="n"/>
      <c r="AP330" s="236" t="n"/>
      <c r="AQ330" s="236" t="n"/>
      <c r="AR330" s="236" t="n"/>
      <c r="AS330" s="236" t="n"/>
      <c r="AT330" s="236" t="n"/>
      <c r="AU330" s="237">
        <f>IF(COUNTA(AH330:AT330)=0,"",ROUND(AVERAGE(AH330:AT330),1))</f>
        <v/>
      </c>
    </row>
    <row r="331" ht="14.4" customHeight="1" s="185">
      <c r="A331" s="238" t="n">
        <v>8</v>
      </c>
      <c r="B331" s="239">
        <f t="array" ref="B331:B331">IFERROR(INDEX(Liste_Enfants!B$4:B$53,SMALL(IF(Liste_Enfants!E$4:E$53="D",ROW(Liste_Enfants!E$4:E$53)-3),8))&amp;" "&amp;INDEX(Liste_Enfants!C$4:C$53,SMALL(IF(Liste_Enfants!E$4:E$53="D",ROW(Liste_Enfants!E$4:E$53)-3),8)),"")</f>
        <v/>
      </c>
      <c r="C331" s="235" t="n"/>
      <c r="D331" s="236" t="n"/>
      <c r="E331" s="236" t="n"/>
      <c r="F331" s="236" t="n"/>
      <c r="G331" s="236" t="n"/>
      <c r="H331" s="236" t="n"/>
      <c r="I331" s="236" t="n"/>
      <c r="J331" s="236" t="n"/>
      <c r="K331" s="236" t="n"/>
      <c r="L331" s="236" t="n"/>
      <c r="M331" s="236" t="n"/>
      <c r="N331" s="236" t="n"/>
      <c r="O331" s="236" t="n"/>
      <c r="P331" s="236" t="n"/>
      <c r="Q331" s="264">
        <f>IF(COUNTA(D331:P331)=0,"",ROUND(AVERAGE(D331:P331),1))</f>
        <v/>
      </c>
      <c r="S331" s="236" t="n"/>
      <c r="T331" s="236" t="n"/>
      <c r="U331" s="236" t="n"/>
      <c r="V331" s="236" t="n"/>
      <c r="W331" s="236" t="n"/>
      <c r="X331" s="236" t="n"/>
      <c r="Y331" s="236" t="n"/>
      <c r="Z331" s="236" t="n"/>
      <c r="AA331" s="236" t="n"/>
      <c r="AB331" s="236" t="n"/>
      <c r="AC331" s="236" t="n"/>
      <c r="AD331" s="236" t="n"/>
      <c r="AE331" s="236" t="n"/>
      <c r="AF331" s="264">
        <f>IF(COUNTA(S331:AE331)=0,"",ROUND(AVERAGE(S331:AE331),1))</f>
        <v/>
      </c>
      <c r="AH331" s="236" t="n"/>
      <c r="AI331" s="236" t="n"/>
      <c r="AJ331" s="236" t="n"/>
      <c r="AK331" s="236" t="n"/>
      <c r="AL331" s="236" t="n"/>
      <c r="AM331" s="236" t="n"/>
      <c r="AN331" s="236" t="n"/>
      <c r="AO331" s="236" t="n"/>
      <c r="AP331" s="236" t="n"/>
      <c r="AQ331" s="236" t="n"/>
      <c r="AR331" s="236" t="n"/>
      <c r="AS331" s="236" t="n"/>
      <c r="AT331" s="236" t="n"/>
      <c r="AU331" s="237">
        <f>IF(COUNTA(AH331:AT331)=0,"",ROUND(AVERAGE(AH331:AT331),1))</f>
        <v/>
      </c>
    </row>
    <row r="332" ht="14.4" customHeight="1" s="185">
      <c r="A332" s="213" t="n">
        <v>9</v>
      </c>
      <c r="B332" s="234">
        <f t="array" ref="B332:B332">IFERROR(INDEX(Liste_Enfants!B$4:B$53,SMALL(IF(Liste_Enfants!E$4:E$53="D",ROW(Liste_Enfants!E$4:E$53)-3),9))&amp;" "&amp;INDEX(Liste_Enfants!C$4:C$53,SMALL(IF(Liste_Enfants!E$4:E$53="D",ROW(Liste_Enfants!E$4:E$53)-3),9)),"")</f>
        <v/>
      </c>
      <c r="C332" s="235" t="n"/>
      <c r="D332" s="236" t="n"/>
      <c r="E332" s="236" t="n"/>
      <c r="F332" s="236" t="n"/>
      <c r="G332" s="236" t="n"/>
      <c r="H332" s="236" t="n"/>
      <c r="I332" s="236" t="n"/>
      <c r="J332" s="236" t="n"/>
      <c r="K332" s="236" t="n"/>
      <c r="L332" s="236" t="n"/>
      <c r="M332" s="236" t="n"/>
      <c r="N332" s="236" t="n"/>
      <c r="O332" s="236" t="n"/>
      <c r="P332" s="236" t="n"/>
      <c r="Q332" s="264">
        <f>IF(COUNTA(D332:P332)=0,"",ROUND(AVERAGE(D332:P332),1))</f>
        <v/>
      </c>
      <c r="S332" s="236" t="n"/>
      <c r="T332" s="236" t="n"/>
      <c r="U332" s="236" t="n"/>
      <c r="V332" s="236" t="n"/>
      <c r="W332" s="236" t="n"/>
      <c r="X332" s="236" t="n"/>
      <c r="Y332" s="236" t="n"/>
      <c r="Z332" s="236" t="n"/>
      <c r="AA332" s="236" t="n"/>
      <c r="AB332" s="236" t="n"/>
      <c r="AC332" s="236" t="n"/>
      <c r="AD332" s="236" t="n"/>
      <c r="AE332" s="236" t="n"/>
      <c r="AF332" s="264">
        <f>IF(COUNTA(S332:AE332)=0,"",ROUND(AVERAGE(S332:AE332),1))</f>
        <v/>
      </c>
      <c r="AH332" s="236" t="n"/>
      <c r="AI332" s="236" t="n"/>
      <c r="AJ332" s="236" t="n"/>
      <c r="AK332" s="236" t="n"/>
      <c r="AL332" s="236" t="n"/>
      <c r="AM332" s="236" t="n"/>
      <c r="AN332" s="236" t="n"/>
      <c r="AO332" s="236" t="n"/>
      <c r="AP332" s="236" t="n"/>
      <c r="AQ332" s="236" t="n"/>
      <c r="AR332" s="236" t="n"/>
      <c r="AS332" s="236" t="n"/>
      <c r="AT332" s="236" t="n"/>
      <c r="AU332" s="237">
        <f>IF(COUNTA(AH332:AT332)=0,"",ROUND(AVERAGE(AH332:AT332),1))</f>
        <v/>
      </c>
    </row>
    <row r="333" ht="14.4" customHeight="1" s="185">
      <c r="A333" s="238" t="n">
        <v>10</v>
      </c>
      <c r="B333" s="239">
        <f t="array" ref="B333:B333">IFERROR(INDEX(Liste_Enfants!B$4:B$53,SMALL(IF(Liste_Enfants!E$4:E$53="D",ROW(Liste_Enfants!E$4:E$53)-3),10))&amp;" "&amp;INDEX(Liste_Enfants!C$4:C$53,SMALL(IF(Liste_Enfants!E$4:E$53="D",ROW(Liste_Enfants!E$4:E$53)-3),10)),"")</f>
        <v/>
      </c>
      <c r="C333" s="235" t="n"/>
      <c r="D333" s="236" t="n"/>
      <c r="E333" s="236" t="n"/>
      <c r="F333" s="236" t="n"/>
      <c r="G333" s="236" t="n"/>
      <c r="H333" s="236" t="n"/>
      <c r="I333" s="236" t="n"/>
      <c r="J333" s="236" t="n"/>
      <c r="K333" s="236" t="n"/>
      <c r="L333" s="236" t="n"/>
      <c r="M333" s="236" t="n"/>
      <c r="N333" s="236" t="n"/>
      <c r="O333" s="236" t="n"/>
      <c r="P333" s="236" t="n"/>
      <c r="Q333" s="264">
        <f>IF(COUNTA(D333:P333)=0,"",ROUND(AVERAGE(D333:P333),1))</f>
        <v/>
      </c>
      <c r="S333" s="236" t="n"/>
      <c r="T333" s="236" t="n"/>
      <c r="U333" s="236" t="n"/>
      <c r="V333" s="236" t="n"/>
      <c r="W333" s="236" t="n"/>
      <c r="X333" s="236" t="n"/>
      <c r="Y333" s="236" t="n"/>
      <c r="Z333" s="236" t="n"/>
      <c r="AA333" s="236" t="n"/>
      <c r="AB333" s="236" t="n"/>
      <c r="AC333" s="236" t="n"/>
      <c r="AD333" s="236" t="n"/>
      <c r="AE333" s="236" t="n"/>
      <c r="AF333" s="264">
        <f>IF(COUNTA(S333:AE333)=0,"",ROUND(AVERAGE(S333:AE333),1))</f>
        <v/>
      </c>
      <c r="AH333" s="236" t="n"/>
      <c r="AI333" s="236" t="n"/>
      <c r="AJ333" s="236" t="n"/>
      <c r="AK333" s="236" t="n"/>
      <c r="AL333" s="236" t="n"/>
      <c r="AM333" s="236" t="n"/>
      <c r="AN333" s="236" t="n"/>
      <c r="AO333" s="236" t="n"/>
      <c r="AP333" s="236" t="n"/>
      <c r="AQ333" s="236" t="n"/>
      <c r="AR333" s="236" t="n"/>
      <c r="AS333" s="236" t="n"/>
      <c r="AT333" s="236" t="n"/>
      <c r="AU333" s="237">
        <f>IF(COUNTA(AH333:AT333)=0,"",ROUND(AVERAGE(AH333:AT333),1))</f>
        <v/>
      </c>
    </row>
    <row r="334" ht="14.4" customHeight="1" s="185">
      <c r="A334" s="213" t="n">
        <v>11</v>
      </c>
      <c r="B334" s="234">
        <f t="array" ref="B334:B334">IFERROR(INDEX(Liste_Enfants!B$4:B$53,SMALL(IF(Liste_Enfants!E$4:E$53="D",ROW(Liste_Enfants!E$4:E$53)-3),11))&amp;" "&amp;INDEX(Liste_Enfants!C$4:C$53,SMALL(IF(Liste_Enfants!E$4:E$53="D",ROW(Liste_Enfants!E$4:E$53)-3),11)),"")</f>
        <v/>
      </c>
      <c r="C334" s="235" t="n"/>
      <c r="D334" s="236" t="n"/>
      <c r="E334" s="236" t="n"/>
      <c r="F334" s="236" t="n"/>
      <c r="G334" s="236" t="n"/>
      <c r="H334" s="236" t="n"/>
      <c r="I334" s="236" t="n"/>
      <c r="J334" s="236" t="n"/>
      <c r="K334" s="236" t="n"/>
      <c r="L334" s="236" t="n"/>
      <c r="M334" s="236" t="n"/>
      <c r="N334" s="236" t="n"/>
      <c r="O334" s="236" t="n"/>
      <c r="P334" s="236" t="n"/>
      <c r="Q334" s="264">
        <f>IF(COUNTA(D334:P334)=0,"",ROUND(AVERAGE(D334:P334),1))</f>
        <v/>
      </c>
      <c r="S334" s="236" t="n"/>
      <c r="T334" s="236" t="n"/>
      <c r="U334" s="236" t="n"/>
      <c r="V334" s="236" t="n"/>
      <c r="W334" s="236" t="n"/>
      <c r="X334" s="236" t="n"/>
      <c r="Y334" s="236" t="n"/>
      <c r="Z334" s="236" t="n"/>
      <c r="AA334" s="236" t="n"/>
      <c r="AB334" s="236" t="n"/>
      <c r="AC334" s="236" t="n"/>
      <c r="AD334" s="236" t="n"/>
      <c r="AE334" s="236" t="n"/>
      <c r="AF334" s="264">
        <f>IF(COUNTA(S334:AE334)=0,"",ROUND(AVERAGE(S334:AE334),1))</f>
        <v/>
      </c>
      <c r="AH334" s="236" t="n"/>
      <c r="AI334" s="236" t="n"/>
      <c r="AJ334" s="236" t="n"/>
      <c r="AK334" s="236" t="n"/>
      <c r="AL334" s="236" t="n"/>
      <c r="AM334" s="236" t="n"/>
      <c r="AN334" s="236" t="n"/>
      <c r="AO334" s="236" t="n"/>
      <c r="AP334" s="236" t="n"/>
      <c r="AQ334" s="236" t="n"/>
      <c r="AR334" s="236" t="n"/>
      <c r="AS334" s="236" t="n"/>
      <c r="AT334" s="236" t="n"/>
      <c r="AU334" s="237">
        <f>IF(COUNTA(AH334:AT334)=0,"",ROUND(AVERAGE(AH334:AT334),1))</f>
        <v/>
      </c>
    </row>
    <row r="335" ht="14.4" customHeight="1" s="185">
      <c r="A335" s="238" t="n">
        <v>12</v>
      </c>
      <c r="B335" s="239">
        <f t="array" ref="B335:B335">IFERROR(INDEX(Liste_Enfants!B$4:B$53,SMALL(IF(Liste_Enfants!E$4:E$53="D",ROW(Liste_Enfants!E$4:E$53)-3),12))&amp;" "&amp;INDEX(Liste_Enfants!C$4:C$53,SMALL(IF(Liste_Enfants!E$4:E$53="D",ROW(Liste_Enfants!E$4:E$53)-3),12)),"")</f>
        <v/>
      </c>
      <c r="C335" s="235" t="n"/>
      <c r="D335" s="236" t="n"/>
      <c r="E335" s="236" t="n"/>
      <c r="F335" s="236" t="n"/>
      <c r="G335" s="236" t="n"/>
      <c r="H335" s="236" t="n"/>
      <c r="I335" s="236" t="n"/>
      <c r="J335" s="236" t="n"/>
      <c r="K335" s="236" t="n"/>
      <c r="L335" s="236" t="n"/>
      <c r="M335" s="236" t="n"/>
      <c r="N335" s="236" t="n"/>
      <c r="O335" s="236" t="n"/>
      <c r="P335" s="236" t="n"/>
      <c r="Q335" s="264">
        <f>IF(COUNTA(D335:P335)=0,"",ROUND(AVERAGE(D335:P335),1))</f>
        <v/>
      </c>
      <c r="S335" s="236" t="n"/>
      <c r="T335" s="236" t="n"/>
      <c r="U335" s="236" t="n"/>
      <c r="V335" s="236" t="n"/>
      <c r="W335" s="236" t="n"/>
      <c r="X335" s="236" t="n"/>
      <c r="Y335" s="236" t="n"/>
      <c r="Z335" s="236" t="n"/>
      <c r="AA335" s="236" t="n"/>
      <c r="AB335" s="236" t="n"/>
      <c r="AC335" s="236" t="n"/>
      <c r="AD335" s="236" t="n"/>
      <c r="AE335" s="236" t="n"/>
      <c r="AF335" s="264">
        <f>IF(COUNTA(S335:AE335)=0,"",ROUND(AVERAGE(S335:AE335),1))</f>
        <v/>
      </c>
      <c r="AH335" s="236" t="n"/>
      <c r="AI335" s="236" t="n"/>
      <c r="AJ335" s="236" t="n"/>
      <c r="AK335" s="236" t="n"/>
      <c r="AL335" s="236" t="n"/>
      <c r="AM335" s="236" t="n"/>
      <c r="AN335" s="236" t="n"/>
      <c r="AO335" s="236" t="n"/>
      <c r="AP335" s="236" t="n"/>
      <c r="AQ335" s="236" t="n"/>
      <c r="AR335" s="236" t="n"/>
      <c r="AS335" s="236" t="n"/>
      <c r="AT335" s="236" t="n"/>
      <c r="AU335" s="237">
        <f>IF(COUNTA(AH335:AT335)=0,"",ROUND(AVERAGE(AH335:AT335),1))</f>
        <v/>
      </c>
    </row>
    <row r="336" ht="14.4" customHeight="1" s="185">
      <c r="A336" s="213" t="n">
        <v>13</v>
      </c>
      <c r="B336" s="234">
        <f t="array" ref="B336:B336">IFERROR(INDEX(Liste_Enfants!B$4:B$53,SMALL(IF(Liste_Enfants!E$4:E$53="D",ROW(Liste_Enfants!E$4:E$53)-3),13))&amp;" "&amp;INDEX(Liste_Enfants!C$4:C$53,SMALL(IF(Liste_Enfants!E$4:E$53="D",ROW(Liste_Enfants!E$4:E$53)-3),13)),"")</f>
        <v/>
      </c>
      <c r="C336" s="235" t="n"/>
      <c r="D336" s="236" t="n"/>
      <c r="E336" s="236" t="n"/>
      <c r="F336" s="236" t="n"/>
      <c r="G336" s="236" t="n"/>
      <c r="H336" s="236" t="n"/>
      <c r="I336" s="236" t="n"/>
      <c r="J336" s="236" t="n"/>
      <c r="K336" s="236" t="n"/>
      <c r="L336" s="236" t="n"/>
      <c r="M336" s="236" t="n"/>
      <c r="N336" s="236" t="n"/>
      <c r="O336" s="236" t="n"/>
      <c r="P336" s="236" t="n"/>
      <c r="Q336" s="264">
        <f>IF(COUNTA(D336:P336)=0,"",ROUND(AVERAGE(D336:P336),1))</f>
        <v/>
      </c>
      <c r="S336" s="236" t="n"/>
      <c r="T336" s="236" t="n"/>
      <c r="U336" s="236" t="n"/>
      <c r="V336" s="236" t="n"/>
      <c r="W336" s="236" t="n"/>
      <c r="X336" s="236" t="n"/>
      <c r="Y336" s="236" t="n"/>
      <c r="Z336" s="236" t="n"/>
      <c r="AA336" s="236" t="n"/>
      <c r="AB336" s="236" t="n"/>
      <c r="AC336" s="236" t="n"/>
      <c r="AD336" s="236" t="n"/>
      <c r="AE336" s="236" t="n"/>
      <c r="AF336" s="264">
        <f>IF(COUNTA(S336:AE336)=0,"",ROUND(AVERAGE(S336:AE336),1))</f>
        <v/>
      </c>
      <c r="AH336" s="236" t="n"/>
      <c r="AI336" s="236" t="n"/>
      <c r="AJ336" s="236" t="n"/>
      <c r="AK336" s="236" t="n"/>
      <c r="AL336" s="236" t="n"/>
      <c r="AM336" s="236" t="n"/>
      <c r="AN336" s="236" t="n"/>
      <c r="AO336" s="236" t="n"/>
      <c r="AP336" s="236" t="n"/>
      <c r="AQ336" s="236" t="n"/>
      <c r="AR336" s="236" t="n"/>
      <c r="AS336" s="236" t="n"/>
      <c r="AT336" s="236" t="n"/>
      <c r="AU336" s="237">
        <f>IF(COUNTA(AH336:AT336)=0,"",ROUND(AVERAGE(AH336:AT336),1))</f>
        <v/>
      </c>
    </row>
    <row r="337" ht="14.4" customHeight="1" s="185">
      <c r="A337" s="238" t="n">
        <v>14</v>
      </c>
      <c r="B337" s="239">
        <f t="array" ref="B337:B337">IFERROR(INDEX(Liste_Enfants!B$4:B$53,SMALL(IF(Liste_Enfants!E$4:E$53="D",ROW(Liste_Enfants!E$4:E$53)-3),14))&amp;" "&amp;INDEX(Liste_Enfants!C$4:C$53,SMALL(IF(Liste_Enfants!E$4:E$53="D",ROW(Liste_Enfants!E$4:E$53)-3),14)),"")</f>
        <v/>
      </c>
      <c r="C337" s="235" t="n"/>
      <c r="D337" s="236" t="n"/>
      <c r="E337" s="236" t="n"/>
      <c r="F337" s="236" t="n"/>
      <c r="G337" s="236" t="n"/>
      <c r="H337" s="236" t="n"/>
      <c r="I337" s="236" t="n"/>
      <c r="J337" s="236" t="n"/>
      <c r="K337" s="236" t="n"/>
      <c r="L337" s="236" t="n"/>
      <c r="M337" s="236" t="n"/>
      <c r="N337" s="236" t="n"/>
      <c r="O337" s="236" t="n"/>
      <c r="P337" s="236" t="n"/>
      <c r="Q337" s="264">
        <f>IF(COUNTA(D337:P337)=0,"",ROUND(AVERAGE(D337:P337),1))</f>
        <v/>
      </c>
      <c r="S337" s="236" t="n"/>
      <c r="T337" s="236" t="n"/>
      <c r="U337" s="236" t="n"/>
      <c r="V337" s="236" t="n"/>
      <c r="W337" s="236" t="n"/>
      <c r="X337" s="236" t="n"/>
      <c r="Y337" s="236" t="n"/>
      <c r="Z337" s="236" t="n"/>
      <c r="AA337" s="236" t="n"/>
      <c r="AB337" s="236" t="n"/>
      <c r="AC337" s="236" t="n"/>
      <c r="AD337" s="236" t="n"/>
      <c r="AE337" s="236" t="n"/>
      <c r="AF337" s="264">
        <f>IF(COUNTA(S337:AE337)=0,"",ROUND(AVERAGE(S337:AE337),1))</f>
        <v/>
      </c>
      <c r="AH337" s="236" t="n"/>
      <c r="AI337" s="236" t="n"/>
      <c r="AJ337" s="236" t="n"/>
      <c r="AK337" s="236" t="n"/>
      <c r="AL337" s="236" t="n"/>
      <c r="AM337" s="236" t="n"/>
      <c r="AN337" s="236" t="n"/>
      <c r="AO337" s="236" t="n"/>
      <c r="AP337" s="236" t="n"/>
      <c r="AQ337" s="236" t="n"/>
      <c r="AR337" s="236" t="n"/>
      <c r="AS337" s="236" t="n"/>
      <c r="AT337" s="236" t="n"/>
      <c r="AU337" s="237">
        <f>IF(COUNTA(AH337:AT337)=0,"",ROUND(AVERAGE(AH337:AT337),1))</f>
        <v/>
      </c>
    </row>
    <row r="338" ht="14.4" customHeight="1" s="185">
      <c r="A338" s="213" t="n">
        <v>15</v>
      </c>
      <c r="B338" s="234">
        <f t="array" ref="B338:B338">IFERROR(INDEX(Liste_Enfants!B$4:B$53,SMALL(IF(Liste_Enfants!E$4:E$53="D",ROW(Liste_Enfants!E$4:E$53)-3),15))&amp;" "&amp;INDEX(Liste_Enfants!C$4:C$53,SMALL(IF(Liste_Enfants!E$4:E$53="D",ROW(Liste_Enfants!E$4:E$53)-3),15)),"")</f>
        <v/>
      </c>
      <c r="C338" s="235" t="n"/>
      <c r="D338" s="236" t="n"/>
      <c r="E338" s="236" t="n"/>
      <c r="F338" s="236" t="n"/>
      <c r="G338" s="236" t="n"/>
      <c r="H338" s="236" t="n"/>
      <c r="I338" s="236" t="n"/>
      <c r="J338" s="236" t="n"/>
      <c r="K338" s="236" t="n"/>
      <c r="L338" s="236" t="n"/>
      <c r="M338" s="236" t="n"/>
      <c r="N338" s="236" t="n"/>
      <c r="O338" s="236" t="n"/>
      <c r="P338" s="236" t="n"/>
      <c r="Q338" s="264">
        <f>IF(COUNTA(D338:P338)=0,"",ROUND(AVERAGE(D338:P338),1))</f>
        <v/>
      </c>
      <c r="S338" s="236" t="n"/>
      <c r="T338" s="236" t="n"/>
      <c r="U338" s="236" t="n"/>
      <c r="V338" s="236" t="n"/>
      <c r="W338" s="236" t="n"/>
      <c r="X338" s="236" t="n"/>
      <c r="Y338" s="236" t="n"/>
      <c r="Z338" s="236" t="n"/>
      <c r="AA338" s="236" t="n"/>
      <c r="AB338" s="236" t="n"/>
      <c r="AC338" s="236" t="n"/>
      <c r="AD338" s="236" t="n"/>
      <c r="AE338" s="236" t="n"/>
      <c r="AF338" s="264">
        <f>IF(COUNTA(S338:AE338)=0,"",ROUND(AVERAGE(S338:AE338),1))</f>
        <v/>
      </c>
      <c r="AH338" s="236" t="n"/>
      <c r="AI338" s="236" t="n"/>
      <c r="AJ338" s="236" t="n"/>
      <c r="AK338" s="236" t="n"/>
      <c r="AL338" s="236" t="n"/>
      <c r="AM338" s="236" t="n"/>
      <c r="AN338" s="236" t="n"/>
      <c r="AO338" s="236" t="n"/>
      <c r="AP338" s="236" t="n"/>
      <c r="AQ338" s="236" t="n"/>
      <c r="AR338" s="236" t="n"/>
      <c r="AS338" s="236" t="n"/>
      <c r="AT338" s="236" t="n"/>
      <c r="AU338" s="237">
        <f>IF(COUNTA(AH338:AT338)=0,"",ROUND(AVERAGE(AH338:AT338),1))</f>
        <v/>
      </c>
    </row>
    <row r="339" ht="14.4" customHeight="1" s="185">
      <c r="A339" s="233" t="inlineStr">
        <is>
          <t>📊 MOY.</t>
        </is>
      </c>
      <c r="C339" s="252" t="n"/>
      <c r="D339" s="241">
        <f>IF(COUNTA(D324:D338)=0,"",ROUND(AVERAGE(D324:D338),1))</f>
        <v/>
      </c>
      <c r="E339" s="241">
        <f>IF(COUNTA(E324:E338)=0,"",ROUND(AVERAGE(E324:E338),1))</f>
        <v/>
      </c>
      <c r="F339" s="241">
        <f>IF(COUNTA(F324:F338)=0,"",ROUND(AVERAGE(F324:F338),1))</f>
        <v/>
      </c>
      <c r="G339" s="241">
        <f>IF(COUNTA(G324:G338)=0,"",ROUND(AVERAGE(G324:G338),1))</f>
        <v/>
      </c>
      <c r="H339" s="241">
        <f>IF(COUNTA(H324:H338)=0,"",ROUND(AVERAGE(H324:H338),1))</f>
        <v/>
      </c>
      <c r="I339" s="241">
        <f>IF(COUNTA(I324:I338)=0,"",ROUND(AVERAGE(I324:I338),1))</f>
        <v/>
      </c>
      <c r="J339" s="241">
        <f>IF(COUNTA(J324:J338)=0,"",ROUND(AVERAGE(J324:J338),1))</f>
        <v/>
      </c>
      <c r="K339" s="241">
        <f>IF(COUNTA(K324:K338)=0,"",ROUND(AVERAGE(K324:K338),1))</f>
        <v/>
      </c>
      <c r="L339" s="241">
        <f>IF(COUNTA(L324:L338)=0,"",ROUND(AVERAGE(L324:L338),1))</f>
        <v/>
      </c>
      <c r="M339" s="241">
        <f>IF(COUNTA(M324:M338)=0,"",ROUND(AVERAGE(M324:M338),1))</f>
        <v/>
      </c>
      <c r="N339" s="241">
        <f>IF(COUNTA(N324:N338)=0,"",ROUND(AVERAGE(N324:N338),1))</f>
        <v/>
      </c>
      <c r="O339" s="241">
        <f>IF(COUNTA(O324:O338)=0,"",ROUND(AVERAGE(O324:O338),1))</f>
        <v/>
      </c>
      <c r="P339" s="241">
        <f>IF(COUNTA(P324:P338)=0,"",ROUND(AVERAGE(P324:P338),1))</f>
        <v/>
      </c>
      <c r="Q339" s="265">
        <f>IF(COUNTA(Q324:Q338)=0,"",ROUND(AVERAGE(Q324:Q338),1))</f>
        <v/>
      </c>
      <c r="S339" s="241">
        <f>IF(COUNTA(S324:S338)=0,"",ROUND(AVERAGE(S324:S338),1))</f>
        <v/>
      </c>
      <c r="T339" s="241">
        <f>IF(COUNTA(T324:T338)=0,"",ROUND(AVERAGE(T324:T338),1))</f>
        <v/>
      </c>
      <c r="U339" s="241">
        <f>IF(COUNTA(U324:U338)=0,"",ROUND(AVERAGE(U324:U338),1))</f>
        <v/>
      </c>
      <c r="V339" s="241">
        <f>IF(COUNTA(V324:V338)=0,"",ROUND(AVERAGE(V324:V338),1))</f>
        <v/>
      </c>
      <c r="W339" s="241">
        <f>IF(COUNTA(W324:W338)=0,"",ROUND(AVERAGE(W324:W338),1))</f>
        <v/>
      </c>
      <c r="X339" s="241">
        <f>IF(COUNTA(X324:X338)=0,"",ROUND(AVERAGE(X324:X338),1))</f>
        <v/>
      </c>
      <c r="Y339" s="241">
        <f>IF(COUNTA(Y324:Y338)=0,"",ROUND(AVERAGE(Y324:Y338),1))</f>
        <v/>
      </c>
      <c r="Z339" s="241">
        <f>IF(COUNTA(Z324:Z338)=0,"",ROUND(AVERAGE(Z324:Z338),1))</f>
        <v/>
      </c>
      <c r="AA339" s="241">
        <f>IF(COUNTA(AA324:AA338)=0,"",ROUND(AVERAGE(AA324:AA338),1))</f>
        <v/>
      </c>
      <c r="AB339" s="241">
        <f>IF(COUNTA(AB324:AB338)=0,"",ROUND(AVERAGE(AB324:AB338),1))</f>
        <v/>
      </c>
      <c r="AC339" s="241">
        <f>IF(COUNTA(AC324:AC338)=0,"",ROUND(AVERAGE(AC324:AC338),1))</f>
        <v/>
      </c>
      <c r="AD339" s="241">
        <f>IF(COUNTA(AD324:AD338)=0,"",ROUND(AVERAGE(AD324:AD338),1))</f>
        <v/>
      </c>
      <c r="AE339" s="241">
        <f>IF(COUNTA(AE324:AE338)=0,"",ROUND(AVERAGE(AE324:AE338),1))</f>
        <v/>
      </c>
      <c r="AF339" s="265">
        <f>IF(COUNTA(AF324:AF338)=0,"",ROUND(AVERAGE(AF324:AF338),1))</f>
        <v/>
      </c>
      <c r="AH339" s="241">
        <f>IF(COUNTA(AH324:AH338)=0,"",ROUND(AVERAGE(AH324:AH338),1))</f>
        <v/>
      </c>
      <c r="AI339" s="241">
        <f>IF(COUNTA(AI324:AI338)=0,"",ROUND(AVERAGE(AI324:AI338),1))</f>
        <v/>
      </c>
      <c r="AJ339" s="241">
        <f>IF(COUNTA(AJ324:AJ338)=0,"",ROUND(AVERAGE(AJ324:AJ338),1))</f>
        <v/>
      </c>
      <c r="AK339" s="241">
        <f>IF(COUNTA(AK324:AK338)=0,"",ROUND(AVERAGE(AK324:AK338),1))</f>
        <v/>
      </c>
      <c r="AL339" s="241">
        <f>IF(COUNTA(AL324:AL338)=0,"",ROUND(AVERAGE(AL324:AL338),1))</f>
        <v/>
      </c>
      <c r="AM339" s="241">
        <f>IF(COUNTA(AM324:AM338)=0,"",ROUND(AVERAGE(AM324:AM338),1))</f>
        <v/>
      </c>
      <c r="AN339" s="241">
        <f>IF(COUNTA(AN324:AN338)=0,"",ROUND(AVERAGE(AN324:AN338),1))</f>
        <v/>
      </c>
      <c r="AO339" s="241">
        <f>IF(COUNTA(AO324:AO338)=0,"",ROUND(AVERAGE(AO324:AO338),1))</f>
        <v/>
      </c>
      <c r="AP339" s="241">
        <f>IF(COUNTA(AP324:AP338)=0,"",ROUND(AVERAGE(AP324:AP338),1))</f>
        <v/>
      </c>
      <c r="AQ339" s="241">
        <f>IF(COUNTA(AQ324:AQ338)=0,"",ROUND(AVERAGE(AQ324:AQ338),1))</f>
        <v/>
      </c>
      <c r="AR339" s="241">
        <f>IF(COUNTA(AR324:AR338)=0,"",ROUND(AVERAGE(AR324:AR338),1))</f>
        <v/>
      </c>
      <c r="AS339" s="241">
        <f>IF(COUNTA(AS324:AS338)=0,"",ROUND(AVERAGE(AS324:AS338),1))</f>
        <v/>
      </c>
      <c r="AT339" s="241">
        <f>IF(COUNTA(AT324:AT338)=0,"",ROUND(AVERAGE(AT324:AT338),1))</f>
        <v/>
      </c>
      <c r="AU339" s="266">
        <f>IF(COUNTA(AU324:AU338)=0,"",ROUND(AVERAGE(AU324:AU338),1))</f>
        <v/>
      </c>
    </row>
    <row r="340" ht="30" customHeight="1" s="185">
      <c r="A340" s="246" t="inlineStr">
        <is>
          <t>N°</t>
        </is>
      </c>
      <c r="B340" s="247" t="inlineStr">
        <is>
          <t>📅 JEUDI</t>
        </is>
      </c>
      <c r="C340" s="228" t="n"/>
      <c r="D340" s="229" t="inlineStr">
        <is>
          <t>Règles</t>
        </is>
      </c>
      <c r="E340" s="229" t="inlineStr">
        <is>
          <t>Coopér.</t>
        </is>
      </c>
      <c r="F340" s="229" t="inlineStr">
        <is>
          <t>Comm.</t>
        </is>
      </c>
      <c r="G340" s="229" t="inlineStr">
        <is>
          <t>Entraide</t>
        </is>
      </c>
      <c r="H340" s="230" t="inlineStr">
        <is>
          <t>Initiat.</t>
        </is>
      </c>
      <c r="I340" s="230" t="inlineStr">
        <is>
          <t>Gest.mat</t>
        </is>
      </c>
      <c r="J340" s="230" t="inlineStr">
        <is>
          <t>Orga.</t>
        </is>
      </c>
      <c r="K340" s="231" t="inlineStr">
        <is>
          <t>Imagin.</t>
        </is>
      </c>
      <c r="L340" s="231" t="inlineStr">
        <is>
          <t>Expr.art</t>
        </is>
      </c>
      <c r="M340" s="231" t="inlineStr">
        <is>
          <t>Expr.corp</t>
        </is>
      </c>
      <c r="N340" s="232" t="inlineStr">
        <is>
          <t>Coord.</t>
        </is>
      </c>
      <c r="O340" s="232" t="inlineStr">
        <is>
          <t>Endur.</t>
        </is>
      </c>
      <c r="P340" s="232" t="inlineStr">
        <is>
          <t>Esp.sport</t>
        </is>
      </c>
      <c r="Q340" s="267" t="inlineStr">
        <is>
          <t>MOY</t>
        </is>
      </c>
      <c r="R340" s="268" t="inlineStr">
        <is>
          <t>▼ Activité</t>
        </is>
      </c>
      <c r="S340" s="229" t="inlineStr">
        <is>
          <t>Règles</t>
        </is>
      </c>
      <c r="T340" s="229" t="inlineStr">
        <is>
          <t>Coopér.</t>
        </is>
      </c>
      <c r="U340" s="229" t="inlineStr">
        <is>
          <t>Comm.</t>
        </is>
      </c>
      <c r="V340" s="229" t="inlineStr">
        <is>
          <t>Entraide</t>
        </is>
      </c>
      <c r="W340" s="230" t="inlineStr">
        <is>
          <t>Initiat.</t>
        </is>
      </c>
      <c r="X340" s="230" t="inlineStr">
        <is>
          <t>Gest.mat</t>
        </is>
      </c>
      <c r="Y340" s="230" t="inlineStr">
        <is>
          <t>Orga.</t>
        </is>
      </c>
      <c r="Z340" s="231" t="inlineStr">
        <is>
          <t>Imagin.</t>
        </is>
      </c>
      <c r="AA340" s="231" t="inlineStr">
        <is>
          <t>Expr.art</t>
        </is>
      </c>
      <c r="AB340" s="231" t="inlineStr">
        <is>
          <t>Expr.corp</t>
        </is>
      </c>
      <c r="AC340" s="232" t="inlineStr">
        <is>
          <t>Coord.</t>
        </is>
      </c>
      <c r="AD340" s="232" t="inlineStr">
        <is>
          <t>Endur.</t>
        </is>
      </c>
      <c r="AE340" s="232" t="inlineStr">
        <is>
          <t>Esp.sport</t>
        </is>
      </c>
      <c r="AF340" s="267" t="inlineStr">
        <is>
          <t>MOY</t>
        </is>
      </c>
      <c r="AH340" s="229" t="inlineStr">
        <is>
          <t>Règles</t>
        </is>
      </c>
      <c r="AI340" s="229" t="inlineStr">
        <is>
          <t>Coopér.</t>
        </is>
      </c>
      <c r="AJ340" s="229" t="inlineStr">
        <is>
          <t>Comm.</t>
        </is>
      </c>
      <c r="AK340" s="229" t="inlineStr">
        <is>
          <t>Entraide</t>
        </is>
      </c>
      <c r="AL340" s="230" t="inlineStr">
        <is>
          <t>Initiat.</t>
        </is>
      </c>
      <c r="AM340" s="230" t="inlineStr">
        <is>
          <t>Gest.mat</t>
        </is>
      </c>
      <c r="AN340" s="230" t="inlineStr">
        <is>
          <t>Orga.</t>
        </is>
      </c>
      <c r="AO340" s="231" t="inlineStr">
        <is>
          <t>Imagin.</t>
        </is>
      </c>
      <c r="AP340" s="231" t="inlineStr">
        <is>
          <t>Expr.art</t>
        </is>
      </c>
      <c r="AQ340" s="231" t="inlineStr">
        <is>
          <t>Expr.corp</t>
        </is>
      </c>
      <c r="AR340" s="232" t="inlineStr">
        <is>
          <t>Coord.</t>
        </is>
      </c>
      <c r="AS340" s="232" t="inlineStr">
        <is>
          <t>Endur.</t>
        </is>
      </c>
      <c r="AT340" s="232" t="inlineStr">
        <is>
          <t>Esp.sport</t>
        </is>
      </c>
      <c r="AU340" s="269" t="inlineStr">
        <is>
          <t>MOY</t>
        </is>
      </c>
    </row>
    <row r="341" ht="14.4" customHeight="1" s="185">
      <c r="A341" s="213" t="n">
        <v>1</v>
      </c>
      <c r="B341" s="234">
        <f t="array" ref="B341:B341">IFERROR(INDEX(Liste_Enfants!B$4:B$53,SMALL(IF(Liste_Enfants!E$4:E$53="D",ROW(Liste_Enfants!E$4:E$53)-3),1))&amp;" "&amp;INDEX(Liste_Enfants!C$4:C$53,SMALL(IF(Liste_Enfants!E$4:E$53="D",ROW(Liste_Enfants!E$4:E$53)-3),1)),"")</f>
        <v/>
      </c>
      <c r="C341" s="235" t="n"/>
      <c r="D341" s="236" t="n"/>
      <c r="E341" s="236" t="n"/>
      <c r="F341" s="236" t="n"/>
      <c r="G341" s="236" t="n"/>
      <c r="H341" s="236" t="n"/>
      <c r="I341" s="236" t="n"/>
      <c r="J341" s="236" t="n"/>
      <c r="K341" s="236" t="n"/>
      <c r="L341" s="236" t="n"/>
      <c r="M341" s="236" t="n"/>
      <c r="N341" s="236" t="n"/>
      <c r="O341" s="236" t="n"/>
      <c r="P341" s="236" t="n"/>
      <c r="Q341" s="264">
        <f>IF(COUNTA(D341:P341)=0,"",ROUND(AVERAGE(D341:P341),1))</f>
        <v/>
      </c>
      <c r="S341" s="236" t="n"/>
      <c r="T341" s="236" t="n"/>
      <c r="U341" s="236" t="n"/>
      <c r="V341" s="236" t="n"/>
      <c r="W341" s="236" t="n"/>
      <c r="X341" s="236" t="n"/>
      <c r="Y341" s="236" t="n"/>
      <c r="Z341" s="236" t="n"/>
      <c r="AA341" s="236" t="n"/>
      <c r="AB341" s="236" t="n"/>
      <c r="AC341" s="236" t="n"/>
      <c r="AD341" s="236" t="n"/>
      <c r="AE341" s="236" t="n"/>
      <c r="AF341" s="264">
        <f>IF(COUNTA(S341:AE341)=0,"",ROUND(AVERAGE(S341:AE341),1))</f>
        <v/>
      </c>
      <c r="AH341" s="236" t="n"/>
      <c r="AI341" s="236" t="n"/>
      <c r="AJ341" s="236" t="n"/>
      <c r="AK341" s="236" t="n"/>
      <c r="AL341" s="236" t="n"/>
      <c r="AM341" s="236" t="n"/>
      <c r="AN341" s="236" t="n"/>
      <c r="AO341" s="236" t="n"/>
      <c r="AP341" s="236" t="n"/>
      <c r="AQ341" s="236" t="n"/>
      <c r="AR341" s="236" t="n"/>
      <c r="AS341" s="236" t="n"/>
      <c r="AT341" s="236" t="n"/>
      <c r="AU341" s="237">
        <f>IF(COUNTA(AH341:AT341)=0,"",ROUND(AVERAGE(AH341:AT341),1))</f>
        <v/>
      </c>
    </row>
    <row r="342" ht="14.4" customHeight="1" s="185">
      <c r="A342" s="238" t="n">
        <v>2</v>
      </c>
      <c r="B342" s="239">
        <f t="array" ref="B342:B342">IFERROR(INDEX(Liste_Enfants!B$4:B$53,SMALL(IF(Liste_Enfants!E$4:E$53="D",ROW(Liste_Enfants!E$4:E$53)-3),2))&amp;" "&amp;INDEX(Liste_Enfants!C$4:C$53,SMALL(IF(Liste_Enfants!E$4:E$53="D",ROW(Liste_Enfants!E$4:E$53)-3),2)),"")</f>
        <v/>
      </c>
      <c r="C342" s="235" t="n"/>
      <c r="D342" s="236" t="n"/>
      <c r="E342" s="236" t="n"/>
      <c r="F342" s="236" t="n"/>
      <c r="G342" s="236" t="n"/>
      <c r="H342" s="236" t="n"/>
      <c r="I342" s="236" t="n"/>
      <c r="J342" s="236" t="n"/>
      <c r="K342" s="236" t="n"/>
      <c r="L342" s="236" t="n"/>
      <c r="M342" s="236" t="n"/>
      <c r="N342" s="236" t="n"/>
      <c r="O342" s="236" t="n"/>
      <c r="P342" s="236" t="n"/>
      <c r="Q342" s="264">
        <f>IF(COUNTA(D342:P342)=0,"",ROUND(AVERAGE(D342:P342),1))</f>
        <v/>
      </c>
      <c r="S342" s="236" t="n"/>
      <c r="T342" s="236" t="n"/>
      <c r="U342" s="236" t="n"/>
      <c r="V342" s="236" t="n"/>
      <c r="W342" s="236" t="n"/>
      <c r="X342" s="236" t="n"/>
      <c r="Y342" s="236" t="n"/>
      <c r="Z342" s="236" t="n"/>
      <c r="AA342" s="236" t="n"/>
      <c r="AB342" s="236" t="n"/>
      <c r="AC342" s="236" t="n"/>
      <c r="AD342" s="236" t="n"/>
      <c r="AE342" s="236" t="n"/>
      <c r="AF342" s="264">
        <f>IF(COUNTA(S342:AE342)=0,"",ROUND(AVERAGE(S342:AE342),1))</f>
        <v/>
      </c>
      <c r="AH342" s="236" t="n"/>
      <c r="AI342" s="236" t="n"/>
      <c r="AJ342" s="236" t="n"/>
      <c r="AK342" s="236" t="n"/>
      <c r="AL342" s="236" t="n"/>
      <c r="AM342" s="236" t="n"/>
      <c r="AN342" s="236" t="n"/>
      <c r="AO342" s="236" t="n"/>
      <c r="AP342" s="236" t="n"/>
      <c r="AQ342" s="236" t="n"/>
      <c r="AR342" s="236" t="n"/>
      <c r="AS342" s="236" t="n"/>
      <c r="AT342" s="236" t="n"/>
      <c r="AU342" s="237">
        <f>IF(COUNTA(AH342:AT342)=0,"",ROUND(AVERAGE(AH342:AT342),1))</f>
        <v/>
      </c>
    </row>
    <row r="343" ht="14.4" customHeight="1" s="185">
      <c r="A343" s="213" t="n">
        <v>3</v>
      </c>
      <c r="B343" s="234">
        <f t="array" ref="B343:B343">IFERROR(INDEX(Liste_Enfants!B$4:B$53,SMALL(IF(Liste_Enfants!E$4:E$53="D",ROW(Liste_Enfants!E$4:E$53)-3),3))&amp;" "&amp;INDEX(Liste_Enfants!C$4:C$53,SMALL(IF(Liste_Enfants!E$4:E$53="D",ROW(Liste_Enfants!E$4:E$53)-3),3)),"")</f>
        <v/>
      </c>
      <c r="C343" s="235" t="n"/>
      <c r="D343" s="236" t="n"/>
      <c r="E343" s="236" t="n"/>
      <c r="F343" s="236" t="n"/>
      <c r="G343" s="236" t="n"/>
      <c r="H343" s="236" t="n"/>
      <c r="I343" s="236" t="n"/>
      <c r="J343" s="236" t="n"/>
      <c r="K343" s="236" t="n"/>
      <c r="L343" s="236" t="n"/>
      <c r="M343" s="236" t="n"/>
      <c r="N343" s="236" t="n"/>
      <c r="O343" s="236" t="n"/>
      <c r="P343" s="236" t="n"/>
      <c r="Q343" s="264">
        <f>IF(COUNTA(D343:P343)=0,"",ROUND(AVERAGE(D343:P343),1))</f>
        <v/>
      </c>
      <c r="S343" s="236" t="n"/>
      <c r="T343" s="236" t="n"/>
      <c r="U343" s="236" t="n"/>
      <c r="V343" s="236" t="n"/>
      <c r="W343" s="236" t="n"/>
      <c r="X343" s="236" t="n"/>
      <c r="Y343" s="236" t="n"/>
      <c r="Z343" s="236" t="n"/>
      <c r="AA343" s="236" t="n"/>
      <c r="AB343" s="236" t="n"/>
      <c r="AC343" s="236" t="n"/>
      <c r="AD343" s="236" t="n"/>
      <c r="AE343" s="236" t="n"/>
      <c r="AF343" s="264">
        <f>IF(COUNTA(S343:AE343)=0,"",ROUND(AVERAGE(S343:AE343),1))</f>
        <v/>
      </c>
      <c r="AH343" s="236" t="n"/>
      <c r="AI343" s="236" t="n"/>
      <c r="AJ343" s="236" t="n"/>
      <c r="AK343" s="236" t="n"/>
      <c r="AL343" s="236" t="n"/>
      <c r="AM343" s="236" t="n"/>
      <c r="AN343" s="236" t="n"/>
      <c r="AO343" s="236" t="n"/>
      <c r="AP343" s="236" t="n"/>
      <c r="AQ343" s="236" t="n"/>
      <c r="AR343" s="236" t="n"/>
      <c r="AS343" s="236" t="n"/>
      <c r="AT343" s="236" t="n"/>
      <c r="AU343" s="237">
        <f>IF(COUNTA(AH343:AT343)=0,"",ROUND(AVERAGE(AH343:AT343),1))</f>
        <v/>
      </c>
    </row>
    <row r="344" ht="14.4" customHeight="1" s="185">
      <c r="A344" s="238" t="n">
        <v>4</v>
      </c>
      <c r="B344" s="239">
        <f t="array" ref="B344:B344">IFERROR(INDEX(Liste_Enfants!B$4:B$53,SMALL(IF(Liste_Enfants!E$4:E$53="D",ROW(Liste_Enfants!E$4:E$53)-3),4))&amp;" "&amp;INDEX(Liste_Enfants!C$4:C$53,SMALL(IF(Liste_Enfants!E$4:E$53="D",ROW(Liste_Enfants!E$4:E$53)-3),4)),"")</f>
        <v/>
      </c>
      <c r="C344" s="235" t="n"/>
      <c r="D344" s="236" t="n"/>
      <c r="E344" s="236" t="n"/>
      <c r="F344" s="236" t="n"/>
      <c r="G344" s="236" t="n"/>
      <c r="H344" s="236" t="n"/>
      <c r="I344" s="236" t="n"/>
      <c r="J344" s="236" t="n"/>
      <c r="K344" s="236" t="n"/>
      <c r="L344" s="236" t="n"/>
      <c r="M344" s="236" t="n"/>
      <c r="N344" s="236" t="n"/>
      <c r="O344" s="236" t="n"/>
      <c r="P344" s="236" t="n"/>
      <c r="Q344" s="264">
        <f>IF(COUNTA(D344:P344)=0,"",ROUND(AVERAGE(D344:P344),1))</f>
        <v/>
      </c>
      <c r="S344" s="236" t="n"/>
      <c r="T344" s="236" t="n"/>
      <c r="U344" s="236" t="n"/>
      <c r="V344" s="236" t="n"/>
      <c r="W344" s="236" t="n"/>
      <c r="X344" s="236" t="n"/>
      <c r="Y344" s="236" t="n"/>
      <c r="Z344" s="236" t="n"/>
      <c r="AA344" s="236" t="n"/>
      <c r="AB344" s="236" t="n"/>
      <c r="AC344" s="236" t="n"/>
      <c r="AD344" s="236" t="n"/>
      <c r="AE344" s="236" t="n"/>
      <c r="AF344" s="264">
        <f>IF(COUNTA(S344:AE344)=0,"",ROUND(AVERAGE(S344:AE344),1))</f>
        <v/>
      </c>
      <c r="AH344" s="236" t="n"/>
      <c r="AI344" s="236" t="n"/>
      <c r="AJ344" s="236" t="n"/>
      <c r="AK344" s="236" t="n"/>
      <c r="AL344" s="236" t="n"/>
      <c r="AM344" s="236" t="n"/>
      <c r="AN344" s="236" t="n"/>
      <c r="AO344" s="236" t="n"/>
      <c r="AP344" s="236" t="n"/>
      <c r="AQ344" s="236" t="n"/>
      <c r="AR344" s="236" t="n"/>
      <c r="AS344" s="236" t="n"/>
      <c r="AT344" s="236" t="n"/>
      <c r="AU344" s="237">
        <f>IF(COUNTA(AH344:AT344)=0,"",ROUND(AVERAGE(AH344:AT344),1))</f>
        <v/>
      </c>
    </row>
    <row r="345" ht="14.4" customHeight="1" s="185">
      <c r="A345" s="213" t="n">
        <v>5</v>
      </c>
      <c r="B345" s="234">
        <f t="array" ref="B345:B345">IFERROR(INDEX(Liste_Enfants!B$4:B$53,SMALL(IF(Liste_Enfants!E$4:E$53="D",ROW(Liste_Enfants!E$4:E$53)-3),5))&amp;" "&amp;INDEX(Liste_Enfants!C$4:C$53,SMALL(IF(Liste_Enfants!E$4:E$53="D",ROW(Liste_Enfants!E$4:E$53)-3),5)),"")</f>
        <v/>
      </c>
      <c r="C345" s="235" t="n"/>
      <c r="D345" s="236" t="n"/>
      <c r="E345" s="236" t="n"/>
      <c r="F345" s="236" t="n"/>
      <c r="G345" s="236" t="n"/>
      <c r="H345" s="236" t="n"/>
      <c r="I345" s="236" t="n"/>
      <c r="J345" s="236" t="n"/>
      <c r="K345" s="236" t="n"/>
      <c r="L345" s="236" t="n"/>
      <c r="M345" s="236" t="n"/>
      <c r="N345" s="236" t="n"/>
      <c r="O345" s="236" t="n"/>
      <c r="P345" s="236" t="n"/>
      <c r="Q345" s="264">
        <f>IF(COUNTA(D345:P345)=0,"",ROUND(AVERAGE(D345:P345),1))</f>
        <v/>
      </c>
      <c r="S345" s="236" t="n"/>
      <c r="T345" s="236" t="n"/>
      <c r="U345" s="236" t="n"/>
      <c r="V345" s="236" t="n"/>
      <c r="W345" s="236" t="n"/>
      <c r="X345" s="236" t="n"/>
      <c r="Y345" s="236" t="n"/>
      <c r="Z345" s="236" t="n"/>
      <c r="AA345" s="236" t="n"/>
      <c r="AB345" s="236" t="n"/>
      <c r="AC345" s="236" t="n"/>
      <c r="AD345" s="236" t="n"/>
      <c r="AE345" s="236" t="n"/>
      <c r="AF345" s="264">
        <f>IF(COUNTA(S345:AE345)=0,"",ROUND(AVERAGE(S345:AE345),1))</f>
        <v/>
      </c>
      <c r="AH345" s="236" t="n"/>
      <c r="AI345" s="236" t="n"/>
      <c r="AJ345" s="236" t="n"/>
      <c r="AK345" s="236" t="n"/>
      <c r="AL345" s="236" t="n"/>
      <c r="AM345" s="236" t="n"/>
      <c r="AN345" s="236" t="n"/>
      <c r="AO345" s="236" t="n"/>
      <c r="AP345" s="236" t="n"/>
      <c r="AQ345" s="236" t="n"/>
      <c r="AR345" s="236" t="n"/>
      <c r="AS345" s="236" t="n"/>
      <c r="AT345" s="236" t="n"/>
      <c r="AU345" s="237">
        <f>IF(COUNTA(AH345:AT345)=0,"",ROUND(AVERAGE(AH345:AT345),1))</f>
        <v/>
      </c>
    </row>
    <row r="346" ht="14.4" customHeight="1" s="185">
      <c r="A346" s="238" t="n">
        <v>6</v>
      </c>
      <c r="B346" s="239">
        <f t="array" ref="B346:B346">IFERROR(INDEX(Liste_Enfants!B$4:B$53,SMALL(IF(Liste_Enfants!E$4:E$53="D",ROW(Liste_Enfants!E$4:E$53)-3),6))&amp;" "&amp;INDEX(Liste_Enfants!C$4:C$53,SMALL(IF(Liste_Enfants!E$4:E$53="D",ROW(Liste_Enfants!E$4:E$53)-3),6)),"")</f>
        <v/>
      </c>
      <c r="C346" s="235" t="n"/>
      <c r="D346" s="236" t="n"/>
      <c r="E346" s="236" t="n"/>
      <c r="F346" s="236" t="n"/>
      <c r="G346" s="236" t="n"/>
      <c r="H346" s="236" t="n"/>
      <c r="I346" s="236" t="n"/>
      <c r="J346" s="236" t="n"/>
      <c r="K346" s="236" t="n"/>
      <c r="L346" s="236" t="n"/>
      <c r="M346" s="236" t="n"/>
      <c r="N346" s="236" t="n"/>
      <c r="O346" s="236" t="n"/>
      <c r="P346" s="236" t="n"/>
      <c r="Q346" s="264">
        <f>IF(COUNTA(D346:P346)=0,"",ROUND(AVERAGE(D346:P346),1))</f>
        <v/>
      </c>
      <c r="S346" s="236" t="n"/>
      <c r="T346" s="236" t="n"/>
      <c r="U346" s="236" t="n"/>
      <c r="V346" s="236" t="n"/>
      <c r="W346" s="236" t="n"/>
      <c r="X346" s="236" t="n"/>
      <c r="Y346" s="236" t="n"/>
      <c r="Z346" s="236" t="n"/>
      <c r="AA346" s="236" t="n"/>
      <c r="AB346" s="236" t="n"/>
      <c r="AC346" s="236" t="n"/>
      <c r="AD346" s="236" t="n"/>
      <c r="AE346" s="236" t="n"/>
      <c r="AF346" s="264">
        <f>IF(COUNTA(S346:AE346)=0,"",ROUND(AVERAGE(S346:AE346),1))</f>
        <v/>
      </c>
      <c r="AH346" s="236" t="n"/>
      <c r="AI346" s="236" t="n"/>
      <c r="AJ346" s="236" t="n"/>
      <c r="AK346" s="236" t="n"/>
      <c r="AL346" s="236" t="n"/>
      <c r="AM346" s="236" t="n"/>
      <c r="AN346" s="236" t="n"/>
      <c r="AO346" s="236" t="n"/>
      <c r="AP346" s="236" t="n"/>
      <c r="AQ346" s="236" t="n"/>
      <c r="AR346" s="236" t="n"/>
      <c r="AS346" s="236" t="n"/>
      <c r="AT346" s="236" t="n"/>
      <c r="AU346" s="237">
        <f>IF(COUNTA(AH346:AT346)=0,"",ROUND(AVERAGE(AH346:AT346),1))</f>
        <v/>
      </c>
    </row>
    <row r="347" ht="14.4" customHeight="1" s="185">
      <c r="A347" s="213" t="n">
        <v>7</v>
      </c>
      <c r="B347" s="234">
        <f t="array" ref="B347:B347">IFERROR(INDEX(Liste_Enfants!B$4:B$53,SMALL(IF(Liste_Enfants!E$4:E$53="D",ROW(Liste_Enfants!E$4:E$53)-3),7))&amp;" "&amp;INDEX(Liste_Enfants!C$4:C$53,SMALL(IF(Liste_Enfants!E$4:E$53="D",ROW(Liste_Enfants!E$4:E$53)-3),7)),"")</f>
        <v/>
      </c>
      <c r="C347" s="235" t="n"/>
      <c r="D347" s="236" t="n"/>
      <c r="E347" s="236" t="n"/>
      <c r="F347" s="236" t="n"/>
      <c r="G347" s="236" t="n"/>
      <c r="H347" s="236" t="n"/>
      <c r="I347" s="236" t="n"/>
      <c r="J347" s="236" t="n"/>
      <c r="K347" s="236" t="n"/>
      <c r="L347" s="236" t="n"/>
      <c r="M347" s="236" t="n"/>
      <c r="N347" s="236" t="n"/>
      <c r="O347" s="236" t="n"/>
      <c r="P347" s="236" t="n"/>
      <c r="Q347" s="264">
        <f>IF(COUNTA(D347:P347)=0,"",ROUND(AVERAGE(D347:P347),1))</f>
        <v/>
      </c>
      <c r="S347" s="236" t="n"/>
      <c r="T347" s="236" t="n"/>
      <c r="U347" s="236" t="n"/>
      <c r="V347" s="236" t="n"/>
      <c r="W347" s="236" t="n"/>
      <c r="X347" s="236" t="n"/>
      <c r="Y347" s="236" t="n"/>
      <c r="Z347" s="236" t="n"/>
      <c r="AA347" s="236" t="n"/>
      <c r="AB347" s="236" t="n"/>
      <c r="AC347" s="236" t="n"/>
      <c r="AD347" s="236" t="n"/>
      <c r="AE347" s="236" t="n"/>
      <c r="AF347" s="264">
        <f>IF(COUNTA(S347:AE347)=0,"",ROUND(AVERAGE(S347:AE347),1))</f>
        <v/>
      </c>
      <c r="AH347" s="236" t="n"/>
      <c r="AI347" s="236" t="n"/>
      <c r="AJ347" s="236" t="n"/>
      <c r="AK347" s="236" t="n"/>
      <c r="AL347" s="236" t="n"/>
      <c r="AM347" s="236" t="n"/>
      <c r="AN347" s="236" t="n"/>
      <c r="AO347" s="236" t="n"/>
      <c r="AP347" s="236" t="n"/>
      <c r="AQ347" s="236" t="n"/>
      <c r="AR347" s="236" t="n"/>
      <c r="AS347" s="236" t="n"/>
      <c r="AT347" s="236" t="n"/>
      <c r="AU347" s="237">
        <f>IF(COUNTA(AH347:AT347)=0,"",ROUND(AVERAGE(AH347:AT347),1))</f>
        <v/>
      </c>
    </row>
    <row r="348" ht="14.4" customHeight="1" s="185">
      <c r="A348" s="238" t="n">
        <v>8</v>
      </c>
      <c r="B348" s="239">
        <f t="array" ref="B348:B348">IFERROR(INDEX(Liste_Enfants!B$4:B$53,SMALL(IF(Liste_Enfants!E$4:E$53="D",ROW(Liste_Enfants!E$4:E$53)-3),8))&amp;" "&amp;INDEX(Liste_Enfants!C$4:C$53,SMALL(IF(Liste_Enfants!E$4:E$53="D",ROW(Liste_Enfants!E$4:E$53)-3),8)),"")</f>
        <v/>
      </c>
      <c r="C348" s="235" t="n"/>
      <c r="D348" s="236" t="n"/>
      <c r="E348" s="236" t="n"/>
      <c r="F348" s="236" t="n"/>
      <c r="G348" s="236" t="n"/>
      <c r="H348" s="236" t="n"/>
      <c r="I348" s="236" t="n"/>
      <c r="J348" s="236" t="n"/>
      <c r="K348" s="236" t="n"/>
      <c r="L348" s="236" t="n"/>
      <c r="M348" s="236" t="n"/>
      <c r="N348" s="236" t="n"/>
      <c r="O348" s="236" t="n"/>
      <c r="P348" s="236" t="n"/>
      <c r="Q348" s="264">
        <f>IF(COUNTA(D348:P348)=0,"",ROUND(AVERAGE(D348:P348),1))</f>
        <v/>
      </c>
      <c r="S348" s="236" t="n"/>
      <c r="T348" s="236" t="n"/>
      <c r="U348" s="236" t="n"/>
      <c r="V348" s="236" t="n"/>
      <c r="W348" s="236" t="n"/>
      <c r="X348" s="236" t="n"/>
      <c r="Y348" s="236" t="n"/>
      <c r="Z348" s="236" t="n"/>
      <c r="AA348" s="236" t="n"/>
      <c r="AB348" s="236" t="n"/>
      <c r="AC348" s="236" t="n"/>
      <c r="AD348" s="236" t="n"/>
      <c r="AE348" s="236" t="n"/>
      <c r="AF348" s="264">
        <f>IF(COUNTA(S348:AE348)=0,"",ROUND(AVERAGE(S348:AE348),1))</f>
        <v/>
      </c>
      <c r="AH348" s="236" t="n"/>
      <c r="AI348" s="236" t="n"/>
      <c r="AJ348" s="236" t="n"/>
      <c r="AK348" s="236" t="n"/>
      <c r="AL348" s="236" t="n"/>
      <c r="AM348" s="236" t="n"/>
      <c r="AN348" s="236" t="n"/>
      <c r="AO348" s="236" t="n"/>
      <c r="AP348" s="236" t="n"/>
      <c r="AQ348" s="236" t="n"/>
      <c r="AR348" s="236" t="n"/>
      <c r="AS348" s="236" t="n"/>
      <c r="AT348" s="236" t="n"/>
      <c r="AU348" s="237">
        <f>IF(COUNTA(AH348:AT348)=0,"",ROUND(AVERAGE(AH348:AT348),1))</f>
        <v/>
      </c>
    </row>
    <row r="349" ht="14.4" customHeight="1" s="185">
      <c r="A349" s="213" t="n">
        <v>9</v>
      </c>
      <c r="B349" s="234">
        <f t="array" ref="B349:B349">IFERROR(INDEX(Liste_Enfants!B$4:B$53,SMALL(IF(Liste_Enfants!E$4:E$53="D",ROW(Liste_Enfants!E$4:E$53)-3),9))&amp;" "&amp;INDEX(Liste_Enfants!C$4:C$53,SMALL(IF(Liste_Enfants!E$4:E$53="D",ROW(Liste_Enfants!E$4:E$53)-3),9)),"")</f>
        <v/>
      </c>
      <c r="C349" s="235" t="n"/>
      <c r="D349" s="236" t="n"/>
      <c r="E349" s="236" t="n"/>
      <c r="F349" s="236" t="n"/>
      <c r="G349" s="236" t="n"/>
      <c r="H349" s="236" t="n"/>
      <c r="I349" s="236" t="n"/>
      <c r="J349" s="236" t="n"/>
      <c r="K349" s="236" t="n"/>
      <c r="L349" s="236" t="n"/>
      <c r="M349" s="236" t="n"/>
      <c r="N349" s="236" t="n"/>
      <c r="O349" s="236" t="n"/>
      <c r="P349" s="236" t="n"/>
      <c r="Q349" s="264">
        <f>IF(COUNTA(D349:P349)=0,"",ROUND(AVERAGE(D349:P349),1))</f>
        <v/>
      </c>
      <c r="S349" s="236" t="n"/>
      <c r="T349" s="236" t="n"/>
      <c r="U349" s="236" t="n"/>
      <c r="V349" s="236" t="n"/>
      <c r="W349" s="236" t="n"/>
      <c r="X349" s="236" t="n"/>
      <c r="Y349" s="236" t="n"/>
      <c r="Z349" s="236" t="n"/>
      <c r="AA349" s="236" t="n"/>
      <c r="AB349" s="236" t="n"/>
      <c r="AC349" s="236" t="n"/>
      <c r="AD349" s="236" t="n"/>
      <c r="AE349" s="236" t="n"/>
      <c r="AF349" s="264">
        <f>IF(COUNTA(S349:AE349)=0,"",ROUND(AVERAGE(S349:AE349),1))</f>
        <v/>
      </c>
      <c r="AH349" s="236" t="n"/>
      <c r="AI349" s="236" t="n"/>
      <c r="AJ349" s="236" t="n"/>
      <c r="AK349" s="236" t="n"/>
      <c r="AL349" s="236" t="n"/>
      <c r="AM349" s="236" t="n"/>
      <c r="AN349" s="236" t="n"/>
      <c r="AO349" s="236" t="n"/>
      <c r="AP349" s="236" t="n"/>
      <c r="AQ349" s="236" t="n"/>
      <c r="AR349" s="236" t="n"/>
      <c r="AS349" s="236" t="n"/>
      <c r="AT349" s="236" t="n"/>
      <c r="AU349" s="237">
        <f>IF(COUNTA(AH349:AT349)=0,"",ROUND(AVERAGE(AH349:AT349),1))</f>
        <v/>
      </c>
    </row>
    <row r="350" ht="14.4" customHeight="1" s="185">
      <c r="A350" s="238" t="n">
        <v>10</v>
      </c>
      <c r="B350" s="239">
        <f t="array" ref="B350:B350">IFERROR(INDEX(Liste_Enfants!B$4:B$53,SMALL(IF(Liste_Enfants!E$4:E$53="D",ROW(Liste_Enfants!E$4:E$53)-3),10))&amp;" "&amp;INDEX(Liste_Enfants!C$4:C$53,SMALL(IF(Liste_Enfants!E$4:E$53="D",ROW(Liste_Enfants!E$4:E$53)-3),10)),"")</f>
        <v/>
      </c>
      <c r="C350" s="235" t="n"/>
      <c r="D350" s="236" t="n"/>
      <c r="E350" s="236" t="n"/>
      <c r="F350" s="236" t="n"/>
      <c r="G350" s="236" t="n"/>
      <c r="H350" s="236" t="n"/>
      <c r="I350" s="236" t="n"/>
      <c r="J350" s="236" t="n"/>
      <c r="K350" s="236" t="n"/>
      <c r="L350" s="236" t="n"/>
      <c r="M350" s="236" t="n"/>
      <c r="N350" s="236" t="n"/>
      <c r="O350" s="236" t="n"/>
      <c r="P350" s="236" t="n"/>
      <c r="Q350" s="264">
        <f>IF(COUNTA(D350:P350)=0,"",ROUND(AVERAGE(D350:P350),1))</f>
        <v/>
      </c>
      <c r="S350" s="236" t="n"/>
      <c r="T350" s="236" t="n"/>
      <c r="U350" s="236" t="n"/>
      <c r="V350" s="236" t="n"/>
      <c r="W350" s="236" t="n"/>
      <c r="X350" s="236" t="n"/>
      <c r="Y350" s="236" t="n"/>
      <c r="Z350" s="236" t="n"/>
      <c r="AA350" s="236" t="n"/>
      <c r="AB350" s="236" t="n"/>
      <c r="AC350" s="236" t="n"/>
      <c r="AD350" s="236" t="n"/>
      <c r="AE350" s="236" t="n"/>
      <c r="AF350" s="264">
        <f>IF(COUNTA(S350:AE350)=0,"",ROUND(AVERAGE(S350:AE350),1))</f>
        <v/>
      </c>
      <c r="AH350" s="236" t="n"/>
      <c r="AI350" s="236" t="n"/>
      <c r="AJ350" s="236" t="n"/>
      <c r="AK350" s="236" t="n"/>
      <c r="AL350" s="236" t="n"/>
      <c r="AM350" s="236" t="n"/>
      <c r="AN350" s="236" t="n"/>
      <c r="AO350" s="236" t="n"/>
      <c r="AP350" s="236" t="n"/>
      <c r="AQ350" s="236" t="n"/>
      <c r="AR350" s="236" t="n"/>
      <c r="AS350" s="236" t="n"/>
      <c r="AT350" s="236" t="n"/>
      <c r="AU350" s="237">
        <f>IF(COUNTA(AH350:AT350)=0,"",ROUND(AVERAGE(AH350:AT350),1))</f>
        <v/>
      </c>
    </row>
    <row r="351" ht="14.4" customHeight="1" s="185">
      <c r="A351" s="213" t="n">
        <v>11</v>
      </c>
      <c r="B351" s="234">
        <f t="array" ref="B351:B351">IFERROR(INDEX(Liste_Enfants!B$4:B$53,SMALL(IF(Liste_Enfants!E$4:E$53="D",ROW(Liste_Enfants!E$4:E$53)-3),11))&amp;" "&amp;INDEX(Liste_Enfants!C$4:C$53,SMALL(IF(Liste_Enfants!E$4:E$53="D",ROW(Liste_Enfants!E$4:E$53)-3),11)),"")</f>
        <v/>
      </c>
      <c r="C351" s="235" t="n"/>
      <c r="D351" s="236" t="n"/>
      <c r="E351" s="236" t="n"/>
      <c r="F351" s="236" t="n"/>
      <c r="G351" s="236" t="n"/>
      <c r="H351" s="236" t="n"/>
      <c r="I351" s="236" t="n"/>
      <c r="J351" s="236" t="n"/>
      <c r="K351" s="236" t="n"/>
      <c r="L351" s="236" t="n"/>
      <c r="M351" s="236" t="n"/>
      <c r="N351" s="236" t="n"/>
      <c r="O351" s="236" t="n"/>
      <c r="P351" s="236" t="n"/>
      <c r="Q351" s="264">
        <f>IF(COUNTA(D351:P351)=0,"",ROUND(AVERAGE(D351:P351),1))</f>
        <v/>
      </c>
      <c r="S351" s="236" t="n"/>
      <c r="T351" s="236" t="n"/>
      <c r="U351" s="236" t="n"/>
      <c r="V351" s="236" t="n"/>
      <c r="W351" s="236" t="n"/>
      <c r="X351" s="236" t="n"/>
      <c r="Y351" s="236" t="n"/>
      <c r="Z351" s="236" t="n"/>
      <c r="AA351" s="236" t="n"/>
      <c r="AB351" s="236" t="n"/>
      <c r="AC351" s="236" t="n"/>
      <c r="AD351" s="236" t="n"/>
      <c r="AE351" s="236" t="n"/>
      <c r="AF351" s="264">
        <f>IF(COUNTA(S351:AE351)=0,"",ROUND(AVERAGE(S351:AE351),1))</f>
        <v/>
      </c>
      <c r="AH351" s="236" t="n"/>
      <c r="AI351" s="236" t="n"/>
      <c r="AJ351" s="236" t="n"/>
      <c r="AK351" s="236" t="n"/>
      <c r="AL351" s="236" t="n"/>
      <c r="AM351" s="236" t="n"/>
      <c r="AN351" s="236" t="n"/>
      <c r="AO351" s="236" t="n"/>
      <c r="AP351" s="236" t="n"/>
      <c r="AQ351" s="236" t="n"/>
      <c r="AR351" s="236" t="n"/>
      <c r="AS351" s="236" t="n"/>
      <c r="AT351" s="236" t="n"/>
      <c r="AU351" s="237">
        <f>IF(COUNTA(AH351:AT351)=0,"",ROUND(AVERAGE(AH351:AT351),1))</f>
        <v/>
      </c>
    </row>
    <row r="352" ht="14.4" customHeight="1" s="185">
      <c r="A352" s="238" t="n">
        <v>12</v>
      </c>
      <c r="B352" s="239">
        <f t="array" ref="B352:B352">IFERROR(INDEX(Liste_Enfants!B$4:B$53,SMALL(IF(Liste_Enfants!E$4:E$53="D",ROW(Liste_Enfants!E$4:E$53)-3),12))&amp;" "&amp;INDEX(Liste_Enfants!C$4:C$53,SMALL(IF(Liste_Enfants!E$4:E$53="D",ROW(Liste_Enfants!E$4:E$53)-3),12)),"")</f>
        <v/>
      </c>
      <c r="C352" s="235" t="n"/>
      <c r="D352" s="236" t="n"/>
      <c r="E352" s="236" t="n"/>
      <c r="F352" s="236" t="n"/>
      <c r="G352" s="236" t="n"/>
      <c r="H352" s="236" t="n"/>
      <c r="I352" s="236" t="n"/>
      <c r="J352" s="236" t="n"/>
      <c r="K352" s="236" t="n"/>
      <c r="L352" s="236" t="n"/>
      <c r="M352" s="236" t="n"/>
      <c r="N352" s="236" t="n"/>
      <c r="O352" s="236" t="n"/>
      <c r="P352" s="236" t="n"/>
      <c r="Q352" s="264">
        <f>IF(COUNTA(D352:P352)=0,"",ROUND(AVERAGE(D352:P352),1))</f>
        <v/>
      </c>
      <c r="S352" s="236" t="n"/>
      <c r="T352" s="236" t="n"/>
      <c r="U352" s="236" t="n"/>
      <c r="V352" s="236" t="n"/>
      <c r="W352" s="236" t="n"/>
      <c r="X352" s="236" t="n"/>
      <c r="Y352" s="236" t="n"/>
      <c r="Z352" s="236" t="n"/>
      <c r="AA352" s="236" t="n"/>
      <c r="AB352" s="236" t="n"/>
      <c r="AC352" s="236" t="n"/>
      <c r="AD352" s="236" t="n"/>
      <c r="AE352" s="236" t="n"/>
      <c r="AF352" s="264">
        <f>IF(COUNTA(S352:AE352)=0,"",ROUND(AVERAGE(S352:AE352),1))</f>
        <v/>
      </c>
      <c r="AH352" s="236" t="n"/>
      <c r="AI352" s="236" t="n"/>
      <c r="AJ352" s="236" t="n"/>
      <c r="AK352" s="236" t="n"/>
      <c r="AL352" s="236" t="n"/>
      <c r="AM352" s="236" t="n"/>
      <c r="AN352" s="236" t="n"/>
      <c r="AO352" s="236" t="n"/>
      <c r="AP352" s="236" t="n"/>
      <c r="AQ352" s="236" t="n"/>
      <c r="AR352" s="236" t="n"/>
      <c r="AS352" s="236" t="n"/>
      <c r="AT352" s="236" t="n"/>
      <c r="AU352" s="237">
        <f>IF(COUNTA(AH352:AT352)=0,"",ROUND(AVERAGE(AH352:AT352),1))</f>
        <v/>
      </c>
    </row>
    <row r="353" ht="14.4" customHeight="1" s="185">
      <c r="A353" s="213" t="n">
        <v>13</v>
      </c>
      <c r="B353" s="234">
        <f t="array" ref="B353:B353">IFERROR(INDEX(Liste_Enfants!B$4:B$53,SMALL(IF(Liste_Enfants!E$4:E$53="D",ROW(Liste_Enfants!E$4:E$53)-3),13))&amp;" "&amp;INDEX(Liste_Enfants!C$4:C$53,SMALL(IF(Liste_Enfants!E$4:E$53="D",ROW(Liste_Enfants!E$4:E$53)-3),13)),"")</f>
        <v/>
      </c>
      <c r="C353" s="235" t="n"/>
      <c r="D353" s="236" t="n"/>
      <c r="E353" s="236" t="n"/>
      <c r="F353" s="236" t="n"/>
      <c r="G353" s="236" t="n"/>
      <c r="H353" s="236" t="n"/>
      <c r="I353" s="236" t="n"/>
      <c r="J353" s="236" t="n"/>
      <c r="K353" s="236" t="n"/>
      <c r="L353" s="236" t="n"/>
      <c r="M353" s="236" t="n"/>
      <c r="N353" s="236" t="n"/>
      <c r="O353" s="236" t="n"/>
      <c r="P353" s="236" t="n"/>
      <c r="Q353" s="264">
        <f>IF(COUNTA(D353:P353)=0,"",ROUND(AVERAGE(D353:P353),1))</f>
        <v/>
      </c>
      <c r="S353" s="236" t="n"/>
      <c r="T353" s="236" t="n"/>
      <c r="U353" s="236" t="n"/>
      <c r="V353" s="236" t="n"/>
      <c r="W353" s="236" t="n"/>
      <c r="X353" s="236" t="n"/>
      <c r="Y353" s="236" t="n"/>
      <c r="Z353" s="236" t="n"/>
      <c r="AA353" s="236" t="n"/>
      <c r="AB353" s="236" t="n"/>
      <c r="AC353" s="236" t="n"/>
      <c r="AD353" s="236" t="n"/>
      <c r="AE353" s="236" t="n"/>
      <c r="AF353" s="264">
        <f>IF(COUNTA(S353:AE353)=0,"",ROUND(AVERAGE(S353:AE353),1))</f>
        <v/>
      </c>
      <c r="AH353" s="236" t="n"/>
      <c r="AI353" s="236" t="n"/>
      <c r="AJ353" s="236" t="n"/>
      <c r="AK353" s="236" t="n"/>
      <c r="AL353" s="236" t="n"/>
      <c r="AM353" s="236" t="n"/>
      <c r="AN353" s="236" t="n"/>
      <c r="AO353" s="236" t="n"/>
      <c r="AP353" s="236" t="n"/>
      <c r="AQ353" s="236" t="n"/>
      <c r="AR353" s="236" t="n"/>
      <c r="AS353" s="236" t="n"/>
      <c r="AT353" s="236" t="n"/>
      <c r="AU353" s="237">
        <f>IF(COUNTA(AH353:AT353)=0,"",ROUND(AVERAGE(AH353:AT353),1))</f>
        <v/>
      </c>
    </row>
    <row r="354" ht="14.4" customHeight="1" s="185">
      <c r="A354" s="238" t="n">
        <v>14</v>
      </c>
      <c r="B354" s="239">
        <f t="array" ref="B354:B354">IFERROR(INDEX(Liste_Enfants!B$4:B$53,SMALL(IF(Liste_Enfants!E$4:E$53="D",ROW(Liste_Enfants!E$4:E$53)-3),14))&amp;" "&amp;INDEX(Liste_Enfants!C$4:C$53,SMALL(IF(Liste_Enfants!E$4:E$53="D",ROW(Liste_Enfants!E$4:E$53)-3),14)),"")</f>
        <v/>
      </c>
      <c r="C354" s="235" t="n"/>
      <c r="D354" s="236" t="n"/>
      <c r="E354" s="236" t="n"/>
      <c r="F354" s="236" t="n"/>
      <c r="G354" s="236" t="n"/>
      <c r="H354" s="236" t="n"/>
      <c r="I354" s="236" t="n"/>
      <c r="J354" s="236" t="n"/>
      <c r="K354" s="236" t="n"/>
      <c r="L354" s="236" t="n"/>
      <c r="M354" s="236" t="n"/>
      <c r="N354" s="236" t="n"/>
      <c r="O354" s="236" t="n"/>
      <c r="P354" s="236" t="n"/>
      <c r="Q354" s="264">
        <f>IF(COUNTA(D354:P354)=0,"",ROUND(AVERAGE(D354:P354),1))</f>
        <v/>
      </c>
      <c r="S354" s="236" t="n"/>
      <c r="T354" s="236" t="n"/>
      <c r="U354" s="236" t="n"/>
      <c r="V354" s="236" t="n"/>
      <c r="W354" s="236" t="n"/>
      <c r="X354" s="236" t="n"/>
      <c r="Y354" s="236" t="n"/>
      <c r="Z354" s="236" t="n"/>
      <c r="AA354" s="236" t="n"/>
      <c r="AB354" s="236" t="n"/>
      <c r="AC354" s="236" t="n"/>
      <c r="AD354" s="236" t="n"/>
      <c r="AE354" s="236" t="n"/>
      <c r="AF354" s="264">
        <f>IF(COUNTA(S354:AE354)=0,"",ROUND(AVERAGE(S354:AE354),1))</f>
        <v/>
      </c>
      <c r="AH354" s="236" t="n"/>
      <c r="AI354" s="236" t="n"/>
      <c r="AJ354" s="236" t="n"/>
      <c r="AK354" s="236" t="n"/>
      <c r="AL354" s="236" t="n"/>
      <c r="AM354" s="236" t="n"/>
      <c r="AN354" s="236" t="n"/>
      <c r="AO354" s="236" t="n"/>
      <c r="AP354" s="236" t="n"/>
      <c r="AQ354" s="236" t="n"/>
      <c r="AR354" s="236" t="n"/>
      <c r="AS354" s="236" t="n"/>
      <c r="AT354" s="236" t="n"/>
      <c r="AU354" s="237">
        <f>IF(COUNTA(AH354:AT354)=0,"",ROUND(AVERAGE(AH354:AT354),1))</f>
        <v/>
      </c>
    </row>
    <row r="355" ht="14.4" customHeight="1" s="185">
      <c r="A355" s="213" t="n">
        <v>15</v>
      </c>
      <c r="B355" s="234">
        <f t="array" ref="B355:B355">IFERROR(INDEX(Liste_Enfants!B$4:B$53,SMALL(IF(Liste_Enfants!E$4:E$53="D",ROW(Liste_Enfants!E$4:E$53)-3),15))&amp;" "&amp;INDEX(Liste_Enfants!C$4:C$53,SMALL(IF(Liste_Enfants!E$4:E$53="D",ROW(Liste_Enfants!E$4:E$53)-3),15)),"")</f>
        <v/>
      </c>
      <c r="C355" s="235" t="n"/>
      <c r="D355" s="236" t="n"/>
      <c r="E355" s="236" t="n"/>
      <c r="F355" s="236" t="n"/>
      <c r="G355" s="236" t="n"/>
      <c r="H355" s="236" t="n"/>
      <c r="I355" s="236" t="n"/>
      <c r="J355" s="236" t="n"/>
      <c r="K355" s="236" t="n"/>
      <c r="L355" s="236" t="n"/>
      <c r="M355" s="236" t="n"/>
      <c r="N355" s="236" t="n"/>
      <c r="O355" s="236" t="n"/>
      <c r="P355" s="236" t="n"/>
      <c r="Q355" s="264">
        <f>IF(COUNTA(D355:P355)=0,"",ROUND(AVERAGE(D355:P355),1))</f>
        <v/>
      </c>
      <c r="S355" s="236" t="n"/>
      <c r="T355" s="236" t="n"/>
      <c r="U355" s="236" t="n"/>
      <c r="V355" s="236" t="n"/>
      <c r="W355" s="236" t="n"/>
      <c r="X355" s="236" t="n"/>
      <c r="Y355" s="236" t="n"/>
      <c r="Z355" s="236" t="n"/>
      <c r="AA355" s="236" t="n"/>
      <c r="AB355" s="236" t="n"/>
      <c r="AC355" s="236" t="n"/>
      <c r="AD355" s="236" t="n"/>
      <c r="AE355" s="236" t="n"/>
      <c r="AF355" s="264">
        <f>IF(COUNTA(S355:AE355)=0,"",ROUND(AVERAGE(S355:AE355),1))</f>
        <v/>
      </c>
      <c r="AH355" s="236" t="n"/>
      <c r="AI355" s="236" t="n"/>
      <c r="AJ355" s="236" t="n"/>
      <c r="AK355" s="236" t="n"/>
      <c r="AL355" s="236" t="n"/>
      <c r="AM355" s="236" t="n"/>
      <c r="AN355" s="236" t="n"/>
      <c r="AO355" s="236" t="n"/>
      <c r="AP355" s="236" t="n"/>
      <c r="AQ355" s="236" t="n"/>
      <c r="AR355" s="236" t="n"/>
      <c r="AS355" s="236" t="n"/>
      <c r="AT355" s="236" t="n"/>
      <c r="AU355" s="237">
        <f>IF(COUNTA(AH355:AT355)=0,"",ROUND(AVERAGE(AH355:AT355),1))</f>
        <v/>
      </c>
    </row>
    <row r="356" ht="14.4" customHeight="1" s="185">
      <c r="A356" s="233" t="inlineStr">
        <is>
          <t>📊 MOY.</t>
        </is>
      </c>
      <c r="C356" s="252" t="n"/>
      <c r="D356" s="241">
        <f>IF(COUNTA(D341:D355)=0,"",ROUND(AVERAGE(D341:D355),1))</f>
        <v/>
      </c>
      <c r="E356" s="241">
        <f>IF(COUNTA(E341:E355)=0,"",ROUND(AVERAGE(E341:E355),1))</f>
        <v/>
      </c>
      <c r="F356" s="241">
        <f>IF(COUNTA(F341:F355)=0,"",ROUND(AVERAGE(F341:F355),1))</f>
        <v/>
      </c>
      <c r="G356" s="241">
        <f>IF(COUNTA(G341:G355)=0,"",ROUND(AVERAGE(G341:G355),1))</f>
        <v/>
      </c>
      <c r="H356" s="241">
        <f>IF(COUNTA(H341:H355)=0,"",ROUND(AVERAGE(H341:H355),1))</f>
        <v/>
      </c>
      <c r="I356" s="241">
        <f>IF(COUNTA(I341:I355)=0,"",ROUND(AVERAGE(I341:I355),1))</f>
        <v/>
      </c>
      <c r="J356" s="241">
        <f>IF(COUNTA(J341:J355)=0,"",ROUND(AVERAGE(J341:J355),1))</f>
        <v/>
      </c>
      <c r="K356" s="241">
        <f>IF(COUNTA(K341:K355)=0,"",ROUND(AVERAGE(K341:K355),1))</f>
        <v/>
      </c>
      <c r="L356" s="241">
        <f>IF(COUNTA(L341:L355)=0,"",ROUND(AVERAGE(L341:L355),1))</f>
        <v/>
      </c>
      <c r="M356" s="241">
        <f>IF(COUNTA(M341:M355)=0,"",ROUND(AVERAGE(M341:M355),1))</f>
        <v/>
      </c>
      <c r="N356" s="241">
        <f>IF(COUNTA(N341:N355)=0,"",ROUND(AVERAGE(N341:N355),1))</f>
        <v/>
      </c>
      <c r="O356" s="241">
        <f>IF(COUNTA(O341:O355)=0,"",ROUND(AVERAGE(O341:O355),1))</f>
        <v/>
      </c>
      <c r="P356" s="241">
        <f>IF(COUNTA(P341:P355)=0,"",ROUND(AVERAGE(P341:P355),1))</f>
        <v/>
      </c>
      <c r="Q356" s="265">
        <f>IF(COUNTA(Q341:Q355)=0,"",ROUND(AVERAGE(Q341:Q355),1))</f>
        <v/>
      </c>
      <c r="S356" s="241">
        <f>IF(COUNTA(S341:S355)=0,"",ROUND(AVERAGE(S341:S355),1))</f>
        <v/>
      </c>
      <c r="T356" s="241">
        <f>IF(COUNTA(T341:T355)=0,"",ROUND(AVERAGE(T341:T355),1))</f>
        <v/>
      </c>
      <c r="U356" s="241">
        <f>IF(COUNTA(U341:U355)=0,"",ROUND(AVERAGE(U341:U355),1))</f>
        <v/>
      </c>
      <c r="V356" s="241">
        <f>IF(COUNTA(V341:V355)=0,"",ROUND(AVERAGE(V341:V355),1))</f>
        <v/>
      </c>
      <c r="W356" s="241">
        <f>IF(COUNTA(W341:W355)=0,"",ROUND(AVERAGE(W341:W355),1))</f>
        <v/>
      </c>
      <c r="X356" s="241">
        <f>IF(COUNTA(X341:X355)=0,"",ROUND(AVERAGE(X341:X355),1))</f>
        <v/>
      </c>
      <c r="Y356" s="241">
        <f>IF(COUNTA(Y341:Y355)=0,"",ROUND(AVERAGE(Y341:Y355),1))</f>
        <v/>
      </c>
      <c r="Z356" s="241">
        <f>IF(COUNTA(Z341:Z355)=0,"",ROUND(AVERAGE(Z341:Z355),1))</f>
        <v/>
      </c>
      <c r="AA356" s="241">
        <f>IF(COUNTA(AA341:AA355)=0,"",ROUND(AVERAGE(AA341:AA355),1))</f>
        <v/>
      </c>
      <c r="AB356" s="241">
        <f>IF(COUNTA(AB341:AB355)=0,"",ROUND(AVERAGE(AB341:AB355),1))</f>
        <v/>
      </c>
      <c r="AC356" s="241">
        <f>IF(COUNTA(AC341:AC355)=0,"",ROUND(AVERAGE(AC341:AC355),1))</f>
        <v/>
      </c>
      <c r="AD356" s="241">
        <f>IF(COUNTA(AD341:AD355)=0,"",ROUND(AVERAGE(AD341:AD355),1))</f>
        <v/>
      </c>
      <c r="AE356" s="241">
        <f>IF(COUNTA(AE341:AE355)=0,"",ROUND(AVERAGE(AE341:AE355),1))</f>
        <v/>
      </c>
      <c r="AF356" s="265">
        <f>IF(COUNTA(AF341:AF355)=0,"",ROUND(AVERAGE(AF341:AF355),1))</f>
        <v/>
      </c>
      <c r="AH356" s="241">
        <f>IF(COUNTA(AH341:AH355)=0,"",ROUND(AVERAGE(AH341:AH355),1))</f>
        <v/>
      </c>
      <c r="AI356" s="241">
        <f>IF(COUNTA(AI341:AI355)=0,"",ROUND(AVERAGE(AI341:AI355),1))</f>
        <v/>
      </c>
      <c r="AJ356" s="241">
        <f>IF(COUNTA(AJ341:AJ355)=0,"",ROUND(AVERAGE(AJ341:AJ355),1))</f>
        <v/>
      </c>
      <c r="AK356" s="241">
        <f>IF(COUNTA(AK341:AK355)=0,"",ROUND(AVERAGE(AK341:AK355),1))</f>
        <v/>
      </c>
      <c r="AL356" s="241">
        <f>IF(COUNTA(AL341:AL355)=0,"",ROUND(AVERAGE(AL341:AL355),1))</f>
        <v/>
      </c>
      <c r="AM356" s="241">
        <f>IF(COUNTA(AM341:AM355)=0,"",ROUND(AVERAGE(AM341:AM355),1))</f>
        <v/>
      </c>
      <c r="AN356" s="241">
        <f>IF(COUNTA(AN341:AN355)=0,"",ROUND(AVERAGE(AN341:AN355),1))</f>
        <v/>
      </c>
      <c r="AO356" s="241">
        <f>IF(COUNTA(AO341:AO355)=0,"",ROUND(AVERAGE(AO341:AO355),1))</f>
        <v/>
      </c>
      <c r="AP356" s="241">
        <f>IF(COUNTA(AP341:AP355)=0,"",ROUND(AVERAGE(AP341:AP355),1))</f>
        <v/>
      </c>
      <c r="AQ356" s="241">
        <f>IF(COUNTA(AQ341:AQ355)=0,"",ROUND(AVERAGE(AQ341:AQ355),1))</f>
        <v/>
      </c>
      <c r="AR356" s="241">
        <f>IF(COUNTA(AR341:AR355)=0,"",ROUND(AVERAGE(AR341:AR355),1))</f>
        <v/>
      </c>
      <c r="AS356" s="241">
        <f>IF(COUNTA(AS341:AS355)=0,"",ROUND(AVERAGE(AS341:AS355),1))</f>
        <v/>
      </c>
      <c r="AT356" s="241">
        <f>IF(COUNTA(AT341:AT355)=0,"",ROUND(AVERAGE(AT341:AT355),1))</f>
        <v/>
      </c>
      <c r="AU356" s="266">
        <f>IF(COUNTA(AU341:AU355)=0,"",ROUND(AVERAGE(AU341:AU355),1))</f>
        <v/>
      </c>
    </row>
    <row r="357" ht="14.4" customHeight="1" s="185">
      <c r="A357" s="248" t="inlineStr">
        <is>
          <t>⭐ MOY. S5</t>
        </is>
      </c>
      <c r="C357" s="253" t="n"/>
      <c r="D357" s="249">
        <f>IF(COUNTA(D305,D322,D339,D356)=0,"",ROUND(AVERAGE(D305,D322,D339,D356),1))</f>
        <v/>
      </c>
      <c r="E357" s="249">
        <f>IF(COUNTA(E305,E322,E339,E356)=0,"",ROUND(AVERAGE(E305,E322,E339,E356),1))</f>
        <v/>
      </c>
      <c r="F357" s="249">
        <f>IF(COUNTA(F305,F322,F339,F356)=0,"",ROUND(AVERAGE(F305,F322,F339,F356),1))</f>
        <v/>
      </c>
      <c r="G357" s="249">
        <f>IF(COUNTA(G305,G322,G339,G356)=0,"",ROUND(AVERAGE(G305,G322,G339,G356),1))</f>
        <v/>
      </c>
      <c r="H357" s="249">
        <f>IF(COUNTA(H305,H322,H339,H356)=0,"",ROUND(AVERAGE(H305,H322,H339,H356),1))</f>
        <v/>
      </c>
      <c r="I357" s="249">
        <f>IF(COUNTA(I305,I322,I339,I356)=0,"",ROUND(AVERAGE(I305,I322,I339,I356),1))</f>
        <v/>
      </c>
      <c r="J357" s="249">
        <f>IF(COUNTA(J305,J322,J339,J356)=0,"",ROUND(AVERAGE(J305,J322,J339,J356),1))</f>
        <v/>
      </c>
      <c r="K357" s="249">
        <f>IF(COUNTA(K305,K322,K339,K356)=0,"",ROUND(AVERAGE(K305,K322,K339,K356),1))</f>
        <v/>
      </c>
      <c r="L357" s="249">
        <f>IF(COUNTA(L305,L322,L339,L356)=0,"",ROUND(AVERAGE(L305,L322,L339,L356),1))</f>
        <v/>
      </c>
      <c r="M357" s="249">
        <f>IF(COUNTA(M305,M322,M339,M356)=0,"",ROUND(AVERAGE(M305,M322,M339,M356),1))</f>
        <v/>
      </c>
      <c r="N357" s="249">
        <f>IF(COUNTA(N305,N322,N339,N356)=0,"",ROUND(AVERAGE(N305,N322,N339,N356),1))</f>
        <v/>
      </c>
      <c r="O357" s="249">
        <f>IF(COUNTA(O305,O322,O339,O356)=0,"",ROUND(AVERAGE(O305,O322,O339,O356),1))</f>
        <v/>
      </c>
      <c r="P357" s="249">
        <f>IF(COUNTA(P305,P322,P339,P356)=0,"",ROUND(AVERAGE(P305,P322,P339,P356),1))</f>
        <v/>
      </c>
      <c r="Q357" s="270">
        <f>IF(COUNTA(Q305,Q322,Q339,Q356)=0,"",ROUND(AVERAGE(Q305,Q322,Q339,Q356),1))</f>
        <v/>
      </c>
      <c r="S357" s="249">
        <f>IF(COUNTA(S305,S322,S339,S356)=0,"",ROUND(AVERAGE(S305,S322,S339,S356),1))</f>
        <v/>
      </c>
      <c r="T357" s="249">
        <f>IF(COUNTA(T305,T322,T339,T356)=0,"",ROUND(AVERAGE(T305,T322,T339,T356),1))</f>
        <v/>
      </c>
      <c r="U357" s="249">
        <f>IF(COUNTA(U305,U322,U339,U356)=0,"",ROUND(AVERAGE(U305,U322,U339,U356),1))</f>
        <v/>
      </c>
      <c r="V357" s="249">
        <f>IF(COUNTA(V305,V322,V339,V356)=0,"",ROUND(AVERAGE(V305,V322,V339,V356),1))</f>
        <v/>
      </c>
      <c r="W357" s="249">
        <f>IF(COUNTA(W305,W322,W339,W356)=0,"",ROUND(AVERAGE(W305,W322,W339,W356),1))</f>
        <v/>
      </c>
      <c r="X357" s="249">
        <f>IF(COUNTA(X305,X322,X339,X356)=0,"",ROUND(AVERAGE(X305,X322,X339,X356),1))</f>
        <v/>
      </c>
      <c r="Y357" s="249">
        <f>IF(COUNTA(Y305,Y322,Y339,Y356)=0,"",ROUND(AVERAGE(Y305,Y322,Y339,Y356),1))</f>
        <v/>
      </c>
      <c r="Z357" s="249">
        <f>IF(COUNTA(Z305,Z322,Z339,Z356)=0,"",ROUND(AVERAGE(Z305,Z322,Z339,Z356),1))</f>
        <v/>
      </c>
      <c r="AA357" s="249">
        <f>IF(COUNTA(AA305,AA322,AA339,AA356)=0,"",ROUND(AVERAGE(AA305,AA322,AA339,AA356),1))</f>
        <v/>
      </c>
      <c r="AB357" s="249">
        <f>IF(COUNTA(AB305,AB322,AB339,AB356)=0,"",ROUND(AVERAGE(AB305,AB322,AB339,AB356),1))</f>
        <v/>
      </c>
      <c r="AC357" s="249">
        <f>IF(COUNTA(AC305,AC322,AC339,AC356)=0,"",ROUND(AVERAGE(AC305,AC322,AC339,AC356),1))</f>
        <v/>
      </c>
      <c r="AD357" s="249">
        <f>IF(COUNTA(AD305,AD322,AD339,AD356)=0,"",ROUND(AVERAGE(AD305,AD322,AD339,AD356),1))</f>
        <v/>
      </c>
      <c r="AE357" s="249">
        <f>IF(COUNTA(AE305,AE322,AE339,AE356)=0,"",ROUND(AVERAGE(AE305,AE322,AE339,AE356),1))</f>
        <v/>
      </c>
      <c r="AF357" s="270">
        <f>IF(COUNTA(AF305,AF322,AF339,AF356)=0,"",ROUND(AVERAGE(AF305,AF322,AF339,AF356),1))</f>
        <v/>
      </c>
      <c r="AH357" s="249">
        <f>IF(COUNTA(AH305,AH322,AH339,AH356)=0,"",ROUND(AVERAGE(AH305,AH322,AH339,AH356),1))</f>
        <v/>
      </c>
      <c r="AI357" s="249">
        <f>IF(COUNTA(AI305,AI322,AI339,AI356)=0,"",ROUND(AVERAGE(AI305,AI322,AI339,AI356),1))</f>
        <v/>
      </c>
      <c r="AJ357" s="249">
        <f>IF(COUNTA(AJ305,AJ322,AJ339,AJ356)=0,"",ROUND(AVERAGE(AJ305,AJ322,AJ339,AJ356),1))</f>
        <v/>
      </c>
      <c r="AK357" s="249">
        <f>IF(COUNTA(AK305,AK322,AK339,AK356)=0,"",ROUND(AVERAGE(AK305,AK322,AK339,AK356),1))</f>
        <v/>
      </c>
      <c r="AL357" s="249">
        <f>IF(COUNTA(AL305,AL322,AL339,AL356)=0,"",ROUND(AVERAGE(AL305,AL322,AL339,AL356),1))</f>
        <v/>
      </c>
      <c r="AM357" s="249">
        <f>IF(COUNTA(AM305,AM322,AM339,AM356)=0,"",ROUND(AVERAGE(AM305,AM322,AM339,AM356),1))</f>
        <v/>
      </c>
      <c r="AN357" s="249">
        <f>IF(COUNTA(AN305,AN322,AN339,AN356)=0,"",ROUND(AVERAGE(AN305,AN322,AN339,AN356),1))</f>
        <v/>
      </c>
      <c r="AO357" s="249">
        <f>IF(COUNTA(AO305,AO322,AO339,AO356)=0,"",ROUND(AVERAGE(AO305,AO322,AO339,AO356),1))</f>
        <v/>
      </c>
      <c r="AP357" s="249">
        <f>IF(COUNTA(AP305,AP322,AP339,AP356)=0,"",ROUND(AVERAGE(AP305,AP322,AP339,AP356),1))</f>
        <v/>
      </c>
      <c r="AQ357" s="249">
        <f>IF(COUNTA(AQ305,AQ322,AQ339,AQ356)=0,"",ROUND(AVERAGE(AQ305,AQ322,AQ339,AQ356),1))</f>
        <v/>
      </c>
      <c r="AR357" s="249">
        <f>IF(COUNTA(AR305,AR322,AR339,AR356)=0,"",ROUND(AVERAGE(AR305,AR322,AR339,AR356),1))</f>
        <v/>
      </c>
      <c r="AS357" s="249">
        <f>IF(COUNTA(AS305,AS322,AS339,AS356)=0,"",ROUND(AVERAGE(AS305,AS322,AS339,AS356),1))</f>
        <v/>
      </c>
      <c r="AT357" s="249">
        <f>IF(COUNTA(AT305,AT322,AT339,AT356)=0,"",ROUND(AVERAGE(AT305,AT322,AT339,AT356),1))</f>
        <v/>
      </c>
      <c r="AU357" s="271">
        <f>IF(COUNTA(AU305,AU322,AU339,AU356)=0,"",ROUND(AVERAGE(AU305,AU322,AU339,AU356),1))</f>
        <v/>
      </c>
    </row>
    <row r="358" ht="14.4" customHeight="1" s="185">
      <c r="C358" s="235" t="n"/>
      <c r="D358" s="194" t="n"/>
      <c r="E358" s="194" t="n"/>
      <c r="F358" s="194" t="n"/>
      <c r="G358" s="194" t="n"/>
      <c r="H358" s="194" t="n"/>
      <c r="I358" s="194" t="n"/>
      <c r="J358" s="194" t="n"/>
      <c r="K358" s="194" t="n"/>
      <c r="L358" s="194" t="n"/>
      <c r="M358" s="194" t="n"/>
      <c r="N358" s="194" t="n"/>
      <c r="O358" s="194" t="n"/>
      <c r="P358" s="194" t="n"/>
      <c r="Q358" s="235" t="n"/>
      <c r="S358" s="194" t="n"/>
      <c r="T358" s="194" t="n"/>
      <c r="U358" s="194" t="n"/>
      <c r="V358" s="194" t="n"/>
      <c r="W358" s="194" t="n"/>
      <c r="X358" s="194" t="n"/>
      <c r="Y358" s="194" t="n"/>
      <c r="Z358" s="194" t="n"/>
      <c r="AA358" s="194" t="n"/>
      <c r="AB358" s="194" t="n"/>
      <c r="AC358" s="194" t="n"/>
      <c r="AD358" s="194" t="n"/>
      <c r="AE358" s="194" t="n"/>
      <c r="AF358" s="235" t="n"/>
      <c r="AH358" s="194" t="n"/>
      <c r="AI358" s="194" t="n"/>
      <c r="AJ358" s="194" t="n"/>
      <c r="AK358" s="194" t="n"/>
      <c r="AL358" s="194" t="n"/>
      <c r="AM358" s="194" t="n"/>
      <c r="AN358" s="194" t="n"/>
      <c r="AO358" s="194" t="n"/>
      <c r="AP358" s="194" t="n"/>
      <c r="AQ358" s="194" t="n"/>
      <c r="AR358" s="194" t="n"/>
      <c r="AS358" s="194" t="n"/>
      <c r="AT358" s="194" t="n"/>
    </row>
    <row r="359" ht="15.6" customHeight="1" s="185">
      <c r="A359" s="216" t="inlineStr">
        <is>
          <t>📋 T1 — 📆 SEMAINE 6</t>
        </is>
      </c>
      <c r="C359" s="252" t="n"/>
      <c r="D359" s="218" t="inlineStr">
        <is>
          <t>🤝 VIE COLLECT.</t>
        </is>
      </c>
      <c r="H359" s="219" t="inlineStr">
        <is>
          <t>🎯 AUTONOMIE</t>
        </is>
      </c>
      <c r="K359" s="220" t="inlineStr">
        <is>
          <t>🎨 CRÉATIVITÉ</t>
        </is>
      </c>
      <c r="N359" s="221" t="inlineStr">
        <is>
          <t>⚽ MOTRICITÉ</t>
        </is>
      </c>
      <c r="Q359" s="252" t="inlineStr">
        <is>
          <t>MOY</t>
        </is>
      </c>
      <c r="S359" s="218" t="inlineStr">
        <is>
          <t>🤝 VIE COLLECT.</t>
        </is>
      </c>
      <c r="W359" s="219" t="inlineStr">
        <is>
          <t>🎯 AUTONOMIE</t>
        </is>
      </c>
      <c r="Z359" s="220" t="inlineStr">
        <is>
          <t>🎨 CRÉATIVITÉ</t>
        </is>
      </c>
      <c r="AC359" s="221" t="inlineStr">
        <is>
          <t>⚽ MOTRICITÉ</t>
        </is>
      </c>
      <c r="AF359" s="252" t="inlineStr">
        <is>
          <t>MOY</t>
        </is>
      </c>
      <c r="AH359" s="218" t="inlineStr">
        <is>
          <t>🤝 VIE COLLECT.</t>
        </is>
      </c>
      <c r="AL359" s="219" t="inlineStr">
        <is>
          <t>🎯 AUTONOMIE</t>
        </is>
      </c>
      <c r="AO359" s="220" t="inlineStr">
        <is>
          <t>🎨 CRÉATIVITÉ</t>
        </is>
      </c>
      <c r="AR359" s="221" t="inlineStr">
        <is>
          <t>⚽ MOTRICITÉ</t>
        </is>
      </c>
      <c r="AU359" s="269" t="inlineStr">
        <is>
          <t>MOY</t>
        </is>
      </c>
    </row>
    <row r="360" ht="30" customHeight="1" s="185">
      <c r="A360" s="226" t="inlineStr">
        <is>
          <t>N°</t>
        </is>
      </c>
      <c r="B360" s="227" t="inlineStr">
        <is>
          <t>📅 LUNDI</t>
        </is>
      </c>
      <c r="C360" s="228" t="n"/>
      <c r="D360" s="229" t="inlineStr">
        <is>
          <t>Règles</t>
        </is>
      </c>
      <c r="E360" s="229" t="inlineStr">
        <is>
          <t>Coopér.</t>
        </is>
      </c>
      <c r="F360" s="229" t="inlineStr">
        <is>
          <t>Comm.</t>
        </is>
      </c>
      <c r="G360" s="229" t="inlineStr">
        <is>
          <t>Entraide</t>
        </is>
      </c>
      <c r="H360" s="230" t="inlineStr">
        <is>
          <t>Initiat.</t>
        </is>
      </c>
      <c r="I360" s="230" t="inlineStr">
        <is>
          <t>Gest.mat</t>
        </is>
      </c>
      <c r="J360" s="230" t="inlineStr">
        <is>
          <t>Orga.</t>
        </is>
      </c>
      <c r="K360" s="231" t="inlineStr">
        <is>
          <t>Imagin.</t>
        </is>
      </c>
      <c r="L360" s="231" t="inlineStr">
        <is>
          <t>Expr.art</t>
        </is>
      </c>
      <c r="M360" s="231" t="inlineStr">
        <is>
          <t>Expr.corp</t>
        </is>
      </c>
      <c r="N360" s="232" t="inlineStr">
        <is>
          <t>Coord.</t>
        </is>
      </c>
      <c r="O360" s="232" t="inlineStr">
        <is>
          <t>Endur.</t>
        </is>
      </c>
      <c r="P360" s="232" t="inlineStr">
        <is>
          <t>Esp.sport</t>
        </is>
      </c>
      <c r="Q360" s="267" t="inlineStr">
        <is>
          <t>MOY</t>
        </is>
      </c>
      <c r="R360" s="268" t="inlineStr">
        <is>
          <t>▼ Activité</t>
        </is>
      </c>
      <c r="S360" s="229" t="inlineStr">
        <is>
          <t>Règles</t>
        </is>
      </c>
      <c r="T360" s="229" t="inlineStr">
        <is>
          <t>Coopér.</t>
        </is>
      </c>
      <c r="U360" s="229" t="inlineStr">
        <is>
          <t>Comm.</t>
        </is>
      </c>
      <c r="V360" s="229" t="inlineStr">
        <is>
          <t>Entraide</t>
        </is>
      </c>
      <c r="W360" s="230" t="inlineStr">
        <is>
          <t>Initiat.</t>
        </is>
      </c>
      <c r="X360" s="230" t="inlineStr">
        <is>
          <t>Gest.mat</t>
        </is>
      </c>
      <c r="Y360" s="230" t="inlineStr">
        <is>
          <t>Orga.</t>
        </is>
      </c>
      <c r="Z360" s="231" t="inlineStr">
        <is>
          <t>Imagin.</t>
        </is>
      </c>
      <c r="AA360" s="231" t="inlineStr">
        <is>
          <t>Expr.art</t>
        </is>
      </c>
      <c r="AB360" s="231" t="inlineStr">
        <is>
          <t>Expr.corp</t>
        </is>
      </c>
      <c r="AC360" s="232" t="inlineStr">
        <is>
          <t>Coord.</t>
        </is>
      </c>
      <c r="AD360" s="232" t="inlineStr">
        <is>
          <t>Endur.</t>
        </is>
      </c>
      <c r="AE360" s="232" t="inlineStr">
        <is>
          <t>Esp.sport</t>
        </is>
      </c>
      <c r="AF360" s="267" t="inlineStr">
        <is>
          <t>MOY</t>
        </is>
      </c>
      <c r="AH360" s="229" t="inlineStr">
        <is>
          <t>Règles</t>
        </is>
      </c>
      <c r="AI360" s="229" t="inlineStr">
        <is>
          <t>Coopér.</t>
        </is>
      </c>
      <c r="AJ360" s="229" t="inlineStr">
        <is>
          <t>Comm.</t>
        </is>
      </c>
      <c r="AK360" s="229" t="inlineStr">
        <is>
          <t>Entraide</t>
        </is>
      </c>
      <c r="AL360" s="230" t="inlineStr">
        <is>
          <t>Initiat.</t>
        </is>
      </c>
      <c r="AM360" s="230" t="inlineStr">
        <is>
          <t>Gest.mat</t>
        </is>
      </c>
      <c r="AN360" s="230" t="inlineStr">
        <is>
          <t>Orga.</t>
        </is>
      </c>
      <c r="AO360" s="231" t="inlineStr">
        <is>
          <t>Imagin.</t>
        </is>
      </c>
      <c r="AP360" s="231" t="inlineStr">
        <is>
          <t>Expr.art</t>
        </is>
      </c>
      <c r="AQ360" s="231" t="inlineStr">
        <is>
          <t>Expr.corp</t>
        </is>
      </c>
      <c r="AR360" s="232" t="inlineStr">
        <is>
          <t>Coord.</t>
        </is>
      </c>
      <c r="AS360" s="232" t="inlineStr">
        <is>
          <t>Endur.</t>
        </is>
      </c>
      <c r="AT360" s="232" t="inlineStr">
        <is>
          <t>Esp.sport</t>
        </is>
      </c>
      <c r="AU360" s="269" t="inlineStr">
        <is>
          <t>MOY</t>
        </is>
      </c>
    </row>
    <row r="361" ht="14.4" customHeight="1" s="185">
      <c r="A361" s="213" t="n">
        <v>1</v>
      </c>
      <c r="B361" s="234">
        <f t="array" ref="B361:B361">IFERROR(INDEX(Liste_Enfants!B$4:B$53,SMALL(IF(Liste_Enfants!E$4:E$53="D",ROW(Liste_Enfants!E$4:E$53)-3),1))&amp;" "&amp;INDEX(Liste_Enfants!C$4:C$53,SMALL(IF(Liste_Enfants!E$4:E$53="D",ROW(Liste_Enfants!E$4:E$53)-3),1)),"")</f>
        <v/>
      </c>
      <c r="C361" s="235" t="n"/>
      <c r="D361" s="236" t="n"/>
      <c r="E361" s="236" t="n"/>
      <c r="F361" s="236" t="n"/>
      <c r="G361" s="236" t="n"/>
      <c r="H361" s="236" t="n"/>
      <c r="I361" s="236" t="n"/>
      <c r="J361" s="236" t="n"/>
      <c r="K361" s="236" t="n"/>
      <c r="L361" s="236" t="n"/>
      <c r="M361" s="236" t="n"/>
      <c r="N361" s="236" t="n"/>
      <c r="O361" s="236" t="n"/>
      <c r="P361" s="236" t="n"/>
      <c r="Q361" s="264">
        <f>IF(COUNTA(D361:P361)=0,"",ROUND(AVERAGE(D361:P361),1))</f>
        <v/>
      </c>
      <c r="S361" s="236" t="n"/>
      <c r="T361" s="236" t="n"/>
      <c r="U361" s="236" t="n"/>
      <c r="V361" s="236" t="n"/>
      <c r="W361" s="236" t="n"/>
      <c r="X361" s="236" t="n"/>
      <c r="Y361" s="236" t="n"/>
      <c r="Z361" s="236" t="n"/>
      <c r="AA361" s="236" t="n"/>
      <c r="AB361" s="236" t="n"/>
      <c r="AC361" s="236" t="n"/>
      <c r="AD361" s="236" t="n"/>
      <c r="AE361" s="236" t="n"/>
      <c r="AF361" s="264">
        <f>IF(COUNTA(S361:AE361)=0,"",ROUND(AVERAGE(S361:AE361),1))</f>
        <v/>
      </c>
      <c r="AH361" s="236" t="n"/>
      <c r="AI361" s="236" t="n"/>
      <c r="AJ361" s="236" t="n"/>
      <c r="AK361" s="236" t="n"/>
      <c r="AL361" s="236" t="n"/>
      <c r="AM361" s="236" t="n"/>
      <c r="AN361" s="236" t="n"/>
      <c r="AO361" s="236" t="n"/>
      <c r="AP361" s="236" t="n"/>
      <c r="AQ361" s="236" t="n"/>
      <c r="AR361" s="236" t="n"/>
      <c r="AS361" s="236" t="n"/>
      <c r="AT361" s="236" t="n"/>
      <c r="AU361" s="237">
        <f>IF(COUNTA(AH361:AT361)=0,"",ROUND(AVERAGE(AH361:AT361),1))</f>
        <v/>
      </c>
    </row>
    <row r="362" ht="14.4" customHeight="1" s="185">
      <c r="A362" s="238" t="n">
        <v>2</v>
      </c>
      <c r="B362" s="239">
        <f t="array" ref="B362:B362">IFERROR(INDEX(Liste_Enfants!B$4:B$53,SMALL(IF(Liste_Enfants!E$4:E$53="D",ROW(Liste_Enfants!E$4:E$53)-3),2))&amp;" "&amp;INDEX(Liste_Enfants!C$4:C$53,SMALL(IF(Liste_Enfants!E$4:E$53="D",ROW(Liste_Enfants!E$4:E$53)-3),2)),"")</f>
        <v/>
      </c>
      <c r="C362" s="235" t="n"/>
      <c r="D362" s="236" t="n"/>
      <c r="E362" s="236" t="n"/>
      <c r="F362" s="236" t="n"/>
      <c r="G362" s="236" t="n"/>
      <c r="H362" s="236" t="n"/>
      <c r="I362" s="236" t="n"/>
      <c r="J362" s="236" t="n"/>
      <c r="K362" s="236" t="n"/>
      <c r="L362" s="236" t="n"/>
      <c r="M362" s="236" t="n"/>
      <c r="N362" s="236" t="n"/>
      <c r="O362" s="236" t="n"/>
      <c r="P362" s="236" t="n"/>
      <c r="Q362" s="264">
        <f>IF(COUNTA(D362:P362)=0,"",ROUND(AVERAGE(D362:P362),1))</f>
        <v/>
      </c>
      <c r="S362" s="236" t="n"/>
      <c r="T362" s="236" t="n"/>
      <c r="U362" s="236" t="n"/>
      <c r="V362" s="236" t="n"/>
      <c r="W362" s="236" t="n"/>
      <c r="X362" s="236" t="n"/>
      <c r="Y362" s="236" t="n"/>
      <c r="Z362" s="236" t="n"/>
      <c r="AA362" s="236" t="n"/>
      <c r="AB362" s="236" t="n"/>
      <c r="AC362" s="236" t="n"/>
      <c r="AD362" s="236" t="n"/>
      <c r="AE362" s="236" t="n"/>
      <c r="AF362" s="264">
        <f>IF(COUNTA(S362:AE362)=0,"",ROUND(AVERAGE(S362:AE362),1))</f>
        <v/>
      </c>
      <c r="AH362" s="236" t="n"/>
      <c r="AI362" s="236" t="n"/>
      <c r="AJ362" s="236" t="n"/>
      <c r="AK362" s="236" t="n"/>
      <c r="AL362" s="236" t="n"/>
      <c r="AM362" s="236" t="n"/>
      <c r="AN362" s="236" t="n"/>
      <c r="AO362" s="236" t="n"/>
      <c r="AP362" s="236" t="n"/>
      <c r="AQ362" s="236" t="n"/>
      <c r="AR362" s="236" t="n"/>
      <c r="AS362" s="236" t="n"/>
      <c r="AT362" s="236" t="n"/>
      <c r="AU362" s="237">
        <f>IF(COUNTA(AH362:AT362)=0,"",ROUND(AVERAGE(AH362:AT362),1))</f>
        <v/>
      </c>
    </row>
    <row r="363" ht="14.4" customHeight="1" s="185">
      <c r="A363" s="213" t="n">
        <v>3</v>
      </c>
      <c r="B363" s="234">
        <f t="array" ref="B363:B363">IFERROR(INDEX(Liste_Enfants!B$4:B$53,SMALL(IF(Liste_Enfants!E$4:E$53="D",ROW(Liste_Enfants!E$4:E$53)-3),3))&amp;" "&amp;INDEX(Liste_Enfants!C$4:C$53,SMALL(IF(Liste_Enfants!E$4:E$53="D",ROW(Liste_Enfants!E$4:E$53)-3),3)),"")</f>
        <v/>
      </c>
      <c r="C363" s="235" t="n"/>
      <c r="D363" s="236" t="n"/>
      <c r="E363" s="236" t="n"/>
      <c r="F363" s="236" t="n"/>
      <c r="G363" s="236" t="n"/>
      <c r="H363" s="236" t="n"/>
      <c r="I363" s="236" t="n"/>
      <c r="J363" s="236" t="n"/>
      <c r="K363" s="236" t="n"/>
      <c r="L363" s="236" t="n"/>
      <c r="M363" s="236" t="n"/>
      <c r="N363" s="236" t="n"/>
      <c r="O363" s="236" t="n"/>
      <c r="P363" s="236" t="n"/>
      <c r="Q363" s="264">
        <f>IF(COUNTA(D363:P363)=0,"",ROUND(AVERAGE(D363:P363),1))</f>
        <v/>
      </c>
      <c r="S363" s="236" t="n"/>
      <c r="T363" s="236" t="n"/>
      <c r="U363" s="236" t="n"/>
      <c r="V363" s="236" t="n"/>
      <c r="W363" s="236" t="n"/>
      <c r="X363" s="236" t="n"/>
      <c r="Y363" s="236" t="n"/>
      <c r="Z363" s="236" t="n"/>
      <c r="AA363" s="236" t="n"/>
      <c r="AB363" s="236" t="n"/>
      <c r="AC363" s="236" t="n"/>
      <c r="AD363" s="236" t="n"/>
      <c r="AE363" s="236" t="n"/>
      <c r="AF363" s="264">
        <f>IF(COUNTA(S363:AE363)=0,"",ROUND(AVERAGE(S363:AE363),1))</f>
        <v/>
      </c>
      <c r="AH363" s="236" t="n"/>
      <c r="AI363" s="236" t="n"/>
      <c r="AJ363" s="236" t="n"/>
      <c r="AK363" s="236" t="n"/>
      <c r="AL363" s="236" t="n"/>
      <c r="AM363" s="236" t="n"/>
      <c r="AN363" s="236" t="n"/>
      <c r="AO363" s="236" t="n"/>
      <c r="AP363" s="236" t="n"/>
      <c r="AQ363" s="236" t="n"/>
      <c r="AR363" s="236" t="n"/>
      <c r="AS363" s="236" t="n"/>
      <c r="AT363" s="236" t="n"/>
      <c r="AU363" s="237">
        <f>IF(COUNTA(AH363:AT363)=0,"",ROUND(AVERAGE(AH363:AT363),1))</f>
        <v/>
      </c>
    </row>
    <row r="364" ht="14.4" customHeight="1" s="185">
      <c r="A364" s="238" t="n">
        <v>4</v>
      </c>
      <c r="B364" s="239">
        <f t="array" ref="B364:B364">IFERROR(INDEX(Liste_Enfants!B$4:B$53,SMALL(IF(Liste_Enfants!E$4:E$53="D",ROW(Liste_Enfants!E$4:E$53)-3),4))&amp;" "&amp;INDEX(Liste_Enfants!C$4:C$53,SMALL(IF(Liste_Enfants!E$4:E$53="D",ROW(Liste_Enfants!E$4:E$53)-3),4)),"")</f>
        <v/>
      </c>
      <c r="C364" s="235" t="n"/>
      <c r="D364" s="236" t="n"/>
      <c r="E364" s="236" t="n"/>
      <c r="F364" s="236" t="n"/>
      <c r="G364" s="236" t="n"/>
      <c r="H364" s="236" t="n"/>
      <c r="I364" s="236" t="n"/>
      <c r="J364" s="236" t="n"/>
      <c r="K364" s="236" t="n"/>
      <c r="L364" s="236" t="n"/>
      <c r="M364" s="236" t="n"/>
      <c r="N364" s="236" t="n"/>
      <c r="O364" s="236" t="n"/>
      <c r="P364" s="236" t="n"/>
      <c r="Q364" s="264">
        <f>IF(COUNTA(D364:P364)=0,"",ROUND(AVERAGE(D364:P364),1))</f>
        <v/>
      </c>
      <c r="S364" s="236" t="n"/>
      <c r="T364" s="236" t="n"/>
      <c r="U364" s="236" t="n"/>
      <c r="V364" s="236" t="n"/>
      <c r="W364" s="236" t="n"/>
      <c r="X364" s="236" t="n"/>
      <c r="Y364" s="236" t="n"/>
      <c r="Z364" s="236" t="n"/>
      <c r="AA364" s="236" t="n"/>
      <c r="AB364" s="236" t="n"/>
      <c r="AC364" s="236" t="n"/>
      <c r="AD364" s="236" t="n"/>
      <c r="AE364" s="236" t="n"/>
      <c r="AF364" s="264">
        <f>IF(COUNTA(S364:AE364)=0,"",ROUND(AVERAGE(S364:AE364),1))</f>
        <v/>
      </c>
      <c r="AH364" s="236" t="n"/>
      <c r="AI364" s="236" t="n"/>
      <c r="AJ364" s="236" t="n"/>
      <c r="AK364" s="236" t="n"/>
      <c r="AL364" s="236" t="n"/>
      <c r="AM364" s="236" t="n"/>
      <c r="AN364" s="236" t="n"/>
      <c r="AO364" s="236" t="n"/>
      <c r="AP364" s="236" t="n"/>
      <c r="AQ364" s="236" t="n"/>
      <c r="AR364" s="236" t="n"/>
      <c r="AS364" s="236" t="n"/>
      <c r="AT364" s="236" t="n"/>
      <c r="AU364" s="237">
        <f>IF(COUNTA(AH364:AT364)=0,"",ROUND(AVERAGE(AH364:AT364),1))</f>
        <v/>
      </c>
    </row>
    <row r="365" ht="14.4" customHeight="1" s="185">
      <c r="A365" s="213" t="n">
        <v>5</v>
      </c>
      <c r="B365" s="234">
        <f t="array" ref="B365:B365">IFERROR(INDEX(Liste_Enfants!B$4:B$53,SMALL(IF(Liste_Enfants!E$4:E$53="D",ROW(Liste_Enfants!E$4:E$53)-3),5))&amp;" "&amp;INDEX(Liste_Enfants!C$4:C$53,SMALL(IF(Liste_Enfants!E$4:E$53="D",ROW(Liste_Enfants!E$4:E$53)-3),5)),"")</f>
        <v/>
      </c>
      <c r="C365" s="235" t="n"/>
      <c r="D365" s="236" t="n"/>
      <c r="E365" s="236" t="n"/>
      <c r="F365" s="236" t="n"/>
      <c r="G365" s="236" t="n"/>
      <c r="H365" s="236" t="n"/>
      <c r="I365" s="236" t="n"/>
      <c r="J365" s="236" t="n"/>
      <c r="K365" s="236" t="n"/>
      <c r="L365" s="236" t="n"/>
      <c r="M365" s="236" t="n"/>
      <c r="N365" s="236" t="n"/>
      <c r="O365" s="236" t="n"/>
      <c r="P365" s="236" t="n"/>
      <c r="Q365" s="264">
        <f>IF(COUNTA(D365:P365)=0,"",ROUND(AVERAGE(D365:P365),1))</f>
        <v/>
      </c>
      <c r="S365" s="236" t="n"/>
      <c r="T365" s="236" t="n"/>
      <c r="U365" s="236" t="n"/>
      <c r="V365" s="236" t="n"/>
      <c r="W365" s="236" t="n"/>
      <c r="X365" s="236" t="n"/>
      <c r="Y365" s="236" t="n"/>
      <c r="Z365" s="236" t="n"/>
      <c r="AA365" s="236" t="n"/>
      <c r="AB365" s="236" t="n"/>
      <c r="AC365" s="236" t="n"/>
      <c r="AD365" s="236" t="n"/>
      <c r="AE365" s="236" t="n"/>
      <c r="AF365" s="264">
        <f>IF(COUNTA(S365:AE365)=0,"",ROUND(AVERAGE(S365:AE365),1))</f>
        <v/>
      </c>
      <c r="AH365" s="236" t="n"/>
      <c r="AI365" s="236" t="n"/>
      <c r="AJ365" s="236" t="n"/>
      <c r="AK365" s="236" t="n"/>
      <c r="AL365" s="236" t="n"/>
      <c r="AM365" s="236" t="n"/>
      <c r="AN365" s="236" t="n"/>
      <c r="AO365" s="236" t="n"/>
      <c r="AP365" s="236" t="n"/>
      <c r="AQ365" s="236" t="n"/>
      <c r="AR365" s="236" t="n"/>
      <c r="AS365" s="236" t="n"/>
      <c r="AT365" s="236" t="n"/>
      <c r="AU365" s="237">
        <f>IF(COUNTA(AH365:AT365)=0,"",ROUND(AVERAGE(AH365:AT365),1))</f>
        <v/>
      </c>
    </row>
    <row r="366" ht="14.4" customHeight="1" s="185">
      <c r="A366" s="238" t="n">
        <v>6</v>
      </c>
      <c r="B366" s="239">
        <f t="array" ref="B366:B366">IFERROR(INDEX(Liste_Enfants!B$4:B$53,SMALL(IF(Liste_Enfants!E$4:E$53="D",ROW(Liste_Enfants!E$4:E$53)-3),6))&amp;" "&amp;INDEX(Liste_Enfants!C$4:C$53,SMALL(IF(Liste_Enfants!E$4:E$53="D",ROW(Liste_Enfants!E$4:E$53)-3),6)),"")</f>
        <v/>
      </c>
      <c r="C366" s="235" t="n"/>
      <c r="D366" s="236" t="n"/>
      <c r="E366" s="236" t="n"/>
      <c r="F366" s="236" t="n"/>
      <c r="G366" s="236" t="n"/>
      <c r="H366" s="236" t="n"/>
      <c r="I366" s="236" t="n"/>
      <c r="J366" s="236" t="n"/>
      <c r="K366" s="236" t="n"/>
      <c r="L366" s="236" t="n"/>
      <c r="M366" s="236" t="n"/>
      <c r="N366" s="236" t="n"/>
      <c r="O366" s="236" t="n"/>
      <c r="P366" s="236" t="n"/>
      <c r="Q366" s="264">
        <f>IF(COUNTA(D366:P366)=0,"",ROUND(AVERAGE(D366:P366),1))</f>
        <v/>
      </c>
      <c r="S366" s="236" t="n"/>
      <c r="T366" s="236" t="n"/>
      <c r="U366" s="236" t="n"/>
      <c r="V366" s="236" t="n"/>
      <c r="W366" s="236" t="n"/>
      <c r="X366" s="236" t="n"/>
      <c r="Y366" s="236" t="n"/>
      <c r="Z366" s="236" t="n"/>
      <c r="AA366" s="236" t="n"/>
      <c r="AB366" s="236" t="n"/>
      <c r="AC366" s="236" t="n"/>
      <c r="AD366" s="236" t="n"/>
      <c r="AE366" s="236" t="n"/>
      <c r="AF366" s="264">
        <f>IF(COUNTA(S366:AE366)=0,"",ROUND(AVERAGE(S366:AE366),1))</f>
        <v/>
      </c>
      <c r="AH366" s="236" t="n"/>
      <c r="AI366" s="236" t="n"/>
      <c r="AJ366" s="236" t="n"/>
      <c r="AK366" s="236" t="n"/>
      <c r="AL366" s="236" t="n"/>
      <c r="AM366" s="236" t="n"/>
      <c r="AN366" s="236" t="n"/>
      <c r="AO366" s="236" t="n"/>
      <c r="AP366" s="236" t="n"/>
      <c r="AQ366" s="236" t="n"/>
      <c r="AR366" s="236" t="n"/>
      <c r="AS366" s="236" t="n"/>
      <c r="AT366" s="236" t="n"/>
      <c r="AU366" s="237">
        <f>IF(COUNTA(AH366:AT366)=0,"",ROUND(AVERAGE(AH366:AT366),1))</f>
        <v/>
      </c>
    </row>
    <row r="367" ht="14.4" customHeight="1" s="185">
      <c r="A367" s="213" t="n">
        <v>7</v>
      </c>
      <c r="B367" s="234">
        <f t="array" ref="B367:B367">IFERROR(INDEX(Liste_Enfants!B$4:B$53,SMALL(IF(Liste_Enfants!E$4:E$53="D",ROW(Liste_Enfants!E$4:E$53)-3),7))&amp;" "&amp;INDEX(Liste_Enfants!C$4:C$53,SMALL(IF(Liste_Enfants!E$4:E$53="D",ROW(Liste_Enfants!E$4:E$53)-3),7)),"")</f>
        <v/>
      </c>
      <c r="C367" s="235" t="n"/>
      <c r="D367" s="236" t="n"/>
      <c r="E367" s="236" t="n"/>
      <c r="F367" s="236" t="n"/>
      <c r="G367" s="236" t="n"/>
      <c r="H367" s="236" t="n"/>
      <c r="I367" s="236" t="n"/>
      <c r="J367" s="236" t="n"/>
      <c r="K367" s="236" t="n"/>
      <c r="L367" s="236" t="n"/>
      <c r="M367" s="236" t="n"/>
      <c r="N367" s="236" t="n"/>
      <c r="O367" s="236" t="n"/>
      <c r="P367" s="236" t="n"/>
      <c r="Q367" s="264">
        <f>IF(COUNTA(D367:P367)=0,"",ROUND(AVERAGE(D367:P367),1))</f>
        <v/>
      </c>
      <c r="S367" s="236" t="n"/>
      <c r="T367" s="236" t="n"/>
      <c r="U367" s="236" t="n"/>
      <c r="V367" s="236" t="n"/>
      <c r="W367" s="236" t="n"/>
      <c r="X367" s="236" t="n"/>
      <c r="Y367" s="236" t="n"/>
      <c r="Z367" s="236" t="n"/>
      <c r="AA367" s="236" t="n"/>
      <c r="AB367" s="236" t="n"/>
      <c r="AC367" s="236" t="n"/>
      <c r="AD367" s="236" t="n"/>
      <c r="AE367" s="236" t="n"/>
      <c r="AF367" s="264">
        <f>IF(COUNTA(S367:AE367)=0,"",ROUND(AVERAGE(S367:AE367),1))</f>
        <v/>
      </c>
      <c r="AH367" s="236" t="n"/>
      <c r="AI367" s="236" t="n"/>
      <c r="AJ367" s="236" t="n"/>
      <c r="AK367" s="236" t="n"/>
      <c r="AL367" s="236" t="n"/>
      <c r="AM367" s="236" t="n"/>
      <c r="AN367" s="236" t="n"/>
      <c r="AO367" s="236" t="n"/>
      <c r="AP367" s="236" t="n"/>
      <c r="AQ367" s="236" t="n"/>
      <c r="AR367" s="236" t="n"/>
      <c r="AS367" s="236" t="n"/>
      <c r="AT367" s="236" t="n"/>
      <c r="AU367" s="237">
        <f>IF(COUNTA(AH367:AT367)=0,"",ROUND(AVERAGE(AH367:AT367),1))</f>
        <v/>
      </c>
    </row>
    <row r="368" ht="14.4" customHeight="1" s="185">
      <c r="A368" s="238" t="n">
        <v>8</v>
      </c>
      <c r="B368" s="239">
        <f t="array" ref="B368:B368">IFERROR(INDEX(Liste_Enfants!B$4:B$53,SMALL(IF(Liste_Enfants!E$4:E$53="D",ROW(Liste_Enfants!E$4:E$53)-3),8))&amp;" "&amp;INDEX(Liste_Enfants!C$4:C$53,SMALL(IF(Liste_Enfants!E$4:E$53="D",ROW(Liste_Enfants!E$4:E$53)-3),8)),"")</f>
        <v/>
      </c>
      <c r="C368" s="235" t="n"/>
      <c r="D368" s="236" t="n"/>
      <c r="E368" s="236" t="n"/>
      <c r="F368" s="236" t="n"/>
      <c r="G368" s="236" t="n"/>
      <c r="H368" s="236" t="n"/>
      <c r="I368" s="236" t="n"/>
      <c r="J368" s="236" t="n"/>
      <c r="K368" s="236" t="n"/>
      <c r="L368" s="236" t="n"/>
      <c r="M368" s="236" t="n"/>
      <c r="N368" s="236" t="n"/>
      <c r="O368" s="236" t="n"/>
      <c r="P368" s="236" t="n"/>
      <c r="Q368" s="264">
        <f>IF(COUNTA(D368:P368)=0,"",ROUND(AVERAGE(D368:P368),1))</f>
        <v/>
      </c>
      <c r="S368" s="236" t="n"/>
      <c r="T368" s="236" t="n"/>
      <c r="U368" s="236" t="n"/>
      <c r="V368" s="236" t="n"/>
      <c r="W368" s="236" t="n"/>
      <c r="X368" s="236" t="n"/>
      <c r="Y368" s="236" t="n"/>
      <c r="Z368" s="236" t="n"/>
      <c r="AA368" s="236" t="n"/>
      <c r="AB368" s="236" t="n"/>
      <c r="AC368" s="236" t="n"/>
      <c r="AD368" s="236" t="n"/>
      <c r="AE368" s="236" t="n"/>
      <c r="AF368" s="264">
        <f>IF(COUNTA(S368:AE368)=0,"",ROUND(AVERAGE(S368:AE368),1))</f>
        <v/>
      </c>
      <c r="AH368" s="236" t="n"/>
      <c r="AI368" s="236" t="n"/>
      <c r="AJ368" s="236" t="n"/>
      <c r="AK368" s="236" t="n"/>
      <c r="AL368" s="236" t="n"/>
      <c r="AM368" s="236" t="n"/>
      <c r="AN368" s="236" t="n"/>
      <c r="AO368" s="236" t="n"/>
      <c r="AP368" s="236" t="n"/>
      <c r="AQ368" s="236" t="n"/>
      <c r="AR368" s="236" t="n"/>
      <c r="AS368" s="236" t="n"/>
      <c r="AT368" s="236" t="n"/>
      <c r="AU368" s="237">
        <f>IF(COUNTA(AH368:AT368)=0,"",ROUND(AVERAGE(AH368:AT368),1))</f>
        <v/>
      </c>
    </row>
    <row r="369" ht="14.4" customHeight="1" s="185">
      <c r="A369" s="213" t="n">
        <v>9</v>
      </c>
      <c r="B369" s="234">
        <f t="array" ref="B369:B369">IFERROR(INDEX(Liste_Enfants!B$4:B$53,SMALL(IF(Liste_Enfants!E$4:E$53="D",ROW(Liste_Enfants!E$4:E$53)-3),9))&amp;" "&amp;INDEX(Liste_Enfants!C$4:C$53,SMALL(IF(Liste_Enfants!E$4:E$53="D",ROW(Liste_Enfants!E$4:E$53)-3),9)),"")</f>
        <v/>
      </c>
      <c r="C369" s="235" t="n"/>
      <c r="D369" s="236" t="n"/>
      <c r="E369" s="236" t="n"/>
      <c r="F369" s="236" t="n"/>
      <c r="G369" s="236" t="n"/>
      <c r="H369" s="236" t="n"/>
      <c r="I369" s="236" t="n"/>
      <c r="J369" s="236" t="n"/>
      <c r="K369" s="236" t="n"/>
      <c r="L369" s="236" t="n"/>
      <c r="M369" s="236" t="n"/>
      <c r="N369" s="236" t="n"/>
      <c r="O369" s="236" t="n"/>
      <c r="P369" s="236" t="n"/>
      <c r="Q369" s="264">
        <f>IF(COUNTA(D369:P369)=0,"",ROUND(AVERAGE(D369:P369),1))</f>
        <v/>
      </c>
      <c r="S369" s="236" t="n"/>
      <c r="T369" s="236" t="n"/>
      <c r="U369" s="236" t="n"/>
      <c r="V369" s="236" t="n"/>
      <c r="W369" s="236" t="n"/>
      <c r="X369" s="236" t="n"/>
      <c r="Y369" s="236" t="n"/>
      <c r="Z369" s="236" t="n"/>
      <c r="AA369" s="236" t="n"/>
      <c r="AB369" s="236" t="n"/>
      <c r="AC369" s="236" t="n"/>
      <c r="AD369" s="236" t="n"/>
      <c r="AE369" s="236" t="n"/>
      <c r="AF369" s="264">
        <f>IF(COUNTA(S369:AE369)=0,"",ROUND(AVERAGE(S369:AE369),1))</f>
        <v/>
      </c>
      <c r="AH369" s="236" t="n"/>
      <c r="AI369" s="236" t="n"/>
      <c r="AJ369" s="236" t="n"/>
      <c r="AK369" s="236" t="n"/>
      <c r="AL369" s="236" t="n"/>
      <c r="AM369" s="236" t="n"/>
      <c r="AN369" s="236" t="n"/>
      <c r="AO369" s="236" t="n"/>
      <c r="AP369" s="236" t="n"/>
      <c r="AQ369" s="236" t="n"/>
      <c r="AR369" s="236" t="n"/>
      <c r="AS369" s="236" t="n"/>
      <c r="AT369" s="236" t="n"/>
      <c r="AU369" s="237">
        <f>IF(COUNTA(AH369:AT369)=0,"",ROUND(AVERAGE(AH369:AT369),1))</f>
        <v/>
      </c>
    </row>
    <row r="370" ht="14.4" customHeight="1" s="185">
      <c r="A370" s="238" t="n">
        <v>10</v>
      </c>
      <c r="B370" s="239">
        <f t="array" ref="B370:B370">IFERROR(INDEX(Liste_Enfants!B$4:B$53,SMALL(IF(Liste_Enfants!E$4:E$53="D",ROW(Liste_Enfants!E$4:E$53)-3),10))&amp;" "&amp;INDEX(Liste_Enfants!C$4:C$53,SMALL(IF(Liste_Enfants!E$4:E$53="D",ROW(Liste_Enfants!E$4:E$53)-3),10)),"")</f>
        <v/>
      </c>
      <c r="C370" s="235" t="n"/>
      <c r="D370" s="236" t="n"/>
      <c r="E370" s="236" t="n"/>
      <c r="F370" s="236" t="n"/>
      <c r="G370" s="236" t="n"/>
      <c r="H370" s="236" t="n"/>
      <c r="I370" s="236" t="n"/>
      <c r="J370" s="236" t="n"/>
      <c r="K370" s="236" t="n"/>
      <c r="L370" s="236" t="n"/>
      <c r="M370" s="236" t="n"/>
      <c r="N370" s="236" t="n"/>
      <c r="O370" s="236" t="n"/>
      <c r="P370" s="236" t="n"/>
      <c r="Q370" s="264">
        <f>IF(COUNTA(D370:P370)=0,"",ROUND(AVERAGE(D370:P370),1))</f>
        <v/>
      </c>
      <c r="S370" s="236" t="n"/>
      <c r="T370" s="236" t="n"/>
      <c r="U370" s="236" t="n"/>
      <c r="V370" s="236" t="n"/>
      <c r="W370" s="236" t="n"/>
      <c r="X370" s="236" t="n"/>
      <c r="Y370" s="236" t="n"/>
      <c r="Z370" s="236" t="n"/>
      <c r="AA370" s="236" t="n"/>
      <c r="AB370" s="236" t="n"/>
      <c r="AC370" s="236" t="n"/>
      <c r="AD370" s="236" t="n"/>
      <c r="AE370" s="236" t="n"/>
      <c r="AF370" s="264">
        <f>IF(COUNTA(S370:AE370)=0,"",ROUND(AVERAGE(S370:AE370),1))</f>
        <v/>
      </c>
      <c r="AH370" s="236" t="n"/>
      <c r="AI370" s="236" t="n"/>
      <c r="AJ370" s="236" t="n"/>
      <c r="AK370" s="236" t="n"/>
      <c r="AL370" s="236" t="n"/>
      <c r="AM370" s="236" t="n"/>
      <c r="AN370" s="236" t="n"/>
      <c r="AO370" s="236" t="n"/>
      <c r="AP370" s="236" t="n"/>
      <c r="AQ370" s="236" t="n"/>
      <c r="AR370" s="236" t="n"/>
      <c r="AS370" s="236" t="n"/>
      <c r="AT370" s="236" t="n"/>
      <c r="AU370" s="237">
        <f>IF(COUNTA(AH370:AT370)=0,"",ROUND(AVERAGE(AH370:AT370),1))</f>
        <v/>
      </c>
    </row>
    <row r="371" ht="14.4" customHeight="1" s="185">
      <c r="A371" s="213" t="n">
        <v>11</v>
      </c>
      <c r="B371" s="234">
        <f t="array" ref="B371:B371">IFERROR(INDEX(Liste_Enfants!B$4:B$53,SMALL(IF(Liste_Enfants!E$4:E$53="D",ROW(Liste_Enfants!E$4:E$53)-3),11))&amp;" "&amp;INDEX(Liste_Enfants!C$4:C$53,SMALL(IF(Liste_Enfants!E$4:E$53="D",ROW(Liste_Enfants!E$4:E$53)-3),11)),"")</f>
        <v/>
      </c>
      <c r="C371" s="235" t="n"/>
      <c r="D371" s="236" t="n"/>
      <c r="E371" s="236" t="n"/>
      <c r="F371" s="236" t="n"/>
      <c r="G371" s="236" t="n"/>
      <c r="H371" s="236" t="n"/>
      <c r="I371" s="236" t="n"/>
      <c r="J371" s="236" t="n"/>
      <c r="K371" s="236" t="n"/>
      <c r="L371" s="236" t="n"/>
      <c r="M371" s="236" t="n"/>
      <c r="N371" s="236" t="n"/>
      <c r="O371" s="236" t="n"/>
      <c r="P371" s="236" t="n"/>
      <c r="Q371" s="264">
        <f>IF(COUNTA(D371:P371)=0,"",ROUND(AVERAGE(D371:P371),1))</f>
        <v/>
      </c>
      <c r="S371" s="236" t="n"/>
      <c r="T371" s="236" t="n"/>
      <c r="U371" s="236" t="n"/>
      <c r="V371" s="236" t="n"/>
      <c r="W371" s="236" t="n"/>
      <c r="X371" s="236" t="n"/>
      <c r="Y371" s="236" t="n"/>
      <c r="Z371" s="236" t="n"/>
      <c r="AA371" s="236" t="n"/>
      <c r="AB371" s="236" t="n"/>
      <c r="AC371" s="236" t="n"/>
      <c r="AD371" s="236" t="n"/>
      <c r="AE371" s="236" t="n"/>
      <c r="AF371" s="264">
        <f>IF(COUNTA(S371:AE371)=0,"",ROUND(AVERAGE(S371:AE371),1))</f>
        <v/>
      </c>
      <c r="AH371" s="236" t="n"/>
      <c r="AI371" s="236" t="n"/>
      <c r="AJ371" s="236" t="n"/>
      <c r="AK371" s="236" t="n"/>
      <c r="AL371" s="236" t="n"/>
      <c r="AM371" s="236" t="n"/>
      <c r="AN371" s="236" t="n"/>
      <c r="AO371" s="236" t="n"/>
      <c r="AP371" s="236" t="n"/>
      <c r="AQ371" s="236" t="n"/>
      <c r="AR371" s="236" t="n"/>
      <c r="AS371" s="236" t="n"/>
      <c r="AT371" s="236" t="n"/>
      <c r="AU371" s="237">
        <f>IF(COUNTA(AH371:AT371)=0,"",ROUND(AVERAGE(AH371:AT371),1))</f>
        <v/>
      </c>
    </row>
    <row r="372" ht="14.4" customHeight="1" s="185">
      <c r="A372" s="238" t="n">
        <v>12</v>
      </c>
      <c r="B372" s="239">
        <f t="array" ref="B372:B372">IFERROR(INDEX(Liste_Enfants!B$4:B$53,SMALL(IF(Liste_Enfants!E$4:E$53="D",ROW(Liste_Enfants!E$4:E$53)-3),12))&amp;" "&amp;INDEX(Liste_Enfants!C$4:C$53,SMALL(IF(Liste_Enfants!E$4:E$53="D",ROW(Liste_Enfants!E$4:E$53)-3),12)),"")</f>
        <v/>
      </c>
      <c r="C372" s="235" t="n"/>
      <c r="D372" s="236" t="n"/>
      <c r="E372" s="236" t="n"/>
      <c r="F372" s="236" t="n"/>
      <c r="G372" s="236" t="n"/>
      <c r="H372" s="236" t="n"/>
      <c r="I372" s="236" t="n"/>
      <c r="J372" s="236" t="n"/>
      <c r="K372" s="236" t="n"/>
      <c r="L372" s="236" t="n"/>
      <c r="M372" s="236" t="n"/>
      <c r="N372" s="236" t="n"/>
      <c r="O372" s="236" t="n"/>
      <c r="P372" s="236" t="n"/>
      <c r="Q372" s="264">
        <f>IF(COUNTA(D372:P372)=0,"",ROUND(AVERAGE(D372:P372),1))</f>
        <v/>
      </c>
      <c r="S372" s="236" t="n"/>
      <c r="T372" s="236" t="n"/>
      <c r="U372" s="236" t="n"/>
      <c r="V372" s="236" t="n"/>
      <c r="W372" s="236" t="n"/>
      <c r="X372" s="236" t="n"/>
      <c r="Y372" s="236" t="n"/>
      <c r="Z372" s="236" t="n"/>
      <c r="AA372" s="236" t="n"/>
      <c r="AB372" s="236" t="n"/>
      <c r="AC372" s="236" t="n"/>
      <c r="AD372" s="236" t="n"/>
      <c r="AE372" s="236" t="n"/>
      <c r="AF372" s="264">
        <f>IF(COUNTA(S372:AE372)=0,"",ROUND(AVERAGE(S372:AE372),1))</f>
        <v/>
      </c>
      <c r="AH372" s="236" t="n"/>
      <c r="AI372" s="236" t="n"/>
      <c r="AJ372" s="236" t="n"/>
      <c r="AK372" s="236" t="n"/>
      <c r="AL372" s="236" t="n"/>
      <c r="AM372" s="236" t="n"/>
      <c r="AN372" s="236" t="n"/>
      <c r="AO372" s="236" t="n"/>
      <c r="AP372" s="236" t="n"/>
      <c r="AQ372" s="236" t="n"/>
      <c r="AR372" s="236" t="n"/>
      <c r="AS372" s="236" t="n"/>
      <c r="AT372" s="236" t="n"/>
      <c r="AU372" s="237">
        <f>IF(COUNTA(AH372:AT372)=0,"",ROUND(AVERAGE(AH372:AT372),1))</f>
        <v/>
      </c>
    </row>
    <row r="373" ht="14.4" customHeight="1" s="185">
      <c r="A373" s="213" t="n">
        <v>13</v>
      </c>
      <c r="B373" s="234">
        <f t="array" ref="B373:B373">IFERROR(INDEX(Liste_Enfants!B$4:B$53,SMALL(IF(Liste_Enfants!E$4:E$53="D",ROW(Liste_Enfants!E$4:E$53)-3),13))&amp;" "&amp;INDEX(Liste_Enfants!C$4:C$53,SMALL(IF(Liste_Enfants!E$4:E$53="D",ROW(Liste_Enfants!E$4:E$53)-3),13)),"")</f>
        <v/>
      </c>
      <c r="C373" s="235" t="n"/>
      <c r="D373" s="236" t="n"/>
      <c r="E373" s="236" t="n"/>
      <c r="F373" s="236" t="n"/>
      <c r="G373" s="236" t="n"/>
      <c r="H373" s="236" t="n"/>
      <c r="I373" s="236" t="n"/>
      <c r="J373" s="236" t="n"/>
      <c r="K373" s="236" t="n"/>
      <c r="L373" s="236" t="n"/>
      <c r="M373" s="236" t="n"/>
      <c r="N373" s="236" t="n"/>
      <c r="O373" s="236" t="n"/>
      <c r="P373" s="236" t="n"/>
      <c r="Q373" s="264">
        <f>IF(COUNTA(D373:P373)=0,"",ROUND(AVERAGE(D373:P373),1))</f>
        <v/>
      </c>
      <c r="S373" s="236" t="n"/>
      <c r="T373" s="236" t="n"/>
      <c r="U373" s="236" t="n"/>
      <c r="V373" s="236" t="n"/>
      <c r="W373" s="236" t="n"/>
      <c r="X373" s="236" t="n"/>
      <c r="Y373" s="236" t="n"/>
      <c r="Z373" s="236" t="n"/>
      <c r="AA373" s="236" t="n"/>
      <c r="AB373" s="236" t="n"/>
      <c r="AC373" s="236" t="n"/>
      <c r="AD373" s="236" t="n"/>
      <c r="AE373" s="236" t="n"/>
      <c r="AF373" s="264">
        <f>IF(COUNTA(S373:AE373)=0,"",ROUND(AVERAGE(S373:AE373),1))</f>
        <v/>
      </c>
      <c r="AH373" s="236" t="n"/>
      <c r="AI373" s="236" t="n"/>
      <c r="AJ373" s="236" t="n"/>
      <c r="AK373" s="236" t="n"/>
      <c r="AL373" s="236" t="n"/>
      <c r="AM373" s="236" t="n"/>
      <c r="AN373" s="236" t="n"/>
      <c r="AO373" s="236" t="n"/>
      <c r="AP373" s="236" t="n"/>
      <c r="AQ373" s="236" t="n"/>
      <c r="AR373" s="236" t="n"/>
      <c r="AS373" s="236" t="n"/>
      <c r="AT373" s="236" t="n"/>
      <c r="AU373" s="237">
        <f>IF(COUNTA(AH373:AT373)=0,"",ROUND(AVERAGE(AH373:AT373),1))</f>
        <v/>
      </c>
    </row>
    <row r="374" ht="14.4" customHeight="1" s="185">
      <c r="A374" s="238" t="n">
        <v>14</v>
      </c>
      <c r="B374" s="239">
        <f t="array" ref="B374:B374">IFERROR(INDEX(Liste_Enfants!B$4:B$53,SMALL(IF(Liste_Enfants!E$4:E$53="D",ROW(Liste_Enfants!E$4:E$53)-3),14))&amp;" "&amp;INDEX(Liste_Enfants!C$4:C$53,SMALL(IF(Liste_Enfants!E$4:E$53="D",ROW(Liste_Enfants!E$4:E$53)-3),14)),"")</f>
        <v/>
      </c>
      <c r="C374" s="235" t="n"/>
      <c r="D374" s="236" t="n"/>
      <c r="E374" s="236" t="n"/>
      <c r="F374" s="236" t="n"/>
      <c r="G374" s="236" t="n"/>
      <c r="H374" s="236" t="n"/>
      <c r="I374" s="236" t="n"/>
      <c r="J374" s="236" t="n"/>
      <c r="K374" s="236" t="n"/>
      <c r="L374" s="236" t="n"/>
      <c r="M374" s="236" t="n"/>
      <c r="N374" s="236" t="n"/>
      <c r="O374" s="236" t="n"/>
      <c r="P374" s="236" t="n"/>
      <c r="Q374" s="264">
        <f>IF(COUNTA(D374:P374)=0,"",ROUND(AVERAGE(D374:P374),1))</f>
        <v/>
      </c>
      <c r="S374" s="236" t="n"/>
      <c r="T374" s="236" t="n"/>
      <c r="U374" s="236" t="n"/>
      <c r="V374" s="236" t="n"/>
      <c r="W374" s="236" t="n"/>
      <c r="X374" s="236" t="n"/>
      <c r="Y374" s="236" t="n"/>
      <c r="Z374" s="236" t="n"/>
      <c r="AA374" s="236" t="n"/>
      <c r="AB374" s="236" t="n"/>
      <c r="AC374" s="236" t="n"/>
      <c r="AD374" s="236" t="n"/>
      <c r="AE374" s="236" t="n"/>
      <c r="AF374" s="264">
        <f>IF(COUNTA(S374:AE374)=0,"",ROUND(AVERAGE(S374:AE374),1))</f>
        <v/>
      </c>
      <c r="AH374" s="236" t="n"/>
      <c r="AI374" s="236" t="n"/>
      <c r="AJ374" s="236" t="n"/>
      <c r="AK374" s="236" t="n"/>
      <c r="AL374" s="236" t="n"/>
      <c r="AM374" s="236" t="n"/>
      <c r="AN374" s="236" t="n"/>
      <c r="AO374" s="236" t="n"/>
      <c r="AP374" s="236" t="n"/>
      <c r="AQ374" s="236" t="n"/>
      <c r="AR374" s="236" t="n"/>
      <c r="AS374" s="236" t="n"/>
      <c r="AT374" s="236" t="n"/>
      <c r="AU374" s="237">
        <f>IF(COUNTA(AH374:AT374)=0,"",ROUND(AVERAGE(AH374:AT374),1))</f>
        <v/>
      </c>
    </row>
    <row r="375" ht="14.4" customHeight="1" s="185">
      <c r="A375" s="213" t="n">
        <v>15</v>
      </c>
      <c r="B375" s="234">
        <f t="array" ref="B375:B375">IFERROR(INDEX(Liste_Enfants!B$4:B$53,SMALL(IF(Liste_Enfants!E$4:E$53="D",ROW(Liste_Enfants!E$4:E$53)-3),15))&amp;" "&amp;INDEX(Liste_Enfants!C$4:C$53,SMALL(IF(Liste_Enfants!E$4:E$53="D",ROW(Liste_Enfants!E$4:E$53)-3),15)),"")</f>
        <v/>
      </c>
      <c r="C375" s="235" t="n"/>
      <c r="D375" s="236" t="n"/>
      <c r="E375" s="236" t="n"/>
      <c r="F375" s="236" t="n"/>
      <c r="G375" s="236" t="n"/>
      <c r="H375" s="236" t="n"/>
      <c r="I375" s="236" t="n"/>
      <c r="J375" s="236" t="n"/>
      <c r="K375" s="236" t="n"/>
      <c r="L375" s="236" t="n"/>
      <c r="M375" s="236" t="n"/>
      <c r="N375" s="236" t="n"/>
      <c r="O375" s="236" t="n"/>
      <c r="P375" s="236" t="n"/>
      <c r="Q375" s="264">
        <f>IF(COUNTA(D375:P375)=0,"",ROUND(AVERAGE(D375:P375),1))</f>
        <v/>
      </c>
      <c r="S375" s="236" t="n"/>
      <c r="T375" s="236" t="n"/>
      <c r="U375" s="236" t="n"/>
      <c r="V375" s="236" t="n"/>
      <c r="W375" s="236" t="n"/>
      <c r="X375" s="236" t="n"/>
      <c r="Y375" s="236" t="n"/>
      <c r="Z375" s="236" t="n"/>
      <c r="AA375" s="236" t="n"/>
      <c r="AB375" s="236" t="n"/>
      <c r="AC375" s="236" t="n"/>
      <c r="AD375" s="236" t="n"/>
      <c r="AE375" s="236" t="n"/>
      <c r="AF375" s="264">
        <f>IF(COUNTA(S375:AE375)=0,"",ROUND(AVERAGE(S375:AE375),1))</f>
        <v/>
      </c>
      <c r="AH375" s="236" t="n"/>
      <c r="AI375" s="236" t="n"/>
      <c r="AJ375" s="236" t="n"/>
      <c r="AK375" s="236" t="n"/>
      <c r="AL375" s="236" t="n"/>
      <c r="AM375" s="236" t="n"/>
      <c r="AN375" s="236" t="n"/>
      <c r="AO375" s="236" t="n"/>
      <c r="AP375" s="236" t="n"/>
      <c r="AQ375" s="236" t="n"/>
      <c r="AR375" s="236" t="n"/>
      <c r="AS375" s="236" t="n"/>
      <c r="AT375" s="236" t="n"/>
      <c r="AU375" s="237">
        <f>IF(COUNTA(AH375:AT375)=0,"",ROUND(AVERAGE(AH375:AT375),1))</f>
        <v/>
      </c>
    </row>
    <row r="376" ht="14.4" customHeight="1" s="185">
      <c r="A376" s="233" t="inlineStr">
        <is>
          <t>📊 MOY.</t>
        </is>
      </c>
      <c r="C376" s="252" t="n"/>
      <c r="D376" s="241">
        <f>IF(COUNTA(D361:D375)=0,"",ROUND(AVERAGE(D361:D375),1))</f>
        <v/>
      </c>
      <c r="E376" s="241">
        <f>IF(COUNTA(E361:E375)=0,"",ROUND(AVERAGE(E361:E375),1))</f>
        <v/>
      </c>
      <c r="F376" s="241">
        <f>IF(COUNTA(F361:F375)=0,"",ROUND(AVERAGE(F361:F375),1))</f>
        <v/>
      </c>
      <c r="G376" s="241">
        <f>IF(COUNTA(G361:G375)=0,"",ROUND(AVERAGE(G361:G375),1))</f>
        <v/>
      </c>
      <c r="H376" s="241">
        <f>IF(COUNTA(H361:H375)=0,"",ROUND(AVERAGE(H361:H375),1))</f>
        <v/>
      </c>
      <c r="I376" s="241">
        <f>IF(COUNTA(I361:I375)=0,"",ROUND(AVERAGE(I361:I375),1))</f>
        <v/>
      </c>
      <c r="J376" s="241">
        <f>IF(COUNTA(J361:J375)=0,"",ROUND(AVERAGE(J361:J375),1))</f>
        <v/>
      </c>
      <c r="K376" s="241">
        <f>IF(COUNTA(K361:K375)=0,"",ROUND(AVERAGE(K361:K375),1))</f>
        <v/>
      </c>
      <c r="L376" s="241">
        <f>IF(COUNTA(L361:L375)=0,"",ROUND(AVERAGE(L361:L375),1))</f>
        <v/>
      </c>
      <c r="M376" s="241">
        <f>IF(COUNTA(M361:M375)=0,"",ROUND(AVERAGE(M361:M375),1))</f>
        <v/>
      </c>
      <c r="N376" s="241">
        <f>IF(COUNTA(N361:N375)=0,"",ROUND(AVERAGE(N361:N375),1))</f>
        <v/>
      </c>
      <c r="O376" s="241">
        <f>IF(COUNTA(O361:O375)=0,"",ROUND(AVERAGE(O361:O375),1))</f>
        <v/>
      </c>
      <c r="P376" s="241">
        <f>IF(COUNTA(P361:P375)=0,"",ROUND(AVERAGE(P361:P375),1))</f>
        <v/>
      </c>
      <c r="Q376" s="265">
        <f>IF(COUNTA(Q361:Q375)=0,"",ROUND(AVERAGE(Q361:Q375),1))</f>
        <v/>
      </c>
      <c r="S376" s="241">
        <f>IF(COUNTA(S361:S375)=0,"",ROUND(AVERAGE(S361:S375),1))</f>
        <v/>
      </c>
      <c r="T376" s="241">
        <f>IF(COUNTA(T361:T375)=0,"",ROUND(AVERAGE(T361:T375),1))</f>
        <v/>
      </c>
      <c r="U376" s="241">
        <f>IF(COUNTA(U361:U375)=0,"",ROUND(AVERAGE(U361:U375),1))</f>
        <v/>
      </c>
      <c r="V376" s="241">
        <f>IF(COUNTA(V361:V375)=0,"",ROUND(AVERAGE(V361:V375),1))</f>
        <v/>
      </c>
      <c r="W376" s="241">
        <f>IF(COUNTA(W361:W375)=0,"",ROUND(AVERAGE(W361:W375),1))</f>
        <v/>
      </c>
      <c r="X376" s="241">
        <f>IF(COUNTA(X361:X375)=0,"",ROUND(AVERAGE(X361:X375),1))</f>
        <v/>
      </c>
      <c r="Y376" s="241">
        <f>IF(COUNTA(Y361:Y375)=0,"",ROUND(AVERAGE(Y361:Y375),1))</f>
        <v/>
      </c>
      <c r="Z376" s="241">
        <f>IF(COUNTA(Z361:Z375)=0,"",ROUND(AVERAGE(Z361:Z375),1))</f>
        <v/>
      </c>
      <c r="AA376" s="241">
        <f>IF(COUNTA(AA361:AA375)=0,"",ROUND(AVERAGE(AA361:AA375),1))</f>
        <v/>
      </c>
      <c r="AB376" s="241">
        <f>IF(COUNTA(AB361:AB375)=0,"",ROUND(AVERAGE(AB361:AB375),1))</f>
        <v/>
      </c>
      <c r="AC376" s="241">
        <f>IF(COUNTA(AC361:AC375)=0,"",ROUND(AVERAGE(AC361:AC375),1))</f>
        <v/>
      </c>
      <c r="AD376" s="241">
        <f>IF(COUNTA(AD361:AD375)=0,"",ROUND(AVERAGE(AD361:AD375),1))</f>
        <v/>
      </c>
      <c r="AE376" s="241">
        <f>IF(COUNTA(AE361:AE375)=0,"",ROUND(AVERAGE(AE361:AE375),1))</f>
        <v/>
      </c>
      <c r="AF376" s="265">
        <f>IF(COUNTA(AF361:AF375)=0,"",ROUND(AVERAGE(AF361:AF375),1))</f>
        <v/>
      </c>
      <c r="AH376" s="241">
        <f>IF(COUNTA(AH361:AH375)=0,"",ROUND(AVERAGE(AH361:AH375),1))</f>
        <v/>
      </c>
      <c r="AI376" s="241">
        <f>IF(COUNTA(AI361:AI375)=0,"",ROUND(AVERAGE(AI361:AI375),1))</f>
        <v/>
      </c>
      <c r="AJ376" s="241">
        <f>IF(COUNTA(AJ361:AJ375)=0,"",ROUND(AVERAGE(AJ361:AJ375),1))</f>
        <v/>
      </c>
      <c r="AK376" s="241">
        <f>IF(COUNTA(AK361:AK375)=0,"",ROUND(AVERAGE(AK361:AK375),1))</f>
        <v/>
      </c>
      <c r="AL376" s="241">
        <f>IF(COUNTA(AL361:AL375)=0,"",ROUND(AVERAGE(AL361:AL375),1))</f>
        <v/>
      </c>
      <c r="AM376" s="241">
        <f>IF(COUNTA(AM361:AM375)=0,"",ROUND(AVERAGE(AM361:AM375),1))</f>
        <v/>
      </c>
      <c r="AN376" s="241">
        <f>IF(COUNTA(AN361:AN375)=0,"",ROUND(AVERAGE(AN361:AN375),1))</f>
        <v/>
      </c>
      <c r="AO376" s="241">
        <f>IF(COUNTA(AO361:AO375)=0,"",ROUND(AVERAGE(AO361:AO375),1))</f>
        <v/>
      </c>
      <c r="AP376" s="241">
        <f>IF(COUNTA(AP361:AP375)=0,"",ROUND(AVERAGE(AP361:AP375),1))</f>
        <v/>
      </c>
      <c r="AQ376" s="241">
        <f>IF(COUNTA(AQ361:AQ375)=0,"",ROUND(AVERAGE(AQ361:AQ375),1))</f>
        <v/>
      </c>
      <c r="AR376" s="241">
        <f>IF(COUNTA(AR361:AR375)=0,"",ROUND(AVERAGE(AR361:AR375),1))</f>
        <v/>
      </c>
      <c r="AS376" s="241">
        <f>IF(COUNTA(AS361:AS375)=0,"",ROUND(AVERAGE(AS361:AS375),1))</f>
        <v/>
      </c>
      <c r="AT376" s="241">
        <f>IF(COUNTA(AT361:AT375)=0,"",ROUND(AVERAGE(AT361:AT375),1))</f>
        <v/>
      </c>
      <c r="AU376" s="266">
        <f>IF(COUNTA(AU361:AU375)=0,"",ROUND(AVERAGE(AU361:AU375),1))</f>
        <v/>
      </c>
    </row>
    <row r="377" ht="30" customHeight="1" s="185">
      <c r="A377" s="242" t="inlineStr">
        <is>
          <t>N°</t>
        </is>
      </c>
      <c r="B377" s="243" t="inlineStr">
        <is>
          <t>📅 MARDI</t>
        </is>
      </c>
      <c r="C377" s="228" t="n"/>
      <c r="D377" s="229" t="inlineStr">
        <is>
          <t>Règles</t>
        </is>
      </c>
      <c r="E377" s="229" t="inlineStr">
        <is>
          <t>Coopér.</t>
        </is>
      </c>
      <c r="F377" s="229" t="inlineStr">
        <is>
          <t>Comm.</t>
        </is>
      </c>
      <c r="G377" s="229" t="inlineStr">
        <is>
          <t>Entraide</t>
        </is>
      </c>
      <c r="H377" s="230" t="inlineStr">
        <is>
          <t>Initiat.</t>
        </is>
      </c>
      <c r="I377" s="230" t="inlineStr">
        <is>
          <t>Gest.mat</t>
        </is>
      </c>
      <c r="J377" s="230" t="inlineStr">
        <is>
          <t>Orga.</t>
        </is>
      </c>
      <c r="K377" s="231" t="inlineStr">
        <is>
          <t>Imagin.</t>
        </is>
      </c>
      <c r="L377" s="231" t="inlineStr">
        <is>
          <t>Expr.art</t>
        </is>
      </c>
      <c r="M377" s="231" t="inlineStr">
        <is>
          <t>Expr.corp</t>
        </is>
      </c>
      <c r="N377" s="232" t="inlineStr">
        <is>
          <t>Coord.</t>
        </is>
      </c>
      <c r="O377" s="232" t="inlineStr">
        <is>
          <t>Endur.</t>
        </is>
      </c>
      <c r="P377" s="232" t="inlineStr">
        <is>
          <t>Esp.sport</t>
        </is>
      </c>
      <c r="Q377" s="267" t="inlineStr">
        <is>
          <t>MOY</t>
        </is>
      </c>
      <c r="R377" s="268" t="inlineStr">
        <is>
          <t>▼ Activité</t>
        </is>
      </c>
      <c r="S377" s="229" t="inlineStr">
        <is>
          <t>Règles</t>
        </is>
      </c>
      <c r="T377" s="229" t="inlineStr">
        <is>
          <t>Coopér.</t>
        </is>
      </c>
      <c r="U377" s="229" t="inlineStr">
        <is>
          <t>Comm.</t>
        </is>
      </c>
      <c r="V377" s="229" t="inlineStr">
        <is>
          <t>Entraide</t>
        </is>
      </c>
      <c r="W377" s="230" t="inlineStr">
        <is>
          <t>Initiat.</t>
        </is>
      </c>
      <c r="X377" s="230" t="inlineStr">
        <is>
          <t>Gest.mat</t>
        </is>
      </c>
      <c r="Y377" s="230" t="inlineStr">
        <is>
          <t>Orga.</t>
        </is>
      </c>
      <c r="Z377" s="231" t="inlineStr">
        <is>
          <t>Imagin.</t>
        </is>
      </c>
      <c r="AA377" s="231" t="inlineStr">
        <is>
          <t>Expr.art</t>
        </is>
      </c>
      <c r="AB377" s="231" t="inlineStr">
        <is>
          <t>Expr.corp</t>
        </is>
      </c>
      <c r="AC377" s="232" t="inlineStr">
        <is>
          <t>Coord.</t>
        </is>
      </c>
      <c r="AD377" s="232" t="inlineStr">
        <is>
          <t>Endur.</t>
        </is>
      </c>
      <c r="AE377" s="232" t="inlineStr">
        <is>
          <t>Esp.sport</t>
        </is>
      </c>
      <c r="AF377" s="267" t="inlineStr">
        <is>
          <t>MOY</t>
        </is>
      </c>
      <c r="AH377" s="229" t="inlineStr">
        <is>
          <t>Règles</t>
        </is>
      </c>
      <c r="AI377" s="229" t="inlineStr">
        <is>
          <t>Coopér.</t>
        </is>
      </c>
      <c r="AJ377" s="229" t="inlineStr">
        <is>
          <t>Comm.</t>
        </is>
      </c>
      <c r="AK377" s="229" t="inlineStr">
        <is>
          <t>Entraide</t>
        </is>
      </c>
      <c r="AL377" s="230" t="inlineStr">
        <is>
          <t>Initiat.</t>
        </is>
      </c>
      <c r="AM377" s="230" t="inlineStr">
        <is>
          <t>Gest.mat</t>
        </is>
      </c>
      <c r="AN377" s="230" t="inlineStr">
        <is>
          <t>Orga.</t>
        </is>
      </c>
      <c r="AO377" s="231" t="inlineStr">
        <is>
          <t>Imagin.</t>
        </is>
      </c>
      <c r="AP377" s="231" t="inlineStr">
        <is>
          <t>Expr.art</t>
        </is>
      </c>
      <c r="AQ377" s="231" t="inlineStr">
        <is>
          <t>Expr.corp</t>
        </is>
      </c>
      <c r="AR377" s="232" t="inlineStr">
        <is>
          <t>Coord.</t>
        </is>
      </c>
      <c r="AS377" s="232" t="inlineStr">
        <is>
          <t>Endur.</t>
        </is>
      </c>
      <c r="AT377" s="232" t="inlineStr">
        <is>
          <t>Esp.sport</t>
        </is>
      </c>
      <c r="AU377" s="269" t="inlineStr">
        <is>
          <t>MOY</t>
        </is>
      </c>
    </row>
    <row r="378" ht="14.4" customHeight="1" s="185">
      <c r="A378" s="213" t="n">
        <v>1</v>
      </c>
      <c r="B378" s="234">
        <f t="array" ref="B378:B378">IFERROR(INDEX(Liste_Enfants!B$4:B$53,SMALL(IF(Liste_Enfants!E$4:E$53="D",ROW(Liste_Enfants!E$4:E$53)-3),1))&amp;" "&amp;INDEX(Liste_Enfants!C$4:C$53,SMALL(IF(Liste_Enfants!E$4:E$53="D",ROW(Liste_Enfants!E$4:E$53)-3),1)),"")</f>
        <v/>
      </c>
      <c r="C378" s="235" t="n"/>
      <c r="D378" s="236" t="n"/>
      <c r="E378" s="236" t="n"/>
      <c r="F378" s="236" t="n"/>
      <c r="G378" s="236" t="n"/>
      <c r="H378" s="236" t="n"/>
      <c r="I378" s="236" t="n"/>
      <c r="J378" s="236" t="n"/>
      <c r="K378" s="236" t="n"/>
      <c r="L378" s="236" t="n"/>
      <c r="M378" s="236" t="n"/>
      <c r="N378" s="236" t="n"/>
      <c r="O378" s="236" t="n"/>
      <c r="P378" s="236" t="n"/>
      <c r="Q378" s="264">
        <f>IF(COUNTA(D378:P378)=0,"",ROUND(AVERAGE(D378:P378),1))</f>
        <v/>
      </c>
      <c r="S378" s="236" t="n"/>
      <c r="T378" s="236" t="n"/>
      <c r="U378" s="236" t="n"/>
      <c r="V378" s="236" t="n"/>
      <c r="W378" s="236" t="n"/>
      <c r="X378" s="236" t="n"/>
      <c r="Y378" s="236" t="n"/>
      <c r="Z378" s="236" t="n"/>
      <c r="AA378" s="236" t="n"/>
      <c r="AB378" s="236" t="n"/>
      <c r="AC378" s="236" t="n"/>
      <c r="AD378" s="236" t="n"/>
      <c r="AE378" s="236" t="n"/>
      <c r="AF378" s="264">
        <f>IF(COUNTA(S378:AE378)=0,"",ROUND(AVERAGE(S378:AE378),1))</f>
        <v/>
      </c>
      <c r="AH378" s="236" t="n"/>
      <c r="AI378" s="236" t="n"/>
      <c r="AJ378" s="236" t="n"/>
      <c r="AK378" s="236" t="n"/>
      <c r="AL378" s="236" t="n"/>
      <c r="AM378" s="236" t="n"/>
      <c r="AN378" s="236" t="n"/>
      <c r="AO378" s="236" t="n"/>
      <c r="AP378" s="236" t="n"/>
      <c r="AQ378" s="236" t="n"/>
      <c r="AR378" s="236" t="n"/>
      <c r="AS378" s="236" t="n"/>
      <c r="AT378" s="236" t="n"/>
      <c r="AU378" s="237">
        <f>IF(COUNTA(AH378:AT378)=0,"",ROUND(AVERAGE(AH378:AT378),1))</f>
        <v/>
      </c>
    </row>
    <row r="379" ht="14.4" customHeight="1" s="185">
      <c r="A379" s="238" t="n">
        <v>2</v>
      </c>
      <c r="B379" s="239">
        <f t="array" ref="B379:B379">IFERROR(INDEX(Liste_Enfants!B$4:B$53,SMALL(IF(Liste_Enfants!E$4:E$53="D",ROW(Liste_Enfants!E$4:E$53)-3),2))&amp;" "&amp;INDEX(Liste_Enfants!C$4:C$53,SMALL(IF(Liste_Enfants!E$4:E$53="D",ROW(Liste_Enfants!E$4:E$53)-3),2)),"")</f>
        <v/>
      </c>
      <c r="C379" s="235" t="n"/>
      <c r="D379" s="236" t="n"/>
      <c r="E379" s="236" t="n"/>
      <c r="F379" s="236" t="n"/>
      <c r="G379" s="236" t="n"/>
      <c r="H379" s="236" t="n"/>
      <c r="I379" s="236" t="n"/>
      <c r="J379" s="236" t="n"/>
      <c r="K379" s="236" t="n"/>
      <c r="L379" s="236" t="n"/>
      <c r="M379" s="236" t="n"/>
      <c r="N379" s="236" t="n"/>
      <c r="O379" s="236" t="n"/>
      <c r="P379" s="236" t="n"/>
      <c r="Q379" s="264">
        <f>IF(COUNTA(D379:P379)=0,"",ROUND(AVERAGE(D379:P379),1))</f>
        <v/>
      </c>
      <c r="S379" s="236" t="n"/>
      <c r="T379" s="236" t="n"/>
      <c r="U379" s="236" t="n"/>
      <c r="V379" s="236" t="n"/>
      <c r="W379" s="236" t="n"/>
      <c r="X379" s="236" t="n"/>
      <c r="Y379" s="236" t="n"/>
      <c r="Z379" s="236" t="n"/>
      <c r="AA379" s="236" t="n"/>
      <c r="AB379" s="236" t="n"/>
      <c r="AC379" s="236" t="n"/>
      <c r="AD379" s="236" t="n"/>
      <c r="AE379" s="236" t="n"/>
      <c r="AF379" s="264">
        <f>IF(COUNTA(S379:AE379)=0,"",ROUND(AVERAGE(S379:AE379),1))</f>
        <v/>
      </c>
      <c r="AH379" s="236" t="n"/>
      <c r="AI379" s="236" t="n"/>
      <c r="AJ379" s="236" t="n"/>
      <c r="AK379" s="236" t="n"/>
      <c r="AL379" s="236" t="n"/>
      <c r="AM379" s="236" t="n"/>
      <c r="AN379" s="236" t="n"/>
      <c r="AO379" s="236" t="n"/>
      <c r="AP379" s="236" t="n"/>
      <c r="AQ379" s="236" t="n"/>
      <c r="AR379" s="236" t="n"/>
      <c r="AS379" s="236" t="n"/>
      <c r="AT379" s="236" t="n"/>
      <c r="AU379" s="237">
        <f>IF(COUNTA(AH379:AT379)=0,"",ROUND(AVERAGE(AH379:AT379),1))</f>
        <v/>
      </c>
    </row>
    <row r="380" ht="14.4" customHeight="1" s="185">
      <c r="A380" s="213" t="n">
        <v>3</v>
      </c>
      <c r="B380" s="234">
        <f t="array" ref="B380:B380">IFERROR(INDEX(Liste_Enfants!B$4:B$53,SMALL(IF(Liste_Enfants!E$4:E$53="D",ROW(Liste_Enfants!E$4:E$53)-3),3))&amp;" "&amp;INDEX(Liste_Enfants!C$4:C$53,SMALL(IF(Liste_Enfants!E$4:E$53="D",ROW(Liste_Enfants!E$4:E$53)-3),3)),"")</f>
        <v/>
      </c>
      <c r="C380" s="235" t="n"/>
      <c r="D380" s="236" t="n"/>
      <c r="E380" s="236" t="n"/>
      <c r="F380" s="236" t="n"/>
      <c r="G380" s="236" t="n"/>
      <c r="H380" s="236" t="n"/>
      <c r="I380" s="236" t="n"/>
      <c r="J380" s="236" t="n"/>
      <c r="K380" s="236" t="n"/>
      <c r="L380" s="236" t="n"/>
      <c r="M380" s="236" t="n"/>
      <c r="N380" s="236" t="n"/>
      <c r="O380" s="236" t="n"/>
      <c r="P380" s="236" t="n"/>
      <c r="Q380" s="264">
        <f>IF(COUNTA(D380:P380)=0,"",ROUND(AVERAGE(D380:P380),1))</f>
        <v/>
      </c>
      <c r="S380" s="236" t="n"/>
      <c r="T380" s="236" t="n"/>
      <c r="U380" s="236" t="n"/>
      <c r="V380" s="236" t="n"/>
      <c r="W380" s="236" t="n"/>
      <c r="X380" s="236" t="n"/>
      <c r="Y380" s="236" t="n"/>
      <c r="Z380" s="236" t="n"/>
      <c r="AA380" s="236" t="n"/>
      <c r="AB380" s="236" t="n"/>
      <c r="AC380" s="236" t="n"/>
      <c r="AD380" s="236" t="n"/>
      <c r="AE380" s="236" t="n"/>
      <c r="AF380" s="264">
        <f>IF(COUNTA(S380:AE380)=0,"",ROUND(AVERAGE(S380:AE380),1))</f>
        <v/>
      </c>
      <c r="AH380" s="236" t="n"/>
      <c r="AI380" s="236" t="n"/>
      <c r="AJ380" s="236" t="n"/>
      <c r="AK380" s="236" t="n"/>
      <c r="AL380" s="236" t="n"/>
      <c r="AM380" s="236" t="n"/>
      <c r="AN380" s="236" t="n"/>
      <c r="AO380" s="236" t="n"/>
      <c r="AP380" s="236" t="n"/>
      <c r="AQ380" s="236" t="n"/>
      <c r="AR380" s="236" t="n"/>
      <c r="AS380" s="236" t="n"/>
      <c r="AT380" s="236" t="n"/>
      <c r="AU380" s="237">
        <f>IF(COUNTA(AH380:AT380)=0,"",ROUND(AVERAGE(AH380:AT380),1))</f>
        <v/>
      </c>
    </row>
    <row r="381" ht="14.4" customHeight="1" s="185">
      <c r="A381" s="238" t="n">
        <v>4</v>
      </c>
      <c r="B381" s="239">
        <f t="array" ref="B381:B381">IFERROR(INDEX(Liste_Enfants!B$4:B$53,SMALL(IF(Liste_Enfants!E$4:E$53="D",ROW(Liste_Enfants!E$4:E$53)-3),4))&amp;" "&amp;INDEX(Liste_Enfants!C$4:C$53,SMALL(IF(Liste_Enfants!E$4:E$53="D",ROW(Liste_Enfants!E$4:E$53)-3),4)),"")</f>
        <v/>
      </c>
      <c r="C381" s="235" t="n"/>
      <c r="D381" s="236" t="n"/>
      <c r="E381" s="236" t="n"/>
      <c r="F381" s="236" t="n"/>
      <c r="G381" s="236" t="n"/>
      <c r="H381" s="236" t="n"/>
      <c r="I381" s="236" t="n"/>
      <c r="J381" s="236" t="n"/>
      <c r="K381" s="236" t="n"/>
      <c r="L381" s="236" t="n"/>
      <c r="M381" s="236" t="n"/>
      <c r="N381" s="236" t="n"/>
      <c r="O381" s="236" t="n"/>
      <c r="P381" s="236" t="n"/>
      <c r="Q381" s="264">
        <f>IF(COUNTA(D381:P381)=0,"",ROUND(AVERAGE(D381:P381),1))</f>
        <v/>
      </c>
      <c r="S381" s="236" t="n"/>
      <c r="T381" s="236" t="n"/>
      <c r="U381" s="236" t="n"/>
      <c r="V381" s="236" t="n"/>
      <c r="W381" s="236" t="n"/>
      <c r="X381" s="236" t="n"/>
      <c r="Y381" s="236" t="n"/>
      <c r="Z381" s="236" t="n"/>
      <c r="AA381" s="236" t="n"/>
      <c r="AB381" s="236" t="n"/>
      <c r="AC381" s="236" t="n"/>
      <c r="AD381" s="236" t="n"/>
      <c r="AE381" s="236" t="n"/>
      <c r="AF381" s="264">
        <f>IF(COUNTA(S381:AE381)=0,"",ROUND(AVERAGE(S381:AE381),1))</f>
        <v/>
      </c>
      <c r="AH381" s="236" t="n"/>
      <c r="AI381" s="236" t="n"/>
      <c r="AJ381" s="236" t="n"/>
      <c r="AK381" s="236" t="n"/>
      <c r="AL381" s="236" t="n"/>
      <c r="AM381" s="236" t="n"/>
      <c r="AN381" s="236" t="n"/>
      <c r="AO381" s="236" t="n"/>
      <c r="AP381" s="236" t="n"/>
      <c r="AQ381" s="236" t="n"/>
      <c r="AR381" s="236" t="n"/>
      <c r="AS381" s="236" t="n"/>
      <c r="AT381" s="236" t="n"/>
      <c r="AU381" s="237">
        <f>IF(COUNTA(AH381:AT381)=0,"",ROUND(AVERAGE(AH381:AT381),1))</f>
        <v/>
      </c>
    </row>
    <row r="382" ht="14.4" customHeight="1" s="185">
      <c r="A382" s="213" t="n">
        <v>5</v>
      </c>
      <c r="B382" s="234">
        <f t="array" ref="B382:B382">IFERROR(INDEX(Liste_Enfants!B$4:B$53,SMALL(IF(Liste_Enfants!E$4:E$53="D",ROW(Liste_Enfants!E$4:E$53)-3),5))&amp;" "&amp;INDEX(Liste_Enfants!C$4:C$53,SMALL(IF(Liste_Enfants!E$4:E$53="D",ROW(Liste_Enfants!E$4:E$53)-3),5)),"")</f>
        <v/>
      </c>
      <c r="C382" s="235" t="n"/>
      <c r="D382" s="236" t="n"/>
      <c r="E382" s="236" t="n"/>
      <c r="F382" s="236" t="n"/>
      <c r="G382" s="236" t="n"/>
      <c r="H382" s="236" t="n"/>
      <c r="I382" s="236" t="n"/>
      <c r="J382" s="236" t="n"/>
      <c r="K382" s="236" t="n"/>
      <c r="L382" s="236" t="n"/>
      <c r="M382" s="236" t="n"/>
      <c r="N382" s="236" t="n"/>
      <c r="O382" s="236" t="n"/>
      <c r="P382" s="236" t="n"/>
      <c r="Q382" s="264">
        <f>IF(COUNTA(D382:P382)=0,"",ROUND(AVERAGE(D382:P382),1))</f>
        <v/>
      </c>
      <c r="S382" s="236" t="n"/>
      <c r="T382" s="236" t="n"/>
      <c r="U382" s="236" t="n"/>
      <c r="V382" s="236" t="n"/>
      <c r="W382" s="236" t="n"/>
      <c r="X382" s="236" t="n"/>
      <c r="Y382" s="236" t="n"/>
      <c r="Z382" s="236" t="n"/>
      <c r="AA382" s="236" t="n"/>
      <c r="AB382" s="236" t="n"/>
      <c r="AC382" s="236" t="n"/>
      <c r="AD382" s="236" t="n"/>
      <c r="AE382" s="236" t="n"/>
      <c r="AF382" s="264">
        <f>IF(COUNTA(S382:AE382)=0,"",ROUND(AVERAGE(S382:AE382),1))</f>
        <v/>
      </c>
      <c r="AH382" s="236" t="n"/>
      <c r="AI382" s="236" t="n"/>
      <c r="AJ382" s="236" t="n"/>
      <c r="AK382" s="236" t="n"/>
      <c r="AL382" s="236" t="n"/>
      <c r="AM382" s="236" t="n"/>
      <c r="AN382" s="236" t="n"/>
      <c r="AO382" s="236" t="n"/>
      <c r="AP382" s="236" t="n"/>
      <c r="AQ382" s="236" t="n"/>
      <c r="AR382" s="236" t="n"/>
      <c r="AS382" s="236" t="n"/>
      <c r="AT382" s="236" t="n"/>
      <c r="AU382" s="237">
        <f>IF(COUNTA(AH382:AT382)=0,"",ROUND(AVERAGE(AH382:AT382),1))</f>
        <v/>
      </c>
    </row>
    <row r="383" ht="14.4" customHeight="1" s="185">
      <c r="A383" s="238" t="n">
        <v>6</v>
      </c>
      <c r="B383" s="239">
        <f t="array" ref="B383:B383">IFERROR(INDEX(Liste_Enfants!B$4:B$53,SMALL(IF(Liste_Enfants!E$4:E$53="D",ROW(Liste_Enfants!E$4:E$53)-3),6))&amp;" "&amp;INDEX(Liste_Enfants!C$4:C$53,SMALL(IF(Liste_Enfants!E$4:E$53="D",ROW(Liste_Enfants!E$4:E$53)-3),6)),"")</f>
        <v/>
      </c>
      <c r="C383" s="235" t="n"/>
      <c r="D383" s="236" t="n"/>
      <c r="E383" s="236" t="n"/>
      <c r="F383" s="236" t="n"/>
      <c r="G383" s="236" t="n"/>
      <c r="H383" s="236" t="n"/>
      <c r="I383" s="236" t="n"/>
      <c r="J383" s="236" t="n"/>
      <c r="K383" s="236" t="n"/>
      <c r="L383" s="236" t="n"/>
      <c r="M383" s="236" t="n"/>
      <c r="N383" s="236" t="n"/>
      <c r="O383" s="236" t="n"/>
      <c r="P383" s="236" t="n"/>
      <c r="Q383" s="264">
        <f>IF(COUNTA(D383:P383)=0,"",ROUND(AVERAGE(D383:P383),1))</f>
        <v/>
      </c>
      <c r="S383" s="236" t="n"/>
      <c r="T383" s="236" t="n"/>
      <c r="U383" s="236" t="n"/>
      <c r="V383" s="236" t="n"/>
      <c r="W383" s="236" t="n"/>
      <c r="X383" s="236" t="n"/>
      <c r="Y383" s="236" t="n"/>
      <c r="Z383" s="236" t="n"/>
      <c r="AA383" s="236" t="n"/>
      <c r="AB383" s="236" t="n"/>
      <c r="AC383" s="236" t="n"/>
      <c r="AD383" s="236" t="n"/>
      <c r="AE383" s="236" t="n"/>
      <c r="AF383" s="264">
        <f>IF(COUNTA(S383:AE383)=0,"",ROUND(AVERAGE(S383:AE383),1))</f>
        <v/>
      </c>
      <c r="AH383" s="236" t="n"/>
      <c r="AI383" s="236" t="n"/>
      <c r="AJ383" s="236" t="n"/>
      <c r="AK383" s="236" t="n"/>
      <c r="AL383" s="236" t="n"/>
      <c r="AM383" s="236" t="n"/>
      <c r="AN383" s="236" t="n"/>
      <c r="AO383" s="236" t="n"/>
      <c r="AP383" s="236" t="n"/>
      <c r="AQ383" s="236" t="n"/>
      <c r="AR383" s="236" t="n"/>
      <c r="AS383" s="236" t="n"/>
      <c r="AT383" s="236" t="n"/>
      <c r="AU383" s="237">
        <f>IF(COUNTA(AH383:AT383)=0,"",ROUND(AVERAGE(AH383:AT383),1))</f>
        <v/>
      </c>
    </row>
    <row r="384" ht="14.4" customHeight="1" s="185">
      <c r="A384" s="213" t="n">
        <v>7</v>
      </c>
      <c r="B384" s="234">
        <f t="array" ref="B384:B384">IFERROR(INDEX(Liste_Enfants!B$4:B$53,SMALL(IF(Liste_Enfants!E$4:E$53="D",ROW(Liste_Enfants!E$4:E$53)-3),7))&amp;" "&amp;INDEX(Liste_Enfants!C$4:C$53,SMALL(IF(Liste_Enfants!E$4:E$53="D",ROW(Liste_Enfants!E$4:E$53)-3),7)),"")</f>
        <v/>
      </c>
      <c r="C384" s="235" t="n"/>
      <c r="D384" s="236" t="n"/>
      <c r="E384" s="236" t="n"/>
      <c r="F384" s="236" t="n"/>
      <c r="G384" s="236" t="n"/>
      <c r="H384" s="236" t="n"/>
      <c r="I384" s="236" t="n"/>
      <c r="J384" s="236" t="n"/>
      <c r="K384" s="236" t="n"/>
      <c r="L384" s="236" t="n"/>
      <c r="M384" s="236" t="n"/>
      <c r="N384" s="236" t="n"/>
      <c r="O384" s="236" t="n"/>
      <c r="P384" s="236" t="n"/>
      <c r="Q384" s="264">
        <f>IF(COUNTA(D384:P384)=0,"",ROUND(AVERAGE(D384:P384),1))</f>
        <v/>
      </c>
      <c r="S384" s="236" t="n"/>
      <c r="T384" s="236" t="n"/>
      <c r="U384" s="236" t="n"/>
      <c r="V384" s="236" t="n"/>
      <c r="W384" s="236" t="n"/>
      <c r="X384" s="236" t="n"/>
      <c r="Y384" s="236" t="n"/>
      <c r="Z384" s="236" t="n"/>
      <c r="AA384" s="236" t="n"/>
      <c r="AB384" s="236" t="n"/>
      <c r="AC384" s="236" t="n"/>
      <c r="AD384" s="236" t="n"/>
      <c r="AE384" s="236" t="n"/>
      <c r="AF384" s="264">
        <f>IF(COUNTA(S384:AE384)=0,"",ROUND(AVERAGE(S384:AE384),1))</f>
        <v/>
      </c>
      <c r="AH384" s="236" t="n"/>
      <c r="AI384" s="236" t="n"/>
      <c r="AJ384" s="236" t="n"/>
      <c r="AK384" s="236" t="n"/>
      <c r="AL384" s="236" t="n"/>
      <c r="AM384" s="236" t="n"/>
      <c r="AN384" s="236" t="n"/>
      <c r="AO384" s="236" t="n"/>
      <c r="AP384" s="236" t="n"/>
      <c r="AQ384" s="236" t="n"/>
      <c r="AR384" s="236" t="n"/>
      <c r="AS384" s="236" t="n"/>
      <c r="AT384" s="236" t="n"/>
      <c r="AU384" s="237">
        <f>IF(COUNTA(AH384:AT384)=0,"",ROUND(AVERAGE(AH384:AT384),1))</f>
        <v/>
      </c>
    </row>
    <row r="385" ht="14.4" customHeight="1" s="185">
      <c r="A385" s="238" t="n">
        <v>8</v>
      </c>
      <c r="B385" s="239">
        <f t="array" ref="B385:B385">IFERROR(INDEX(Liste_Enfants!B$4:B$53,SMALL(IF(Liste_Enfants!E$4:E$53="D",ROW(Liste_Enfants!E$4:E$53)-3),8))&amp;" "&amp;INDEX(Liste_Enfants!C$4:C$53,SMALL(IF(Liste_Enfants!E$4:E$53="D",ROW(Liste_Enfants!E$4:E$53)-3),8)),"")</f>
        <v/>
      </c>
      <c r="C385" s="235" t="n"/>
      <c r="D385" s="236" t="n"/>
      <c r="E385" s="236" t="n"/>
      <c r="F385" s="236" t="n"/>
      <c r="G385" s="236" t="n"/>
      <c r="H385" s="236" t="n"/>
      <c r="I385" s="236" t="n"/>
      <c r="J385" s="236" t="n"/>
      <c r="K385" s="236" t="n"/>
      <c r="L385" s="236" t="n"/>
      <c r="M385" s="236" t="n"/>
      <c r="N385" s="236" t="n"/>
      <c r="O385" s="236" t="n"/>
      <c r="P385" s="236" t="n"/>
      <c r="Q385" s="264">
        <f>IF(COUNTA(D385:P385)=0,"",ROUND(AVERAGE(D385:P385),1))</f>
        <v/>
      </c>
      <c r="S385" s="236" t="n"/>
      <c r="T385" s="236" t="n"/>
      <c r="U385" s="236" t="n"/>
      <c r="V385" s="236" t="n"/>
      <c r="W385" s="236" t="n"/>
      <c r="X385" s="236" t="n"/>
      <c r="Y385" s="236" t="n"/>
      <c r="Z385" s="236" t="n"/>
      <c r="AA385" s="236" t="n"/>
      <c r="AB385" s="236" t="n"/>
      <c r="AC385" s="236" t="n"/>
      <c r="AD385" s="236" t="n"/>
      <c r="AE385" s="236" t="n"/>
      <c r="AF385" s="264">
        <f>IF(COUNTA(S385:AE385)=0,"",ROUND(AVERAGE(S385:AE385),1))</f>
        <v/>
      </c>
      <c r="AH385" s="236" t="n"/>
      <c r="AI385" s="236" t="n"/>
      <c r="AJ385" s="236" t="n"/>
      <c r="AK385" s="236" t="n"/>
      <c r="AL385" s="236" t="n"/>
      <c r="AM385" s="236" t="n"/>
      <c r="AN385" s="236" t="n"/>
      <c r="AO385" s="236" t="n"/>
      <c r="AP385" s="236" t="n"/>
      <c r="AQ385" s="236" t="n"/>
      <c r="AR385" s="236" t="n"/>
      <c r="AS385" s="236" t="n"/>
      <c r="AT385" s="236" t="n"/>
      <c r="AU385" s="237">
        <f>IF(COUNTA(AH385:AT385)=0,"",ROUND(AVERAGE(AH385:AT385),1))</f>
        <v/>
      </c>
    </row>
    <row r="386" ht="14.4" customHeight="1" s="185">
      <c r="A386" s="213" t="n">
        <v>9</v>
      </c>
      <c r="B386" s="234">
        <f t="array" ref="B386:B386">IFERROR(INDEX(Liste_Enfants!B$4:B$53,SMALL(IF(Liste_Enfants!E$4:E$53="D",ROW(Liste_Enfants!E$4:E$53)-3),9))&amp;" "&amp;INDEX(Liste_Enfants!C$4:C$53,SMALL(IF(Liste_Enfants!E$4:E$53="D",ROW(Liste_Enfants!E$4:E$53)-3),9)),"")</f>
        <v/>
      </c>
      <c r="C386" s="235" t="n"/>
      <c r="D386" s="236" t="n"/>
      <c r="E386" s="236" t="n"/>
      <c r="F386" s="236" t="n"/>
      <c r="G386" s="236" t="n"/>
      <c r="H386" s="236" t="n"/>
      <c r="I386" s="236" t="n"/>
      <c r="J386" s="236" t="n"/>
      <c r="K386" s="236" t="n"/>
      <c r="L386" s="236" t="n"/>
      <c r="M386" s="236" t="n"/>
      <c r="N386" s="236" t="n"/>
      <c r="O386" s="236" t="n"/>
      <c r="P386" s="236" t="n"/>
      <c r="Q386" s="264">
        <f>IF(COUNTA(D386:P386)=0,"",ROUND(AVERAGE(D386:P386),1))</f>
        <v/>
      </c>
      <c r="S386" s="236" t="n"/>
      <c r="T386" s="236" t="n"/>
      <c r="U386" s="236" t="n"/>
      <c r="V386" s="236" t="n"/>
      <c r="W386" s="236" t="n"/>
      <c r="X386" s="236" t="n"/>
      <c r="Y386" s="236" t="n"/>
      <c r="Z386" s="236" t="n"/>
      <c r="AA386" s="236" t="n"/>
      <c r="AB386" s="236" t="n"/>
      <c r="AC386" s="236" t="n"/>
      <c r="AD386" s="236" t="n"/>
      <c r="AE386" s="236" t="n"/>
      <c r="AF386" s="264">
        <f>IF(COUNTA(S386:AE386)=0,"",ROUND(AVERAGE(S386:AE386),1))</f>
        <v/>
      </c>
      <c r="AH386" s="236" t="n"/>
      <c r="AI386" s="236" t="n"/>
      <c r="AJ386" s="236" t="n"/>
      <c r="AK386" s="236" t="n"/>
      <c r="AL386" s="236" t="n"/>
      <c r="AM386" s="236" t="n"/>
      <c r="AN386" s="236" t="n"/>
      <c r="AO386" s="236" t="n"/>
      <c r="AP386" s="236" t="n"/>
      <c r="AQ386" s="236" t="n"/>
      <c r="AR386" s="236" t="n"/>
      <c r="AS386" s="236" t="n"/>
      <c r="AT386" s="236" t="n"/>
      <c r="AU386" s="237">
        <f>IF(COUNTA(AH386:AT386)=0,"",ROUND(AVERAGE(AH386:AT386),1))</f>
        <v/>
      </c>
    </row>
    <row r="387" ht="14.4" customHeight="1" s="185">
      <c r="A387" s="238" t="n">
        <v>10</v>
      </c>
      <c r="B387" s="239">
        <f t="array" ref="B387:B387">IFERROR(INDEX(Liste_Enfants!B$4:B$53,SMALL(IF(Liste_Enfants!E$4:E$53="D",ROW(Liste_Enfants!E$4:E$53)-3),10))&amp;" "&amp;INDEX(Liste_Enfants!C$4:C$53,SMALL(IF(Liste_Enfants!E$4:E$53="D",ROW(Liste_Enfants!E$4:E$53)-3),10)),"")</f>
        <v/>
      </c>
      <c r="C387" s="235" t="n"/>
      <c r="D387" s="236" t="n"/>
      <c r="E387" s="236" t="n"/>
      <c r="F387" s="236" t="n"/>
      <c r="G387" s="236" t="n"/>
      <c r="H387" s="236" t="n"/>
      <c r="I387" s="236" t="n"/>
      <c r="J387" s="236" t="n"/>
      <c r="K387" s="236" t="n"/>
      <c r="L387" s="236" t="n"/>
      <c r="M387" s="236" t="n"/>
      <c r="N387" s="236" t="n"/>
      <c r="O387" s="236" t="n"/>
      <c r="P387" s="236" t="n"/>
      <c r="Q387" s="264">
        <f>IF(COUNTA(D387:P387)=0,"",ROUND(AVERAGE(D387:P387),1))</f>
        <v/>
      </c>
      <c r="S387" s="236" t="n"/>
      <c r="T387" s="236" t="n"/>
      <c r="U387" s="236" t="n"/>
      <c r="V387" s="236" t="n"/>
      <c r="W387" s="236" t="n"/>
      <c r="X387" s="236" t="n"/>
      <c r="Y387" s="236" t="n"/>
      <c r="Z387" s="236" t="n"/>
      <c r="AA387" s="236" t="n"/>
      <c r="AB387" s="236" t="n"/>
      <c r="AC387" s="236" t="n"/>
      <c r="AD387" s="236" t="n"/>
      <c r="AE387" s="236" t="n"/>
      <c r="AF387" s="264">
        <f>IF(COUNTA(S387:AE387)=0,"",ROUND(AVERAGE(S387:AE387),1))</f>
        <v/>
      </c>
      <c r="AH387" s="236" t="n"/>
      <c r="AI387" s="236" t="n"/>
      <c r="AJ387" s="236" t="n"/>
      <c r="AK387" s="236" t="n"/>
      <c r="AL387" s="236" t="n"/>
      <c r="AM387" s="236" t="n"/>
      <c r="AN387" s="236" t="n"/>
      <c r="AO387" s="236" t="n"/>
      <c r="AP387" s="236" t="n"/>
      <c r="AQ387" s="236" t="n"/>
      <c r="AR387" s="236" t="n"/>
      <c r="AS387" s="236" t="n"/>
      <c r="AT387" s="236" t="n"/>
      <c r="AU387" s="237">
        <f>IF(COUNTA(AH387:AT387)=0,"",ROUND(AVERAGE(AH387:AT387),1))</f>
        <v/>
      </c>
    </row>
    <row r="388" ht="14.4" customHeight="1" s="185">
      <c r="A388" s="213" t="n">
        <v>11</v>
      </c>
      <c r="B388" s="234">
        <f t="array" ref="B388:B388">IFERROR(INDEX(Liste_Enfants!B$4:B$53,SMALL(IF(Liste_Enfants!E$4:E$53="D",ROW(Liste_Enfants!E$4:E$53)-3),11))&amp;" "&amp;INDEX(Liste_Enfants!C$4:C$53,SMALL(IF(Liste_Enfants!E$4:E$53="D",ROW(Liste_Enfants!E$4:E$53)-3),11)),"")</f>
        <v/>
      </c>
      <c r="C388" s="235" t="n"/>
      <c r="D388" s="236" t="n"/>
      <c r="E388" s="236" t="n"/>
      <c r="F388" s="236" t="n"/>
      <c r="G388" s="236" t="n"/>
      <c r="H388" s="236" t="n"/>
      <c r="I388" s="236" t="n"/>
      <c r="J388" s="236" t="n"/>
      <c r="K388" s="236" t="n"/>
      <c r="L388" s="236" t="n"/>
      <c r="M388" s="236" t="n"/>
      <c r="N388" s="236" t="n"/>
      <c r="O388" s="236" t="n"/>
      <c r="P388" s="236" t="n"/>
      <c r="Q388" s="264">
        <f>IF(COUNTA(D388:P388)=0,"",ROUND(AVERAGE(D388:P388),1))</f>
        <v/>
      </c>
      <c r="S388" s="236" t="n"/>
      <c r="T388" s="236" t="n"/>
      <c r="U388" s="236" t="n"/>
      <c r="V388" s="236" t="n"/>
      <c r="W388" s="236" t="n"/>
      <c r="X388" s="236" t="n"/>
      <c r="Y388" s="236" t="n"/>
      <c r="Z388" s="236" t="n"/>
      <c r="AA388" s="236" t="n"/>
      <c r="AB388" s="236" t="n"/>
      <c r="AC388" s="236" t="n"/>
      <c r="AD388" s="236" t="n"/>
      <c r="AE388" s="236" t="n"/>
      <c r="AF388" s="264">
        <f>IF(COUNTA(S388:AE388)=0,"",ROUND(AVERAGE(S388:AE388),1))</f>
        <v/>
      </c>
      <c r="AH388" s="236" t="n"/>
      <c r="AI388" s="236" t="n"/>
      <c r="AJ388" s="236" t="n"/>
      <c r="AK388" s="236" t="n"/>
      <c r="AL388" s="236" t="n"/>
      <c r="AM388" s="236" t="n"/>
      <c r="AN388" s="236" t="n"/>
      <c r="AO388" s="236" t="n"/>
      <c r="AP388" s="236" t="n"/>
      <c r="AQ388" s="236" t="n"/>
      <c r="AR388" s="236" t="n"/>
      <c r="AS388" s="236" t="n"/>
      <c r="AT388" s="236" t="n"/>
      <c r="AU388" s="237">
        <f>IF(COUNTA(AH388:AT388)=0,"",ROUND(AVERAGE(AH388:AT388),1))</f>
        <v/>
      </c>
    </row>
    <row r="389" ht="14.4" customHeight="1" s="185">
      <c r="A389" s="238" t="n">
        <v>12</v>
      </c>
      <c r="B389" s="239">
        <f t="array" ref="B389:B389">IFERROR(INDEX(Liste_Enfants!B$4:B$53,SMALL(IF(Liste_Enfants!E$4:E$53="D",ROW(Liste_Enfants!E$4:E$53)-3),12))&amp;" "&amp;INDEX(Liste_Enfants!C$4:C$53,SMALL(IF(Liste_Enfants!E$4:E$53="D",ROW(Liste_Enfants!E$4:E$53)-3),12)),"")</f>
        <v/>
      </c>
      <c r="C389" s="235" t="n"/>
      <c r="D389" s="236" t="n"/>
      <c r="E389" s="236" t="n"/>
      <c r="F389" s="236" t="n"/>
      <c r="G389" s="236" t="n"/>
      <c r="H389" s="236" t="n"/>
      <c r="I389" s="236" t="n"/>
      <c r="J389" s="236" t="n"/>
      <c r="K389" s="236" t="n"/>
      <c r="L389" s="236" t="n"/>
      <c r="M389" s="236" t="n"/>
      <c r="N389" s="236" t="n"/>
      <c r="O389" s="236" t="n"/>
      <c r="P389" s="236" t="n"/>
      <c r="Q389" s="264">
        <f>IF(COUNTA(D389:P389)=0,"",ROUND(AVERAGE(D389:P389),1))</f>
        <v/>
      </c>
      <c r="S389" s="236" t="n"/>
      <c r="T389" s="236" t="n"/>
      <c r="U389" s="236" t="n"/>
      <c r="V389" s="236" t="n"/>
      <c r="W389" s="236" t="n"/>
      <c r="X389" s="236" t="n"/>
      <c r="Y389" s="236" t="n"/>
      <c r="Z389" s="236" t="n"/>
      <c r="AA389" s="236" t="n"/>
      <c r="AB389" s="236" t="n"/>
      <c r="AC389" s="236" t="n"/>
      <c r="AD389" s="236" t="n"/>
      <c r="AE389" s="236" t="n"/>
      <c r="AF389" s="264">
        <f>IF(COUNTA(S389:AE389)=0,"",ROUND(AVERAGE(S389:AE389),1))</f>
        <v/>
      </c>
      <c r="AH389" s="236" t="n"/>
      <c r="AI389" s="236" t="n"/>
      <c r="AJ389" s="236" t="n"/>
      <c r="AK389" s="236" t="n"/>
      <c r="AL389" s="236" t="n"/>
      <c r="AM389" s="236" t="n"/>
      <c r="AN389" s="236" t="n"/>
      <c r="AO389" s="236" t="n"/>
      <c r="AP389" s="236" t="n"/>
      <c r="AQ389" s="236" t="n"/>
      <c r="AR389" s="236" t="n"/>
      <c r="AS389" s="236" t="n"/>
      <c r="AT389" s="236" t="n"/>
      <c r="AU389" s="237">
        <f>IF(COUNTA(AH389:AT389)=0,"",ROUND(AVERAGE(AH389:AT389),1))</f>
        <v/>
      </c>
    </row>
    <row r="390" ht="14.4" customHeight="1" s="185">
      <c r="A390" s="213" t="n">
        <v>13</v>
      </c>
      <c r="B390" s="234">
        <f t="array" ref="B390:B390">IFERROR(INDEX(Liste_Enfants!B$4:B$53,SMALL(IF(Liste_Enfants!E$4:E$53="D",ROW(Liste_Enfants!E$4:E$53)-3),13))&amp;" "&amp;INDEX(Liste_Enfants!C$4:C$53,SMALL(IF(Liste_Enfants!E$4:E$53="D",ROW(Liste_Enfants!E$4:E$53)-3),13)),"")</f>
        <v/>
      </c>
      <c r="C390" s="235" t="n"/>
      <c r="D390" s="236" t="n"/>
      <c r="E390" s="236" t="n"/>
      <c r="F390" s="236" t="n"/>
      <c r="G390" s="236" t="n"/>
      <c r="H390" s="236" t="n"/>
      <c r="I390" s="236" t="n"/>
      <c r="J390" s="236" t="n"/>
      <c r="K390" s="236" t="n"/>
      <c r="L390" s="236" t="n"/>
      <c r="M390" s="236" t="n"/>
      <c r="N390" s="236" t="n"/>
      <c r="O390" s="236" t="n"/>
      <c r="P390" s="236" t="n"/>
      <c r="Q390" s="264">
        <f>IF(COUNTA(D390:P390)=0,"",ROUND(AVERAGE(D390:P390),1))</f>
        <v/>
      </c>
      <c r="S390" s="236" t="n"/>
      <c r="T390" s="236" t="n"/>
      <c r="U390" s="236" t="n"/>
      <c r="V390" s="236" t="n"/>
      <c r="W390" s="236" t="n"/>
      <c r="X390" s="236" t="n"/>
      <c r="Y390" s="236" t="n"/>
      <c r="Z390" s="236" t="n"/>
      <c r="AA390" s="236" t="n"/>
      <c r="AB390" s="236" t="n"/>
      <c r="AC390" s="236" t="n"/>
      <c r="AD390" s="236" t="n"/>
      <c r="AE390" s="236" t="n"/>
      <c r="AF390" s="264">
        <f>IF(COUNTA(S390:AE390)=0,"",ROUND(AVERAGE(S390:AE390),1))</f>
        <v/>
      </c>
      <c r="AH390" s="236" t="n"/>
      <c r="AI390" s="236" t="n"/>
      <c r="AJ390" s="236" t="n"/>
      <c r="AK390" s="236" t="n"/>
      <c r="AL390" s="236" t="n"/>
      <c r="AM390" s="236" t="n"/>
      <c r="AN390" s="236" t="n"/>
      <c r="AO390" s="236" t="n"/>
      <c r="AP390" s="236" t="n"/>
      <c r="AQ390" s="236" t="n"/>
      <c r="AR390" s="236" t="n"/>
      <c r="AS390" s="236" t="n"/>
      <c r="AT390" s="236" t="n"/>
      <c r="AU390" s="237">
        <f>IF(COUNTA(AH390:AT390)=0,"",ROUND(AVERAGE(AH390:AT390),1))</f>
        <v/>
      </c>
    </row>
    <row r="391" ht="14.4" customHeight="1" s="185">
      <c r="A391" s="238" t="n">
        <v>14</v>
      </c>
      <c r="B391" s="239">
        <f t="array" ref="B391:B391">IFERROR(INDEX(Liste_Enfants!B$4:B$53,SMALL(IF(Liste_Enfants!E$4:E$53="D",ROW(Liste_Enfants!E$4:E$53)-3),14))&amp;" "&amp;INDEX(Liste_Enfants!C$4:C$53,SMALL(IF(Liste_Enfants!E$4:E$53="D",ROW(Liste_Enfants!E$4:E$53)-3),14)),"")</f>
        <v/>
      </c>
      <c r="C391" s="235" t="n"/>
      <c r="D391" s="236" t="n"/>
      <c r="E391" s="236" t="n"/>
      <c r="F391" s="236" t="n"/>
      <c r="G391" s="236" t="n"/>
      <c r="H391" s="236" t="n"/>
      <c r="I391" s="236" t="n"/>
      <c r="J391" s="236" t="n"/>
      <c r="K391" s="236" t="n"/>
      <c r="L391" s="236" t="n"/>
      <c r="M391" s="236" t="n"/>
      <c r="N391" s="236" t="n"/>
      <c r="O391" s="236" t="n"/>
      <c r="P391" s="236" t="n"/>
      <c r="Q391" s="264">
        <f>IF(COUNTA(D391:P391)=0,"",ROUND(AVERAGE(D391:P391),1))</f>
        <v/>
      </c>
      <c r="S391" s="236" t="n"/>
      <c r="T391" s="236" t="n"/>
      <c r="U391" s="236" t="n"/>
      <c r="V391" s="236" t="n"/>
      <c r="W391" s="236" t="n"/>
      <c r="X391" s="236" t="n"/>
      <c r="Y391" s="236" t="n"/>
      <c r="Z391" s="236" t="n"/>
      <c r="AA391" s="236" t="n"/>
      <c r="AB391" s="236" t="n"/>
      <c r="AC391" s="236" t="n"/>
      <c r="AD391" s="236" t="n"/>
      <c r="AE391" s="236" t="n"/>
      <c r="AF391" s="264">
        <f>IF(COUNTA(S391:AE391)=0,"",ROUND(AVERAGE(S391:AE391),1))</f>
        <v/>
      </c>
      <c r="AH391" s="236" t="n"/>
      <c r="AI391" s="236" t="n"/>
      <c r="AJ391" s="236" t="n"/>
      <c r="AK391" s="236" t="n"/>
      <c r="AL391" s="236" t="n"/>
      <c r="AM391" s="236" t="n"/>
      <c r="AN391" s="236" t="n"/>
      <c r="AO391" s="236" t="n"/>
      <c r="AP391" s="236" t="n"/>
      <c r="AQ391" s="236" t="n"/>
      <c r="AR391" s="236" t="n"/>
      <c r="AS391" s="236" t="n"/>
      <c r="AT391" s="236" t="n"/>
      <c r="AU391" s="237">
        <f>IF(COUNTA(AH391:AT391)=0,"",ROUND(AVERAGE(AH391:AT391),1))</f>
        <v/>
      </c>
    </row>
    <row r="392" ht="14.4" customHeight="1" s="185">
      <c r="A392" s="213" t="n">
        <v>15</v>
      </c>
      <c r="B392" s="234">
        <f t="array" ref="B392:B392">IFERROR(INDEX(Liste_Enfants!B$4:B$53,SMALL(IF(Liste_Enfants!E$4:E$53="D",ROW(Liste_Enfants!E$4:E$53)-3),15))&amp;" "&amp;INDEX(Liste_Enfants!C$4:C$53,SMALL(IF(Liste_Enfants!E$4:E$53="D",ROW(Liste_Enfants!E$4:E$53)-3),15)),"")</f>
        <v/>
      </c>
      <c r="C392" s="235" t="n"/>
      <c r="D392" s="236" t="n"/>
      <c r="E392" s="236" t="n"/>
      <c r="F392" s="236" t="n"/>
      <c r="G392" s="236" t="n"/>
      <c r="H392" s="236" t="n"/>
      <c r="I392" s="236" t="n"/>
      <c r="J392" s="236" t="n"/>
      <c r="K392" s="236" t="n"/>
      <c r="L392" s="236" t="n"/>
      <c r="M392" s="236" t="n"/>
      <c r="N392" s="236" t="n"/>
      <c r="O392" s="236" t="n"/>
      <c r="P392" s="236" t="n"/>
      <c r="Q392" s="264">
        <f>IF(COUNTA(D392:P392)=0,"",ROUND(AVERAGE(D392:P392),1))</f>
        <v/>
      </c>
      <c r="S392" s="236" t="n"/>
      <c r="T392" s="236" t="n"/>
      <c r="U392" s="236" t="n"/>
      <c r="V392" s="236" t="n"/>
      <c r="W392" s="236" t="n"/>
      <c r="X392" s="236" t="n"/>
      <c r="Y392" s="236" t="n"/>
      <c r="Z392" s="236" t="n"/>
      <c r="AA392" s="236" t="n"/>
      <c r="AB392" s="236" t="n"/>
      <c r="AC392" s="236" t="n"/>
      <c r="AD392" s="236" t="n"/>
      <c r="AE392" s="236" t="n"/>
      <c r="AF392" s="264">
        <f>IF(COUNTA(S392:AE392)=0,"",ROUND(AVERAGE(S392:AE392),1))</f>
        <v/>
      </c>
      <c r="AH392" s="236" t="n"/>
      <c r="AI392" s="236" t="n"/>
      <c r="AJ392" s="236" t="n"/>
      <c r="AK392" s="236" t="n"/>
      <c r="AL392" s="236" t="n"/>
      <c r="AM392" s="236" t="n"/>
      <c r="AN392" s="236" t="n"/>
      <c r="AO392" s="236" t="n"/>
      <c r="AP392" s="236" t="n"/>
      <c r="AQ392" s="236" t="n"/>
      <c r="AR392" s="236" t="n"/>
      <c r="AS392" s="236" t="n"/>
      <c r="AT392" s="236" t="n"/>
      <c r="AU392" s="237">
        <f>IF(COUNTA(AH392:AT392)=0,"",ROUND(AVERAGE(AH392:AT392),1))</f>
        <v/>
      </c>
    </row>
    <row r="393" ht="14.4" customHeight="1" s="185">
      <c r="A393" s="233" t="inlineStr">
        <is>
          <t>📊 MOY.</t>
        </is>
      </c>
      <c r="C393" s="252" t="n"/>
      <c r="D393" s="241">
        <f>IF(COUNTA(D378:D392)=0,"",ROUND(AVERAGE(D378:D392),1))</f>
        <v/>
      </c>
      <c r="E393" s="241">
        <f>IF(COUNTA(E378:E392)=0,"",ROUND(AVERAGE(E378:E392),1))</f>
        <v/>
      </c>
      <c r="F393" s="241">
        <f>IF(COUNTA(F378:F392)=0,"",ROUND(AVERAGE(F378:F392),1))</f>
        <v/>
      </c>
      <c r="G393" s="241">
        <f>IF(COUNTA(G378:G392)=0,"",ROUND(AVERAGE(G378:G392),1))</f>
        <v/>
      </c>
      <c r="H393" s="241">
        <f>IF(COUNTA(H378:H392)=0,"",ROUND(AVERAGE(H378:H392),1))</f>
        <v/>
      </c>
      <c r="I393" s="241">
        <f>IF(COUNTA(I378:I392)=0,"",ROUND(AVERAGE(I378:I392),1))</f>
        <v/>
      </c>
      <c r="J393" s="241">
        <f>IF(COUNTA(J378:J392)=0,"",ROUND(AVERAGE(J378:J392),1))</f>
        <v/>
      </c>
      <c r="K393" s="241">
        <f>IF(COUNTA(K378:K392)=0,"",ROUND(AVERAGE(K378:K392),1))</f>
        <v/>
      </c>
      <c r="L393" s="241">
        <f>IF(COUNTA(L378:L392)=0,"",ROUND(AVERAGE(L378:L392),1))</f>
        <v/>
      </c>
      <c r="M393" s="241">
        <f>IF(COUNTA(M378:M392)=0,"",ROUND(AVERAGE(M378:M392),1))</f>
        <v/>
      </c>
      <c r="N393" s="241">
        <f>IF(COUNTA(N378:N392)=0,"",ROUND(AVERAGE(N378:N392),1))</f>
        <v/>
      </c>
      <c r="O393" s="241">
        <f>IF(COUNTA(O378:O392)=0,"",ROUND(AVERAGE(O378:O392),1))</f>
        <v/>
      </c>
      <c r="P393" s="241">
        <f>IF(COUNTA(P378:P392)=0,"",ROUND(AVERAGE(P378:P392),1))</f>
        <v/>
      </c>
      <c r="Q393" s="265">
        <f>IF(COUNTA(Q378:Q392)=0,"",ROUND(AVERAGE(Q378:Q392),1))</f>
        <v/>
      </c>
      <c r="S393" s="241">
        <f>IF(COUNTA(S378:S392)=0,"",ROUND(AVERAGE(S378:S392),1))</f>
        <v/>
      </c>
      <c r="T393" s="241">
        <f>IF(COUNTA(T378:T392)=0,"",ROUND(AVERAGE(T378:T392),1))</f>
        <v/>
      </c>
      <c r="U393" s="241">
        <f>IF(COUNTA(U378:U392)=0,"",ROUND(AVERAGE(U378:U392),1))</f>
        <v/>
      </c>
      <c r="V393" s="241">
        <f>IF(COUNTA(V378:V392)=0,"",ROUND(AVERAGE(V378:V392),1))</f>
        <v/>
      </c>
      <c r="W393" s="241">
        <f>IF(COUNTA(W378:W392)=0,"",ROUND(AVERAGE(W378:W392),1))</f>
        <v/>
      </c>
      <c r="X393" s="241">
        <f>IF(COUNTA(X378:X392)=0,"",ROUND(AVERAGE(X378:X392),1))</f>
        <v/>
      </c>
      <c r="Y393" s="241">
        <f>IF(COUNTA(Y378:Y392)=0,"",ROUND(AVERAGE(Y378:Y392),1))</f>
        <v/>
      </c>
      <c r="Z393" s="241">
        <f>IF(COUNTA(Z378:Z392)=0,"",ROUND(AVERAGE(Z378:Z392),1))</f>
        <v/>
      </c>
      <c r="AA393" s="241">
        <f>IF(COUNTA(AA378:AA392)=0,"",ROUND(AVERAGE(AA378:AA392),1))</f>
        <v/>
      </c>
      <c r="AB393" s="241">
        <f>IF(COUNTA(AB378:AB392)=0,"",ROUND(AVERAGE(AB378:AB392),1))</f>
        <v/>
      </c>
      <c r="AC393" s="241">
        <f>IF(COUNTA(AC378:AC392)=0,"",ROUND(AVERAGE(AC378:AC392),1))</f>
        <v/>
      </c>
      <c r="AD393" s="241">
        <f>IF(COUNTA(AD378:AD392)=0,"",ROUND(AVERAGE(AD378:AD392),1))</f>
        <v/>
      </c>
      <c r="AE393" s="241">
        <f>IF(COUNTA(AE378:AE392)=0,"",ROUND(AVERAGE(AE378:AE392),1))</f>
        <v/>
      </c>
      <c r="AF393" s="265">
        <f>IF(COUNTA(AF378:AF392)=0,"",ROUND(AVERAGE(AF378:AF392),1))</f>
        <v/>
      </c>
      <c r="AH393" s="241">
        <f>IF(COUNTA(AH378:AH392)=0,"",ROUND(AVERAGE(AH378:AH392),1))</f>
        <v/>
      </c>
      <c r="AI393" s="241">
        <f>IF(COUNTA(AI378:AI392)=0,"",ROUND(AVERAGE(AI378:AI392),1))</f>
        <v/>
      </c>
      <c r="AJ393" s="241">
        <f>IF(COUNTA(AJ378:AJ392)=0,"",ROUND(AVERAGE(AJ378:AJ392),1))</f>
        <v/>
      </c>
      <c r="AK393" s="241">
        <f>IF(COUNTA(AK378:AK392)=0,"",ROUND(AVERAGE(AK378:AK392),1))</f>
        <v/>
      </c>
      <c r="AL393" s="241">
        <f>IF(COUNTA(AL378:AL392)=0,"",ROUND(AVERAGE(AL378:AL392),1))</f>
        <v/>
      </c>
      <c r="AM393" s="241">
        <f>IF(COUNTA(AM378:AM392)=0,"",ROUND(AVERAGE(AM378:AM392),1))</f>
        <v/>
      </c>
      <c r="AN393" s="241">
        <f>IF(COUNTA(AN378:AN392)=0,"",ROUND(AVERAGE(AN378:AN392),1))</f>
        <v/>
      </c>
      <c r="AO393" s="241">
        <f>IF(COUNTA(AO378:AO392)=0,"",ROUND(AVERAGE(AO378:AO392),1))</f>
        <v/>
      </c>
      <c r="AP393" s="241">
        <f>IF(COUNTA(AP378:AP392)=0,"",ROUND(AVERAGE(AP378:AP392),1))</f>
        <v/>
      </c>
      <c r="AQ393" s="241">
        <f>IF(COUNTA(AQ378:AQ392)=0,"",ROUND(AVERAGE(AQ378:AQ392),1))</f>
        <v/>
      </c>
      <c r="AR393" s="241">
        <f>IF(COUNTA(AR378:AR392)=0,"",ROUND(AVERAGE(AR378:AR392),1))</f>
        <v/>
      </c>
      <c r="AS393" s="241">
        <f>IF(COUNTA(AS378:AS392)=0,"",ROUND(AVERAGE(AS378:AS392),1))</f>
        <v/>
      </c>
      <c r="AT393" s="241">
        <f>IF(COUNTA(AT378:AT392)=0,"",ROUND(AVERAGE(AT378:AT392),1))</f>
        <v/>
      </c>
      <c r="AU393" s="266">
        <f>IF(COUNTA(AU378:AU392)=0,"",ROUND(AVERAGE(AU378:AU392),1))</f>
        <v/>
      </c>
    </row>
    <row r="394" ht="30" customHeight="1" s="185">
      <c r="A394" s="244" t="inlineStr">
        <is>
          <t>N°</t>
        </is>
      </c>
      <c r="B394" s="245" t="inlineStr">
        <is>
          <t>📅 MERCREDI</t>
        </is>
      </c>
      <c r="C394" s="228" t="n"/>
      <c r="D394" s="229" t="inlineStr">
        <is>
          <t>Règles</t>
        </is>
      </c>
      <c r="E394" s="229" t="inlineStr">
        <is>
          <t>Coopér.</t>
        </is>
      </c>
      <c r="F394" s="229" t="inlineStr">
        <is>
          <t>Comm.</t>
        </is>
      </c>
      <c r="G394" s="229" t="inlineStr">
        <is>
          <t>Entraide</t>
        </is>
      </c>
      <c r="H394" s="230" t="inlineStr">
        <is>
          <t>Initiat.</t>
        </is>
      </c>
      <c r="I394" s="230" t="inlineStr">
        <is>
          <t>Gest.mat</t>
        </is>
      </c>
      <c r="J394" s="230" t="inlineStr">
        <is>
          <t>Orga.</t>
        </is>
      </c>
      <c r="K394" s="231" t="inlineStr">
        <is>
          <t>Imagin.</t>
        </is>
      </c>
      <c r="L394" s="231" t="inlineStr">
        <is>
          <t>Expr.art</t>
        </is>
      </c>
      <c r="M394" s="231" t="inlineStr">
        <is>
          <t>Expr.corp</t>
        </is>
      </c>
      <c r="N394" s="232" t="inlineStr">
        <is>
          <t>Coord.</t>
        </is>
      </c>
      <c r="O394" s="232" t="inlineStr">
        <is>
          <t>Endur.</t>
        </is>
      </c>
      <c r="P394" s="232" t="inlineStr">
        <is>
          <t>Esp.sport</t>
        </is>
      </c>
      <c r="Q394" s="267" t="inlineStr">
        <is>
          <t>MOY</t>
        </is>
      </c>
      <c r="R394" s="268" t="inlineStr">
        <is>
          <t>▼ Activité</t>
        </is>
      </c>
      <c r="S394" s="229" t="inlineStr">
        <is>
          <t>Règles</t>
        </is>
      </c>
      <c r="T394" s="229" t="inlineStr">
        <is>
          <t>Coopér.</t>
        </is>
      </c>
      <c r="U394" s="229" t="inlineStr">
        <is>
          <t>Comm.</t>
        </is>
      </c>
      <c r="V394" s="229" t="inlineStr">
        <is>
          <t>Entraide</t>
        </is>
      </c>
      <c r="W394" s="230" t="inlineStr">
        <is>
          <t>Initiat.</t>
        </is>
      </c>
      <c r="X394" s="230" t="inlineStr">
        <is>
          <t>Gest.mat</t>
        </is>
      </c>
      <c r="Y394" s="230" t="inlineStr">
        <is>
          <t>Orga.</t>
        </is>
      </c>
      <c r="Z394" s="231" t="inlineStr">
        <is>
          <t>Imagin.</t>
        </is>
      </c>
      <c r="AA394" s="231" t="inlineStr">
        <is>
          <t>Expr.art</t>
        </is>
      </c>
      <c r="AB394" s="231" t="inlineStr">
        <is>
          <t>Expr.corp</t>
        </is>
      </c>
      <c r="AC394" s="232" t="inlineStr">
        <is>
          <t>Coord.</t>
        </is>
      </c>
      <c r="AD394" s="232" t="inlineStr">
        <is>
          <t>Endur.</t>
        </is>
      </c>
      <c r="AE394" s="232" t="inlineStr">
        <is>
          <t>Esp.sport</t>
        </is>
      </c>
      <c r="AF394" s="267" t="inlineStr">
        <is>
          <t>MOY</t>
        </is>
      </c>
      <c r="AH394" s="229" t="inlineStr">
        <is>
          <t>Règles</t>
        </is>
      </c>
      <c r="AI394" s="229" t="inlineStr">
        <is>
          <t>Coopér.</t>
        </is>
      </c>
      <c r="AJ394" s="229" t="inlineStr">
        <is>
          <t>Comm.</t>
        </is>
      </c>
      <c r="AK394" s="229" t="inlineStr">
        <is>
          <t>Entraide</t>
        </is>
      </c>
      <c r="AL394" s="230" t="inlineStr">
        <is>
          <t>Initiat.</t>
        </is>
      </c>
      <c r="AM394" s="230" t="inlineStr">
        <is>
          <t>Gest.mat</t>
        </is>
      </c>
      <c r="AN394" s="230" t="inlineStr">
        <is>
          <t>Orga.</t>
        </is>
      </c>
      <c r="AO394" s="231" t="inlineStr">
        <is>
          <t>Imagin.</t>
        </is>
      </c>
      <c r="AP394" s="231" t="inlineStr">
        <is>
          <t>Expr.art</t>
        </is>
      </c>
      <c r="AQ394" s="231" t="inlineStr">
        <is>
          <t>Expr.corp</t>
        </is>
      </c>
      <c r="AR394" s="232" t="inlineStr">
        <is>
          <t>Coord.</t>
        </is>
      </c>
      <c r="AS394" s="232" t="inlineStr">
        <is>
          <t>Endur.</t>
        </is>
      </c>
      <c r="AT394" s="232" t="inlineStr">
        <is>
          <t>Esp.sport</t>
        </is>
      </c>
      <c r="AU394" s="269" t="inlineStr">
        <is>
          <t>MOY</t>
        </is>
      </c>
    </row>
    <row r="395" ht="14.4" customHeight="1" s="185">
      <c r="A395" s="213" t="n">
        <v>1</v>
      </c>
      <c r="B395" s="234">
        <f t="array" ref="B395:B395">IFERROR(INDEX(Liste_Enfants!B$4:B$53,SMALL(IF(Liste_Enfants!E$4:E$53="D",ROW(Liste_Enfants!E$4:E$53)-3),1))&amp;" "&amp;INDEX(Liste_Enfants!C$4:C$53,SMALL(IF(Liste_Enfants!E$4:E$53="D",ROW(Liste_Enfants!E$4:E$53)-3),1)),"")</f>
        <v/>
      </c>
      <c r="C395" s="235" t="n"/>
      <c r="D395" s="236" t="n"/>
      <c r="E395" s="236" t="n"/>
      <c r="F395" s="236" t="n"/>
      <c r="G395" s="236" t="n"/>
      <c r="H395" s="236" t="n"/>
      <c r="I395" s="236" t="n"/>
      <c r="J395" s="236" t="n"/>
      <c r="K395" s="236" t="n"/>
      <c r="L395" s="236" t="n"/>
      <c r="M395" s="236" t="n"/>
      <c r="N395" s="236" t="n"/>
      <c r="O395" s="236" t="n"/>
      <c r="P395" s="236" t="n"/>
      <c r="Q395" s="264">
        <f>IF(COUNTA(D395:P395)=0,"",ROUND(AVERAGE(D395:P395),1))</f>
        <v/>
      </c>
      <c r="S395" s="236" t="n"/>
      <c r="T395" s="236" t="n"/>
      <c r="U395" s="236" t="n"/>
      <c r="V395" s="236" t="n"/>
      <c r="W395" s="236" t="n"/>
      <c r="X395" s="236" t="n"/>
      <c r="Y395" s="236" t="n"/>
      <c r="Z395" s="236" t="n"/>
      <c r="AA395" s="236" t="n"/>
      <c r="AB395" s="236" t="n"/>
      <c r="AC395" s="236" t="n"/>
      <c r="AD395" s="236" t="n"/>
      <c r="AE395" s="236" t="n"/>
      <c r="AF395" s="264">
        <f>IF(COUNTA(S395:AE395)=0,"",ROUND(AVERAGE(S395:AE395),1))</f>
        <v/>
      </c>
      <c r="AH395" s="236" t="n"/>
      <c r="AI395" s="236" t="n"/>
      <c r="AJ395" s="236" t="n"/>
      <c r="AK395" s="236" t="n"/>
      <c r="AL395" s="236" t="n"/>
      <c r="AM395" s="236" t="n"/>
      <c r="AN395" s="236" t="n"/>
      <c r="AO395" s="236" t="n"/>
      <c r="AP395" s="236" t="n"/>
      <c r="AQ395" s="236" t="n"/>
      <c r="AR395" s="236" t="n"/>
      <c r="AS395" s="236" t="n"/>
      <c r="AT395" s="236" t="n"/>
      <c r="AU395" s="237">
        <f>IF(COUNTA(AH395:AT395)=0,"",ROUND(AVERAGE(AH395:AT395),1))</f>
        <v/>
      </c>
    </row>
    <row r="396" ht="14.4" customHeight="1" s="185">
      <c r="A396" s="238" t="n">
        <v>2</v>
      </c>
      <c r="B396" s="239">
        <f t="array" ref="B396:B396">IFERROR(INDEX(Liste_Enfants!B$4:B$53,SMALL(IF(Liste_Enfants!E$4:E$53="D",ROW(Liste_Enfants!E$4:E$53)-3),2))&amp;" "&amp;INDEX(Liste_Enfants!C$4:C$53,SMALL(IF(Liste_Enfants!E$4:E$53="D",ROW(Liste_Enfants!E$4:E$53)-3),2)),"")</f>
        <v/>
      </c>
      <c r="C396" s="235" t="n"/>
      <c r="D396" s="236" t="n"/>
      <c r="E396" s="236" t="n"/>
      <c r="F396" s="236" t="n"/>
      <c r="G396" s="236" t="n"/>
      <c r="H396" s="236" t="n"/>
      <c r="I396" s="236" t="n"/>
      <c r="J396" s="236" t="n"/>
      <c r="K396" s="236" t="n"/>
      <c r="L396" s="236" t="n"/>
      <c r="M396" s="236" t="n"/>
      <c r="N396" s="236" t="n"/>
      <c r="O396" s="236" t="n"/>
      <c r="P396" s="236" t="n"/>
      <c r="Q396" s="264">
        <f>IF(COUNTA(D396:P396)=0,"",ROUND(AVERAGE(D396:P396),1))</f>
        <v/>
      </c>
      <c r="S396" s="236" t="n"/>
      <c r="T396" s="236" t="n"/>
      <c r="U396" s="236" t="n"/>
      <c r="V396" s="236" t="n"/>
      <c r="W396" s="236" t="n"/>
      <c r="X396" s="236" t="n"/>
      <c r="Y396" s="236" t="n"/>
      <c r="Z396" s="236" t="n"/>
      <c r="AA396" s="236" t="n"/>
      <c r="AB396" s="236" t="n"/>
      <c r="AC396" s="236" t="n"/>
      <c r="AD396" s="236" t="n"/>
      <c r="AE396" s="236" t="n"/>
      <c r="AF396" s="264">
        <f>IF(COUNTA(S396:AE396)=0,"",ROUND(AVERAGE(S396:AE396),1))</f>
        <v/>
      </c>
      <c r="AH396" s="236" t="n"/>
      <c r="AI396" s="236" t="n"/>
      <c r="AJ396" s="236" t="n"/>
      <c r="AK396" s="236" t="n"/>
      <c r="AL396" s="236" t="n"/>
      <c r="AM396" s="236" t="n"/>
      <c r="AN396" s="236" t="n"/>
      <c r="AO396" s="236" t="n"/>
      <c r="AP396" s="236" t="n"/>
      <c r="AQ396" s="236" t="n"/>
      <c r="AR396" s="236" t="n"/>
      <c r="AS396" s="236" t="n"/>
      <c r="AT396" s="236" t="n"/>
      <c r="AU396" s="237">
        <f>IF(COUNTA(AH396:AT396)=0,"",ROUND(AVERAGE(AH396:AT396),1))</f>
        <v/>
      </c>
    </row>
    <row r="397" ht="14.4" customHeight="1" s="185">
      <c r="A397" s="213" t="n">
        <v>3</v>
      </c>
      <c r="B397" s="234">
        <f t="array" ref="B397:B397">IFERROR(INDEX(Liste_Enfants!B$4:B$53,SMALL(IF(Liste_Enfants!E$4:E$53="D",ROW(Liste_Enfants!E$4:E$53)-3),3))&amp;" "&amp;INDEX(Liste_Enfants!C$4:C$53,SMALL(IF(Liste_Enfants!E$4:E$53="D",ROW(Liste_Enfants!E$4:E$53)-3),3)),"")</f>
        <v/>
      </c>
      <c r="C397" s="235" t="n"/>
      <c r="D397" s="236" t="n"/>
      <c r="E397" s="236" t="n"/>
      <c r="F397" s="236" t="n"/>
      <c r="G397" s="236" t="n"/>
      <c r="H397" s="236" t="n"/>
      <c r="I397" s="236" t="n"/>
      <c r="J397" s="236" t="n"/>
      <c r="K397" s="236" t="n"/>
      <c r="L397" s="236" t="n"/>
      <c r="M397" s="236" t="n"/>
      <c r="N397" s="236" t="n"/>
      <c r="O397" s="236" t="n"/>
      <c r="P397" s="236" t="n"/>
      <c r="Q397" s="264">
        <f>IF(COUNTA(D397:P397)=0,"",ROUND(AVERAGE(D397:P397),1))</f>
        <v/>
      </c>
      <c r="S397" s="236" t="n"/>
      <c r="T397" s="236" t="n"/>
      <c r="U397" s="236" t="n"/>
      <c r="V397" s="236" t="n"/>
      <c r="W397" s="236" t="n"/>
      <c r="X397" s="236" t="n"/>
      <c r="Y397" s="236" t="n"/>
      <c r="Z397" s="236" t="n"/>
      <c r="AA397" s="236" t="n"/>
      <c r="AB397" s="236" t="n"/>
      <c r="AC397" s="236" t="n"/>
      <c r="AD397" s="236" t="n"/>
      <c r="AE397" s="236" t="n"/>
      <c r="AF397" s="264">
        <f>IF(COUNTA(S397:AE397)=0,"",ROUND(AVERAGE(S397:AE397),1))</f>
        <v/>
      </c>
      <c r="AH397" s="236" t="n"/>
      <c r="AI397" s="236" t="n"/>
      <c r="AJ397" s="236" t="n"/>
      <c r="AK397" s="236" t="n"/>
      <c r="AL397" s="236" t="n"/>
      <c r="AM397" s="236" t="n"/>
      <c r="AN397" s="236" t="n"/>
      <c r="AO397" s="236" t="n"/>
      <c r="AP397" s="236" t="n"/>
      <c r="AQ397" s="236" t="n"/>
      <c r="AR397" s="236" t="n"/>
      <c r="AS397" s="236" t="n"/>
      <c r="AT397" s="236" t="n"/>
      <c r="AU397" s="237">
        <f>IF(COUNTA(AH397:AT397)=0,"",ROUND(AVERAGE(AH397:AT397),1))</f>
        <v/>
      </c>
    </row>
    <row r="398" ht="14.4" customHeight="1" s="185">
      <c r="A398" s="238" t="n">
        <v>4</v>
      </c>
      <c r="B398" s="239">
        <f t="array" ref="B398:B398">IFERROR(INDEX(Liste_Enfants!B$4:B$53,SMALL(IF(Liste_Enfants!E$4:E$53="D",ROW(Liste_Enfants!E$4:E$53)-3),4))&amp;" "&amp;INDEX(Liste_Enfants!C$4:C$53,SMALL(IF(Liste_Enfants!E$4:E$53="D",ROW(Liste_Enfants!E$4:E$53)-3),4)),"")</f>
        <v/>
      </c>
      <c r="C398" s="235" t="n"/>
      <c r="D398" s="236" t="n"/>
      <c r="E398" s="236" t="n"/>
      <c r="F398" s="236" t="n"/>
      <c r="G398" s="236" t="n"/>
      <c r="H398" s="236" t="n"/>
      <c r="I398" s="236" t="n"/>
      <c r="J398" s="236" t="n"/>
      <c r="K398" s="236" t="n"/>
      <c r="L398" s="236" t="n"/>
      <c r="M398" s="236" t="n"/>
      <c r="N398" s="236" t="n"/>
      <c r="O398" s="236" t="n"/>
      <c r="P398" s="236" t="n"/>
      <c r="Q398" s="264">
        <f>IF(COUNTA(D398:P398)=0,"",ROUND(AVERAGE(D398:P398),1))</f>
        <v/>
      </c>
      <c r="S398" s="236" t="n"/>
      <c r="T398" s="236" t="n"/>
      <c r="U398" s="236" t="n"/>
      <c r="V398" s="236" t="n"/>
      <c r="W398" s="236" t="n"/>
      <c r="X398" s="236" t="n"/>
      <c r="Y398" s="236" t="n"/>
      <c r="Z398" s="236" t="n"/>
      <c r="AA398" s="236" t="n"/>
      <c r="AB398" s="236" t="n"/>
      <c r="AC398" s="236" t="n"/>
      <c r="AD398" s="236" t="n"/>
      <c r="AE398" s="236" t="n"/>
      <c r="AF398" s="264">
        <f>IF(COUNTA(S398:AE398)=0,"",ROUND(AVERAGE(S398:AE398),1))</f>
        <v/>
      </c>
      <c r="AH398" s="236" t="n"/>
      <c r="AI398" s="236" t="n"/>
      <c r="AJ398" s="236" t="n"/>
      <c r="AK398" s="236" t="n"/>
      <c r="AL398" s="236" t="n"/>
      <c r="AM398" s="236" t="n"/>
      <c r="AN398" s="236" t="n"/>
      <c r="AO398" s="236" t="n"/>
      <c r="AP398" s="236" t="n"/>
      <c r="AQ398" s="236" t="n"/>
      <c r="AR398" s="236" t="n"/>
      <c r="AS398" s="236" t="n"/>
      <c r="AT398" s="236" t="n"/>
      <c r="AU398" s="237">
        <f>IF(COUNTA(AH398:AT398)=0,"",ROUND(AVERAGE(AH398:AT398),1))</f>
        <v/>
      </c>
    </row>
    <row r="399" ht="14.4" customHeight="1" s="185">
      <c r="A399" s="213" t="n">
        <v>5</v>
      </c>
      <c r="B399" s="234">
        <f t="array" ref="B399:B399">IFERROR(INDEX(Liste_Enfants!B$4:B$53,SMALL(IF(Liste_Enfants!E$4:E$53="D",ROW(Liste_Enfants!E$4:E$53)-3),5))&amp;" "&amp;INDEX(Liste_Enfants!C$4:C$53,SMALL(IF(Liste_Enfants!E$4:E$53="D",ROW(Liste_Enfants!E$4:E$53)-3),5)),"")</f>
        <v/>
      </c>
      <c r="C399" s="235" t="n"/>
      <c r="D399" s="236" t="n"/>
      <c r="E399" s="236" t="n"/>
      <c r="F399" s="236" t="n"/>
      <c r="G399" s="236" t="n"/>
      <c r="H399" s="236" t="n"/>
      <c r="I399" s="236" t="n"/>
      <c r="J399" s="236" t="n"/>
      <c r="K399" s="236" t="n"/>
      <c r="L399" s="236" t="n"/>
      <c r="M399" s="236" t="n"/>
      <c r="N399" s="236" t="n"/>
      <c r="O399" s="236" t="n"/>
      <c r="P399" s="236" t="n"/>
      <c r="Q399" s="264">
        <f>IF(COUNTA(D399:P399)=0,"",ROUND(AVERAGE(D399:P399),1))</f>
        <v/>
      </c>
      <c r="S399" s="236" t="n"/>
      <c r="T399" s="236" t="n"/>
      <c r="U399" s="236" t="n"/>
      <c r="V399" s="236" t="n"/>
      <c r="W399" s="236" t="n"/>
      <c r="X399" s="236" t="n"/>
      <c r="Y399" s="236" t="n"/>
      <c r="Z399" s="236" t="n"/>
      <c r="AA399" s="236" t="n"/>
      <c r="AB399" s="236" t="n"/>
      <c r="AC399" s="236" t="n"/>
      <c r="AD399" s="236" t="n"/>
      <c r="AE399" s="236" t="n"/>
      <c r="AF399" s="264">
        <f>IF(COUNTA(S399:AE399)=0,"",ROUND(AVERAGE(S399:AE399),1))</f>
        <v/>
      </c>
      <c r="AH399" s="236" t="n"/>
      <c r="AI399" s="236" t="n"/>
      <c r="AJ399" s="236" t="n"/>
      <c r="AK399" s="236" t="n"/>
      <c r="AL399" s="236" t="n"/>
      <c r="AM399" s="236" t="n"/>
      <c r="AN399" s="236" t="n"/>
      <c r="AO399" s="236" t="n"/>
      <c r="AP399" s="236" t="n"/>
      <c r="AQ399" s="236" t="n"/>
      <c r="AR399" s="236" t="n"/>
      <c r="AS399" s="236" t="n"/>
      <c r="AT399" s="236" t="n"/>
      <c r="AU399" s="237">
        <f>IF(COUNTA(AH399:AT399)=0,"",ROUND(AVERAGE(AH399:AT399),1))</f>
        <v/>
      </c>
    </row>
    <row r="400" ht="14.4" customHeight="1" s="185">
      <c r="A400" s="238" t="n">
        <v>6</v>
      </c>
      <c r="B400" s="239">
        <f t="array" ref="B400:B400">IFERROR(INDEX(Liste_Enfants!B$4:B$53,SMALL(IF(Liste_Enfants!E$4:E$53="D",ROW(Liste_Enfants!E$4:E$53)-3),6))&amp;" "&amp;INDEX(Liste_Enfants!C$4:C$53,SMALL(IF(Liste_Enfants!E$4:E$53="D",ROW(Liste_Enfants!E$4:E$53)-3),6)),"")</f>
        <v/>
      </c>
      <c r="C400" s="235" t="n"/>
      <c r="D400" s="236" t="n"/>
      <c r="E400" s="236" t="n"/>
      <c r="F400" s="236" t="n"/>
      <c r="G400" s="236" t="n"/>
      <c r="H400" s="236" t="n"/>
      <c r="I400" s="236" t="n"/>
      <c r="J400" s="236" t="n"/>
      <c r="K400" s="236" t="n"/>
      <c r="L400" s="236" t="n"/>
      <c r="M400" s="236" t="n"/>
      <c r="N400" s="236" t="n"/>
      <c r="O400" s="236" t="n"/>
      <c r="P400" s="236" t="n"/>
      <c r="Q400" s="264">
        <f>IF(COUNTA(D400:P400)=0,"",ROUND(AVERAGE(D400:P400),1))</f>
        <v/>
      </c>
      <c r="S400" s="236" t="n"/>
      <c r="T400" s="236" t="n"/>
      <c r="U400" s="236" t="n"/>
      <c r="V400" s="236" t="n"/>
      <c r="W400" s="236" t="n"/>
      <c r="X400" s="236" t="n"/>
      <c r="Y400" s="236" t="n"/>
      <c r="Z400" s="236" t="n"/>
      <c r="AA400" s="236" t="n"/>
      <c r="AB400" s="236" t="n"/>
      <c r="AC400" s="236" t="n"/>
      <c r="AD400" s="236" t="n"/>
      <c r="AE400" s="236" t="n"/>
      <c r="AF400" s="264">
        <f>IF(COUNTA(S400:AE400)=0,"",ROUND(AVERAGE(S400:AE400),1))</f>
        <v/>
      </c>
      <c r="AH400" s="236" t="n"/>
      <c r="AI400" s="236" t="n"/>
      <c r="AJ400" s="236" t="n"/>
      <c r="AK400" s="236" t="n"/>
      <c r="AL400" s="236" t="n"/>
      <c r="AM400" s="236" t="n"/>
      <c r="AN400" s="236" t="n"/>
      <c r="AO400" s="236" t="n"/>
      <c r="AP400" s="236" t="n"/>
      <c r="AQ400" s="236" t="n"/>
      <c r="AR400" s="236" t="n"/>
      <c r="AS400" s="236" t="n"/>
      <c r="AT400" s="236" t="n"/>
      <c r="AU400" s="237">
        <f>IF(COUNTA(AH400:AT400)=0,"",ROUND(AVERAGE(AH400:AT400),1))</f>
        <v/>
      </c>
    </row>
    <row r="401" ht="14.4" customHeight="1" s="185">
      <c r="A401" s="213" t="n">
        <v>7</v>
      </c>
      <c r="B401" s="234">
        <f t="array" ref="B401:B401">IFERROR(INDEX(Liste_Enfants!B$4:B$53,SMALL(IF(Liste_Enfants!E$4:E$53="D",ROW(Liste_Enfants!E$4:E$53)-3),7))&amp;" "&amp;INDEX(Liste_Enfants!C$4:C$53,SMALL(IF(Liste_Enfants!E$4:E$53="D",ROW(Liste_Enfants!E$4:E$53)-3),7)),"")</f>
        <v/>
      </c>
      <c r="C401" s="235" t="n"/>
      <c r="D401" s="236" t="n"/>
      <c r="E401" s="236" t="n"/>
      <c r="F401" s="236" t="n"/>
      <c r="G401" s="236" t="n"/>
      <c r="H401" s="236" t="n"/>
      <c r="I401" s="236" t="n"/>
      <c r="J401" s="236" t="n"/>
      <c r="K401" s="236" t="n"/>
      <c r="L401" s="236" t="n"/>
      <c r="M401" s="236" t="n"/>
      <c r="N401" s="236" t="n"/>
      <c r="O401" s="236" t="n"/>
      <c r="P401" s="236" t="n"/>
      <c r="Q401" s="264">
        <f>IF(COUNTA(D401:P401)=0,"",ROUND(AVERAGE(D401:P401),1))</f>
        <v/>
      </c>
      <c r="S401" s="236" t="n"/>
      <c r="T401" s="236" t="n"/>
      <c r="U401" s="236" t="n"/>
      <c r="V401" s="236" t="n"/>
      <c r="W401" s="236" t="n"/>
      <c r="X401" s="236" t="n"/>
      <c r="Y401" s="236" t="n"/>
      <c r="Z401" s="236" t="n"/>
      <c r="AA401" s="236" t="n"/>
      <c r="AB401" s="236" t="n"/>
      <c r="AC401" s="236" t="n"/>
      <c r="AD401" s="236" t="n"/>
      <c r="AE401" s="236" t="n"/>
      <c r="AF401" s="264">
        <f>IF(COUNTA(S401:AE401)=0,"",ROUND(AVERAGE(S401:AE401),1))</f>
        <v/>
      </c>
      <c r="AH401" s="236" t="n"/>
      <c r="AI401" s="236" t="n"/>
      <c r="AJ401" s="236" t="n"/>
      <c r="AK401" s="236" t="n"/>
      <c r="AL401" s="236" t="n"/>
      <c r="AM401" s="236" t="n"/>
      <c r="AN401" s="236" t="n"/>
      <c r="AO401" s="236" t="n"/>
      <c r="AP401" s="236" t="n"/>
      <c r="AQ401" s="236" t="n"/>
      <c r="AR401" s="236" t="n"/>
      <c r="AS401" s="236" t="n"/>
      <c r="AT401" s="236" t="n"/>
      <c r="AU401" s="237">
        <f>IF(COUNTA(AH401:AT401)=0,"",ROUND(AVERAGE(AH401:AT401),1))</f>
        <v/>
      </c>
    </row>
    <row r="402" ht="14.4" customHeight="1" s="185">
      <c r="A402" s="238" t="n">
        <v>8</v>
      </c>
      <c r="B402" s="239">
        <f t="array" ref="B402:B402">IFERROR(INDEX(Liste_Enfants!B$4:B$53,SMALL(IF(Liste_Enfants!E$4:E$53="D",ROW(Liste_Enfants!E$4:E$53)-3),8))&amp;" "&amp;INDEX(Liste_Enfants!C$4:C$53,SMALL(IF(Liste_Enfants!E$4:E$53="D",ROW(Liste_Enfants!E$4:E$53)-3),8)),"")</f>
        <v/>
      </c>
      <c r="C402" s="235" t="n"/>
      <c r="D402" s="236" t="n"/>
      <c r="E402" s="236" t="n"/>
      <c r="F402" s="236" t="n"/>
      <c r="G402" s="236" t="n"/>
      <c r="H402" s="236" t="n"/>
      <c r="I402" s="236" t="n"/>
      <c r="J402" s="236" t="n"/>
      <c r="K402" s="236" t="n"/>
      <c r="L402" s="236" t="n"/>
      <c r="M402" s="236" t="n"/>
      <c r="N402" s="236" t="n"/>
      <c r="O402" s="236" t="n"/>
      <c r="P402" s="236" t="n"/>
      <c r="Q402" s="264">
        <f>IF(COUNTA(D402:P402)=0,"",ROUND(AVERAGE(D402:P402),1))</f>
        <v/>
      </c>
      <c r="S402" s="236" t="n"/>
      <c r="T402" s="236" t="n"/>
      <c r="U402" s="236" t="n"/>
      <c r="V402" s="236" t="n"/>
      <c r="W402" s="236" t="n"/>
      <c r="X402" s="236" t="n"/>
      <c r="Y402" s="236" t="n"/>
      <c r="Z402" s="236" t="n"/>
      <c r="AA402" s="236" t="n"/>
      <c r="AB402" s="236" t="n"/>
      <c r="AC402" s="236" t="n"/>
      <c r="AD402" s="236" t="n"/>
      <c r="AE402" s="236" t="n"/>
      <c r="AF402" s="264">
        <f>IF(COUNTA(S402:AE402)=0,"",ROUND(AVERAGE(S402:AE402),1))</f>
        <v/>
      </c>
      <c r="AH402" s="236" t="n"/>
      <c r="AI402" s="236" t="n"/>
      <c r="AJ402" s="236" t="n"/>
      <c r="AK402" s="236" t="n"/>
      <c r="AL402" s="236" t="n"/>
      <c r="AM402" s="236" t="n"/>
      <c r="AN402" s="236" t="n"/>
      <c r="AO402" s="236" t="n"/>
      <c r="AP402" s="236" t="n"/>
      <c r="AQ402" s="236" t="n"/>
      <c r="AR402" s="236" t="n"/>
      <c r="AS402" s="236" t="n"/>
      <c r="AT402" s="236" t="n"/>
      <c r="AU402" s="237">
        <f>IF(COUNTA(AH402:AT402)=0,"",ROUND(AVERAGE(AH402:AT402),1))</f>
        <v/>
      </c>
    </row>
    <row r="403" ht="14.4" customHeight="1" s="185">
      <c r="A403" s="213" t="n">
        <v>9</v>
      </c>
      <c r="B403" s="234">
        <f t="array" ref="B403:B403">IFERROR(INDEX(Liste_Enfants!B$4:B$53,SMALL(IF(Liste_Enfants!E$4:E$53="D",ROW(Liste_Enfants!E$4:E$53)-3),9))&amp;" "&amp;INDEX(Liste_Enfants!C$4:C$53,SMALL(IF(Liste_Enfants!E$4:E$53="D",ROW(Liste_Enfants!E$4:E$53)-3),9)),"")</f>
        <v/>
      </c>
      <c r="C403" s="235" t="n"/>
      <c r="D403" s="236" t="n"/>
      <c r="E403" s="236" t="n"/>
      <c r="F403" s="236" t="n"/>
      <c r="G403" s="236" t="n"/>
      <c r="H403" s="236" t="n"/>
      <c r="I403" s="236" t="n"/>
      <c r="J403" s="236" t="n"/>
      <c r="K403" s="236" t="n"/>
      <c r="L403" s="236" t="n"/>
      <c r="M403" s="236" t="n"/>
      <c r="N403" s="236" t="n"/>
      <c r="O403" s="236" t="n"/>
      <c r="P403" s="236" t="n"/>
      <c r="Q403" s="264">
        <f>IF(COUNTA(D403:P403)=0,"",ROUND(AVERAGE(D403:P403),1))</f>
        <v/>
      </c>
      <c r="S403" s="236" t="n"/>
      <c r="T403" s="236" t="n"/>
      <c r="U403" s="236" t="n"/>
      <c r="V403" s="236" t="n"/>
      <c r="W403" s="236" t="n"/>
      <c r="X403" s="236" t="n"/>
      <c r="Y403" s="236" t="n"/>
      <c r="Z403" s="236" t="n"/>
      <c r="AA403" s="236" t="n"/>
      <c r="AB403" s="236" t="n"/>
      <c r="AC403" s="236" t="n"/>
      <c r="AD403" s="236" t="n"/>
      <c r="AE403" s="236" t="n"/>
      <c r="AF403" s="264">
        <f>IF(COUNTA(S403:AE403)=0,"",ROUND(AVERAGE(S403:AE403),1))</f>
        <v/>
      </c>
      <c r="AH403" s="236" t="n"/>
      <c r="AI403" s="236" t="n"/>
      <c r="AJ403" s="236" t="n"/>
      <c r="AK403" s="236" t="n"/>
      <c r="AL403" s="236" t="n"/>
      <c r="AM403" s="236" t="n"/>
      <c r="AN403" s="236" t="n"/>
      <c r="AO403" s="236" t="n"/>
      <c r="AP403" s="236" t="n"/>
      <c r="AQ403" s="236" t="n"/>
      <c r="AR403" s="236" t="n"/>
      <c r="AS403" s="236" t="n"/>
      <c r="AT403" s="236" t="n"/>
      <c r="AU403" s="237">
        <f>IF(COUNTA(AH403:AT403)=0,"",ROUND(AVERAGE(AH403:AT403),1))</f>
        <v/>
      </c>
    </row>
    <row r="404" ht="14.4" customHeight="1" s="185">
      <c r="A404" s="238" t="n">
        <v>10</v>
      </c>
      <c r="B404" s="239">
        <f t="array" ref="B404:B404">IFERROR(INDEX(Liste_Enfants!B$4:B$53,SMALL(IF(Liste_Enfants!E$4:E$53="D",ROW(Liste_Enfants!E$4:E$53)-3),10))&amp;" "&amp;INDEX(Liste_Enfants!C$4:C$53,SMALL(IF(Liste_Enfants!E$4:E$53="D",ROW(Liste_Enfants!E$4:E$53)-3),10)),"")</f>
        <v/>
      </c>
      <c r="C404" s="235" t="n"/>
      <c r="D404" s="236" t="n"/>
      <c r="E404" s="236" t="n"/>
      <c r="F404" s="236" t="n"/>
      <c r="G404" s="236" t="n"/>
      <c r="H404" s="236" t="n"/>
      <c r="I404" s="236" t="n"/>
      <c r="J404" s="236" t="n"/>
      <c r="K404" s="236" t="n"/>
      <c r="L404" s="236" t="n"/>
      <c r="M404" s="236" t="n"/>
      <c r="N404" s="236" t="n"/>
      <c r="O404" s="236" t="n"/>
      <c r="P404" s="236" t="n"/>
      <c r="Q404" s="264">
        <f>IF(COUNTA(D404:P404)=0,"",ROUND(AVERAGE(D404:P404),1))</f>
        <v/>
      </c>
      <c r="S404" s="236" t="n"/>
      <c r="T404" s="236" t="n"/>
      <c r="U404" s="236" t="n"/>
      <c r="V404" s="236" t="n"/>
      <c r="W404" s="236" t="n"/>
      <c r="X404" s="236" t="n"/>
      <c r="Y404" s="236" t="n"/>
      <c r="Z404" s="236" t="n"/>
      <c r="AA404" s="236" t="n"/>
      <c r="AB404" s="236" t="n"/>
      <c r="AC404" s="236" t="n"/>
      <c r="AD404" s="236" t="n"/>
      <c r="AE404" s="236" t="n"/>
      <c r="AF404" s="264">
        <f>IF(COUNTA(S404:AE404)=0,"",ROUND(AVERAGE(S404:AE404),1))</f>
        <v/>
      </c>
      <c r="AH404" s="236" t="n"/>
      <c r="AI404" s="236" t="n"/>
      <c r="AJ404" s="236" t="n"/>
      <c r="AK404" s="236" t="n"/>
      <c r="AL404" s="236" t="n"/>
      <c r="AM404" s="236" t="n"/>
      <c r="AN404" s="236" t="n"/>
      <c r="AO404" s="236" t="n"/>
      <c r="AP404" s="236" t="n"/>
      <c r="AQ404" s="236" t="n"/>
      <c r="AR404" s="236" t="n"/>
      <c r="AS404" s="236" t="n"/>
      <c r="AT404" s="236" t="n"/>
      <c r="AU404" s="237">
        <f>IF(COUNTA(AH404:AT404)=0,"",ROUND(AVERAGE(AH404:AT404),1))</f>
        <v/>
      </c>
    </row>
    <row r="405" ht="14.4" customHeight="1" s="185">
      <c r="A405" s="213" t="n">
        <v>11</v>
      </c>
      <c r="B405" s="234">
        <f t="array" ref="B405:B405">IFERROR(INDEX(Liste_Enfants!B$4:B$53,SMALL(IF(Liste_Enfants!E$4:E$53="D",ROW(Liste_Enfants!E$4:E$53)-3),11))&amp;" "&amp;INDEX(Liste_Enfants!C$4:C$53,SMALL(IF(Liste_Enfants!E$4:E$53="D",ROW(Liste_Enfants!E$4:E$53)-3),11)),"")</f>
        <v/>
      </c>
      <c r="C405" s="235" t="n"/>
      <c r="D405" s="236" t="n"/>
      <c r="E405" s="236" t="n"/>
      <c r="F405" s="236" t="n"/>
      <c r="G405" s="236" t="n"/>
      <c r="H405" s="236" t="n"/>
      <c r="I405" s="236" t="n"/>
      <c r="J405" s="236" t="n"/>
      <c r="K405" s="236" t="n"/>
      <c r="L405" s="236" t="n"/>
      <c r="M405" s="236" t="n"/>
      <c r="N405" s="236" t="n"/>
      <c r="O405" s="236" t="n"/>
      <c r="P405" s="236" t="n"/>
      <c r="Q405" s="264">
        <f>IF(COUNTA(D405:P405)=0,"",ROUND(AVERAGE(D405:P405),1))</f>
        <v/>
      </c>
      <c r="S405" s="236" t="n"/>
      <c r="T405" s="236" t="n"/>
      <c r="U405" s="236" t="n"/>
      <c r="V405" s="236" t="n"/>
      <c r="W405" s="236" t="n"/>
      <c r="X405" s="236" t="n"/>
      <c r="Y405" s="236" t="n"/>
      <c r="Z405" s="236" t="n"/>
      <c r="AA405" s="236" t="n"/>
      <c r="AB405" s="236" t="n"/>
      <c r="AC405" s="236" t="n"/>
      <c r="AD405" s="236" t="n"/>
      <c r="AE405" s="236" t="n"/>
      <c r="AF405" s="264">
        <f>IF(COUNTA(S405:AE405)=0,"",ROUND(AVERAGE(S405:AE405),1))</f>
        <v/>
      </c>
      <c r="AH405" s="236" t="n"/>
      <c r="AI405" s="236" t="n"/>
      <c r="AJ405" s="236" t="n"/>
      <c r="AK405" s="236" t="n"/>
      <c r="AL405" s="236" t="n"/>
      <c r="AM405" s="236" t="n"/>
      <c r="AN405" s="236" t="n"/>
      <c r="AO405" s="236" t="n"/>
      <c r="AP405" s="236" t="n"/>
      <c r="AQ405" s="236" t="n"/>
      <c r="AR405" s="236" t="n"/>
      <c r="AS405" s="236" t="n"/>
      <c r="AT405" s="236" t="n"/>
      <c r="AU405" s="237">
        <f>IF(COUNTA(AH405:AT405)=0,"",ROUND(AVERAGE(AH405:AT405),1))</f>
        <v/>
      </c>
    </row>
    <row r="406" ht="14.4" customHeight="1" s="185">
      <c r="A406" s="238" t="n">
        <v>12</v>
      </c>
      <c r="B406" s="239">
        <f t="array" ref="B406:B406">IFERROR(INDEX(Liste_Enfants!B$4:B$53,SMALL(IF(Liste_Enfants!E$4:E$53="D",ROW(Liste_Enfants!E$4:E$53)-3),12))&amp;" "&amp;INDEX(Liste_Enfants!C$4:C$53,SMALL(IF(Liste_Enfants!E$4:E$53="D",ROW(Liste_Enfants!E$4:E$53)-3),12)),"")</f>
        <v/>
      </c>
      <c r="C406" s="235" t="n"/>
      <c r="D406" s="236" t="n"/>
      <c r="E406" s="236" t="n"/>
      <c r="F406" s="236" t="n"/>
      <c r="G406" s="236" t="n"/>
      <c r="H406" s="236" t="n"/>
      <c r="I406" s="236" t="n"/>
      <c r="J406" s="236" t="n"/>
      <c r="K406" s="236" t="n"/>
      <c r="L406" s="236" t="n"/>
      <c r="M406" s="236" t="n"/>
      <c r="N406" s="236" t="n"/>
      <c r="O406" s="236" t="n"/>
      <c r="P406" s="236" t="n"/>
      <c r="Q406" s="264">
        <f>IF(COUNTA(D406:P406)=0,"",ROUND(AVERAGE(D406:P406),1))</f>
        <v/>
      </c>
      <c r="S406" s="236" t="n"/>
      <c r="T406" s="236" t="n"/>
      <c r="U406" s="236" t="n"/>
      <c r="V406" s="236" t="n"/>
      <c r="W406" s="236" t="n"/>
      <c r="X406" s="236" t="n"/>
      <c r="Y406" s="236" t="n"/>
      <c r="Z406" s="236" t="n"/>
      <c r="AA406" s="236" t="n"/>
      <c r="AB406" s="236" t="n"/>
      <c r="AC406" s="236" t="n"/>
      <c r="AD406" s="236" t="n"/>
      <c r="AE406" s="236" t="n"/>
      <c r="AF406" s="264">
        <f>IF(COUNTA(S406:AE406)=0,"",ROUND(AVERAGE(S406:AE406),1))</f>
        <v/>
      </c>
      <c r="AH406" s="236" t="n"/>
      <c r="AI406" s="236" t="n"/>
      <c r="AJ406" s="236" t="n"/>
      <c r="AK406" s="236" t="n"/>
      <c r="AL406" s="236" t="n"/>
      <c r="AM406" s="236" t="n"/>
      <c r="AN406" s="236" t="n"/>
      <c r="AO406" s="236" t="n"/>
      <c r="AP406" s="236" t="n"/>
      <c r="AQ406" s="236" t="n"/>
      <c r="AR406" s="236" t="n"/>
      <c r="AS406" s="236" t="n"/>
      <c r="AT406" s="236" t="n"/>
      <c r="AU406" s="237">
        <f>IF(COUNTA(AH406:AT406)=0,"",ROUND(AVERAGE(AH406:AT406),1))</f>
        <v/>
      </c>
    </row>
    <row r="407" ht="14.4" customHeight="1" s="185">
      <c r="A407" s="213" t="n">
        <v>13</v>
      </c>
      <c r="B407" s="234">
        <f t="array" ref="B407:B407">IFERROR(INDEX(Liste_Enfants!B$4:B$53,SMALL(IF(Liste_Enfants!E$4:E$53="D",ROW(Liste_Enfants!E$4:E$53)-3),13))&amp;" "&amp;INDEX(Liste_Enfants!C$4:C$53,SMALL(IF(Liste_Enfants!E$4:E$53="D",ROW(Liste_Enfants!E$4:E$53)-3),13)),"")</f>
        <v/>
      </c>
      <c r="C407" s="235" t="n"/>
      <c r="D407" s="236" t="n"/>
      <c r="E407" s="236" t="n"/>
      <c r="F407" s="236" t="n"/>
      <c r="G407" s="236" t="n"/>
      <c r="H407" s="236" t="n"/>
      <c r="I407" s="236" t="n"/>
      <c r="J407" s="236" t="n"/>
      <c r="K407" s="236" t="n"/>
      <c r="L407" s="236" t="n"/>
      <c r="M407" s="236" t="n"/>
      <c r="N407" s="236" t="n"/>
      <c r="O407" s="236" t="n"/>
      <c r="P407" s="236" t="n"/>
      <c r="Q407" s="264">
        <f>IF(COUNTA(D407:P407)=0,"",ROUND(AVERAGE(D407:P407),1))</f>
        <v/>
      </c>
      <c r="S407" s="236" t="n"/>
      <c r="T407" s="236" t="n"/>
      <c r="U407" s="236" t="n"/>
      <c r="V407" s="236" t="n"/>
      <c r="W407" s="236" t="n"/>
      <c r="X407" s="236" t="n"/>
      <c r="Y407" s="236" t="n"/>
      <c r="Z407" s="236" t="n"/>
      <c r="AA407" s="236" t="n"/>
      <c r="AB407" s="236" t="n"/>
      <c r="AC407" s="236" t="n"/>
      <c r="AD407" s="236" t="n"/>
      <c r="AE407" s="236" t="n"/>
      <c r="AF407" s="264">
        <f>IF(COUNTA(S407:AE407)=0,"",ROUND(AVERAGE(S407:AE407),1))</f>
        <v/>
      </c>
      <c r="AH407" s="236" t="n"/>
      <c r="AI407" s="236" t="n"/>
      <c r="AJ407" s="236" t="n"/>
      <c r="AK407" s="236" t="n"/>
      <c r="AL407" s="236" t="n"/>
      <c r="AM407" s="236" t="n"/>
      <c r="AN407" s="236" t="n"/>
      <c r="AO407" s="236" t="n"/>
      <c r="AP407" s="236" t="n"/>
      <c r="AQ407" s="236" t="n"/>
      <c r="AR407" s="236" t="n"/>
      <c r="AS407" s="236" t="n"/>
      <c r="AT407" s="236" t="n"/>
      <c r="AU407" s="237">
        <f>IF(COUNTA(AH407:AT407)=0,"",ROUND(AVERAGE(AH407:AT407),1))</f>
        <v/>
      </c>
    </row>
    <row r="408" ht="14.4" customHeight="1" s="185">
      <c r="A408" s="238" t="n">
        <v>14</v>
      </c>
      <c r="B408" s="239">
        <f t="array" ref="B408:B408">IFERROR(INDEX(Liste_Enfants!B$4:B$53,SMALL(IF(Liste_Enfants!E$4:E$53="D",ROW(Liste_Enfants!E$4:E$53)-3),14))&amp;" "&amp;INDEX(Liste_Enfants!C$4:C$53,SMALL(IF(Liste_Enfants!E$4:E$53="D",ROW(Liste_Enfants!E$4:E$53)-3),14)),"")</f>
        <v/>
      </c>
      <c r="C408" s="235" t="n"/>
      <c r="D408" s="236" t="n"/>
      <c r="E408" s="236" t="n"/>
      <c r="F408" s="236" t="n"/>
      <c r="G408" s="236" t="n"/>
      <c r="H408" s="236" t="n"/>
      <c r="I408" s="236" t="n"/>
      <c r="J408" s="236" t="n"/>
      <c r="K408" s="236" t="n"/>
      <c r="L408" s="236" t="n"/>
      <c r="M408" s="236" t="n"/>
      <c r="N408" s="236" t="n"/>
      <c r="O408" s="236" t="n"/>
      <c r="P408" s="236" t="n"/>
      <c r="Q408" s="264">
        <f>IF(COUNTA(D408:P408)=0,"",ROUND(AVERAGE(D408:P408),1))</f>
        <v/>
      </c>
      <c r="S408" s="236" t="n"/>
      <c r="T408" s="236" t="n"/>
      <c r="U408" s="236" t="n"/>
      <c r="V408" s="236" t="n"/>
      <c r="W408" s="236" t="n"/>
      <c r="X408" s="236" t="n"/>
      <c r="Y408" s="236" t="n"/>
      <c r="Z408" s="236" t="n"/>
      <c r="AA408" s="236" t="n"/>
      <c r="AB408" s="236" t="n"/>
      <c r="AC408" s="236" t="n"/>
      <c r="AD408" s="236" t="n"/>
      <c r="AE408" s="236" t="n"/>
      <c r="AF408" s="264">
        <f>IF(COUNTA(S408:AE408)=0,"",ROUND(AVERAGE(S408:AE408),1))</f>
        <v/>
      </c>
      <c r="AH408" s="236" t="n"/>
      <c r="AI408" s="236" t="n"/>
      <c r="AJ408" s="236" t="n"/>
      <c r="AK408" s="236" t="n"/>
      <c r="AL408" s="236" t="n"/>
      <c r="AM408" s="236" t="n"/>
      <c r="AN408" s="236" t="n"/>
      <c r="AO408" s="236" t="n"/>
      <c r="AP408" s="236" t="n"/>
      <c r="AQ408" s="236" t="n"/>
      <c r="AR408" s="236" t="n"/>
      <c r="AS408" s="236" t="n"/>
      <c r="AT408" s="236" t="n"/>
      <c r="AU408" s="237">
        <f>IF(COUNTA(AH408:AT408)=0,"",ROUND(AVERAGE(AH408:AT408),1))</f>
        <v/>
      </c>
    </row>
    <row r="409" ht="14.4" customHeight="1" s="185">
      <c r="A409" s="213" t="n">
        <v>15</v>
      </c>
      <c r="B409" s="234">
        <f t="array" ref="B409:B409">IFERROR(INDEX(Liste_Enfants!B$4:B$53,SMALL(IF(Liste_Enfants!E$4:E$53="D",ROW(Liste_Enfants!E$4:E$53)-3),15))&amp;" "&amp;INDEX(Liste_Enfants!C$4:C$53,SMALL(IF(Liste_Enfants!E$4:E$53="D",ROW(Liste_Enfants!E$4:E$53)-3),15)),"")</f>
        <v/>
      </c>
      <c r="C409" s="235" t="n"/>
      <c r="D409" s="236" t="n"/>
      <c r="E409" s="236" t="n"/>
      <c r="F409" s="236" t="n"/>
      <c r="G409" s="236" t="n"/>
      <c r="H409" s="236" t="n"/>
      <c r="I409" s="236" t="n"/>
      <c r="J409" s="236" t="n"/>
      <c r="K409" s="236" t="n"/>
      <c r="L409" s="236" t="n"/>
      <c r="M409" s="236" t="n"/>
      <c r="N409" s="236" t="n"/>
      <c r="O409" s="236" t="n"/>
      <c r="P409" s="236" t="n"/>
      <c r="Q409" s="264">
        <f>IF(COUNTA(D409:P409)=0,"",ROUND(AVERAGE(D409:P409),1))</f>
        <v/>
      </c>
      <c r="S409" s="236" t="n"/>
      <c r="T409" s="236" t="n"/>
      <c r="U409" s="236" t="n"/>
      <c r="V409" s="236" t="n"/>
      <c r="W409" s="236" t="n"/>
      <c r="X409" s="236" t="n"/>
      <c r="Y409" s="236" t="n"/>
      <c r="Z409" s="236" t="n"/>
      <c r="AA409" s="236" t="n"/>
      <c r="AB409" s="236" t="n"/>
      <c r="AC409" s="236" t="n"/>
      <c r="AD409" s="236" t="n"/>
      <c r="AE409" s="236" t="n"/>
      <c r="AF409" s="264">
        <f>IF(COUNTA(S409:AE409)=0,"",ROUND(AVERAGE(S409:AE409),1))</f>
        <v/>
      </c>
      <c r="AH409" s="236" t="n"/>
      <c r="AI409" s="236" t="n"/>
      <c r="AJ409" s="236" t="n"/>
      <c r="AK409" s="236" t="n"/>
      <c r="AL409" s="236" t="n"/>
      <c r="AM409" s="236" t="n"/>
      <c r="AN409" s="236" t="n"/>
      <c r="AO409" s="236" t="n"/>
      <c r="AP409" s="236" t="n"/>
      <c r="AQ409" s="236" t="n"/>
      <c r="AR409" s="236" t="n"/>
      <c r="AS409" s="236" t="n"/>
      <c r="AT409" s="236" t="n"/>
      <c r="AU409" s="237">
        <f>IF(COUNTA(AH409:AT409)=0,"",ROUND(AVERAGE(AH409:AT409),1))</f>
        <v/>
      </c>
    </row>
    <row r="410" ht="14.4" customHeight="1" s="185">
      <c r="A410" s="233" t="inlineStr">
        <is>
          <t>📊 MOY.</t>
        </is>
      </c>
      <c r="C410" s="252" t="n"/>
      <c r="D410" s="241">
        <f>IF(COUNTA(D395:D409)=0,"",ROUND(AVERAGE(D395:D409),1))</f>
        <v/>
      </c>
      <c r="E410" s="241">
        <f>IF(COUNTA(E395:E409)=0,"",ROUND(AVERAGE(E395:E409),1))</f>
        <v/>
      </c>
      <c r="F410" s="241">
        <f>IF(COUNTA(F395:F409)=0,"",ROUND(AVERAGE(F395:F409),1))</f>
        <v/>
      </c>
      <c r="G410" s="241">
        <f>IF(COUNTA(G395:G409)=0,"",ROUND(AVERAGE(G395:G409),1))</f>
        <v/>
      </c>
      <c r="H410" s="241">
        <f>IF(COUNTA(H395:H409)=0,"",ROUND(AVERAGE(H395:H409),1))</f>
        <v/>
      </c>
      <c r="I410" s="241">
        <f>IF(COUNTA(I395:I409)=0,"",ROUND(AVERAGE(I395:I409),1))</f>
        <v/>
      </c>
      <c r="J410" s="241">
        <f>IF(COUNTA(J395:J409)=0,"",ROUND(AVERAGE(J395:J409),1))</f>
        <v/>
      </c>
      <c r="K410" s="241">
        <f>IF(COUNTA(K395:K409)=0,"",ROUND(AVERAGE(K395:K409),1))</f>
        <v/>
      </c>
      <c r="L410" s="241">
        <f>IF(COUNTA(L395:L409)=0,"",ROUND(AVERAGE(L395:L409),1))</f>
        <v/>
      </c>
      <c r="M410" s="241">
        <f>IF(COUNTA(M395:M409)=0,"",ROUND(AVERAGE(M395:M409),1))</f>
        <v/>
      </c>
      <c r="N410" s="241">
        <f>IF(COUNTA(N395:N409)=0,"",ROUND(AVERAGE(N395:N409),1))</f>
        <v/>
      </c>
      <c r="O410" s="241">
        <f>IF(COUNTA(O395:O409)=0,"",ROUND(AVERAGE(O395:O409),1))</f>
        <v/>
      </c>
      <c r="P410" s="241">
        <f>IF(COUNTA(P395:P409)=0,"",ROUND(AVERAGE(P395:P409),1))</f>
        <v/>
      </c>
      <c r="Q410" s="265">
        <f>IF(COUNTA(Q395:Q409)=0,"",ROUND(AVERAGE(Q395:Q409),1))</f>
        <v/>
      </c>
      <c r="S410" s="241">
        <f>IF(COUNTA(S395:S409)=0,"",ROUND(AVERAGE(S395:S409),1))</f>
        <v/>
      </c>
      <c r="T410" s="241">
        <f>IF(COUNTA(T395:T409)=0,"",ROUND(AVERAGE(T395:T409),1))</f>
        <v/>
      </c>
      <c r="U410" s="241">
        <f>IF(COUNTA(U395:U409)=0,"",ROUND(AVERAGE(U395:U409),1))</f>
        <v/>
      </c>
      <c r="V410" s="241">
        <f>IF(COUNTA(V395:V409)=0,"",ROUND(AVERAGE(V395:V409),1))</f>
        <v/>
      </c>
      <c r="W410" s="241">
        <f>IF(COUNTA(W395:W409)=0,"",ROUND(AVERAGE(W395:W409),1))</f>
        <v/>
      </c>
      <c r="X410" s="241">
        <f>IF(COUNTA(X395:X409)=0,"",ROUND(AVERAGE(X395:X409),1))</f>
        <v/>
      </c>
      <c r="Y410" s="241">
        <f>IF(COUNTA(Y395:Y409)=0,"",ROUND(AVERAGE(Y395:Y409),1))</f>
        <v/>
      </c>
      <c r="Z410" s="241">
        <f>IF(COUNTA(Z395:Z409)=0,"",ROUND(AVERAGE(Z395:Z409),1))</f>
        <v/>
      </c>
      <c r="AA410" s="241">
        <f>IF(COUNTA(AA395:AA409)=0,"",ROUND(AVERAGE(AA395:AA409),1))</f>
        <v/>
      </c>
      <c r="AB410" s="241">
        <f>IF(COUNTA(AB395:AB409)=0,"",ROUND(AVERAGE(AB395:AB409),1))</f>
        <v/>
      </c>
      <c r="AC410" s="241">
        <f>IF(COUNTA(AC395:AC409)=0,"",ROUND(AVERAGE(AC395:AC409),1))</f>
        <v/>
      </c>
      <c r="AD410" s="241">
        <f>IF(COUNTA(AD395:AD409)=0,"",ROUND(AVERAGE(AD395:AD409),1))</f>
        <v/>
      </c>
      <c r="AE410" s="241">
        <f>IF(COUNTA(AE395:AE409)=0,"",ROUND(AVERAGE(AE395:AE409),1))</f>
        <v/>
      </c>
      <c r="AF410" s="265">
        <f>IF(COUNTA(AF395:AF409)=0,"",ROUND(AVERAGE(AF395:AF409),1))</f>
        <v/>
      </c>
      <c r="AH410" s="241">
        <f>IF(COUNTA(AH395:AH409)=0,"",ROUND(AVERAGE(AH395:AH409),1))</f>
        <v/>
      </c>
      <c r="AI410" s="241">
        <f>IF(COUNTA(AI395:AI409)=0,"",ROUND(AVERAGE(AI395:AI409),1))</f>
        <v/>
      </c>
      <c r="AJ410" s="241">
        <f>IF(COUNTA(AJ395:AJ409)=0,"",ROUND(AVERAGE(AJ395:AJ409),1))</f>
        <v/>
      </c>
      <c r="AK410" s="241">
        <f>IF(COUNTA(AK395:AK409)=0,"",ROUND(AVERAGE(AK395:AK409),1))</f>
        <v/>
      </c>
      <c r="AL410" s="241">
        <f>IF(COUNTA(AL395:AL409)=0,"",ROUND(AVERAGE(AL395:AL409),1))</f>
        <v/>
      </c>
      <c r="AM410" s="241">
        <f>IF(COUNTA(AM395:AM409)=0,"",ROUND(AVERAGE(AM395:AM409),1))</f>
        <v/>
      </c>
      <c r="AN410" s="241">
        <f>IF(COUNTA(AN395:AN409)=0,"",ROUND(AVERAGE(AN395:AN409),1))</f>
        <v/>
      </c>
      <c r="AO410" s="241">
        <f>IF(COUNTA(AO395:AO409)=0,"",ROUND(AVERAGE(AO395:AO409),1))</f>
        <v/>
      </c>
      <c r="AP410" s="241">
        <f>IF(COUNTA(AP395:AP409)=0,"",ROUND(AVERAGE(AP395:AP409),1))</f>
        <v/>
      </c>
      <c r="AQ410" s="241">
        <f>IF(COUNTA(AQ395:AQ409)=0,"",ROUND(AVERAGE(AQ395:AQ409),1))</f>
        <v/>
      </c>
      <c r="AR410" s="241">
        <f>IF(COUNTA(AR395:AR409)=0,"",ROUND(AVERAGE(AR395:AR409),1))</f>
        <v/>
      </c>
      <c r="AS410" s="241">
        <f>IF(COUNTA(AS395:AS409)=0,"",ROUND(AVERAGE(AS395:AS409),1))</f>
        <v/>
      </c>
      <c r="AT410" s="241">
        <f>IF(COUNTA(AT395:AT409)=0,"",ROUND(AVERAGE(AT395:AT409),1))</f>
        <v/>
      </c>
      <c r="AU410" s="266">
        <f>IF(COUNTA(AU395:AU409)=0,"",ROUND(AVERAGE(AU395:AU409),1))</f>
        <v/>
      </c>
    </row>
    <row r="411" ht="30" customHeight="1" s="185">
      <c r="A411" s="246" t="inlineStr">
        <is>
          <t>N°</t>
        </is>
      </c>
      <c r="B411" s="247" t="inlineStr">
        <is>
          <t>📅 JEUDI</t>
        </is>
      </c>
      <c r="C411" s="228" t="n"/>
      <c r="D411" s="229" t="inlineStr">
        <is>
          <t>Règles</t>
        </is>
      </c>
      <c r="E411" s="229" t="inlineStr">
        <is>
          <t>Coopér.</t>
        </is>
      </c>
      <c r="F411" s="229" t="inlineStr">
        <is>
          <t>Comm.</t>
        </is>
      </c>
      <c r="G411" s="229" t="inlineStr">
        <is>
          <t>Entraide</t>
        </is>
      </c>
      <c r="H411" s="230" t="inlineStr">
        <is>
          <t>Initiat.</t>
        </is>
      </c>
      <c r="I411" s="230" t="inlineStr">
        <is>
          <t>Gest.mat</t>
        </is>
      </c>
      <c r="J411" s="230" t="inlineStr">
        <is>
          <t>Orga.</t>
        </is>
      </c>
      <c r="K411" s="231" t="inlineStr">
        <is>
          <t>Imagin.</t>
        </is>
      </c>
      <c r="L411" s="231" t="inlineStr">
        <is>
          <t>Expr.art</t>
        </is>
      </c>
      <c r="M411" s="231" t="inlineStr">
        <is>
          <t>Expr.corp</t>
        </is>
      </c>
      <c r="N411" s="232" t="inlineStr">
        <is>
          <t>Coord.</t>
        </is>
      </c>
      <c r="O411" s="232" t="inlineStr">
        <is>
          <t>Endur.</t>
        </is>
      </c>
      <c r="P411" s="232" t="inlineStr">
        <is>
          <t>Esp.sport</t>
        </is>
      </c>
      <c r="Q411" s="267" t="inlineStr">
        <is>
          <t>MOY</t>
        </is>
      </c>
      <c r="R411" s="268" t="inlineStr">
        <is>
          <t>▼ Activité</t>
        </is>
      </c>
      <c r="S411" s="229" t="inlineStr">
        <is>
          <t>Règles</t>
        </is>
      </c>
      <c r="T411" s="229" t="inlineStr">
        <is>
          <t>Coopér.</t>
        </is>
      </c>
      <c r="U411" s="229" t="inlineStr">
        <is>
          <t>Comm.</t>
        </is>
      </c>
      <c r="V411" s="229" t="inlineStr">
        <is>
          <t>Entraide</t>
        </is>
      </c>
      <c r="W411" s="230" t="inlineStr">
        <is>
          <t>Initiat.</t>
        </is>
      </c>
      <c r="X411" s="230" t="inlineStr">
        <is>
          <t>Gest.mat</t>
        </is>
      </c>
      <c r="Y411" s="230" t="inlineStr">
        <is>
          <t>Orga.</t>
        </is>
      </c>
      <c r="Z411" s="231" t="inlineStr">
        <is>
          <t>Imagin.</t>
        </is>
      </c>
      <c r="AA411" s="231" t="inlineStr">
        <is>
          <t>Expr.art</t>
        </is>
      </c>
      <c r="AB411" s="231" t="inlineStr">
        <is>
          <t>Expr.corp</t>
        </is>
      </c>
      <c r="AC411" s="232" t="inlineStr">
        <is>
          <t>Coord.</t>
        </is>
      </c>
      <c r="AD411" s="232" t="inlineStr">
        <is>
          <t>Endur.</t>
        </is>
      </c>
      <c r="AE411" s="232" t="inlineStr">
        <is>
          <t>Esp.sport</t>
        </is>
      </c>
      <c r="AF411" s="267" t="inlineStr">
        <is>
          <t>MOY</t>
        </is>
      </c>
      <c r="AH411" s="229" t="inlineStr">
        <is>
          <t>Règles</t>
        </is>
      </c>
      <c r="AI411" s="229" t="inlineStr">
        <is>
          <t>Coopér.</t>
        </is>
      </c>
      <c r="AJ411" s="229" t="inlineStr">
        <is>
          <t>Comm.</t>
        </is>
      </c>
      <c r="AK411" s="229" t="inlineStr">
        <is>
          <t>Entraide</t>
        </is>
      </c>
      <c r="AL411" s="230" t="inlineStr">
        <is>
          <t>Initiat.</t>
        </is>
      </c>
      <c r="AM411" s="230" t="inlineStr">
        <is>
          <t>Gest.mat</t>
        </is>
      </c>
      <c r="AN411" s="230" t="inlineStr">
        <is>
          <t>Orga.</t>
        </is>
      </c>
      <c r="AO411" s="231" t="inlineStr">
        <is>
          <t>Imagin.</t>
        </is>
      </c>
      <c r="AP411" s="231" t="inlineStr">
        <is>
          <t>Expr.art</t>
        </is>
      </c>
      <c r="AQ411" s="231" t="inlineStr">
        <is>
          <t>Expr.corp</t>
        </is>
      </c>
      <c r="AR411" s="232" t="inlineStr">
        <is>
          <t>Coord.</t>
        </is>
      </c>
      <c r="AS411" s="232" t="inlineStr">
        <is>
          <t>Endur.</t>
        </is>
      </c>
      <c r="AT411" s="232" t="inlineStr">
        <is>
          <t>Esp.sport</t>
        </is>
      </c>
      <c r="AU411" s="269" t="inlineStr">
        <is>
          <t>MOY</t>
        </is>
      </c>
    </row>
    <row r="412" ht="14.4" customHeight="1" s="185">
      <c r="A412" s="213" t="n">
        <v>1</v>
      </c>
      <c r="B412" s="234">
        <f t="array" ref="B412:B412">IFERROR(INDEX(Liste_Enfants!B$4:B$53,SMALL(IF(Liste_Enfants!E$4:E$53="D",ROW(Liste_Enfants!E$4:E$53)-3),1))&amp;" "&amp;INDEX(Liste_Enfants!C$4:C$53,SMALL(IF(Liste_Enfants!E$4:E$53="D",ROW(Liste_Enfants!E$4:E$53)-3),1)),"")</f>
        <v/>
      </c>
      <c r="C412" s="235" t="n"/>
      <c r="D412" s="236" t="n"/>
      <c r="E412" s="236" t="n"/>
      <c r="F412" s="236" t="n"/>
      <c r="G412" s="236" t="n"/>
      <c r="H412" s="236" t="n"/>
      <c r="I412" s="236" t="n"/>
      <c r="J412" s="236" t="n"/>
      <c r="K412" s="236" t="n"/>
      <c r="L412" s="236" t="n"/>
      <c r="M412" s="236" t="n"/>
      <c r="N412" s="236" t="n"/>
      <c r="O412" s="236" t="n"/>
      <c r="P412" s="236" t="n"/>
      <c r="Q412" s="264">
        <f>IF(COUNTA(D412:P412)=0,"",ROUND(AVERAGE(D412:P412),1))</f>
        <v/>
      </c>
      <c r="S412" s="236" t="n"/>
      <c r="T412" s="236" t="n"/>
      <c r="U412" s="236" t="n"/>
      <c r="V412" s="236" t="n"/>
      <c r="W412" s="236" t="n"/>
      <c r="X412" s="236" t="n"/>
      <c r="Y412" s="236" t="n"/>
      <c r="Z412" s="236" t="n"/>
      <c r="AA412" s="236" t="n"/>
      <c r="AB412" s="236" t="n"/>
      <c r="AC412" s="236" t="n"/>
      <c r="AD412" s="236" t="n"/>
      <c r="AE412" s="236" t="n"/>
      <c r="AF412" s="264">
        <f>IF(COUNTA(S412:AE412)=0,"",ROUND(AVERAGE(S412:AE412),1))</f>
        <v/>
      </c>
      <c r="AH412" s="236" t="n"/>
      <c r="AI412" s="236" t="n"/>
      <c r="AJ412" s="236" t="n"/>
      <c r="AK412" s="236" t="n"/>
      <c r="AL412" s="236" t="n"/>
      <c r="AM412" s="236" t="n"/>
      <c r="AN412" s="236" t="n"/>
      <c r="AO412" s="236" t="n"/>
      <c r="AP412" s="236" t="n"/>
      <c r="AQ412" s="236" t="n"/>
      <c r="AR412" s="236" t="n"/>
      <c r="AS412" s="236" t="n"/>
      <c r="AT412" s="236" t="n"/>
      <c r="AU412" s="237">
        <f>IF(COUNTA(AH412:AT412)=0,"",ROUND(AVERAGE(AH412:AT412),1))</f>
        <v/>
      </c>
    </row>
    <row r="413" ht="14.4" customHeight="1" s="185">
      <c r="A413" s="238" t="n">
        <v>2</v>
      </c>
      <c r="B413" s="239">
        <f t="array" ref="B413:B413">IFERROR(INDEX(Liste_Enfants!B$4:B$53,SMALL(IF(Liste_Enfants!E$4:E$53="D",ROW(Liste_Enfants!E$4:E$53)-3),2))&amp;" "&amp;INDEX(Liste_Enfants!C$4:C$53,SMALL(IF(Liste_Enfants!E$4:E$53="D",ROW(Liste_Enfants!E$4:E$53)-3),2)),"")</f>
        <v/>
      </c>
      <c r="C413" s="235" t="n"/>
      <c r="D413" s="236" t="n"/>
      <c r="E413" s="236" t="n"/>
      <c r="F413" s="236" t="n"/>
      <c r="G413" s="236" t="n"/>
      <c r="H413" s="236" t="n"/>
      <c r="I413" s="236" t="n"/>
      <c r="J413" s="236" t="n"/>
      <c r="K413" s="236" t="n"/>
      <c r="L413" s="236" t="n"/>
      <c r="M413" s="236" t="n"/>
      <c r="N413" s="236" t="n"/>
      <c r="O413" s="236" t="n"/>
      <c r="P413" s="236" t="n"/>
      <c r="Q413" s="264">
        <f>IF(COUNTA(D413:P413)=0,"",ROUND(AVERAGE(D413:P413),1))</f>
        <v/>
      </c>
      <c r="S413" s="236" t="n"/>
      <c r="T413" s="236" t="n"/>
      <c r="U413" s="236" t="n"/>
      <c r="V413" s="236" t="n"/>
      <c r="W413" s="236" t="n"/>
      <c r="X413" s="236" t="n"/>
      <c r="Y413" s="236" t="n"/>
      <c r="Z413" s="236" t="n"/>
      <c r="AA413" s="236" t="n"/>
      <c r="AB413" s="236" t="n"/>
      <c r="AC413" s="236" t="n"/>
      <c r="AD413" s="236" t="n"/>
      <c r="AE413" s="236" t="n"/>
      <c r="AF413" s="264">
        <f>IF(COUNTA(S413:AE413)=0,"",ROUND(AVERAGE(S413:AE413),1))</f>
        <v/>
      </c>
      <c r="AH413" s="236" t="n"/>
      <c r="AI413" s="236" t="n"/>
      <c r="AJ413" s="236" t="n"/>
      <c r="AK413" s="236" t="n"/>
      <c r="AL413" s="236" t="n"/>
      <c r="AM413" s="236" t="n"/>
      <c r="AN413" s="236" t="n"/>
      <c r="AO413" s="236" t="n"/>
      <c r="AP413" s="236" t="n"/>
      <c r="AQ413" s="236" t="n"/>
      <c r="AR413" s="236" t="n"/>
      <c r="AS413" s="236" t="n"/>
      <c r="AT413" s="236" t="n"/>
      <c r="AU413" s="237">
        <f>IF(COUNTA(AH413:AT413)=0,"",ROUND(AVERAGE(AH413:AT413),1))</f>
        <v/>
      </c>
    </row>
    <row r="414" ht="14.4" customHeight="1" s="185">
      <c r="A414" s="213" t="n">
        <v>3</v>
      </c>
      <c r="B414" s="234">
        <f t="array" ref="B414:B414">IFERROR(INDEX(Liste_Enfants!B$4:B$53,SMALL(IF(Liste_Enfants!E$4:E$53="D",ROW(Liste_Enfants!E$4:E$53)-3),3))&amp;" "&amp;INDEX(Liste_Enfants!C$4:C$53,SMALL(IF(Liste_Enfants!E$4:E$53="D",ROW(Liste_Enfants!E$4:E$53)-3),3)),"")</f>
        <v/>
      </c>
      <c r="C414" s="235" t="n"/>
      <c r="D414" s="236" t="n"/>
      <c r="E414" s="236" t="n"/>
      <c r="F414" s="236" t="n"/>
      <c r="G414" s="236" t="n"/>
      <c r="H414" s="236" t="n"/>
      <c r="I414" s="236" t="n"/>
      <c r="J414" s="236" t="n"/>
      <c r="K414" s="236" t="n"/>
      <c r="L414" s="236" t="n"/>
      <c r="M414" s="236" t="n"/>
      <c r="N414" s="236" t="n"/>
      <c r="O414" s="236" t="n"/>
      <c r="P414" s="236" t="n"/>
      <c r="Q414" s="264">
        <f>IF(COUNTA(D414:P414)=0,"",ROUND(AVERAGE(D414:P414),1))</f>
        <v/>
      </c>
      <c r="S414" s="236" t="n"/>
      <c r="T414" s="236" t="n"/>
      <c r="U414" s="236" t="n"/>
      <c r="V414" s="236" t="n"/>
      <c r="W414" s="236" t="n"/>
      <c r="X414" s="236" t="n"/>
      <c r="Y414" s="236" t="n"/>
      <c r="Z414" s="236" t="n"/>
      <c r="AA414" s="236" t="n"/>
      <c r="AB414" s="236" t="n"/>
      <c r="AC414" s="236" t="n"/>
      <c r="AD414" s="236" t="n"/>
      <c r="AE414" s="236" t="n"/>
      <c r="AF414" s="264">
        <f>IF(COUNTA(S414:AE414)=0,"",ROUND(AVERAGE(S414:AE414),1))</f>
        <v/>
      </c>
      <c r="AH414" s="236" t="n"/>
      <c r="AI414" s="236" t="n"/>
      <c r="AJ414" s="236" t="n"/>
      <c r="AK414" s="236" t="n"/>
      <c r="AL414" s="236" t="n"/>
      <c r="AM414" s="236" t="n"/>
      <c r="AN414" s="236" t="n"/>
      <c r="AO414" s="236" t="n"/>
      <c r="AP414" s="236" t="n"/>
      <c r="AQ414" s="236" t="n"/>
      <c r="AR414" s="236" t="n"/>
      <c r="AS414" s="236" t="n"/>
      <c r="AT414" s="236" t="n"/>
      <c r="AU414" s="237">
        <f>IF(COUNTA(AH414:AT414)=0,"",ROUND(AVERAGE(AH414:AT414),1))</f>
        <v/>
      </c>
    </row>
    <row r="415" ht="14.4" customHeight="1" s="185">
      <c r="A415" s="238" t="n">
        <v>4</v>
      </c>
      <c r="B415" s="239">
        <f t="array" ref="B415:B415">IFERROR(INDEX(Liste_Enfants!B$4:B$53,SMALL(IF(Liste_Enfants!E$4:E$53="D",ROW(Liste_Enfants!E$4:E$53)-3),4))&amp;" "&amp;INDEX(Liste_Enfants!C$4:C$53,SMALL(IF(Liste_Enfants!E$4:E$53="D",ROW(Liste_Enfants!E$4:E$53)-3),4)),"")</f>
        <v/>
      </c>
      <c r="C415" s="235" t="n"/>
      <c r="D415" s="236" t="n"/>
      <c r="E415" s="236" t="n"/>
      <c r="F415" s="236" t="n"/>
      <c r="G415" s="236" t="n"/>
      <c r="H415" s="236" t="n"/>
      <c r="I415" s="236" t="n"/>
      <c r="J415" s="236" t="n"/>
      <c r="K415" s="236" t="n"/>
      <c r="L415" s="236" t="n"/>
      <c r="M415" s="236" t="n"/>
      <c r="N415" s="236" t="n"/>
      <c r="O415" s="236" t="n"/>
      <c r="P415" s="236" t="n"/>
      <c r="Q415" s="264">
        <f>IF(COUNTA(D415:P415)=0,"",ROUND(AVERAGE(D415:P415),1))</f>
        <v/>
      </c>
      <c r="S415" s="236" t="n"/>
      <c r="T415" s="236" t="n"/>
      <c r="U415" s="236" t="n"/>
      <c r="V415" s="236" t="n"/>
      <c r="W415" s="236" t="n"/>
      <c r="X415" s="236" t="n"/>
      <c r="Y415" s="236" t="n"/>
      <c r="Z415" s="236" t="n"/>
      <c r="AA415" s="236" t="n"/>
      <c r="AB415" s="236" t="n"/>
      <c r="AC415" s="236" t="n"/>
      <c r="AD415" s="236" t="n"/>
      <c r="AE415" s="236" t="n"/>
      <c r="AF415" s="264">
        <f>IF(COUNTA(S415:AE415)=0,"",ROUND(AVERAGE(S415:AE415),1))</f>
        <v/>
      </c>
      <c r="AH415" s="236" t="n"/>
      <c r="AI415" s="236" t="n"/>
      <c r="AJ415" s="236" t="n"/>
      <c r="AK415" s="236" t="n"/>
      <c r="AL415" s="236" t="n"/>
      <c r="AM415" s="236" t="n"/>
      <c r="AN415" s="236" t="n"/>
      <c r="AO415" s="236" t="n"/>
      <c r="AP415" s="236" t="n"/>
      <c r="AQ415" s="236" t="n"/>
      <c r="AR415" s="236" t="n"/>
      <c r="AS415" s="236" t="n"/>
      <c r="AT415" s="236" t="n"/>
      <c r="AU415" s="237">
        <f>IF(COUNTA(AH415:AT415)=0,"",ROUND(AVERAGE(AH415:AT415),1))</f>
        <v/>
      </c>
    </row>
    <row r="416" ht="14.4" customHeight="1" s="185">
      <c r="A416" s="213" t="n">
        <v>5</v>
      </c>
      <c r="B416" s="234">
        <f t="array" ref="B416:B416">IFERROR(INDEX(Liste_Enfants!B$4:B$53,SMALL(IF(Liste_Enfants!E$4:E$53="D",ROW(Liste_Enfants!E$4:E$53)-3),5))&amp;" "&amp;INDEX(Liste_Enfants!C$4:C$53,SMALL(IF(Liste_Enfants!E$4:E$53="D",ROW(Liste_Enfants!E$4:E$53)-3),5)),"")</f>
        <v/>
      </c>
      <c r="C416" s="235" t="n"/>
      <c r="D416" s="236" t="n"/>
      <c r="E416" s="236" t="n"/>
      <c r="F416" s="236" t="n"/>
      <c r="G416" s="236" t="n"/>
      <c r="H416" s="236" t="n"/>
      <c r="I416" s="236" t="n"/>
      <c r="J416" s="236" t="n"/>
      <c r="K416" s="236" t="n"/>
      <c r="L416" s="236" t="n"/>
      <c r="M416" s="236" t="n"/>
      <c r="N416" s="236" t="n"/>
      <c r="O416" s="236" t="n"/>
      <c r="P416" s="236" t="n"/>
      <c r="Q416" s="264">
        <f>IF(COUNTA(D416:P416)=0,"",ROUND(AVERAGE(D416:P416),1))</f>
        <v/>
      </c>
      <c r="S416" s="236" t="n"/>
      <c r="T416" s="236" t="n"/>
      <c r="U416" s="236" t="n"/>
      <c r="V416" s="236" t="n"/>
      <c r="W416" s="236" t="n"/>
      <c r="X416" s="236" t="n"/>
      <c r="Y416" s="236" t="n"/>
      <c r="Z416" s="236" t="n"/>
      <c r="AA416" s="236" t="n"/>
      <c r="AB416" s="236" t="n"/>
      <c r="AC416" s="236" t="n"/>
      <c r="AD416" s="236" t="n"/>
      <c r="AE416" s="236" t="n"/>
      <c r="AF416" s="264">
        <f>IF(COUNTA(S416:AE416)=0,"",ROUND(AVERAGE(S416:AE416),1))</f>
        <v/>
      </c>
      <c r="AH416" s="236" t="n"/>
      <c r="AI416" s="236" t="n"/>
      <c r="AJ416" s="236" t="n"/>
      <c r="AK416" s="236" t="n"/>
      <c r="AL416" s="236" t="n"/>
      <c r="AM416" s="236" t="n"/>
      <c r="AN416" s="236" t="n"/>
      <c r="AO416" s="236" t="n"/>
      <c r="AP416" s="236" t="n"/>
      <c r="AQ416" s="236" t="n"/>
      <c r="AR416" s="236" t="n"/>
      <c r="AS416" s="236" t="n"/>
      <c r="AT416" s="236" t="n"/>
      <c r="AU416" s="237">
        <f>IF(COUNTA(AH416:AT416)=0,"",ROUND(AVERAGE(AH416:AT416),1))</f>
        <v/>
      </c>
    </row>
    <row r="417" ht="14.4" customHeight="1" s="185">
      <c r="A417" s="238" t="n">
        <v>6</v>
      </c>
      <c r="B417" s="239">
        <f t="array" ref="B417:B417">IFERROR(INDEX(Liste_Enfants!B$4:B$53,SMALL(IF(Liste_Enfants!E$4:E$53="D",ROW(Liste_Enfants!E$4:E$53)-3),6))&amp;" "&amp;INDEX(Liste_Enfants!C$4:C$53,SMALL(IF(Liste_Enfants!E$4:E$53="D",ROW(Liste_Enfants!E$4:E$53)-3),6)),"")</f>
        <v/>
      </c>
      <c r="C417" s="235" t="n"/>
      <c r="D417" s="236" t="n"/>
      <c r="E417" s="236" t="n"/>
      <c r="F417" s="236" t="n"/>
      <c r="G417" s="236" t="n"/>
      <c r="H417" s="236" t="n"/>
      <c r="I417" s="236" t="n"/>
      <c r="J417" s="236" t="n"/>
      <c r="K417" s="236" t="n"/>
      <c r="L417" s="236" t="n"/>
      <c r="M417" s="236" t="n"/>
      <c r="N417" s="236" t="n"/>
      <c r="O417" s="236" t="n"/>
      <c r="P417" s="236" t="n"/>
      <c r="Q417" s="264">
        <f>IF(COUNTA(D417:P417)=0,"",ROUND(AVERAGE(D417:P417),1))</f>
        <v/>
      </c>
      <c r="S417" s="236" t="n"/>
      <c r="T417" s="236" t="n"/>
      <c r="U417" s="236" t="n"/>
      <c r="V417" s="236" t="n"/>
      <c r="W417" s="236" t="n"/>
      <c r="X417" s="236" t="n"/>
      <c r="Y417" s="236" t="n"/>
      <c r="Z417" s="236" t="n"/>
      <c r="AA417" s="236" t="n"/>
      <c r="AB417" s="236" t="n"/>
      <c r="AC417" s="236" t="n"/>
      <c r="AD417" s="236" t="n"/>
      <c r="AE417" s="236" t="n"/>
      <c r="AF417" s="264">
        <f>IF(COUNTA(S417:AE417)=0,"",ROUND(AVERAGE(S417:AE417),1))</f>
        <v/>
      </c>
      <c r="AH417" s="236" t="n"/>
      <c r="AI417" s="236" t="n"/>
      <c r="AJ417" s="236" t="n"/>
      <c r="AK417" s="236" t="n"/>
      <c r="AL417" s="236" t="n"/>
      <c r="AM417" s="236" t="n"/>
      <c r="AN417" s="236" t="n"/>
      <c r="AO417" s="236" t="n"/>
      <c r="AP417" s="236" t="n"/>
      <c r="AQ417" s="236" t="n"/>
      <c r="AR417" s="236" t="n"/>
      <c r="AS417" s="236" t="n"/>
      <c r="AT417" s="236" t="n"/>
      <c r="AU417" s="237">
        <f>IF(COUNTA(AH417:AT417)=0,"",ROUND(AVERAGE(AH417:AT417),1))</f>
        <v/>
      </c>
    </row>
    <row r="418" ht="14.4" customHeight="1" s="185">
      <c r="A418" s="213" t="n">
        <v>7</v>
      </c>
      <c r="B418" s="234">
        <f t="array" ref="B418:B418">IFERROR(INDEX(Liste_Enfants!B$4:B$53,SMALL(IF(Liste_Enfants!E$4:E$53="D",ROW(Liste_Enfants!E$4:E$53)-3),7))&amp;" "&amp;INDEX(Liste_Enfants!C$4:C$53,SMALL(IF(Liste_Enfants!E$4:E$53="D",ROW(Liste_Enfants!E$4:E$53)-3),7)),"")</f>
        <v/>
      </c>
      <c r="C418" s="235" t="n"/>
      <c r="D418" s="236" t="n"/>
      <c r="E418" s="236" t="n"/>
      <c r="F418" s="236" t="n"/>
      <c r="G418" s="236" t="n"/>
      <c r="H418" s="236" t="n"/>
      <c r="I418" s="236" t="n"/>
      <c r="J418" s="236" t="n"/>
      <c r="K418" s="236" t="n"/>
      <c r="L418" s="236" t="n"/>
      <c r="M418" s="236" t="n"/>
      <c r="N418" s="236" t="n"/>
      <c r="O418" s="236" t="n"/>
      <c r="P418" s="236" t="n"/>
      <c r="Q418" s="264">
        <f>IF(COUNTA(D418:P418)=0,"",ROUND(AVERAGE(D418:P418),1))</f>
        <v/>
      </c>
      <c r="S418" s="236" t="n"/>
      <c r="T418" s="236" t="n"/>
      <c r="U418" s="236" t="n"/>
      <c r="V418" s="236" t="n"/>
      <c r="W418" s="236" t="n"/>
      <c r="X418" s="236" t="n"/>
      <c r="Y418" s="236" t="n"/>
      <c r="Z418" s="236" t="n"/>
      <c r="AA418" s="236" t="n"/>
      <c r="AB418" s="236" t="n"/>
      <c r="AC418" s="236" t="n"/>
      <c r="AD418" s="236" t="n"/>
      <c r="AE418" s="236" t="n"/>
      <c r="AF418" s="264">
        <f>IF(COUNTA(S418:AE418)=0,"",ROUND(AVERAGE(S418:AE418),1))</f>
        <v/>
      </c>
      <c r="AH418" s="236" t="n"/>
      <c r="AI418" s="236" t="n"/>
      <c r="AJ418" s="236" t="n"/>
      <c r="AK418" s="236" t="n"/>
      <c r="AL418" s="236" t="n"/>
      <c r="AM418" s="236" t="n"/>
      <c r="AN418" s="236" t="n"/>
      <c r="AO418" s="236" t="n"/>
      <c r="AP418" s="236" t="n"/>
      <c r="AQ418" s="236" t="n"/>
      <c r="AR418" s="236" t="n"/>
      <c r="AS418" s="236" t="n"/>
      <c r="AT418" s="236" t="n"/>
      <c r="AU418" s="237">
        <f>IF(COUNTA(AH418:AT418)=0,"",ROUND(AVERAGE(AH418:AT418),1))</f>
        <v/>
      </c>
    </row>
    <row r="419" ht="14.4" customHeight="1" s="185">
      <c r="A419" s="238" t="n">
        <v>8</v>
      </c>
      <c r="B419" s="239">
        <f t="array" ref="B419:B419">IFERROR(INDEX(Liste_Enfants!B$4:B$53,SMALL(IF(Liste_Enfants!E$4:E$53="D",ROW(Liste_Enfants!E$4:E$53)-3),8))&amp;" "&amp;INDEX(Liste_Enfants!C$4:C$53,SMALL(IF(Liste_Enfants!E$4:E$53="D",ROW(Liste_Enfants!E$4:E$53)-3),8)),"")</f>
        <v/>
      </c>
      <c r="C419" s="235" t="n"/>
      <c r="D419" s="236" t="n"/>
      <c r="E419" s="236" t="n"/>
      <c r="F419" s="236" t="n"/>
      <c r="G419" s="236" t="n"/>
      <c r="H419" s="236" t="n"/>
      <c r="I419" s="236" t="n"/>
      <c r="J419" s="236" t="n"/>
      <c r="K419" s="236" t="n"/>
      <c r="L419" s="236" t="n"/>
      <c r="M419" s="236" t="n"/>
      <c r="N419" s="236" t="n"/>
      <c r="O419" s="236" t="n"/>
      <c r="P419" s="236" t="n"/>
      <c r="Q419" s="264">
        <f>IF(COUNTA(D419:P419)=0,"",ROUND(AVERAGE(D419:P419),1))</f>
        <v/>
      </c>
      <c r="S419" s="236" t="n"/>
      <c r="T419" s="236" t="n"/>
      <c r="U419" s="236" t="n"/>
      <c r="V419" s="236" t="n"/>
      <c r="W419" s="236" t="n"/>
      <c r="X419" s="236" t="n"/>
      <c r="Y419" s="236" t="n"/>
      <c r="Z419" s="236" t="n"/>
      <c r="AA419" s="236" t="n"/>
      <c r="AB419" s="236" t="n"/>
      <c r="AC419" s="236" t="n"/>
      <c r="AD419" s="236" t="n"/>
      <c r="AE419" s="236" t="n"/>
      <c r="AF419" s="264">
        <f>IF(COUNTA(S419:AE419)=0,"",ROUND(AVERAGE(S419:AE419),1))</f>
        <v/>
      </c>
      <c r="AH419" s="236" t="n"/>
      <c r="AI419" s="236" t="n"/>
      <c r="AJ419" s="236" t="n"/>
      <c r="AK419" s="236" t="n"/>
      <c r="AL419" s="236" t="n"/>
      <c r="AM419" s="236" t="n"/>
      <c r="AN419" s="236" t="n"/>
      <c r="AO419" s="236" t="n"/>
      <c r="AP419" s="236" t="n"/>
      <c r="AQ419" s="236" t="n"/>
      <c r="AR419" s="236" t="n"/>
      <c r="AS419" s="236" t="n"/>
      <c r="AT419" s="236" t="n"/>
      <c r="AU419" s="237">
        <f>IF(COUNTA(AH419:AT419)=0,"",ROUND(AVERAGE(AH419:AT419),1))</f>
        <v/>
      </c>
    </row>
    <row r="420" ht="14.4" customHeight="1" s="185">
      <c r="A420" s="213" t="n">
        <v>9</v>
      </c>
      <c r="B420" s="234">
        <f t="array" ref="B420:B420">IFERROR(INDEX(Liste_Enfants!B$4:B$53,SMALL(IF(Liste_Enfants!E$4:E$53="D",ROW(Liste_Enfants!E$4:E$53)-3),9))&amp;" "&amp;INDEX(Liste_Enfants!C$4:C$53,SMALL(IF(Liste_Enfants!E$4:E$53="D",ROW(Liste_Enfants!E$4:E$53)-3),9)),"")</f>
        <v/>
      </c>
      <c r="C420" s="235" t="n"/>
      <c r="D420" s="236" t="n"/>
      <c r="E420" s="236" t="n"/>
      <c r="F420" s="236" t="n"/>
      <c r="G420" s="236" t="n"/>
      <c r="H420" s="236" t="n"/>
      <c r="I420" s="236" t="n"/>
      <c r="J420" s="236" t="n"/>
      <c r="K420" s="236" t="n"/>
      <c r="L420" s="236" t="n"/>
      <c r="M420" s="236" t="n"/>
      <c r="N420" s="236" t="n"/>
      <c r="O420" s="236" t="n"/>
      <c r="P420" s="236" t="n"/>
      <c r="Q420" s="264">
        <f>IF(COUNTA(D420:P420)=0,"",ROUND(AVERAGE(D420:P420),1))</f>
        <v/>
      </c>
      <c r="S420" s="236" t="n"/>
      <c r="T420" s="236" t="n"/>
      <c r="U420" s="236" t="n"/>
      <c r="V420" s="236" t="n"/>
      <c r="W420" s="236" t="n"/>
      <c r="X420" s="236" t="n"/>
      <c r="Y420" s="236" t="n"/>
      <c r="Z420" s="236" t="n"/>
      <c r="AA420" s="236" t="n"/>
      <c r="AB420" s="236" t="n"/>
      <c r="AC420" s="236" t="n"/>
      <c r="AD420" s="236" t="n"/>
      <c r="AE420" s="236" t="n"/>
      <c r="AF420" s="264">
        <f>IF(COUNTA(S420:AE420)=0,"",ROUND(AVERAGE(S420:AE420),1))</f>
        <v/>
      </c>
      <c r="AH420" s="236" t="n"/>
      <c r="AI420" s="236" t="n"/>
      <c r="AJ420" s="236" t="n"/>
      <c r="AK420" s="236" t="n"/>
      <c r="AL420" s="236" t="n"/>
      <c r="AM420" s="236" t="n"/>
      <c r="AN420" s="236" t="n"/>
      <c r="AO420" s="236" t="n"/>
      <c r="AP420" s="236" t="n"/>
      <c r="AQ420" s="236" t="n"/>
      <c r="AR420" s="236" t="n"/>
      <c r="AS420" s="236" t="n"/>
      <c r="AT420" s="236" t="n"/>
      <c r="AU420" s="237">
        <f>IF(COUNTA(AH420:AT420)=0,"",ROUND(AVERAGE(AH420:AT420),1))</f>
        <v/>
      </c>
    </row>
    <row r="421" ht="14.4" customHeight="1" s="185">
      <c r="A421" s="238" t="n">
        <v>10</v>
      </c>
      <c r="B421" s="239">
        <f t="array" ref="B421:B421">IFERROR(INDEX(Liste_Enfants!B$4:B$53,SMALL(IF(Liste_Enfants!E$4:E$53="D",ROW(Liste_Enfants!E$4:E$53)-3),10))&amp;" "&amp;INDEX(Liste_Enfants!C$4:C$53,SMALL(IF(Liste_Enfants!E$4:E$53="D",ROW(Liste_Enfants!E$4:E$53)-3),10)),"")</f>
        <v/>
      </c>
      <c r="C421" s="235" t="n"/>
      <c r="D421" s="236" t="n"/>
      <c r="E421" s="236" t="n"/>
      <c r="F421" s="236" t="n"/>
      <c r="G421" s="236" t="n"/>
      <c r="H421" s="236" t="n"/>
      <c r="I421" s="236" t="n"/>
      <c r="J421" s="236" t="n"/>
      <c r="K421" s="236" t="n"/>
      <c r="L421" s="236" t="n"/>
      <c r="M421" s="236" t="n"/>
      <c r="N421" s="236" t="n"/>
      <c r="O421" s="236" t="n"/>
      <c r="P421" s="236" t="n"/>
      <c r="Q421" s="264">
        <f>IF(COUNTA(D421:P421)=0,"",ROUND(AVERAGE(D421:P421),1))</f>
        <v/>
      </c>
      <c r="S421" s="236" t="n"/>
      <c r="T421" s="236" t="n"/>
      <c r="U421" s="236" t="n"/>
      <c r="V421" s="236" t="n"/>
      <c r="W421" s="236" t="n"/>
      <c r="X421" s="236" t="n"/>
      <c r="Y421" s="236" t="n"/>
      <c r="Z421" s="236" t="n"/>
      <c r="AA421" s="236" t="n"/>
      <c r="AB421" s="236" t="n"/>
      <c r="AC421" s="236" t="n"/>
      <c r="AD421" s="236" t="n"/>
      <c r="AE421" s="236" t="n"/>
      <c r="AF421" s="264">
        <f>IF(COUNTA(S421:AE421)=0,"",ROUND(AVERAGE(S421:AE421),1))</f>
        <v/>
      </c>
      <c r="AH421" s="236" t="n"/>
      <c r="AI421" s="236" t="n"/>
      <c r="AJ421" s="236" t="n"/>
      <c r="AK421" s="236" t="n"/>
      <c r="AL421" s="236" t="n"/>
      <c r="AM421" s="236" t="n"/>
      <c r="AN421" s="236" t="n"/>
      <c r="AO421" s="236" t="n"/>
      <c r="AP421" s="236" t="n"/>
      <c r="AQ421" s="236" t="n"/>
      <c r="AR421" s="236" t="n"/>
      <c r="AS421" s="236" t="n"/>
      <c r="AT421" s="236" t="n"/>
      <c r="AU421" s="237">
        <f>IF(COUNTA(AH421:AT421)=0,"",ROUND(AVERAGE(AH421:AT421),1))</f>
        <v/>
      </c>
    </row>
    <row r="422" ht="14.4" customHeight="1" s="185">
      <c r="A422" s="213" t="n">
        <v>11</v>
      </c>
      <c r="B422" s="234">
        <f t="array" ref="B422:B422">IFERROR(INDEX(Liste_Enfants!B$4:B$53,SMALL(IF(Liste_Enfants!E$4:E$53="D",ROW(Liste_Enfants!E$4:E$53)-3),11))&amp;" "&amp;INDEX(Liste_Enfants!C$4:C$53,SMALL(IF(Liste_Enfants!E$4:E$53="D",ROW(Liste_Enfants!E$4:E$53)-3),11)),"")</f>
        <v/>
      </c>
      <c r="C422" s="235" t="n"/>
      <c r="D422" s="236" t="n"/>
      <c r="E422" s="236" t="n"/>
      <c r="F422" s="236" t="n"/>
      <c r="G422" s="236" t="n"/>
      <c r="H422" s="236" t="n"/>
      <c r="I422" s="236" t="n"/>
      <c r="J422" s="236" t="n"/>
      <c r="K422" s="236" t="n"/>
      <c r="L422" s="236" t="n"/>
      <c r="M422" s="236" t="n"/>
      <c r="N422" s="236" t="n"/>
      <c r="O422" s="236" t="n"/>
      <c r="P422" s="236" t="n"/>
      <c r="Q422" s="264">
        <f>IF(COUNTA(D422:P422)=0,"",ROUND(AVERAGE(D422:P422),1))</f>
        <v/>
      </c>
      <c r="S422" s="236" t="n"/>
      <c r="T422" s="236" t="n"/>
      <c r="U422" s="236" t="n"/>
      <c r="V422" s="236" t="n"/>
      <c r="W422" s="236" t="n"/>
      <c r="X422" s="236" t="n"/>
      <c r="Y422" s="236" t="n"/>
      <c r="Z422" s="236" t="n"/>
      <c r="AA422" s="236" t="n"/>
      <c r="AB422" s="236" t="n"/>
      <c r="AC422" s="236" t="n"/>
      <c r="AD422" s="236" t="n"/>
      <c r="AE422" s="236" t="n"/>
      <c r="AF422" s="264">
        <f>IF(COUNTA(S422:AE422)=0,"",ROUND(AVERAGE(S422:AE422),1))</f>
        <v/>
      </c>
      <c r="AH422" s="236" t="n"/>
      <c r="AI422" s="236" t="n"/>
      <c r="AJ422" s="236" t="n"/>
      <c r="AK422" s="236" t="n"/>
      <c r="AL422" s="236" t="n"/>
      <c r="AM422" s="236" t="n"/>
      <c r="AN422" s="236" t="n"/>
      <c r="AO422" s="236" t="n"/>
      <c r="AP422" s="236" t="n"/>
      <c r="AQ422" s="236" t="n"/>
      <c r="AR422" s="236" t="n"/>
      <c r="AS422" s="236" t="n"/>
      <c r="AT422" s="236" t="n"/>
      <c r="AU422" s="237">
        <f>IF(COUNTA(AH422:AT422)=0,"",ROUND(AVERAGE(AH422:AT422),1))</f>
        <v/>
      </c>
    </row>
    <row r="423" ht="14.4" customHeight="1" s="185">
      <c r="A423" s="238" t="n">
        <v>12</v>
      </c>
      <c r="B423" s="239">
        <f t="array" ref="B423:B423">IFERROR(INDEX(Liste_Enfants!B$4:B$53,SMALL(IF(Liste_Enfants!E$4:E$53="D",ROW(Liste_Enfants!E$4:E$53)-3),12))&amp;" "&amp;INDEX(Liste_Enfants!C$4:C$53,SMALL(IF(Liste_Enfants!E$4:E$53="D",ROW(Liste_Enfants!E$4:E$53)-3),12)),"")</f>
        <v/>
      </c>
      <c r="C423" s="235" t="n"/>
      <c r="D423" s="236" t="n"/>
      <c r="E423" s="236" t="n"/>
      <c r="F423" s="236" t="n"/>
      <c r="G423" s="236" t="n"/>
      <c r="H423" s="236" t="n"/>
      <c r="I423" s="236" t="n"/>
      <c r="J423" s="236" t="n"/>
      <c r="K423" s="236" t="n"/>
      <c r="L423" s="236" t="n"/>
      <c r="M423" s="236" t="n"/>
      <c r="N423" s="236" t="n"/>
      <c r="O423" s="236" t="n"/>
      <c r="P423" s="236" t="n"/>
      <c r="Q423" s="264">
        <f>IF(COUNTA(D423:P423)=0,"",ROUND(AVERAGE(D423:P423),1))</f>
        <v/>
      </c>
      <c r="S423" s="236" t="n"/>
      <c r="T423" s="236" t="n"/>
      <c r="U423" s="236" t="n"/>
      <c r="V423" s="236" t="n"/>
      <c r="W423" s="236" t="n"/>
      <c r="X423" s="236" t="n"/>
      <c r="Y423" s="236" t="n"/>
      <c r="Z423" s="236" t="n"/>
      <c r="AA423" s="236" t="n"/>
      <c r="AB423" s="236" t="n"/>
      <c r="AC423" s="236" t="n"/>
      <c r="AD423" s="236" t="n"/>
      <c r="AE423" s="236" t="n"/>
      <c r="AF423" s="264">
        <f>IF(COUNTA(S423:AE423)=0,"",ROUND(AVERAGE(S423:AE423),1))</f>
        <v/>
      </c>
      <c r="AH423" s="236" t="n"/>
      <c r="AI423" s="236" t="n"/>
      <c r="AJ423" s="236" t="n"/>
      <c r="AK423" s="236" t="n"/>
      <c r="AL423" s="236" t="n"/>
      <c r="AM423" s="236" t="n"/>
      <c r="AN423" s="236" t="n"/>
      <c r="AO423" s="236" t="n"/>
      <c r="AP423" s="236" t="n"/>
      <c r="AQ423" s="236" t="n"/>
      <c r="AR423" s="236" t="n"/>
      <c r="AS423" s="236" t="n"/>
      <c r="AT423" s="236" t="n"/>
      <c r="AU423" s="237">
        <f>IF(COUNTA(AH423:AT423)=0,"",ROUND(AVERAGE(AH423:AT423),1))</f>
        <v/>
      </c>
    </row>
    <row r="424" ht="14.4" customHeight="1" s="185">
      <c r="A424" s="213" t="n">
        <v>13</v>
      </c>
      <c r="B424" s="234">
        <f t="array" ref="B424:B424">IFERROR(INDEX(Liste_Enfants!B$4:B$53,SMALL(IF(Liste_Enfants!E$4:E$53="D",ROW(Liste_Enfants!E$4:E$53)-3),13))&amp;" "&amp;INDEX(Liste_Enfants!C$4:C$53,SMALL(IF(Liste_Enfants!E$4:E$53="D",ROW(Liste_Enfants!E$4:E$53)-3),13)),"")</f>
        <v/>
      </c>
      <c r="C424" s="235" t="n"/>
      <c r="D424" s="236" t="n"/>
      <c r="E424" s="236" t="n"/>
      <c r="F424" s="236" t="n"/>
      <c r="G424" s="236" t="n"/>
      <c r="H424" s="236" t="n"/>
      <c r="I424" s="236" t="n"/>
      <c r="J424" s="236" t="n"/>
      <c r="K424" s="236" t="n"/>
      <c r="L424" s="236" t="n"/>
      <c r="M424" s="236" t="n"/>
      <c r="N424" s="236" t="n"/>
      <c r="O424" s="236" t="n"/>
      <c r="P424" s="236" t="n"/>
      <c r="Q424" s="264">
        <f>IF(COUNTA(D424:P424)=0,"",ROUND(AVERAGE(D424:P424),1))</f>
        <v/>
      </c>
      <c r="S424" s="236" t="n"/>
      <c r="T424" s="236" t="n"/>
      <c r="U424" s="236" t="n"/>
      <c r="V424" s="236" t="n"/>
      <c r="W424" s="236" t="n"/>
      <c r="X424" s="236" t="n"/>
      <c r="Y424" s="236" t="n"/>
      <c r="Z424" s="236" t="n"/>
      <c r="AA424" s="236" t="n"/>
      <c r="AB424" s="236" t="n"/>
      <c r="AC424" s="236" t="n"/>
      <c r="AD424" s="236" t="n"/>
      <c r="AE424" s="236" t="n"/>
      <c r="AF424" s="264">
        <f>IF(COUNTA(S424:AE424)=0,"",ROUND(AVERAGE(S424:AE424),1))</f>
        <v/>
      </c>
      <c r="AH424" s="236" t="n"/>
      <c r="AI424" s="236" t="n"/>
      <c r="AJ424" s="236" t="n"/>
      <c r="AK424" s="236" t="n"/>
      <c r="AL424" s="236" t="n"/>
      <c r="AM424" s="236" t="n"/>
      <c r="AN424" s="236" t="n"/>
      <c r="AO424" s="236" t="n"/>
      <c r="AP424" s="236" t="n"/>
      <c r="AQ424" s="236" t="n"/>
      <c r="AR424" s="236" t="n"/>
      <c r="AS424" s="236" t="n"/>
      <c r="AT424" s="236" t="n"/>
      <c r="AU424" s="237">
        <f>IF(COUNTA(AH424:AT424)=0,"",ROUND(AVERAGE(AH424:AT424),1))</f>
        <v/>
      </c>
    </row>
    <row r="425" ht="14.4" customHeight="1" s="185">
      <c r="A425" s="238" t="n">
        <v>14</v>
      </c>
      <c r="B425" s="239">
        <f t="array" ref="B425:B425">IFERROR(INDEX(Liste_Enfants!B$4:B$53,SMALL(IF(Liste_Enfants!E$4:E$53="D",ROW(Liste_Enfants!E$4:E$53)-3),14))&amp;" "&amp;INDEX(Liste_Enfants!C$4:C$53,SMALL(IF(Liste_Enfants!E$4:E$53="D",ROW(Liste_Enfants!E$4:E$53)-3),14)),"")</f>
        <v/>
      </c>
      <c r="C425" s="235" t="n"/>
      <c r="D425" s="236" t="n"/>
      <c r="E425" s="236" t="n"/>
      <c r="F425" s="236" t="n"/>
      <c r="G425" s="236" t="n"/>
      <c r="H425" s="236" t="n"/>
      <c r="I425" s="236" t="n"/>
      <c r="J425" s="236" t="n"/>
      <c r="K425" s="236" t="n"/>
      <c r="L425" s="236" t="n"/>
      <c r="M425" s="236" t="n"/>
      <c r="N425" s="236" t="n"/>
      <c r="O425" s="236" t="n"/>
      <c r="P425" s="236" t="n"/>
      <c r="Q425" s="264">
        <f>IF(COUNTA(D425:P425)=0,"",ROUND(AVERAGE(D425:P425),1))</f>
        <v/>
      </c>
      <c r="S425" s="236" t="n"/>
      <c r="T425" s="236" t="n"/>
      <c r="U425" s="236" t="n"/>
      <c r="V425" s="236" t="n"/>
      <c r="W425" s="236" t="n"/>
      <c r="X425" s="236" t="n"/>
      <c r="Y425" s="236" t="n"/>
      <c r="Z425" s="236" t="n"/>
      <c r="AA425" s="236" t="n"/>
      <c r="AB425" s="236" t="n"/>
      <c r="AC425" s="236" t="n"/>
      <c r="AD425" s="236" t="n"/>
      <c r="AE425" s="236" t="n"/>
      <c r="AF425" s="264">
        <f>IF(COUNTA(S425:AE425)=0,"",ROUND(AVERAGE(S425:AE425),1))</f>
        <v/>
      </c>
      <c r="AH425" s="236" t="n"/>
      <c r="AI425" s="236" t="n"/>
      <c r="AJ425" s="236" t="n"/>
      <c r="AK425" s="236" t="n"/>
      <c r="AL425" s="236" t="n"/>
      <c r="AM425" s="236" t="n"/>
      <c r="AN425" s="236" t="n"/>
      <c r="AO425" s="236" t="n"/>
      <c r="AP425" s="236" t="n"/>
      <c r="AQ425" s="236" t="n"/>
      <c r="AR425" s="236" t="n"/>
      <c r="AS425" s="236" t="n"/>
      <c r="AT425" s="236" t="n"/>
      <c r="AU425" s="237">
        <f>IF(COUNTA(AH425:AT425)=0,"",ROUND(AVERAGE(AH425:AT425),1))</f>
        <v/>
      </c>
    </row>
    <row r="426" ht="14.4" customHeight="1" s="185">
      <c r="A426" s="213" t="n">
        <v>15</v>
      </c>
      <c r="B426" s="234">
        <f t="array" ref="B426:B426">IFERROR(INDEX(Liste_Enfants!B$4:B$53,SMALL(IF(Liste_Enfants!E$4:E$53="D",ROW(Liste_Enfants!E$4:E$53)-3),15))&amp;" "&amp;INDEX(Liste_Enfants!C$4:C$53,SMALL(IF(Liste_Enfants!E$4:E$53="D",ROW(Liste_Enfants!E$4:E$53)-3),15)),"")</f>
        <v/>
      </c>
      <c r="C426" s="235" t="n"/>
      <c r="D426" s="236" t="n"/>
      <c r="E426" s="236" t="n"/>
      <c r="F426" s="236" t="n"/>
      <c r="G426" s="236" t="n"/>
      <c r="H426" s="236" t="n"/>
      <c r="I426" s="236" t="n"/>
      <c r="J426" s="236" t="n"/>
      <c r="K426" s="236" t="n"/>
      <c r="L426" s="236" t="n"/>
      <c r="M426" s="236" t="n"/>
      <c r="N426" s="236" t="n"/>
      <c r="O426" s="236" t="n"/>
      <c r="P426" s="236" t="n"/>
      <c r="Q426" s="264">
        <f>IF(COUNTA(D426:P426)=0,"",ROUND(AVERAGE(D426:P426),1))</f>
        <v/>
      </c>
      <c r="S426" s="236" t="n"/>
      <c r="T426" s="236" t="n"/>
      <c r="U426" s="236" t="n"/>
      <c r="V426" s="236" t="n"/>
      <c r="W426" s="236" t="n"/>
      <c r="X426" s="236" t="n"/>
      <c r="Y426" s="236" t="n"/>
      <c r="Z426" s="236" t="n"/>
      <c r="AA426" s="236" t="n"/>
      <c r="AB426" s="236" t="n"/>
      <c r="AC426" s="236" t="n"/>
      <c r="AD426" s="236" t="n"/>
      <c r="AE426" s="236" t="n"/>
      <c r="AF426" s="264">
        <f>IF(COUNTA(S426:AE426)=0,"",ROUND(AVERAGE(S426:AE426),1))</f>
        <v/>
      </c>
      <c r="AH426" s="236" t="n"/>
      <c r="AI426" s="236" t="n"/>
      <c r="AJ426" s="236" t="n"/>
      <c r="AK426" s="236" t="n"/>
      <c r="AL426" s="236" t="n"/>
      <c r="AM426" s="236" t="n"/>
      <c r="AN426" s="236" t="n"/>
      <c r="AO426" s="236" t="n"/>
      <c r="AP426" s="236" t="n"/>
      <c r="AQ426" s="236" t="n"/>
      <c r="AR426" s="236" t="n"/>
      <c r="AS426" s="236" t="n"/>
      <c r="AT426" s="236" t="n"/>
      <c r="AU426" s="237">
        <f>IF(COUNTA(AH426:AT426)=0,"",ROUND(AVERAGE(AH426:AT426),1))</f>
        <v/>
      </c>
    </row>
    <row r="427" ht="14.4" customHeight="1" s="185">
      <c r="A427" s="233" t="inlineStr">
        <is>
          <t>📊 MOY.</t>
        </is>
      </c>
      <c r="C427" s="252" t="n"/>
      <c r="D427" s="241">
        <f>IF(COUNTA(D412:D426)=0,"",ROUND(AVERAGE(D412:D426),1))</f>
        <v/>
      </c>
      <c r="E427" s="241">
        <f>IF(COUNTA(E412:E426)=0,"",ROUND(AVERAGE(E412:E426),1))</f>
        <v/>
      </c>
      <c r="F427" s="241">
        <f>IF(COUNTA(F412:F426)=0,"",ROUND(AVERAGE(F412:F426),1))</f>
        <v/>
      </c>
      <c r="G427" s="241">
        <f>IF(COUNTA(G412:G426)=0,"",ROUND(AVERAGE(G412:G426),1))</f>
        <v/>
      </c>
      <c r="H427" s="241">
        <f>IF(COUNTA(H412:H426)=0,"",ROUND(AVERAGE(H412:H426),1))</f>
        <v/>
      </c>
      <c r="I427" s="241">
        <f>IF(COUNTA(I412:I426)=0,"",ROUND(AVERAGE(I412:I426),1))</f>
        <v/>
      </c>
      <c r="J427" s="241">
        <f>IF(COUNTA(J412:J426)=0,"",ROUND(AVERAGE(J412:J426),1))</f>
        <v/>
      </c>
      <c r="K427" s="241">
        <f>IF(COUNTA(K412:K426)=0,"",ROUND(AVERAGE(K412:K426),1))</f>
        <v/>
      </c>
      <c r="L427" s="241">
        <f>IF(COUNTA(L412:L426)=0,"",ROUND(AVERAGE(L412:L426),1))</f>
        <v/>
      </c>
      <c r="M427" s="241">
        <f>IF(COUNTA(M412:M426)=0,"",ROUND(AVERAGE(M412:M426),1))</f>
        <v/>
      </c>
      <c r="N427" s="241">
        <f>IF(COUNTA(N412:N426)=0,"",ROUND(AVERAGE(N412:N426),1))</f>
        <v/>
      </c>
      <c r="O427" s="241">
        <f>IF(COUNTA(O412:O426)=0,"",ROUND(AVERAGE(O412:O426),1))</f>
        <v/>
      </c>
      <c r="P427" s="241">
        <f>IF(COUNTA(P412:P426)=0,"",ROUND(AVERAGE(P412:P426),1))</f>
        <v/>
      </c>
      <c r="Q427" s="265">
        <f>IF(COUNTA(Q412:Q426)=0,"",ROUND(AVERAGE(Q412:Q426),1))</f>
        <v/>
      </c>
      <c r="S427" s="241">
        <f>IF(COUNTA(S412:S426)=0,"",ROUND(AVERAGE(S412:S426),1))</f>
        <v/>
      </c>
      <c r="T427" s="241">
        <f>IF(COUNTA(T412:T426)=0,"",ROUND(AVERAGE(T412:T426),1))</f>
        <v/>
      </c>
      <c r="U427" s="241">
        <f>IF(COUNTA(U412:U426)=0,"",ROUND(AVERAGE(U412:U426),1))</f>
        <v/>
      </c>
      <c r="V427" s="241">
        <f>IF(COUNTA(V412:V426)=0,"",ROUND(AVERAGE(V412:V426),1))</f>
        <v/>
      </c>
      <c r="W427" s="241">
        <f>IF(COUNTA(W412:W426)=0,"",ROUND(AVERAGE(W412:W426),1))</f>
        <v/>
      </c>
      <c r="X427" s="241">
        <f>IF(COUNTA(X412:X426)=0,"",ROUND(AVERAGE(X412:X426),1))</f>
        <v/>
      </c>
      <c r="Y427" s="241">
        <f>IF(COUNTA(Y412:Y426)=0,"",ROUND(AVERAGE(Y412:Y426),1))</f>
        <v/>
      </c>
      <c r="Z427" s="241">
        <f>IF(COUNTA(Z412:Z426)=0,"",ROUND(AVERAGE(Z412:Z426),1))</f>
        <v/>
      </c>
      <c r="AA427" s="241">
        <f>IF(COUNTA(AA412:AA426)=0,"",ROUND(AVERAGE(AA412:AA426),1))</f>
        <v/>
      </c>
      <c r="AB427" s="241">
        <f>IF(COUNTA(AB412:AB426)=0,"",ROUND(AVERAGE(AB412:AB426),1))</f>
        <v/>
      </c>
      <c r="AC427" s="241">
        <f>IF(COUNTA(AC412:AC426)=0,"",ROUND(AVERAGE(AC412:AC426),1))</f>
        <v/>
      </c>
      <c r="AD427" s="241">
        <f>IF(COUNTA(AD412:AD426)=0,"",ROUND(AVERAGE(AD412:AD426),1))</f>
        <v/>
      </c>
      <c r="AE427" s="241">
        <f>IF(COUNTA(AE412:AE426)=0,"",ROUND(AVERAGE(AE412:AE426),1))</f>
        <v/>
      </c>
      <c r="AF427" s="265">
        <f>IF(COUNTA(AF412:AF426)=0,"",ROUND(AVERAGE(AF412:AF426),1))</f>
        <v/>
      </c>
      <c r="AH427" s="241">
        <f>IF(COUNTA(AH412:AH426)=0,"",ROUND(AVERAGE(AH412:AH426),1))</f>
        <v/>
      </c>
      <c r="AI427" s="241">
        <f>IF(COUNTA(AI412:AI426)=0,"",ROUND(AVERAGE(AI412:AI426),1))</f>
        <v/>
      </c>
      <c r="AJ427" s="241">
        <f>IF(COUNTA(AJ412:AJ426)=0,"",ROUND(AVERAGE(AJ412:AJ426),1))</f>
        <v/>
      </c>
      <c r="AK427" s="241">
        <f>IF(COUNTA(AK412:AK426)=0,"",ROUND(AVERAGE(AK412:AK426),1))</f>
        <v/>
      </c>
      <c r="AL427" s="241">
        <f>IF(COUNTA(AL412:AL426)=0,"",ROUND(AVERAGE(AL412:AL426),1))</f>
        <v/>
      </c>
      <c r="AM427" s="241">
        <f>IF(COUNTA(AM412:AM426)=0,"",ROUND(AVERAGE(AM412:AM426),1))</f>
        <v/>
      </c>
      <c r="AN427" s="241">
        <f>IF(COUNTA(AN412:AN426)=0,"",ROUND(AVERAGE(AN412:AN426),1))</f>
        <v/>
      </c>
      <c r="AO427" s="241">
        <f>IF(COUNTA(AO412:AO426)=0,"",ROUND(AVERAGE(AO412:AO426),1))</f>
        <v/>
      </c>
      <c r="AP427" s="241">
        <f>IF(COUNTA(AP412:AP426)=0,"",ROUND(AVERAGE(AP412:AP426),1))</f>
        <v/>
      </c>
      <c r="AQ427" s="241">
        <f>IF(COUNTA(AQ412:AQ426)=0,"",ROUND(AVERAGE(AQ412:AQ426),1))</f>
        <v/>
      </c>
      <c r="AR427" s="241">
        <f>IF(COUNTA(AR412:AR426)=0,"",ROUND(AVERAGE(AR412:AR426),1))</f>
        <v/>
      </c>
      <c r="AS427" s="241">
        <f>IF(COUNTA(AS412:AS426)=0,"",ROUND(AVERAGE(AS412:AS426),1))</f>
        <v/>
      </c>
      <c r="AT427" s="241">
        <f>IF(COUNTA(AT412:AT426)=0,"",ROUND(AVERAGE(AT412:AT426),1))</f>
        <v/>
      </c>
      <c r="AU427" s="266">
        <f>IF(COUNTA(AU412:AU426)=0,"",ROUND(AVERAGE(AU412:AU426),1))</f>
        <v/>
      </c>
    </row>
    <row r="428" ht="14.4" customHeight="1" s="185">
      <c r="A428" s="248" t="inlineStr">
        <is>
          <t>⭐ MOY. S6</t>
        </is>
      </c>
      <c r="C428" s="253" t="n"/>
      <c r="D428" s="249">
        <f>IF(COUNTA(D376,D393,D410,D427)=0,"",ROUND(AVERAGE(D376,D393,D410,D427),1))</f>
        <v/>
      </c>
      <c r="E428" s="249">
        <f>IF(COUNTA(E376,E393,E410,E427)=0,"",ROUND(AVERAGE(E376,E393,E410,E427),1))</f>
        <v/>
      </c>
      <c r="F428" s="249">
        <f>IF(COUNTA(F376,F393,F410,F427)=0,"",ROUND(AVERAGE(F376,F393,F410,F427),1))</f>
        <v/>
      </c>
      <c r="G428" s="249">
        <f>IF(COUNTA(G376,G393,G410,G427)=0,"",ROUND(AVERAGE(G376,G393,G410,G427),1))</f>
        <v/>
      </c>
      <c r="H428" s="249">
        <f>IF(COUNTA(H376,H393,H410,H427)=0,"",ROUND(AVERAGE(H376,H393,H410,H427),1))</f>
        <v/>
      </c>
      <c r="I428" s="249">
        <f>IF(COUNTA(I376,I393,I410,I427)=0,"",ROUND(AVERAGE(I376,I393,I410,I427),1))</f>
        <v/>
      </c>
      <c r="J428" s="249">
        <f>IF(COUNTA(J376,J393,J410,J427)=0,"",ROUND(AVERAGE(J376,J393,J410,J427),1))</f>
        <v/>
      </c>
      <c r="K428" s="249">
        <f>IF(COUNTA(K376,K393,K410,K427)=0,"",ROUND(AVERAGE(K376,K393,K410,K427),1))</f>
        <v/>
      </c>
      <c r="L428" s="249">
        <f>IF(COUNTA(L376,L393,L410,L427)=0,"",ROUND(AVERAGE(L376,L393,L410,L427),1))</f>
        <v/>
      </c>
      <c r="M428" s="249">
        <f>IF(COUNTA(M376,M393,M410,M427)=0,"",ROUND(AVERAGE(M376,M393,M410,M427),1))</f>
        <v/>
      </c>
      <c r="N428" s="249">
        <f>IF(COUNTA(N376,N393,N410,N427)=0,"",ROUND(AVERAGE(N376,N393,N410,N427),1))</f>
        <v/>
      </c>
      <c r="O428" s="249">
        <f>IF(COUNTA(O376,O393,O410,O427)=0,"",ROUND(AVERAGE(O376,O393,O410,O427),1))</f>
        <v/>
      </c>
      <c r="P428" s="249">
        <f>IF(COUNTA(P376,P393,P410,P427)=0,"",ROUND(AVERAGE(P376,P393,P410,P427),1))</f>
        <v/>
      </c>
      <c r="Q428" s="270">
        <f>IF(COUNTA(Q376,Q393,Q410,Q427)=0,"",ROUND(AVERAGE(Q376,Q393,Q410,Q427),1))</f>
        <v/>
      </c>
      <c r="S428" s="249">
        <f>IF(COUNTA(S376,S393,S410,S427)=0,"",ROUND(AVERAGE(S376,S393,S410,S427),1))</f>
        <v/>
      </c>
      <c r="T428" s="249">
        <f>IF(COUNTA(T376,T393,T410,T427)=0,"",ROUND(AVERAGE(T376,T393,T410,T427),1))</f>
        <v/>
      </c>
      <c r="U428" s="249">
        <f>IF(COUNTA(U376,U393,U410,U427)=0,"",ROUND(AVERAGE(U376,U393,U410,U427),1))</f>
        <v/>
      </c>
      <c r="V428" s="249">
        <f>IF(COUNTA(V376,V393,V410,V427)=0,"",ROUND(AVERAGE(V376,V393,V410,V427),1))</f>
        <v/>
      </c>
      <c r="W428" s="249">
        <f>IF(COUNTA(W376,W393,W410,W427)=0,"",ROUND(AVERAGE(W376,W393,W410,W427),1))</f>
        <v/>
      </c>
      <c r="X428" s="249">
        <f>IF(COUNTA(X376,X393,X410,X427)=0,"",ROUND(AVERAGE(X376,X393,X410,X427),1))</f>
        <v/>
      </c>
      <c r="Y428" s="249">
        <f>IF(COUNTA(Y376,Y393,Y410,Y427)=0,"",ROUND(AVERAGE(Y376,Y393,Y410,Y427),1))</f>
        <v/>
      </c>
      <c r="Z428" s="249">
        <f>IF(COUNTA(Z376,Z393,Z410,Z427)=0,"",ROUND(AVERAGE(Z376,Z393,Z410,Z427),1))</f>
        <v/>
      </c>
      <c r="AA428" s="249">
        <f>IF(COUNTA(AA376,AA393,AA410,AA427)=0,"",ROUND(AVERAGE(AA376,AA393,AA410,AA427),1))</f>
        <v/>
      </c>
      <c r="AB428" s="249">
        <f>IF(COUNTA(AB376,AB393,AB410,AB427)=0,"",ROUND(AVERAGE(AB376,AB393,AB410,AB427),1))</f>
        <v/>
      </c>
      <c r="AC428" s="249">
        <f>IF(COUNTA(AC376,AC393,AC410,AC427)=0,"",ROUND(AVERAGE(AC376,AC393,AC410,AC427),1))</f>
        <v/>
      </c>
      <c r="AD428" s="249">
        <f>IF(COUNTA(AD376,AD393,AD410,AD427)=0,"",ROUND(AVERAGE(AD376,AD393,AD410,AD427),1))</f>
        <v/>
      </c>
      <c r="AE428" s="249">
        <f>IF(COUNTA(AE376,AE393,AE410,AE427)=0,"",ROUND(AVERAGE(AE376,AE393,AE410,AE427),1))</f>
        <v/>
      </c>
      <c r="AF428" s="270">
        <f>IF(COUNTA(AF376,AF393,AF410,AF427)=0,"",ROUND(AVERAGE(AF376,AF393,AF410,AF427),1))</f>
        <v/>
      </c>
      <c r="AH428" s="249">
        <f>IF(COUNTA(AH376,AH393,AH410,AH427)=0,"",ROUND(AVERAGE(AH376,AH393,AH410,AH427),1))</f>
        <v/>
      </c>
      <c r="AI428" s="249">
        <f>IF(COUNTA(AI376,AI393,AI410,AI427)=0,"",ROUND(AVERAGE(AI376,AI393,AI410,AI427),1))</f>
        <v/>
      </c>
      <c r="AJ428" s="249">
        <f>IF(COUNTA(AJ376,AJ393,AJ410,AJ427)=0,"",ROUND(AVERAGE(AJ376,AJ393,AJ410,AJ427),1))</f>
        <v/>
      </c>
      <c r="AK428" s="249">
        <f>IF(COUNTA(AK376,AK393,AK410,AK427)=0,"",ROUND(AVERAGE(AK376,AK393,AK410,AK427),1))</f>
        <v/>
      </c>
      <c r="AL428" s="249">
        <f>IF(COUNTA(AL376,AL393,AL410,AL427)=0,"",ROUND(AVERAGE(AL376,AL393,AL410,AL427),1))</f>
        <v/>
      </c>
      <c r="AM428" s="249">
        <f>IF(COUNTA(AM376,AM393,AM410,AM427)=0,"",ROUND(AVERAGE(AM376,AM393,AM410,AM427),1))</f>
        <v/>
      </c>
      <c r="AN428" s="249">
        <f>IF(COUNTA(AN376,AN393,AN410,AN427)=0,"",ROUND(AVERAGE(AN376,AN393,AN410,AN427),1))</f>
        <v/>
      </c>
      <c r="AO428" s="249">
        <f>IF(COUNTA(AO376,AO393,AO410,AO427)=0,"",ROUND(AVERAGE(AO376,AO393,AO410,AO427),1))</f>
        <v/>
      </c>
      <c r="AP428" s="249">
        <f>IF(COUNTA(AP376,AP393,AP410,AP427)=0,"",ROUND(AVERAGE(AP376,AP393,AP410,AP427),1))</f>
        <v/>
      </c>
      <c r="AQ428" s="249">
        <f>IF(COUNTA(AQ376,AQ393,AQ410,AQ427)=0,"",ROUND(AVERAGE(AQ376,AQ393,AQ410,AQ427),1))</f>
        <v/>
      </c>
      <c r="AR428" s="249">
        <f>IF(COUNTA(AR376,AR393,AR410,AR427)=0,"",ROUND(AVERAGE(AR376,AR393,AR410,AR427),1))</f>
        <v/>
      </c>
      <c r="AS428" s="249">
        <f>IF(COUNTA(AS376,AS393,AS410,AS427)=0,"",ROUND(AVERAGE(AS376,AS393,AS410,AS427),1))</f>
        <v/>
      </c>
      <c r="AT428" s="249">
        <f>IF(COUNTA(AT376,AT393,AT410,AT427)=0,"",ROUND(AVERAGE(AT376,AT393,AT410,AT427),1))</f>
        <v/>
      </c>
      <c r="AU428" s="271">
        <f>IF(COUNTA(AU376,AU393,AU410,AU427)=0,"",ROUND(AVERAGE(AU376,AU393,AU410,AU427),1))</f>
        <v/>
      </c>
    </row>
    <row r="429" ht="14.4" customHeight="1" s="185">
      <c r="C429" s="235" t="n"/>
      <c r="D429" s="194" t="n"/>
      <c r="E429" s="194" t="n"/>
      <c r="F429" s="194" t="n"/>
      <c r="G429" s="194" t="n"/>
      <c r="H429" s="194" t="n"/>
      <c r="I429" s="194" t="n"/>
      <c r="J429" s="194" t="n"/>
      <c r="K429" s="194" t="n"/>
      <c r="L429" s="194" t="n"/>
      <c r="M429" s="194" t="n"/>
      <c r="N429" s="194" t="n"/>
      <c r="O429" s="194" t="n"/>
      <c r="P429" s="194" t="n"/>
      <c r="Q429" s="235" t="n"/>
      <c r="S429" s="194" t="n"/>
      <c r="T429" s="194" t="n"/>
      <c r="U429" s="194" t="n"/>
      <c r="V429" s="194" t="n"/>
      <c r="W429" s="194" t="n"/>
      <c r="X429" s="194" t="n"/>
      <c r="Y429" s="194" t="n"/>
      <c r="Z429" s="194" t="n"/>
      <c r="AA429" s="194" t="n"/>
      <c r="AB429" s="194" t="n"/>
      <c r="AC429" s="194" t="n"/>
      <c r="AD429" s="194" t="n"/>
      <c r="AE429" s="194" t="n"/>
      <c r="AF429" s="235" t="n"/>
      <c r="AH429" s="194" t="n"/>
      <c r="AI429" s="194" t="n"/>
      <c r="AJ429" s="194" t="n"/>
      <c r="AK429" s="194" t="n"/>
      <c r="AL429" s="194" t="n"/>
      <c r="AM429" s="194" t="n"/>
      <c r="AN429" s="194" t="n"/>
      <c r="AO429" s="194" t="n"/>
      <c r="AP429" s="194" t="n"/>
      <c r="AQ429" s="194" t="n"/>
      <c r="AR429" s="194" t="n"/>
      <c r="AS429" s="194" t="n"/>
      <c r="AT429" s="194" t="n"/>
    </row>
    <row r="430" ht="15.6" customHeight="1" s="185">
      <c r="A430" s="216" t="inlineStr">
        <is>
          <t>📋 T1 — 📆 SEMAINE 7</t>
        </is>
      </c>
      <c r="C430" s="235" t="n"/>
      <c r="D430" s="194" t="n"/>
      <c r="E430" s="194" t="n"/>
      <c r="F430" s="194" t="n"/>
      <c r="G430" s="194" t="n"/>
      <c r="H430" s="194" t="n"/>
      <c r="I430" s="194" t="n"/>
      <c r="J430" s="194" t="n"/>
      <c r="K430" s="194" t="n"/>
      <c r="L430" s="194" t="n"/>
      <c r="M430" s="194" t="n"/>
      <c r="N430" s="194" t="n"/>
      <c r="O430" s="194" t="n"/>
      <c r="P430" s="194" t="n"/>
      <c r="Q430" s="235" t="n"/>
      <c r="S430" s="194" t="n"/>
      <c r="T430" s="194" t="n"/>
      <c r="U430" s="194" t="n"/>
      <c r="V430" s="194" t="n"/>
      <c r="W430" s="194" t="n"/>
      <c r="X430" s="194" t="n"/>
      <c r="Y430" s="194" t="n"/>
      <c r="Z430" s="194" t="n"/>
      <c r="AA430" s="194" t="n"/>
      <c r="AB430" s="194" t="n"/>
      <c r="AC430" s="194" t="n"/>
      <c r="AD430" s="194" t="n"/>
      <c r="AE430" s="194" t="n"/>
      <c r="AF430" s="235" t="n"/>
      <c r="AH430" s="194" t="n"/>
      <c r="AI430" s="194" t="n"/>
      <c r="AJ430" s="194" t="n"/>
      <c r="AK430" s="194" t="n"/>
      <c r="AL430" s="194" t="n"/>
      <c r="AM430" s="194" t="n"/>
      <c r="AN430" s="194" t="n"/>
      <c r="AO430" s="194" t="n"/>
      <c r="AP430" s="194" t="n"/>
      <c r="AQ430" s="194" t="n"/>
      <c r="AR430" s="194" t="n"/>
      <c r="AS430" s="194" t="n"/>
      <c r="AT430" s="194" t="n"/>
    </row>
    <row r="431" ht="30" customHeight="1" s="185">
      <c r="A431" s="254" t="inlineStr">
        <is>
          <t>N°</t>
        </is>
      </c>
      <c r="B431" s="227" t="inlineStr">
        <is>
          <t>📅 LUNDI</t>
        </is>
      </c>
      <c r="C431" s="228" t="n"/>
      <c r="D431" s="229" t="inlineStr">
        <is>
          <t>Règles</t>
        </is>
      </c>
      <c r="E431" s="229" t="inlineStr">
        <is>
          <t>Coopér.</t>
        </is>
      </c>
      <c r="F431" s="229" t="inlineStr">
        <is>
          <t>Comm.</t>
        </is>
      </c>
      <c r="G431" s="229" t="inlineStr">
        <is>
          <t>Entraide</t>
        </is>
      </c>
      <c r="H431" s="230" t="inlineStr">
        <is>
          <t>Initiat.</t>
        </is>
      </c>
      <c r="I431" s="230" t="inlineStr">
        <is>
          <t>Gest.mat</t>
        </is>
      </c>
      <c r="J431" s="230" t="inlineStr">
        <is>
          <t>Orga.</t>
        </is>
      </c>
      <c r="K431" s="231" t="inlineStr">
        <is>
          <t>Imagin.</t>
        </is>
      </c>
      <c r="L431" s="231" t="inlineStr">
        <is>
          <t>Expr.art</t>
        </is>
      </c>
      <c r="M431" s="231" t="inlineStr">
        <is>
          <t>Expr.corp</t>
        </is>
      </c>
      <c r="N431" s="232" t="inlineStr">
        <is>
          <t>Coord.</t>
        </is>
      </c>
      <c r="O431" s="232" t="inlineStr">
        <is>
          <t>Endur.</t>
        </is>
      </c>
      <c r="P431" s="232" t="inlineStr">
        <is>
          <t>Esp.sport</t>
        </is>
      </c>
      <c r="Q431" s="267" t="inlineStr">
        <is>
          <t>MOY</t>
        </is>
      </c>
      <c r="R431" s="268" t="inlineStr">
        <is>
          <t>▼ Activité</t>
        </is>
      </c>
      <c r="S431" s="229" t="inlineStr">
        <is>
          <t>Règles</t>
        </is>
      </c>
      <c r="T431" s="229" t="inlineStr">
        <is>
          <t>Coopér.</t>
        </is>
      </c>
      <c r="U431" s="229" t="inlineStr">
        <is>
          <t>Comm.</t>
        </is>
      </c>
      <c r="V431" s="229" t="inlineStr">
        <is>
          <t>Entraide</t>
        </is>
      </c>
      <c r="W431" s="230" t="inlineStr">
        <is>
          <t>Initiat.</t>
        </is>
      </c>
      <c r="X431" s="230" t="inlineStr">
        <is>
          <t>Gest.mat</t>
        </is>
      </c>
      <c r="Y431" s="230" t="inlineStr">
        <is>
          <t>Orga.</t>
        </is>
      </c>
      <c r="Z431" s="231" t="inlineStr">
        <is>
          <t>Imagin.</t>
        </is>
      </c>
      <c r="AA431" s="231" t="inlineStr">
        <is>
          <t>Expr.art</t>
        </is>
      </c>
      <c r="AB431" s="231" t="inlineStr">
        <is>
          <t>Expr.corp</t>
        </is>
      </c>
      <c r="AC431" s="232" t="inlineStr">
        <is>
          <t>Coord.</t>
        </is>
      </c>
      <c r="AD431" s="232" t="inlineStr">
        <is>
          <t>Endur.</t>
        </is>
      </c>
      <c r="AE431" s="232" t="inlineStr">
        <is>
          <t>Esp.sport</t>
        </is>
      </c>
      <c r="AF431" s="267" t="inlineStr">
        <is>
          <t>MOY</t>
        </is>
      </c>
      <c r="AH431" s="229" t="inlineStr">
        <is>
          <t>Règles</t>
        </is>
      </c>
      <c r="AI431" s="229" t="inlineStr">
        <is>
          <t>Coopér.</t>
        </is>
      </c>
      <c r="AJ431" s="229" t="inlineStr">
        <is>
          <t>Comm.</t>
        </is>
      </c>
      <c r="AK431" s="229" t="inlineStr">
        <is>
          <t>Entraide</t>
        </is>
      </c>
      <c r="AL431" s="230" t="inlineStr">
        <is>
          <t>Initiat.</t>
        </is>
      </c>
      <c r="AM431" s="230" t="inlineStr">
        <is>
          <t>Gest.mat</t>
        </is>
      </c>
      <c r="AN431" s="230" t="inlineStr">
        <is>
          <t>Orga.</t>
        </is>
      </c>
      <c r="AO431" s="231" t="inlineStr">
        <is>
          <t>Imagin.</t>
        </is>
      </c>
      <c r="AP431" s="231" t="inlineStr">
        <is>
          <t>Expr.art</t>
        </is>
      </c>
      <c r="AQ431" s="231" t="inlineStr">
        <is>
          <t>Expr.corp</t>
        </is>
      </c>
      <c r="AR431" s="232" t="inlineStr">
        <is>
          <t>Coord.</t>
        </is>
      </c>
      <c r="AS431" s="232" t="inlineStr">
        <is>
          <t>Endur.</t>
        </is>
      </c>
      <c r="AT431" s="232" t="inlineStr">
        <is>
          <t>Esp.sport</t>
        </is>
      </c>
      <c r="AU431" s="269" t="inlineStr">
        <is>
          <t>MOY</t>
        </is>
      </c>
    </row>
    <row r="432" ht="14.4" customHeight="1" s="185">
      <c r="A432" s="255" t="n">
        <v>1</v>
      </c>
      <c r="B432" s="194">
        <f t="array" ref="B432:B432">IFERROR(INDEX(Liste_Enfants!B$4:B$53,SMALL(IF(Liste_Enfants!E$4:E$53="D",ROW(Liste_Enfants!E$4:E$53)-3),1))&amp;" "&amp;INDEX(Liste_Enfants!C$4:C$53,SMALL(IF(Liste_Enfants!E$4:E$53="D",ROW(Liste_Enfants!E$4:E$53)-3),1)),"")</f>
        <v/>
      </c>
      <c r="C432" s="235" t="n"/>
      <c r="D432" s="256" t="n"/>
      <c r="E432" s="256" t="n"/>
      <c r="F432" s="256" t="n"/>
      <c r="G432" s="256" t="n"/>
      <c r="H432" s="256" t="n"/>
      <c r="I432" s="256" t="n"/>
      <c r="J432" s="256" t="n"/>
      <c r="K432" s="256" t="n"/>
      <c r="L432" s="256" t="n"/>
      <c r="M432" s="256" t="n"/>
      <c r="N432" s="256" t="n"/>
      <c r="O432" s="256" t="n"/>
      <c r="P432" s="256" t="n"/>
      <c r="Q432" s="264">
        <f>IF(COUNTA(D432:P432)=0,"",ROUND(AVERAGE(D432:P432),1))</f>
        <v/>
      </c>
      <c r="S432" s="256" t="n"/>
      <c r="T432" s="256" t="n"/>
      <c r="U432" s="256" t="n"/>
      <c r="V432" s="256" t="n"/>
      <c r="W432" s="256" t="n"/>
      <c r="X432" s="256" t="n"/>
      <c r="Y432" s="256" t="n"/>
      <c r="Z432" s="256" t="n"/>
      <c r="AA432" s="256" t="n"/>
      <c r="AB432" s="256" t="n"/>
      <c r="AC432" s="256" t="n"/>
      <c r="AD432" s="256" t="n"/>
      <c r="AE432" s="256" t="n"/>
      <c r="AF432" s="264">
        <f>IF(COUNTA(S432:AE432)=0,"",ROUND(AVERAGE(S432:AE432),1))</f>
        <v/>
      </c>
      <c r="AH432" s="256" t="n"/>
      <c r="AI432" s="256" t="n"/>
      <c r="AJ432" s="256" t="n"/>
      <c r="AK432" s="256" t="n"/>
      <c r="AL432" s="256" t="n"/>
      <c r="AM432" s="256" t="n"/>
      <c r="AN432" s="256" t="n"/>
      <c r="AO432" s="256" t="n"/>
      <c r="AP432" s="256" t="n"/>
      <c r="AQ432" s="256" t="n"/>
      <c r="AR432" s="256" t="n"/>
      <c r="AS432" s="256" t="n"/>
      <c r="AT432" s="256" t="n"/>
      <c r="AU432" s="237">
        <f>IF(COUNTA(AH432:AT432)=0,"",ROUND(AVERAGE(AH432:AT432),1))</f>
        <v/>
      </c>
    </row>
    <row r="433" ht="14.4" customHeight="1" s="185">
      <c r="A433" s="255" t="n">
        <v>2</v>
      </c>
      <c r="B433" s="194">
        <f t="array" ref="B433:B433">IFERROR(INDEX(Liste_Enfants!B$4:B$53,SMALL(IF(Liste_Enfants!E$4:E$53="D",ROW(Liste_Enfants!E$4:E$53)-3),2))&amp;" "&amp;INDEX(Liste_Enfants!C$4:C$53,SMALL(IF(Liste_Enfants!E$4:E$53="D",ROW(Liste_Enfants!E$4:E$53)-3),2)),"")</f>
        <v/>
      </c>
      <c r="C433" s="235" t="n"/>
      <c r="D433" s="256" t="n"/>
      <c r="E433" s="256" t="n"/>
      <c r="F433" s="256" t="n"/>
      <c r="G433" s="256" t="n"/>
      <c r="H433" s="256" t="n"/>
      <c r="I433" s="256" t="n"/>
      <c r="J433" s="256" t="n"/>
      <c r="K433" s="256" t="n"/>
      <c r="L433" s="256" t="n"/>
      <c r="M433" s="256" t="n"/>
      <c r="N433" s="256" t="n"/>
      <c r="O433" s="256" t="n"/>
      <c r="P433" s="256" t="n"/>
      <c r="Q433" s="264">
        <f>IF(COUNTA(D433:P433)=0,"",ROUND(AVERAGE(D433:P433),1))</f>
        <v/>
      </c>
      <c r="S433" s="256" t="n"/>
      <c r="T433" s="256" t="n"/>
      <c r="U433" s="256" t="n"/>
      <c r="V433" s="256" t="n"/>
      <c r="W433" s="256" t="n"/>
      <c r="X433" s="256" t="n"/>
      <c r="Y433" s="256" t="n"/>
      <c r="Z433" s="256" t="n"/>
      <c r="AA433" s="256" t="n"/>
      <c r="AB433" s="256" t="n"/>
      <c r="AC433" s="256" t="n"/>
      <c r="AD433" s="256" t="n"/>
      <c r="AE433" s="256" t="n"/>
      <c r="AF433" s="264">
        <f>IF(COUNTA(S433:AE433)=0,"",ROUND(AVERAGE(S433:AE433),1))</f>
        <v/>
      </c>
      <c r="AH433" s="256" t="n"/>
      <c r="AI433" s="256" t="n"/>
      <c r="AJ433" s="256" t="n"/>
      <c r="AK433" s="256" t="n"/>
      <c r="AL433" s="256" t="n"/>
      <c r="AM433" s="256" t="n"/>
      <c r="AN433" s="256" t="n"/>
      <c r="AO433" s="256" t="n"/>
      <c r="AP433" s="256" t="n"/>
      <c r="AQ433" s="256" t="n"/>
      <c r="AR433" s="256" t="n"/>
      <c r="AS433" s="256" t="n"/>
      <c r="AT433" s="256" t="n"/>
      <c r="AU433" s="237">
        <f>IF(COUNTA(AH433:AT433)=0,"",ROUND(AVERAGE(AH433:AT433),1))</f>
        <v/>
      </c>
    </row>
    <row r="434" ht="14.4" customHeight="1" s="185">
      <c r="A434" s="255" t="n">
        <v>3</v>
      </c>
      <c r="B434" s="194">
        <f t="array" ref="B434:B434">IFERROR(INDEX(Liste_Enfants!B$4:B$53,SMALL(IF(Liste_Enfants!E$4:E$53="D",ROW(Liste_Enfants!E$4:E$53)-3),3))&amp;" "&amp;INDEX(Liste_Enfants!C$4:C$53,SMALL(IF(Liste_Enfants!E$4:E$53="D",ROW(Liste_Enfants!E$4:E$53)-3),3)),"")</f>
        <v/>
      </c>
      <c r="C434" s="235" t="n"/>
      <c r="D434" s="256" t="n"/>
      <c r="E434" s="256" t="n"/>
      <c r="F434" s="256" t="n"/>
      <c r="G434" s="256" t="n"/>
      <c r="H434" s="256" t="n"/>
      <c r="I434" s="256" t="n"/>
      <c r="J434" s="256" t="n"/>
      <c r="K434" s="256" t="n"/>
      <c r="L434" s="256" t="n"/>
      <c r="M434" s="256" t="n"/>
      <c r="N434" s="256" t="n"/>
      <c r="O434" s="256" t="n"/>
      <c r="P434" s="256" t="n"/>
      <c r="Q434" s="264">
        <f>IF(COUNTA(D434:P434)=0,"",ROUND(AVERAGE(D434:P434),1))</f>
        <v/>
      </c>
      <c r="S434" s="256" t="n"/>
      <c r="T434" s="256" t="n"/>
      <c r="U434" s="256" t="n"/>
      <c r="V434" s="256" t="n"/>
      <c r="W434" s="256" t="n"/>
      <c r="X434" s="256" t="n"/>
      <c r="Y434" s="256" t="n"/>
      <c r="Z434" s="256" t="n"/>
      <c r="AA434" s="256" t="n"/>
      <c r="AB434" s="256" t="n"/>
      <c r="AC434" s="256" t="n"/>
      <c r="AD434" s="256" t="n"/>
      <c r="AE434" s="256" t="n"/>
      <c r="AF434" s="264">
        <f>IF(COUNTA(S434:AE434)=0,"",ROUND(AVERAGE(S434:AE434),1))</f>
        <v/>
      </c>
      <c r="AH434" s="256" t="n"/>
      <c r="AI434" s="256" t="n"/>
      <c r="AJ434" s="256" t="n"/>
      <c r="AK434" s="256" t="n"/>
      <c r="AL434" s="256" t="n"/>
      <c r="AM434" s="256" t="n"/>
      <c r="AN434" s="256" t="n"/>
      <c r="AO434" s="256" t="n"/>
      <c r="AP434" s="256" t="n"/>
      <c r="AQ434" s="256" t="n"/>
      <c r="AR434" s="256" t="n"/>
      <c r="AS434" s="256" t="n"/>
      <c r="AT434" s="256" t="n"/>
      <c r="AU434" s="237">
        <f>IF(COUNTA(AH434:AT434)=0,"",ROUND(AVERAGE(AH434:AT434),1))</f>
        <v/>
      </c>
    </row>
    <row r="435" ht="14.4" customHeight="1" s="185">
      <c r="A435" s="255" t="n">
        <v>4</v>
      </c>
      <c r="B435" s="194">
        <f t="array" ref="B435:B435">IFERROR(INDEX(Liste_Enfants!B$4:B$53,SMALL(IF(Liste_Enfants!E$4:E$53="D",ROW(Liste_Enfants!E$4:E$53)-3),4))&amp;" "&amp;INDEX(Liste_Enfants!C$4:C$53,SMALL(IF(Liste_Enfants!E$4:E$53="D",ROW(Liste_Enfants!E$4:E$53)-3),4)),"")</f>
        <v/>
      </c>
      <c r="C435" s="235" t="n"/>
      <c r="D435" s="256" t="n"/>
      <c r="E435" s="256" t="n"/>
      <c r="F435" s="256" t="n"/>
      <c r="G435" s="256" t="n"/>
      <c r="H435" s="256" t="n"/>
      <c r="I435" s="256" t="n"/>
      <c r="J435" s="256" t="n"/>
      <c r="K435" s="256" t="n"/>
      <c r="L435" s="256" t="n"/>
      <c r="M435" s="256" t="n"/>
      <c r="N435" s="256" t="n"/>
      <c r="O435" s="256" t="n"/>
      <c r="P435" s="256" t="n"/>
      <c r="Q435" s="264">
        <f>IF(COUNTA(D435:P435)=0,"",ROUND(AVERAGE(D435:P435),1))</f>
        <v/>
      </c>
      <c r="S435" s="256" t="n"/>
      <c r="T435" s="256" t="n"/>
      <c r="U435" s="256" t="n"/>
      <c r="V435" s="256" t="n"/>
      <c r="W435" s="256" t="n"/>
      <c r="X435" s="256" t="n"/>
      <c r="Y435" s="256" t="n"/>
      <c r="Z435" s="256" t="n"/>
      <c r="AA435" s="256" t="n"/>
      <c r="AB435" s="256" t="n"/>
      <c r="AC435" s="256" t="n"/>
      <c r="AD435" s="256" t="n"/>
      <c r="AE435" s="256" t="n"/>
      <c r="AF435" s="264">
        <f>IF(COUNTA(S435:AE435)=0,"",ROUND(AVERAGE(S435:AE435),1))</f>
        <v/>
      </c>
      <c r="AH435" s="256" t="n"/>
      <c r="AI435" s="256" t="n"/>
      <c r="AJ435" s="256" t="n"/>
      <c r="AK435" s="256" t="n"/>
      <c r="AL435" s="256" t="n"/>
      <c r="AM435" s="256" t="n"/>
      <c r="AN435" s="256" t="n"/>
      <c r="AO435" s="256" t="n"/>
      <c r="AP435" s="256" t="n"/>
      <c r="AQ435" s="256" t="n"/>
      <c r="AR435" s="256" t="n"/>
      <c r="AS435" s="256" t="n"/>
      <c r="AT435" s="256" t="n"/>
      <c r="AU435" s="237">
        <f>IF(COUNTA(AH435:AT435)=0,"",ROUND(AVERAGE(AH435:AT435),1))</f>
        <v/>
      </c>
    </row>
    <row r="436" ht="14.4" customHeight="1" s="185">
      <c r="A436" s="255" t="n">
        <v>5</v>
      </c>
      <c r="B436" s="194">
        <f t="array" ref="B436:B436">IFERROR(INDEX(Liste_Enfants!B$4:B$53,SMALL(IF(Liste_Enfants!E$4:E$53="D",ROW(Liste_Enfants!E$4:E$53)-3),5))&amp;" "&amp;INDEX(Liste_Enfants!C$4:C$53,SMALL(IF(Liste_Enfants!E$4:E$53="D",ROW(Liste_Enfants!E$4:E$53)-3),5)),"")</f>
        <v/>
      </c>
      <c r="C436" s="235" t="n"/>
      <c r="D436" s="256" t="n"/>
      <c r="E436" s="256" t="n"/>
      <c r="F436" s="256" t="n"/>
      <c r="G436" s="256" t="n"/>
      <c r="H436" s="256" t="n"/>
      <c r="I436" s="256" t="n"/>
      <c r="J436" s="256" t="n"/>
      <c r="K436" s="256" t="n"/>
      <c r="L436" s="256" t="n"/>
      <c r="M436" s="256" t="n"/>
      <c r="N436" s="256" t="n"/>
      <c r="O436" s="256" t="n"/>
      <c r="P436" s="256" t="n"/>
      <c r="Q436" s="264">
        <f>IF(COUNTA(D436:P436)=0,"",ROUND(AVERAGE(D436:P436),1))</f>
        <v/>
      </c>
      <c r="S436" s="256" t="n"/>
      <c r="T436" s="256" t="n"/>
      <c r="U436" s="256" t="n"/>
      <c r="V436" s="256" t="n"/>
      <c r="W436" s="256" t="n"/>
      <c r="X436" s="256" t="n"/>
      <c r="Y436" s="256" t="n"/>
      <c r="Z436" s="256" t="n"/>
      <c r="AA436" s="256" t="n"/>
      <c r="AB436" s="256" t="n"/>
      <c r="AC436" s="256" t="n"/>
      <c r="AD436" s="256" t="n"/>
      <c r="AE436" s="256" t="n"/>
      <c r="AF436" s="264">
        <f>IF(COUNTA(S436:AE436)=0,"",ROUND(AVERAGE(S436:AE436),1))</f>
        <v/>
      </c>
      <c r="AH436" s="256" t="n"/>
      <c r="AI436" s="256" t="n"/>
      <c r="AJ436" s="256" t="n"/>
      <c r="AK436" s="256" t="n"/>
      <c r="AL436" s="256" t="n"/>
      <c r="AM436" s="256" t="n"/>
      <c r="AN436" s="256" t="n"/>
      <c r="AO436" s="256" t="n"/>
      <c r="AP436" s="256" t="n"/>
      <c r="AQ436" s="256" t="n"/>
      <c r="AR436" s="256" t="n"/>
      <c r="AS436" s="256" t="n"/>
      <c r="AT436" s="256" t="n"/>
      <c r="AU436" s="237">
        <f>IF(COUNTA(AH436:AT436)=0,"",ROUND(AVERAGE(AH436:AT436),1))</f>
        <v/>
      </c>
    </row>
    <row r="437" ht="14.4" customHeight="1" s="185">
      <c r="A437" s="255" t="n">
        <v>6</v>
      </c>
      <c r="B437" s="194">
        <f t="array" ref="B437:B437">IFERROR(INDEX(Liste_Enfants!B$4:B$53,SMALL(IF(Liste_Enfants!E$4:E$53="D",ROW(Liste_Enfants!E$4:E$53)-3),6))&amp;" "&amp;INDEX(Liste_Enfants!C$4:C$53,SMALL(IF(Liste_Enfants!E$4:E$53="D",ROW(Liste_Enfants!E$4:E$53)-3),6)),"")</f>
        <v/>
      </c>
      <c r="C437" s="235" t="n"/>
      <c r="D437" s="256" t="n"/>
      <c r="E437" s="256" t="n"/>
      <c r="F437" s="256" t="n"/>
      <c r="G437" s="256" t="n"/>
      <c r="H437" s="256" t="n"/>
      <c r="I437" s="256" t="n"/>
      <c r="J437" s="256" t="n"/>
      <c r="K437" s="256" t="n"/>
      <c r="L437" s="256" t="n"/>
      <c r="M437" s="256" t="n"/>
      <c r="N437" s="256" t="n"/>
      <c r="O437" s="256" t="n"/>
      <c r="P437" s="256" t="n"/>
      <c r="Q437" s="264">
        <f>IF(COUNTA(D437:P437)=0,"",ROUND(AVERAGE(D437:P437),1))</f>
        <v/>
      </c>
      <c r="S437" s="256" t="n"/>
      <c r="T437" s="256" t="n"/>
      <c r="U437" s="256" t="n"/>
      <c r="V437" s="256" t="n"/>
      <c r="W437" s="256" t="n"/>
      <c r="X437" s="256" t="n"/>
      <c r="Y437" s="256" t="n"/>
      <c r="Z437" s="256" t="n"/>
      <c r="AA437" s="256" t="n"/>
      <c r="AB437" s="256" t="n"/>
      <c r="AC437" s="256" t="n"/>
      <c r="AD437" s="256" t="n"/>
      <c r="AE437" s="256" t="n"/>
      <c r="AF437" s="264">
        <f>IF(COUNTA(S437:AE437)=0,"",ROUND(AVERAGE(S437:AE437),1))</f>
        <v/>
      </c>
      <c r="AH437" s="256" t="n"/>
      <c r="AI437" s="256" t="n"/>
      <c r="AJ437" s="256" t="n"/>
      <c r="AK437" s="256" t="n"/>
      <c r="AL437" s="256" t="n"/>
      <c r="AM437" s="256" t="n"/>
      <c r="AN437" s="256" t="n"/>
      <c r="AO437" s="256" t="n"/>
      <c r="AP437" s="256" t="n"/>
      <c r="AQ437" s="256" t="n"/>
      <c r="AR437" s="256" t="n"/>
      <c r="AS437" s="256" t="n"/>
      <c r="AT437" s="256" t="n"/>
      <c r="AU437" s="237">
        <f>IF(COUNTA(AH437:AT437)=0,"",ROUND(AVERAGE(AH437:AT437),1))</f>
        <v/>
      </c>
    </row>
    <row r="438" ht="14.4" customHeight="1" s="185">
      <c r="A438" s="255" t="n">
        <v>7</v>
      </c>
      <c r="B438" s="194">
        <f t="array" ref="B438:B438">IFERROR(INDEX(Liste_Enfants!B$4:B$53,SMALL(IF(Liste_Enfants!E$4:E$53="D",ROW(Liste_Enfants!E$4:E$53)-3),7))&amp;" "&amp;INDEX(Liste_Enfants!C$4:C$53,SMALL(IF(Liste_Enfants!E$4:E$53="D",ROW(Liste_Enfants!E$4:E$53)-3),7)),"")</f>
        <v/>
      </c>
      <c r="C438" s="235" t="n"/>
      <c r="D438" s="256" t="n"/>
      <c r="E438" s="256" t="n"/>
      <c r="F438" s="256" t="n"/>
      <c r="G438" s="256" t="n"/>
      <c r="H438" s="256" t="n"/>
      <c r="I438" s="256" t="n"/>
      <c r="J438" s="256" t="n"/>
      <c r="K438" s="256" t="n"/>
      <c r="L438" s="256" t="n"/>
      <c r="M438" s="256" t="n"/>
      <c r="N438" s="256" t="n"/>
      <c r="O438" s="256" t="n"/>
      <c r="P438" s="256" t="n"/>
      <c r="Q438" s="264">
        <f>IF(COUNTA(D438:P438)=0,"",ROUND(AVERAGE(D438:P438),1))</f>
        <v/>
      </c>
      <c r="S438" s="256" t="n"/>
      <c r="T438" s="256" t="n"/>
      <c r="U438" s="256" t="n"/>
      <c r="V438" s="256" t="n"/>
      <c r="W438" s="256" t="n"/>
      <c r="X438" s="256" t="n"/>
      <c r="Y438" s="256" t="n"/>
      <c r="Z438" s="256" t="n"/>
      <c r="AA438" s="256" t="n"/>
      <c r="AB438" s="256" t="n"/>
      <c r="AC438" s="256" t="n"/>
      <c r="AD438" s="256" t="n"/>
      <c r="AE438" s="256" t="n"/>
      <c r="AF438" s="264">
        <f>IF(COUNTA(S438:AE438)=0,"",ROUND(AVERAGE(S438:AE438),1))</f>
        <v/>
      </c>
      <c r="AH438" s="256" t="n"/>
      <c r="AI438" s="256" t="n"/>
      <c r="AJ438" s="256" t="n"/>
      <c r="AK438" s="256" t="n"/>
      <c r="AL438" s="256" t="n"/>
      <c r="AM438" s="256" t="n"/>
      <c r="AN438" s="256" t="n"/>
      <c r="AO438" s="256" t="n"/>
      <c r="AP438" s="256" t="n"/>
      <c r="AQ438" s="256" t="n"/>
      <c r="AR438" s="256" t="n"/>
      <c r="AS438" s="256" t="n"/>
      <c r="AT438" s="256" t="n"/>
      <c r="AU438" s="237">
        <f>IF(COUNTA(AH438:AT438)=0,"",ROUND(AVERAGE(AH438:AT438),1))</f>
        <v/>
      </c>
    </row>
    <row r="439" ht="14.4" customHeight="1" s="185">
      <c r="A439" s="255" t="n">
        <v>8</v>
      </c>
      <c r="B439" s="194">
        <f t="array" ref="B439:B439">IFERROR(INDEX(Liste_Enfants!B$4:B$53,SMALL(IF(Liste_Enfants!E$4:E$53="D",ROW(Liste_Enfants!E$4:E$53)-3),8))&amp;" "&amp;INDEX(Liste_Enfants!C$4:C$53,SMALL(IF(Liste_Enfants!E$4:E$53="D",ROW(Liste_Enfants!E$4:E$53)-3),8)),"")</f>
        <v/>
      </c>
      <c r="C439" s="235" t="n"/>
      <c r="D439" s="256" t="n"/>
      <c r="E439" s="256" t="n"/>
      <c r="F439" s="256" t="n"/>
      <c r="G439" s="256" t="n"/>
      <c r="H439" s="256" t="n"/>
      <c r="I439" s="256" t="n"/>
      <c r="J439" s="256" t="n"/>
      <c r="K439" s="256" t="n"/>
      <c r="L439" s="256" t="n"/>
      <c r="M439" s="256" t="n"/>
      <c r="N439" s="256" t="n"/>
      <c r="O439" s="256" t="n"/>
      <c r="P439" s="256" t="n"/>
      <c r="Q439" s="264">
        <f>IF(COUNTA(D439:P439)=0,"",ROUND(AVERAGE(D439:P439),1))</f>
        <v/>
      </c>
      <c r="S439" s="256" t="n"/>
      <c r="T439" s="256" t="n"/>
      <c r="U439" s="256" t="n"/>
      <c r="V439" s="256" t="n"/>
      <c r="W439" s="256" t="n"/>
      <c r="X439" s="256" t="n"/>
      <c r="Y439" s="256" t="n"/>
      <c r="Z439" s="256" t="n"/>
      <c r="AA439" s="256" t="n"/>
      <c r="AB439" s="256" t="n"/>
      <c r="AC439" s="256" t="n"/>
      <c r="AD439" s="256" t="n"/>
      <c r="AE439" s="256" t="n"/>
      <c r="AF439" s="264">
        <f>IF(COUNTA(S439:AE439)=0,"",ROUND(AVERAGE(S439:AE439),1))</f>
        <v/>
      </c>
      <c r="AH439" s="256" t="n"/>
      <c r="AI439" s="256" t="n"/>
      <c r="AJ439" s="256" t="n"/>
      <c r="AK439" s="256" t="n"/>
      <c r="AL439" s="256" t="n"/>
      <c r="AM439" s="256" t="n"/>
      <c r="AN439" s="256" t="n"/>
      <c r="AO439" s="256" t="n"/>
      <c r="AP439" s="256" t="n"/>
      <c r="AQ439" s="256" t="n"/>
      <c r="AR439" s="256" t="n"/>
      <c r="AS439" s="256" t="n"/>
      <c r="AT439" s="256" t="n"/>
      <c r="AU439" s="237">
        <f>IF(COUNTA(AH439:AT439)=0,"",ROUND(AVERAGE(AH439:AT439),1))</f>
        <v/>
      </c>
    </row>
    <row r="440" ht="14.4" customHeight="1" s="185">
      <c r="A440" s="255" t="n">
        <v>9</v>
      </c>
      <c r="B440" s="194">
        <f t="array" ref="B440:B440">IFERROR(INDEX(Liste_Enfants!B$4:B$53,SMALL(IF(Liste_Enfants!E$4:E$53="D",ROW(Liste_Enfants!E$4:E$53)-3),9))&amp;" "&amp;INDEX(Liste_Enfants!C$4:C$53,SMALL(IF(Liste_Enfants!E$4:E$53="D",ROW(Liste_Enfants!E$4:E$53)-3),9)),"")</f>
        <v/>
      </c>
      <c r="C440" s="235" t="n"/>
      <c r="D440" s="256" t="n"/>
      <c r="E440" s="256" t="n"/>
      <c r="F440" s="256" t="n"/>
      <c r="G440" s="256" t="n"/>
      <c r="H440" s="256" t="n"/>
      <c r="I440" s="256" t="n"/>
      <c r="J440" s="256" t="n"/>
      <c r="K440" s="256" t="n"/>
      <c r="L440" s="256" t="n"/>
      <c r="M440" s="256" t="n"/>
      <c r="N440" s="256" t="n"/>
      <c r="O440" s="256" t="n"/>
      <c r="P440" s="256" t="n"/>
      <c r="Q440" s="264">
        <f>IF(COUNTA(D440:P440)=0,"",ROUND(AVERAGE(D440:P440),1))</f>
        <v/>
      </c>
      <c r="S440" s="256" t="n"/>
      <c r="T440" s="256" t="n"/>
      <c r="U440" s="256" t="n"/>
      <c r="V440" s="256" t="n"/>
      <c r="W440" s="256" t="n"/>
      <c r="X440" s="256" t="n"/>
      <c r="Y440" s="256" t="n"/>
      <c r="Z440" s="256" t="n"/>
      <c r="AA440" s="256" t="n"/>
      <c r="AB440" s="256" t="n"/>
      <c r="AC440" s="256" t="n"/>
      <c r="AD440" s="256" t="n"/>
      <c r="AE440" s="256" t="n"/>
      <c r="AF440" s="264">
        <f>IF(COUNTA(S440:AE440)=0,"",ROUND(AVERAGE(S440:AE440),1))</f>
        <v/>
      </c>
      <c r="AH440" s="256" t="n"/>
      <c r="AI440" s="256" t="n"/>
      <c r="AJ440" s="256" t="n"/>
      <c r="AK440" s="256" t="n"/>
      <c r="AL440" s="256" t="n"/>
      <c r="AM440" s="256" t="n"/>
      <c r="AN440" s="256" t="n"/>
      <c r="AO440" s="256" t="n"/>
      <c r="AP440" s="256" t="n"/>
      <c r="AQ440" s="256" t="n"/>
      <c r="AR440" s="256" t="n"/>
      <c r="AS440" s="256" t="n"/>
      <c r="AT440" s="256" t="n"/>
      <c r="AU440" s="237">
        <f>IF(COUNTA(AH440:AT440)=0,"",ROUND(AVERAGE(AH440:AT440),1))</f>
        <v/>
      </c>
    </row>
    <row r="441" ht="14.4" customHeight="1" s="185">
      <c r="A441" s="255" t="n">
        <v>10</v>
      </c>
      <c r="B441" s="194">
        <f t="array" ref="B441:B441">IFERROR(INDEX(Liste_Enfants!B$4:B$53,SMALL(IF(Liste_Enfants!E$4:E$53="D",ROW(Liste_Enfants!E$4:E$53)-3),10))&amp;" "&amp;INDEX(Liste_Enfants!C$4:C$53,SMALL(IF(Liste_Enfants!E$4:E$53="D",ROW(Liste_Enfants!E$4:E$53)-3),10)),"")</f>
        <v/>
      </c>
      <c r="C441" s="235" t="n"/>
      <c r="D441" s="256" t="n"/>
      <c r="E441" s="256" t="n"/>
      <c r="F441" s="256" t="n"/>
      <c r="G441" s="256" t="n"/>
      <c r="H441" s="256" t="n"/>
      <c r="I441" s="256" t="n"/>
      <c r="J441" s="256" t="n"/>
      <c r="K441" s="256" t="n"/>
      <c r="L441" s="256" t="n"/>
      <c r="M441" s="256" t="n"/>
      <c r="N441" s="256" t="n"/>
      <c r="O441" s="256" t="n"/>
      <c r="P441" s="256" t="n"/>
      <c r="Q441" s="264">
        <f>IF(COUNTA(D441:P441)=0,"",ROUND(AVERAGE(D441:P441),1))</f>
        <v/>
      </c>
      <c r="S441" s="256" t="n"/>
      <c r="T441" s="256" t="n"/>
      <c r="U441" s="256" t="n"/>
      <c r="V441" s="256" t="n"/>
      <c r="W441" s="256" t="n"/>
      <c r="X441" s="256" t="n"/>
      <c r="Y441" s="256" t="n"/>
      <c r="Z441" s="256" t="n"/>
      <c r="AA441" s="256" t="n"/>
      <c r="AB441" s="256" t="n"/>
      <c r="AC441" s="256" t="n"/>
      <c r="AD441" s="256" t="n"/>
      <c r="AE441" s="256" t="n"/>
      <c r="AF441" s="264">
        <f>IF(COUNTA(S441:AE441)=0,"",ROUND(AVERAGE(S441:AE441),1))</f>
        <v/>
      </c>
      <c r="AH441" s="256" t="n"/>
      <c r="AI441" s="256" t="n"/>
      <c r="AJ441" s="256" t="n"/>
      <c r="AK441" s="256" t="n"/>
      <c r="AL441" s="256" t="n"/>
      <c r="AM441" s="256" t="n"/>
      <c r="AN441" s="256" t="n"/>
      <c r="AO441" s="256" t="n"/>
      <c r="AP441" s="256" t="n"/>
      <c r="AQ441" s="256" t="n"/>
      <c r="AR441" s="256" t="n"/>
      <c r="AS441" s="256" t="n"/>
      <c r="AT441" s="256" t="n"/>
      <c r="AU441" s="237">
        <f>IF(COUNTA(AH441:AT441)=0,"",ROUND(AVERAGE(AH441:AT441),1))</f>
        <v/>
      </c>
    </row>
    <row r="442" ht="14.4" customHeight="1" s="185">
      <c r="A442" s="255" t="n">
        <v>11</v>
      </c>
      <c r="B442" s="194">
        <f t="array" ref="B442:B442">IFERROR(INDEX(Liste_Enfants!B$4:B$53,SMALL(IF(Liste_Enfants!E$4:E$53="D",ROW(Liste_Enfants!E$4:E$53)-3),11))&amp;" "&amp;INDEX(Liste_Enfants!C$4:C$53,SMALL(IF(Liste_Enfants!E$4:E$53="D",ROW(Liste_Enfants!E$4:E$53)-3),11)),"")</f>
        <v/>
      </c>
      <c r="C442" s="235" t="n"/>
      <c r="D442" s="256" t="n"/>
      <c r="E442" s="256" t="n"/>
      <c r="F442" s="256" t="n"/>
      <c r="G442" s="256" t="n"/>
      <c r="H442" s="256" t="n"/>
      <c r="I442" s="256" t="n"/>
      <c r="J442" s="256" t="n"/>
      <c r="K442" s="256" t="n"/>
      <c r="L442" s="256" t="n"/>
      <c r="M442" s="256" t="n"/>
      <c r="N442" s="256" t="n"/>
      <c r="O442" s="256" t="n"/>
      <c r="P442" s="256" t="n"/>
      <c r="Q442" s="264">
        <f>IF(COUNTA(D442:P442)=0,"",ROUND(AVERAGE(D442:P442),1))</f>
        <v/>
      </c>
      <c r="S442" s="256" t="n"/>
      <c r="T442" s="256" t="n"/>
      <c r="U442" s="256" t="n"/>
      <c r="V442" s="256" t="n"/>
      <c r="W442" s="256" t="n"/>
      <c r="X442" s="256" t="n"/>
      <c r="Y442" s="256" t="n"/>
      <c r="Z442" s="256" t="n"/>
      <c r="AA442" s="256" t="n"/>
      <c r="AB442" s="256" t="n"/>
      <c r="AC442" s="256" t="n"/>
      <c r="AD442" s="256" t="n"/>
      <c r="AE442" s="256" t="n"/>
      <c r="AF442" s="264">
        <f>IF(COUNTA(S442:AE442)=0,"",ROUND(AVERAGE(S442:AE442),1))</f>
        <v/>
      </c>
      <c r="AH442" s="256" t="n"/>
      <c r="AI442" s="256" t="n"/>
      <c r="AJ442" s="256" t="n"/>
      <c r="AK442" s="256" t="n"/>
      <c r="AL442" s="256" t="n"/>
      <c r="AM442" s="256" t="n"/>
      <c r="AN442" s="256" t="n"/>
      <c r="AO442" s="256" t="n"/>
      <c r="AP442" s="256" t="n"/>
      <c r="AQ442" s="256" t="n"/>
      <c r="AR442" s="256" t="n"/>
      <c r="AS442" s="256" t="n"/>
      <c r="AT442" s="256" t="n"/>
      <c r="AU442" s="237">
        <f>IF(COUNTA(AH442:AT442)=0,"",ROUND(AVERAGE(AH442:AT442),1))</f>
        <v/>
      </c>
    </row>
    <row r="443" ht="14.4" customHeight="1" s="185">
      <c r="A443" s="255" t="n">
        <v>12</v>
      </c>
      <c r="B443" s="194">
        <f t="array" ref="B443:B443">IFERROR(INDEX(Liste_Enfants!B$4:B$53,SMALL(IF(Liste_Enfants!E$4:E$53="D",ROW(Liste_Enfants!E$4:E$53)-3),12))&amp;" "&amp;INDEX(Liste_Enfants!C$4:C$53,SMALL(IF(Liste_Enfants!E$4:E$53="D",ROW(Liste_Enfants!E$4:E$53)-3),12)),"")</f>
        <v/>
      </c>
      <c r="C443" s="235" t="n"/>
      <c r="D443" s="256" t="n"/>
      <c r="E443" s="256" t="n"/>
      <c r="F443" s="256" t="n"/>
      <c r="G443" s="256" t="n"/>
      <c r="H443" s="256" t="n"/>
      <c r="I443" s="256" t="n"/>
      <c r="J443" s="256" t="n"/>
      <c r="K443" s="256" t="n"/>
      <c r="L443" s="256" t="n"/>
      <c r="M443" s="256" t="n"/>
      <c r="N443" s="256" t="n"/>
      <c r="O443" s="256" t="n"/>
      <c r="P443" s="256" t="n"/>
      <c r="Q443" s="264">
        <f>IF(COUNTA(D443:P443)=0,"",ROUND(AVERAGE(D443:P443),1))</f>
        <v/>
      </c>
      <c r="S443" s="256" t="n"/>
      <c r="T443" s="256" t="n"/>
      <c r="U443" s="256" t="n"/>
      <c r="V443" s="256" t="n"/>
      <c r="W443" s="256" t="n"/>
      <c r="X443" s="256" t="n"/>
      <c r="Y443" s="256" t="n"/>
      <c r="Z443" s="256" t="n"/>
      <c r="AA443" s="256" t="n"/>
      <c r="AB443" s="256" t="n"/>
      <c r="AC443" s="256" t="n"/>
      <c r="AD443" s="256" t="n"/>
      <c r="AE443" s="256" t="n"/>
      <c r="AF443" s="264">
        <f>IF(COUNTA(S443:AE443)=0,"",ROUND(AVERAGE(S443:AE443),1))</f>
        <v/>
      </c>
      <c r="AH443" s="256" t="n"/>
      <c r="AI443" s="256" t="n"/>
      <c r="AJ443" s="256" t="n"/>
      <c r="AK443" s="256" t="n"/>
      <c r="AL443" s="256" t="n"/>
      <c r="AM443" s="256" t="n"/>
      <c r="AN443" s="256" t="n"/>
      <c r="AO443" s="256" t="n"/>
      <c r="AP443" s="256" t="n"/>
      <c r="AQ443" s="256" t="n"/>
      <c r="AR443" s="256" t="n"/>
      <c r="AS443" s="256" t="n"/>
      <c r="AT443" s="256" t="n"/>
      <c r="AU443" s="237">
        <f>IF(COUNTA(AH443:AT443)=0,"",ROUND(AVERAGE(AH443:AT443),1))</f>
        <v/>
      </c>
    </row>
    <row r="444" ht="14.4" customHeight="1" s="185">
      <c r="A444" s="255" t="n">
        <v>13</v>
      </c>
      <c r="B444" s="194">
        <f t="array" ref="B444:B444">IFERROR(INDEX(Liste_Enfants!B$4:B$53,SMALL(IF(Liste_Enfants!E$4:E$53="D",ROW(Liste_Enfants!E$4:E$53)-3),13))&amp;" "&amp;INDEX(Liste_Enfants!C$4:C$53,SMALL(IF(Liste_Enfants!E$4:E$53="D",ROW(Liste_Enfants!E$4:E$53)-3),13)),"")</f>
        <v/>
      </c>
      <c r="C444" s="235" t="n"/>
      <c r="D444" s="256" t="n"/>
      <c r="E444" s="256" t="n"/>
      <c r="F444" s="256" t="n"/>
      <c r="G444" s="256" t="n"/>
      <c r="H444" s="256" t="n"/>
      <c r="I444" s="256" t="n"/>
      <c r="J444" s="256" t="n"/>
      <c r="K444" s="256" t="n"/>
      <c r="L444" s="256" t="n"/>
      <c r="M444" s="256" t="n"/>
      <c r="N444" s="256" t="n"/>
      <c r="O444" s="256" t="n"/>
      <c r="P444" s="256" t="n"/>
      <c r="Q444" s="264">
        <f>IF(COUNTA(D444:P444)=0,"",ROUND(AVERAGE(D444:P444),1))</f>
        <v/>
      </c>
      <c r="S444" s="256" t="n"/>
      <c r="T444" s="256" t="n"/>
      <c r="U444" s="256" t="n"/>
      <c r="V444" s="256" t="n"/>
      <c r="W444" s="256" t="n"/>
      <c r="X444" s="256" t="n"/>
      <c r="Y444" s="256" t="n"/>
      <c r="Z444" s="256" t="n"/>
      <c r="AA444" s="256" t="n"/>
      <c r="AB444" s="256" t="n"/>
      <c r="AC444" s="256" t="n"/>
      <c r="AD444" s="256" t="n"/>
      <c r="AE444" s="256" t="n"/>
      <c r="AF444" s="264">
        <f>IF(COUNTA(S444:AE444)=0,"",ROUND(AVERAGE(S444:AE444),1))</f>
        <v/>
      </c>
      <c r="AH444" s="256" t="n"/>
      <c r="AI444" s="256" t="n"/>
      <c r="AJ444" s="256" t="n"/>
      <c r="AK444" s="256" t="n"/>
      <c r="AL444" s="256" t="n"/>
      <c r="AM444" s="256" t="n"/>
      <c r="AN444" s="256" t="n"/>
      <c r="AO444" s="256" t="n"/>
      <c r="AP444" s="256" t="n"/>
      <c r="AQ444" s="256" t="n"/>
      <c r="AR444" s="256" t="n"/>
      <c r="AS444" s="256" t="n"/>
      <c r="AT444" s="256" t="n"/>
      <c r="AU444" s="237">
        <f>IF(COUNTA(AH444:AT444)=0,"",ROUND(AVERAGE(AH444:AT444),1))</f>
        <v/>
      </c>
    </row>
    <row r="445" ht="14.4" customHeight="1" s="185">
      <c r="A445" s="255" t="n">
        <v>14</v>
      </c>
      <c r="B445" s="194">
        <f t="array" ref="B445:B445">IFERROR(INDEX(Liste_Enfants!B$4:B$53,SMALL(IF(Liste_Enfants!E$4:E$53="D",ROW(Liste_Enfants!E$4:E$53)-3),14))&amp;" "&amp;INDEX(Liste_Enfants!C$4:C$53,SMALL(IF(Liste_Enfants!E$4:E$53="D",ROW(Liste_Enfants!E$4:E$53)-3),14)),"")</f>
        <v/>
      </c>
      <c r="C445" s="235" t="n"/>
      <c r="D445" s="256" t="n"/>
      <c r="E445" s="256" t="n"/>
      <c r="F445" s="256" t="n"/>
      <c r="G445" s="256" t="n"/>
      <c r="H445" s="256" t="n"/>
      <c r="I445" s="256" t="n"/>
      <c r="J445" s="256" t="n"/>
      <c r="K445" s="256" t="n"/>
      <c r="L445" s="256" t="n"/>
      <c r="M445" s="256" t="n"/>
      <c r="N445" s="256" t="n"/>
      <c r="O445" s="256" t="n"/>
      <c r="P445" s="256" t="n"/>
      <c r="Q445" s="264">
        <f>IF(COUNTA(D445:P445)=0,"",ROUND(AVERAGE(D445:P445),1))</f>
        <v/>
      </c>
      <c r="S445" s="256" t="n"/>
      <c r="T445" s="256" t="n"/>
      <c r="U445" s="256" t="n"/>
      <c r="V445" s="256" t="n"/>
      <c r="W445" s="256" t="n"/>
      <c r="X445" s="256" t="n"/>
      <c r="Y445" s="256" t="n"/>
      <c r="Z445" s="256" t="n"/>
      <c r="AA445" s="256" t="n"/>
      <c r="AB445" s="256" t="n"/>
      <c r="AC445" s="256" t="n"/>
      <c r="AD445" s="256" t="n"/>
      <c r="AE445" s="256" t="n"/>
      <c r="AF445" s="264">
        <f>IF(COUNTA(S445:AE445)=0,"",ROUND(AVERAGE(S445:AE445),1))</f>
        <v/>
      </c>
      <c r="AH445" s="256" t="n"/>
      <c r="AI445" s="256" t="n"/>
      <c r="AJ445" s="256" t="n"/>
      <c r="AK445" s="256" t="n"/>
      <c r="AL445" s="256" t="n"/>
      <c r="AM445" s="256" t="n"/>
      <c r="AN445" s="256" t="n"/>
      <c r="AO445" s="256" t="n"/>
      <c r="AP445" s="256" t="n"/>
      <c r="AQ445" s="256" t="n"/>
      <c r="AR445" s="256" t="n"/>
      <c r="AS445" s="256" t="n"/>
      <c r="AT445" s="256" t="n"/>
      <c r="AU445" s="237">
        <f>IF(COUNTA(AH445:AT445)=0,"",ROUND(AVERAGE(AH445:AT445),1))</f>
        <v/>
      </c>
    </row>
    <row r="446" ht="14.4" customHeight="1" s="185">
      <c r="A446" s="255" t="n">
        <v>15</v>
      </c>
      <c r="B446" s="194">
        <f t="array" ref="B446:B446">IFERROR(INDEX(Liste_Enfants!B$4:B$53,SMALL(IF(Liste_Enfants!E$4:E$53="D",ROW(Liste_Enfants!E$4:E$53)-3),15))&amp;" "&amp;INDEX(Liste_Enfants!C$4:C$53,SMALL(IF(Liste_Enfants!E$4:E$53="D",ROW(Liste_Enfants!E$4:E$53)-3),15)),"")</f>
        <v/>
      </c>
      <c r="C446" s="235" t="n"/>
      <c r="D446" s="256" t="n"/>
      <c r="E446" s="256" t="n"/>
      <c r="F446" s="256" t="n"/>
      <c r="G446" s="256" t="n"/>
      <c r="H446" s="256" t="n"/>
      <c r="I446" s="256" t="n"/>
      <c r="J446" s="256" t="n"/>
      <c r="K446" s="256" t="n"/>
      <c r="L446" s="256" t="n"/>
      <c r="M446" s="256" t="n"/>
      <c r="N446" s="256" t="n"/>
      <c r="O446" s="256" t="n"/>
      <c r="P446" s="256" t="n"/>
      <c r="Q446" s="264">
        <f>IF(COUNTA(D446:P446)=0,"",ROUND(AVERAGE(D446:P446),1))</f>
        <v/>
      </c>
      <c r="S446" s="256" t="n"/>
      <c r="T446" s="256" t="n"/>
      <c r="U446" s="256" t="n"/>
      <c r="V446" s="256" t="n"/>
      <c r="W446" s="256" t="n"/>
      <c r="X446" s="256" t="n"/>
      <c r="Y446" s="256" t="n"/>
      <c r="Z446" s="256" t="n"/>
      <c r="AA446" s="256" t="n"/>
      <c r="AB446" s="256" t="n"/>
      <c r="AC446" s="256" t="n"/>
      <c r="AD446" s="256" t="n"/>
      <c r="AE446" s="256" t="n"/>
      <c r="AF446" s="264">
        <f>IF(COUNTA(S446:AE446)=0,"",ROUND(AVERAGE(S446:AE446),1))</f>
        <v/>
      </c>
      <c r="AH446" s="256" t="n"/>
      <c r="AI446" s="256" t="n"/>
      <c r="AJ446" s="256" t="n"/>
      <c r="AK446" s="256" t="n"/>
      <c r="AL446" s="256" t="n"/>
      <c r="AM446" s="256" t="n"/>
      <c r="AN446" s="256" t="n"/>
      <c r="AO446" s="256" t="n"/>
      <c r="AP446" s="256" t="n"/>
      <c r="AQ446" s="256" t="n"/>
      <c r="AR446" s="256" t="n"/>
      <c r="AS446" s="256" t="n"/>
      <c r="AT446" s="256" t="n"/>
      <c r="AU446" s="237">
        <f>IF(COUNTA(AH446:AT446)=0,"",ROUND(AVERAGE(AH446:AT446),1))</f>
        <v/>
      </c>
    </row>
    <row r="447" ht="14.4" customHeight="1" s="185">
      <c r="A447" s="257" t="inlineStr">
        <is>
          <t>📊 MOY.</t>
        </is>
      </c>
      <c r="C447" s="235" t="n"/>
      <c r="D447" s="258">
        <f>IF(COUNTA(D432:D446)=0,"",ROUND(AVERAGE(D432:D446),1))</f>
        <v/>
      </c>
      <c r="E447" s="258">
        <f>IF(COUNTA(E432:E446)=0,"",ROUND(AVERAGE(E432:E446),1))</f>
        <v/>
      </c>
      <c r="F447" s="258">
        <f>IF(COUNTA(F432:F446)=0,"",ROUND(AVERAGE(F432:F446),1))</f>
        <v/>
      </c>
      <c r="G447" s="258">
        <f>IF(COUNTA(G432:G446)=0,"",ROUND(AVERAGE(G432:G446),1))</f>
        <v/>
      </c>
      <c r="H447" s="258">
        <f>IF(COUNTA(H432:H446)=0,"",ROUND(AVERAGE(H432:H446),1))</f>
        <v/>
      </c>
      <c r="I447" s="258">
        <f>IF(COUNTA(I432:I446)=0,"",ROUND(AVERAGE(I432:I446),1))</f>
        <v/>
      </c>
      <c r="J447" s="258">
        <f>IF(COUNTA(J432:J446)=0,"",ROUND(AVERAGE(J432:J446),1))</f>
        <v/>
      </c>
      <c r="K447" s="258">
        <f>IF(COUNTA(K432:K446)=0,"",ROUND(AVERAGE(K432:K446),1))</f>
        <v/>
      </c>
      <c r="L447" s="258">
        <f>IF(COUNTA(L432:L446)=0,"",ROUND(AVERAGE(L432:L446),1))</f>
        <v/>
      </c>
      <c r="M447" s="258">
        <f>IF(COUNTA(M432:M446)=0,"",ROUND(AVERAGE(M432:M446),1))</f>
        <v/>
      </c>
      <c r="N447" s="258">
        <f>IF(COUNTA(N432:N446)=0,"",ROUND(AVERAGE(N432:N446),1))</f>
        <v/>
      </c>
      <c r="O447" s="258">
        <f>IF(COUNTA(O432:O446)=0,"",ROUND(AVERAGE(O432:O446),1))</f>
        <v/>
      </c>
      <c r="P447" s="258">
        <f>IF(COUNTA(P432:P446)=0,"",ROUND(AVERAGE(P432:P446),1))</f>
        <v/>
      </c>
      <c r="Q447" s="265">
        <f>IF(COUNTA(Q432:Q446)=0,"",ROUND(AVERAGE(Q432:Q446),1))</f>
        <v/>
      </c>
      <c r="S447" s="258">
        <f>IF(COUNTA(S432:S446)=0,"",ROUND(AVERAGE(S432:S446),1))</f>
        <v/>
      </c>
      <c r="T447" s="258">
        <f>IF(COUNTA(T432:T446)=0,"",ROUND(AVERAGE(T432:T446),1))</f>
        <v/>
      </c>
      <c r="U447" s="258">
        <f>IF(COUNTA(U432:U446)=0,"",ROUND(AVERAGE(U432:U446),1))</f>
        <v/>
      </c>
      <c r="V447" s="258">
        <f>IF(COUNTA(V432:V446)=0,"",ROUND(AVERAGE(V432:V446),1))</f>
        <v/>
      </c>
      <c r="W447" s="258">
        <f>IF(COUNTA(W432:W446)=0,"",ROUND(AVERAGE(W432:W446),1))</f>
        <v/>
      </c>
      <c r="X447" s="258">
        <f>IF(COUNTA(X432:X446)=0,"",ROUND(AVERAGE(X432:X446),1))</f>
        <v/>
      </c>
      <c r="Y447" s="258">
        <f>IF(COUNTA(Y432:Y446)=0,"",ROUND(AVERAGE(Y432:Y446),1))</f>
        <v/>
      </c>
      <c r="Z447" s="258">
        <f>IF(COUNTA(Z432:Z446)=0,"",ROUND(AVERAGE(Z432:Z446),1))</f>
        <v/>
      </c>
      <c r="AA447" s="258">
        <f>IF(COUNTA(AA432:AA446)=0,"",ROUND(AVERAGE(AA432:AA446),1))</f>
        <v/>
      </c>
      <c r="AB447" s="258">
        <f>IF(COUNTA(AB432:AB446)=0,"",ROUND(AVERAGE(AB432:AB446),1))</f>
        <v/>
      </c>
      <c r="AC447" s="258">
        <f>IF(COUNTA(AC432:AC446)=0,"",ROUND(AVERAGE(AC432:AC446),1))</f>
        <v/>
      </c>
      <c r="AD447" s="258">
        <f>IF(COUNTA(AD432:AD446)=0,"",ROUND(AVERAGE(AD432:AD446),1))</f>
        <v/>
      </c>
      <c r="AE447" s="258">
        <f>IF(COUNTA(AE432:AE446)=0,"",ROUND(AVERAGE(AE432:AE446),1))</f>
        <v/>
      </c>
      <c r="AF447" s="265">
        <f>IF(COUNTA(AF432:AF446)=0,"",ROUND(AVERAGE(AF432:AF446),1))</f>
        <v/>
      </c>
      <c r="AH447" s="258">
        <f>IF(COUNTA(AH432:AH446)=0,"",ROUND(AVERAGE(AH432:AH446),1))</f>
        <v/>
      </c>
      <c r="AI447" s="258">
        <f>IF(COUNTA(AI432:AI446)=0,"",ROUND(AVERAGE(AI432:AI446),1))</f>
        <v/>
      </c>
      <c r="AJ447" s="258">
        <f>IF(COUNTA(AJ432:AJ446)=0,"",ROUND(AVERAGE(AJ432:AJ446),1))</f>
        <v/>
      </c>
      <c r="AK447" s="258">
        <f>IF(COUNTA(AK432:AK446)=0,"",ROUND(AVERAGE(AK432:AK446),1))</f>
        <v/>
      </c>
      <c r="AL447" s="258">
        <f>IF(COUNTA(AL432:AL446)=0,"",ROUND(AVERAGE(AL432:AL446),1))</f>
        <v/>
      </c>
      <c r="AM447" s="258">
        <f>IF(COUNTA(AM432:AM446)=0,"",ROUND(AVERAGE(AM432:AM446),1))</f>
        <v/>
      </c>
      <c r="AN447" s="258">
        <f>IF(COUNTA(AN432:AN446)=0,"",ROUND(AVERAGE(AN432:AN446),1))</f>
        <v/>
      </c>
      <c r="AO447" s="258">
        <f>IF(COUNTA(AO432:AO446)=0,"",ROUND(AVERAGE(AO432:AO446),1))</f>
        <v/>
      </c>
      <c r="AP447" s="258">
        <f>IF(COUNTA(AP432:AP446)=0,"",ROUND(AVERAGE(AP432:AP446),1))</f>
        <v/>
      </c>
      <c r="AQ447" s="258">
        <f>IF(COUNTA(AQ432:AQ446)=0,"",ROUND(AVERAGE(AQ432:AQ446),1))</f>
        <v/>
      </c>
      <c r="AR447" s="258">
        <f>IF(COUNTA(AR432:AR446)=0,"",ROUND(AVERAGE(AR432:AR446),1))</f>
        <v/>
      </c>
      <c r="AS447" s="258">
        <f>IF(COUNTA(AS432:AS446)=0,"",ROUND(AVERAGE(AS432:AS446),1))</f>
        <v/>
      </c>
      <c r="AT447" s="258">
        <f>IF(COUNTA(AT432:AT446)=0,"",ROUND(AVERAGE(AT432:AT446),1))</f>
        <v/>
      </c>
      <c r="AU447" s="272">
        <f>IF(COUNTA(AU432:AU446)=0,"",ROUND(AVERAGE(AU432:AU446),1))</f>
        <v/>
      </c>
    </row>
    <row r="448" ht="30" customHeight="1" s="185">
      <c r="A448" s="259" t="inlineStr">
        <is>
          <t>N°</t>
        </is>
      </c>
      <c r="B448" s="243" t="inlineStr">
        <is>
          <t>📅 MARDI</t>
        </is>
      </c>
      <c r="C448" s="228" t="n"/>
      <c r="D448" s="229" t="inlineStr">
        <is>
          <t>Règles</t>
        </is>
      </c>
      <c r="E448" s="229" t="inlineStr">
        <is>
          <t>Coopér.</t>
        </is>
      </c>
      <c r="F448" s="229" t="inlineStr">
        <is>
          <t>Comm.</t>
        </is>
      </c>
      <c r="G448" s="229" t="inlineStr">
        <is>
          <t>Entraide</t>
        </is>
      </c>
      <c r="H448" s="230" t="inlineStr">
        <is>
          <t>Initiat.</t>
        </is>
      </c>
      <c r="I448" s="230" t="inlineStr">
        <is>
          <t>Gest.mat</t>
        </is>
      </c>
      <c r="J448" s="230" t="inlineStr">
        <is>
          <t>Orga.</t>
        </is>
      </c>
      <c r="K448" s="231" t="inlineStr">
        <is>
          <t>Imagin.</t>
        </is>
      </c>
      <c r="L448" s="231" t="inlineStr">
        <is>
          <t>Expr.art</t>
        </is>
      </c>
      <c r="M448" s="231" t="inlineStr">
        <is>
          <t>Expr.corp</t>
        </is>
      </c>
      <c r="N448" s="232" t="inlineStr">
        <is>
          <t>Coord.</t>
        </is>
      </c>
      <c r="O448" s="232" t="inlineStr">
        <is>
          <t>Endur.</t>
        </is>
      </c>
      <c r="P448" s="232" t="inlineStr">
        <is>
          <t>Esp.sport</t>
        </is>
      </c>
      <c r="Q448" s="267" t="inlineStr">
        <is>
          <t>MOY</t>
        </is>
      </c>
      <c r="R448" s="268" t="inlineStr">
        <is>
          <t>▼ Activité</t>
        </is>
      </c>
      <c r="S448" s="229" t="inlineStr">
        <is>
          <t>Règles</t>
        </is>
      </c>
      <c r="T448" s="229" t="inlineStr">
        <is>
          <t>Coopér.</t>
        </is>
      </c>
      <c r="U448" s="229" t="inlineStr">
        <is>
          <t>Comm.</t>
        </is>
      </c>
      <c r="V448" s="229" t="inlineStr">
        <is>
          <t>Entraide</t>
        </is>
      </c>
      <c r="W448" s="230" t="inlineStr">
        <is>
          <t>Initiat.</t>
        </is>
      </c>
      <c r="X448" s="230" t="inlineStr">
        <is>
          <t>Gest.mat</t>
        </is>
      </c>
      <c r="Y448" s="230" t="inlineStr">
        <is>
          <t>Orga.</t>
        </is>
      </c>
      <c r="Z448" s="231" t="inlineStr">
        <is>
          <t>Imagin.</t>
        </is>
      </c>
      <c r="AA448" s="231" t="inlineStr">
        <is>
          <t>Expr.art</t>
        </is>
      </c>
      <c r="AB448" s="231" t="inlineStr">
        <is>
          <t>Expr.corp</t>
        </is>
      </c>
      <c r="AC448" s="232" t="inlineStr">
        <is>
          <t>Coord.</t>
        </is>
      </c>
      <c r="AD448" s="232" t="inlineStr">
        <is>
          <t>Endur.</t>
        </is>
      </c>
      <c r="AE448" s="232" t="inlineStr">
        <is>
          <t>Esp.sport</t>
        </is>
      </c>
      <c r="AF448" s="267" t="inlineStr">
        <is>
          <t>MOY</t>
        </is>
      </c>
      <c r="AH448" s="229" t="inlineStr">
        <is>
          <t>Règles</t>
        </is>
      </c>
      <c r="AI448" s="229" t="inlineStr">
        <is>
          <t>Coopér.</t>
        </is>
      </c>
      <c r="AJ448" s="229" t="inlineStr">
        <is>
          <t>Comm.</t>
        </is>
      </c>
      <c r="AK448" s="229" t="inlineStr">
        <is>
          <t>Entraide</t>
        </is>
      </c>
      <c r="AL448" s="230" t="inlineStr">
        <is>
          <t>Initiat.</t>
        </is>
      </c>
      <c r="AM448" s="230" t="inlineStr">
        <is>
          <t>Gest.mat</t>
        </is>
      </c>
      <c r="AN448" s="230" t="inlineStr">
        <is>
          <t>Orga.</t>
        </is>
      </c>
      <c r="AO448" s="231" t="inlineStr">
        <is>
          <t>Imagin.</t>
        </is>
      </c>
      <c r="AP448" s="231" t="inlineStr">
        <is>
          <t>Expr.art</t>
        </is>
      </c>
      <c r="AQ448" s="231" t="inlineStr">
        <is>
          <t>Expr.corp</t>
        </is>
      </c>
      <c r="AR448" s="232" t="inlineStr">
        <is>
          <t>Coord.</t>
        </is>
      </c>
      <c r="AS448" s="232" t="inlineStr">
        <is>
          <t>Endur.</t>
        </is>
      </c>
      <c r="AT448" s="232" t="inlineStr">
        <is>
          <t>Esp.sport</t>
        </is>
      </c>
      <c r="AU448" s="269" t="inlineStr">
        <is>
          <t>MOY</t>
        </is>
      </c>
    </row>
    <row r="449" ht="14.4" customHeight="1" s="185">
      <c r="A449" s="255" t="n">
        <v>1</v>
      </c>
      <c r="B449" s="194">
        <f t="array" ref="B449:B449">IFERROR(INDEX(Liste_Enfants!B$4:B$53,SMALL(IF(Liste_Enfants!E$4:E$53="D",ROW(Liste_Enfants!E$4:E$53)-3),1))&amp;" "&amp;INDEX(Liste_Enfants!C$4:C$53,SMALL(IF(Liste_Enfants!E$4:E$53="D",ROW(Liste_Enfants!E$4:E$53)-3),1)),"")</f>
        <v/>
      </c>
      <c r="C449" s="235" t="n"/>
      <c r="D449" s="256" t="n"/>
      <c r="E449" s="256" t="n"/>
      <c r="F449" s="256" t="n"/>
      <c r="G449" s="256" t="n"/>
      <c r="H449" s="256" t="n"/>
      <c r="I449" s="256" t="n"/>
      <c r="J449" s="256" t="n"/>
      <c r="K449" s="256" t="n"/>
      <c r="L449" s="256" t="n"/>
      <c r="M449" s="256" t="n"/>
      <c r="N449" s="256" t="n"/>
      <c r="O449" s="256" t="n"/>
      <c r="P449" s="256" t="n"/>
      <c r="Q449" s="264">
        <f>IF(COUNTA(D449:P449)=0,"",ROUND(AVERAGE(D449:P449),1))</f>
        <v/>
      </c>
      <c r="S449" s="256" t="n"/>
      <c r="T449" s="256" t="n"/>
      <c r="U449" s="256" t="n"/>
      <c r="V449" s="256" t="n"/>
      <c r="W449" s="256" t="n"/>
      <c r="X449" s="256" t="n"/>
      <c r="Y449" s="256" t="n"/>
      <c r="Z449" s="256" t="n"/>
      <c r="AA449" s="256" t="n"/>
      <c r="AB449" s="256" t="n"/>
      <c r="AC449" s="256" t="n"/>
      <c r="AD449" s="256" t="n"/>
      <c r="AE449" s="256" t="n"/>
      <c r="AF449" s="264">
        <f>IF(COUNTA(S449:AE449)=0,"",ROUND(AVERAGE(S449:AE449),1))</f>
        <v/>
      </c>
      <c r="AH449" s="256" t="n"/>
      <c r="AI449" s="256" t="n"/>
      <c r="AJ449" s="256" t="n"/>
      <c r="AK449" s="256" t="n"/>
      <c r="AL449" s="256" t="n"/>
      <c r="AM449" s="256" t="n"/>
      <c r="AN449" s="256" t="n"/>
      <c r="AO449" s="256" t="n"/>
      <c r="AP449" s="256" t="n"/>
      <c r="AQ449" s="256" t="n"/>
      <c r="AR449" s="256" t="n"/>
      <c r="AS449" s="256" t="n"/>
      <c r="AT449" s="256" t="n"/>
      <c r="AU449" s="237">
        <f>IF(COUNTA(AH449:AT449)=0,"",ROUND(AVERAGE(AH449:AT449),1))</f>
        <v/>
      </c>
    </row>
    <row r="450" ht="14.4" customHeight="1" s="185">
      <c r="A450" s="255" t="n">
        <v>2</v>
      </c>
      <c r="B450" s="194">
        <f t="array" ref="B450:B450">IFERROR(INDEX(Liste_Enfants!B$4:B$53,SMALL(IF(Liste_Enfants!E$4:E$53="D",ROW(Liste_Enfants!E$4:E$53)-3),2))&amp;" "&amp;INDEX(Liste_Enfants!C$4:C$53,SMALL(IF(Liste_Enfants!E$4:E$53="D",ROW(Liste_Enfants!E$4:E$53)-3),2)),"")</f>
        <v/>
      </c>
      <c r="C450" s="235" t="n"/>
      <c r="D450" s="256" t="n"/>
      <c r="E450" s="256" t="n"/>
      <c r="F450" s="256" t="n"/>
      <c r="G450" s="256" t="n"/>
      <c r="H450" s="256" t="n"/>
      <c r="I450" s="256" t="n"/>
      <c r="J450" s="256" t="n"/>
      <c r="K450" s="256" t="n"/>
      <c r="L450" s="256" t="n"/>
      <c r="M450" s="256" t="n"/>
      <c r="N450" s="256" t="n"/>
      <c r="O450" s="256" t="n"/>
      <c r="P450" s="256" t="n"/>
      <c r="Q450" s="264">
        <f>IF(COUNTA(D450:P450)=0,"",ROUND(AVERAGE(D450:P450),1))</f>
        <v/>
      </c>
      <c r="S450" s="256" t="n"/>
      <c r="T450" s="256" t="n"/>
      <c r="U450" s="256" t="n"/>
      <c r="V450" s="256" t="n"/>
      <c r="W450" s="256" t="n"/>
      <c r="X450" s="256" t="n"/>
      <c r="Y450" s="256" t="n"/>
      <c r="Z450" s="256" t="n"/>
      <c r="AA450" s="256" t="n"/>
      <c r="AB450" s="256" t="n"/>
      <c r="AC450" s="256" t="n"/>
      <c r="AD450" s="256" t="n"/>
      <c r="AE450" s="256" t="n"/>
      <c r="AF450" s="264">
        <f>IF(COUNTA(S450:AE450)=0,"",ROUND(AVERAGE(S450:AE450),1))</f>
        <v/>
      </c>
      <c r="AH450" s="256" t="n"/>
      <c r="AI450" s="256" t="n"/>
      <c r="AJ450" s="256" t="n"/>
      <c r="AK450" s="256" t="n"/>
      <c r="AL450" s="256" t="n"/>
      <c r="AM450" s="256" t="n"/>
      <c r="AN450" s="256" t="n"/>
      <c r="AO450" s="256" t="n"/>
      <c r="AP450" s="256" t="n"/>
      <c r="AQ450" s="256" t="n"/>
      <c r="AR450" s="256" t="n"/>
      <c r="AS450" s="256" t="n"/>
      <c r="AT450" s="256" t="n"/>
      <c r="AU450" s="237">
        <f>IF(COUNTA(AH450:AT450)=0,"",ROUND(AVERAGE(AH450:AT450),1))</f>
        <v/>
      </c>
    </row>
    <row r="451" ht="14.4" customHeight="1" s="185">
      <c r="A451" s="255" t="n">
        <v>3</v>
      </c>
      <c r="B451" s="194">
        <f t="array" ref="B451:B451">IFERROR(INDEX(Liste_Enfants!B$4:B$53,SMALL(IF(Liste_Enfants!E$4:E$53="D",ROW(Liste_Enfants!E$4:E$53)-3),3))&amp;" "&amp;INDEX(Liste_Enfants!C$4:C$53,SMALL(IF(Liste_Enfants!E$4:E$53="D",ROW(Liste_Enfants!E$4:E$53)-3),3)),"")</f>
        <v/>
      </c>
      <c r="C451" s="235" t="n"/>
      <c r="D451" s="256" t="n"/>
      <c r="E451" s="256" t="n"/>
      <c r="F451" s="256" t="n"/>
      <c r="G451" s="256" t="n"/>
      <c r="H451" s="256" t="n"/>
      <c r="I451" s="256" t="n"/>
      <c r="J451" s="256" t="n"/>
      <c r="K451" s="256" t="n"/>
      <c r="L451" s="256" t="n"/>
      <c r="M451" s="256" t="n"/>
      <c r="N451" s="256" t="n"/>
      <c r="O451" s="256" t="n"/>
      <c r="P451" s="256" t="n"/>
      <c r="Q451" s="264">
        <f>IF(COUNTA(D451:P451)=0,"",ROUND(AVERAGE(D451:P451),1))</f>
        <v/>
      </c>
      <c r="S451" s="256" t="n"/>
      <c r="T451" s="256" t="n"/>
      <c r="U451" s="256" t="n"/>
      <c r="V451" s="256" t="n"/>
      <c r="W451" s="256" t="n"/>
      <c r="X451" s="256" t="n"/>
      <c r="Y451" s="256" t="n"/>
      <c r="Z451" s="256" t="n"/>
      <c r="AA451" s="256" t="n"/>
      <c r="AB451" s="256" t="n"/>
      <c r="AC451" s="256" t="n"/>
      <c r="AD451" s="256" t="n"/>
      <c r="AE451" s="256" t="n"/>
      <c r="AF451" s="264">
        <f>IF(COUNTA(S451:AE451)=0,"",ROUND(AVERAGE(S451:AE451),1))</f>
        <v/>
      </c>
      <c r="AH451" s="256" t="n"/>
      <c r="AI451" s="256" t="n"/>
      <c r="AJ451" s="256" t="n"/>
      <c r="AK451" s="256" t="n"/>
      <c r="AL451" s="256" t="n"/>
      <c r="AM451" s="256" t="n"/>
      <c r="AN451" s="256" t="n"/>
      <c r="AO451" s="256" t="n"/>
      <c r="AP451" s="256" t="n"/>
      <c r="AQ451" s="256" t="n"/>
      <c r="AR451" s="256" t="n"/>
      <c r="AS451" s="256" t="n"/>
      <c r="AT451" s="256" t="n"/>
      <c r="AU451" s="237">
        <f>IF(COUNTA(AH451:AT451)=0,"",ROUND(AVERAGE(AH451:AT451),1))</f>
        <v/>
      </c>
    </row>
    <row r="452" ht="14.4" customHeight="1" s="185">
      <c r="A452" s="255" t="n">
        <v>4</v>
      </c>
      <c r="B452" s="194">
        <f t="array" ref="B452:B452">IFERROR(INDEX(Liste_Enfants!B$4:B$53,SMALL(IF(Liste_Enfants!E$4:E$53="D",ROW(Liste_Enfants!E$4:E$53)-3),4))&amp;" "&amp;INDEX(Liste_Enfants!C$4:C$53,SMALL(IF(Liste_Enfants!E$4:E$53="D",ROW(Liste_Enfants!E$4:E$53)-3),4)),"")</f>
        <v/>
      </c>
      <c r="C452" s="235" t="n"/>
      <c r="D452" s="256" t="n"/>
      <c r="E452" s="256" t="n"/>
      <c r="F452" s="256" t="n"/>
      <c r="G452" s="256" t="n"/>
      <c r="H452" s="256" t="n"/>
      <c r="I452" s="256" t="n"/>
      <c r="J452" s="256" t="n"/>
      <c r="K452" s="256" t="n"/>
      <c r="L452" s="256" t="n"/>
      <c r="M452" s="256" t="n"/>
      <c r="N452" s="256" t="n"/>
      <c r="O452" s="256" t="n"/>
      <c r="P452" s="256" t="n"/>
      <c r="Q452" s="264">
        <f>IF(COUNTA(D452:P452)=0,"",ROUND(AVERAGE(D452:P452),1))</f>
        <v/>
      </c>
      <c r="S452" s="256" t="n"/>
      <c r="T452" s="256" t="n"/>
      <c r="U452" s="256" t="n"/>
      <c r="V452" s="256" t="n"/>
      <c r="W452" s="256" t="n"/>
      <c r="X452" s="256" t="n"/>
      <c r="Y452" s="256" t="n"/>
      <c r="Z452" s="256" t="n"/>
      <c r="AA452" s="256" t="n"/>
      <c r="AB452" s="256" t="n"/>
      <c r="AC452" s="256" t="n"/>
      <c r="AD452" s="256" t="n"/>
      <c r="AE452" s="256" t="n"/>
      <c r="AF452" s="264">
        <f>IF(COUNTA(S452:AE452)=0,"",ROUND(AVERAGE(S452:AE452),1))</f>
        <v/>
      </c>
      <c r="AH452" s="256" t="n"/>
      <c r="AI452" s="256" t="n"/>
      <c r="AJ452" s="256" t="n"/>
      <c r="AK452" s="256" t="n"/>
      <c r="AL452" s="256" t="n"/>
      <c r="AM452" s="256" t="n"/>
      <c r="AN452" s="256" t="n"/>
      <c r="AO452" s="256" t="n"/>
      <c r="AP452" s="256" t="n"/>
      <c r="AQ452" s="256" t="n"/>
      <c r="AR452" s="256" t="n"/>
      <c r="AS452" s="256" t="n"/>
      <c r="AT452" s="256" t="n"/>
      <c r="AU452" s="237">
        <f>IF(COUNTA(AH452:AT452)=0,"",ROUND(AVERAGE(AH452:AT452),1))</f>
        <v/>
      </c>
    </row>
    <row r="453" ht="14.4" customHeight="1" s="185">
      <c r="A453" s="255" t="n">
        <v>5</v>
      </c>
      <c r="B453" s="194">
        <f t="array" ref="B453:B453">IFERROR(INDEX(Liste_Enfants!B$4:B$53,SMALL(IF(Liste_Enfants!E$4:E$53="D",ROW(Liste_Enfants!E$4:E$53)-3),5))&amp;" "&amp;INDEX(Liste_Enfants!C$4:C$53,SMALL(IF(Liste_Enfants!E$4:E$53="D",ROW(Liste_Enfants!E$4:E$53)-3),5)),"")</f>
        <v/>
      </c>
      <c r="C453" s="235" t="n"/>
      <c r="D453" s="256" t="n"/>
      <c r="E453" s="256" t="n"/>
      <c r="F453" s="256" t="n"/>
      <c r="G453" s="256" t="n"/>
      <c r="H453" s="256" t="n"/>
      <c r="I453" s="256" t="n"/>
      <c r="J453" s="256" t="n"/>
      <c r="K453" s="256" t="n"/>
      <c r="L453" s="256" t="n"/>
      <c r="M453" s="256" t="n"/>
      <c r="N453" s="256" t="n"/>
      <c r="O453" s="256" t="n"/>
      <c r="P453" s="256" t="n"/>
      <c r="Q453" s="264">
        <f>IF(COUNTA(D453:P453)=0,"",ROUND(AVERAGE(D453:P453),1))</f>
        <v/>
      </c>
      <c r="S453" s="256" t="n"/>
      <c r="T453" s="256" t="n"/>
      <c r="U453" s="256" t="n"/>
      <c r="V453" s="256" t="n"/>
      <c r="W453" s="256" t="n"/>
      <c r="X453" s="256" t="n"/>
      <c r="Y453" s="256" t="n"/>
      <c r="Z453" s="256" t="n"/>
      <c r="AA453" s="256" t="n"/>
      <c r="AB453" s="256" t="n"/>
      <c r="AC453" s="256" t="n"/>
      <c r="AD453" s="256" t="n"/>
      <c r="AE453" s="256" t="n"/>
      <c r="AF453" s="264">
        <f>IF(COUNTA(S453:AE453)=0,"",ROUND(AVERAGE(S453:AE453),1))</f>
        <v/>
      </c>
      <c r="AH453" s="256" t="n"/>
      <c r="AI453" s="256" t="n"/>
      <c r="AJ453" s="256" t="n"/>
      <c r="AK453" s="256" t="n"/>
      <c r="AL453" s="256" t="n"/>
      <c r="AM453" s="256" t="n"/>
      <c r="AN453" s="256" t="n"/>
      <c r="AO453" s="256" t="n"/>
      <c r="AP453" s="256" t="n"/>
      <c r="AQ453" s="256" t="n"/>
      <c r="AR453" s="256" t="n"/>
      <c r="AS453" s="256" t="n"/>
      <c r="AT453" s="256" t="n"/>
      <c r="AU453" s="237">
        <f>IF(COUNTA(AH453:AT453)=0,"",ROUND(AVERAGE(AH453:AT453),1))</f>
        <v/>
      </c>
    </row>
    <row r="454" ht="14.4" customHeight="1" s="185">
      <c r="A454" s="255" t="n">
        <v>6</v>
      </c>
      <c r="B454" s="194">
        <f t="array" ref="B454:B454">IFERROR(INDEX(Liste_Enfants!B$4:B$53,SMALL(IF(Liste_Enfants!E$4:E$53="D",ROW(Liste_Enfants!E$4:E$53)-3),6))&amp;" "&amp;INDEX(Liste_Enfants!C$4:C$53,SMALL(IF(Liste_Enfants!E$4:E$53="D",ROW(Liste_Enfants!E$4:E$53)-3),6)),"")</f>
        <v/>
      </c>
      <c r="C454" s="235" t="n"/>
      <c r="D454" s="256" t="n"/>
      <c r="E454" s="256" t="n"/>
      <c r="F454" s="256" t="n"/>
      <c r="G454" s="256" t="n"/>
      <c r="H454" s="256" t="n"/>
      <c r="I454" s="256" t="n"/>
      <c r="J454" s="256" t="n"/>
      <c r="K454" s="256" t="n"/>
      <c r="L454" s="256" t="n"/>
      <c r="M454" s="256" t="n"/>
      <c r="N454" s="256" t="n"/>
      <c r="O454" s="256" t="n"/>
      <c r="P454" s="256" t="n"/>
      <c r="Q454" s="264">
        <f>IF(COUNTA(D454:P454)=0,"",ROUND(AVERAGE(D454:P454),1))</f>
        <v/>
      </c>
      <c r="S454" s="256" t="n"/>
      <c r="T454" s="256" t="n"/>
      <c r="U454" s="256" t="n"/>
      <c r="V454" s="256" t="n"/>
      <c r="W454" s="256" t="n"/>
      <c r="X454" s="256" t="n"/>
      <c r="Y454" s="256" t="n"/>
      <c r="Z454" s="256" t="n"/>
      <c r="AA454" s="256" t="n"/>
      <c r="AB454" s="256" t="n"/>
      <c r="AC454" s="256" t="n"/>
      <c r="AD454" s="256" t="n"/>
      <c r="AE454" s="256" t="n"/>
      <c r="AF454" s="264">
        <f>IF(COUNTA(S454:AE454)=0,"",ROUND(AVERAGE(S454:AE454),1))</f>
        <v/>
      </c>
      <c r="AH454" s="256" t="n"/>
      <c r="AI454" s="256" t="n"/>
      <c r="AJ454" s="256" t="n"/>
      <c r="AK454" s="256" t="n"/>
      <c r="AL454" s="256" t="n"/>
      <c r="AM454" s="256" t="n"/>
      <c r="AN454" s="256" t="n"/>
      <c r="AO454" s="256" t="n"/>
      <c r="AP454" s="256" t="n"/>
      <c r="AQ454" s="256" t="n"/>
      <c r="AR454" s="256" t="n"/>
      <c r="AS454" s="256" t="n"/>
      <c r="AT454" s="256" t="n"/>
      <c r="AU454" s="237">
        <f>IF(COUNTA(AH454:AT454)=0,"",ROUND(AVERAGE(AH454:AT454),1))</f>
        <v/>
      </c>
    </row>
    <row r="455" ht="14.4" customHeight="1" s="185">
      <c r="A455" s="255" t="n">
        <v>7</v>
      </c>
      <c r="B455" s="194">
        <f t="array" ref="B455:B455">IFERROR(INDEX(Liste_Enfants!B$4:B$53,SMALL(IF(Liste_Enfants!E$4:E$53="D",ROW(Liste_Enfants!E$4:E$53)-3),7))&amp;" "&amp;INDEX(Liste_Enfants!C$4:C$53,SMALL(IF(Liste_Enfants!E$4:E$53="D",ROW(Liste_Enfants!E$4:E$53)-3),7)),"")</f>
        <v/>
      </c>
      <c r="C455" s="235" t="n"/>
      <c r="D455" s="256" t="n"/>
      <c r="E455" s="256" t="n"/>
      <c r="F455" s="256" t="n"/>
      <c r="G455" s="256" t="n"/>
      <c r="H455" s="256" t="n"/>
      <c r="I455" s="256" t="n"/>
      <c r="J455" s="256" t="n"/>
      <c r="K455" s="256" t="n"/>
      <c r="L455" s="256" t="n"/>
      <c r="M455" s="256" t="n"/>
      <c r="N455" s="256" t="n"/>
      <c r="O455" s="256" t="n"/>
      <c r="P455" s="256" t="n"/>
      <c r="Q455" s="264">
        <f>IF(COUNTA(D455:P455)=0,"",ROUND(AVERAGE(D455:P455),1))</f>
        <v/>
      </c>
      <c r="S455" s="256" t="n"/>
      <c r="T455" s="256" t="n"/>
      <c r="U455" s="256" t="n"/>
      <c r="V455" s="256" t="n"/>
      <c r="W455" s="256" t="n"/>
      <c r="X455" s="256" t="n"/>
      <c r="Y455" s="256" t="n"/>
      <c r="Z455" s="256" t="n"/>
      <c r="AA455" s="256" t="n"/>
      <c r="AB455" s="256" t="n"/>
      <c r="AC455" s="256" t="n"/>
      <c r="AD455" s="256" t="n"/>
      <c r="AE455" s="256" t="n"/>
      <c r="AF455" s="264">
        <f>IF(COUNTA(S455:AE455)=0,"",ROUND(AVERAGE(S455:AE455),1))</f>
        <v/>
      </c>
      <c r="AH455" s="256" t="n"/>
      <c r="AI455" s="256" t="n"/>
      <c r="AJ455" s="256" t="n"/>
      <c r="AK455" s="256" t="n"/>
      <c r="AL455" s="256" t="n"/>
      <c r="AM455" s="256" t="n"/>
      <c r="AN455" s="256" t="n"/>
      <c r="AO455" s="256" t="n"/>
      <c r="AP455" s="256" t="n"/>
      <c r="AQ455" s="256" t="n"/>
      <c r="AR455" s="256" t="n"/>
      <c r="AS455" s="256" t="n"/>
      <c r="AT455" s="256" t="n"/>
      <c r="AU455" s="237">
        <f>IF(COUNTA(AH455:AT455)=0,"",ROUND(AVERAGE(AH455:AT455),1))</f>
        <v/>
      </c>
    </row>
    <row r="456" ht="14.4" customHeight="1" s="185">
      <c r="A456" s="255" t="n">
        <v>8</v>
      </c>
      <c r="B456" s="194">
        <f t="array" ref="B456:B456">IFERROR(INDEX(Liste_Enfants!B$4:B$53,SMALL(IF(Liste_Enfants!E$4:E$53="D",ROW(Liste_Enfants!E$4:E$53)-3),8))&amp;" "&amp;INDEX(Liste_Enfants!C$4:C$53,SMALL(IF(Liste_Enfants!E$4:E$53="D",ROW(Liste_Enfants!E$4:E$53)-3),8)),"")</f>
        <v/>
      </c>
      <c r="C456" s="235" t="n"/>
      <c r="D456" s="256" t="n"/>
      <c r="E456" s="256" t="n"/>
      <c r="F456" s="256" t="n"/>
      <c r="G456" s="256" t="n"/>
      <c r="H456" s="256" t="n"/>
      <c r="I456" s="256" t="n"/>
      <c r="J456" s="256" t="n"/>
      <c r="K456" s="256" t="n"/>
      <c r="L456" s="256" t="n"/>
      <c r="M456" s="256" t="n"/>
      <c r="N456" s="256" t="n"/>
      <c r="O456" s="256" t="n"/>
      <c r="P456" s="256" t="n"/>
      <c r="Q456" s="264">
        <f>IF(COUNTA(D456:P456)=0,"",ROUND(AVERAGE(D456:P456),1))</f>
        <v/>
      </c>
      <c r="S456" s="256" t="n"/>
      <c r="T456" s="256" t="n"/>
      <c r="U456" s="256" t="n"/>
      <c r="V456" s="256" t="n"/>
      <c r="W456" s="256" t="n"/>
      <c r="X456" s="256" t="n"/>
      <c r="Y456" s="256" t="n"/>
      <c r="Z456" s="256" t="n"/>
      <c r="AA456" s="256" t="n"/>
      <c r="AB456" s="256" t="n"/>
      <c r="AC456" s="256" t="n"/>
      <c r="AD456" s="256" t="n"/>
      <c r="AE456" s="256" t="n"/>
      <c r="AF456" s="264">
        <f>IF(COUNTA(S456:AE456)=0,"",ROUND(AVERAGE(S456:AE456),1))</f>
        <v/>
      </c>
      <c r="AH456" s="256" t="n"/>
      <c r="AI456" s="256" t="n"/>
      <c r="AJ456" s="256" t="n"/>
      <c r="AK456" s="256" t="n"/>
      <c r="AL456" s="256" t="n"/>
      <c r="AM456" s="256" t="n"/>
      <c r="AN456" s="256" t="n"/>
      <c r="AO456" s="256" t="n"/>
      <c r="AP456" s="256" t="n"/>
      <c r="AQ456" s="256" t="n"/>
      <c r="AR456" s="256" t="n"/>
      <c r="AS456" s="256" t="n"/>
      <c r="AT456" s="256" t="n"/>
      <c r="AU456" s="237">
        <f>IF(COUNTA(AH456:AT456)=0,"",ROUND(AVERAGE(AH456:AT456),1))</f>
        <v/>
      </c>
    </row>
    <row r="457" ht="14.4" customHeight="1" s="185">
      <c r="A457" s="255" t="n">
        <v>9</v>
      </c>
      <c r="B457" s="194">
        <f t="array" ref="B457:B457">IFERROR(INDEX(Liste_Enfants!B$4:B$53,SMALL(IF(Liste_Enfants!E$4:E$53="D",ROW(Liste_Enfants!E$4:E$53)-3),9))&amp;" "&amp;INDEX(Liste_Enfants!C$4:C$53,SMALL(IF(Liste_Enfants!E$4:E$53="D",ROW(Liste_Enfants!E$4:E$53)-3),9)),"")</f>
        <v/>
      </c>
      <c r="C457" s="235" t="n"/>
      <c r="D457" s="256" t="n"/>
      <c r="E457" s="256" t="n"/>
      <c r="F457" s="256" t="n"/>
      <c r="G457" s="256" t="n"/>
      <c r="H457" s="256" t="n"/>
      <c r="I457" s="256" t="n"/>
      <c r="J457" s="256" t="n"/>
      <c r="K457" s="256" t="n"/>
      <c r="L457" s="256" t="n"/>
      <c r="M457" s="256" t="n"/>
      <c r="N457" s="256" t="n"/>
      <c r="O457" s="256" t="n"/>
      <c r="P457" s="256" t="n"/>
      <c r="Q457" s="264">
        <f>IF(COUNTA(D457:P457)=0,"",ROUND(AVERAGE(D457:P457),1))</f>
        <v/>
      </c>
      <c r="S457" s="256" t="n"/>
      <c r="T457" s="256" t="n"/>
      <c r="U457" s="256" t="n"/>
      <c r="V457" s="256" t="n"/>
      <c r="W457" s="256" t="n"/>
      <c r="X457" s="256" t="n"/>
      <c r="Y457" s="256" t="n"/>
      <c r="Z457" s="256" t="n"/>
      <c r="AA457" s="256" t="n"/>
      <c r="AB457" s="256" t="n"/>
      <c r="AC457" s="256" t="n"/>
      <c r="AD457" s="256" t="n"/>
      <c r="AE457" s="256" t="n"/>
      <c r="AF457" s="264">
        <f>IF(COUNTA(S457:AE457)=0,"",ROUND(AVERAGE(S457:AE457),1))</f>
        <v/>
      </c>
      <c r="AH457" s="256" t="n"/>
      <c r="AI457" s="256" t="n"/>
      <c r="AJ457" s="256" t="n"/>
      <c r="AK457" s="256" t="n"/>
      <c r="AL457" s="256" t="n"/>
      <c r="AM457" s="256" t="n"/>
      <c r="AN457" s="256" t="n"/>
      <c r="AO457" s="256" t="n"/>
      <c r="AP457" s="256" t="n"/>
      <c r="AQ457" s="256" t="n"/>
      <c r="AR457" s="256" t="n"/>
      <c r="AS457" s="256" t="n"/>
      <c r="AT457" s="256" t="n"/>
      <c r="AU457" s="237">
        <f>IF(COUNTA(AH457:AT457)=0,"",ROUND(AVERAGE(AH457:AT457),1))</f>
        <v/>
      </c>
    </row>
    <row r="458" ht="14.4" customHeight="1" s="185">
      <c r="A458" s="255" t="n">
        <v>10</v>
      </c>
      <c r="B458" s="194">
        <f t="array" ref="B458:B458">IFERROR(INDEX(Liste_Enfants!B$4:B$53,SMALL(IF(Liste_Enfants!E$4:E$53="D",ROW(Liste_Enfants!E$4:E$53)-3),10))&amp;" "&amp;INDEX(Liste_Enfants!C$4:C$53,SMALL(IF(Liste_Enfants!E$4:E$53="D",ROW(Liste_Enfants!E$4:E$53)-3),10)),"")</f>
        <v/>
      </c>
      <c r="C458" s="235" t="n"/>
      <c r="D458" s="256" t="n"/>
      <c r="E458" s="256" t="n"/>
      <c r="F458" s="256" t="n"/>
      <c r="G458" s="256" t="n"/>
      <c r="H458" s="256" t="n"/>
      <c r="I458" s="256" t="n"/>
      <c r="J458" s="256" t="n"/>
      <c r="K458" s="256" t="n"/>
      <c r="L458" s="256" t="n"/>
      <c r="M458" s="256" t="n"/>
      <c r="N458" s="256" t="n"/>
      <c r="O458" s="256" t="n"/>
      <c r="P458" s="256" t="n"/>
      <c r="Q458" s="264">
        <f>IF(COUNTA(D458:P458)=0,"",ROUND(AVERAGE(D458:P458),1))</f>
        <v/>
      </c>
      <c r="S458" s="256" t="n"/>
      <c r="T458" s="256" t="n"/>
      <c r="U458" s="256" t="n"/>
      <c r="V458" s="256" t="n"/>
      <c r="W458" s="256" t="n"/>
      <c r="X458" s="256" t="n"/>
      <c r="Y458" s="256" t="n"/>
      <c r="Z458" s="256" t="n"/>
      <c r="AA458" s="256" t="n"/>
      <c r="AB458" s="256" t="n"/>
      <c r="AC458" s="256" t="n"/>
      <c r="AD458" s="256" t="n"/>
      <c r="AE458" s="256" t="n"/>
      <c r="AF458" s="264">
        <f>IF(COUNTA(S458:AE458)=0,"",ROUND(AVERAGE(S458:AE458),1))</f>
        <v/>
      </c>
      <c r="AH458" s="256" t="n"/>
      <c r="AI458" s="256" t="n"/>
      <c r="AJ458" s="256" t="n"/>
      <c r="AK458" s="256" t="n"/>
      <c r="AL458" s="256" t="n"/>
      <c r="AM458" s="256" t="n"/>
      <c r="AN458" s="256" t="n"/>
      <c r="AO458" s="256" t="n"/>
      <c r="AP458" s="256" t="n"/>
      <c r="AQ458" s="256" t="n"/>
      <c r="AR458" s="256" t="n"/>
      <c r="AS458" s="256" t="n"/>
      <c r="AT458" s="256" t="n"/>
      <c r="AU458" s="237">
        <f>IF(COUNTA(AH458:AT458)=0,"",ROUND(AVERAGE(AH458:AT458),1))</f>
        <v/>
      </c>
    </row>
    <row r="459" ht="14.4" customHeight="1" s="185">
      <c r="A459" s="255" t="n">
        <v>11</v>
      </c>
      <c r="B459" s="194">
        <f t="array" ref="B459:B459">IFERROR(INDEX(Liste_Enfants!B$4:B$53,SMALL(IF(Liste_Enfants!E$4:E$53="D",ROW(Liste_Enfants!E$4:E$53)-3),11))&amp;" "&amp;INDEX(Liste_Enfants!C$4:C$53,SMALL(IF(Liste_Enfants!E$4:E$53="D",ROW(Liste_Enfants!E$4:E$53)-3),11)),"")</f>
        <v/>
      </c>
      <c r="C459" s="235" t="n"/>
      <c r="D459" s="256" t="n"/>
      <c r="E459" s="256" t="n"/>
      <c r="F459" s="256" t="n"/>
      <c r="G459" s="256" t="n"/>
      <c r="H459" s="256" t="n"/>
      <c r="I459" s="256" t="n"/>
      <c r="J459" s="256" t="n"/>
      <c r="K459" s="256" t="n"/>
      <c r="L459" s="256" t="n"/>
      <c r="M459" s="256" t="n"/>
      <c r="N459" s="256" t="n"/>
      <c r="O459" s="256" t="n"/>
      <c r="P459" s="256" t="n"/>
      <c r="Q459" s="264">
        <f>IF(COUNTA(D459:P459)=0,"",ROUND(AVERAGE(D459:P459),1))</f>
        <v/>
      </c>
      <c r="S459" s="256" t="n"/>
      <c r="T459" s="256" t="n"/>
      <c r="U459" s="256" t="n"/>
      <c r="V459" s="256" t="n"/>
      <c r="W459" s="256" t="n"/>
      <c r="X459" s="256" t="n"/>
      <c r="Y459" s="256" t="n"/>
      <c r="Z459" s="256" t="n"/>
      <c r="AA459" s="256" t="n"/>
      <c r="AB459" s="256" t="n"/>
      <c r="AC459" s="256" t="n"/>
      <c r="AD459" s="256" t="n"/>
      <c r="AE459" s="256" t="n"/>
      <c r="AF459" s="264">
        <f>IF(COUNTA(S459:AE459)=0,"",ROUND(AVERAGE(S459:AE459),1))</f>
        <v/>
      </c>
      <c r="AH459" s="256" t="n"/>
      <c r="AI459" s="256" t="n"/>
      <c r="AJ459" s="256" t="n"/>
      <c r="AK459" s="256" t="n"/>
      <c r="AL459" s="256" t="n"/>
      <c r="AM459" s="256" t="n"/>
      <c r="AN459" s="256" t="n"/>
      <c r="AO459" s="256" t="n"/>
      <c r="AP459" s="256" t="n"/>
      <c r="AQ459" s="256" t="n"/>
      <c r="AR459" s="256" t="n"/>
      <c r="AS459" s="256" t="n"/>
      <c r="AT459" s="256" t="n"/>
      <c r="AU459" s="237">
        <f>IF(COUNTA(AH459:AT459)=0,"",ROUND(AVERAGE(AH459:AT459),1))</f>
        <v/>
      </c>
    </row>
    <row r="460" ht="14.4" customHeight="1" s="185">
      <c r="A460" s="255" t="n">
        <v>12</v>
      </c>
      <c r="B460" s="194">
        <f t="array" ref="B460:B460">IFERROR(INDEX(Liste_Enfants!B$4:B$53,SMALL(IF(Liste_Enfants!E$4:E$53="D",ROW(Liste_Enfants!E$4:E$53)-3),12))&amp;" "&amp;INDEX(Liste_Enfants!C$4:C$53,SMALL(IF(Liste_Enfants!E$4:E$53="D",ROW(Liste_Enfants!E$4:E$53)-3),12)),"")</f>
        <v/>
      </c>
      <c r="C460" s="235" t="n"/>
      <c r="D460" s="256" t="n"/>
      <c r="E460" s="256" t="n"/>
      <c r="F460" s="256" t="n"/>
      <c r="G460" s="256" t="n"/>
      <c r="H460" s="256" t="n"/>
      <c r="I460" s="256" t="n"/>
      <c r="J460" s="256" t="n"/>
      <c r="K460" s="256" t="n"/>
      <c r="L460" s="256" t="n"/>
      <c r="M460" s="256" t="n"/>
      <c r="N460" s="256" t="n"/>
      <c r="O460" s="256" t="n"/>
      <c r="P460" s="256" t="n"/>
      <c r="Q460" s="264">
        <f>IF(COUNTA(D460:P460)=0,"",ROUND(AVERAGE(D460:P460),1))</f>
        <v/>
      </c>
      <c r="S460" s="256" t="n"/>
      <c r="T460" s="256" t="n"/>
      <c r="U460" s="256" t="n"/>
      <c r="V460" s="256" t="n"/>
      <c r="W460" s="256" t="n"/>
      <c r="X460" s="256" t="n"/>
      <c r="Y460" s="256" t="n"/>
      <c r="Z460" s="256" t="n"/>
      <c r="AA460" s="256" t="n"/>
      <c r="AB460" s="256" t="n"/>
      <c r="AC460" s="256" t="n"/>
      <c r="AD460" s="256" t="n"/>
      <c r="AE460" s="256" t="n"/>
      <c r="AF460" s="264">
        <f>IF(COUNTA(S460:AE460)=0,"",ROUND(AVERAGE(S460:AE460),1))</f>
        <v/>
      </c>
      <c r="AH460" s="256" t="n"/>
      <c r="AI460" s="256" t="n"/>
      <c r="AJ460" s="256" t="n"/>
      <c r="AK460" s="256" t="n"/>
      <c r="AL460" s="256" t="n"/>
      <c r="AM460" s="256" t="n"/>
      <c r="AN460" s="256" t="n"/>
      <c r="AO460" s="256" t="n"/>
      <c r="AP460" s="256" t="n"/>
      <c r="AQ460" s="256" t="n"/>
      <c r="AR460" s="256" t="n"/>
      <c r="AS460" s="256" t="n"/>
      <c r="AT460" s="256" t="n"/>
      <c r="AU460" s="237">
        <f>IF(COUNTA(AH460:AT460)=0,"",ROUND(AVERAGE(AH460:AT460),1))</f>
        <v/>
      </c>
    </row>
    <row r="461" ht="14.4" customHeight="1" s="185">
      <c r="A461" s="255" t="n">
        <v>13</v>
      </c>
      <c r="B461" s="194">
        <f t="array" ref="B461:B461">IFERROR(INDEX(Liste_Enfants!B$4:B$53,SMALL(IF(Liste_Enfants!E$4:E$53="D",ROW(Liste_Enfants!E$4:E$53)-3),13))&amp;" "&amp;INDEX(Liste_Enfants!C$4:C$53,SMALL(IF(Liste_Enfants!E$4:E$53="D",ROW(Liste_Enfants!E$4:E$53)-3),13)),"")</f>
        <v/>
      </c>
      <c r="C461" s="235" t="n"/>
      <c r="D461" s="256" t="n"/>
      <c r="E461" s="256" t="n"/>
      <c r="F461" s="256" t="n"/>
      <c r="G461" s="256" t="n"/>
      <c r="H461" s="256" t="n"/>
      <c r="I461" s="256" t="n"/>
      <c r="J461" s="256" t="n"/>
      <c r="K461" s="256" t="n"/>
      <c r="L461" s="256" t="n"/>
      <c r="M461" s="256" t="n"/>
      <c r="N461" s="256" t="n"/>
      <c r="O461" s="256" t="n"/>
      <c r="P461" s="256" t="n"/>
      <c r="Q461" s="264">
        <f>IF(COUNTA(D461:P461)=0,"",ROUND(AVERAGE(D461:P461),1))</f>
        <v/>
      </c>
      <c r="S461" s="256" t="n"/>
      <c r="T461" s="256" t="n"/>
      <c r="U461" s="256" t="n"/>
      <c r="V461" s="256" t="n"/>
      <c r="W461" s="256" t="n"/>
      <c r="X461" s="256" t="n"/>
      <c r="Y461" s="256" t="n"/>
      <c r="Z461" s="256" t="n"/>
      <c r="AA461" s="256" t="n"/>
      <c r="AB461" s="256" t="n"/>
      <c r="AC461" s="256" t="n"/>
      <c r="AD461" s="256" t="n"/>
      <c r="AE461" s="256" t="n"/>
      <c r="AF461" s="264">
        <f>IF(COUNTA(S461:AE461)=0,"",ROUND(AVERAGE(S461:AE461),1))</f>
        <v/>
      </c>
      <c r="AH461" s="256" t="n"/>
      <c r="AI461" s="256" t="n"/>
      <c r="AJ461" s="256" t="n"/>
      <c r="AK461" s="256" t="n"/>
      <c r="AL461" s="256" t="n"/>
      <c r="AM461" s="256" t="n"/>
      <c r="AN461" s="256" t="n"/>
      <c r="AO461" s="256" t="n"/>
      <c r="AP461" s="256" t="n"/>
      <c r="AQ461" s="256" t="n"/>
      <c r="AR461" s="256" t="n"/>
      <c r="AS461" s="256" t="n"/>
      <c r="AT461" s="256" t="n"/>
      <c r="AU461" s="237">
        <f>IF(COUNTA(AH461:AT461)=0,"",ROUND(AVERAGE(AH461:AT461),1))</f>
        <v/>
      </c>
    </row>
    <row r="462" ht="14.4" customHeight="1" s="185">
      <c r="A462" s="255" t="n">
        <v>14</v>
      </c>
      <c r="B462" s="194">
        <f t="array" ref="B462:B462">IFERROR(INDEX(Liste_Enfants!B$4:B$53,SMALL(IF(Liste_Enfants!E$4:E$53="D",ROW(Liste_Enfants!E$4:E$53)-3),14))&amp;" "&amp;INDEX(Liste_Enfants!C$4:C$53,SMALL(IF(Liste_Enfants!E$4:E$53="D",ROW(Liste_Enfants!E$4:E$53)-3),14)),"")</f>
        <v/>
      </c>
      <c r="C462" s="235" t="n"/>
      <c r="D462" s="256" t="n"/>
      <c r="E462" s="256" t="n"/>
      <c r="F462" s="256" t="n"/>
      <c r="G462" s="256" t="n"/>
      <c r="H462" s="256" t="n"/>
      <c r="I462" s="256" t="n"/>
      <c r="J462" s="256" t="n"/>
      <c r="K462" s="256" t="n"/>
      <c r="L462" s="256" t="n"/>
      <c r="M462" s="256" t="n"/>
      <c r="N462" s="256" t="n"/>
      <c r="O462" s="256" t="n"/>
      <c r="P462" s="256" t="n"/>
      <c r="Q462" s="264">
        <f>IF(COUNTA(D462:P462)=0,"",ROUND(AVERAGE(D462:P462),1))</f>
        <v/>
      </c>
      <c r="S462" s="256" t="n"/>
      <c r="T462" s="256" t="n"/>
      <c r="U462" s="256" t="n"/>
      <c r="V462" s="256" t="n"/>
      <c r="W462" s="256" t="n"/>
      <c r="X462" s="256" t="n"/>
      <c r="Y462" s="256" t="n"/>
      <c r="Z462" s="256" t="n"/>
      <c r="AA462" s="256" t="n"/>
      <c r="AB462" s="256" t="n"/>
      <c r="AC462" s="256" t="n"/>
      <c r="AD462" s="256" t="n"/>
      <c r="AE462" s="256" t="n"/>
      <c r="AF462" s="264">
        <f>IF(COUNTA(S462:AE462)=0,"",ROUND(AVERAGE(S462:AE462),1))</f>
        <v/>
      </c>
      <c r="AH462" s="256" t="n"/>
      <c r="AI462" s="256" t="n"/>
      <c r="AJ462" s="256" t="n"/>
      <c r="AK462" s="256" t="n"/>
      <c r="AL462" s="256" t="n"/>
      <c r="AM462" s="256" t="n"/>
      <c r="AN462" s="256" t="n"/>
      <c r="AO462" s="256" t="n"/>
      <c r="AP462" s="256" t="n"/>
      <c r="AQ462" s="256" t="n"/>
      <c r="AR462" s="256" t="n"/>
      <c r="AS462" s="256" t="n"/>
      <c r="AT462" s="256" t="n"/>
      <c r="AU462" s="237">
        <f>IF(COUNTA(AH462:AT462)=0,"",ROUND(AVERAGE(AH462:AT462),1))</f>
        <v/>
      </c>
    </row>
    <row r="463" ht="14.4" customHeight="1" s="185">
      <c r="A463" s="255" t="n">
        <v>15</v>
      </c>
      <c r="B463" s="194">
        <f t="array" ref="B463:B463">IFERROR(INDEX(Liste_Enfants!B$4:B$53,SMALL(IF(Liste_Enfants!E$4:E$53="D",ROW(Liste_Enfants!E$4:E$53)-3),15))&amp;" "&amp;INDEX(Liste_Enfants!C$4:C$53,SMALL(IF(Liste_Enfants!E$4:E$53="D",ROW(Liste_Enfants!E$4:E$53)-3),15)),"")</f>
        <v/>
      </c>
      <c r="C463" s="235" t="n"/>
      <c r="D463" s="256" t="n"/>
      <c r="E463" s="256" t="n"/>
      <c r="F463" s="256" t="n"/>
      <c r="G463" s="256" t="n"/>
      <c r="H463" s="256" t="n"/>
      <c r="I463" s="256" t="n"/>
      <c r="J463" s="256" t="n"/>
      <c r="K463" s="256" t="n"/>
      <c r="L463" s="256" t="n"/>
      <c r="M463" s="256" t="n"/>
      <c r="N463" s="256" t="n"/>
      <c r="O463" s="256" t="n"/>
      <c r="P463" s="256" t="n"/>
      <c r="Q463" s="264">
        <f>IF(COUNTA(D463:P463)=0,"",ROUND(AVERAGE(D463:P463),1))</f>
        <v/>
      </c>
      <c r="S463" s="256" t="n"/>
      <c r="T463" s="256" t="n"/>
      <c r="U463" s="256" t="n"/>
      <c r="V463" s="256" t="n"/>
      <c r="W463" s="256" t="n"/>
      <c r="X463" s="256" t="n"/>
      <c r="Y463" s="256" t="n"/>
      <c r="Z463" s="256" t="n"/>
      <c r="AA463" s="256" t="n"/>
      <c r="AB463" s="256" t="n"/>
      <c r="AC463" s="256" t="n"/>
      <c r="AD463" s="256" t="n"/>
      <c r="AE463" s="256" t="n"/>
      <c r="AF463" s="264">
        <f>IF(COUNTA(S463:AE463)=0,"",ROUND(AVERAGE(S463:AE463),1))</f>
        <v/>
      </c>
      <c r="AH463" s="256" t="n"/>
      <c r="AI463" s="256" t="n"/>
      <c r="AJ463" s="256" t="n"/>
      <c r="AK463" s="256" t="n"/>
      <c r="AL463" s="256" t="n"/>
      <c r="AM463" s="256" t="n"/>
      <c r="AN463" s="256" t="n"/>
      <c r="AO463" s="256" t="n"/>
      <c r="AP463" s="256" t="n"/>
      <c r="AQ463" s="256" t="n"/>
      <c r="AR463" s="256" t="n"/>
      <c r="AS463" s="256" t="n"/>
      <c r="AT463" s="256" t="n"/>
      <c r="AU463" s="237">
        <f>IF(COUNTA(AH463:AT463)=0,"",ROUND(AVERAGE(AH463:AT463),1))</f>
        <v/>
      </c>
    </row>
    <row r="464" ht="14.4" customHeight="1" s="185">
      <c r="A464" s="257" t="inlineStr">
        <is>
          <t>📊 MOY.</t>
        </is>
      </c>
      <c r="C464" s="235" t="n"/>
      <c r="D464" s="258">
        <f>IF(COUNTA(D449:D463)=0,"",ROUND(AVERAGE(D449:D463),1))</f>
        <v/>
      </c>
      <c r="E464" s="258">
        <f>IF(COUNTA(E449:E463)=0,"",ROUND(AVERAGE(E449:E463),1))</f>
        <v/>
      </c>
      <c r="F464" s="258">
        <f>IF(COUNTA(F449:F463)=0,"",ROUND(AVERAGE(F449:F463),1))</f>
        <v/>
      </c>
      <c r="G464" s="258">
        <f>IF(COUNTA(G449:G463)=0,"",ROUND(AVERAGE(G449:G463),1))</f>
        <v/>
      </c>
      <c r="H464" s="258">
        <f>IF(COUNTA(H449:H463)=0,"",ROUND(AVERAGE(H449:H463),1))</f>
        <v/>
      </c>
      <c r="I464" s="258">
        <f>IF(COUNTA(I449:I463)=0,"",ROUND(AVERAGE(I449:I463),1))</f>
        <v/>
      </c>
      <c r="J464" s="258">
        <f>IF(COUNTA(J449:J463)=0,"",ROUND(AVERAGE(J449:J463),1))</f>
        <v/>
      </c>
      <c r="K464" s="258">
        <f>IF(COUNTA(K449:K463)=0,"",ROUND(AVERAGE(K449:K463),1))</f>
        <v/>
      </c>
      <c r="L464" s="258">
        <f>IF(COUNTA(L449:L463)=0,"",ROUND(AVERAGE(L449:L463),1))</f>
        <v/>
      </c>
      <c r="M464" s="258">
        <f>IF(COUNTA(M449:M463)=0,"",ROUND(AVERAGE(M449:M463),1))</f>
        <v/>
      </c>
      <c r="N464" s="258">
        <f>IF(COUNTA(N449:N463)=0,"",ROUND(AVERAGE(N449:N463),1))</f>
        <v/>
      </c>
      <c r="O464" s="258">
        <f>IF(COUNTA(O449:O463)=0,"",ROUND(AVERAGE(O449:O463),1))</f>
        <v/>
      </c>
      <c r="P464" s="258">
        <f>IF(COUNTA(P449:P463)=0,"",ROUND(AVERAGE(P449:P463),1))</f>
        <v/>
      </c>
      <c r="Q464" s="265">
        <f>IF(COUNTA(Q449:Q463)=0,"",ROUND(AVERAGE(Q449:Q463),1))</f>
        <v/>
      </c>
      <c r="S464" s="258">
        <f>IF(COUNTA(S449:S463)=0,"",ROUND(AVERAGE(S449:S463),1))</f>
        <v/>
      </c>
      <c r="T464" s="258">
        <f>IF(COUNTA(T449:T463)=0,"",ROUND(AVERAGE(T449:T463),1))</f>
        <v/>
      </c>
      <c r="U464" s="258">
        <f>IF(COUNTA(U449:U463)=0,"",ROUND(AVERAGE(U449:U463),1))</f>
        <v/>
      </c>
      <c r="V464" s="258">
        <f>IF(COUNTA(V449:V463)=0,"",ROUND(AVERAGE(V449:V463),1))</f>
        <v/>
      </c>
      <c r="W464" s="258">
        <f>IF(COUNTA(W449:W463)=0,"",ROUND(AVERAGE(W449:W463),1))</f>
        <v/>
      </c>
      <c r="X464" s="258">
        <f>IF(COUNTA(X449:X463)=0,"",ROUND(AVERAGE(X449:X463),1))</f>
        <v/>
      </c>
      <c r="Y464" s="258">
        <f>IF(COUNTA(Y449:Y463)=0,"",ROUND(AVERAGE(Y449:Y463),1))</f>
        <v/>
      </c>
      <c r="Z464" s="258">
        <f>IF(COUNTA(Z449:Z463)=0,"",ROUND(AVERAGE(Z449:Z463),1))</f>
        <v/>
      </c>
      <c r="AA464" s="258">
        <f>IF(COUNTA(AA449:AA463)=0,"",ROUND(AVERAGE(AA449:AA463),1))</f>
        <v/>
      </c>
      <c r="AB464" s="258">
        <f>IF(COUNTA(AB449:AB463)=0,"",ROUND(AVERAGE(AB449:AB463),1))</f>
        <v/>
      </c>
      <c r="AC464" s="258">
        <f>IF(COUNTA(AC449:AC463)=0,"",ROUND(AVERAGE(AC449:AC463),1))</f>
        <v/>
      </c>
      <c r="AD464" s="258">
        <f>IF(COUNTA(AD449:AD463)=0,"",ROUND(AVERAGE(AD449:AD463),1))</f>
        <v/>
      </c>
      <c r="AE464" s="258">
        <f>IF(COUNTA(AE449:AE463)=0,"",ROUND(AVERAGE(AE449:AE463),1))</f>
        <v/>
      </c>
      <c r="AF464" s="265">
        <f>IF(COUNTA(AF449:AF463)=0,"",ROUND(AVERAGE(AF449:AF463),1))</f>
        <v/>
      </c>
      <c r="AH464" s="258">
        <f>IF(COUNTA(AH449:AH463)=0,"",ROUND(AVERAGE(AH449:AH463),1))</f>
        <v/>
      </c>
      <c r="AI464" s="258">
        <f>IF(COUNTA(AI449:AI463)=0,"",ROUND(AVERAGE(AI449:AI463),1))</f>
        <v/>
      </c>
      <c r="AJ464" s="258">
        <f>IF(COUNTA(AJ449:AJ463)=0,"",ROUND(AVERAGE(AJ449:AJ463),1))</f>
        <v/>
      </c>
      <c r="AK464" s="258">
        <f>IF(COUNTA(AK449:AK463)=0,"",ROUND(AVERAGE(AK449:AK463),1))</f>
        <v/>
      </c>
      <c r="AL464" s="258">
        <f>IF(COUNTA(AL449:AL463)=0,"",ROUND(AVERAGE(AL449:AL463),1))</f>
        <v/>
      </c>
      <c r="AM464" s="258">
        <f>IF(COUNTA(AM449:AM463)=0,"",ROUND(AVERAGE(AM449:AM463),1))</f>
        <v/>
      </c>
      <c r="AN464" s="258">
        <f>IF(COUNTA(AN449:AN463)=0,"",ROUND(AVERAGE(AN449:AN463),1))</f>
        <v/>
      </c>
      <c r="AO464" s="258">
        <f>IF(COUNTA(AO449:AO463)=0,"",ROUND(AVERAGE(AO449:AO463),1))</f>
        <v/>
      </c>
      <c r="AP464" s="258">
        <f>IF(COUNTA(AP449:AP463)=0,"",ROUND(AVERAGE(AP449:AP463),1))</f>
        <v/>
      </c>
      <c r="AQ464" s="258">
        <f>IF(COUNTA(AQ449:AQ463)=0,"",ROUND(AVERAGE(AQ449:AQ463),1))</f>
        <v/>
      </c>
      <c r="AR464" s="258">
        <f>IF(COUNTA(AR449:AR463)=0,"",ROUND(AVERAGE(AR449:AR463),1))</f>
        <v/>
      </c>
      <c r="AS464" s="258">
        <f>IF(COUNTA(AS449:AS463)=0,"",ROUND(AVERAGE(AS449:AS463),1))</f>
        <v/>
      </c>
      <c r="AT464" s="258">
        <f>IF(COUNTA(AT449:AT463)=0,"",ROUND(AVERAGE(AT449:AT463),1))</f>
        <v/>
      </c>
      <c r="AU464" s="272">
        <f>IF(COUNTA(AU449:AU463)=0,"",ROUND(AVERAGE(AU449:AU463),1))</f>
        <v/>
      </c>
    </row>
    <row r="465" ht="30" customHeight="1" s="185">
      <c r="A465" s="260" t="inlineStr">
        <is>
          <t>N°</t>
        </is>
      </c>
      <c r="B465" s="245" t="inlineStr">
        <is>
          <t>📅 MERCREDI</t>
        </is>
      </c>
      <c r="C465" s="228" t="n"/>
      <c r="D465" s="229" t="inlineStr">
        <is>
          <t>Règles</t>
        </is>
      </c>
      <c r="E465" s="229" t="inlineStr">
        <is>
          <t>Coopér.</t>
        </is>
      </c>
      <c r="F465" s="229" t="inlineStr">
        <is>
          <t>Comm.</t>
        </is>
      </c>
      <c r="G465" s="229" t="inlineStr">
        <is>
          <t>Entraide</t>
        </is>
      </c>
      <c r="H465" s="230" t="inlineStr">
        <is>
          <t>Initiat.</t>
        </is>
      </c>
      <c r="I465" s="230" t="inlineStr">
        <is>
          <t>Gest.mat</t>
        </is>
      </c>
      <c r="J465" s="230" t="inlineStr">
        <is>
          <t>Orga.</t>
        </is>
      </c>
      <c r="K465" s="231" t="inlineStr">
        <is>
          <t>Imagin.</t>
        </is>
      </c>
      <c r="L465" s="231" t="inlineStr">
        <is>
          <t>Expr.art</t>
        </is>
      </c>
      <c r="M465" s="231" t="inlineStr">
        <is>
          <t>Expr.corp</t>
        </is>
      </c>
      <c r="N465" s="232" t="inlineStr">
        <is>
          <t>Coord.</t>
        </is>
      </c>
      <c r="O465" s="232" t="inlineStr">
        <is>
          <t>Endur.</t>
        </is>
      </c>
      <c r="P465" s="232" t="inlineStr">
        <is>
          <t>Esp.sport</t>
        </is>
      </c>
      <c r="Q465" s="267" t="inlineStr">
        <is>
          <t>MOY</t>
        </is>
      </c>
      <c r="R465" s="268" t="inlineStr">
        <is>
          <t>▼ Activité</t>
        </is>
      </c>
      <c r="S465" s="229" t="inlineStr">
        <is>
          <t>Règles</t>
        </is>
      </c>
      <c r="T465" s="229" t="inlineStr">
        <is>
          <t>Coopér.</t>
        </is>
      </c>
      <c r="U465" s="229" t="inlineStr">
        <is>
          <t>Comm.</t>
        </is>
      </c>
      <c r="V465" s="229" t="inlineStr">
        <is>
          <t>Entraide</t>
        </is>
      </c>
      <c r="W465" s="230" t="inlineStr">
        <is>
          <t>Initiat.</t>
        </is>
      </c>
      <c r="X465" s="230" t="inlineStr">
        <is>
          <t>Gest.mat</t>
        </is>
      </c>
      <c r="Y465" s="230" t="inlineStr">
        <is>
          <t>Orga.</t>
        </is>
      </c>
      <c r="Z465" s="231" t="inlineStr">
        <is>
          <t>Imagin.</t>
        </is>
      </c>
      <c r="AA465" s="231" t="inlineStr">
        <is>
          <t>Expr.art</t>
        </is>
      </c>
      <c r="AB465" s="231" t="inlineStr">
        <is>
          <t>Expr.corp</t>
        </is>
      </c>
      <c r="AC465" s="232" t="inlineStr">
        <is>
          <t>Coord.</t>
        </is>
      </c>
      <c r="AD465" s="232" t="inlineStr">
        <is>
          <t>Endur.</t>
        </is>
      </c>
      <c r="AE465" s="232" t="inlineStr">
        <is>
          <t>Esp.sport</t>
        </is>
      </c>
      <c r="AF465" s="267" t="inlineStr">
        <is>
          <t>MOY</t>
        </is>
      </c>
      <c r="AH465" s="229" t="inlineStr">
        <is>
          <t>Règles</t>
        </is>
      </c>
      <c r="AI465" s="229" t="inlineStr">
        <is>
          <t>Coopér.</t>
        </is>
      </c>
      <c r="AJ465" s="229" t="inlineStr">
        <is>
          <t>Comm.</t>
        </is>
      </c>
      <c r="AK465" s="229" t="inlineStr">
        <is>
          <t>Entraide</t>
        </is>
      </c>
      <c r="AL465" s="230" t="inlineStr">
        <is>
          <t>Initiat.</t>
        </is>
      </c>
      <c r="AM465" s="230" t="inlineStr">
        <is>
          <t>Gest.mat</t>
        </is>
      </c>
      <c r="AN465" s="230" t="inlineStr">
        <is>
          <t>Orga.</t>
        </is>
      </c>
      <c r="AO465" s="231" t="inlineStr">
        <is>
          <t>Imagin.</t>
        </is>
      </c>
      <c r="AP465" s="231" t="inlineStr">
        <is>
          <t>Expr.art</t>
        </is>
      </c>
      <c r="AQ465" s="231" t="inlineStr">
        <is>
          <t>Expr.corp</t>
        </is>
      </c>
      <c r="AR465" s="232" t="inlineStr">
        <is>
          <t>Coord.</t>
        </is>
      </c>
      <c r="AS465" s="232" t="inlineStr">
        <is>
          <t>Endur.</t>
        </is>
      </c>
      <c r="AT465" s="232" t="inlineStr">
        <is>
          <t>Esp.sport</t>
        </is>
      </c>
      <c r="AU465" s="269" t="inlineStr">
        <is>
          <t>MOY</t>
        </is>
      </c>
    </row>
    <row r="466" ht="14.4" customHeight="1" s="185">
      <c r="A466" s="255" t="n">
        <v>1</v>
      </c>
      <c r="B466" s="194">
        <f t="array" ref="B466:B466">IFERROR(INDEX(Liste_Enfants!B$4:B$53,SMALL(IF(Liste_Enfants!E$4:E$53="D",ROW(Liste_Enfants!E$4:E$53)-3),1))&amp;" "&amp;INDEX(Liste_Enfants!C$4:C$53,SMALL(IF(Liste_Enfants!E$4:E$53="D",ROW(Liste_Enfants!E$4:E$53)-3),1)),"")</f>
        <v/>
      </c>
      <c r="C466" s="235" t="n"/>
      <c r="D466" s="256" t="n"/>
      <c r="E466" s="256" t="n"/>
      <c r="F466" s="256" t="n"/>
      <c r="G466" s="256" t="n"/>
      <c r="H466" s="256" t="n"/>
      <c r="I466" s="256" t="n"/>
      <c r="J466" s="256" t="n"/>
      <c r="K466" s="256" t="n"/>
      <c r="L466" s="256" t="n"/>
      <c r="M466" s="256" t="n"/>
      <c r="N466" s="256" t="n"/>
      <c r="O466" s="256" t="n"/>
      <c r="P466" s="256" t="n"/>
      <c r="Q466" s="264">
        <f>IF(COUNTA(D466:P466)=0,"",ROUND(AVERAGE(D466:P466),1))</f>
        <v/>
      </c>
      <c r="S466" s="256" t="n"/>
      <c r="T466" s="256" t="n"/>
      <c r="U466" s="256" t="n"/>
      <c r="V466" s="256" t="n"/>
      <c r="W466" s="256" t="n"/>
      <c r="X466" s="256" t="n"/>
      <c r="Y466" s="256" t="n"/>
      <c r="Z466" s="256" t="n"/>
      <c r="AA466" s="256" t="n"/>
      <c r="AB466" s="256" t="n"/>
      <c r="AC466" s="256" t="n"/>
      <c r="AD466" s="256" t="n"/>
      <c r="AE466" s="256" t="n"/>
      <c r="AF466" s="264">
        <f>IF(COUNTA(S466:AE466)=0,"",ROUND(AVERAGE(S466:AE466),1))</f>
        <v/>
      </c>
      <c r="AH466" s="256" t="n"/>
      <c r="AI466" s="256" t="n"/>
      <c r="AJ466" s="256" t="n"/>
      <c r="AK466" s="256" t="n"/>
      <c r="AL466" s="256" t="n"/>
      <c r="AM466" s="256" t="n"/>
      <c r="AN466" s="256" t="n"/>
      <c r="AO466" s="256" t="n"/>
      <c r="AP466" s="256" t="n"/>
      <c r="AQ466" s="256" t="n"/>
      <c r="AR466" s="256" t="n"/>
      <c r="AS466" s="256" t="n"/>
      <c r="AT466" s="256" t="n"/>
      <c r="AU466" s="237">
        <f>IF(COUNTA(AH466:AT466)=0,"",ROUND(AVERAGE(AH466:AT466),1))</f>
        <v/>
      </c>
    </row>
    <row r="467" ht="14.4" customHeight="1" s="185">
      <c r="A467" s="255" t="n">
        <v>2</v>
      </c>
      <c r="B467" s="194">
        <f t="array" ref="B467:B467">IFERROR(INDEX(Liste_Enfants!B$4:B$53,SMALL(IF(Liste_Enfants!E$4:E$53="D",ROW(Liste_Enfants!E$4:E$53)-3),2))&amp;" "&amp;INDEX(Liste_Enfants!C$4:C$53,SMALL(IF(Liste_Enfants!E$4:E$53="D",ROW(Liste_Enfants!E$4:E$53)-3),2)),"")</f>
        <v/>
      </c>
      <c r="C467" s="235" t="n"/>
      <c r="D467" s="256" t="n"/>
      <c r="E467" s="256" t="n"/>
      <c r="F467" s="256" t="n"/>
      <c r="G467" s="256" t="n"/>
      <c r="H467" s="256" t="n"/>
      <c r="I467" s="256" t="n"/>
      <c r="J467" s="256" t="n"/>
      <c r="K467" s="256" t="n"/>
      <c r="L467" s="256" t="n"/>
      <c r="M467" s="256" t="n"/>
      <c r="N467" s="256" t="n"/>
      <c r="O467" s="256" t="n"/>
      <c r="P467" s="256" t="n"/>
      <c r="Q467" s="264">
        <f>IF(COUNTA(D467:P467)=0,"",ROUND(AVERAGE(D467:P467),1))</f>
        <v/>
      </c>
      <c r="S467" s="256" t="n"/>
      <c r="T467" s="256" t="n"/>
      <c r="U467" s="256" t="n"/>
      <c r="V467" s="256" t="n"/>
      <c r="W467" s="256" t="n"/>
      <c r="X467" s="256" t="n"/>
      <c r="Y467" s="256" t="n"/>
      <c r="Z467" s="256" t="n"/>
      <c r="AA467" s="256" t="n"/>
      <c r="AB467" s="256" t="n"/>
      <c r="AC467" s="256" t="n"/>
      <c r="AD467" s="256" t="n"/>
      <c r="AE467" s="256" t="n"/>
      <c r="AF467" s="264">
        <f>IF(COUNTA(S467:AE467)=0,"",ROUND(AVERAGE(S467:AE467),1))</f>
        <v/>
      </c>
      <c r="AH467" s="256" t="n"/>
      <c r="AI467" s="256" t="n"/>
      <c r="AJ467" s="256" t="n"/>
      <c r="AK467" s="256" t="n"/>
      <c r="AL467" s="256" t="n"/>
      <c r="AM467" s="256" t="n"/>
      <c r="AN467" s="256" t="n"/>
      <c r="AO467" s="256" t="n"/>
      <c r="AP467" s="256" t="n"/>
      <c r="AQ467" s="256" t="n"/>
      <c r="AR467" s="256" t="n"/>
      <c r="AS467" s="256" t="n"/>
      <c r="AT467" s="256" t="n"/>
      <c r="AU467" s="237">
        <f>IF(COUNTA(AH467:AT467)=0,"",ROUND(AVERAGE(AH467:AT467),1))</f>
        <v/>
      </c>
    </row>
    <row r="468" ht="14.4" customHeight="1" s="185">
      <c r="A468" s="255" t="n">
        <v>3</v>
      </c>
      <c r="B468" s="194">
        <f t="array" ref="B468:B468">IFERROR(INDEX(Liste_Enfants!B$4:B$53,SMALL(IF(Liste_Enfants!E$4:E$53="D",ROW(Liste_Enfants!E$4:E$53)-3),3))&amp;" "&amp;INDEX(Liste_Enfants!C$4:C$53,SMALL(IF(Liste_Enfants!E$4:E$53="D",ROW(Liste_Enfants!E$4:E$53)-3),3)),"")</f>
        <v/>
      </c>
      <c r="C468" s="235" t="n"/>
      <c r="D468" s="256" t="n"/>
      <c r="E468" s="256" t="n"/>
      <c r="F468" s="256" t="n"/>
      <c r="G468" s="256" t="n"/>
      <c r="H468" s="256" t="n"/>
      <c r="I468" s="256" t="n"/>
      <c r="J468" s="256" t="n"/>
      <c r="K468" s="256" t="n"/>
      <c r="L468" s="256" t="n"/>
      <c r="M468" s="256" t="n"/>
      <c r="N468" s="256" t="n"/>
      <c r="O468" s="256" t="n"/>
      <c r="P468" s="256" t="n"/>
      <c r="Q468" s="264">
        <f>IF(COUNTA(D468:P468)=0,"",ROUND(AVERAGE(D468:P468),1))</f>
        <v/>
      </c>
      <c r="S468" s="256" t="n"/>
      <c r="T468" s="256" t="n"/>
      <c r="U468" s="256" t="n"/>
      <c r="V468" s="256" t="n"/>
      <c r="W468" s="256" t="n"/>
      <c r="X468" s="256" t="n"/>
      <c r="Y468" s="256" t="n"/>
      <c r="Z468" s="256" t="n"/>
      <c r="AA468" s="256" t="n"/>
      <c r="AB468" s="256" t="n"/>
      <c r="AC468" s="256" t="n"/>
      <c r="AD468" s="256" t="n"/>
      <c r="AE468" s="256" t="n"/>
      <c r="AF468" s="264">
        <f>IF(COUNTA(S468:AE468)=0,"",ROUND(AVERAGE(S468:AE468),1))</f>
        <v/>
      </c>
      <c r="AH468" s="256" t="n"/>
      <c r="AI468" s="256" t="n"/>
      <c r="AJ468" s="256" t="n"/>
      <c r="AK468" s="256" t="n"/>
      <c r="AL468" s="256" t="n"/>
      <c r="AM468" s="256" t="n"/>
      <c r="AN468" s="256" t="n"/>
      <c r="AO468" s="256" t="n"/>
      <c r="AP468" s="256" t="n"/>
      <c r="AQ468" s="256" t="n"/>
      <c r="AR468" s="256" t="n"/>
      <c r="AS468" s="256" t="n"/>
      <c r="AT468" s="256" t="n"/>
      <c r="AU468" s="237">
        <f>IF(COUNTA(AH468:AT468)=0,"",ROUND(AVERAGE(AH468:AT468),1))</f>
        <v/>
      </c>
    </row>
    <row r="469" ht="14.4" customHeight="1" s="185">
      <c r="A469" s="255" t="n">
        <v>4</v>
      </c>
      <c r="B469" s="194">
        <f t="array" ref="B469:B469">IFERROR(INDEX(Liste_Enfants!B$4:B$53,SMALL(IF(Liste_Enfants!E$4:E$53="D",ROW(Liste_Enfants!E$4:E$53)-3),4))&amp;" "&amp;INDEX(Liste_Enfants!C$4:C$53,SMALL(IF(Liste_Enfants!E$4:E$53="D",ROW(Liste_Enfants!E$4:E$53)-3),4)),"")</f>
        <v/>
      </c>
      <c r="C469" s="235" t="n"/>
      <c r="D469" s="256" t="n"/>
      <c r="E469" s="256" t="n"/>
      <c r="F469" s="256" t="n"/>
      <c r="G469" s="256" t="n"/>
      <c r="H469" s="256" t="n"/>
      <c r="I469" s="256" t="n"/>
      <c r="J469" s="256" t="n"/>
      <c r="K469" s="256" t="n"/>
      <c r="L469" s="256" t="n"/>
      <c r="M469" s="256" t="n"/>
      <c r="N469" s="256" t="n"/>
      <c r="O469" s="256" t="n"/>
      <c r="P469" s="256" t="n"/>
      <c r="Q469" s="264">
        <f>IF(COUNTA(D469:P469)=0,"",ROUND(AVERAGE(D469:P469),1))</f>
        <v/>
      </c>
      <c r="S469" s="256" t="n"/>
      <c r="T469" s="256" t="n"/>
      <c r="U469" s="256" t="n"/>
      <c r="V469" s="256" t="n"/>
      <c r="W469" s="256" t="n"/>
      <c r="X469" s="256" t="n"/>
      <c r="Y469" s="256" t="n"/>
      <c r="Z469" s="256" t="n"/>
      <c r="AA469" s="256" t="n"/>
      <c r="AB469" s="256" t="n"/>
      <c r="AC469" s="256" t="n"/>
      <c r="AD469" s="256" t="n"/>
      <c r="AE469" s="256" t="n"/>
      <c r="AF469" s="264">
        <f>IF(COUNTA(S469:AE469)=0,"",ROUND(AVERAGE(S469:AE469),1))</f>
        <v/>
      </c>
      <c r="AH469" s="256" t="n"/>
      <c r="AI469" s="256" t="n"/>
      <c r="AJ469" s="256" t="n"/>
      <c r="AK469" s="256" t="n"/>
      <c r="AL469" s="256" t="n"/>
      <c r="AM469" s="256" t="n"/>
      <c r="AN469" s="256" t="n"/>
      <c r="AO469" s="256" t="n"/>
      <c r="AP469" s="256" t="n"/>
      <c r="AQ469" s="256" t="n"/>
      <c r="AR469" s="256" t="n"/>
      <c r="AS469" s="256" t="n"/>
      <c r="AT469" s="256" t="n"/>
      <c r="AU469" s="237">
        <f>IF(COUNTA(AH469:AT469)=0,"",ROUND(AVERAGE(AH469:AT469),1))</f>
        <v/>
      </c>
    </row>
    <row r="470" ht="14.4" customHeight="1" s="185">
      <c r="A470" s="255" t="n">
        <v>5</v>
      </c>
      <c r="B470" s="194">
        <f t="array" ref="B470:B470">IFERROR(INDEX(Liste_Enfants!B$4:B$53,SMALL(IF(Liste_Enfants!E$4:E$53="D",ROW(Liste_Enfants!E$4:E$53)-3),5))&amp;" "&amp;INDEX(Liste_Enfants!C$4:C$53,SMALL(IF(Liste_Enfants!E$4:E$53="D",ROW(Liste_Enfants!E$4:E$53)-3),5)),"")</f>
        <v/>
      </c>
      <c r="C470" s="235" t="n"/>
      <c r="D470" s="256" t="n"/>
      <c r="E470" s="256" t="n"/>
      <c r="F470" s="256" t="n"/>
      <c r="G470" s="256" t="n"/>
      <c r="H470" s="256" t="n"/>
      <c r="I470" s="256" t="n"/>
      <c r="J470" s="256" t="n"/>
      <c r="K470" s="256" t="n"/>
      <c r="L470" s="256" t="n"/>
      <c r="M470" s="256" t="n"/>
      <c r="N470" s="256" t="n"/>
      <c r="O470" s="256" t="n"/>
      <c r="P470" s="256" t="n"/>
      <c r="Q470" s="264">
        <f>IF(COUNTA(D470:P470)=0,"",ROUND(AVERAGE(D470:P470),1))</f>
        <v/>
      </c>
      <c r="S470" s="256" t="n"/>
      <c r="T470" s="256" t="n"/>
      <c r="U470" s="256" t="n"/>
      <c r="V470" s="256" t="n"/>
      <c r="W470" s="256" t="n"/>
      <c r="X470" s="256" t="n"/>
      <c r="Y470" s="256" t="n"/>
      <c r="Z470" s="256" t="n"/>
      <c r="AA470" s="256" t="n"/>
      <c r="AB470" s="256" t="n"/>
      <c r="AC470" s="256" t="n"/>
      <c r="AD470" s="256" t="n"/>
      <c r="AE470" s="256" t="n"/>
      <c r="AF470" s="264">
        <f>IF(COUNTA(S470:AE470)=0,"",ROUND(AVERAGE(S470:AE470),1))</f>
        <v/>
      </c>
      <c r="AH470" s="256" t="n"/>
      <c r="AI470" s="256" t="n"/>
      <c r="AJ470" s="256" t="n"/>
      <c r="AK470" s="256" t="n"/>
      <c r="AL470" s="256" t="n"/>
      <c r="AM470" s="256" t="n"/>
      <c r="AN470" s="256" t="n"/>
      <c r="AO470" s="256" t="n"/>
      <c r="AP470" s="256" t="n"/>
      <c r="AQ470" s="256" t="n"/>
      <c r="AR470" s="256" t="n"/>
      <c r="AS470" s="256" t="n"/>
      <c r="AT470" s="256" t="n"/>
      <c r="AU470" s="237">
        <f>IF(COUNTA(AH470:AT470)=0,"",ROUND(AVERAGE(AH470:AT470),1))</f>
        <v/>
      </c>
    </row>
    <row r="471" ht="14.4" customHeight="1" s="185">
      <c r="A471" s="255" t="n">
        <v>6</v>
      </c>
      <c r="B471" s="194">
        <f t="array" ref="B471:B471">IFERROR(INDEX(Liste_Enfants!B$4:B$53,SMALL(IF(Liste_Enfants!E$4:E$53="D",ROW(Liste_Enfants!E$4:E$53)-3),6))&amp;" "&amp;INDEX(Liste_Enfants!C$4:C$53,SMALL(IF(Liste_Enfants!E$4:E$53="D",ROW(Liste_Enfants!E$4:E$53)-3),6)),"")</f>
        <v/>
      </c>
      <c r="C471" s="235" t="n"/>
      <c r="D471" s="256" t="n"/>
      <c r="E471" s="256" t="n"/>
      <c r="F471" s="256" t="n"/>
      <c r="G471" s="256" t="n"/>
      <c r="H471" s="256" t="n"/>
      <c r="I471" s="256" t="n"/>
      <c r="J471" s="256" t="n"/>
      <c r="K471" s="256" t="n"/>
      <c r="L471" s="256" t="n"/>
      <c r="M471" s="256" t="n"/>
      <c r="N471" s="256" t="n"/>
      <c r="O471" s="256" t="n"/>
      <c r="P471" s="256" t="n"/>
      <c r="Q471" s="264">
        <f>IF(COUNTA(D471:P471)=0,"",ROUND(AVERAGE(D471:P471),1))</f>
        <v/>
      </c>
      <c r="S471" s="256" t="n"/>
      <c r="T471" s="256" t="n"/>
      <c r="U471" s="256" t="n"/>
      <c r="V471" s="256" t="n"/>
      <c r="W471" s="256" t="n"/>
      <c r="X471" s="256" t="n"/>
      <c r="Y471" s="256" t="n"/>
      <c r="Z471" s="256" t="n"/>
      <c r="AA471" s="256" t="n"/>
      <c r="AB471" s="256" t="n"/>
      <c r="AC471" s="256" t="n"/>
      <c r="AD471" s="256" t="n"/>
      <c r="AE471" s="256" t="n"/>
      <c r="AF471" s="264">
        <f>IF(COUNTA(S471:AE471)=0,"",ROUND(AVERAGE(S471:AE471),1))</f>
        <v/>
      </c>
      <c r="AH471" s="256" t="n"/>
      <c r="AI471" s="256" t="n"/>
      <c r="AJ471" s="256" t="n"/>
      <c r="AK471" s="256" t="n"/>
      <c r="AL471" s="256" t="n"/>
      <c r="AM471" s="256" t="n"/>
      <c r="AN471" s="256" t="n"/>
      <c r="AO471" s="256" t="n"/>
      <c r="AP471" s="256" t="n"/>
      <c r="AQ471" s="256" t="n"/>
      <c r="AR471" s="256" t="n"/>
      <c r="AS471" s="256" t="n"/>
      <c r="AT471" s="256" t="n"/>
      <c r="AU471" s="237">
        <f>IF(COUNTA(AH471:AT471)=0,"",ROUND(AVERAGE(AH471:AT471),1))</f>
        <v/>
      </c>
    </row>
    <row r="472" ht="14.4" customHeight="1" s="185">
      <c r="A472" s="255" t="n">
        <v>7</v>
      </c>
      <c r="B472" s="194">
        <f t="array" ref="B472:B472">IFERROR(INDEX(Liste_Enfants!B$4:B$53,SMALL(IF(Liste_Enfants!E$4:E$53="D",ROW(Liste_Enfants!E$4:E$53)-3),7))&amp;" "&amp;INDEX(Liste_Enfants!C$4:C$53,SMALL(IF(Liste_Enfants!E$4:E$53="D",ROW(Liste_Enfants!E$4:E$53)-3),7)),"")</f>
        <v/>
      </c>
      <c r="C472" s="235" t="n"/>
      <c r="D472" s="256" t="n"/>
      <c r="E472" s="256" t="n"/>
      <c r="F472" s="256" t="n"/>
      <c r="G472" s="256" t="n"/>
      <c r="H472" s="256" t="n"/>
      <c r="I472" s="256" t="n"/>
      <c r="J472" s="256" t="n"/>
      <c r="K472" s="256" t="n"/>
      <c r="L472" s="256" t="n"/>
      <c r="M472" s="256" t="n"/>
      <c r="N472" s="256" t="n"/>
      <c r="O472" s="256" t="n"/>
      <c r="P472" s="256" t="n"/>
      <c r="Q472" s="264">
        <f>IF(COUNTA(D472:P472)=0,"",ROUND(AVERAGE(D472:P472),1))</f>
        <v/>
      </c>
      <c r="S472" s="256" t="n"/>
      <c r="T472" s="256" t="n"/>
      <c r="U472" s="256" t="n"/>
      <c r="V472" s="256" t="n"/>
      <c r="W472" s="256" t="n"/>
      <c r="X472" s="256" t="n"/>
      <c r="Y472" s="256" t="n"/>
      <c r="Z472" s="256" t="n"/>
      <c r="AA472" s="256" t="n"/>
      <c r="AB472" s="256" t="n"/>
      <c r="AC472" s="256" t="n"/>
      <c r="AD472" s="256" t="n"/>
      <c r="AE472" s="256" t="n"/>
      <c r="AF472" s="264">
        <f>IF(COUNTA(S472:AE472)=0,"",ROUND(AVERAGE(S472:AE472),1))</f>
        <v/>
      </c>
      <c r="AH472" s="256" t="n"/>
      <c r="AI472" s="256" t="n"/>
      <c r="AJ472" s="256" t="n"/>
      <c r="AK472" s="256" t="n"/>
      <c r="AL472" s="256" t="n"/>
      <c r="AM472" s="256" t="n"/>
      <c r="AN472" s="256" t="n"/>
      <c r="AO472" s="256" t="n"/>
      <c r="AP472" s="256" t="n"/>
      <c r="AQ472" s="256" t="n"/>
      <c r="AR472" s="256" t="n"/>
      <c r="AS472" s="256" t="n"/>
      <c r="AT472" s="256" t="n"/>
      <c r="AU472" s="237">
        <f>IF(COUNTA(AH472:AT472)=0,"",ROUND(AVERAGE(AH472:AT472),1))</f>
        <v/>
      </c>
    </row>
    <row r="473" ht="14.4" customHeight="1" s="185">
      <c r="A473" s="255" t="n">
        <v>8</v>
      </c>
      <c r="B473" s="194">
        <f t="array" ref="B473:B473">IFERROR(INDEX(Liste_Enfants!B$4:B$53,SMALL(IF(Liste_Enfants!E$4:E$53="D",ROW(Liste_Enfants!E$4:E$53)-3),8))&amp;" "&amp;INDEX(Liste_Enfants!C$4:C$53,SMALL(IF(Liste_Enfants!E$4:E$53="D",ROW(Liste_Enfants!E$4:E$53)-3),8)),"")</f>
        <v/>
      </c>
      <c r="C473" s="235" t="n"/>
      <c r="D473" s="256" t="n"/>
      <c r="E473" s="256" t="n"/>
      <c r="F473" s="256" t="n"/>
      <c r="G473" s="256" t="n"/>
      <c r="H473" s="256" t="n"/>
      <c r="I473" s="256" t="n"/>
      <c r="J473" s="256" t="n"/>
      <c r="K473" s="256" t="n"/>
      <c r="L473" s="256" t="n"/>
      <c r="M473" s="256" t="n"/>
      <c r="N473" s="256" t="n"/>
      <c r="O473" s="256" t="n"/>
      <c r="P473" s="256" t="n"/>
      <c r="Q473" s="264">
        <f>IF(COUNTA(D473:P473)=0,"",ROUND(AVERAGE(D473:P473),1))</f>
        <v/>
      </c>
      <c r="S473" s="256" t="n"/>
      <c r="T473" s="256" t="n"/>
      <c r="U473" s="256" t="n"/>
      <c r="V473" s="256" t="n"/>
      <c r="W473" s="256" t="n"/>
      <c r="X473" s="256" t="n"/>
      <c r="Y473" s="256" t="n"/>
      <c r="Z473" s="256" t="n"/>
      <c r="AA473" s="256" t="n"/>
      <c r="AB473" s="256" t="n"/>
      <c r="AC473" s="256" t="n"/>
      <c r="AD473" s="256" t="n"/>
      <c r="AE473" s="256" t="n"/>
      <c r="AF473" s="264">
        <f>IF(COUNTA(S473:AE473)=0,"",ROUND(AVERAGE(S473:AE473),1))</f>
        <v/>
      </c>
      <c r="AH473" s="256" t="n"/>
      <c r="AI473" s="256" t="n"/>
      <c r="AJ473" s="256" t="n"/>
      <c r="AK473" s="256" t="n"/>
      <c r="AL473" s="256" t="n"/>
      <c r="AM473" s="256" t="n"/>
      <c r="AN473" s="256" t="n"/>
      <c r="AO473" s="256" t="n"/>
      <c r="AP473" s="256" t="n"/>
      <c r="AQ473" s="256" t="n"/>
      <c r="AR473" s="256" t="n"/>
      <c r="AS473" s="256" t="n"/>
      <c r="AT473" s="256" t="n"/>
      <c r="AU473" s="237">
        <f>IF(COUNTA(AH473:AT473)=0,"",ROUND(AVERAGE(AH473:AT473),1))</f>
        <v/>
      </c>
    </row>
    <row r="474" ht="14.4" customHeight="1" s="185">
      <c r="A474" s="255" t="n">
        <v>9</v>
      </c>
      <c r="B474" s="194">
        <f t="array" ref="B474:B474">IFERROR(INDEX(Liste_Enfants!B$4:B$53,SMALL(IF(Liste_Enfants!E$4:E$53="D",ROW(Liste_Enfants!E$4:E$53)-3),9))&amp;" "&amp;INDEX(Liste_Enfants!C$4:C$53,SMALL(IF(Liste_Enfants!E$4:E$53="D",ROW(Liste_Enfants!E$4:E$53)-3),9)),"")</f>
        <v/>
      </c>
      <c r="C474" s="235" t="n"/>
      <c r="D474" s="256" t="n"/>
      <c r="E474" s="256" t="n"/>
      <c r="F474" s="256" t="n"/>
      <c r="G474" s="256" t="n"/>
      <c r="H474" s="256" t="n"/>
      <c r="I474" s="256" t="n"/>
      <c r="J474" s="256" t="n"/>
      <c r="K474" s="256" t="n"/>
      <c r="L474" s="256" t="n"/>
      <c r="M474" s="256" t="n"/>
      <c r="N474" s="256" t="n"/>
      <c r="O474" s="256" t="n"/>
      <c r="P474" s="256" t="n"/>
      <c r="Q474" s="264">
        <f>IF(COUNTA(D474:P474)=0,"",ROUND(AVERAGE(D474:P474),1))</f>
        <v/>
      </c>
      <c r="S474" s="256" t="n"/>
      <c r="T474" s="256" t="n"/>
      <c r="U474" s="256" t="n"/>
      <c r="V474" s="256" t="n"/>
      <c r="W474" s="256" t="n"/>
      <c r="X474" s="256" t="n"/>
      <c r="Y474" s="256" t="n"/>
      <c r="Z474" s="256" t="n"/>
      <c r="AA474" s="256" t="n"/>
      <c r="AB474" s="256" t="n"/>
      <c r="AC474" s="256" t="n"/>
      <c r="AD474" s="256" t="n"/>
      <c r="AE474" s="256" t="n"/>
      <c r="AF474" s="264">
        <f>IF(COUNTA(S474:AE474)=0,"",ROUND(AVERAGE(S474:AE474),1))</f>
        <v/>
      </c>
      <c r="AH474" s="256" t="n"/>
      <c r="AI474" s="256" t="n"/>
      <c r="AJ474" s="256" t="n"/>
      <c r="AK474" s="256" t="n"/>
      <c r="AL474" s="256" t="n"/>
      <c r="AM474" s="256" t="n"/>
      <c r="AN474" s="256" t="n"/>
      <c r="AO474" s="256" t="n"/>
      <c r="AP474" s="256" t="n"/>
      <c r="AQ474" s="256" t="n"/>
      <c r="AR474" s="256" t="n"/>
      <c r="AS474" s="256" t="n"/>
      <c r="AT474" s="256" t="n"/>
      <c r="AU474" s="237">
        <f>IF(COUNTA(AH474:AT474)=0,"",ROUND(AVERAGE(AH474:AT474),1))</f>
        <v/>
      </c>
    </row>
    <row r="475" ht="14.4" customHeight="1" s="185">
      <c r="A475" s="255" t="n">
        <v>10</v>
      </c>
      <c r="B475" s="194">
        <f t="array" ref="B475:B475">IFERROR(INDEX(Liste_Enfants!B$4:B$53,SMALL(IF(Liste_Enfants!E$4:E$53="D",ROW(Liste_Enfants!E$4:E$53)-3),10))&amp;" "&amp;INDEX(Liste_Enfants!C$4:C$53,SMALL(IF(Liste_Enfants!E$4:E$53="D",ROW(Liste_Enfants!E$4:E$53)-3),10)),"")</f>
        <v/>
      </c>
      <c r="C475" s="235" t="n"/>
      <c r="D475" s="256" t="n"/>
      <c r="E475" s="256" t="n"/>
      <c r="F475" s="256" t="n"/>
      <c r="G475" s="256" t="n"/>
      <c r="H475" s="256" t="n"/>
      <c r="I475" s="256" t="n"/>
      <c r="J475" s="256" t="n"/>
      <c r="K475" s="256" t="n"/>
      <c r="L475" s="256" t="n"/>
      <c r="M475" s="256" t="n"/>
      <c r="N475" s="256" t="n"/>
      <c r="O475" s="256" t="n"/>
      <c r="P475" s="256" t="n"/>
      <c r="Q475" s="264">
        <f>IF(COUNTA(D475:P475)=0,"",ROUND(AVERAGE(D475:P475),1))</f>
        <v/>
      </c>
      <c r="S475" s="256" t="n"/>
      <c r="T475" s="256" t="n"/>
      <c r="U475" s="256" t="n"/>
      <c r="V475" s="256" t="n"/>
      <c r="W475" s="256" t="n"/>
      <c r="X475" s="256" t="n"/>
      <c r="Y475" s="256" t="n"/>
      <c r="Z475" s="256" t="n"/>
      <c r="AA475" s="256" t="n"/>
      <c r="AB475" s="256" t="n"/>
      <c r="AC475" s="256" t="n"/>
      <c r="AD475" s="256" t="n"/>
      <c r="AE475" s="256" t="n"/>
      <c r="AF475" s="264">
        <f>IF(COUNTA(S475:AE475)=0,"",ROUND(AVERAGE(S475:AE475),1))</f>
        <v/>
      </c>
      <c r="AH475" s="256" t="n"/>
      <c r="AI475" s="256" t="n"/>
      <c r="AJ475" s="256" t="n"/>
      <c r="AK475" s="256" t="n"/>
      <c r="AL475" s="256" t="n"/>
      <c r="AM475" s="256" t="n"/>
      <c r="AN475" s="256" t="n"/>
      <c r="AO475" s="256" t="n"/>
      <c r="AP475" s="256" t="n"/>
      <c r="AQ475" s="256" t="n"/>
      <c r="AR475" s="256" t="n"/>
      <c r="AS475" s="256" t="n"/>
      <c r="AT475" s="256" t="n"/>
      <c r="AU475" s="237">
        <f>IF(COUNTA(AH475:AT475)=0,"",ROUND(AVERAGE(AH475:AT475),1))</f>
        <v/>
      </c>
    </row>
    <row r="476" ht="14.4" customHeight="1" s="185">
      <c r="A476" s="255" t="n">
        <v>11</v>
      </c>
      <c r="B476" s="194">
        <f t="array" ref="B476:B476">IFERROR(INDEX(Liste_Enfants!B$4:B$53,SMALL(IF(Liste_Enfants!E$4:E$53="D",ROW(Liste_Enfants!E$4:E$53)-3),11))&amp;" "&amp;INDEX(Liste_Enfants!C$4:C$53,SMALL(IF(Liste_Enfants!E$4:E$53="D",ROW(Liste_Enfants!E$4:E$53)-3),11)),"")</f>
        <v/>
      </c>
      <c r="C476" s="235" t="n"/>
      <c r="D476" s="256" t="n"/>
      <c r="E476" s="256" t="n"/>
      <c r="F476" s="256" t="n"/>
      <c r="G476" s="256" t="n"/>
      <c r="H476" s="256" t="n"/>
      <c r="I476" s="256" t="n"/>
      <c r="J476" s="256" t="n"/>
      <c r="K476" s="256" t="n"/>
      <c r="L476" s="256" t="n"/>
      <c r="M476" s="256" t="n"/>
      <c r="N476" s="256" t="n"/>
      <c r="O476" s="256" t="n"/>
      <c r="P476" s="256" t="n"/>
      <c r="Q476" s="264">
        <f>IF(COUNTA(D476:P476)=0,"",ROUND(AVERAGE(D476:P476),1))</f>
        <v/>
      </c>
      <c r="S476" s="256" t="n"/>
      <c r="T476" s="256" t="n"/>
      <c r="U476" s="256" t="n"/>
      <c r="V476" s="256" t="n"/>
      <c r="W476" s="256" t="n"/>
      <c r="X476" s="256" t="n"/>
      <c r="Y476" s="256" t="n"/>
      <c r="Z476" s="256" t="n"/>
      <c r="AA476" s="256" t="n"/>
      <c r="AB476" s="256" t="n"/>
      <c r="AC476" s="256" t="n"/>
      <c r="AD476" s="256" t="n"/>
      <c r="AE476" s="256" t="n"/>
      <c r="AF476" s="264">
        <f>IF(COUNTA(S476:AE476)=0,"",ROUND(AVERAGE(S476:AE476),1))</f>
        <v/>
      </c>
      <c r="AH476" s="256" t="n"/>
      <c r="AI476" s="256" t="n"/>
      <c r="AJ476" s="256" t="n"/>
      <c r="AK476" s="256" t="n"/>
      <c r="AL476" s="256" t="n"/>
      <c r="AM476" s="256" t="n"/>
      <c r="AN476" s="256" t="n"/>
      <c r="AO476" s="256" t="n"/>
      <c r="AP476" s="256" t="n"/>
      <c r="AQ476" s="256" t="n"/>
      <c r="AR476" s="256" t="n"/>
      <c r="AS476" s="256" t="n"/>
      <c r="AT476" s="256" t="n"/>
      <c r="AU476" s="237">
        <f>IF(COUNTA(AH476:AT476)=0,"",ROUND(AVERAGE(AH476:AT476),1))</f>
        <v/>
      </c>
    </row>
    <row r="477" ht="14.4" customHeight="1" s="185">
      <c r="A477" s="255" t="n">
        <v>12</v>
      </c>
      <c r="B477" s="194">
        <f t="array" ref="B477:B477">IFERROR(INDEX(Liste_Enfants!B$4:B$53,SMALL(IF(Liste_Enfants!E$4:E$53="D",ROW(Liste_Enfants!E$4:E$53)-3),12))&amp;" "&amp;INDEX(Liste_Enfants!C$4:C$53,SMALL(IF(Liste_Enfants!E$4:E$53="D",ROW(Liste_Enfants!E$4:E$53)-3),12)),"")</f>
        <v/>
      </c>
      <c r="C477" s="235" t="n"/>
      <c r="D477" s="256" t="n"/>
      <c r="E477" s="256" t="n"/>
      <c r="F477" s="256" t="n"/>
      <c r="G477" s="256" t="n"/>
      <c r="H477" s="256" t="n"/>
      <c r="I477" s="256" t="n"/>
      <c r="J477" s="256" t="n"/>
      <c r="K477" s="256" t="n"/>
      <c r="L477" s="256" t="n"/>
      <c r="M477" s="256" t="n"/>
      <c r="N477" s="256" t="n"/>
      <c r="O477" s="256" t="n"/>
      <c r="P477" s="256" t="n"/>
      <c r="Q477" s="264">
        <f>IF(COUNTA(D477:P477)=0,"",ROUND(AVERAGE(D477:P477),1))</f>
        <v/>
      </c>
      <c r="S477" s="256" t="n"/>
      <c r="T477" s="256" t="n"/>
      <c r="U477" s="256" t="n"/>
      <c r="V477" s="256" t="n"/>
      <c r="W477" s="256" t="n"/>
      <c r="X477" s="256" t="n"/>
      <c r="Y477" s="256" t="n"/>
      <c r="Z477" s="256" t="n"/>
      <c r="AA477" s="256" t="n"/>
      <c r="AB477" s="256" t="n"/>
      <c r="AC477" s="256" t="n"/>
      <c r="AD477" s="256" t="n"/>
      <c r="AE477" s="256" t="n"/>
      <c r="AF477" s="264">
        <f>IF(COUNTA(S477:AE477)=0,"",ROUND(AVERAGE(S477:AE477),1))</f>
        <v/>
      </c>
      <c r="AH477" s="256" t="n"/>
      <c r="AI477" s="256" t="n"/>
      <c r="AJ477" s="256" t="n"/>
      <c r="AK477" s="256" t="n"/>
      <c r="AL477" s="256" t="n"/>
      <c r="AM477" s="256" t="n"/>
      <c r="AN477" s="256" t="n"/>
      <c r="AO477" s="256" t="n"/>
      <c r="AP477" s="256" t="n"/>
      <c r="AQ477" s="256" t="n"/>
      <c r="AR477" s="256" t="n"/>
      <c r="AS477" s="256" t="n"/>
      <c r="AT477" s="256" t="n"/>
      <c r="AU477" s="237">
        <f>IF(COUNTA(AH477:AT477)=0,"",ROUND(AVERAGE(AH477:AT477),1))</f>
        <v/>
      </c>
    </row>
    <row r="478" ht="14.4" customHeight="1" s="185">
      <c r="A478" s="255" t="n">
        <v>13</v>
      </c>
      <c r="B478" s="194">
        <f t="array" ref="B478:B478">IFERROR(INDEX(Liste_Enfants!B$4:B$53,SMALL(IF(Liste_Enfants!E$4:E$53="D",ROW(Liste_Enfants!E$4:E$53)-3),13))&amp;" "&amp;INDEX(Liste_Enfants!C$4:C$53,SMALL(IF(Liste_Enfants!E$4:E$53="D",ROW(Liste_Enfants!E$4:E$53)-3),13)),"")</f>
        <v/>
      </c>
      <c r="C478" s="235" t="n"/>
      <c r="D478" s="256" t="n"/>
      <c r="E478" s="256" t="n"/>
      <c r="F478" s="256" t="n"/>
      <c r="G478" s="256" t="n"/>
      <c r="H478" s="256" t="n"/>
      <c r="I478" s="256" t="n"/>
      <c r="J478" s="256" t="n"/>
      <c r="K478" s="256" t="n"/>
      <c r="L478" s="256" t="n"/>
      <c r="M478" s="256" t="n"/>
      <c r="N478" s="256" t="n"/>
      <c r="O478" s="256" t="n"/>
      <c r="P478" s="256" t="n"/>
      <c r="Q478" s="264">
        <f>IF(COUNTA(D478:P478)=0,"",ROUND(AVERAGE(D478:P478),1))</f>
        <v/>
      </c>
      <c r="S478" s="256" t="n"/>
      <c r="T478" s="256" t="n"/>
      <c r="U478" s="256" t="n"/>
      <c r="V478" s="256" t="n"/>
      <c r="W478" s="256" t="n"/>
      <c r="X478" s="256" t="n"/>
      <c r="Y478" s="256" t="n"/>
      <c r="Z478" s="256" t="n"/>
      <c r="AA478" s="256" t="n"/>
      <c r="AB478" s="256" t="n"/>
      <c r="AC478" s="256" t="n"/>
      <c r="AD478" s="256" t="n"/>
      <c r="AE478" s="256" t="n"/>
      <c r="AF478" s="264">
        <f>IF(COUNTA(S478:AE478)=0,"",ROUND(AVERAGE(S478:AE478),1))</f>
        <v/>
      </c>
      <c r="AH478" s="256" t="n"/>
      <c r="AI478" s="256" t="n"/>
      <c r="AJ478" s="256" t="n"/>
      <c r="AK478" s="256" t="n"/>
      <c r="AL478" s="256" t="n"/>
      <c r="AM478" s="256" t="n"/>
      <c r="AN478" s="256" t="n"/>
      <c r="AO478" s="256" t="n"/>
      <c r="AP478" s="256" t="n"/>
      <c r="AQ478" s="256" t="n"/>
      <c r="AR478" s="256" t="n"/>
      <c r="AS478" s="256" t="n"/>
      <c r="AT478" s="256" t="n"/>
      <c r="AU478" s="237">
        <f>IF(COUNTA(AH478:AT478)=0,"",ROUND(AVERAGE(AH478:AT478),1))</f>
        <v/>
      </c>
    </row>
    <row r="479" ht="14.4" customHeight="1" s="185">
      <c r="A479" s="255" t="n">
        <v>14</v>
      </c>
      <c r="B479" s="194">
        <f t="array" ref="B479:B479">IFERROR(INDEX(Liste_Enfants!B$4:B$53,SMALL(IF(Liste_Enfants!E$4:E$53="D",ROW(Liste_Enfants!E$4:E$53)-3),14))&amp;" "&amp;INDEX(Liste_Enfants!C$4:C$53,SMALL(IF(Liste_Enfants!E$4:E$53="D",ROW(Liste_Enfants!E$4:E$53)-3),14)),"")</f>
        <v/>
      </c>
      <c r="C479" s="235" t="n"/>
      <c r="D479" s="256" t="n"/>
      <c r="E479" s="256" t="n"/>
      <c r="F479" s="256" t="n"/>
      <c r="G479" s="256" t="n"/>
      <c r="H479" s="256" t="n"/>
      <c r="I479" s="256" t="n"/>
      <c r="J479" s="256" t="n"/>
      <c r="K479" s="256" t="n"/>
      <c r="L479" s="256" t="n"/>
      <c r="M479" s="256" t="n"/>
      <c r="N479" s="256" t="n"/>
      <c r="O479" s="256" t="n"/>
      <c r="P479" s="256" t="n"/>
      <c r="Q479" s="264">
        <f>IF(COUNTA(D479:P479)=0,"",ROUND(AVERAGE(D479:P479),1))</f>
        <v/>
      </c>
      <c r="S479" s="256" t="n"/>
      <c r="T479" s="256" t="n"/>
      <c r="U479" s="256" t="n"/>
      <c r="V479" s="256" t="n"/>
      <c r="W479" s="256" t="n"/>
      <c r="X479" s="256" t="n"/>
      <c r="Y479" s="256" t="n"/>
      <c r="Z479" s="256" t="n"/>
      <c r="AA479" s="256" t="n"/>
      <c r="AB479" s="256" t="n"/>
      <c r="AC479" s="256" t="n"/>
      <c r="AD479" s="256" t="n"/>
      <c r="AE479" s="256" t="n"/>
      <c r="AF479" s="264">
        <f>IF(COUNTA(S479:AE479)=0,"",ROUND(AVERAGE(S479:AE479),1))</f>
        <v/>
      </c>
      <c r="AH479" s="256" t="n"/>
      <c r="AI479" s="256" t="n"/>
      <c r="AJ479" s="256" t="n"/>
      <c r="AK479" s="256" t="n"/>
      <c r="AL479" s="256" t="n"/>
      <c r="AM479" s="256" t="n"/>
      <c r="AN479" s="256" t="n"/>
      <c r="AO479" s="256" t="n"/>
      <c r="AP479" s="256" t="n"/>
      <c r="AQ479" s="256" t="n"/>
      <c r="AR479" s="256" t="n"/>
      <c r="AS479" s="256" t="n"/>
      <c r="AT479" s="256" t="n"/>
      <c r="AU479" s="237">
        <f>IF(COUNTA(AH479:AT479)=0,"",ROUND(AVERAGE(AH479:AT479),1))</f>
        <v/>
      </c>
    </row>
    <row r="480" ht="14.4" customHeight="1" s="185">
      <c r="A480" s="255" t="n">
        <v>15</v>
      </c>
      <c r="B480" s="194">
        <f t="array" ref="B480:B480">IFERROR(INDEX(Liste_Enfants!B$4:B$53,SMALL(IF(Liste_Enfants!E$4:E$53="D",ROW(Liste_Enfants!E$4:E$53)-3),15))&amp;" "&amp;INDEX(Liste_Enfants!C$4:C$53,SMALL(IF(Liste_Enfants!E$4:E$53="D",ROW(Liste_Enfants!E$4:E$53)-3),15)),"")</f>
        <v/>
      </c>
      <c r="C480" s="235" t="n"/>
      <c r="D480" s="256" t="n"/>
      <c r="E480" s="256" t="n"/>
      <c r="F480" s="256" t="n"/>
      <c r="G480" s="256" t="n"/>
      <c r="H480" s="256" t="n"/>
      <c r="I480" s="256" t="n"/>
      <c r="J480" s="256" t="n"/>
      <c r="K480" s="256" t="n"/>
      <c r="L480" s="256" t="n"/>
      <c r="M480" s="256" t="n"/>
      <c r="N480" s="256" t="n"/>
      <c r="O480" s="256" t="n"/>
      <c r="P480" s="256" t="n"/>
      <c r="Q480" s="264">
        <f>IF(COUNTA(D480:P480)=0,"",ROUND(AVERAGE(D480:P480),1))</f>
        <v/>
      </c>
      <c r="S480" s="256" t="n"/>
      <c r="T480" s="256" t="n"/>
      <c r="U480" s="256" t="n"/>
      <c r="V480" s="256" t="n"/>
      <c r="W480" s="256" t="n"/>
      <c r="X480" s="256" t="n"/>
      <c r="Y480" s="256" t="n"/>
      <c r="Z480" s="256" t="n"/>
      <c r="AA480" s="256" t="n"/>
      <c r="AB480" s="256" t="n"/>
      <c r="AC480" s="256" t="n"/>
      <c r="AD480" s="256" t="n"/>
      <c r="AE480" s="256" t="n"/>
      <c r="AF480" s="264">
        <f>IF(COUNTA(S480:AE480)=0,"",ROUND(AVERAGE(S480:AE480),1))</f>
        <v/>
      </c>
      <c r="AH480" s="256" t="n"/>
      <c r="AI480" s="256" t="n"/>
      <c r="AJ480" s="256" t="n"/>
      <c r="AK480" s="256" t="n"/>
      <c r="AL480" s="256" t="n"/>
      <c r="AM480" s="256" t="n"/>
      <c r="AN480" s="256" t="n"/>
      <c r="AO480" s="256" t="n"/>
      <c r="AP480" s="256" t="n"/>
      <c r="AQ480" s="256" t="n"/>
      <c r="AR480" s="256" t="n"/>
      <c r="AS480" s="256" t="n"/>
      <c r="AT480" s="256" t="n"/>
      <c r="AU480" s="237">
        <f>IF(COUNTA(AH480:AT480)=0,"",ROUND(AVERAGE(AH480:AT480),1))</f>
        <v/>
      </c>
    </row>
    <row r="481" ht="14.4" customHeight="1" s="185">
      <c r="A481" s="257" t="inlineStr">
        <is>
          <t>📊 MOY.</t>
        </is>
      </c>
      <c r="C481" s="235" t="n"/>
      <c r="D481" s="258">
        <f>IF(COUNTA(D466:D480)=0,"",ROUND(AVERAGE(D466:D480),1))</f>
        <v/>
      </c>
      <c r="E481" s="258">
        <f>IF(COUNTA(E466:E480)=0,"",ROUND(AVERAGE(E466:E480),1))</f>
        <v/>
      </c>
      <c r="F481" s="258">
        <f>IF(COUNTA(F466:F480)=0,"",ROUND(AVERAGE(F466:F480),1))</f>
        <v/>
      </c>
      <c r="G481" s="258">
        <f>IF(COUNTA(G466:G480)=0,"",ROUND(AVERAGE(G466:G480),1))</f>
        <v/>
      </c>
      <c r="H481" s="258">
        <f>IF(COUNTA(H466:H480)=0,"",ROUND(AVERAGE(H466:H480),1))</f>
        <v/>
      </c>
      <c r="I481" s="258">
        <f>IF(COUNTA(I466:I480)=0,"",ROUND(AVERAGE(I466:I480),1))</f>
        <v/>
      </c>
      <c r="J481" s="258">
        <f>IF(COUNTA(J466:J480)=0,"",ROUND(AVERAGE(J466:J480),1))</f>
        <v/>
      </c>
      <c r="K481" s="258">
        <f>IF(COUNTA(K466:K480)=0,"",ROUND(AVERAGE(K466:K480),1))</f>
        <v/>
      </c>
      <c r="L481" s="258">
        <f>IF(COUNTA(L466:L480)=0,"",ROUND(AVERAGE(L466:L480),1))</f>
        <v/>
      </c>
      <c r="M481" s="258">
        <f>IF(COUNTA(M466:M480)=0,"",ROUND(AVERAGE(M466:M480),1))</f>
        <v/>
      </c>
      <c r="N481" s="258">
        <f>IF(COUNTA(N466:N480)=0,"",ROUND(AVERAGE(N466:N480),1))</f>
        <v/>
      </c>
      <c r="O481" s="258">
        <f>IF(COUNTA(O466:O480)=0,"",ROUND(AVERAGE(O466:O480),1))</f>
        <v/>
      </c>
      <c r="P481" s="258">
        <f>IF(COUNTA(P466:P480)=0,"",ROUND(AVERAGE(P466:P480),1))</f>
        <v/>
      </c>
      <c r="Q481" s="265">
        <f>IF(COUNTA(Q466:Q480)=0,"",ROUND(AVERAGE(Q466:Q480),1))</f>
        <v/>
      </c>
      <c r="S481" s="258">
        <f>IF(COUNTA(S466:S480)=0,"",ROUND(AVERAGE(S466:S480),1))</f>
        <v/>
      </c>
      <c r="T481" s="258">
        <f>IF(COUNTA(T466:T480)=0,"",ROUND(AVERAGE(T466:T480),1))</f>
        <v/>
      </c>
      <c r="U481" s="258">
        <f>IF(COUNTA(U466:U480)=0,"",ROUND(AVERAGE(U466:U480),1))</f>
        <v/>
      </c>
      <c r="V481" s="258">
        <f>IF(COUNTA(V466:V480)=0,"",ROUND(AVERAGE(V466:V480),1))</f>
        <v/>
      </c>
      <c r="W481" s="258">
        <f>IF(COUNTA(W466:W480)=0,"",ROUND(AVERAGE(W466:W480),1))</f>
        <v/>
      </c>
      <c r="X481" s="258">
        <f>IF(COUNTA(X466:X480)=0,"",ROUND(AVERAGE(X466:X480),1))</f>
        <v/>
      </c>
      <c r="Y481" s="258">
        <f>IF(COUNTA(Y466:Y480)=0,"",ROUND(AVERAGE(Y466:Y480),1))</f>
        <v/>
      </c>
      <c r="Z481" s="258">
        <f>IF(COUNTA(Z466:Z480)=0,"",ROUND(AVERAGE(Z466:Z480),1))</f>
        <v/>
      </c>
      <c r="AA481" s="258">
        <f>IF(COUNTA(AA466:AA480)=0,"",ROUND(AVERAGE(AA466:AA480),1))</f>
        <v/>
      </c>
      <c r="AB481" s="258">
        <f>IF(COUNTA(AB466:AB480)=0,"",ROUND(AVERAGE(AB466:AB480),1))</f>
        <v/>
      </c>
      <c r="AC481" s="258">
        <f>IF(COUNTA(AC466:AC480)=0,"",ROUND(AVERAGE(AC466:AC480),1))</f>
        <v/>
      </c>
      <c r="AD481" s="258">
        <f>IF(COUNTA(AD466:AD480)=0,"",ROUND(AVERAGE(AD466:AD480),1))</f>
        <v/>
      </c>
      <c r="AE481" s="258">
        <f>IF(COUNTA(AE466:AE480)=0,"",ROUND(AVERAGE(AE466:AE480),1))</f>
        <v/>
      </c>
      <c r="AF481" s="265">
        <f>IF(COUNTA(AF466:AF480)=0,"",ROUND(AVERAGE(AF466:AF480),1))</f>
        <v/>
      </c>
      <c r="AH481" s="258">
        <f>IF(COUNTA(AH466:AH480)=0,"",ROUND(AVERAGE(AH466:AH480),1))</f>
        <v/>
      </c>
      <c r="AI481" s="258">
        <f>IF(COUNTA(AI466:AI480)=0,"",ROUND(AVERAGE(AI466:AI480),1))</f>
        <v/>
      </c>
      <c r="AJ481" s="258">
        <f>IF(COUNTA(AJ466:AJ480)=0,"",ROUND(AVERAGE(AJ466:AJ480),1))</f>
        <v/>
      </c>
      <c r="AK481" s="258">
        <f>IF(COUNTA(AK466:AK480)=0,"",ROUND(AVERAGE(AK466:AK480),1))</f>
        <v/>
      </c>
      <c r="AL481" s="258">
        <f>IF(COUNTA(AL466:AL480)=0,"",ROUND(AVERAGE(AL466:AL480),1))</f>
        <v/>
      </c>
      <c r="AM481" s="258">
        <f>IF(COUNTA(AM466:AM480)=0,"",ROUND(AVERAGE(AM466:AM480),1))</f>
        <v/>
      </c>
      <c r="AN481" s="258">
        <f>IF(COUNTA(AN466:AN480)=0,"",ROUND(AVERAGE(AN466:AN480),1))</f>
        <v/>
      </c>
      <c r="AO481" s="258">
        <f>IF(COUNTA(AO466:AO480)=0,"",ROUND(AVERAGE(AO466:AO480),1))</f>
        <v/>
      </c>
      <c r="AP481" s="258">
        <f>IF(COUNTA(AP466:AP480)=0,"",ROUND(AVERAGE(AP466:AP480),1))</f>
        <v/>
      </c>
      <c r="AQ481" s="258">
        <f>IF(COUNTA(AQ466:AQ480)=0,"",ROUND(AVERAGE(AQ466:AQ480),1))</f>
        <v/>
      </c>
      <c r="AR481" s="258">
        <f>IF(COUNTA(AR466:AR480)=0,"",ROUND(AVERAGE(AR466:AR480),1))</f>
        <v/>
      </c>
      <c r="AS481" s="258">
        <f>IF(COUNTA(AS466:AS480)=0,"",ROUND(AVERAGE(AS466:AS480),1))</f>
        <v/>
      </c>
      <c r="AT481" s="258">
        <f>IF(COUNTA(AT466:AT480)=0,"",ROUND(AVERAGE(AT466:AT480),1))</f>
        <v/>
      </c>
      <c r="AU481" s="272">
        <f>IF(COUNTA(AU466:AU480)=0,"",ROUND(AVERAGE(AU466:AU480),1))</f>
        <v/>
      </c>
    </row>
    <row r="482" ht="30" customHeight="1" s="185">
      <c r="A482" s="261" t="inlineStr">
        <is>
          <t>N°</t>
        </is>
      </c>
      <c r="B482" s="247" t="inlineStr">
        <is>
          <t>📅 JEUDI</t>
        </is>
      </c>
      <c r="C482" s="228" t="n"/>
      <c r="D482" s="229" t="inlineStr">
        <is>
          <t>Règles</t>
        </is>
      </c>
      <c r="E482" s="229" t="inlineStr">
        <is>
          <t>Coopér.</t>
        </is>
      </c>
      <c r="F482" s="229" t="inlineStr">
        <is>
          <t>Comm.</t>
        </is>
      </c>
      <c r="G482" s="229" t="inlineStr">
        <is>
          <t>Entraide</t>
        </is>
      </c>
      <c r="H482" s="230" t="inlineStr">
        <is>
          <t>Initiat.</t>
        </is>
      </c>
      <c r="I482" s="230" t="inlineStr">
        <is>
          <t>Gest.mat</t>
        </is>
      </c>
      <c r="J482" s="230" t="inlineStr">
        <is>
          <t>Orga.</t>
        </is>
      </c>
      <c r="K482" s="231" t="inlineStr">
        <is>
          <t>Imagin.</t>
        </is>
      </c>
      <c r="L482" s="231" t="inlineStr">
        <is>
          <t>Expr.art</t>
        </is>
      </c>
      <c r="M482" s="231" t="inlineStr">
        <is>
          <t>Expr.corp</t>
        </is>
      </c>
      <c r="N482" s="232" t="inlineStr">
        <is>
          <t>Coord.</t>
        </is>
      </c>
      <c r="O482" s="232" t="inlineStr">
        <is>
          <t>Endur.</t>
        </is>
      </c>
      <c r="P482" s="232" t="inlineStr">
        <is>
          <t>Esp.sport</t>
        </is>
      </c>
      <c r="Q482" s="267" t="inlineStr">
        <is>
          <t>MOY</t>
        </is>
      </c>
      <c r="R482" s="268" t="inlineStr">
        <is>
          <t>▼ Activité</t>
        </is>
      </c>
      <c r="S482" s="229" t="inlineStr">
        <is>
          <t>Règles</t>
        </is>
      </c>
      <c r="T482" s="229" t="inlineStr">
        <is>
          <t>Coopér.</t>
        </is>
      </c>
      <c r="U482" s="229" t="inlineStr">
        <is>
          <t>Comm.</t>
        </is>
      </c>
      <c r="V482" s="229" t="inlineStr">
        <is>
          <t>Entraide</t>
        </is>
      </c>
      <c r="W482" s="230" t="inlineStr">
        <is>
          <t>Initiat.</t>
        </is>
      </c>
      <c r="X482" s="230" t="inlineStr">
        <is>
          <t>Gest.mat</t>
        </is>
      </c>
      <c r="Y482" s="230" t="inlineStr">
        <is>
          <t>Orga.</t>
        </is>
      </c>
      <c r="Z482" s="231" t="inlineStr">
        <is>
          <t>Imagin.</t>
        </is>
      </c>
      <c r="AA482" s="231" t="inlineStr">
        <is>
          <t>Expr.art</t>
        </is>
      </c>
      <c r="AB482" s="231" t="inlineStr">
        <is>
          <t>Expr.corp</t>
        </is>
      </c>
      <c r="AC482" s="232" t="inlineStr">
        <is>
          <t>Coord.</t>
        </is>
      </c>
      <c r="AD482" s="232" t="inlineStr">
        <is>
          <t>Endur.</t>
        </is>
      </c>
      <c r="AE482" s="232" t="inlineStr">
        <is>
          <t>Esp.sport</t>
        </is>
      </c>
      <c r="AF482" s="267" t="inlineStr">
        <is>
          <t>MOY</t>
        </is>
      </c>
      <c r="AH482" s="229" t="inlineStr">
        <is>
          <t>Règles</t>
        </is>
      </c>
      <c r="AI482" s="229" t="inlineStr">
        <is>
          <t>Coopér.</t>
        </is>
      </c>
      <c r="AJ482" s="229" t="inlineStr">
        <is>
          <t>Comm.</t>
        </is>
      </c>
      <c r="AK482" s="229" t="inlineStr">
        <is>
          <t>Entraide</t>
        </is>
      </c>
      <c r="AL482" s="230" t="inlineStr">
        <is>
          <t>Initiat.</t>
        </is>
      </c>
      <c r="AM482" s="230" t="inlineStr">
        <is>
          <t>Gest.mat</t>
        </is>
      </c>
      <c r="AN482" s="230" t="inlineStr">
        <is>
          <t>Orga.</t>
        </is>
      </c>
      <c r="AO482" s="231" t="inlineStr">
        <is>
          <t>Imagin.</t>
        </is>
      </c>
      <c r="AP482" s="231" t="inlineStr">
        <is>
          <t>Expr.art</t>
        </is>
      </c>
      <c r="AQ482" s="231" t="inlineStr">
        <is>
          <t>Expr.corp</t>
        </is>
      </c>
      <c r="AR482" s="232" t="inlineStr">
        <is>
          <t>Coord.</t>
        </is>
      </c>
      <c r="AS482" s="232" t="inlineStr">
        <is>
          <t>Endur.</t>
        </is>
      </c>
      <c r="AT482" s="232" t="inlineStr">
        <is>
          <t>Esp.sport</t>
        </is>
      </c>
      <c r="AU482" s="269" t="inlineStr">
        <is>
          <t>MOY</t>
        </is>
      </c>
    </row>
    <row r="483" ht="14.4" customHeight="1" s="185">
      <c r="A483" s="255" t="n">
        <v>1</v>
      </c>
      <c r="B483" s="194">
        <f t="array" ref="B483:B483">IFERROR(INDEX(Liste_Enfants!B$4:B$53,SMALL(IF(Liste_Enfants!E$4:E$53="D",ROW(Liste_Enfants!E$4:E$53)-3),1))&amp;" "&amp;INDEX(Liste_Enfants!C$4:C$53,SMALL(IF(Liste_Enfants!E$4:E$53="D",ROW(Liste_Enfants!E$4:E$53)-3),1)),"")</f>
        <v/>
      </c>
      <c r="C483" s="235" t="n"/>
      <c r="D483" s="256" t="n"/>
      <c r="E483" s="256" t="n"/>
      <c r="F483" s="256" t="n"/>
      <c r="G483" s="256" t="n"/>
      <c r="H483" s="256" t="n"/>
      <c r="I483" s="256" t="n"/>
      <c r="J483" s="256" t="n"/>
      <c r="K483" s="256" t="n"/>
      <c r="L483" s="256" t="n"/>
      <c r="M483" s="256" t="n"/>
      <c r="N483" s="256" t="n"/>
      <c r="O483" s="256" t="n"/>
      <c r="P483" s="256" t="n"/>
      <c r="Q483" s="264">
        <f>IF(COUNTA(D483:P483)=0,"",ROUND(AVERAGE(D483:P483),1))</f>
        <v/>
      </c>
      <c r="S483" s="256" t="n"/>
      <c r="T483" s="256" t="n"/>
      <c r="U483" s="256" t="n"/>
      <c r="V483" s="256" t="n"/>
      <c r="W483" s="256" t="n"/>
      <c r="X483" s="256" t="n"/>
      <c r="Y483" s="256" t="n"/>
      <c r="Z483" s="256" t="n"/>
      <c r="AA483" s="256" t="n"/>
      <c r="AB483" s="256" t="n"/>
      <c r="AC483" s="256" t="n"/>
      <c r="AD483" s="256" t="n"/>
      <c r="AE483" s="256" t="n"/>
      <c r="AF483" s="264">
        <f>IF(COUNTA(S483:AE483)=0,"",ROUND(AVERAGE(S483:AE483),1))</f>
        <v/>
      </c>
      <c r="AH483" s="256" t="n"/>
      <c r="AI483" s="256" t="n"/>
      <c r="AJ483" s="256" t="n"/>
      <c r="AK483" s="256" t="n"/>
      <c r="AL483" s="256" t="n"/>
      <c r="AM483" s="256" t="n"/>
      <c r="AN483" s="256" t="n"/>
      <c r="AO483" s="256" t="n"/>
      <c r="AP483" s="256" t="n"/>
      <c r="AQ483" s="256" t="n"/>
      <c r="AR483" s="256" t="n"/>
      <c r="AS483" s="256" t="n"/>
      <c r="AT483" s="256" t="n"/>
      <c r="AU483" s="237">
        <f>IF(COUNTA(AH483:AT483)=0,"",ROUND(AVERAGE(AH483:AT483),1))</f>
        <v/>
      </c>
    </row>
    <row r="484" ht="14.4" customHeight="1" s="185">
      <c r="A484" s="255" t="n">
        <v>2</v>
      </c>
      <c r="B484" s="194">
        <f t="array" ref="B484:B484">IFERROR(INDEX(Liste_Enfants!B$4:B$53,SMALL(IF(Liste_Enfants!E$4:E$53="D",ROW(Liste_Enfants!E$4:E$53)-3),2))&amp;" "&amp;INDEX(Liste_Enfants!C$4:C$53,SMALL(IF(Liste_Enfants!E$4:E$53="D",ROW(Liste_Enfants!E$4:E$53)-3),2)),"")</f>
        <v/>
      </c>
      <c r="C484" s="235" t="n"/>
      <c r="D484" s="256" t="n"/>
      <c r="E484" s="256" t="n"/>
      <c r="F484" s="256" t="n"/>
      <c r="G484" s="256" t="n"/>
      <c r="H484" s="256" t="n"/>
      <c r="I484" s="256" t="n"/>
      <c r="J484" s="256" t="n"/>
      <c r="K484" s="256" t="n"/>
      <c r="L484" s="256" t="n"/>
      <c r="M484" s="256" t="n"/>
      <c r="N484" s="256" t="n"/>
      <c r="O484" s="256" t="n"/>
      <c r="P484" s="256" t="n"/>
      <c r="Q484" s="264">
        <f>IF(COUNTA(D484:P484)=0,"",ROUND(AVERAGE(D484:P484),1))</f>
        <v/>
      </c>
      <c r="S484" s="256" t="n"/>
      <c r="T484" s="256" t="n"/>
      <c r="U484" s="256" t="n"/>
      <c r="V484" s="256" t="n"/>
      <c r="W484" s="256" t="n"/>
      <c r="X484" s="256" t="n"/>
      <c r="Y484" s="256" t="n"/>
      <c r="Z484" s="256" t="n"/>
      <c r="AA484" s="256" t="n"/>
      <c r="AB484" s="256" t="n"/>
      <c r="AC484" s="256" t="n"/>
      <c r="AD484" s="256" t="n"/>
      <c r="AE484" s="256" t="n"/>
      <c r="AF484" s="264">
        <f>IF(COUNTA(S484:AE484)=0,"",ROUND(AVERAGE(S484:AE484),1))</f>
        <v/>
      </c>
      <c r="AH484" s="256" t="n"/>
      <c r="AI484" s="256" t="n"/>
      <c r="AJ484" s="256" t="n"/>
      <c r="AK484" s="256" t="n"/>
      <c r="AL484" s="256" t="n"/>
      <c r="AM484" s="256" t="n"/>
      <c r="AN484" s="256" t="n"/>
      <c r="AO484" s="256" t="n"/>
      <c r="AP484" s="256" t="n"/>
      <c r="AQ484" s="256" t="n"/>
      <c r="AR484" s="256" t="n"/>
      <c r="AS484" s="256" t="n"/>
      <c r="AT484" s="256" t="n"/>
      <c r="AU484" s="237">
        <f>IF(COUNTA(AH484:AT484)=0,"",ROUND(AVERAGE(AH484:AT484),1))</f>
        <v/>
      </c>
    </row>
    <row r="485" ht="14.4" customHeight="1" s="185">
      <c r="A485" s="255" t="n">
        <v>3</v>
      </c>
      <c r="B485" s="194">
        <f t="array" ref="B485:B485">IFERROR(INDEX(Liste_Enfants!B$4:B$53,SMALL(IF(Liste_Enfants!E$4:E$53="D",ROW(Liste_Enfants!E$4:E$53)-3),3))&amp;" "&amp;INDEX(Liste_Enfants!C$4:C$53,SMALL(IF(Liste_Enfants!E$4:E$53="D",ROW(Liste_Enfants!E$4:E$53)-3),3)),"")</f>
        <v/>
      </c>
      <c r="C485" s="235" t="n"/>
      <c r="D485" s="256" t="n"/>
      <c r="E485" s="256" t="n"/>
      <c r="F485" s="256" t="n"/>
      <c r="G485" s="256" t="n"/>
      <c r="H485" s="256" t="n"/>
      <c r="I485" s="256" t="n"/>
      <c r="J485" s="256" t="n"/>
      <c r="K485" s="256" t="n"/>
      <c r="L485" s="256" t="n"/>
      <c r="M485" s="256" t="n"/>
      <c r="N485" s="256" t="n"/>
      <c r="O485" s="256" t="n"/>
      <c r="P485" s="256" t="n"/>
      <c r="Q485" s="264">
        <f>IF(COUNTA(D485:P485)=0,"",ROUND(AVERAGE(D485:P485),1))</f>
        <v/>
      </c>
      <c r="S485" s="256" t="n"/>
      <c r="T485" s="256" t="n"/>
      <c r="U485" s="256" t="n"/>
      <c r="V485" s="256" t="n"/>
      <c r="W485" s="256" t="n"/>
      <c r="X485" s="256" t="n"/>
      <c r="Y485" s="256" t="n"/>
      <c r="Z485" s="256" t="n"/>
      <c r="AA485" s="256" t="n"/>
      <c r="AB485" s="256" t="n"/>
      <c r="AC485" s="256" t="n"/>
      <c r="AD485" s="256" t="n"/>
      <c r="AE485" s="256" t="n"/>
      <c r="AF485" s="264">
        <f>IF(COUNTA(S485:AE485)=0,"",ROUND(AVERAGE(S485:AE485),1))</f>
        <v/>
      </c>
      <c r="AH485" s="256" t="n"/>
      <c r="AI485" s="256" t="n"/>
      <c r="AJ485" s="256" t="n"/>
      <c r="AK485" s="256" t="n"/>
      <c r="AL485" s="256" t="n"/>
      <c r="AM485" s="256" t="n"/>
      <c r="AN485" s="256" t="n"/>
      <c r="AO485" s="256" t="n"/>
      <c r="AP485" s="256" t="n"/>
      <c r="AQ485" s="256" t="n"/>
      <c r="AR485" s="256" t="n"/>
      <c r="AS485" s="256" t="n"/>
      <c r="AT485" s="256" t="n"/>
      <c r="AU485" s="237">
        <f>IF(COUNTA(AH485:AT485)=0,"",ROUND(AVERAGE(AH485:AT485),1))</f>
        <v/>
      </c>
    </row>
    <row r="486" ht="14.4" customHeight="1" s="185">
      <c r="A486" s="255" t="n">
        <v>4</v>
      </c>
      <c r="B486" s="194">
        <f t="array" ref="B486:B486">IFERROR(INDEX(Liste_Enfants!B$4:B$53,SMALL(IF(Liste_Enfants!E$4:E$53="D",ROW(Liste_Enfants!E$4:E$53)-3),4))&amp;" "&amp;INDEX(Liste_Enfants!C$4:C$53,SMALL(IF(Liste_Enfants!E$4:E$53="D",ROW(Liste_Enfants!E$4:E$53)-3),4)),"")</f>
        <v/>
      </c>
      <c r="C486" s="235" t="n"/>
      <c r="D486" s="256" t="n"/>
      <c r="E486" s="256" t="n"/>
      <c r="F486" s="256" t="n"/>
      <c r="G486" s="256" t="n"/>
      <c r="H486" s="256" t="n"/>
      <c r="I486" s="256" t="n"/>
      <c r="J486" s="256" t="n"/>
      <c r="K486" s="256" t="n"/>
      <c r="L486" s="256" t="n"/>
      <c r="M486" s="256" t="n"/>
      <c r="N486" s="256" t="n"/>
      <c r="O486" s="256" t="n"/>
      <c r="P486" s="256" t="n"/>
      <c r="Q486" s="264">
        <f>IF(COUNTA(D486:P486)=0,"",ROUND(AVERAGE(D486:P486),1))</f>
        <v/>
      </c>
      <c r="S486" s="256" t="n"/>
      <c r="T486" s="256" t="n"/>
      <c r="U486" s="256" t="n"/>
      <c r="V486" s="256" t="n"/>
      <c r="W486" s="256" t="n"/>
      <c r="X486" s="256" t="n"/>
      <c r="Y486" s="256" t="n"/>
      <c r="Z486" s="256" t="n"/>
      <c r="AA486" s="256" t="n"/>
      <c r="AB486" s="256" t="n"/>
      <c r="AC486" s="256" t="n"/>
      <c r="AD486" s="256" t="n"/>
      <c r="AE486" s="256" t="n"/>
      <c r="AF486" s="264">
        <f>IF(COUNTA(S486:AE486)=0,"",ROUND(AVERAGE(S486:AE486),1))</f>
        <v/>
      </c>
      <c r="AH486" s="256" t="n"/>
      <c r="AI486" s="256" t="n"/>
      <c r="AJ486" s="256" t="n"/>
      <c r="AK486" s="256" t="n"/>
      <c r="AL486" s="256" t="n"/>
      <c r="AM486" s="256" t="n"/>
      <c r="AN486" s="256" t="n"/>
      <c r="AO486" s="256" t="n"/>
      <c r="AP486" s="256" t="n"/>
      <c r="AQ486" s="256" t="n"/>
      <c r="AR486" s="256" t="n"/>
      <c r="AS486" s="256" t="n"/>
      <c r="AT486" s="256" t="n"/>
      <c r="AU486" s="237">
        <f>IF(COUNTA(AH486:AT486)=0,"",ROUND(AVERAGE(AH486:AT486),1))</f>
        <v/>
      </c>
    </row>
    <row r="487" ht="14.4" customHeight="1" s="185">
      <c r="A487" s="255" t="n">
        <v>5</v>
      </c>
      <c r="B487" s="194">
        <f t="array" ref="B487:B487">IFERROR(INDEX(Liste_Enfants!B$4:B$53,SMALL(IF(Liste_Enfants!E$4:E$53="D",ROW(Liste_Enfants!E$4:E$53)-3),5))&amp;" "&amp;INDEX(Liste_Enfants!C$4:C$53,SMALL(IF(Liste_Enfants!E$4:E$53="D",ROW(Liste_Enfants!E$4:E$53)-3),5)),"")</f>
        <v/>
      </c>
      <c r="C487" s="235" t="n"/>
      <c r="D487" s="256" t="n"/>
      <c r="E487" s="256" t="n"/>
      <c r="F487" s="256" t="n"/>
      <c r="G487" s="256" t="n"/>
      <c r="H487" s="256" t="n"/>
      <c r="I487" s="256" t="n"/>
      <c r="J487" s="256" t="n"/>
      <c r="K487" s="256" t="n"/>
      <c r="L487" s="256" t="n"/>
      <c r="M487" s="256" t="n"/>
      <c r="N487" s="256" t="n"/>
      <c r="O487" s="256" t="n"/>
      <c r="P487" s="256" t="n"/>
      <c r="Q487" s="264">
        <f>IF(COUNTA(D487:P487)=0,"",ROUND(AVERAGE(D487:P487),1))</f>
        <v/>
      </c>
      <c r="S487" s="256" t="n"/>
      <c r="T487" s="256" t="n"/>
      <c r="U487" s="256" t="n"/>
      <c r="V487" s="256" t="n"/>
      <c r="W487" s="256" t="n"/>
      <c r="X487" s="256" t="n"/>
      <c r="Y487" s="256" t="n"/>
      <c r="Z487" s="256" t="n"/>
      <c r="AA487" s="256" t="n"/>
      <c r="AB487" s="256" t="n"/>
      <c r="AC487" s="256" t="n"/>
      <c r="AD487" s="256" t="n"/>
      <c r="AE487" s="256" t="n"/>
      <c r="AF487" s="264">
        <f>IF(COUNTA(S487:AE487)=0,"",ROUND(AVERAGE(S487:AE487),1))</f>
        <v/>
      </c>
      <c r="AH487" s="256" t="n"/>
      <c r="AI487" s="256" t="n"/>
      <c r="AJ487" s="256" t="n"/>
      <c r="AK487" s="256" t="n"/>
      <c r="AL487" s="256" t="n"/>
      <c r="AM487" s="256" t="n"/>
      <c r="AN487" s="256" t="n"/>
      <c r="AO487" s="256" t="n"/>
      <c r="AP487" s="256" t="n"/>
      <c r="AQ487" s="256" t="n"/>
      <c r="AR487" s="256" t="n"/>
      <c r="AS487" s="256" t="n"/>
      <c r="AT487" s="256" t="n"/>
      <c r="AU487" s="237">
        <f>IF(COUNTA(AH487:AT487)=0,"",ROUND(AVERAGE(AH487:AT487),1))</f>
        <v/>
      </c>
    </row>
    <row r="488" ht="14.4" customHeight="1" s="185">
      <c r="A488" s="255" t="n">
        <v>6</v>
      </c>
      <c r="B488" s="194">
        <f t="array" ref="B488:B488">IFERROR(INDEX(Liste_Enfants!B$4:B$53,SMALL(IF(Liste_Enfants!E$4:E$53="D",ROW(Liste_Enfants!E$4:E$53)-3),6))&amp;" "&amp;INDEX(Liste_Enfants!C$4:C$53,SMALL(IF(Liste_Enfants!E$4:E$53="D",ROW(Liste_Enfants!E$4:E$53)-3),6)),"")</f>
        <v/>
      </c>
      <c r="C488" s="235" t="n"/>
      <c r="D488" s="256" t="n"/>
      <c r="E488" s="256" t="n"/>
      <c r="F488" s="256" t="n"/>
      <c r="G488" s="256" t="n"/>
      <c r="H488" s="256" t="n"/>
      <c r="I488" s="256" t="n"/>
      <c r="J488" s="256" t="n"/>
      <c r="K488" s="256" t="n"/>
      <c r="L488" s="256" t="n"/>
      <c r="M488" s="256" t="n"/>
      <c r="N488" s="256" t="n"/>
      <c r="O488" s="256" t="n"/>
      <c r="P488" s="256" t="n"/>
      <c r="Q488" s="264">
        <f>IF(COUNTA(D488:P488)=0,"",ROUND(AVERAGE(D488:P488),1))</f>
        <v/>
      </c>
      <c r="S488" s="256" t="n"/>
      <c r="T488" s="256" t="n"/>
      <c r="U488" s="256" t="n"/>
      <c r="V488" s="256" t="n"/>
      <c r="W488" s="256" t="n"/>
      <c r="X488" s="256" t="n"/>
      <c r="Y488" s="256" t="n"/>
      <c r="Z488" s="256" t="n"/>
      <c r="AA488" s="256" t="n"/>
      <c r="AB488" s="256" t="n"/>
      <c r="AC488" s="256" t="n"/>
      <c r="AD488" s="256" t="n"/>
      <c r="AE488" s="256" t="n"/>
      <c r="AF488" s="264">
        <f>IF(COUNTA(S488:AE488)=0,"",ROUND(AVERAGE(S488:AE488),1))</f>
        <v/>
      </c>
      <c r="AH488" s="256" t="n"/>
      <c r="AI488" s="256" t="n"/>
      <c r="AJ488" s="256" t="n"/>
      <c r="AK488" s="256" t="n"/>
      <c r="AL488" s="256" t="n"/>
      <c r="AM488" s="256" t="n"/>
      <c r="AN488" s="256" t="n"/>
      <c r="AO488" s="256" t="n"/>
      <c r="AP488" s="256" t="n"/>
      <c r="AQ488" s="256" t="n"/>
      <c r="AR488" s="256" t="n"/>
      <c r="AS488" s="256" t="n"/>
      <c r="AT488" s="256" t="n"/>
      <c r="AU488" s="237">
        <f>IF(COUNTA(AH488:AT488)=0,"",ROUND(AVERAGE(AH488:AT488),1))</f>
        <v/>
      </c>
    </row>
    <row r="489" ht="14.4" customHeight="1" s="185">
      <c r="A489" s="255" t="n">
        <v>7</v>
      </c>
      <c r="B489" s="194">
        <f t="array" ref="B489:B489">IFERROR(INDEX(Liste_Enfants!B$4:B$53,SMALL(IF(Liste_Enfants!E$4:E$53="D",ROW(Liste_Enfants!E$4:E$53)-3),7))&amp;" "&amp;INDEX(Liste_Enfants!C$4:C$53,SMALL(IF(Liste_Enfants!E$4:E$53="D",ROW(Liste_Enfants!E$4:E$53)-3),7)),"")</f>
        <v/>
      </c>
      <c r="C489" s="235" t="n"/>
      <c r="D489" s="256" t="n"/>
      <c r="E489" s="256" t="n"/>
      <c r="F489" s="256" t="n"/>
      <c r="G489" s="256" t="n"/>
      <c r="H489" s="256" t="n"/>
      <c r="I489" s="256" t="n"/>
      <c r="J489" s="256" t="n"/>
      <c r="K489" s="256" t="n"/>
      <c r="L489" s="256" t="n"/>
      <c r="M489" s="256" t="n"/>
      <c r="N489" s="256" t="n"/>
      <c r="O489" s="256" t="n"/>
      <c r="P489" s="256" t="n"/>
      <c r="Q489" s="264">
        <f>IF(COUNTA(D489:P489)=0,"",ROUND(AVERAGE(D489:P489),1))</f>
        <v/>
      </c>
      <c r="S489" s="256" t="n"/>
      <c r="T489" s="256" t="n"/>
      <c r="U489" s="256" t="n"/>
      <c r="V489" s="256" t="n"/>
      <c r="W489" s="256" t="n"/>
      <c r="X489" s="256" t="n"/>
      <c r="Y489" s="256" t="n"/>
      <c r="Z489" s="256" t="n"/>
      <c r="AA489" s="256" t="n"/>
      <c r="AB489" s="256" t="n"/>
      <c r="AC489" s="256" t="n"/>
      <c r="AD489" s="256" t="n"/>
      <c r="AE489" s="256" t="n"/>
      <c r="AF489" s="264">
        <f>IF(COUNTA(S489:AE489)=0,"",ROUND(AVERAGE(S489:AE489),1))</f>
        <v/>
      </c>
      <c r="AH489" s="256" t="n"/>
      <c r="AI489" s="256" t="n"/>
      <c r="AJ489" s="256" t="n"/>
      <c r="AK489" s="256" t="n"/>
      <c r="AL489" s="256" t="n"/>
      <c r="AM489" s="256" t="n"/>
      <c r="AN489" s="256" t="n"/>
      <c r="AO489" s="256" t="n"/>
      <c r="AP489" s="256" t="n"/>
      <c r="AQ489" s="256" t="n"/>
      <c r="AR489" s="256" t="n"/>
      <c r="AS489" s="256" t="n"/>
      <c r="AT489" s="256" t="n"/>
      <c r="AU489" s="237">
        <f>IF(COUNTA(AH489:AT489)=0,"",ROUND(AVERAGE(AH489:AT489),1))</f>
        <v/>
      </c>
    </row>
    <row r="490" ht="14.4" customHeight="1" s="185">
      <c r="A490" s="255" t="n">
        <v>8</v>
      </c>
      <c r="B490" s="194">
        <f t="array" ref="B490:B490">IFERROR(INDEX(Liste_Enfants!B$4:B$53,SMALL(IF(Liste_Enfants!E$4:E$53="D",ROW(Liste_Enfants!E$4:E$53)-3),8))&amp;" "&amp;INDEX(Liste_Enfants!C$4:C$53,SMALL(IF(Liste_Enfants!E$4:E$53="D",ROW(Liste_Enfants!E$4:E$53)-3),8)),"")</f>
        <v/>
      </c>
      <c r="C490" s="235" t="n"/>
      <c r="D490" s="256" t="n"/>
      <c r="E490" s="256" t="n"/>
      <c r="F490" s="256" t="n"/>
      <c r="G490" s="256" t="n"/>
      <c r="H490" s="256" t="n"/>
      <c r="I490" s="256" t="n"/>
      <c r="J490" s="256" t="n"/>
      <c r="K490" s="256" t="n"/>
      <c r="L490" s="256" t="n"/>
      <c r="M490" s="256" t="n"/>
      <c r="N490" s="256" t="n"/>
      <c r="O490" s="256" t="n"/>
      <c r="P490" s="256" t="n"/>
      <c r="Q490" s="264">
        <f>IF(COUNTA(D490:P490)=0,"",ROUND(AVERAGE(D490:P490),1))</f>
        <v/>
      </c>
      <c r="S490" s="256" t="n"/>
      <c r="T490" s="256" t="n"/>
      <c r="U490" s="256" t="n"/>
      <c r="V490" s="256" t="n"/>
      <c r="W490" s="256" t="n"/>
      <c r="X490" s="256" t="n"/>
      <c r="Y490" s="256" t="n"/>
      <c r="Z490" s="256" t="n"/>
      <c r="AA490" s="256" t="n"/>
      <c r="AB490" s="256" t="n"/>
      <c r="AC490" s="256" t="n"/>
      <c r="AD490" s="256" t="n"/>
      <c r="AE490" s="256" t="n"/>
      <c r="AF490" s="264">
        <f>IF(COUNTA(S490:AE490)=0,"",ROUND(AVERAGE(S490:AE490),1))</f>
        <v/>
      </c>
      <c r="AH490" s="256" t="n"/>
      <c r="AI490" s="256" t="n"/>
      <c r="AJ490" s="256" t="n"/>
      <c r="AK490" s="256" t="n"/>
      <c r="AL490" s="256" t="n"/>
      <c r="AM490" s="256" t="n"/>
      <c r="AN490" s="256" t="n"/>
      <c r="AO490" s="256" t="n"/>
      <c r="AP490" s="256" t="n"/>
      <c r="AQ490" s="256" t="n"/>
      <c r="AR490" s="256" t="n"/>
      <c r="AS490" s="256" t="n"/>
      <c r="AT490" s="256" t="n"/>
      <c r="AU490" s="237">
        <f>IF(COUNTA(AH490:AT490)=0,"",ROUND(AVERAGE(AH490:AT490),1))</f>
        <v/>
      </c>
    </row>
    <row r="491" ht="14.4" customHeight="1" s="185">
      <c r="A491" s="255" t="n">
        <v>9</v>
      </c>
      <c r="B491" s="194">
        <f t="array" ref="B491:B491">IFERROR(INDEX(Liste_Enfants!B$4:B$53,SMALL(IF(Liste_Enfants!E$4:E$53="D",ROW(Liste_Enfants!E$4:E$53)-3),9))&amp;" "&amp;INDEX(Liste_Enfants!C$4:C$53,SMALL(IF(Liste_Enfants!E$4:E$53="D",ROW(Liste_Enfants!E$4:E$53)-3),9)),"")</f>
        <v/>
      </c>
      <c r="C491" s="235" t="n"/>
      <c r="D491" s="256" t="n"/>
      <c r="E491" s="256" t="n"/>
      <c r="F491" s="256" t="n"/>
      <c r="G491" s="256" t="n"/>
      <c r="H491" s="256" t="n"/>
      <c r="I491" s="256" t="n"/>
      <c r="J491" s="256" t="n"/>
      <c r="K491" s="256" t="n"/>
      <c r="L491" s="256" t="n"/>
      <c r="M491" s="256" t="n"/>
      <c r="N491" s="256" t="n"/>
      <c r="O491" s="256" t="n"/>
      <c r="P491" s="256" t="n"/>
      <c r="Q491" s="264">
        <f>IF(COUNTA(D491:P491)=0,"",ROUND(AVERAGE(D491:P491),1))</f>
        <v/>
      </c>
      <c r="S491" s="256" t="n"/>
      <c r="T491" s="256" t="n"/>
      <c r="U491" s="256" t="n"/>
      <c r="V491" s="256" t="n"/>
      <c r="W491" s="256" t="n"/>
      <c r="X491" s="256" t="n"/>
      <c r="Y491" s="256" t="n"/>
      <c r="Z491" s="256" t="n"/>
      <c r="AA491" s="256" t="n"/>
      <c r="AB491" s="256" t="n"/>
      <c r="AC491" s="256" t="n"/>
      <c r="AD491" s="256" t="n"/>
      <c r="AE491" s="256" t="n"/>
      <c r="AF491" s="264">
        <f>IF(COUNTA(S491:AE491)=0,"",ROUND(AVERAGE(S491:AE491),1))</f>
        <v/>
      </c>
      <c r="AH491" s="256" t="n"/>
      <c r="AI491" s="256" t="n"/>
      <c r="AJ491" s="256" t="n"/>
      <c r="AK491" s="256" t="n"/>
      <c r="AL491" s="256" t="n"/>
      <c r="AM491" s="256" t="n"/>
      <c r="AN491" s="256" t="n"/>
      <c r="AO491" s="256" t="n"/>
      <c r="AP491" s="256" t="n"/>
      <c r="AQ491" s="256" t="n"/>
      <c r="AR491" s="256" t="n"/>
      <c r="AS491" s="256" t="n"/>
      <c r="AT491" s="256" t="n"/>
      <c r="AU491" s="237">
        <f>IF(COUNTA(AH491:AT491)=0,"",ROUND(AVERAGE(AH491:AT491),1))</f>
        <v/>
      </c>
    </row>
    <row r="492" ht="14.4" customHeight="1" s="185">
      <c r="A492" s="255" t="n">
        <v>10</v>
      </c>
      <c r="B492" s="194">
        <f t="array" ref="B492:B492">IFERROR(INDEX(Liste_Enfants!B$4:B$53,SMALL(IF(Liste_Enfants!E$4:E$53="D",ROW(Liste_Enfants!E$4:E$53)-3),10))&amp;" "&amp;INDEX(Liste_Enfants!C$4:C$53,SMALL(IF(Liste_Enfants!E$4:E$53="D",ROW(Liste_Enfants!E$4:E$53)-3),10)),"")</f>
        <v/>
      </c>
      <c r="C492" s="235" t="n"/>
      <c r="D492" s="256" t="n"/>
      <c r="E492" s="256" t="n"/>
      <c r="F492" s="256" t="n"/>
      <c r="G492" s="256" t="n"/>
      <c r="H492" s="256" t="n"/>
      <c r="I492" s="256" t="n"/>
      <c r="J492" s="256" t="n"/>
      <c r="K492" s="256" t="n"/>
      <c r="L492" s="256" t="n"/>
      <c r="M492" s="256" t="n"/>
      <c r="N492" s="256" t="n"/>
      <c r="O492" s="256" t="n"/>
      <c r="P492" s="256" t="n"/>
      <c r="Q492" s="264">
        <f>IF(COUNTA(D492:P492)=0,"",ROUND(AVERAGE(D492:P492),1))</f>
        <v/>
      </c>
      <c r="S492" s="256" t="n"/>
      <c r="T492" s="256" t="n"/>
      <c r="U492" s="256" t="n"/>
      <c r="V492" s="256" t="n"/>
      <c r="W492" s="256" t="n"/>
      <c r="X492" s="256" t="n"/>
      <c r="Y492" s="256" t="n"/>
      <c r="Z492" s="256" t="n"/>
      <c r="AA492" s="256" t="n"/>
      <c r="AB492" s="256" t="n"/>
      <c r="AC492" s="256" t="n"/>
      <c r="AD492" s="256" t="n"/>
      <c r="AE492" s="256" t="n"/>
      <c r="AF492" s="264">
        <f>IF(COUNTA(S492:AE492)=0,"",ROUND(AVERAGE(S492:AE492),1))</f>
        <v/>
      </c>
      <c r="AH492" s="256" t="n"/>
      <c r="AI492" s="256" t="n"/>
      <c r="AJ492" s="256" t="n"/>
      <c r="AK492" s="256" t="n"/>
      <c r="AL492" s="256" t="n"/>
      <c r="AM492" s="256" t="n"/>
      <c r="AN492" s="256" t="n"/>
      <c r="AO492" s="256" t="n"/>
      <c r="AP492" s="256" t="n"/>
      <c r="AQ492" s="256" t="n"/>
      <c r="AR492" s="256" t="n"/>
      <c r="AS492" s="256" t="n"/>
      <c r="AT492" s="256" t="n"/>
      <c r="AU492" s="237">
        <f>IF(COUNTA(AH492:AT492)=0,"",ROUND(AVERAGE(AH492:AT492),1))</f>
        <v/>
      </c>
    </row>
    <row r="493" ht="14.4" customHeight="1" s="185">
      <c r="A493" s="255" t="n">
        <v>11</v>
      </c>
      <c r="B493" s="194">
        <f t="array" ref="B493:B493">IFERROR(INDEX(Liste_Enfants!B$4:B$53,SMALL(IF(Liste_Enfants!E$4:E$53="D",ROW(Liste_Enfants!E$4:E$53)-3),11))&amp;" "&amp;INDEX(Liste_Enfants!C$4:C$53,SMALL(IF(Liste_Enfants!E$4:E$53="D",ROW(Liste_Enfants!E$4:E$53)-3),11)),"")</f>
        <v/>
      </c>
      <c r="C493" s="235" t="n"/>
      <c r="D493" s="256" t="n"/>
      <c r="E493" s="256" t="n"/>
      <c r="F493" s="256" t="n"/>
      <c r="G493" s="256" t="n"/>
      <c r="H493" s="256" t="n"/>
      <c r="I493" s="256" t="n"/>
      <c r="J493" s="256" t="n"/>
      <c r="K493" s="256" t="n"/>
      <c r="L493" s="256" t="n"/>
      <c r="M493" s="256" t="n"/>
      <c r="N493" s="256" t="n"/>
      <c r="O493" s="256" t="n"/>
      <c r="P493" s="256" t="n"/>
      <c r="Q493" s="264">
        <f>IF(COUNTA(D493:P493)=0,"",ROUND(AVERAGE(D493:P493),1))</f>
        <v/>
      </c>
      <c r="S493" s="256" t="n"/>
      <c r="T493" s="256" t="n"/>
      <c r="U493" s="256" t="n"/>
      <c r="V493" s="256" t="n"/>
      <c r="W493" s="256" t="n"/>
      <c r="X493" s="256" t="n"/>
      <c r="Y493" s="256" t="n"/>
      <c r="Z493" s="256" t="n"/>
      <c r="AA493" s="256" t="n"/>
      <c r="AB493" s="256" t="n"/>
      <c r="AC493" s="256" t="n"/>
      <c r="AD493" s="256" t="n"/>
      <c r="AE493" s="256" t="n"/>
      <c r="AF493" s="264">
        <f>IF(COUNTA(S493:AE493)=0,"",ROUND(AVERAGE(S493:AE493),1))</f>
        <v/>
      </c>
      <c r="AH493" s="256" t="n"/>
      <c r="AI493" s="256" t="n"/>
      <c r="AJ493" s="256" t="n"/>
      <c r="AK493" s="256" t="n"/>
      <c r="AL493" s="256" t="n"/>
      <c r="AM493" s="256" t="n"/>
      <c r="AN493" s="256" t="n"/>
      <c r="AO493" s="256" t="n"/>
      <c r="AP493" s="256" t="n"/>
      <c r="AQ493" s="256" t="n"/>
      <c r="AR493" s="256" t="n"/>
      <c r="AS493" s="256" t="n"/>
      <c r="AT493" s="256" t="n"/>
      <c r="AU493" s="237">
        <f>IF(COUNTA(AH493:AT493)=0,"",ROUND(AVERAGE(AH493:AT493),1))</f>
        <v/>
      </c>
    </row>
    <row r="494" ht="14.4" customHeight="1" s="185">
      <c r="A494" s="255" t="n">
        <v>12</v>
      </c>
      <c r="B494" s="194">
        <f t="array" ref="B494:B494">IFERROR(INDEX(Liste_Enfants!B$4:B$53,SMALL(IF(Liste_Enfants!E$4:E$53="D",ROW(Liste_Enfants!E$4:E$53)-3),12))&amp;" "&amp;INDEX(Liste_Enfants!C$4:C$53,SMALL(IF(Liste_Enfants!E$4:E$53="D",ROW(Liste_Enfants!E$4:E$53)-3),12)),"")</f>
        <v/>
      </c>
      <c r="C494" s="235" t="n"/>
      <c r="D494" s="256" t="n"/>
      <c r="E494" s="256" t="n"/>
      <c r="F494" s="256" t="n"/>
      <c r="G494" s="256" t="n"/>
      <c r="H494" s="256" t="n"/>
      <c r="I494" s="256" t="n"/>
      <c r="J494" s="256" t="n"/>
      <c r="K494" s="256" t="n"/>
      <c r="L494" s="256" t="n"/>
      <c r="M494" s="256" t="n"/>
      <c r="N494" s="256" t="n"/>
      <c r="O494" s="256" t="n"/>
      <c r="P494" s="256" t="n"/>
      <c r="Q494" s="264">
        <f>IF(COUNTA(D494:P494)=0,"",ROUND(AVERAGE(D494:P494),1))</f>
        <v/>
      </c>
      <c r="S494" s="256" t="n"/>
      <c r="T494" s="256" t="n"/>
      <c r="U494" s="256" t="n"/>
      <c r="V494" s="256" t="n"/>
      <c r="W494" s="256" t="n"/>
      <c r="X494" s="256" t="n"/>
      <c r="Y494" s="256" t="n"/>
      <c r="Z494" s="256" t="n"/>
      <c r="AA494" s="256" t="n"/>
      <c r="AB494" s="256" t="n"/>
      <c r="AC494" s="256" t="n"/>
      <c r="AD494" s="256" t="n"/>
      <c r="AE494" s="256" t="n"/>
      <c r="AF494" s="264">
        <f>IF(COUNTA(S494:AE494)=0,"",ROUND(AVERAGE(S494:AE494),1))</f>
        <v/>
      </c>
      <c r="AH494" s="256" t="n"/>
      <c r="AI494" s="256" t="n"/>
      <c r="AJ494" s="256" t="n"/>
      <c r="AK494" s="256" t="n"/>
      <c r="AL494" s="256" t="n"/>
      <c r="AM494" s="256" t="n"/>
      <c r="AN494" s="256" t="n"/>
      <c r="AO494" s="256" t="n"/>
      <c r="AP494" s="256" t="n"/>
      <c r="AQ494" s="256" t="n"/>
      <c r="AR494" s="256" t="n"/>
      <c r="AS494" s="256" t="n"/>
      <c r="AT494" s="256" t="n"/>
      <c r="AU494" s="237">
        <f>IF(COUNTA(AH494:AT494)=0,"",ROUND(AVERAGE(AH494:AT494),1))</f>
        <v/>
      </c>
    </row>
    <row r="495" ht="14.4" customHeight="1" s="185">
      <c r="A495" s="255" t="n">
        <v>13</v>
      </c>
      <c r="B495" s="194">
        <f t="array" ref="B495:B495">IFERROR(INDEX(Liste_Enfants!B$4:B$53,SMALL(IF(Liste_Enfants!E$4:E$53="D",ROW(Liste_Enfants!E$4:E$53)-3),13))&amp;" "&amp;INDEX(Liste_Enfants!C$4:C$53,SMALL(IF(Liste_Enfants!E$4:E$53="D",ROW(Liste_Enfants!E$4:E$53)-3),13)),"")</f>
        <v/>
      </c>
      <c r="C495" s="235" t="n"/>
      <c r="D495" s="256" t="n"/>
      <c r="E495" s="256" t="n"/>
      <c r="F495" s="256" t="n"/>
      <c r="G495" s="256" t="n"/>
      <c r="H495" s="256" t="n"/>
      <c r="I495" s="256" t="n"/>
      <c r="J495" s="256" t="n"/>
      <c r="K495" s="256" t="n"/>
      <c r="L495" s="256" t="n"/>
      <c r="M495" s="256" t="n"/>
      <c r="N495" s="256" t="n"/>
      <c r="O495" s="256" t="n"/>
      <c r="P495" s="256" t="n"/>
      <c r="Q495" s="264">
        <f>IF(COUNTA(D495:P495)=0,"",ROUND(AVERAGE(D495:P495),1))</f>
        <v/>
      </c>
      <c r="S495" s="256" t="n"/>
      <c r="T495" s="256" t="n"/>
      <c r="U495" s="256" t="n"/>
      <c r="V495" s="256" t="n"/>
      <c r="W495" s="256" t="n"/>
      <c r="X495" s="256" t="n"/>
      <c r="Y495" s="256" t="n"/>
      <c r="Z495" s="256" t="n"/>
      <c r="AA495" s="256" t="n"/>
      <c r="AB495" s="256" t="n"/>
      <c r="AC495" s="256" t="n"/>
      <c r="AD495" s="256" t="n"/>
      <c r="AE495" s="256" t="n"/>
      <c r="AF495" s="264">
        <f>IF(COUNTA(S495:AE495)=0,"",ROUND(AVERAGE(S495:AE495),1))</f>
        <v/>
      </c>
      <c r="AH495" s="256" t="n"/>
      <c r="AI495" s="256" t="n"/>
      <c r="AJ495" s="256" t="n"/>
      <c r="AK495" s="256" t="n"/>
      <c r="AL495" s="256" t="n"/>
      <c r="AM495" s="256" t="n"/>
      <c r="AN495" s="256" t="n"/>
      <c r="AO495" s="256" t="n"/>
      <c r="AP495" s="256" t="n"/>
      <c r="AQ495" s="256" t="n"/>
      <c r="AR495" s="256" t="n"/>
      <c r="AS495" s="256" t="n"/>
      <c r="AT495" s="256" t="n"/>
      <c r="AU495" s="237">
        <f>IF(COUNTA(AH495:AT495)=0,"",ROUND(AVERAGE(AH495:AT495),1))</f>
        <v/>
      </c>
    </row>
    <row r="496" ht="14.4" customHeight="1" s="185">
      <c r="A496" s="255" t="n">
        <v>14</v>
      </c>
      <c r="B496" s="194">
        <f t="array" ref="B496:B496">IFERROR(INDEX(Liste_Enfants!B$4:B$53,SMALL(IF(Liste_Enfants!E$4:E$53="D",ROW(Liste_Enfants!E$4:E$53)-3),14))&amp;" "&amp;INDEX(Liste_Enfants!C$4:C$53,SMALL(IF(Liste_Enfants!E$4:E$53="D",ROW(Liste_Enfants!E$4:E$53)-3),14)),"")</f>
        <v/>
      </c>
      <c r="C496" s="235" t="n"/>
      <c r="D496" s="256" t="n"/>
      <c r="E496" s="256" t="n"/>
      <c r="F496" s="256" t="n"/>
      <c r="G496" s="256" t="n"/>
      <c r="H496" s="256" t="n"/>
      <c r="I496" s="256" t="n"/>
      <c r="J496" s="256" t="n"/>
      <c r="K496" s="256" t="n"/>
      <c r="L496" s="256" t="n"/>
      <c r="M496" s="256" t="n"/>
      <c r="N496" s="256" t="n"/>
      <c r="O496" s="256" t="n"/>
      <c r="P496" s="256" t="n"/>
      <c r="Q496" s="264">
        <f>IF(COUNTA(D496:P496)=0,"",ROUND(AVERAGE(D496:P496),1))</f>
        <v/>
      </c>
      <c r="S496" s="256" t="n"/>
      <c r="T496" s="256" t="n"/>
      <c r="U496" s="256" t="n"/>
      <c r="V496" s="256" t="n"/>
      <c r="W496" s="256" t="n"/>
      <c r="X496" s="256" t="n"/>
      <c r="Y496" s="256" t="n"/>
      <c r="Z496" s="256" t="n"/>
      <c r="AA496" s="256" t="n"/>
      <c r="AB496" s="256" t="n"/>
      <c r="AC496" s="256" t="n"/>
      <c r="AD496" s="256" t="n"/>
      <c r="AE496" s="256" t="n"/>
      <c r="AF496" s="264">
        <f>IF(COUNTA(S496:AE496)=0,"",ROUND(AVERAGE(S496:AE496),1))</f>
        <v/>
      </c>
      <c r="AH496" s="256" t="n"/>
      <c r="AI496" s="256" t="n"/>
      <c r="AJ496" s="256" t="n"/>
      <c r="AK496" s="256" t="n"/>
      <c r="AL496" s="256" t="n"/>
      <c r="AM496" s="256" t="n"/>
      <c r="AN496" s="256" t="n"/>
      <c r="AO496" s="256" t="n"/>
      <c r="AP496" s="256" t="n"/>
      <c r="AQ496" s="256" t="n"/>
      <c r="AR496" s="256" t="n"/>
      <c r="AS496" s="256" t="n"/>
      <c r="AT496" s="256" t="n"/>
      <c r="AU496" s="237">
        <f>IF(COUNTA(AH496:AT496)=0,"",ROUND(AVERAGE(AH496:AT496),1))</f>
        <v/>
      </c>
    </row>
    <row r="497" ht="14.4" customHeight="1" s="185">
      <c r="A497" s="255" t="n">
        <v>15</v>
      </c>
      <c r="B497" s="194">
        <f t="array" ref="B497:B497">IFERROR(INDEX(Liste_Enfants!B$4:B$53,SMALL(IF(Liste_Enfants!E$4:E$53="D",ROW(Liste_Enfants!E$4:E$53)-3),15))&amp;" "&amp;INDEX(Liste_Enfants!C$4:C$53,SMALL(IF(Liste_Enfants!E$4:E$53="D",ROW(Liste_Enfants!E$4:E$53)-3),15)),"")</f>
        <v/>
      </c>
      <c r="C497" s="235" t="n"/>
      <c r="D497" s="256" t="n"/>
      <c r="E497" s="256" t="n"/>
      <c r="F497" s="256" t="n"/>
      <c r="G497" s="256" t="n"/>
      <c r="H497" s="256" t="n"/>
      <c r="I497" s="256" t="n"/>
      <c r="J497" s="256" t="n"/>
      <c r="K497" s="256" t="n"/>
      <c r="L497" s="256" t="n"/>
      <c r="M497" s="256" t="n"/>
      <c r="N497" s="256" t="n"/>
      <c r="O497" s="256" t="n"/>
      <c r="P497" s="256" t="n"/>
      <c r="Q497" s="264">
        <f>IF(COUNTA(D497:P497)=0,"",ROUND(AVERAGE(D497:P497),1))</f>
        <v/>
      </c>
      <c r="S497" s="256" t="n"/>
      <c r="T497" s="256" t="n"/>
      <c r="U497" s="256" t="n"/>
      <c r="V497" s="256" t="n"/>
      <c r="W497" s="256" t="n"/>
      <c r="X497" s="256" t="n"/>
      <c r="Y497" s="256" t="n"/>
      <c r="Z497" s="256" t="n"/>
      <c r="AA497" s="256" t="n"/>
      <c r="AB497" s="256" t="n"/>
      <c r="AC497" s="256" t="n"/>
      <c r="AD497" s="256" t="n"/>
      <c r="AE497" s="256" t="n"/>
      <c r="AF497" s="264">
        <f>IF(COUNTA(S497:AE497)=0,"",ROUND(AVERAGE(S497:AE497),1))</f>
        <v/>
      </c>
      <c r="AH497" s="256" t="n"/>
      <c r="AI497" s="256" t="n"/>
      <c r="AJ497" s="256" t="n"/>
      <c r="AK497" s="256" t="n"/>
      <c r="AL497" s="256" t="n"/>
      <c r="AM497" s="256" t="n"/>
      <c r="AN497" s="256" t="n"/>
      <c r="AO497" s="256" t="n"/>
      <c r="AP497" s="256" t="n"/>
      <c r="AQ497" s="256" t="n"/>
      <c r="AR497" s="256" t="n"/>
      <c r="AS497" s="256" t="n"/>
      <c r="AT497" s="256" t="n"/>
      <c r="AU497" s="237">
        <f>IF(COUNTA(AH497:AT497)=0,"",ROUND(AVERAGE(AH497:AT497),1))</f>
        <v/>
      </c>
    </row>
    <row r="498" ht="14.4" customHeight="1" s="185">
      <c r="A498" s="257" t="inlineStr">
        <is>
          <t>📊 MOY.</t>
        </is>
      </c>
      <c r="C498" s="235" t="n"/>
      <c r="D498" s="258">
        <f>IF(COUNTA(D483:D497)=0,"",ROUND(AVERAGE(D483:D497),1))</f>
        <v/>
      </c>
      <c r="E498" s="258">
        <f>IF(COUNTA(E483:E497)=0,"",ROUND(AVERAGE(E483:E497),1))</f>
        <v/>
      </c>
      <c r="F498" s="258">
        <f>IF(COUNTA(F483:F497)=0,"",ROUND(AVERAGE(F483:F497),1))</f>
        <v/>
      </c>
      <c r="G498" s="258">
        <f>IF(COUNTA(G483:G497)=0,"",ROUND(AVERAGE(G483:G497),1))</f>
        <v/>
      </c>
      <c r="H498" s="258">
        <f>IF(COUNTA(H483:H497)=0,"",ROUND(AVERAGE(H483:H497),1))</f>
        <v/>
      </c>
      <c r="I498" s="258">
        <f>IF(COUNTA(I483:I497)=0,"",ROUND(AVERAGE(I483:I497),1))</f>
        <v/>
      </c>
      <c r="J498" s="258">
        <f>IF(COUNTA(J483:J497)=0,"",ROUND(AVERAGE(J483:J497),1))</f>
        <v/>
      </c>
      <c r="K498" s="258">
        <f>IF(COUNTA(K483:K497)=0,"",ROUND(AVERAGE(K483:K497),1))</f>
        <v/>
      </c>
      <c r="L498" s="258">
        <f>IF(COUNTA(L483:L497)=0,"",ROUND(AVERAGE(L483:L497),1))</f>
        <v/>
      </c>
      <c r="M498" s="258">
        <f>IF(COUNTA(M483:M497)=0,"",ROUND(AVERAGE(M483:M497),1))</f>
        <v/>
      </c>
      <c r="N498" s="258">
        <f>IF(COUNTA(N483:N497)=0,"",ROUND(AVERAGE(N483:N497),1))</f>
        <v/>
      </c>
      <c r="O498" s="258">
        <f>IF(COUNTA(O483:O497)=0,"",ROUND(AVERAGE(O483:O497),1))</f>
        <v/>
      </c>
      <c r="P498" s="258">
        <f>IF(COUNTA(P483:P497)=0,"",ROUND(AVERAGE(P483:P497),1))</f>
        <v/>
      </c>
      <c r="Q498" s="265">
        <f>IF(COUNTA(Q483:Q497)=0,"",ROUND(AVERAGE(Q483:Q497),1))</f>
        <v/>
      </c>
      <c r="S498" s="258">
        <f>IF(COUNTA(S483:S497)=0,"",ROUND(AVERAGE(S483:S497),1))</f>
        <v/>
      </c>
      <c r="T498" s="258">
        <f>IF(COUNTA(T483:T497)=0,"",ROUND(AVERAGE(T483:T497),1))</f>
        <v/>
      </c>
      <c r="U498" s="258">
        <f>IF(COUNTA(U483:U497)=0,"",ROUND(AVERAGE(U483:U497),1))</f>
        <v/>
      </c>
      <c r="V498" s="258">
        <f>IF(COUNTA(V483:V497)=0,"",ROUND(AVERAGE(V483:V497),1))</f>
        <v/>
      </c>
      <c r="W498" s="258">
        <f>IF(COUNTA(W483:W497)=0,"",ROUND(AVERAGE(W483:W497),1))</f>
        <v/>
      </c>
      <c r="X498" s="258">
        <f>IF(COUNTA(X483:X497)=0,"",ROUND(AVERAGE(X483:X497),1))</f>
        <v/>
      </c>
      <c r="Y498" s="258">
        <f>IF(COUNTA(Y483:Y497)=0,"",ROUND(AVERAGE(Y483:Y497),1))</f>
        <v/>
      </c>
      <c r="Z498" s="258">
        <f>IF(COUNTA(Z483:Z497)=0,"",ROUND(AVERAGE(Z483:Z497),1))</f>
        <v/>
      </c>
      <c r="AA498" s="258">
        <f>IF(COUNTA(AA483:AA497)=0,"",ROUND(AVERAGE(AA483:AA497),1))</f>
        <v/>
      </c>
      <c r="AB498" s="258">
        <f>IF(COUNTA(AB483:AB497)=0,"",ROUND(AVERAGE(AB483:AB497),1))</f>
        <v/>
      </c>
      <c r="AC498" s="258">
        <f>IF(COUNTA(AC483:AC497)=0,"",ROUND(AVERAGE(AC483:AC497),1))</f>
        <v/>
      </c>
      <c r="AD498" s="258">
        <f>IF(COUNTA(AD483:AD497)=0,"",ROUND(AVERAGE(AD483:AD497),1))</f>
        <v/>
      </c>
      <c r="AE498" s="258">
        <f>IF(COUNTA(AE483:AE497)=0,"",ROUND(AVERAGE(AE483:AE497),1))</f>
        <v/>
      </c>
      <c r="AF498" s="265">
        <f>IF(COUNTA(AF483:AF497)=0,"",ROUND(AVERAGE(AF483:AF497),1))</f>
        <v/>
      </c>
      <c r="AH498" s="258">
        <f>IF(COUNTA(AH483:AH497)=0,"",ROUND(AVERAGE(AH483:AH497),1))</f>
        <v/>
      </c>
      <c r="AI498" s="258">
        <f>IF(COUNTA(AI483:AI497)=0,"",ROUND(AVERAGE(AI483:AI497),1))</f>
        <v/>
      </c>
      <c r="AJ498" s="258">
        <f>IF(COUNTA(AJ483:AJ497)=0,"",ROUND(AVERAGE(AJ483:AJ497),1))</f>
        <v/>
      </c>
      <c r="AK498" s="258">
        <f>IF(COUNTA(AK483:AK497)=0,"",ROUND(AVERAGE(AK483:AK497),1))</f>
        <v/>
      </c>
      <c r="AL498" s="258">
        <f>IF(COUNTA(AL483:AL497)=0,"",ROUND(AVERAGE(AL483:AL497),1))</f>
        <v/>
      </c>
      <c r="AM498" s="258">
        <f>IF(COUNTA(AM483:AM497)=0,"",ROUND(AVERAGE(AM483:AM497),1))</f>
        <v/>
      </c>
      <c r="AN498" s="258">
        <f>IF(COUNTA(AN483:AN497)=0,"",ROUND(AVERAGE(AN483:AN497),1))</f>
        <v/>
      </c>
      <c r="AO498" s="258">
        <f>IF(COUNTA(AO483:AO497)=0,"",ROUND(AVERAGE(AO483:AO497),1))</f>
        <v/>
      </c>
      <c r="AP498" s="258">
        <f>IF(COUNTA(AP483:AP497)=0,"",ROUND(AVERAGE(AP483:AP497),1))</f>
        <v/>
      </c>
      <c r="AQ498" s="258">
        <f>IF(COUNTA(AQ483:AQ497)=0,"",ROUND(AVERAGE(AQ483:AQ497),1))</f>
        <v/>
      </c>
      <c r="AR498" s="258">
        <f>IF(COUNTA(AR483:AR497)=0,"",ROUND(AVERAGE(AR483:AR497),1))</f>
        <v/>
      </c>
      <c r="AS498" s="258">
        <f>IF(COUNTA(AS483:AS497)=0,"",ROUND(AVERAGE(AS483:AS497),1))</f>
        <v/>
      </c>
      <c r="AT498" s="258">
        <f>IF(COUNTA(AT483:AT497)=0,"",ROUND(AVERAGE(AT483:AT497),1))</f>
        <v/>
      </c>
      <c r="AU498" s="272">
        <f>IF(COUNTA(AU483:AU497)=0,"",ROUND(AVERAGE(AU483:AU497),1))</f>
        <v/>
      </c>
    </row>
    <row r="499" ht="14.4" customHeight="1" s="185">
      <c r="A499" s="262" t="inlineStr">
        <is>
          <t>⭐ MOY. S7</t>
        </is>
      </c>
      <c r="C499" s="235" t="n"/>
      <c r="D499" s="263">
        <f>IF(COUNTA(D447,D464,D481,D498)=0,"",ROUND(AVERAGE(D447,D464,D481,D498),1))</f>
        <v/>
      </c>
      <c r="E499" s="263">
        <f>IF(COUNTA(E447,E464,E481,E498)=0,"",ROUND(AVERAGE(E447,E464,E481,E498),1))</f>
        <v/>
      </c>
      <c r="F499" s="263">
        <f>IF(COUNTA(F447,F464,F481,F498)=0,"",ROUND(AVERAGE(F447,F464,F481,F498),1))</f>
        <v/>
      </c>
      <c r="G499" s="263">
        <f>IF(COUNTA(G447,G464,G481,G498)=0,"",ROUND(AVERAGE(G447,G464,G481,G498),1))</f>
        <v/>
      </c>
      <c r="H499" s="263">
        <f>IF(COUNTA(H447,H464,H481,H498)=0,"",ROUND(AVERAGE(H447,H464,H481,H498),1))</f>
        <v/>
      </c>
      <c r="I499" s="263">
        <f>IF(COUNTA(I447,I464,I481,I498)=0,"",ROUND(AVERAGE(I447,I464,I481,I498),1))</f>
        <v/>
      </c>
      <c r="J499" s="263">
        <f>IF(COUNTA(J447,J464,J481,J498)=0,"",ROUND(AVERAGE(J447,J464,J481,J498),1))</f>
        <v/>
      </c>
      <c r="K499" s="263">
        <f>IF(COUNTA(K447,K464,K481,K498)=0,"",ROUND(AVERAGE(K447,K464,K481,K498),1))</f>
        <v/>
      </c>
      <c r="L499" s="263">
        <f>IF(COUNTA(L447,L464,L481,L498)=0,"",ROUND(AVERAGE(L447,L464,L481,L498),1))</f>
        <v/>
      </c>
      <c r="M499" s="263">
        <f>IF(COUNTA(M447,M464,M481,M498)=0,"",ROUND(AVERAGE(M447,M464,M481,M498),1))</f>
        <v/>
      </c>
      <c r="N499" s="263">
        <f>IF(COUNTA(N447,N464,N481,N498)=0,"",ROUND(AVERAGE(N447,N464,N481,N498),1))</f>
        <v/>
      </c>
      <c r="O499" s="263">
        <f>IF(COUNTA(O447,O464,O481,O498)=0,"",ROUND(AVERAGE(O447,O464,O481,O498),1))</f>
        <v/>
      </c>
      <c r="P499" s="263">
        <f>IF(COUNTA(P447,P464,P481,P498)=0,"",ROUND(AVERAGE(P447,P464,P481,P498),1))</f>
        <v/>
      </c>
      <c r="Q499" s="270">
        <f>IF(COUNTA(Q447,Q464,Q481,Q498)=0,"",ROUND(AVERAGE(Q447,Q464,Q481,Q498),1))</f>
        <v/>
      </c>
      <c r="S499" s="263">
        <f>IF(COUNTA(S447,S464,S481,S498)=0,"",ROUND(AVERAGE(S447,S464,S481,S498),1))</f>
        <v/>
      </c>
      <c r="T499" s="263">
        <f>IF(COUNTA(T447,T464,T481,T498)=0,"",ROUND(AVERAGE(T447,T464,T481,T498),1))</f>
        <v/>
      </c>
      <c r="U499" s="263">
        <f>IF(COUNTA(U447,U464,U481,U498)=0,"",ROUND(AVERAGE(U447,U464,U481,U498),1))</f>
        <v/>
      </c>
      <c r="V499" s="263">
        <f>IF(COUNTA(V447,V464,V481,V498)=0,"",ROUND(AVERAGE(V447,V464,V481,V498),1))</f>
        <v/>
      </c>
      <c r="W499" s="263">
        <f>IF(COUNTA(W447,W464,W481,W498)=0,"",ROUND(AVERAGE(W447,W464,W481,W498),1))</f>
        <v/>
      </c>
      <c r="X499" s="263">
        <f>IF(COUNTA(X447,X464,X481,X498)=0,"",ROUND(AVERAGE(X447,X464,X481,X498),1))</f>
        <v/>
      </c>
      <c r="Y499" s="263">
        <f>IF(COUNTA(Y447,Y464,Y481,Y498)=0,"",ROUND(AVERAGE(Y447,Y464,Y481,Y498),1))</f>
        <v/>
      </c>
      <c r="Z499" s="263">
        <f>IF(COUNTA(Z447,Z464,Z481,Z498)=0,"",ROUND(AVERAGE(Z447,Z464,Z481,Z498),1))</f>
        <v/>
      </c>
      <c r="AA499" s="263">
        <f>IF(COUNTA(AA447,AA464,AA481,AA498)=0,"",ROUND(AVERAGE(AA447,AA464,AA481,AA498),1))</f>
        <v/>
      </c>
      <c r="AB499" s="263">
        <f>IF(COUNTA(AB447,AB464,AB481,AB498)=0,"",ROUND(AVERAGE(AB447,AB464,AB481,AB498),1))</f>
        <v/>
      </c>
      <c r="AC499" s="263">
        <f>IF(COUNTA(AC447,AC464,AC481,AC498)=0,"",ROUND(AVERAGE(AC447,AC464,AC481,AC498),1))</f>
        <v/>
      </c>
      <c r="AD499" s="263">
        <f>IF(COUNTA(AD447,AD464,AD481,AD498)=0,"",ROUND(AVERAGE(AD447,AD464,AD481,AD498),1))</f>
        <v/>
      </c>
      <c r="AE499" s="263">
        <f>IF(COUNTA(AE447,AE464,AE481,AE498)=0,"",ROUND(AVERAGE(AE447,AE464,AE481,AE498),1))</f>
        <v/>
      </c>
      <c r="AF499" s="270">
        <f>IF(COUNTA(AF447,AF464,AF481,AF498)=0,"",ROUND(AVERAGE(AF447,AF464,AF481,AF498),1))</f>
        <v/>
      </c>
      <c r="AH499" s="263">
        <f>IF(COUNTA(AH447,AH464,AH481,AH498)=0,"",ROUND(AVERAGE(AH447,AH464,AH481,AH498),1))</f>
        <v/>
      </c>
      <c r="AI499" s="263">
        <f>IF(COUNTA(AI447,AI464,AI481,AI498)=0,"",ROUND(AVERAGE(AI447,AI464,AI481,AI498),1))</f>
        <v/>
      </c>
      <c r="AJ499" s="263">
        <f>IF(COUNTA(AJ447,AJ464,AJ481,AJ498)=0,"",ROUND(AVERAGE(AJ447,AJ464,AJ481,AJ498),1))</f>
        <v/>
      </c>
      <c r="AK499" s="263">
        <f>IF(COUNTA(AK447,AK464,AK481,AK498)=0,"",ROUND(AVERAGE(AK447,AK464,AK481,AK498),1))</f>
        <v/>
      </c>
      <c r="AL499" s="263">
        <f>IF(COUNTA(AL447,AL464,AL481,AL498)=0,"",ROUND(AVERAGE(AL447,AL464,AL481,AL498),1))</f>
        <v/>
      </c>
      <c r="AM499" s="263">
        <f>IF(COUNTA(AM447,AM464,AM481,AM498)=0,"",ROUND(AVERAGE(AM447,AM464,AM481,AM498),1))</f>
        <v/>
      </c>
      <c r="AN499" s="263">
        <f>IF(COUNTA(AN447,AN464,AN481,AN498)=0,"",ROUND(AVERAGE(AN447,AN464,AN481,AN498),1))</f>
        <v/>
      </c>
      <c r="AO499" s="263">
        <f>IF(COUNTA(AO447,AO464,AO481,AO498)=0,"",ROUND(AVERAGE(AO447,AO464,AO481,AO498),1))</f>
        <v/>
      </c>
      <c r="AP499" s="263">
        <f>IF(COUNTA(AP447,AP464,AP481,AP498)=0,"",ROUND(AVERAGE(AP447,AP464,AP481,AP498),1))</f>
        <v/>
      </c>
      <c r="AQ499" s="263">
        <f>IF(COUNTA(AQ447,AQ464,AQ481,AQ498)=0,"",ROUND(AVERAGE(AQ447,AQ464,AQ481,AQ498),1))</f>
        <v/>
      </c>
      <c r="AR499" s="263">
        <f>IF(COUNTA(AR447,AR464,AR481,AR498)=0,"",ROUND(AVERAGE(AR447,AR464,AR481,AR498),1))</f>
        <v/>
      </c>
      <c r="AS499" s="263">
        <f>IF(COUNTA(AS447,AS464,AS481,AS498)=0,"",ROUND(AVERAGE(AS447,AS464,AS481,AS498),1))</f>
        <v/>
      </c>
      <c r="AT499" s="263">
        <f>IF(COUNTA(AT447,AT464,AT481,AT498)=0,"",ROUND(AVERAGE(AT447,AT464,AT481,AT498),1))</f>
        <v/>
      </c>
      <c r="AU499" s="273">
        <f>IF(COUNTA(AU447,AU464,AU481,AU498)=0,"",ROUND(AVERAGE(AU447,AU464,AU481,AU498),1))</f>
        <v/>
      </c>
    </row>
    <row r="500" ht="14.4" customHeight="1" s="185">
      <c r="C500" s="235" t="n"/>
      <c r="D500" s="194" t="n"/>
      <c r="E500" s="194" t="n"/>
      <c r="F500" s="194" t="n"/>
      <c r="G500" s="194" t="n"/>
      <c r="H500" s="194" t="n"/>
      <c r="I500" s="194" t="n"/>
      <c r="J500" s="194" t="n"/>
      <c r="K500" s="194" t="n"/>
      <c r="L500" s="194" t="n"/>
      <c r="M500" s="194" t="n"/>
      <c r="N500" s="194" t="n"/>
      <c r="O500" s="194" t="n"/>
      <c r="P500" s="194" t="n"/>
      <c r="Q500" s="235" t="n"/>
      <c r="S500" s="194" t="n"/>
      <c r="T500" s="194" t="n"/>
      <c r="U500" s="194" t="n"/>
      <c r="V500" s="194" t="n"/>
      <c r="W500" s="194" t="n"/>
      <c r="X500" s="194" t="n"/>
      <c r="Y500" s="194" t="n"/>
      <c r="Z500" s="194" t="n"/>
      <c r="AA500" s="194" t="n"/>
      <c r="AB500" s="194" t="n"/>
      <c r="AC500" s="194" t="n"/>
      <c r="AD500" s="194" t="n"/>
      <c r="AE500" s="194" t="n"/>
      <c r="AF500" s="235" t="n"/>
      <c r="AH500" s="194" t="n"/>
      <c r="AI500" s="194" t="n"/>
      <c r="AJ500" s="194" t="n"/>
      <c r="AK500" s="194" t="n"/>
      <c r="AL500" s="194" t="n"/>
      <c r="AM500" s="194" t="n"/>
      <c r="AN500" s="194" t="n"/>
      <c r="AO500" s="194" t="n"/>
      <c r="AP500" s="194" t="n"/>
      <c r="AQ500" s="194" t="n"/>
      <c r="AR500" s="194" t="n"/>
      <c r="AS500" s="194" t="n"/>
      <c r="AT500" s="194" t="n"/>
    </row>
    <row r="501" ht="15.6" customHeight="1" s="185">
      <c r="A501" s="216" t="inlineStr">
        <is>
          <t>📋 T1 — 📆 SEMAINE 8</t>
        </is>
      </c>
      <c r="C501" s="235" t="n"/>
      <c r="D501" s="194" t="n"/>
      <c r="E501" s="194" t="n"/>
      <c r="F501" s="194" t="n"/>
      <c r="G501" s="194" t="n"/>
      <c r="H501" s="194" t="n"/>
      <c r="I501" s="194" t="n"/>
      <c r="J501" s="194" t="n"/>
      <c r="K501" s="194" t="n"/>
      <c r="L501" s="194" t="n"/>
      <c r="M501" s="194" t="n"/>
      <c r="N501" s="194" t="n"/>
      <c r="O501" s="194" t="n"/>
      <c r="P501" s="194" t="n"/>
      <c r="Q501" s="235" t="n"/>
      <c r="S501" s="194" t="n"/>
      <c r="T501" s="194" t="n"/>
      <c r="U501" s="194" t="n"/>
      <c r="V501" s="194" t="n"/>
      <c r="W501" s="194" t="n"/>
      <c r="X501" s="194" t="n"/>
      <c r="Y501" s="194" t="n"/>
      <c r="Z501" s="194" t="n"/>
      <c r="AA501" s="194" t="n"/>
      <c r="AB501" s="194" t="n"/>
      <c r="AC501" s="194" t="n"/>
      <c r="AD501" s="194" t="n"/>
      <c r="AE501" s="194" t="n"/>
      <c r="AF501" s="235" t="n"/>
      <c r="AH501" s="194" t="n"/>
      <c r="AI501" s="194" t="n"/>
      <c r="AJ501" s="194" t="n"/>
      <c r="AK501" s="194" t="n"/>
      <c r="AL501" s="194" t="n"/>
      <c r="AM501" s="194" t="n"/>
      <c r="AN501" s="194" t="n"/>
      <c r="AO501" s="194" t="n"/>
      <c r="AP501" s="194" t="n"/>
      <c r="AQ501" s="194" t="n"/>
      <c r="AR501" s="194" t="n"/>
      <c r="AS501" s="194" t="n"/>
      <c r="AT501" s="194" t="n"/>
    </row>
    <row r="502" ht="30" customHeight="1" s="185">
      <c r="A502" s="254" t="inlineStr">
        <is>
          <t>N°</t>
        </is>
      </c>
      <c r="B502" s="227" t="inlineStr">
        <is>
          <t>📅 LUNDI</t>
        </is>
      </c>
      <c r="C502" s="228" t="n"/>
      <c r="D502" s="229" t="inlineStr">
        <is>
          <t>Règles</t>
        </is>
      </c>
      <c r="E502" s="229" t="inlineStr">
        <is>
          <t>Coopér.</t>
        </is>
      </c>
      <c r="F502" s="229" t="inlineStr">
        <is>
          <t>Comm.</t>
        </is>
      </c>
      <c r="G502" s="229" t="inlineStr">
        <is>
          <t>Entraide</t>
        </is>
      </c>
      <c r="H502" s="230" t="inlineStr">
        <is>
          <t>Initiat.</t>
        </is>
      </c>
      <c r="I502" s="230" t="inlineStr">
        <is>
          <t>Gest.mat</t>
        </is>
      </c>
      <c r="J502" s="230" t="inlineStr">
        <is>
          <t>Orga.</t>
        </is>
      </c>
      <c r="K502" s="231" t="inlineStr">
        <is>
          <t>Imagin.</t>
        </is>
      </c>
      <c r="L502" s="231" t="inlineStr">
        <is>
          <t>Expr.art</t>
        </is>
      </c>
      <c r="M502" s="231" t="inlineStr">
        <is>
          <t>Expr.corp</t>
        </is>
      </c>
      <c r="N502" s="232" t="inlineStr">
        <is>
          <t>Coord.</t>
        </is>
      </c>
      <c r="O502" s="232" t="inlineStr">
        <is>
          <t>Endur.</t>
        </is>
      </c>
      <c r="P502" s="232" t="inlineStr">
        <is>
          <t>Esp.sport</t>
        </is>
      </c>
      <c r="Q502" s="267" t="inlineStr">
        <is>
          <t>MOY</t>
        </is>
      </c>
      <c r="R502" s="268" t="inlineStr">
        <is>
          <t>▼ Activité</t>
        </is>
      </c>
      <c r="S502" s="229" t="inlineStr">
        <is>
          <t>Règles</t>
        </is>
      </c>
      <c r="T502" s="229" t="inlineStr">
        <is>
          <t>Coopér.</t>
        </is>
      </c>
      <c r="U502" s="229" t="inlineStr">
        <is>
          <t>Comm.</t>
        </is>
      </c>
      <c r="V502" s="229" t="inlineStr">
        <is>
          <t>Entraide</t>
        </is>
      </c>
      <c r="W502" s="230" t="inlineStr">
        <is>
          <t>Initiat.</t>
        </is>
      </c>
      <c r="X502" s="230" t="inlineStr">
        <is>
          <t>Gest.mat</t>
        </is>
      </c>
      <c r="Y502" s="230" t="inlineStr">
        <is>
          <t>Orga.</t>
        </is>
      </c>
      <c r="Z502" s="231" t="inlineStr">
        <is>
          <t>Imagin.</t>
        </is>
      </c>
      <c r="AA502" s="231" t="inlineStr">
        <is>
          <t>Expr.art</t>
        </is>
      </c>
      <c r="AB502" s="231" t="inlineStr">
        <is>
          <t>Expr.corp</t>
        </is>
      </c>
      <c r="AC502" s="232" t="inlineStr">
        <is>
          <t>Coord.</t>
        </is>
      </c>
      <c r="AD502" s="232" t="inlineStr">
        <is>
          <t>Endur.</t>
        </is>
      </c>
      <c r="AE502" s="232" t="inlineStr">
        <is>
          <t>Esp.sport</t>
        </is>
      </c>
      <c r="AF502" s="267" t="inlineStr">
        <is>
          <t>MOY</t>
        </is>
      </c>
      <c r="AH502" s="229" t="inlineStr">
        <is>
          <t>Règles</t>
        </is>
      </c>
      <c r="AI502" s="229" t="inlineStr">
        <is>
          <t>Coopér.</t>
        </is>
      </c>
      <c r="AJ502" s="229" t="inlineStr">
        <is>
          <t>Comm.</t>
        </is>
      </c>
      <c r="AK502" s="229" t="inlineStr">
        <is>
          <t>Entraide</t>
        </is>
      </c>
      <c r="AL502" s="230" t="inlineStr">
        <is>
          <t>Initiat.</t>
        </is>
      </c>
      <c r="AM502" s="230" t="inlineStr">
        <is>
          <t>Gest.mat</t>
        </is>
      </c>
      <c r="AN502" s="230" t="inlineStr">
        <is>
          <t>Orga.</t>
        </is>
      </c>
      <c r="AO502" s="231" t="inlineStr">
        <is>
          <t>Imagin.</t>
        </is>
      </c>
      <c r="AP502" s="231" t="inlineStr">
        <is>
          <t>Expr.art</t>
        </is>
      </c>
      <c r="AQ502" s="231" t="inlineStr">
        <is>
          <t>Expr.corp</t>
        </is>
      </c>
      <c r="AR502" s="232" t="inlineStr">
        <is>
          <t>Coord.</t>
        </is>
      </c>
      <c r="AS502" s="232" t="inlineStr">
        <is>
          <t>Endur.</t>
        </is>
      </c>
      <c r="AT502" s="232" t="inlineStr">
        <is>
          <t>Esp.sport</t>
        </is>
      </c>
      <c r="AU502" s="269" t="inlineStr">
        <is>
          <t>MOY</t>
        </is>
      </c>
    </row>
    <row r="503" ht="14.4" customHeight="1" s="185">
      <c r="A503" s="255" t="n">
        <v>1</v>
      </c>
      <c r="B503" s="194">
        <f t="array" ref="B503:B503">IFERROR(INDEX(Liste_Enfants!B$4:B$53,SMALL(IF(Liste_Enfants!E$4:E$53="D",ROW(Liste_Enfants!E$4:E$53)-3),1))&amp;" "&amp;INDEX(Liste_Enfants!C$4:C$53,SMALL(IF(Liste_Enfants!E$4:E$53="D",ROW(Liste_Enfants!E$4:E$53)-3),1)),"")</f>
        <v/>
      </c>
      <c r="C503" s="235" t="n"/>
      <c r="D503" s="256" t="n"/>
      <c r="E503" s="256" t="n"/>
      <c r="F503" s="256" t="n"/>
      <c r="G503" s="256" t="n"/>
      <c r="H503" s="256" t="n"/>
      <c r="I503" s="256" t="n"/>
      <c r="J503" s="256" t="n"/>
      <c r="K503" s="256" t="n"/>
      <c r="L503" s="256" t="n"/>
      <c r="M503" s="256" t="n"/>
      <c r="N503" s="256" t="n"/>
      <c r="O503" s="256" t="n"/>
      <c r="P503" s="256" t="n"/>
      <c r="Q503" s="264">
        <f>IF(COUNTA(D503:P503)=0,"",ROUND(AVERAGE(D503:P503),1))</f>
        <v/>
      </c>
      <c r="S503" s="256" t="n"/>
      <c r="T503" s="256" t="n"/>
      <c r="U503" s="256" t="n"/>
      <c r="V503" s="256" t="n"/>
      <c r="W503" s="256" t="n"/>
      <c r="X503" s="256" t="n"/>
      <c r="Y503" s="256" t="n"/>
      <c r="Z503" s="256" t="n"/>
      <c r="AA503" s="256" t="n"/>
      <c r="AB503" s="256" t="n"/>
      <c r="AC503" s="256" t="n"/>
      <c r="AD503" s="256" t="n"/>
      <c r="AE503" s="256" t="n"/>
      <c r="AF503" s="264">
        <f>IF(COUNTA(S503:AE503)=0,"",ROUND(AVERAGE(S503:AE503),1))</f>
        <v/>
      </c>
      <c r="AH503" s="256" t="n"/>
      <c r="AI503" s="256" t="n"/>
      <c r="AJ503" s="256" t="n"/>
      <c r="AK503" s="256" t="n"/>
      <c r="AL503" s="256" t="n"/>
      <c r="AM503" s="256" t="n"/>
      <c r="AN503" s="256" t="n"/>
      <c r="AO503" s="256" t="n"/>
      <c r="AP503" s="256" t="n"/>
      <c r="AQ503" s="256" t="n"/>
      <c r="AR503" s="256" t="n"/>
      <c r="AS503" s="256" t="n"/>
      <c r="AT503" s="256" t="n"/>
      <c r="AU503" s="237">
        <f>IF(COUNTA(AH503:AT503)=0,"",ROUND(AVERAGE(AH503:AT503),1))</f>
        <v/>
      </c>
    </row>
    <row r="504" ht="14.4" customHeight="1" s="185">
      <c r="A504" s="255" t="n">
        <v>2</v>
      </c>
      <c r="B504" s="194">
        <f t="array" ref="B504:B504">IFERROR(INDEX(Liste_Enfants!B$4:B$53,SMALL(IF(Liste_Enfants!E$4:E$53="D",ROW(Liste_Enfants!E$4:E$53)-3),2))&amp;" "&amp;INDEX(Liste_Enfants!C$4:C$53,SMALL(IF(Liste_Enfants!E$4:E$53="D",ROW(Liste_Enfants!E$4:E$53)-3),2)),"")</f>
        <v/>
      </c>
      <c r="C504" s="235" t="n"/>
      <c r="D504" s="256" t="n"/>
      <c r="E504" s="256" t="n"/>
      <c r="F504" s="256" t="n"/>
      <c r="G504" s="256" t="n"/>
      <c r="H504" s="256" t="n"/>
      <c r="I504" s="256" t="n"/>
      <c r="J504" s="256" t="n"/>
      <c r="K504" s="256" t="n"/>
      <c r="L504" s="256" t="n"/>
      <c r="M504" s="256" t="n"/>
      <c r="N504" s="256" t="n"/>
      <c r="O504" s="256" t="n"/>
      <c r="P504" s="256" t="n"/>
      <c r="Q504" s="264">
        <f>IF(COUNTA(D504:P504)=0,"",ROUND(AVERAGE(D504:P504),1))</f>
        <v/>
      </c>
      <c r="S504" s="256" t="n"/>
      <c r="T504" s="256" t="n"/>
      <c r="U504" s="256" t="n"/>
      <c r="V504" s="256" t="n"/>
      <c r="W504" s="256" t="n"/>
      <c r="X504" s="256" t="n"/>
      <c r="Y504" s="256" t="n"/>
      <c r="Z504" s="256" t="n"/>
      <c r="AA504" s="256" t="n"/>
      <c r="AB504" s="256" t="n"/>
      <c r="AC504" s="256" t="n"/>
      <c r="AD504" s="256" t="n"/>
      <c r="AE504" s="256" t="n"/>
      <c r="AF504" s="264">
        <f>IF(COUNTA(S504:AE504)=0,"",ROUND(AVERAGE(S504:AE504),1))</f>
        <v/>
      </c>
      <c r="AH504" s="256" t="n"/>
      <c r="AI504" s="256" t="n"/>
      <c r="AJ504" s="256" t="n"/>
      <c r="AK504" s="256" t="n"/>
      <c r="AL504" s="256" t="n"/>
      <c r="AM504" s="256" t="n"/>
      <c r="AN504" s="256" t="n"/>
      <c r="AO504" s="256" t="n"/>
      <c r="AP504" s="256" t="n"/>
      <c r="AQ504" s="256" t="n"/>
      <c r="AR504" s="256" t="n"/>
      <c r="AS504" s="256" t="n"/>
      <c r="AT504" s="256" t="n"/>
      <c r="AU504" s="237">
        <f>IF(COUNTA(AH504:AT504)=0,"",ROUND(AVERAGE(AH504:AT504),1))</f>
        <v/>
      </c>
    </row>
    <row r="505" ht="14.4" customHeight="1" s="185">
      <c r="A505" s="255" t="n">
        <v>3</v>
      </c>
      <c r="B505" s="194">
        <f t="array" ref="B505:B505">IFERROR(INDEX(Liste_Enfants!B$4:B$53,SMALL(IF(Liste_Enfants!E$4:E$53="D",ROW(Liste_Enfants!E$4:E$53)-3),3))&amp;" "&amp;INDEX(Liste_Enfants!C$4:C$53,SMALL(IF(Liste_Enfants!E$4:E$53="D",ROW(Liste_Enfants!E$4:E$53)-3),3)),"")</f>
        <v/>
      </c>
      <c r="C505" s="235" t="n"/>
      <c r="D505" s="256" t="n"/>
      <c r="E505" s="256" t="n"/>
      <c r="F505" s="256" t="n"/>
      <c r="G505" s="256" t="n"/>
      <c r="H505" s="256" t="n"/>
      <c r="I505" s="256" t="n"/>
      <c r="J505" s="256" t="n"/>
      <c r="K505" s="256" t="n"/>
      <c r="L505" s="256" t="n"/>
      <c r="M505" s="256" t="n"/>
      <c r="N505" s="256" t="n"/>
      <c r="O505" s="256" t="n"/>
      <c r="P505" s="256" t="n"/>
      <c r="Q505" s="264">
        <f>IF(COUNTA(D505:P505)=0,"",ROUND(AVERAGE(D505:P505),1))</f>
        <v/>
      </c>
      <c r="S505" s="256" t="n"/>
      <c r="T505" s="256" t="n"/>
      <c r="U505" s="256" t="n"/>
      <c r="V505" s="256" t="n"/>
      <c r="W505" s="256" t="n"/>
      <c r="X505" s="256" t="n"/>
      <c r="Y505" s="256" t="n"/>
      <c r="Z505" s="256" t="n"/>
      <c r="AA505" s="256" t="n"/>
      <c r="AB505" s="256" t="n"/>
      <c r="AC505" s="256" t="n"/>
      <c r="AD505" s="256" t="n"/>
      <c r="AE505" s="256" t="n"/>
      <c r="AF505" s="264">
        <f>IF(COUNTA(S505:AE505)=0,"",ROUND(AVERAGE(S505:AE505),1))</f>
        <v/>
      </c>
      <c r="AH505" s="256" t="n"/>
      <c r="AI505" s="256" t="n"/>
      <c r="AJ505" s="256" t="n"/>
      <c r="AK505" s="256" t="n"/>
      <c r="AL505" s="256" t="n"/>
      <c r="AM505" s="256" t="n"/>
      <c r="AN505" s="256" t="n"/>
      <c r="AO505" s="256" t="n"/>
      <c r="AP505" s="256" t="n"/>
      <c r="AQ505" s="256" t="n"/>
      <c r="AR505" s="256" t="n"/>
      <c r="AS505" s="256" t="n"/>
      <c r="AT505" s="256" t="n"/>
      <c r="AU505" s="237">
        <f>IF(COUNTA(AH505:AT505)=0,"",ROUND(AVERAGE(AH505:AT505),1))</f>
        <v/>
      </c>
    </row>
    <row r="506" ht="14.4" customHeight="1" s="185">
      <c r="A506" s="255" t="n">
        <v>4</v>
      </c>
      <c r="B506" s="194">
        <f t="array" ref="B506:B506">IFERROR(INDEX(Liste_Enfants!B$4:B$53,SMALL(IF(Liste_Enfants!E$4:E$53="D",ROW(Liste_Enfants!E$4:E$53)-3),4))&amp;" "&amp;INDEX(Liste_Enfants!C$4:C$53,SMALL(IF(Liste_Enfants!E$4:E$53="D",ROW(Liste_Enfants!E$4:E$53)-3),4)),"")</f>
        <v/>
      </c>
      <c r="C506" s="235" t="n"/>
      <c r="D506" s="256" t="n"/>
      <c r="E506" s="256" t="n"/>
      <c r="F506" s="256" t="n"/>
      <c r="G506" s="256" t="n"/>
      <c r="H506" s="256" t="n"/>
      <c r="I506" s="256" t="n"/>
      <c r="J506" s="256" t="n"/>
      <c r="K506" s="256" t="n"/>
      <c r="L506" s="256" t="n"/>
      <c r="M506" s="256" t="n"/>
      <c r="N506" s="256" t="n"/>
      <c r="O506" s="256" t="n"/>
      <c r="P506" s="256" t="n"/>
      <c r="Q506" s="264">
        <f>IF(COUNTA(D506:P506)=0,"",ROUND(AVERAGE(D506:P506),1))</f>
        <v/>
      </c>
      <c r="S506" s="256" t="n"/>
      <c r="T506" s="256" t="n"/>
      <c r="U506" s="256" t="n"/>
      <c r="V506" s="256" t="n"/>
      <c r="W506" s="256" t="n"/>
      <c r="X506" s="256" t="n"/>
      <c r="Y506" s="256" t="n"/>
      <c r="Z506" s="256" t="n"/>
      <c r="AA506" s="256" t="n"/>
      <c r="AB506" s="256" t="n"/>
      <c r="AC506" s="256" t="n"/>
      <c r="AD506" s="256" t="n"/>
      <c r="AE506" s="256" t="n"/>
      <c r="AF506" s="264">
        <f>IF(COUNTA(S506:AE506)=0,"",ROUND(AVERAGE(S506:AE506),1))</f>
        <v/>
      </c>
      <c r="AH506" s="256" t="n"/>
      <c r="AI506" s="256" t="n"/>
      <c r="AJ506" s="256" t="n"/>
      <c r="AK506" s="256" t="n"/>
      <c r="AL506" s="256" t="n"/>
      <c r="AM506" s="256" t="n"/>
      <c r="AN506" s="256" t="n"/>
      <c r="AO506" s="256" t="n"/>
      <c r="AP506" s="256" t="n"/>
      <c r="AQ506" s="256" t="n"/>
      <c r="AR506" s="256" t="n"/>
      <c r="AS506" s="256" t="n"/>
      <c r="AT506" s="256" t="n"/>
      <c r="AU506" s="237">
        <f>IF(COUNTA(AH506:AT506)=0,"",ROUND(AVERAGE(AH506:AT506),1))</f>
        <v/>
      </c>
    </row>
    <row r="507" ht="14.4" customHeight="1" s="185">
      <c r="A507" s="255" t="n">
        <v>5</v>
      </c>
      <c r="B507" s="194">
        <f t="array" ref="B507:B507">IFERROR(INDEX(Liste_Enfants!B$4:B$53,SMALL(IF(Liste_Enfants!E$4:E$53="D",ROW(Liste_Enfants!E$4:E$53)-3),5))&amp;" "&amp;INDEX(Liste_Enfants!C$4:C$53,SMALL(IF(Liste_Enfants!E$4:E$53="D",ROW(Liste_Enfants!E$4:E$53)-3),5)),"")</f>
        <v/>
      </c>
      <c r="C507" s="235" t="n"/>
      <c r="D507" s="256" t="n"/>
      <c r="E507" s="256" t="n"/>
      <c r="F507" s="256" t="n"/>
      <c r="G507" s="256" t="n"/>
      <c r="H507" s="256" t="n"/>
      <c r="I507" s="256" t="n"/>
      <c r="J507" s="256" t="n"/>
      <c r="K507" s="256" t="n"/>
      <c r="L507" s="256" t="n"/>
      <c r="M507" s="256" t="n"/>
      <c r="N507" s="256" t="n"/>
      <c r="O507" s="256" t="n"/>
      <c r="P507" s="256" t="n"/>
      <c r="Q507" s="264">
        <f>IF(COUNTA(D507:P507)=0,"",ROUND(AVERAGE(D507:P507),1))</f>
        <v/>
      </c>
      <c r="S507" s="256" t="n"/>
      <c r="T507" s="256" t="n"/>
      <c r="U507" s="256" t="n"/>
      <c r="V507" s="256" t="n"/>
      <c r="W507" s="256" t="n"/>
      <c r="X507" s="256" t="n"/>
      <c r="Y507" s="256" t="n"/>
      <c r="Z507" s="256" t="n"/>
      <c r="AA507" s="256" t="n"/>
      <c r="AB507" s="256" t="n"/>
      <c r="AC507" s="256" t="n"/>
      <c r="AD507" s="256" t="n"/>
      <c r="AE507" s="256" t="n"/>
      <c r="AF507" s="264">
        <f>IF(COUNTA(S507:AE507)=0,"",ROUND(AVERAGE(S507:AE507),1))</f>
        <v/>
      </c>
      <c r="AH507" s="256" t="n"/>
      <c r="AI507" s="256" t="n"/>
      <c r="AJ507" s="256" t="n"/>
      <c r="AK507" s="256" t="n"/>
      <c r="AL507" s="256" t="n"/>
      <c r="AM507" s="256" t="n"/>
      <c r="AN507" s="256" t="n"/>
      <c r="AO507" s="256" t="n"/>
      <c r="AP507" s="256" t="n"/>
      <c r="AQ507" s="256" t="n"/>
      <c r="AR507" s="256" t="n"/>
      <c r="AS507" s="256" t="n"/>
      <c r="AT507" s="256" t="n"/>
      <c r="AU507" s="237">
        <f>IF(COUNTA(AH507:AT507)=0,"",ROUND(AVERAGE(AH507:AT507),1))</f>
        <v/>
      </c>
    </row>
    <row r="508" ht="14.4" customHeight="1" s="185">
      <c r="A508" s="255" t="n">
        <v>6</v>
      </c>
      <c r="B508" s="194">
        <f t="array" ref="B508:B508">IFERROR(INDEX(Liste_Enfants!B$4:B$53,SMALL(IF(Liste_Enfants!E$4:E$53="D",ROW(Liste_Enfants!E$4:E$53)-3),6))&amp;" "&amp;INDEX(Liste_Enfants!C$4:C$53,SMALL(IF(Liste_Enfants!E$4:E$53="D",ROW(Liste_Enfants!E$4:E$53)-3),6)),"")</f>
        <v/>
      </c>
      <c r="C508" s="235" t="n"/>
      <c r="D508" s="256" t="n"/>
      <c r="E508" s="256" t="n"/>
      <c r="F508" s="256" t="n"/>
      <c r="G508" s="256" t="n"/>
      <c r="H508" s="256" t="n"/>
      <c r="I508" s="256" t="n"/>
      <c r="J508" s="256" t="n"/>
      <c r="K508" s="256" t="n"/>
      <c r="L508" s="256" t="n"/>
      <c r="M508" s="256" t="n"/>
      <c r="N508" s="256" t="n"/>
      <c r="O508" s="256" t="n"/>
      <c r="P508" s="256" t="n"/>
      <c r="Q508" s="264">
        <f>IF(COUNTA(D508:P508)=0,"",ROUND(AVERAGE(D508:P508),1))</f>
        <v/>
      </c>
      <c r="S508" s="256" t="n"/>
      <c r="T508" s="256" t="n"/>
      <c r="U508" s="256" t="n"/>
      <c r="V508" s="256" t="n"/>
      <c r="W508" s="256" t="n"/>
      <c r="X508" s="256" t="n"/>
      <c r="Y508" s="256" t="n"/>
      <c r="Z508" s="256" t="n"/>
      <c r="AA508" s="256" t="n"/>
      <c r="AB508" s="256" t="n"/>
      <c r="AC508" s="256" t="n"/>
      <c r="AD508" s="256" t="n"/>
      <c r="AE508" s="256" t="n"/>
      <c r="AF508" s="264">
        <f>IF(COUNTA(S508:AE508)=0,"",ROUND(AVERAGE(S508:AE508),1))</f>
        <v/>
      </c>
      <c r="AH508" s="256" t="n"/>
      <c r="AI508" s="256" t="n"/>
      <c r="AJ508" s="256" t="n"/>
      <c r="AK508" s="256" t="n"/>
      <c r="AL508" s="256" t="n"/>
      <c r="AM508" s="256" t="n"/>
      <c r="AN508" s="256" t="n"/>
      <c r="AO508" s="256" t="n"/>
      <c r="AP508" s="256" t="n"/>
      <c r="AQ508" s="256" t="n"/>
      <c r="AR508" s="256" t="n"/>
      <c r="AS508" s="256" t="n"/>
      <c r="AT508" s="256" t="n"/>
      <c r="AU508" s="237">
        <f>IF(COUNTA(AH508:AT508)=0,"",ROUND(AVERAGE(AH508:AT508),1))</f>
        <v/>
      </c>
    </row>
    <row r="509" ht="14.4" customHeight="1" s="185">
      <c r="A509" s="255" t="n">
        <v>7</v>
      </c>
      <c r="B509" s="194">
        <f t="array" ref="B509:B509">IFERROR(INDEX(Liste_Enfants!B$4:B$53,SMALL(IF(Liste_Enfants!E$4:E$53="D",ROW(Liste_Enfants!E$4:E$53)-3),7))&amp;" "&amp;INDEX(Liste_Enfants!C$4:C$53,SMALL(IF(Liste_Enfants!E$4:E$53="D",ROW(Liste_Enfants!E$4:E$53)-3),7)),"")</f>
        <v/>
      </c>
      <c r="C509" s="235" t="n"/>
      <c r="D509" s="256" t="n"/>
      <c r="E509" s="256" t="n"/>
      <c r="F509" s="256" t="n"/>
      <c r="G509" s="256" t="n"/>
      <c r="H509" s="256" t="n"/>
      <c r="I509" s="256" t="n"/>
      <c r="J509" s="256" t="n"/>
      <c r="K509" s="256" t="n"/>
      <c r="L509" s="256" t="n"/>
      <c r="M509" s="256" t="n"/>
      <c r="N509" s="256" t="n"/>
      <c r="O509" s="256" t="n"/>
      <c r="P509" s="256" t="n"/>
      <c r="Q509" s="264">
        <f>IF(COUNTA(D509:P509)=0,"",ROUND(AVERAGE(D509:P509),1))</f>
        <v/>
      </c>
      <c r="S509" s="256" t="n"/>
      <c r="T509" s="256" t="n"/>
      <c r="U509" s="256" t="n"/>
      <c r="V509" s="256" t="n"/>
      <c r="W509" s="256" t="n"/>
      <c r="X509" s="256" t="n"/>
      <c r="Y509" s="256" t="n"/>
      <c r="Z509" s="256" t="n"/>
      <c r="AA509" s="256" t="n"/>
      <c r="AB509" s="256" t="n"/>
      <c r="AC509" s="256" t="n"/>
      <c r="AD509" s="256" t="n"/>
      <c r="AE509" s="256" t="n"/>
      <c r="AF509" s="264">
        <f>IF(COUNTA(S509:AE509)=0,"",ROUND(AVERAGE(S509:AE509),1))</f>
        <v/>
      </c>
      <c r="AH509" s="256" t="n"/>
      <c r="AI509" s="256" t="n"/>
      <c r="AJ509" s="256" t="n"/>
      <c r="AK509" s="256" t="n"/>
      <c r="AL509" s="256" t="n"/>
      <c r="AM509" s="256" t="n"/>
      <c r="AN509" s="256" t="n"/>
      <c r="AO509" s="256" t="n"/>
      <c r="AP509" s="256" t="n"/>
      <c r="AQ509" s="256" t="n"/>
      <c r="AR509" s="256" t="n"/>
      <c r="AS509" s="256" t="n"/>
      <c r="AT509" s="256" t="n"/>
      <c r="AU509" s="237">
        <f>IF(COUNTA(AH509:AT509)=0,"",ROUND(AVERAGE(AH509:AT509),1))</f>
        <v/>
      </c>
    </row>
    <row r="510" ht="14.4" customHeight="1" s="185">
      <c r="A510" s="255" t="n">
        <v>8</v>
      </c>
      <c r="B510" s="194">
        <f t="array" ref="B510:B510">IFERROR(INDEX(Liste_Enfants!B$4:B$53,SMALL(IF(Liste_Enfants!E$4:E$53="D",ROW(Liste_Enfants!E$4:E$53)-3),8))&amp;" "&amp;INDEX(Liste_Enfants!C$4:C$53,SMALL(IF(Liste_Enfants!E$4:E$53="D",ROW(Liste_Enfants!E$4:E$53)-3),8)),"")</f>
        <v/>
      </c>
      <c r="C510" s="235" t="n"/>
      <c r="D510" s="256" t="n"/>
      <c r="E510" s="256" t="n"/>
      <c r="F510" s="256" t="n"/>
      <c r="G510" s="256" t="n"/>
      <c r="H510" s="256" t="n"/>
      <c r="I510" s="256" t="n"/>
      <c r="J510" s="256" t="n"/>
      <c r="K510" s="256" t="n"/>
      <c r="L510" s="256" t="n"/>
      <c r="M510" s="256" t="n"/>
      <c r="N510" s="256" t="n"/>
      <c r="O510" s="256" t="n"/>
      <c r="P510" s="256" t="n"/>
      <c r="Q510" s="264">
        <f>IF(COUNTA(D510:P510)=0,"",ROUND(AVERAGE(D510:P510),1))</f>
        <v/>
      </c>
      <c r="S510" s="256" t="n"/>
      <c r="T510" s="256" t="n"/>
      <c r="U510" s="256" t="n"/>
      <c r="V510" s="256" t="n"/>
      <c r="W510" s="256" t="n"/>
      <c r="X510" s="256" t="n"/>
      <c r="Y510" s="256" t="n"/>
      <c r="Z510" s="256" t="n"/>
      <c r="AA510" s="256" t="n"/>
      <c r="AB510" s="256" t="n"/>
      <c r="AC510" s="256" t="n"/>
      <c r="AD510" s="256" t="n"/>
      <c r="AE510" s="256" t="n"/>
      <c r="AF510" s="264">
        <f>IF(COUNTA(S510:AE510)=0,"",ROUND(AVERAGE(S510:AE510),1))</f>
        <v/>
      </c>
      <c r="AH510" s="256" t="n"/>
      <c r="AI510" s="256" t="n"/>
      <c r="AJ510" s="256" t="n"/>
      <c r="AK510" s="256" t="n"/>
      <c r="AL510" s="256" t="n"/>
      <c r="AM510" s="256" t="n"/>
      <c r="AN510" s="256" t="n"/>
      <c r="AO510" s="256" t="n"/>
      <c r="AP510" s="256" t="n"/>
      <c r="AQ510" s="256" t="n"/>
      <c r="AR510" s="256" t="n"/>
      <c r="AS510" s="256" t="n"/>
      <c r="AT510" s="256" t="n"/>
      <c r="AU510" s="237">
        <f>IF(COUNTA(AH510:AT510)=0,"",ROUND(AVERAGE(AH510:AT510),1))</f>
        <v/>
      </c>
    </row>
    <row r="511" ht="14.4" customHeight="1" s="185">
      <c r="A511" s="255" t="n">
        <v>9</v>
      </c>
      <c r="B511" s="194">
        <f t="array" ref="B511:B511">IFERROR(INDEX(Liste_Enfants!B$4:B$53,SMALL(IF(Liste_Enfants!E$4:E$53="D",ROW(Liste_Enfants!E$4:E$53)-3),9))&amp;" "&amp;INDEX(Liste_Enfants!C$4:C$53,SMALL(IF(Liste_Enfants!E$4:E$53="D",ROW(Liste_Enfants!E$4:E$53)-3),9)),"")</f>
        <v/>
      </c>
      <c r="C511" s="235" t="n"/>
      <c r="D511" s="256" t="n"/>
      <c r="E511" s="256" t="n"/>
      <c r="F511" s="256" t="n"/>
      <c r="G511" s="256" t="n"/>
      <c r="H511" s="256" t="n"/>
      <c r="I511" s="256" t="n"/>
      <c r="J511" s="256" t="n"/>
      <c r="K511" s="256" t="n"/>
      <c r="L511" s="256" t="n"/>
      <c r="M511" s="256" t="n"/>
      <c r="N511" s="256" t="n"/>
      <c r="O511" s="256" t="n"/>
      <c r="P511" s="256" t="n"/>
      <c r="Q511" s="264">
        <f>IF(COUNTA(D511:P511)=0,"",ROUND(AVERAGE(D511:P511),1))</f>
        <v/>
      </c>
      <c r="S511" s="256" t="n"/>
      <c r="T511" s="256" t="n"/>
      <c r="U511" s="256" t="n"/>
      <c r="V511" s="256" t="n"/>
      <c r="W511" s="256" t="n"/>
      <c r="X511" s="256" t="n"/>
      <c r="Y511" s="256" t="n"/>
      <c r="Z511" s="256" t="n"/>
      <c r="AA511" s="256" t="n"/>
      <c r="AB511" s="256" t="n"/>
      <c r="AC511" s="256" t="n"/>
      <c r="AD511" s="256" t="n"/>
      <c r="AE511" s="256" t="n"/>
      <c r="AF511" s="264">
        <f>IF(COUNTA(S511:AE511)=0,"",ROUND(AVERAGE(S511:AE511),1))</f>
        <v/>
      </c>
      <c r="AH511" s="256" t="n"/>
      <c r="AI511" s="256" t="n"/>
      <c r="AJ511" s="256" t="n"/>
      <c r="AK511" s="256" t="n"/>
      <c r="AL511" s="256" t="n"/>
      <c r="AM511" s="256" t="n"/>
      <c r="AN511" s="256" t="n"/>
      <c r="AO511" s="256" t="n"/>
      <c r="AP511" s="256" t="n"/>
      <c r="AQ511" s="256" t="n"/>
      <c r="AR511" s="256" t="n"/>
      <c r="AS511" s="256" t="n"/>
      <c r="AT511" s="256" t="n"/>
      <c r="AU511" s="237">
        <f>IF(COUNTA(AH511:AT511)=0,"",ROUND(AVERAGE(AH511:AT511),1))</f>
        <v/>
      </c>
    </row>
    <row r="512" ht="14.4" customHeight="1" s="185">
      <c r="A512" s="255" t="n">
        <v>10</v>
      </c>
      <c r="B512" s="194">
        <f t="array" ref="B512:B512">IFERROR(INDEX(Liste_Enfants!B$4:B$53,SMALL(IF(Liste_Enfants!E$4:E$53="D",ROW(Liste_Enfants!E$4:E$53)-3),10))&amp;" "&amp;INDEX(Liste_Enfants!C$4:C$53,SMALL(IF(Liste_Enfants!E$4:E$53="D",ROW(Liste_Enfants!E$4:E$53)-3),10)),"")</f>
        <v/>
      </c>
      <c r="C512" s="235" t="n"/>
      <c r="D512" s="256" t="n"/>
      <c r="E512" s="256" t="n"/>
      <c r="F512" s="256" t="n"/>
      <c r="G512" s="256" t="n"/>
      <c r="H512" s="256" t="n"/>
      <c r="I512" s="256" t="n"/>
      <c r="J512" s="256" t="n"/>
      <c r="K512" s="256" t="n"/>
      <c r="L512" s="256" t="n"/>
      <c r="M512" s="256" t="n"/>
      <c r="N512" s="256" t="n"/>
      <c r="O512" s="256" t="n"/>
      <c r="P512" s="256" t="n"/>
      <c r="Q512" s="264">
        <f>IF(COUNTA(D512:P512)=0,"",ROUND(AVERAGE(D512:P512),1))</f>
        <v/>
      </c>
      <c r="S512" s="256" t="n"/>
      <c r="T512" s="256" t="n"/>
      <c r="U512" s="256" t="n"/>
      <c r="V512" s="256" t="n"/>
      <c r="W512" s="256" t="n"/>
      <c r="X512" s="256" t="n"/>
      <c r="Y512" s="256" t="n"/>
      <c r="Z512" s="256" t="n"/>
      <c r="AA512" s="256" t="n"/>
      <c r="AB512" s="256" t="n"/>
      <c r="AC512" s="256" t="n"/>
      <c r="AD512" s="256" t="n"/>
      <c r="AE512" s="256" t="n"/>
      <c r="AF512" s="264">
        <f>IF(COUNTA(S512:AE512)=0,"",ROUND(AVERAGE(S512:AE512),1))</f>
        <v/>
      </c>
      <c r="AH512" s="256" t="n"/>
      <c r="AI512" s="256" t="n"/>
      <c r="AJ512" s="256" t="n"/>
      <c r="AK512" s="256" t="n"/>
      <c r="AL512" s="256" t="n"/>
      <c r="AM512" s="256" t="n"/>
      <c r="AN512" s="256" t="n"/>
      <c r="AO512" s="256" t="n"/>
      <c r="AP512" s="256" t="n"/>
      <c r="AQ512" s="256" t="n"/>
      <c r="AR512" s="256" t="n"/>
      <c r="AS512" s="256" t="n"/>
      <c r="AT512" s="256" t="n"/>
      <c r="AU512" s="237">
        <f>IF(COUNTA(AH512:AT512)=0,"",ROUND(AVERAGE(AH512:AT512),1))</f>
        <v/>
      </c>
    </row>
    <row r="513" ht="14.4" customHeight="1" s="185">
      <c r="A513" s="255" t="n">
        <v>11</v>
      </c>
      <c r="B513" s="194">
        <f t="array" ref="B513:B513">IFERROR(INDEX(Liste_Enfants!B$4:B$53,SMALL(IF(Liste_Enfants!E$4:E$53="D",ROW(Liste_Enfants!E$4:E$53)-3),11))&amp;" "&amp;INDEX(Liste_Enfants!C$4:C$53,SMALL(IF(Liste_Enfants!E$4:E$53="D",ROW(Liste_Enfants!E$4:E$53)-3),11)),"")</f>
        <v/>
      </c>
      <c r="C513" s="235" t="n"/>
      <c r="D513" s="256" t="n"/>
      <c r="E513" s="256" t="n"/>
      <c r="F513" s="256" t="n"/>
      <c r="G513" s="256" t="n"/>
      <c r="H513" s="256" t="n"/>
      <c r="I513" s="256" t="n"/>
      <c r="J513" s="256" t="n"/>
      <c r="K513" s="256" t="n"/>
      <c r="L513" s="256" t="n"/>
      <c r="M513" s="256" t="n"/>
      <c r="N513" s="256" t="n"/>
      <c r="O513" s="256" t="n"/>
      <c r="P513" s="256" t="n"/>
      <c r="Q513" s="264">
        <f>IF(COUNTA(D513:P513)=0,"",ROUND(AVERAGE(D513:P513),1))</f>
        <v/>
      </c>
      <c r="S513" s="256" t="n"/>
      <c r="T513" s="256" t="n"/>
      <c r="U513" s="256" t="n"/>
      <c r="V513" s="256" t="n"/>
      <c r="W513" s="256" t="n"/>
      <c r="X513" s="256" t="n"/>
      <c r="Y513" s="256" t="n"/>
      <c r="Z513" s="256" t="n"/>
      <c r="AA513" s="256" t="n"/>
      <c r="AB513" s="256" t="n"/>
      <c r="AC513" s="256" t="n"/>
      <c r="AD513" s="256" t="n"/>
      <c r="AE513" s="256" t="n"/>
      <c r="AF513" s="264">
        <f>IF(COUNTA(S513:AE513)=0,"",ROUND(AVERAGE(S513:AE513),1))</f>
        <v/>
      </c>
      <c r="AH513" s="256" t="n"/>
      <c r="AI513" s="256" t="n"/>
      <c r="AJ513" s="256" t="n"/>
      <c r="AK513" s="256" t="n"/>
      <c r="AL513" s="256" t="n"/>
      <c r="AM513" s="256" t="n"/>
      <c r="AN513" s="256" t="n"/>
      <c r="AO513" s="256" t="n"/>
      <c r="AP513" s="256" t="n"/>
      <c r="AQ513" s="256" t="n"/>
      <c r="AR513" s="256" t="n"/>
      <c r="AS513" s="256" t="n"/>
      <c r="AT513" s="256" t="n"/>
      <c r="AU513" s="237">
        <f>IF(COUNTA(AH513:AT513)=0,"",ROUND(AVERAGE(AH513:AT513),1))</f>
        <v/>
      </c>
    </row>
    <row r="514" ht="14.4" customHeight="1" s="185">
      <c r="A514" s="255" t="n">
        <v>12</v>
      </c>
      <c r="B514" s="194">
        <f t="array" ref="B514:B514">IFERROR(INDEX(Liste_Enfants!B$4:B$53,SMALL(IF(Liste_Enfants!E$4:E$53="D",ROW(Liste_Enfants!E$4:E$53)-3),12))&amp;" "&amp;INDEX(Liste_Enfants!C$4:C$53,SMALL(IF(Liste_Enfants!E$4:E$53="D",ROW(Liste_Enfants!E$4:E$53)-3),12)),"")</f>
        <v/>
      </c>
      <c r="C514" s="235" t="n"/>
      <c r="D514" s="256" t="n"/>
      <c r="E514" s="256" t="n"/>
      <c r="F514" s="256" t="n"/>
      <c r="G514" s="256" t="n"/>
      <c r="H514" s="256" t="n"/>
      <c r="I514" s="256" t="n"/>
      <c r="J514" s="256" t="n"/>
      <c r="K514" s="256" t="n"/>
      <c r="L514" s="256" t="n"/>
      <c r="M514" s="256" t="n"/>
      <c r="N514" s="256" t="n"/>
      <c r="O514" s="256" t="n"/>
      <c r="P514" s="256" t="n"/>
      <c r="Q514" s="264">
        <f>IF(COUNTA(D514:P514)=0,"",ROUND(AVERAGE(D514:P514),1))</f>
        <v/>
      </c>
      <c r="S514" s="256" t="n"/>
      <c r="T514" s="256" t="n"/>
      <c r="U514" s="256" t="n"/>
      <c r="V514" s="256" t="n"/>
      <c r="W514" s="256" t="n"/>
      <c r="X514" s="256" t="n"/>
      <c r="Y514" s="256" t="n"/>
      <c r="Z514" s="256" t="n"/>
      <c r="AA514" s="256" t="n"/>
      <c r="AB514" s="256" t="n"/>
      <c r="AC514" s="256" t="n"/>
      <c r="AD514" s="256" t="n"/>
      <c r="AE514" s="256" t="n"/>
      <c r="AF514" s="264">
        <f>IF(COUNTA(S514:AE514)=0,"",ROUND(AVERAGE(S514:AE514),1))</f>
        <v/>
      </c>
      <c r="AH514" s="256" t="n"/>
      <c r="AI514" s="256" t="n"/>
      <c r="AJ514" s="256" t="n"/>
      <c r="AK514" s="256" t="n"/>
      <c r="AL514" s="256" t="n"/>
      <c r="AM514" s="256" t="n"/>
      <c r="AN514" s="256" t="n"/>
      <c r="AO514" s="256" t="n"/>
      <c r="AP514" s="256" t="n"/>
      <c r="AQ514" s="256" t="n"/>
      <c r="AR514" s="256" t="n"/>
      <c r="AS514" s="256" t="n"/>
      <c r="AT514" s="256" t="n"/>
      <c r="AU514" s="237">
        <f>IF(COUNTA(AH514:AT514)=0,"",ROUND(AVERAGE(AH514:AT514),1))</f>
        <v/>
      </c>
    </row>
    <row r="515" ht="14.4" customHeight="1" s="185">
      <c r="A515" s="255" t="n">
        <v>13</v>
      </c>
      <c r="B515" s="194">
        <f t="array" ref="B515:B515">IFERROR(INDEX(Liste_Enfants!B$4:B$53,SMALL(IF(Liste_Enfants!E$4:E$53="D",ROW(Liste_Enfants!E$4:E$53)-3),13))&amp;" "&amp;INDEX(Liste_Enfants!C$4:C$53,SMALL(IF(Liste_Enfants!E$4:E$53="D",ROW(Liste_Enfants!E$4:E$53)-3),13)),"")</f>
        <v/>
      </c>
      <c r="C515" s="235" t="n"/>
      <c r="D515" s="256" t="n"/>
      <c r="E515" s="256" t="n"/>
      <c r="F515" s="256" t="n"/>
      <c r="G515" s="256" t="n"/>
      <c r="H515" s="256" t="n"/>
      <c r="I515" s="256" t="n"/>
      <c r="J515" s="256" t="n"/>
      <c r="K515" s="256" t="n"/>
      <c r="L515" s="256" t="n"/>
      <c r="M515" s="256" t="n"/>
      <c r="N515" s="256" t="n"/>
      <c r="O515" s="256" t="n"/>
      <c r="P515" s="256" t="n"/>
      <c r="Q515" s="264">
        <f>IF(COUNTA(D515:P515)=0,"",ROUND(AVERAGE(D515:P515),1))</f>
        <v/>
      </c>
      <c r="S515" s="256" t="n"/>
      <c r="T515" s="256" t="n"/>
      <c r="U515" s="256" t="n"/>
      <c r="V515" s="256" t="n"/>
      <c r="W515" s="256" t="n"/>
      <c r="X515" s="256" t="n"/>
      <c r="Y515" s="256" t="n"/>
      <c r="Z515" s="256" t="n"/>
      <c r="AA515" s="256" t="n"/>
      <c r="AB515" s="256" t="n"/>
      <c r="AC515" s="256" t="n"/>
      <c r="AD515" s="256" t="n"/>
      <c r="AE515" s="256" t="n"/>
      <c r="AF515" s="264">
        <f>IF(COUNTA(S515:AE515)=0,"",ROUND(AVERAGE(S515:AE515),1))</f>
        <v/>
      </c>
      <c r="AH515" s="256" t="n"/>
      <c r="AI515" s="256" t="n"/>
      <c r="AJ515" s="256" t="n"/>
      <c r="AK515" s="256" t="n"/>
      <c r="AL515" s="256" t="n"/>
      <c r="AM515" s="256" t="n"/>
      <c r="AN515" s="256" t="n"/>
      <c r="AO515" s="256" t="n"/>
      <c r="AP515" s="256" t="n"/>
      <c r="AQ515" s="256" t="n"/>
      <c r="AR515" s="256" t="n"/>
      <c r="AS515" s="256" t="n"/>
      <c r="AT515" s="256" t="n"/>
      <c r="AU515" s="237">
        <f>IF(COUNTA(AH515:AT515)=0,"",ROUND(AVERAGE(AH515:AT515),1))</f>
        <v/>
      </c>
    </row>
    <row r="516" ht="14.4" customHeight="1" s="185">
      <c r="A516" s="255" t="n">
        <v>14</v>
      </c>
      <c r="B516" s="194">
        <f t="array" ref="B516:B516">IFERROR(INDEX(Liste_Enfants!B$4:B$53,SMALL(IF(Liste_Enfants!E$4:E$53="D",ROW(Liste_Enfants!E$4:E$53)-3),14))&amp;" "&amp;INDEX(Liste_Enfants!C$4:C$53,SMALL(IF(Liste_Enfants!E$4:E$53="D",ROW(Liste_Enfants!E$4:E$53)-3),14)),"")</f>
        <v/>
      </c>
      <c r="C516" s="235" t="n"/>
      <c r="D516" s="256" t="n"/>
      <c r="E516" s="256" t="n"/>
      <c r="F516" s="256" t="n"/>
      <c r="G516" s="256" t="n"/>
      <c r="H516" s="256" t="n"/>
      <c r="I516" s="256" t="n"/>
      <c r="J516" s="256" t="n"/>
      <c r="K516" s="256" t="n"/>
      <c r="L516" s="256" t="n"/>
      <c r="M516" s="256" t="n"/>
      <c r="N516" s="256" t="n"/>
      <c r="O516" s="256" t="n"/>
      <c r="P516" s="256" t="n"/>
      <c r="Q516" s="264">
        <f>IF(COUNTA(D516:P516)=0,"",ROUND(AVERAGE(D516:P516),1))</f>
        <v/>
      </c>
      <c r="S516" s="256" t="n"/>
      <c r="T516" s="256" t="n"/>
      <c r="U516" s="256" t="n"/>
      <c r="V516" s="256" t="n"/>
      <c r="W516" s="256" t="n"/>
      <c r="X516" s="256" t="n"/>
      <c r="Y516" s="256" t="n"/>
      <c r="Z516" s="256" t="n"/>
      <c r="AA516" s="256" t="n"/>
      <c r="AB516" s="256" t="n"/>
      <c r="AC516" s="256" t="n"/>
      <c r="AD516" s="256" t="n"/>
      <c r="AE516" s="256" t="n"/>
      <c r="AF516" s="264">
        <f>IF(COUNTA(S516:AE516)=0,"",ROUND(AVERAGE(S516:AE516),1))</f>
        <v/>
      </c>
      <c r="AH516" s="256" t="n"/>
      <c r="AI516" s="256" t="n"/>
      <c r="AJ516" s="256" t="n"/>
      <c r="AK516" s="256" t="n"/>
      <c r="AL516" s="256" t="n"/>
      <c r="AM516" s="256" t="n"/>
      <c r="AN516" s="256" t="n"/>
      <c r="AO516" s="256" t="n"/>
      <c r="AP516" s="256" t="n"/>
      <c r="AQ516" s="256" t="n"/>
      <c r="AR516" s="256" t="n"/>
      <c r="AS516" s="256" t="n"/>
      <c r="AT516" s="256" t="n"/>
      <c r="AU516" s="237">
        <f>IF(COUNTA(AH516:AT516)=0,"",ROUND(AVERAGE(AH516:AT516),1))</f>
        <v/>
      </c>
    </row>
    <row r="517" ht="14.4" customHeight="1" s="185">
      <c r="A517" s="255" t="n">
        <v>15</v>
      </c>
      <c r="B517" s="194">
        <f t="array" ref="B517:B517">IFERROR(INDEX(Liste_Enfants!B$4:B$53,SMALL(IF(Liste_Enfants!E$4:E$53="D",ROW(Liste_Enfants!E$4:E$53)-3),15))&amp;" "&amp;INDEX(Liste_Enfants!C$4:C$53,SMALL(IF(Liste_Enfants!E$4:E$53="D",ROW(Liste_Enfants!E$4:E$53)-3),15)),"")</f>
        <v/>
      </c>
      <c r="C517" s="235" t="n"/>
      <c r="D517" s="256" t="n"/>
      <c r="E517" s="256" t="n"/>
      <c r="F517" s="256" t="n"/>
      <c r="G517" s="256" t="n"/>
      <c r="H517" s="256" t="n"/>
      <c r="I517" s="256" t="n"/>
      <c r="J517" s="256" t="n"/>
      <c r="K517" s="256" t="n"/>
      <c r="L517" s="256" t="n"/>
      <c r="M517" s="256" t="n"/>
      <c r="N517" s="256" t="n"/>
      <c r="O517" s="256" t="n"/>
      <c r="P517" s="256" t="n"/>
      <c r="Q517" s="264">
        <f>IF(COUNTA(D517:P517)=0,"",ROUND(AVERAGE(D517:P517),1))</f>
        <v/>
      </c>
      <c r="S517" s="256" t="n"/>
      <c r="T517" s="256" t="n"/>
      <c r="U517" s="256" t="n"/>
      <c r="V517" s="256" t="n"/>
      <c r="W517" s="256" t="n"/>
      <c r="X517" s="256" t="n"/>
      <c r="Y517" s="256" t="n"/>
      <c r="Z517" s="256" t="n"/>
      <c r="AA517" s="256" t="n"/>
      <c r="AB517" s="256" t="n"/>
      <c r="AC517" s="256" t="n"/>
      <c r="AD517" s="256" t="n"/>
      <c r="AE517" s="256" t="n"/>
      <c r="AF517" s="264">
        <f>IF(COUNTA(S517:AE517)=0,"",ROUND(AVERAGE(S517:AE517),1))</f>
        <v/>
      </c>
      <c r="AH517" s="256" t="n"/>
      <c r="AI517" s="256" t="n"/>
      <c r="AJ517" s="256" t="n"/>
      <c r="AK517" s="256" t="n"/>
      <c r="AL517" s="256" t="n"/>
      <c r="AM517" s="256" t="n"/>
      <c r="AN517" s="256" t="n"/>
      <c r="AO517" s="256" t="n"/>
      <c r="AP517" s="256" t="n"/>
      <c r="AQ517" s="256" t="n"/>
      <c r="AR517" s="256" t="n"/>
      <c r="AS517" s="256" t="n"/>
      <c r="AT517" s="256" t="n"/>
      <c r="AU517" s="237">
        <f>IF(COUNTA(AH517:AT517)=0,"",ROUND(AVERAGE(AH517:AT517),1))</f>
        <v/>
      </c>
    </row>
    <row r="518" ht="14.4" customHeight="1" s="185">
      <c r="A518" s="257" t="inlineStr">
        <is>
          <t>📊 MOY.</t>
        </is>
      </c>
      <c r="C518" s="235" t="n"/>
      <c r="D518" s="258">
        <f>IF(COUNTA(D503:D517)=0,"",ROUND(AVERAGE(D503:D517),1))</f>
        <v/>
      </c>
      <c r="E518" s="258">
        <f>IF(COUNTA(E503:E517)=0,"",ROUND(AVERAGE(E503:E517),1))</f>
        <v/>
      </c>
      <c r="F518" s="258">
        <f>IF(COUNTA(F503:F517)=0,"",ROUND(AVERAGE(F503:F517),1))</f>
        <v/>
      </c>
      <c r="G518" s="258">
        <f>IF(COUNTA(G503:G517)=0,"",ROUND(AVERAGE(G503:G517),1))</f>
        <v/>
      </c>
      <c r="H518" s="258">
        <f>IF(COUNTA(H503:H517)=0,"",ROUND(AVERAGE(H503:H517),1))</f>
        <v/>
      </c>
      <c r="I518" s="258">
        <f>IF(COUNTA(I503:I517)=0,"",ROUND(AVERAGE(I503:I517),1))</f>
        <v/>
      </c>
      <c r="J518" s="258">
        <f>IF(COUNTA(J503:J517)=0,"",ROUND(AVERAGE(J503:J517),1))</f>
        <v/>
      </c>
      <c r="K518" s="258">
        <f>IF(COUNTA(K503:K517)=0,"",ROUND(AVERAGE(K503:K517),1))</f>
        <v/>
      </c>
      <c r="L518" s="258">
        <f>IF(COUNTA(L503:L517)=0,"",ROUND(AVERAGE(L503:L517),1))</f>
        <v/>
      </c>
      <c r="M518" s="258">
        <f>IF(COUNTA(M503:M517)=0,"",ROUND(AVERAGE(M503:M517),1))</f>
        <v/>
      </c>
      <c r="N518" s="258">
        <f>IF(COUNTA(N503:N517)=0,"",ROUND(AVERAGE(N503:N517),1))</f>
        <v/>
      </c>
      <c r="O518" s="258">
        <f>IF(COUNTA(O503:O517)=0,"",ROUND(AVERAGE(O503:O517),1))</f>
        <v/>
      </c>
      <c r="P518" s="258">
        <f>IF(COUNTA(P503:P517)=0,"",ROUND(AVERAGE(P503:P517),1))</f>
        <v/>
      </c>
      <c r="Q518" s="265">
        <f>IF(COUNTA(Q503:Q517)=0,"",ROUND(AVERAGE(Q503:Q517),1))</f>
        <v/>
      </c>
      <c r="S518" s="258">
        <f>IF(COUNTA(S503:S517)=0,"",ROUND(AVERAGE(S503:S517),1))</f>
        <v/>
      </c>
      <c r="T518" s="258">
        <f>IF(COUNTA(T503:T517)=0,"",ROUND(AVERAGE(T503:T517),1))</f>
        <v/>
      </c>
      <c r="U518" s="258">
        <f>IF(COUNTA(U503:U517)=0,"",ROUND(AVERAGE(U503:U517),1))</f>
        <v/>
      </c>
      <c r="V518" s="258">
        <f>IF(COUNTA(V503:V517)=0,"",ROUND(AVERAGE(V503:V517),1))</f>
        <v/>
      </c>
      <c r="W518" s="258">
        <f>IF(COUNTA(W503:W517)=0,"",ROUND(AVERAGE(W503:W517),1))</f>
        <v/>
      </c>
      <c r="X518" s="258">
        <f>IF(COUNTA(X503:X517)=0,"",ROUND(AVERAGE(X503:X517),1))</f>
        <v/>
      </c>
      <c r="Y518" s="258">
        <f>IF(COUNTA(Y503:Y517)=0,"",ROUND(AVERAGE(Y503:Y517),1))</f>
        <v/>
      </c>
      <c r="Z518" s="258">
        <f>IF(COUNTA(Z503:Z517)=0,"",ROUND(AVERAGE(Z503:Z517),1))</f>
        <v/>
      </c>
      <c r="AA518" s="258">
        <f>IF(COUNTA(AA503:AA517)=0,"",ROUND(AVERAGE(AA503:AA517),1))</f>
        <v/>
      </c>
      <c r="AB518" s="258">
        <f>IF(COUNTA(AB503:AB517)=0,"",ROUND(AVERAGE(AB503:AB517),1))</f>
        <v/>
      </c>
      <c r="AC518" s="258">
        <f>IF(COUNTA(AC503:AC517)=0,"",ROUND(AVERAGE(AC503:AC517),1))</f>
        <v/>
      </c>
      <c r="AD518" s="258">
        <f>IF(COUNTA(AD503:AD517)=0,"",ROUND(AVERAGE(AD503:AD517),1))</f>
        <v/>
      </c>
      <c r="AE518" s="258">
        <f>IF(COUNTA(AE503:AE517)=0,"",ROUND(AVERAGE(AE503:AE517),1))</f>
        <v/>
      </c>
      <c r="AF518" s="265">
        <f>IF(COUNTA(AF503:AF517)=0,"",ROUND(AVERAGE(AF503:AF517),1))</f>
        <v/>
      </c>
      <c r="AH518" s="258">
        <f>IF(COUNTA(AH503:AH517)=0,"",ROUND(AVERAGE(AH503:AH517),1))</f>
        <v/>
      </c>
      <c r="AI518" s="258">
        <f>IF(COUNTA(AI503:AI517)=0,"",ROUND(AVERAGE(AI503:AI517),1))</f>
        <v/>
      </c>
      <c r="AJ518" s="258">
        <f>IF(COUNTA(AJ503:AJ517)=0,"",ROUND(AVERAGE(AJ503:AJ517),1))</f>
        <v/>
      </c>
      <c r="AK518" s="258">
        <f>IF(COUNTA(AK503:AK517)=0,"",ROUND(AVERAGE(AK503:AK517),1))</f>
        <v/>
      </c>
      <c r="AL518" s="258">
        <f>IF(COUNTA(AL503:AL517)=0,"",ROUND(AVERAGE(AL503:AL517),1))</f>
        <v/>
      </c>
      <c r="AM518" s="258">
        <f>IF(COUNTA(AM503:AM517)=0,"",ROUND(AVERAGE(AM503:AM517),1))</f>
        <v/>
      </c>
      <c r="AN518" s="258">
        <f>IF(COUNTA(AN503:AN517)=0,"",ROUND(AVERAGE(AN503:AN517),1))</f>
        <v/>
      </c>
      <c r="AO518" s="258">
        <f>IF(COUNTA(AO503:AO517)=0,"",ROUND(AVERAGE(AO503:AO517),1))</f>
        <v/>
      </c>
      <c r="AP518" s="258">
        <f>IF(COUNTA(AP503:AP517)=0,"",ROUND(AVERAGE(AP503:AP517),1))</f>
        <v/>
      </c>
      <c r="AQ518" s="258">
        <f>IF(COUNTA(AQ503:AQ517)=0,"",ROUND(AVERAGE(AQ503:AQ517),1))</f>
        <v/>
      </c>
      <c r="AR518" s="258">
        <f>IF(COUNTA(AR503:AR517)=0,"",ROUND(AVERAGE(AR503:AR517),1))</f>
        <v/>
      </c>
      <c r="AS518" s="258">
        <f>IF(COUNTA(AS503:AS517)=0,"",ROUND(AVERAGE(AS503:AS517),1))</f>
        <v/>
      </c>
      <c r="AT518" s="258">
        <f>IF(COUNTA(AT503:AT517)=0,"",ROUND(AVERAGE(AT503:AT517),1))</f>
        <v/>
      </c>
      <c r="AU518" s="272">
        <f>IF(COUNTA(AU503:AU517)=0,"",ROUND(AVERAGE(AU503:AU517),1))</f>
        <v/>
      </c>
    </row>
    <row r="519" ht="30" customHeight="1" s="185">
      <c r="A519" s="259" t="inlineStr">
        <is>
          <t>N°</t>
        </is>
      </c>
      <c r="B519" s="243" t="inlineStr">
        <is>
          <t>📅 MARDI</t>
        </is>
      </c>
      <c r="C519" s="228" t="n"/>
      <c r="D519" s="229" t="inlineStr">
        <is>
          <t>Règles</t>
        </is>
      </c>
      <c r="E519" s="229" t="inlineStr">
        <is>
          <t>Coopér.</t>
        </is>
      </c>
      <c r="F519" s="229" t="inlineStr">
        <is>
          <t>Comm.</t>
        </is>
      </c>
      <c r="G519" s="229" t="inlineStr">
        <is>
          <t>Entraide</t>
        </is>
      </c>
      <c r="H519" s="230" t="inlineStr">
        <is>
          <t>Initiat.</t>
        </is>
      </c>
      <c r="I519" s="230" t="inlineStr">
        <is>
          <t>Gest.mat</t>
        </is>
      </c>
      <c r="J519" s="230" t="inlineStr">
        <is>
          <t>Orga.</t>
        </is>
      </c>
      <c r="K519" s="231" t="inlineStr">
        <is>
          <t>Imagin.</t>
        </is>
      </c>
      <c r="L519" s="231" t="inlineStr">
        <is>
          <t>Expr.art</t>
        </is>
      </c>
      <c r="M519" s="231" t="inlineStr">
        <is>
          <t>Expr.corp</t>
        </is>
      </c>
      <c r="N519" s="232" t="inlineStr">
        <is>
          <t>Coord.</t>
        </is>
      </c>
      <c r="O519" s="232" t="inlineStr">
        <is>
          <t>Endur.</t>
        </is>
      </c>
      <c r="P519" s="232" t="inlineStr">
        <is>
          <t>Esp.sport</t>
        </is>
      </c>
      <c r="Q519" s="267" t="inlineStr">
        <is>
          <t>MOY</t>
        </is>
      </c>
      <c r="R519" s="268" t="inlineStr">
        <is>
          <t>▼ Activité</t>
        </is>
      </c>
      <c r="S519" s="229" t="inlineStr">
        <is>
          <t>Règles</t>
        </is>
      </c>
      <c r="T519" s="229" t="inlineStr">
        <is>
          <t>Coopér.</t>
        </is>
      </c>
      <c r="U519" s="229" t="inlineStr">
        <is>
          <t>Comm.</t>
        </is>
      </c>
      <c r="V519" s="229" t="inlineStr">
        <is>
          <t>Entraide</t>
        </is>
      </c>
      <c r="W519" s="230" t="inlineStr">
        <is>
          <t>Initiat.</t>
        </is>
      </c>
      <c r="X519" s="230" t="inlineStr">
        <is>
          <t>Gest.mat</t>
        </is>
      </c>
      <c r="Y519" s="230" t="inlineStr">
        <is>
          <t>Orga.</t>
        </is>
      </c>
      <c r="Z519" s="231" t="inlineStr">
        <is>
          <t>Imagin.</t>
        </is>
      </c>
      <c r="AA519" s="231" t="inlineStr">
        <is>
          <t>Expr.art</t>
        </is>
      </c>
      <c r="AB519" s="231" t="inlineStr">
        <is>
          <t>Expr.corp</t>
        </is>
      </c>
      <c r="AC519" s="232" t="inlineStr">
        <is>
          <t>Coord.</t>
        </is>
      </c>
      <c r="AD519" s="232" t="inlineStr">
        <is>
          <t>Endur.</t>
        </is>
      </c>
      <c r="AE519" s="232" t="inlineStr">
        <is>
          <t>Esp.sport</t>
        </is>
      </c>
      <c r="AF519" s="267" t="inlineStr">
        <is>
          <t>MOY</t>
        </is>
      </c>
      <c r="AH519" s="229" t="inlineStr">
        <is>
          <t>Règles</t>
        </is>
      </c>
      <c r="AI519" s="229" t="inlineStr">
        <is>
          <t>Coopér.</t>
        </is>
      </c>
      <c r="AJ519" s="229" t="inlineStr">
        <is>
          <t>Comm.</t>
        </is>
      </c>
      <c r="AK519" s="229" t="inlineStr">
        <is>
          <t>Entraide</t>
        </is>
      </c>
      <c r="AL519" s="230" t="inlineStr">
        <is>
          <t>Initiat.</t>
        </is>
      </c>
      <c r="AM519" s="230" t="inlineStr">
        <is>
          <t>Gest.mat</t>
        </is>
      </c>
      <c r="AN519" s="230" t="inlineStr">
        <is>
          <t>Orga.</t>
        </is>
      </c>
      <c r="AO519" s="231" t="inlineStr">
        <is>
          <t>Imagin.</t>
        </is>
      </c>
      <c r="AP519" s="231" t="inlineStr">
        <is>
          <t>Expr.art</t>
        </is>
      </c>
      <c r="AQ519" s="231" t="inlineStr">
        <is>
          <t>Expr.corp</t>
        </is>
      </c>
      <c r="AR519" s="232" t="inlineStr">
        <is>
          <t>Coord.</t>
        </is>
      </c>
      <c r="AS519" s="232" t="inlineStr">
        <is>
          <t>Endur.</t>
        </is>
      </c>
      <c r="AT519" s="232" t="inlineStr">
        <is>
          <t>Esp.sport</t>
        </is>
      </c>
      <c r="AU519" s="269" t="inlineStr">
        <is>
          <t>MOY</t>
        </is>
      </c>
    </row>
    <row r="520" ht="14.4" customHeight="1" s="185">
      <c r="A520" s="255" t="n">
        <v>1</v>
      </c>
      <c r="B520" s="194">
        <f t="array" ref="B520:B520">IFERROR(INDEX(Liste_Enfants!B$4:B$53,SMALL(IF(Liste_Enfants!E$4:E$53="D",ROW(Liste_Enfants!E$4:E$53)-3),1))&amp;" "&amp;INDEX(Liste_Enfants!C$4:C$53,SMALL(IF(Liste_Enfants!E$4:E$53="D",ROW(Liste_Enfants!E$4:E$53)-3),1)),"")</f>
        <v/>
      </c>
      <c r="C520" s="235" t="n"/>
      <c r="D520" s="256" t="n"/>
      <c r="E520" s="256" t="n"/>
      <c r="F520" s="256" t="n"/>
      <c r="G520" s="256" t="n"/>
      <c r="H520" s="256" t="n"/>
      <c r="I520" s="256" t="n"/>
      <c r="J520" s="256" t="n"/>
      <c r="K520" s="256" t="n"/>
      <c r="L520" s="256" t="n"/>
      <c r="M520" s="256" t="n"/>
      <c r="N520" s="256" t="n"/>
      <c r="O520" s="256" t="n"/>
      <c r="P520" s="256" t="n"/>
      <c r="Q520" s="264">
        <f>IF(COUNTA(D520:P520)=0,"",ROUND(AVERAGE(D520:P520),1))</f>
        <v/>
      </c>
      <c r="S520" s="256" t="n"/>
      <c r="T520" s="256" t="n"/>
      <c r="U520" s="256" t="n"/>
      <c r="V520" s="256" t="n"/>
      <c r="W520" s="256" t="n"/>
      <c r="X520" s="256" t="n"/>
      <c r="Y520" s="256" t="n"/>
      <c r="Z520" s="256" t="n"/>
      <c r="AA520" s="256" t="n"/>
      <c r="AB520" s="256" t="n"/>
      <c r="AC520" s="256" t="n"/>
      <c r="AD520" s="256" t="n"/>
      <c r="AE520" s="256" t="n"/>
      <c r="AF520" s="264">
        <f>IF(COUNTA(S520:AE520)=0,"",ROUND(AVERAGE(S520:AE520),1))</f>
        <v/>
      </c>
      <c r="AH520" s="256" t="n"/>
      <c r="AI520" s="256" t="n"/>
      <c r="AJ520" s="256" t="n"/>
      <c r="AK520" s="256" t="n"/>
      <c r="AL520" s="256" t="n"/>
      <c r="AM520" s="256" t="n"/>
      <c r="AN520" s="256" t="n"/>
      <c r="AO520" s="256" t="n"/>
      <c r="AP520" s="256" t="n"/>
      <c r="AQ520" s="256" t="n"/>
      <c r="AR520" s="256" t="n"/>
      <c r="AS520" s="256" t="n"/>
      <c r="AT520" s="256" t="n"/>
      <c r="AU520" s="237">
        <f>IF(COUNTA(AH520:AT520)=0,"",ROUND(AVERAGE(AH520:AT520),1))</f>
        <v/>
      </c>
    </row>
    <row r="521" ht="14.4" customHeight="1" s="185">
      <c r="A521" s="255" t="n">
        <v>2</v>
      </c>
      <c r="B521" s="194">
        <f t="array" ref="B521:B521">IFERROR(INDEX(Liste_Enfants!B$4:B$53,SMALL(IF(Liste_Enfants!E$4:E$53="D",ROW(Liste_Enfants!E$4:E$53)-3),2))&amp;" "&amp;INDEX(Liste_Enfants!C$4:C$53,SMALL(IF(Liste_Enfants!E$4:E$53="D",ROW(Liste_Enfants!E$4:E$53)-3),2)),"")</f>
        <v/>
      </c>
      <c r="C521" s="235" t="n"/>
      <c r="D521" s="256" t="n"/>
      <c r="E521" s="256" t="n"/>
      <c r="F521" s="256" t="n"/>
      <c r="G521" s="256" t="n"/>
      <c r="H521" s="256" t="n"/>
      <c r="I521" s="256" t="n"/>
      <c r="J521" s="256" t="n"/>
      <c r="K521" s="256" t="n"/>
      <c r="L521" s="256" t="n"/>
      <c r="M521" s="256" t="n"/>
      <c r="N521" s="256" t="n"/>
      <c r="O521" s="256" t="n"/>
      <c r="P521" s="256" t="n"/>
      <c r="Q521" s="264">
        <f>IF(COUNTA(D521:P521)=0,"",ROUND(AVERAGE(D521:P521),1))</f>
        <v/>
      </c>
      <c r="S521" s="256" t="n"/>
      <c r="T521" s="256" t="n"/>
      <c r="U521" s="256" t="n"/>
      <c r="V521" s="256" t="n"/>
      <c r="W521" s="256" t="n"/>
      <c r="X521" s="256" t="n"/>
      <c r="Y521" s="256" t="n"/>
      <c r="Z521" s="256" t="n"/>
      <c r="AA521" s="256" t="n"/>
      <c r="AB521" s="256" t="n"/>
      <c r="AC521" s="256" t="n"/>
      <c r="AD521" s="256" t="n"/>
      <c r="AE521" s="256" t="n"/>
      <c r="AF521" s="264">
        <f>IF(COUNTA(S521:AE521)=0,"",ROUND(AVERAGE(S521:AE521),1))</f>
        <v/>
      </c>
      <c r="AH521" s="256" t="n"/>
      <c r="AI521" s="256" t="n"/>
      <c r="AJ521" s="256" t="n"/>
      <c r="AK521" s="256" t="n"/>
      <c r="AL521" s="256" t="n"/>
      <c r="AM521" s="256" t="n"/>
      <c r="AN521" s="256" t="n"/>
      <c r="AO521" s="256" t="n"/>
      <c r="AP521" s="256" t="n"/>
      <c r="AQ521" s="256" t="n"/>
      <c r="AR521" s="256" t="n"/>
      <c r="AS521" s="256" t="n"/>
      <c r="AT521" s="256" t="n"/>
      <c r="AU521" s="237">
        <f>IF(COUNTA(AH521:AT521)=0,"",ROUND(AVERAGE(AH521:AT521),1))</f>
        <v/>
      </c>
    </row>
    <row r="522" ht="14.4" customHeight="1" s="185">
      <c r="A522" s="255" t="n">
        <v>3</v>
      </c>
      <c r="B522" s="194">
        <f t="array" ref="B522:B522">IFERROR(INDEX(Liste_Enfants!B$4:B$53,SMALL(IF(Liste_Enfants!E$4:E$53="D",ROW(Liste_Enfants!E$4:E$53)-3),3))&amp;" "&amp;INDEX(Liste_Enfants!C$4:C$53,SMALL(IF(Liste_Enfants!E$4:E$53="D",ROW(Liste_Enfants!E$4:E$53)-3),3)),"")</f>
        <v/>
      </c>
      <c r="C522" s="235" t="n"/>
      <c r="D522" s="256" t="n"/>
      <c r="E522" s="256" t="n"/>
      <c r="F522" s="256" t="n"/>
      <c r="G522" s="256" t="n"/>
      <c r="H522" s="256" t="n"/>
      <c r="I522" s="256" t="n"/>
      <c r="J522" s="256" t="n"/>
      <c r="K522" s="256" t="n"/>
      <c r="L522" s="256" t="n"/>
      <c r="M522" s="256" t="n"/>
      <c r="N522" s="256" t="n"/>
      <c r="O522" s="256" t="n"/>
      <c r="P522" s="256" t="n"/>
      <c r="Q522" s="264">
        <f>IF(COUNTA(D522:P522)=0,"",ROUND(AVERAGE(D522:P522),1))</f>
        <v/>
      </c>
      <c r="S522" s="256" t="n"/>
      <c r="T522" s="256" t="n"/>
      <c r="U522" s="256" t="n"/>
      <c r="V522" s="256" t="n"/>
      <c r="W522" s="256" t="n"/>
      <c r="X522" s="256" t="n"/>
      <c r="Y522" s="256" t="n"/>
      <c r="Z522" s="256" t="n"/>
      <c r="AA522" s="256" t="n"/>
      <c r="AB522" s="256" t="n"/>
      <c r="AC522" s="256" t="n"/>
      <c r="AD522" s="256" t="n"/>
      <c r="AE522" s="256" t="n"/>
      <c r="AF522" s="264">
        <f>IF(COUNTA(S522:AE522)=0,"",ROUND(AVERAGE(S522:AE522),1))</f>
        <v/>
      </c>
      <c r="AH522" s="256" t="n"/>
      <c r="AI522" s="256" t="n"/>
      <c r="AJ522" s="256" t="n"/>
      <c r="AK522" s="256" t="n"/>
      <c r="AL522" s="256" t="n"/>
      <c r="AM522" s="256" t="n"/>
      <c r="AN522" s="256" t="n"/>
      <c r="AO522" s="256" t="n"/>
      <c r="AP522" s="256" t="n"/>
      <c r="AQ522" s="256" t="n"/>
      <c r="AR522" s="256" t="n"/>
      <c r="AS522" s="256" t="n"/>
      <c r="AT522" s="256" t="n"/>
      <c r="AU522" s="237">
        <f>IF(COUNTA(AH522:AT522)=0,"",ROUND(AVERAGE(AH522:AT522),1))</f>
        <v/>
      </c>
    </row>
    <row r="523" ht="14.4" customHeight="1" s="185">
      <c r="A523" s="255" t="n">
        <v>4</v>
      </c>
      <c r="B523" s="194">
        <f t="array" ref="B523:B523">IFERROR(INDEX(Liste_Enfants!B$4:B$53,SMALL(IF(Liste_Enfants!E$4:E$53="D",ROW(Liste_Enfants!E$4:E$53)-3),4))&amp;" "&amp;INDEX(Liste_Enfants!C$4:C$53,SMALL(IF(Liste_Enfants!E$4:E$53="D",ROW(Liste_Enfants!E$4:E$53)-3),4)),"")</f>
        <v/>
      </c>
      <c r="C523" s="235" t="n"/>
      <c r="D523" s="256" t="n"/>
      <c r="E523" s="256" t="n"/>
      <c r="F523" s="256" t="n"/>
      <c r="G523" s="256" t="n"/>
      <c r="H523" s="256" t="n"/>
      <c r="I523" s="256" t="n"/>
      <c r="J523" s="256" t="n"/>
      <c r="K523" s="256" t="n"/>
      <c r="L523" s="256" t="n"/>
      <c r="M523" s="256" t="n"/>
      <c r="N523" s="256" t="n"/>
      <c r="O523" s="256" t="n"/>
      <c r="P523" s="256" t="n"/>
      <c r="Q523" s="264">
        <f>IF(COUNTA(D523:P523)=0,"",ROUND(AVERAGE(D523:P523),1))</f>
        <v/>
      </c>
      <c r="S523" s="256" t="n"/>
      <c r="T523" s="256" t="n"/>
      <c r="U523" s="256" t="n"/>
      <c r="V523" s="256" t="n"/>
      <c r="W523" s="256" t="n"/>
      <c r="X523" s="256" t="n"/>
      <c r="Y523" s="256" t="n"/>
      <c r="Z523" s="256" t="n"/>
      <c r="AA523" s="256" t="n"/>
      <c r="AB523" s="256" t="n"/>
      <c r="AC523" s="256" t="n"/>
      <c r="AD523" s="256" t="n"/>
      <c r="AE523" s="256" t="n"/>
      <c r="AF523" s="264">
        <f>IF(COUNTA(S523:AE523)=0,"",ROUND(AVERAGE(S523:AE523),1))</f>
        <v/>
      </c>
      <c r="AH523" s="256" t="n"/>
      <c r="AI523" s="256" t="n"/>
      <c r="AJ523" s="256" t="n"/>
      <c r="AK523" s="256" t="n"/>
      <c r="AL523" s="256" t="n"/>
      <c r="AM523" s="256" t="n"/>
      <c r="AN523" s="256" t="n"/>
      <c r="AO523" s="256" t="n"/>
      <c r="AP523" s="256" t="n"/>
      <c r="AQ523" s="256" t="n"/>
      <c r="AR523" s="256" t="n"/>
      <c r="AS523" s="256" t="n"/>
      <c r="AT523" s="256" t="n"/>
      <c r="AU523" s="237">
        <f>IF(COUNTA(AH523:AT523)=0,"",ROUND(AVERAGE(AH523:AT523),1))</f>
        <v/>
      </c>
    </row>
    <row r="524" ht="14.4" customHeight="1" s="185">
      <c r="A524" s="255" t="n">
        <v>5</v>
      </c>
      <c r="B524" s="194">
        <f t="array" ref="B524:B524">IFERROR(INDEX(Liste_Enfants!B$4:B$53,SMALL(IF(Liste_Enfants!E$4:E$53="D",ROW(Liste_Enfants!E$4:E$53)-3),5))&amp;" "&amp;INDEX(Liste_Enfants!C$4:C$53,SMALL(IF(Liste_Enfants!E$4:E$53="D",ROW(Liste_Enfants!E$4:E$53)-3),5)),"")</f>
        <v/>
      </c>
      <c r="C524" s="235" t="n"/>
      <c r="D524" s="256" t="n"/>
      <c r="E524" s="256" t="n"/>
      <c r="F524" s="256" t="n"/>
      <c r="G524" s="256" t="n"/>
      <c r="H524" s="256" t="n"/>
      <c r="I524" s="256" t="n"/>
      <c r="J524" s="256" t="n"/>
      <c r="K524" s="256" t="n"/>
      <c r="L524" s="256" t="n"/>
      <c r="M524" s="256" t="n"/>
      <c r="N524" s="256" t="n"/>
      <c r="O524" s="256" t="n"/>
      <c r="P524" s="256" t="n"/>
      <c r="Q524" s="264">
        <f>IF(COUNTA(D524:P524)=0,"",ROUND(AVERAGE(D524:P524),1))</f>
        <v/>
      </c>
      <c r="S524" s="256" t="n"/>
      <c r="T524" s="256" t="n"/>
      <c r="U524" s="256" t="n"/>
      <c r="V524" s="256" t="n"/>
      <c r="W524" s="256" t="n"/>
      <c r="X524" s="256" t="n"/>
      <c r="Y524" s="256" t="n"/>
      <c r="Z524" s="256" t="n"/>
      <c r="AA524" s="256" t="n"/>
      <c r="AB524" s="256" t="n"/>
      <c r="AC524" s="256" t="n"/>
      <c r="AD524" s="256" t="n"/>
      <c r="AE524" s="256" t="n"/>
      <c r="AF524" s="264">
        <f>IF(COUNTA(S524:AE524)=0,"",ROUND(AVERAGE(S524:AE524),1))</f>
        <v/>
      </c>
      <c r="AH524" s="256" t="n"/>
      <c r="AI524" s="256" t="n"/>
      <c r="AJ524" s="256" t="n"/>
      <c r="AK524" s="256" t="n"/>
      <c r="AL524" s="256" t="n"/>
      <c r="AM524" s="256" t="n"/>
      <c r="AN524" s="256" t="n"/>
      <c r="AO524" s="256" t="n"/>
      <c r="AP524" s="256" t="n"/>
      <c r="AQ524" s="256" t="n"/>
      <c r="AR524" s="256" t="n"/>
      <c r="AS524" s="256" t="n"/>
      <c r="AT524" s="256" t="n"/>
      <c r="AU524" s="237">
        <f>IF(COUNTA(AH524:AT524)=0,"",ROUND(AVERAGE(AH524:AT524),1))</f>
        <v/>
      </c>
    </row>
    <row r="525" ht="14.4" customHeight="1" s="185">
      <c r="A525" s="255" t="n">
        <v>6</v>
      </c>
      <c r="B525" s="194">
        <f t="array" ref="B525:B525">IFERROR(INDEX(Liste_Enfants!B$4:B$53,SMALL(IF(Liste_Enfants!E$4:E$53="D",ROW(Liste_Enfants!E$4:E$53)-3),6))&amp;" "&amp;INDEX(Liste_Enfants!C$4:C$53,SMALL(IF(Liste_Enfants!E$4:E$53="D",ROW(Liste_Enfants!E$4:E$53)-3),6)),"")</f>
        <v/>
      </c>
      <c r="C525" s="235" t="n"/>
      <c r="D525" s="256" t="n"/>
      <c r="E525" s="256" t="n"/>
      <c r="F525" s="256" t="n"/>
      <c r="G525" s="256" t="n"/>
      <c r="H525" s="256" t="n"/>
      <c r="I525" s="256" t="n"/>
      <c r="J525" s="256" t="n"/>
      <c r="K525" s="256" t="n"/>
      <c r="L525" s="256" t="n"/>
      <c r="M525" s="256" t="n"/>
      <c r="N525" s="256" t="n"/>
      <c r="O525" s="256" t="n"/>
      <c r="P525" s="256" t="n"/>
      <c r="Q525" s="264">
        <f>IF(COUNTA(D525:P525)=0,"",ROUND(AVERAGE(D525:P525),1))</f>
        <v/>
      </c>
      <c r="S525" s="256" t="n"/>
      <c r="T525" s="256" t="n"/>
      <c r="U525" s="256" t="n"/>
      <c r="V525" s="256" t="n"/>
      <c r="W525" s="256" t="n"/>
      <c r="X525" s="256" t="n"/>
      <c r="Y525" s="256" t="n"/>
      <c r="Z525" s="256" t="n"/>
      <c r="AA525" s="256" t="n"/>
      <c r="AB525" s="256" t="n"/>
      <c r="AC525" s="256" t="n"/>
      <c r="AD525" s="256" t="n"/>
      <c r="AE525" s="256" t="n"/>
      <c r="AF525" s="264">
        <f>IF(COUNTA(S525:AE525)=0,"",ROUND(AVERAGE(S525:AE525),1))</f>
        <v/>
      </c>
      <c r="AH525" s="256" t="n"/>
      <c r="AI525" s="256" t="n"/>
      <c r="AJ525" s="256" t="n"/>
      <c r="AK525" s="256" t="n"/>
      <c r="AL525" s="256" t="n"/>
      <c r="AM525" s="256" t="n"/>
      <c r="AN525" s="256" t="n"/>
      <c r="AO525" s="256" t="n"/>
      <c r="AP525" s="256" t="n"/>
      <c r="AQ525" s="256" t="n"/>
      <c r="AR525" s="256" t="n"/>
      <c r="AS525" s="256" t="n"/>
      <c r="AT525" s="256" t="n"/>
      <c r="AU525" s="237">
        <f>IF(COUNTA(AH525:AT525)=0,"",ROUND(AVERAGE(AH525:AT525),1))</f>
        <v/>
      </c>
    </row>
    <row r="526" ht="14.4" customHeight="1" s="185">
      <c r="A526" s="255" t="n">
        <v>7</v>
      </c>
      <c r="B526" s="194">
        <f t="array" ref="B526:B526">IFERROR(INDEX(Liste_Enfants!B$4:B$53,SMALL(IF(Liste_Enfants!E$4:E$53="D",ROW(Liste_Enfants!E$4:E$53)-3),7))&amp;" "&amp;INDEX(Liste_Enfants!C$4:C$53,SMALL(IF(Liste_Enfants!E$4:E$53="D",ROW(Liste_Enfants!E$4:E$53)-3),7)),"")</f>
        <v/>
      </c>
      <c r="C526" s="235" t="n"/>
      <c r="D526" s="256" t="n"/>
      <c r="E526" s="256" t="n"/>
      <c r="F526" s="256" t="n"/>
      <c r="G526" s="256" t="n"/>
      <c r="H526" s="256" t="n"/>
      <c r="I526" s="256" t="n"/>
      <c r="J526" s="256" t="n"/>
      <c r="K526" s="256" t="n"/>
      <c r="L526" s="256" t="n"/>
      <c r="M526" s="256" t="n"/>
      <c r="N526" s="256" t="n"/>
      <c r="O526" s="256" t="n"/>
      <c r="P526" s="256" t="n"/>
      <c r="Q526" s="264">
        <f>IF(COUNTA(D526:P526)=0,"",ROUND(AVERAGE(D526:P526),1))</f>
        <v/>
      </c>
      <c r="S526" s="256" t="n"/>
      <c r="T526" s="256" t="n"/>
      <c r="U526" s="256" t="n"/>
      <c r="V526" s="256" t="n"/>
      <c r="W526" s="256" t="n"/>
      <c r="X526" s="256" t="n"/>
      <c r="Y526" s="256" t="n"/>
      <c r="Z526" s="256" t="n"/>
      <c r="AA526" s="256" t="n"/>
      <c r="AB526" s="256" t="n"/>
      <c r="AC526" s="256" t="n"/>
      <c r="AD526" s="256" t="n"/>
      <c r="AE526" s="256" t="n"/>
      <c r="AF526" s="264">
        <f>IF(COUNTA(S526:AE526)=0,"",ROUND(AVERAGE(S526:AE526),1))</f>
        <v/>
      </c>
      <c r="AH526" s="256" t="n"/>
      <c r="AI526" s="256" t="n"/>
      <c r="AJ526" s="256" t="n"/>
      <c r="AK526" s="256" t="n"/>
      <c r="AL526" s="256" t="n"/>
      <c r="AM526" s="256" t="n"/>
      <c r="AN526" s="256" t="n"/>
      <c r="AO526" s="256" t="n"/>
      <c r="AP526" s="256" t="n"/>
      <c r="AQ526" s="256" t="n"/>
      <c r="AR526" s="256" t="n"/>
      <c r="AS526" s="256" t="n"/>
      <c r="AT526" s="256" t="n"/>
      <c r="AU526" s="237">
        <f>IF(COUNTA(AH526:AT526)=0,"",ROUND(AVERAGE(AH526:AT526),1))</f>
        <v/>
      </c>
    </row>
    <row r="527" ht="14.4" customHeight="1" s="185">
      <c r="A527" s="255" t="n">
        <v>8</v>
      </c>
      <c r="B527" s="194">
        <f t="array" ref="B527:B527">IFERROR(INDEX(Liste_Enfants!B$4:B$53,SMALL(IF(Liste_Enfants!E$4:E$53="D",ROW(Liste_Enfants!E$4:E$53)-3),8))&amp;" "&amp;INDEX(Liste_Enfants!C$4:C$53,SMALL(IF(Liste_Enfants!E$4:E$53="D",ROW(Liste_Enfants!E$4:E$53)-3),8)),"")</f>
        <v/>
      </c>
      <c r="C527" s="235" t="n"/>
      <c r="D527" s="256" t="n"/>
      <c r="E527" s="256" t="n"/>
      <c r="F527" s="256" t="n"/>
      <c r="G527" s="256" t="n"/>
      <c r="H527" s="256" t="n"/>
      <c r="I527" s="256" t="n"/>
      <c r="J527" s="256" t="n"/>
      <c r="K527" s="256" t="n"/>
      <c r="L527" s="256" t="n"/>
      <c r="M527" s="256" t="n"/>
      <c r="N527" s="256" t="n"/>
      <c r="O527" s="256" t="n"/>
      <c r="P527" s="256" t="n"/>
      <c r="Q527" s="264">
        <f>IF(COUNTA(D527:P527)=0,"",ROUND(AVERAGE(D527:P527),1))</f>
        <v/>
      </c>
      <c r="S527" s="256" t="n"/>
      <c r="T527" s="256" t="n"/>
      <c r="U527" s="256" t="n"/>
      <c r="V527" s="256" t="n"/>
      <c r="W527" s="256" t="n"/>
      <c r="X527" s="256" t="n"/>
      <c r="Y527" s="256" t="n"/>
      <c r="Z527" s="256" t="n"/>
      <c r="AA527" s="256" t="n"/>
      <c r="AB527" s="256" t="n"/>
      <c r="AC527" s="256" t="n"/>
      <c r="AD527" s="256" t="n"/>
      <c r="AE527" s="256" t="n"/>
      <c r="AF527" s="264">
        <f>IF(COUNTA(S527:AE527)=0,"",ROUND(AVERAGE(S527:AE527),1))</f>
        <v/>
      </c>
      <c r="AH527" s="256" t="n"/>
      <c r="AI527" s="256" t="n"/>
      <c r="AJ527" s="256" t="n"/>
      <c r="AK527" s="256" t="n"/>
      <c r="AL527" s="256" t="n"/>
      <c r="AM527" s="256" t="n"/>
      <c r="AN527" s="256" t="n"/>
      <c r="AO527" s="256" t="n"/>
      <c r="AP527" s="256" t="n"/>
      <c r="AQ527" s="256" t="n"/>
      <c r="AR527" s="256" t="n"/>
      <c r="AS527" s="256" t="n"/>
      <c r="AT527" s="256" t="n"/>
      <c r="AU527" s="237">
        <f>IF(COUNTA(AH527:AT527)=0,"",ROUND(AVERAGE(AH527:AT527),1))</f>
        <v/>
      </c>
    </row>
    <row r="528" ht="14.4" customHeight="1" s="185">
      <c r="A528" s="255" t="n">
        <v>9</v>
      </c>
      <c r="B528" s="194">
        <f t="array" ref="B528:B528">IFERROR(INDEX(Liste_Enfants!B$4:B$53,SMALL(IF(Liste_Enfants!E$4:E$53="D",ROW(Liste_Enfants!E$4:E$53)-3),9))&amp;" "&amp;INDEX(Liste_Enfants!C$4:C$53,SMALL(IF(Liste_Enfants!E$4:E$53="D",ROW(Liste_Enfants!E$4:E$53)-3),9)),"")</f>
        <v/>
      </c>
      <c r="C528" s="235" t="n"/>
      <c r="D528" s="256" t="n"/>
      <c r="E528" s="256" t="n"/>
      <c r="F528" s="256" t="n"/>
      <c r="G528" s="256" t="n"/>
      <c r="H528" s="256" t="n"/>
      <c r="I528" s="256" t="n"/>
      <c r="J528" s="256" t="n"/>
      <c r="K528" s="256" t="n"/>
      <c r="L528" s="256" t="n"/>
      <c r="M528" s="256" t="n"/>
      <c r="N528" s="256" t="n"/>
      <c r="O528" s="256" t="n"/>
      <c r="P528" s="256" t="n"/>
      <c r="Q528" s="264">
        <f>IF(COUNTA(D528:P528)=0,"",ROUND(AVERAGE(D528:P528),1))</f>
        <v/>
      </c>
      <c r="S528" s="256" t="n"/>
      <c r="T528" s="256" t="n"/>
      <c r="U528" s="256" t="n"/>
      <c r="V528" s="256" t="n"/>
      <c r="W528" s="256" t="n"/>
      <c r="X528" s="256" t="n"/>
      <c r="Y528" s="256" t="n"/>
      <c r="Z528" s="256" t="n"/>
      <c r="AA528" s="256" t="n"/>
      <c r="AB528" s="256" t="n"/>
      <c r="AC528" s="256" t="n"/>
      <c r="AD528" s="256" t="n"/>
      <c r="AE528" s="256" t="n"/>
      <c r="AF528" s="264">
        <f>IF(COUNTA(S528:AE528)=0,"",ROUND(AVERAGE(S528:AE528),1))</f>
        <v/>
      </c>
      <c r="AH528" s="256" t="n"/>
      <c r="AI528" s="256" t="n"/>
      <c r="AJ528" s="256" t="n"/>
      <c r="AK528" s="256" t="n"/>
      <c r="AL528" s="256" t="n"/>
      <c r="AM528" s="256" t="n"/>
      <c r="AN528" s="256" t="n"/>
      <c r="AO528" s="256" t="n"/>
      <c r="AP528" s="256" t="n"/>
      <c r="AQ528" s="256" t="n"/>
      <c r="AR528" s="256" t="n"/>
      <c r="AS528" s="256" t="n"/>
      <c r="AT528" s="256" t="n"/>
      <c r="AU528" s="237">
        <f>IF(COUNTA(AH528:AT528)=0,"",ROUND(AVERAGE(AH528:AT528),1))</f>
        <v/>
      </c>
    </row>
    <row r="529" ht="14.4" customHeight="1" s="185">
      <c r="A529" s="255" t="n">
        <v>10</v>
      </c>
      <c r="B529" s="194">
        <f t="array" ref="B529:B529">IFERROR(INDEX(Liste_Enfants!B$4:B$53,SMALL(IF(Liste_Enfants!E$4:E$53="D",ROW(Liste_Enfants!E$4:E$53)-3),10))&amp;" "&amp;INDEX(Liste_Enfants!C$4:C$53,SMALL(IF(Liste_Enfants!E$4:E$53="D",ROW(Liste_Enfants!E$4:E$53)-3),10)),"")</f>
        <v/>
      </c>
      <c r="C529" s="235" t="n"/>
      <c r="D529" s="256" t="n"/>
      <c r="E529" s="256" t="n"/>
      <c r="F529" s="256" t="n"/>
      <c r="G529" s="256" t="n"/>
      <c r="H529" s="256" t="n"/>
      <c r="I529" s="256" t="n"/>
      <c r="J529" s="256" t="n"/>
      <c r="K529" s="256" t="n"/>
      <c r="L529" s="256" t="n"/>
      <c r="M529" s="256" t="n"/>
      <c r="N529" s="256" t="n"/>
      <c r="O529" s="256" t="n"/>
      <c r="P529" s="256" t="n"/>
      <c r="Q529" s="264">
        <f>IF(COUNTA(D529:P529)=0,"",ROUND(AVERAGE(D529:P529),1))</f>
        <v/>
      </c>
      <c r="S529" s="256" t="n"/>
      <c r="T529" s="256" t="n"/>
      <c r="U529" s="256" t="n"/>
      <c r="V529" s="256" t="n"/>
      <c r="W529" s="256" t="n"/>
      <c r="X529" s="256" t="n"/>
      <c r="Y529" s="256" t="n"/>
      <c r="Z529" s="256" t="n"/>
      <c r="AA529" s="256" t="n"/>
      <c r="AB529" s="256" t="n"/>
      <c r="AC529" s="256" t="n"/>
      <c r="AD529" s="256" t="n"/>
      <c r="AE529" s="256" t="n"/>
      <c r="AF529" s="264">
        <f>IF(COUNTA(S529:AE529)=0,"",ROUND(AVERAGE(S529:AE529),1))</f>
        <v/>
      </c>
      <c r="AH529" s="256" t="n"/>
      <c r="AI529" s="256" t="n"/>
      <c r="AJ529" s="256" t="n"/>
      <c r="AK529" s="256" t="n"/>
      <c r="AL529" s="256" t="n"/>
      <c r="AM529" s="256" t="n"/>
      <c r="AN529" s="256" t="n"/>
      <c r="AO529" s="256" t="n"/>
      <c r="AP529" s="256" t="n"/>
      <c r="AQ529" s="256" t="n"/>
      <c r="AR529" s="256" t="n"/>
      <c r="AS529" s="256" t="n"/>
      <c r="AT529" s="256" t="n"/>
      <c r="AU529" s="237">
        <f>IF(COUNTA(AH529:AT529)=0,"",ROUND(AVERAGE(AH529:AT529),1))</f>
        <v/>
      </c>
    </row>
    <row r="530" ht="14.4" customHeight="1" s="185">
      <c r="A530" s="255" t="n">
        <v>11</v>
      </c>
      <c r="B530" s="194">
        <f t="array" ref="B530:B530">IFERROR(INDEX(Liste_Enfants!B$4:B$53,SMALL(IF(Liste_Enfants!E$4:E$53="D",ROW(Liste_Enfants!E$4:E$53)-3),11))&amp;" "&amp;INDEX(Liste_Enfants!C$4:C$53,SMALL(IF(Liste_Enfants!E$4:E$53="D",ROW(Liste_Enfants!E$4:E$53)-3),11)),"")</f>
        <v/>
      </c>
      <c r="C530" s="235" t="n"/>
      <c r="D530" s="256" t="n"/>
      <c r="E530" s="256" t="n"/>
      <c r="F530" s="256" t="n"/>
      <c r="G530" s="256" t="n"/>
      <c r="H530" s="256" t="n"/>
      <c r="I530" s="256" t="n"/>
      <c r="J530" s="256" t="n"/>
      <c r="K530" s="256" t="n"/>
      <c r="L530" s="256" t="n"/>
      <c r="M530" s="256" t="n"/>
      <c r="N530" s="256" t="n"/>
      <c r="O530" s="256" t="n"/>
      <c r="P530" s="256" t="n"/>
      <c r="Q530" s="264">
        <f>IF(COUNTA(D530:P530)=0,"",ROUND(AVERAGE(D530:P530),1))</f>
        <v/>
      </c>
      <c r="S530" s="256" t="n"/>
      <c r="T530" s="256" t="n"/>
      <c r="U530" s="256" t="n"/>
      <c r="V530" s="256" t="n"/>
      <c r="W530" s="256" t="n"/>
      <c r="X530" s="256" t="n"/>
      <c r="Y530" s="256" t="n"/>
      <c r="Z530" s="256" t="n"/>
      <c r="AA530" s="256" t="n"/>
      <c r="AB530" s="256" t="n"/>
      <c r="AC530" s="256" t="n"/>
      <c r="AD530" s="256" t="n"/>
      <c r="AE530" s="256" t="n"/>
      <c r="AF530" s="264">
        <f>IF(COUNTA(S530:AE530)=0,"",ROUND(AVERAGE(S530:AE530),1))</f>
        <v/>
      </c>
      <c r="AH530" s="256" t="n"/>
      <c r="AI530" s="256" t="n"/>
      <c r="AJ530" s="256" t="n"/>
      <c r="AK530" s="256" t="n"/>
      <c r="AL530" s="256" t="n"/>
      <c r="AM530" s="256" t="n"/>
      <c r="AN530" s="256" t="n"/>
      <c r="AO530" s="256" t="n"/>
      <c r="AP530" s="256" t="n"/>
      <c r="AQ530" s="256" t="n"/>
      <c r="AR530" s="256" t="n"/>
      <c r="AS530" s="256" t="n"/>
      <c r="AT530" s="256" t="n"/>
      <c r="AU530" s="237">
        <f>IF(COUNTA(AH530:AT530)=0,"",ROUND(AVERAGE(AH530:AT530),1))</f>
        <v/>
      </c>
    </row>
    <row r="531" ht="14.4" customHeight="1" s="185">
      <c r="A531" s="255" t="n">
        <v>12</v>
      </c>
      <c r="B531" s="194">
        <f t="array" ref="B531:B531">IFERROR(INDEX(Liste_Enfants!B$4:B$53,SMALL(IF(Liste_Enfants!E$4:E$53="D",ROW(Liste_Enfants!E$4:E$53)-3),12))&amp;" "&amp;INDEX(Liste_Enfants!C$4:C$53,SMALL(IF(Liste_Enfants!E$4:E$53="D",ROW(Liste_Enfants!E$4:E$53)-3),12)),"")</f>
        <v/>
      </c>
      <c r="C531" s="235" t="n"/>
      <c r="D531" s="256" t="n"/>
      <c r="E531" s="256" t="n"/>
      <c r="F531" s="256" t="n"/>
      <c r="G531" s="256" t="n"/>
      <c r="H531" s="256" t="n"/>
      <c r="I531" s="256" t="n"/>
      <c r="J531" s="256" t="n"/>
      <c r="K531" s="256" t="n"/>
      <c r="L531" s="256" t="n"/>
      <c r="M531" s="256" t="n"/>
      <c r="N531" s="256" t="n"/>
      <c r="O531" s="256" t="n"/>
      <c r="P531" s="256" t="n"/>
      <c r="Q531" s="264">
        <f>IF(COUNTA(D531:P531)=0,"",ROUND(AVERAGE(D531:P531),1))</f>
        <v/>
      </c>
      <c r="S531" s="256" t="n"/>
      <c r="T531" s="256" t="n"/>
      <c r="U531" s="256" t="n"/>
      <c r="V531" s="256" t="n"/>
      <c r="W531" s="256" t="n"/>
      <c r="X531" s="256" t="n"/>
      <c r="Y531" s="256" t="n"/>
      <c r="Z531" s="256" t="n"/>
      <c r="AA531" s="256" t="n"/>
      <c r="AB531" s="256" t="n"/>
      <c r="AC531" s="256" t="n"/>
      <c r="AD531" s="256" t="n"/>
      <c r="AE531" s="256" t="n"/>
      <c r="AF531" s="264">
        <f>IF(COUNTA(S531:AE531)=0,"",ROUND(AVERAGE(S531:AE531),1))</f>
        <v/>
      </c>
      <c r="AH531" s="256" t="n"/>
      <c r="AI531" s="256" t="n"/>
      <c r="AJ531" s="256" t="n"/>
      <c r="AK531" s="256" t="n"/>
      <c r="AL531" s="256" t="n"/>
      <c r="AM531" s="256" t="n"/>
      <c r="AN531" s="256" t="n"/>
      <c r="AO531" s="256" t="n"/>
      <c r="AP531" s="256" t="n"/>
      <c r="AQ531" s="256" t="n"/>
      <c r="AR531" s="256" t="n"/>
      <c r="AS531" s="256" t="n"/>
      <c r="AT531" s="256" t="n"/>
      <c r="AU531" s="237">
        <f>IF(COUNTA(AH531:AT531)=0,"",ROUND(AVERAGE(AH531:AT531),1))</f>
        <v/>
      </c>
    </row>
    <row r="532" ht="14.4" customHeight="1" s="185">
      <c r="A532" s="255" t="n">
        <v>13</v>
      </c>
      <c r="B532" s="194">
        <f t="array" ref="B532:B532">IFERROR(INDEX(Liste_Enfants!B$4:B$53,SMALL(IF(Liste_Enfants!E$4:E$53="D",ROW(Liste_Enfants!E$4:E$53)-3),13))&amp;" "&amp;INDEX(Liste_Enfants!C$4:C$53,SMALL(IF(Liste_Enfants!E$4:E$53="D",ROW(Liste_Enfants!E$4:E$53)-3),13)),"")</f>
        <v/>
      </c>
      <c r="C532" s="235" t="n"/>
      <c r="D532" s="256" t="n"/>
      <c r="E532" s="256" t="n"/>
      <c r="F532" s="256" t="n"/>
      <c r="G532" s="256" t="n"/>
      <c r="H532" s="256" t="n"/>
      <c r="I532" s="256" t="n"/>
      <c r="J532" s="256" t="n"/>
      <c r="K532" s="256" t="n"/>
      <c r="L532" s="256" t="n"/>
      <c r="M532" s="256" t="n"/>
      <c r="N532" s="256" t="n"/>
      <c r="O532" s="256" t="n"/>
      <c r="P532" s="256" t="n"/>
      <c r="Q532" s="264">
        <f>IF(COUNTA(D532:P532)=0,"",ROUND(AVERAGE(D532:P532),1))</f>
        <v/>
      </c>
      <c r="S532" s="256" t="n"/>
      <c r="T532" s="256" t="n"/>
      <c r="U532" s="256" t="n"/>
      <c r="V532" s="256" t="n"/>
      <c r="W532" s="256" t="n"/>
      <c r="X532" s="256" t="n"/>
      <c r="Y532" s="256" t="n"/>
      <c r="Z532" s="256" t="n"/>
      <c r="AA532" s="256" t="n"/>
      <c r="AB532" s="256" t="n"/>
      <c r="AC532" s="256" t="n"/>
      <c r="AD532" s="256" t="n"/>
      <c r="AE532" s="256" t="n"/>
      <c r="AF532" s="264">
        <f>IF(COUNTA(S532:AE532)=0,"",ROUND(AVERAGE(S532:AE532),1))</f>
        <v/>
      </c>
      <c r="AH532" s="256" t="n"/>
      <c r="AI532" s="256" t="n"/>
      <c r="AJ532" s="256" t="n"/>
      <c r="AK532" s="256" t="n"/>
      <c r="AL532" s="256" t="n"/>
      <c r="AM532" s="256" t="n"/>
      <c r="AN532" s="256" t="n"/>
      <c r="AO532" s="256" t="n"/>
      <c r="AP532" s="256" t="n"/>
      <c r="AQ532" s="256" t="n"/>
      <c r="AR532" s="256" t="n"/>
      <c r="AS532" s="256" t="n"/>
      <c r="AT532" s="256" t="n"/>
      <c r="AU532" s="237">
        <f>IF(COUNTA(AH532:AT532)=0,"",ROUND(AVERAGE(AH532:AT532),1))</f>
        <v/>
      </c>
    </row>
    <row r="533" ht="14.4" customHeight="1" s="185">
      <c r="A533" s="255" t="n">
        <v>14</v>
      </c>
      <c r="B533" s="194">
        <f t="array" ref="B533:B533">IFERROR(INDEX(Liste_Enfants!B$4:B$53,SMALL(IF(Liste_Enfants!E$4:E$53="D",ROW(Liste_Enfants!E$4:E$53)-3),14))&amp;" "&amp;INDEX(Liste_Enfants!C$4:C$53,SMALL(IF(Liste_Enfants!E$4:E$53="D",ROW(Liste_Enfants!E$4:E$53)-3),14)),"")</f>
        <v/>
      </c>
      <c r="C533" s="235" t="n"/>
      <c r="D533" s="256" t="n"/>
      <c r="E533" s="256" t="n"/>
      <c r="F533" s="256" t="n"/>
      <c r="G533" s="256" t="n"/>
      <c r="H533" s="256" t="n"/>
      <c r="I533" s="256" t="n"/>
      <c r="J533" s="256" t="n"/>
      <c r="K533" s="256" t="n"/>
      <c r="L533" s="256" t="n"/>
      <c r="M533" s="256" t="n"/>
      <c r="N533" s="256" t="n"/>
      <c r="O533" s="256" t="n"/>
      <c r="P533" s="256" t="n"/>
      <c r="Q533" s="264">
        <f>IF(COUNTA(D533:P533)=0,"",ROUND(AVERAGE(D533:P533),1))</f>
        <v/>
      </c>
      <c r="S533" s="256" t="n"/>
      <c r="T533" s="256" t="n"/>
      <c r="U533" s="256" t="n"/>
      <c r="V533" s="256" t="n"/>
      <c r="W533" s="256" t="n"/>
      <c r="X533" s="256" t="n"/>
      <c r="Y533" s="256" t="n"/>
      <c r="Z533" s="256" t="n"/>
      <c r="AA533" s="256" t="n"/>
      <c r="AB533" s="256" t="n"/>
      <c r="AC533" s="256" t="n"/>
      <c r="AD533" s="256" t="n"/>
      <c r="AE533" s="256" t="n"/>
      <c r="AF533" s="264">
        <f>IF(COUNTA(S533:AE533)=0,"",ROUND(AVERAGE(S533:AE533),1))</f>
        <v/>
      </c>
      <c r="AH533" s="256" t="n"/>
      <c r="AI533" s="256" t="n"/>
      <c r="AJ533" s="256" t="n"/>
      <c r="AK533" s="256" t="n"/>
      <c r="AL533" s="256" t="n"/>
      <c r="AM533" s="256" t="n"/>
      <c r="AN533" s="256" t="n"/>
      <c r="AO533" s="256" t="n"/>
      <c r="AP533" s="256" t="n"/>
      <c r="AQ533" s="256" t="n"/>
      <c r="AR533" s="256" t="n"/>
      <c r="AS533" s="256" t="n"/>
      <c r="AT533" s="256" t="n"/>
      <c r="AU533" s="237">
        <f>IF(COUNTA(AH533:AT533)=0,"",ROUND(AVERAGE(AH533:AT533),1))</f>
        <v/>
      </c>
    </row>
    <row r="534" ht="14.4" customHeight="1" s="185">
      <c r="A534" s="255" t="n">
        <v>15</v>
      </c>
      <c r="B534" s="194">
        <f t="array" ref="B534:B534">IFERROR(INDEX(Liste_Enfants!B$4:B$53,SMALL(IF(Liste_Enfants!E$4:E$53="D",ROW(Liste_Enfants!E$4:E$53)-3),15))&amp;" "&amp;INDEX(Liste_Enfants!C$4:C$53,SMALL(IF(Liste_Enfants!E$4:E$53="D",ROW(Liste_Enfants!E$4:E$53)-3),15)),"")</f>
        <v/>
      </c>
      <c r="C534" s="235" t="n"/>
      <c r="D534" s="256" t="n"/>
      <c r="E534" s="256" t="n"/>
      <c r="F534" s="256" t="n"/>
      <c r="G534" s="256" t="n"/>
      <c r="H534" s="256" t="n"/>
      <c r="I534" s="256" t="n"/>
      <c r="J534" s="256" t="n"/>
      <c r="K534" s="256" t="n"/>
      <c r="L534" s="256" t="n"/>
      <c r="M534" s="256" t="n"/>
      <c r="N534" s="256" t="n"/>
      <c r="O534" s="256" t="n"/>
      <c r="P534" s="256" t="n"/>
      <c r="Q534" s="264">
        <f>IF(COUNTA(D534:P534)=0,"",ROUND(AVERAGE(D534:P534),1))</f>
        <v/>
      </c>
      <c r="S534" s="256" t="n"/>
      <c r="T534" s="256" t="n"/>
      <c r="U534" s="256" t="n"/>
      <c r="V534" s="256" t="n"/>
      <c r="W534" s="256" t="n"/>
      <c r="X534" s="256" t="n"/>
      <c r="Y534" s="256" t="n"/>
      <c r="Z534" s="256" t="n"/>
      <c r="AA534" s="256" t="n"/>
      <c r="AB534" s="256" t="n"/>
      <c r="AC534" s="256" t="n"/>
      <c r="AD534" s="256" t="n"/>
      <c r="AE534" s="256" t="n"/>
      <c r="AF534" s="264">
        <f>IF(COUNTA(S534:AE534)=0,"",ROUND(AVERAGE(S534:AE534),1))</f>
        <v/>
      </c>
      <c r="AH534" s="256" t="n"/>
      <c r="AI534" s="256" t="n"/>
      <c r="AJ534" s="256" t="n"/>
      <c r="AK534" s="256" t="n"/>
      <c r="AL534" s="256" t="n"/>
      <c r="AM534" s="256" t="n"/>
      <c r="AN534" s="256" t="n"/>
      <c r="AO534" s="256" t="n"/>
      <c r="AP534" s="256" t="n"/>
      <c r="AQ534" s="256" t="n"/>
      <c r="AR534" s="256" t="n"/>
      <c r="AS534" s="256" t="n"/>
      <c r="AT534" s="256" t="n"/>
      <c r="AU534" s="237">
        <f>IF(COUNTA(AH534:AT534)=0,"",ROUND(AVERAGE(AH534:AT534),1))</f>
        <v/>
      </c>
    </row>
    <row r="535" ht="14.4" customHeight="1" s="185">
      <c r="A535" s="257" t="inlineStr">
        <is>
          <t>📊 MOY.</t>
        </is>
      </c>
      <c r="C535" s="235" t="n"/>
      <c r="D535" s="258">
        <f>IF(COUNTA(D520:D534)=0,"",ROUND(AVERAGE(D520:D534),1))</f>
        <v/>
      </c>
      <c r="E535" s="258">
        <f>IF(COUNTA(E520:E534)=0,"",ROUND(AVERAGE(E520:E534),1))</f>
        <v/>
      </c>
      <c r="F535" s="258">
        <f>IF(COUNTA(F520:F534)=0,"",ROUND(AVERAGE(F520:F534),1))</f>
        <v/>
      </c>
      <c r="G535" s="258">
        <f>IF(COUNTA(G520:G534)=0,"",ROUND(AVERAGE(G520:G534),1))</f>
        <v/>
      </c>
      <c r="H535" s="258">
        <f>IF(COUNTA(H520:H534)=0,"",ROUND(AVERAGE(H520:H534),1))</f>
        <v/>
      </c>
      <c r="I535" s="258">
        <f>IF(COUNTA(I520:I534)=0,"",ROUND(AVERAGE(I520:I534),1))</f>
        <v/>
      </c>
      <c r="J535" s="258">
        <f>IF(COUNTA(J520:J534)=0,"",ROUND(AVERAGE(J520:J534),1))</f>
        <v/>
      </c>
      <c r="K535" s="258">
        <f>IF(COUNTA(K520:K534)=0,"",ROUND(AVERAGE(K520:K534),1))</f>
        <v/>
      </c>
      <c r="L535" s="258">
        <f>IF(COUNTA(L520:L534)=0,"",ROUND(AVERAGE(L520:L534),1))</f>
        <v/>
      </c>
      <c r="M535" s="258">
        <f>IF(COUNTA(M520:M534)=0,"",ROUND(AVERAGE(M520:M534),1))</f>
        <v/>
      </c>
      <c r="N535" s="258">
        <f>IF(COUNTA(N520:N534)=0,"",ROUND(AVERAGE(N520:N534),1))</f>
        <v/>
      </c>
      <c r="O535" s="258">
        <f>IF(COUNTA(O520:O534)=0,"",ROUND(AVERAGE(O520:O534),1))</f>
        <v/>
      </c>
      <c r="P535" s="258">
        <f>IF(COUNTA(P520:P534)=0,"",ROUND(AVERAGE(P520:P534),1))</f>
        <v/>
      </c>
      <c r="Q535" s="265">
        <f>IF(COUNTA(Q520:Q534)=0,"",ROUND(AVERAGE(Q520:Q534),1))</f>
        <v/>
      </c>
      <c r="S535" s="258">
        <f>IF(COUNTA(S520:S534)=0,"",ROUND(AVERAGE(S520:S534),1))</f>
        <v/>
      </c>
      <c r="T535" s="258">
        <f>IF(COUNTA(T520:T534)=0,"",ROUND(AVERAGE(T520:T534),1))</f>
        <v/>
      </c>
      <c r="U535" s="258">
        <f>IF(COUNTA(U520:U534)=0,"",ROUND(AVERAGE(U520:U534),1))</f>
        <v/>
      </c>
      <c r="V535" s="258">
        <f>IF(COUNTA(V520:V534)=0,"",ROUND(AVERAGE(V520:V534),1))</f>
        <v/>
      </c>
      <c r="W535" s="258">
        <f>IF(COUNTA(W520:W534)=0,"",ROUND(AVERAGE(W520:W534),1))</f>
        <v/>
      </c>
      <c r="X535" s="258">
        <f>IF(COUNTA(X520:X534)=0,"",ROUND(AVERAGE(X520:X534),1))</f>
        <v/>
      </c>
      <c r="Y535" s="258">
        <f>IF(COUNTA(Y520:Y534)=0,"",ROUND(AVERAGE(Y520:Y534),1))</f>
        <v/>
      </c>
      <c r="Z535" s="258">
        <f>IF(COUNTA(Z520:Z534)=0,"",ROUND(AVERAGE(Z520:Z534),1))</f>
        <v/>
      </c>
      <c r="AA535" s="258">
        <f>IF(COUNTA(AA520:AA534)=0,"",ROUND(AVERAGE(AA520:AA534),1))</f>
        <v/>
      </c>
      <c r="AB535" s="258">
        <f>IF(COUNTA(AB520:AB534)=0,"",ROUND(AVERAGE(AB520:AB534),1))</f>
        <v/>
      </c>
      <c r="AC535" s="258">
        <f>IF(COUNTA(AC520:AC534)=0,"",ROUND(AVERAGE(AC520:AC534),1))</f>
        <v/>
      </c>
      <c r="AD535" s="258">
        <f>IF(COUNTA(AD520:AD534)=0,"",ROUND(AVERAGE(AD520:AD534),1))</f>
        <v/>
      </c>
      <c r="AE535" s="258">
        <f>IF(COUNTA(AE520:AE534)=0,"",ROUND(AVERAGE(AE520:AE534),1))</f>
        <v/>
      </c>
      <c r="AF535" s="265">
        <f>IF(COUNTA(AF520:AF534)=0,"",ROUND(AVERAGE(AF520:AF534),1))</f>
        <v/>
      </c>
      <c r="AH535" s="258">
        <f>IF(COUNTA(AH520:AH534)=0,"",ROUND(AVERAGE(AH520:AH534),1))</f>
        <v/>
      </c>
      <c r="AI535" s="258">
        <f>IF(COUNTA(AI520:AI534)=0,"",ROUND(AVERAGE(AI520:AI534),1))</f>
        <v/>
      </c>
      <c r="AJ535" s="258">
        <f>IF(COUNTA(AJ520:AJ534)=0,"",ROUND(AVERAGE(AJ520:AJ534),1))</f>
        <v/>
      </c>
      <c r="AK535" s="258">
        <f>IF(COUNTA(AK520:AK534)=0,"",ROUND(AVERAGE(AK520:AK534),1))</f>
        <v/>
      </c>
      <c r="AL535" s="258">
        <f>IF(COUNTA(AL520:AL534)=0,"",ROUND(AVERAGE(AL520:AL534),1))</f>
        <v/>
      </c>
      <c r="AM535" s="258">
        <f>IF(COUNTA(AM520:AM534)=0,"",ROUND(AVERAGE(AM520:AM534),1))</f>
        <v/>
      </c>
      <c r="AN535" s="258">
        <f>IF(COUNTA(AN520:AN534)=0,"",ROUND(AVERAGE(AN520:AN534),1))</f>
        <v/>
      </c>
      <c r="AO535" s="258">
        <f>IF(COUNTA(AO520:AO534)=0,"",ROUND(AVERAGE(AO520:AO534),1))</f>
        <v/>
      </c>
      <c r="AP535" s="258">
        <f>IF(COUNTA(AP520:AP534)=0,"",ROUND(AVERAGE(AP520:AP534),1))</f>
        <v/>
      </c>
      <c r="AQ535" s="258">
        <f>IF(COUNTA(AQ520:AQ534)=0,"",ROUND(AVERAGE(AQ520:AQ534),1))</f>
        <v/>
      </c>
      <c r="AR535" s="258">
        <f>IF(COUNTA(AR520:AR534)=0,"",ROUND(AVERAGE(AR520:AR534),1))</f>
        <v/>
      </c>
      <c r="AS535" s="258">
        <f>IF(COUNTA(AS520:AS534)=0,"",ROUND(AVERAGE(AS520:AS534),1))</f>
        <v/>
      </c>
      <c r="AT535" s="258">
        <f>IF(COUNTA(AT520:AT534)=0,"",ROUND(AVERAGE(AT520:AT534),1))</f>
        <v/>
      </c>
      <c r="AU535" s="272">
        <f>IF(COUNTA(AU520:AU534)=0,"",ROUND(AVERAGE(AU520:AU534),1))</f>
        <v/>
      </c>
    </row>
    <row r="536" ht="30" customHeight="1" s="185">
      <c r="A536" s="260" t="inlineStr">
        <is>
          <t>N°</t>
        </is>
      </c>
      <c r="B536" s="245" t="inlineStr">
        <is>
          <t>📅 MERCREDI</t>
        </is>
      </c>
      <c r="C536" s="228" t="n"/>
      <c r="D536" s="229" t="inlineStr">
        <is>
          <t>Règles</t>
        </is>
      </c>
      <c r="E536" s="229" t="inlineStr">
        <is>
          <t>Coopér.</t>
        </is>
      </c>
      <c r="F536" s="229" t="inlineStr">
        <is>
          <t>Comm.</t>
        </is>
      </c>
      <c r="G536" s="229" t="inlineStr">
        <is>
          <t>Entraide</t>
        </is>
      </c>
      <c r="H536" s="230" t="inlineStr">
        <is>
          <t>Initiat.</t>
        </is>
      </c>
      <c r="I536" s="230" t="inlineStr">
        <is>
          <t>Gest.mat</t>
        </is>
      </c>
      <c r="J536" s="230" t="inlineStr">
        <is>
          <t>Orga.</t>
        </is>
      </c>
      <c r="K536" s="231" t="inlineStr">
        <is>
          <t>Imagin.</t>
        </is>
      </c>
      <c r="L536" s="231" t="inlineStr">
        <is>
          <t>Expr.art</t>
        </is>
      </c>
      <c r="M536" s="231" t="inlineStr">
        <is>
          <t>Expr.corp</t>
        </is>
      </c>
      <c r="N536" s="232" t="inlineStr">
        <is>
          <t>Coord.</t>
        </is>
      </c>
      <c r="O536" s="232" t="inlineStr">
        <is>
          <t>Endur.</t>
        </is>
      </c>
      <c r="P536" s="232" t="inlineStr">
        <is>
          <t>Esp.sport</t>
        </is>
      </c>
      <c r="Q536" s="267" t="inlineStr">
        <is>
          <t>MOY</t>
        </is>
      </c>
      <c r="R536" s="268" t="inlineStr">
        <is>
          <t>▼ Activité</t>
        </is>
      </c>
      <c r="S536" s="229" t="inlineStr">
        <is>
          <t>Règles</t>
        </is>
      </c>
      <c r="T536" s="229" t="inlineStr">
        <is>
          <t>Coopér.</t>
        </is>
      </c>
      <c r="U536" s="229" t="inlineStr">
        <is>
          <t>Comm.</t>
        </is>
      </c>
      <c r="V536" s="229" t="inlineStr">
        <is>
          <t>Entraide</t>
        </is>
      </c>
      <c r="W536" s="230" t="inlineStr">
        <is>
          <t>Initiat.</t>
        </is>
      </c>
      <c r="X536" s="230" t="inlineStr">
        <is>
          <t>Gest.mat</t>
        </is>
      </c>
      <c r="Y536" s="230" t="inlineStr">
        <is>
          <t>Orga.</t>
        </is>
      </c>
      <c r="Z536" s="231" t="inlineStr">
        <is>
          <t>Imagin.</t>
        </is>
      </c>
      <c r="AA536" s="231" t="inlineStr">
        <is>
          <t>Expr.art</t>
        </is>
      </c>
      <c r="AB536" s="231" t="inlineStr">
        <is>
          <t>Expr.corp</t>
        </is>
      </c>
      <c r="AC536" s="232" t="inlineStr">
        <is>
          <t>Coord.</t>
        </is>
      </c>
      <c r="AD536" s="232" t="inlineStr">
        <is>
          <t>Endur.</t>
        </is>
      </c>
      <c r="AE536" s="232" t="inlineStr">
        <is>
          <t>Esp.sport</t>
        </is>
      </c>
      <c r="AF536" s="267" t="inlineStr">
        <is>
          <t>MOY</t>
        </is>
      </c>
      <c r="AH536" s="229" t="inlineStr">
        <is>
          <t>Règles</t>
        </is>
      </c>
      <c r="AI536" s="229" t="inlineStr">
        <is>
          <t>Coopér.</t>
        </is>
      </c>
      <c r="AJ536" s="229" t="inlineStr">
        <is>
          <t>Comm.</t>
        </is>
      </c>
      <c r="AK536" s="229" t="inlineStr">
        <is>
          <t>Entraide</t>
        </is>
      </c>
      <c r="AL536" s="230" t="inlineStr">
        <is>
          <t>Initiat.</t>
        </is>
      </c>
      <c r="AM536" s="230" t="inlineStr">
        <is>
          <t>Gest.mat</t>
        </is>
      </c>
      <c r="AN536" s="230" t="inlineStr">
        <is>
          <t>Orga.</t>
        </is>
      </c>
      <c r="AO536" s="231" t="inlineStr">
        <is>
          <t>Imagin.</t>
        </is>
      </c>
      <c r="AP536" s="231" t="inlineStr">
        <is>
          <t>Expr.art</t>
        </is>
      </c>
      <c r="AQ536" s="231" t="inlineStr">
        <is>
          <t>Expr.corp</t>
        </is>
      </c>
      <c r="AR536" s="232" t="inlineStr">
        <is>
          <t>Coord.</t>
        </is>
      </c>
      <c r="AS536" s="232" t="inlineStr">
        <is>
          <t>Endur.</t>
        </is>
      </c>
      <c r="AT536" s="232" t="inlineStr">
        <is>
          <t>Esp.sport</t>
        </is>
      </c>
      <c r="AU536" s="269" t="inlineStr">
        <is>
          <t>MOY</t>
        </is>
      </c>
    </row>
    <row r="537" ht="14.4" customHeight="1" s="185">
      <c r="A537" s="255" t="n">
        <v>1</v>
      </c>
      <c r="B537" s="194">
        <f t="array" ref="B537:B537">IFERROR(INDEX(Liste_Enfants!B$4:B$53,SMALL(IF(Liste_Enfants!E$4:E$53="D",ROW(Liste_Enfants!E$4:E$53)-3),1))&amp;" "&amp;INDEX(Liste_Enfants!C$4:C$53,SMALL(IF(Liste_Enfants!E$4:E$53="D",ROW(Liste_Enfants!E$4:E$53)-3),1)),"")</f>
        <v/>
      </c>
      <c r="C537" s="235" t="n"/>
      <c r="D537" s="256" t="n"/>
      <c r="E537" s="256" t="n"/>
      <c r="F537" s="256" t="n"/>
      <c r="G537" s="256" t="n"/>
      <c r="H537" s="256" t="n"/>
      <c r="I537" s="256" t="n"/>
      <c r="J537" s="256" t="n"/>
      <c r="K537" s="256" t="n"/>
      <c r="L537" s="256" t="n"/>
      <c r="M537" s="256" t="n"/>
      <c r="N537" s="256" t="n"/>
      <c r="O537" s="256" t="n"/>
      <c r="P537" s="256" t="n"/>
      <c r="Q537" s="264">
        <f>IF(COUNTA(D537:P537)=0,"",ROUND(AVERAGE(D537:P537),1))</f>
        <v/>
      </c>
      <c r="S537" s="256" t="n"/>
      <c r="T537" s="256" t="n"/>
      <c r="U537" s="256" t="n"/>
      <c r="V537" s="256" t="n"/>
      <c r="W537" s="256" t="n"/>
      <c r="X537" s="256" t="n"/>
      <c r="Y537" s="256" t="n"/>
      <c r="Z537" s="256" t="n"/>
      <c r="AA537" s="256" t="n"/>
      <c r="AB537" s="256" t="n"/>
      <c r="AC537" s="256" t="n"/>
      <c r="AD537" s="256" t="n"/>
      <c r="AE537" s="256" t="n"/>
      <c r="AF537" s="264">
        <f>IF(COUNTA(S537:AE537)=0,"",ROUND(AVERAGE(S537:AE537),1))</f>
        <v/>
      </c>
      <c r="AH537" s="256" t="n"/>
      <c r="AI537" s="256" t="n"/>
      <c r="AJ537" s="256" t="n"/>
      <c r="AK537" s="256" t="n"/>
      <c r="AL537" s="256" t="n"/>
      <c r="AM537" s="256" t="n"/>
      <c r="AN537" s="256" t="n"/>
      <c r="AO537" s="256" t="n"/>
      <c r="AP537" s="256" t="n"/>
      <c r="AQ537" s="256" t="n"/>
      <c r="AR537" s="256" t="n"/>
      <c r="AS537" s="256" t="n"/>
      <c r="AT537" s="256" t="n"/>
      <c r="AU537" s="237">
        <f>IF(COUNTA(AH537:AT537)=0,"",ROUND(AVERAGE(AH537:AT537),1))</f>
        <v/>
      </c>
    </row>
    <row r="538" ht="14.4" customHeight="1" s="185">
      <c r="A538" s="255" t="n">
        <v>2</v>
      </c>
      <c r="B538" s="194">
        <f t="array" ref="B538:B538">IFERROR(INDEX(Liste_Enfants!B$4:B$53,SMALL(IF(Liste_Enfants!E$4:E$53="D",ROW(Liste_Enfants!E$4:E$53)-3),2))&amp;" "&amp;INDEX(Liste_Enfants!C$4:C$53,SMALL(IF(Liste_Enfants!E$4:E$53="D",ROW(Liste_Enfants!E$4:E$53)-3),2)),"")</f>
        <v/>
      </c>
      <c r="C538" s="235" t="n"/>
      <c r="D538" s="256" t="n"/>
      <c r="E538" s="256" t="n"/>
      <c r="F538" s="256" t="n"/>
      <c r="G538" s="256" t="n"/>
      <c r="H538" s="256" t="n"/>
      <c r="I538" s="256" t="n"/>
      <c r="J538" s="256" t="n"/>
      <c r="K538" s="256" t="n"/>
      <c r="L538" s="256" t="n"/>
      <c r="M538" s="256" t="n"/>
      <c r="N538" s="256" t="n"/>
      <c r="O538" s="256" t="n"/>
      <c r="P538" s="256" t="n"/>
      <c r="Q538" s="264">
        <f>IF(COUNTA(D538:P538)=0,"",ROUND(AVERAGE(D538:P538),1))</f>
        <v/>
      </c>
      <c r="S538" s="256" t="n"/>
      <c r="T538" s="256" t="n"/>
      <c r="U538" s="256" t="n"/>
      <c r="V538" s="256" t="n"/>
      <c r="W538" s="256" t="n"/>
      <c r="X538" s="256" t="n"/>
      <c r="Y538" s="256" t="n"/>
      <c r="Z538" s="256" t="n"/>
      <c r="AA538" s="256" t="n"/>
      <c r="AB538" s="256" t="n"/>
      <c r="AC538" s="256" t="n"/>
      <c r="AD538" s="256" t="n"/>
      <c r="AE538" s="256" t="n"/>
      <c r="AF538" s="264">
        <f>IF(COUNTA(S538:AE538)=0,"",ROUND(AVERAGE(S538:AE538),1))</f>
        <v/>
      </c>
      <c r="AH538" s="256" t="n"/>
      <c r="AI538" s="256" t="n"/>
      <c r="AJ538" s="256" t="n"/>
      <c r="AK538" s="256" t="n"/>
      <c r="AL538" s="256" t="n"/>
      <c r="AM538" s="256" t="n"/>
      <c r="AN538" s="256" t="n"/>
      <c r="AO538" s="256" t="n"/>
      <c r="AP538" s="256" t="n"/>
      <c r="AQ538" s="256" t="n"/>
      <c r="AR538" s="256" t="n"/>
      <c r="AS538" s="256" t="n"/>
      <c r="AT538" s="256" t="n"/>
      <c r="AU538" s="237">
        <f>IF(COUNTA(AH538:AT538)=0,"",ROUND(AVERAGE(AH538:AT538),1))</f>
        <v/>
      </c>
    </row>
    <row r="539" ht="14.4" customHeight="1" s="185">
      <c r="A539" s="255" t="n">
        <v>3</v>
      </c>
      <c r="B539" s="194">
        <f t="array" ref="B539:B539">IFERROR(INDEX(Liste_Enfants!B$4:B$53,SMALL(IF(Liste_Enfants!E$4:E$53="D",ROW(Liste_Enfants!E$4:E$53)-3),3))&amp;" "&amp;INDEX(Liste_Enfants!C$4:C$53,SMALL(IF(Liste_Enfants!E$4:E$53="D",ROW(Liste_Enfants!E$4:E$53)-3),3)),"")</f>
        <v/>
      </c>
      <c r="C539" s="235" t="n"/>
      <c r="D539" s="256" t="n"/>
      <c r="E539" s="256" t="n"/>
      <c r="F539" s="256" t="n"/>
      <c r="G539" s="256" t="n"/>
      <c r="H539" s="256" t="n"/>
      <c r="I539" s="256" t="n"/>
      <c r="J539" s="256" t="n"/>
      <c r="K539" s="256" t="n"/>
      <c r="L539" s="256" t="n"/>
      <c r="M539" s="256" t="n"/>
      <c r="N539" s="256" t="n"/>
      <c r="O539" s="256" t="n"/>
      <c r="P539" s="256" t="n"/>
      <c r="Q539" s="264">
        <f>IF(COUNTA(D539:P539)=0,"",ROUND(AVERAGE(D539:P539),1))</f>
        <v/>
      </c>
      <c r="S539" s="256" t="n"/>
      <c r="T539" s="256" t="n"/>
      <c r="U539" s="256" t="n"/>
      <c r="V539" s="256" t="n"/>
      <c r="W539" s="256" t="n"/>
      <c r="X539" s="256" t="n"/>
      <c r="Y539" s="256" t="n"/>
      <c r="Z539" s="256" t="n"/>
      <c r="AA539" s="256" t="n"/>
      <c r="AB539" s="256" t="n"/>
      <c r="AC539" s="256" t="n"/>
      <c r="AD539" s="256" t="n"/>
      <c r="AE539" s="256" t="n"/>
      <c r="AF539" s="264">
        <f>IF(COUNTA(S539:AE539)=0,"",ROUND(AVERAGE(S539:AE539),1))</f>
        <v/>
      </c>
      <c r="AH539" s="256" t="n"/>
      <c r="AI539" s="256" t="n"/>
      <c r="AJ539" s="256" t="n"/>
      <c r="AK539" s="256" t="n"/>
      <c r="AL539" s="256" t="n"/>
      <c r="AM539" s="256" t="n"/>
      <c r="AN539" s="256" t="n"/>
      <c r="AO539" s="256" t="n"/>
      <c r="AP539" s="256" t="n"/>
      <c r="AQ539" s="256" t="n"/>
      <c r="AR539" s="256" t="n"/>
      <c r="AS539" s="256" t="n"/>
      <c r="AT539" s="256" t="n"/>
      <c r="AU539" s="237">
        <f>IF(COUNTA(AH539:AT539)=0,"",ROUND(AVERAGE(AH539:AT539),1))</f>
        <v/>
      </c>
    </row>
    <row r="540" ht="14.4" customHeight="1" s="185">
      <c r="A540" s="255" t="n">
        <v>4</v>
      </c>
      <c r="B540" s="194">
        <f t="array" ref="B540:B540">IFERROR(INDEX(Liste_Enfants!B$4:B$53,SMALL(IF(Liste_Enfants!E$4:E$53="D",ROW(Liste_Enfants!E$4:E$53)-3),4))&amp;" "&amp;INDEX(Liste_Enfants!C$4:C$53,SMALL(IF(Liste_Enfants!E$4:E$53="D",ROW(Liste_Enfants!E$4:E$53)-3),4)),"")</f>
        <v/>
      </c>
      <c r="C540" s="235" t="n"/>
      <c r="D540" s="256" t="n"/>
      <c r="E540" s="256" t="n"/>
      <c r="F540" s="256" t="n"/>
      <c r="G540" s="256" t="n"/>
      <c r="H540" s="256" t="n"/>
      <c r="I540" s="256" t="n"/>
      <c r="J540" s="256" t="n"/>
      <c r="K540" s="256" t="n"/>
      <c r="L540" s="256" t="n"/>
      <c r="M540" s="256" t="n"/>
      <c r="N540" s="256" t="n"/>
      <c r="O540" s="256" t="n"/>
      <c r="P540" s="256" t="n"/>
      <c r="Q540" s="264">
        <f>IF(COUNTA(D540:P540)=0,"",ROUND(AVERAGE(D540:P540),1))</f>
        <v/>
      </c>
      <c r="S540" s="256" t="n"/>
      <c r="T540" s="256" t="n"/>
      <c r="U540" s="256" t="n"/>
      <c r="V540" s="256" t="n"/>
      <c r="W540" s="256" t="n"/>
      <c r="X540" s="256" t="n"/>
      <c r="Y540" s="256" t="n"/>
      <c r="Z540" s="256" t="n"/>
      <c r="AA540" s="256" t="n"/>
      <c r="AB540" s="256" t="n"/>
      <c r="AC540" s="256" t="n"/>
      <c r="AD540" s="256" t="n"/>
      <c r="AE540" s="256" t="n"/>
      <c r="AF540" s="264">
        <f>IF(COUNTA(S540:AE540)=0,"",ROUND(AVERAGE(S540:AE540),1))</f>
        <v/>
      </c>
      <c r="AH540" s="256" t="n"/>
      <c r="AI540" s="256" t="n"/>
      <c r="AJ540" s="256" t="n"/>
      <c r="AK540" s="256" t="n"/>
      <c r="AL540" s="256" t="n"/>
      <c r="AM540" s="256" t="n"/>
      <c r="AN540" s="256" t="n"/>
      <c r="AO540" s="256" t="n"/>
      <c r="AP540" s="256" t="n"/>
      <c r="AQ540" s="256" t="n"/>
      <c r="AR540" s="256" t="n"/>
      <c r="AS540" s="256" t="n"/>
      <c r="AT540" s="256" t="n"/>
      <c r="AU540" s="237">
        <f>IF(COUNTA(AH540:AT540)=0,"",ROUND(AVERAGE(AH540:AT540),1))</f>
        <v/>
      </c>
    </row>
    <row r="541" ht="14.4" customHeight="1" s="185">
      <c r="A541" s="255" t="n">
        <v>5</v>
      </c>
      <c r="B541" s="194">
        <f t="array" ref="B541:B541">IFERROR(INDEX(Liste_Enfants!B$4:B$53,SMALL(IF(Liste_Enfants!E$4:E$53="D",ROW(Liste_Enfants!E$4:E$53)-3),5))&amp;" "&amp;INDEX(Liste_Enfants!C$4:C$53,SMALL(IF(Liste_Enfants!E$4:E$53="D",ROW(Liste_Enfants!E$4:E$53)-3),5)),"")</f>
        <v/>
      </c>
      <c r="C541" s="235" t="n"/>
      <c r="D541" s="256" t="n"/>
      <c r="E541" s="256" t="n"/>
      <c r="F541" s="256" t="n"/>
      <c r="G541" s="256" t="n"/>
      <c r="H541" s="256" t="n"/>
      <c r="I541" s="256" t="n"/>
      <c r="J541" s="256" t="n"/>
      <c r="K541" s="256" t="n"/>
      <c r="L541" s="256" t="n"/>
      <c r="M541" s="256" t="n"/>
      <c r="N541" s="256" t="n"/>
      <c r="O541" s="256" t="n"/>
      <c r="P541" s="256" t="n"/>
      <c r="Q541" s="264">
        <f>IF(COUNTA(D541:P541)=0,"",ROUND(AVERAGE(D541:P541),1))</f>
        <v/>
      </c>
      <c r="S541" s="256" t="n"/>
      <c r="T541" s="256" t="n"/>
      <c r="U541" s="256" t="n"/>
      <c r="V541" s="256" t="n"/>
      <c r="W541" s="256" t="n"/>
      <c r="X541" s="256" t="n"/>
      <c r="Y541" s="256" t="n"/>
      <c r="Z541" s="256" t="n"/>
      <c r="AA541" s="256" t="n"/>
      <c r="AB541" s="256" t="n"/>
      <c r="AC541" s="256" t="n"/>
      <c r="AD541" s="256" t="n"/>
      <c r="AE541" s="256" t="n"/>
      <c r="AF541" s="264">
        <f>IF(COUNTA(S541:AE541)=0,"",ROUND(AVERAGE(S541:AE541),1))</f>
        <v/>
      </c>
      <c r="AH541" s="256" t="n"/>
      <c r="AI541" s="256" t="n"/>
      <c r="AJ541" s="256" t="n"/>
      <c r="AK541" s="256" t="n"/>
      <c r="AL541" s="256" t="n"/>
      <c r="AM541" s="256" t="n"/>
      <c r="AN541" s="256" t="n"/>
      <c r="AO541" s="256" t="n"/>
      <c r="AP541" s="256" t="n"/>
      <c r="AQ541" s="256" t="n"/>
      <c r="AR541" s="256" t="n"/>
      <c r="AS541" s="256" t="n"/>
      <c r="AT541" s="256" t="n"/>
      <c r="AU541" s="237">
        <f>IF(COUNTA(AH541:AT541)=0,"",ROUND(AVERAGE(AH541:AT541),1))</f>
        <v/>
      </c>
    </row>
    <row r="542" ht="14.4" customHeight="1" s="185">
      <c r="A542" s="255" t="n">
        <v>6</v>
      </c>
      <c r="B542" s="194">
        <f t="array" ref="B542:B542">IFERROR(INDEX(Liste_Enfants!B$4:B$53,SMALL(IF(Liste_Enfants!E$4:E$53="D",ROW(Liste_Enfants!E$4:E$53)-3),6))&amp;" "&amp;INDEX(Liste_Enfants!C$4:C$53,SMALL(IF(Liste_Enfants!E$4:E$53="D",ROW(Liste_Enfants!E$4:E$53)-3),6)),"")</f>
        <v/>
      </c>
      <c r="C542" s="235" t="n"/>
      <c r="D542" s="256" t="n"/>
      <c r="E542" s="256" t="n"/>
      <c r="F542" s="256" t="n"/>
      <c r="G542" s="256" t="n"/>
      <c r="H542" s="256" t="n"/>
      <c r="I542" s="256" t="n"/>
      <c r="J542" s="256" t="n"/>
      <c r="K542" s="256" t="n"/>
      <c r="L542" s="256" t="n"/>
      <c r="M542" s="256" t="n"/>
      <c r="N542" s="256" t="n"/>
      <c r="O542" s="256" t="n"/>
      <c r="P542" s="256" t="n"/>
      <c r="Q542" s="264">
        <f>IF(COUNTA(D542:P542)=0,"",ROUND(AVERAGE(D542:P542),1))</f>
        <v/>
      </c>
      <c r="S542" s="256" t="n"/>
      <c r="T542" s="256" t="n"/>
      <c r="U542" s="256" t="n"/>
      <c r="V542" s="256" t="n"/>
      <c r="W542" s="256" t="n"/>
      <c r="X542" s="256" t="n"/>
      <c r="Y542" s="256" t="n"/>
      <c r="Z542" s="256" t="n"/>
      <c r="AA542" s="256" t="n"/>
      <c r="AB542" s="256" t="n"/>
      <c r="AC542" s="256" t="n"/>
      <c r="AD542" s="256" t="n"/>
      <c r="AE542" s="256" t="n"/>
      <c r="AF542" s="264">
        <f>IF(COUNTA(S542:AE542)=0,"",ROUND(AVERAGE(S542:AE542),1))</f>
        <v/>
      </c>
      <c r="AH542" s="256" t="n"/>
      <c r="AI542" s="256" t="n"/>
      <c r="AJ542" s="256" t="n"/>
      <c r="AK542" s="256" t="n"/>
      <c r="AL542" s="256" t="n"/>
      <c r="AM542" s="256" t="n"/>
      <c r="AN542" s="256" t="n"/>
      <c r="AO542" s="256" t="n"/>
      <c r="AP542" s="256" t="n"/>
      <c r="AQ542" s="256" t="n"/>
      <c r="AR542" s="256" t="n"/>
      <c r="AS542" s="256" t="n"/>
      <c r="AT542" s="256" t="n"/>
      <c r="AU542" s="237">
        <f>IF(COUNTA(AH542:AT542)=0,"",ROUND(AVERAGE(AH542:AT542),1))</f>
        <v/>
      </c>
    </row>
    <row r="543" ht="14.4" customHeight="1" s="185">
      <c r="A543" s="255" t="n">
        <v>7</v>
      </c>
      <c r="B543" s="194">
        <f t="array" ref="B543:B543">IFERROR(INDEX(Liste_Enfants!B$4:B$53,SMALL(IF(Liste_Enfants!E$4:E$53="D",ROW(Liste_Enfants!E$4:E$53)-3),7))&amp;" "&amp;INDEX(Liste_Enfants!C$4:C$53,SMALL(IF(Liste_Enfants!E$4:E$53="D",ROW(Liste_Enfants!E$4:E$53)-3),7)),"")</f>
        <v/>
      </c>
      <c r="C543" s="235" t="n"/>
      <c r="D543" s="256" t="n"/>
      <c r="E543" s="256" t="n"/>
      <c r="F543" s="256" t="n"/>
      <c r="G543" s="256" t="n"/>
      <c r="H543" s="256" t="n"/>
      <c r="I543" s="256" t="n"/>
      <c r="J543" s="256" t="n"/>
      <c r="K543" s="256" t="n"/>
      <c r="L543" s="256" t="n"/>
      <c r="M543" s="256" t="n"/>
      <c r="N543" s="256" t="n"/>
      <c r="O543" s="256" t="n"/>
      <c r="P543" s="256" t="n"/>
      <c r="Q543" s="264">
        <f>IF(COUNTA(D543:P543)=0,"",ROUND(AVERAGE(D543:P543),1))</f>
        <v/>
      </c>
      <c r="S543" s="256" t="n"/>
      <c r="T543" s="256" t="n"/>
      <c r="U543" s="256" t="n"/>
      <c r="V543" s="256" t="n"/>
      <c r="W543" s="256" t="n"/>
      <c r="X543" s="256" t="n"/>
      <c r="Y543" s="256" t="n"/>
      <c r="Z543" s="256" t="n"/>
      <c r="AA543" s="256" t="n"/>
      <c r="AB543" s="256" t="n"/>
      <c r="AC543" s="256" t="n"/>
      <c r="AD543" s="256" t="n"/>
      <c r="AE543" s="256" t="n"/>
      <c r="AF543" s="264">
        <f>IF(COUNTA(S543:AE543)=0,"",ROUND(AVERAGE(S543:AE543),1))</f>
        <v/>
      </c>
      <c r="AH543" s="256" t="n"/>
      <c r="AI543" s="256" t="n"/>
      <c r="AJ543" s="256" t="n"/>
      <c r="AK543" s="256" t="n"/>
      <c r="AL543" s="256" t="n"/>
      <c r="AM543" s="256" t="n"/>
      <c r="AN543" s="256" t="n"/>
      <c r="AO543" s="256" t="n"/>
      <c r="AP543" s="256" t="n"/>
      <c r="AQ543" s="256" t="n"/>
      <c r="AR543" s="256" t="n"/>
      <c r="AS543" s="256" t="n"/>
      <c r="AT543" s="256" t="n"/>
      <c r="AU543" s="237">
        <f>IF(COUNTA(AH543:AT543)=0,"",ROUND(AVERAGE(AH543:AT543),1))</f>
        <v/>
      </c>
    </row>
    <row r="544" ht="14.4" customHeight="1" s="185">
      <c r="A544" s="255" t="n">
        <v>8</v>
      </c>
      <c r="B544" s="194">
        <f t="array" ref="B544:B544">IFERROR(INDEX(Liste_Enfants!B$4:B$53,SMALL(IF(Liste_Enfants!E$4:E$53="D",ROW(Liste_Enfants!E$4:E$53)-3),8))&amp;" "&amp;INDEX(Liste_Enfants!C$4:C$53,SMALL(IF(Liste_Enfants!E$4:E$53="D",ROW(Liste_Enfants!E$4:E$53)-3),8)),"")</f>
        <v/>
      </c>
      <c r="C544" s="235" t="n"/>
      <c r="D544" s="256" t="n"/>
      <c r="E544" s="256" t="n"/>
      <c r="F544" s="256" t="n"/>
      <c r="G544" s="256" t="n"/>
      <c r="H544" s="256" t="n"/>
      <c r="I544" s="256" t="n"/>
      <c r="J544" s="256" t="n"/>
      <c r="K544" s="256" t="n"/>
      <c r="L544" s="256" t="n"/>
      <c r="M544" s="256" t="n"/>
      <c r="N544" s="256" t="n"/>
      <c r="O544" s="256" t="n"/>
      <c r="P544" s="256" t="n"/>
      <c r="Q544" s="264">
        <f>IF(COUNTA(D544:P544)=0,"",ROUND(AVERAGE(D544:P544),1))</f>
        <v/>
      </c>
      <c r="S544" s="256" t="n"/>
      <c r="T544" s="256" t="n"/>
      <c r="U544" s="256" t="n"/>
      <c r="V544" s="256" t="n"/>
      <c r="W544" s="256" t="n"/>
      <c r="X544" s="256" t="n"/>
      <c r="Y544" s="256" t="n"/>
      <c r="Z544" s="256" t="n"/>
      <c r="AA544" s="256" t="n"/>
      <c r="AB544" s="256" t="n"/>
      <c r="AC544" s="256" t="n"/>
      <c r="AD544" s="256" t="n"/>
      <c r="AE544" s="256" t="n"/>
      <c r="AF544" s="264">
        <f>IF(COUNTA(S544:AE544)=0,"",ROUND(AVERAGE(S544:AE544),1))</f>
        <v/>
      </c>
      <c r="AH544" s="256" t="n"/>
      <c r="AI544" s="256" t="n"/>
      <c r="AJ544" s="256" t="n"/>
      <c r="AK544" s="256" t="n"/>
      <c r="AL544" s="256" t="n"/>
      <c r="AM544" s="256" t="n"/>
      <c r="AN544" s="256" t="n"/>
      <c r="AO544" s="256" t="n"/>
      <c r="AP544" s="256" t="n"/>
      <c r="AQ544" s="256" t="n"/>
      <c r="AR544" s="256" t="n"/>
      <c r="AS544" s="256" t="n"/>
      <c r="AT544" s="256" t="n"/>
      <c r="AU544" s="237">
        <f>IF(COUNTA(AH544:AT544)=0,"",ROUND(AVERAGE(AH544:AT544),1))</f>
        <v/>
      </c>
    </row>
    <row r="545" ht="14.4" customHeight="1" s="185">
      <c r="A545" s="255" t="n">
        <v>9</v>
      </c>
      <c r="B545" s="194">
        <f t="array" ref="B545:B545">IFERROR(INDEX(Liste_Enfants!B$4:B$53,SMALL(IF(Liste_Enfants!E$4:E$53="D",ROW(Liste_Enfants!E$4:E$53)-3),9))&amp;" "&amp;INDEX(Liste_Enfants!C$4:C$53,SMALL(IF(Liste_Enfants!E$4:E$53="D",ROW(Liste_Enfants!E$4:E$53)-3),9)),"")</f>
        <v/>
      </c>
      <c r="C545" s="235" t="n"/>
      <c r="D545" s="256" t="n"/>
      <c r="E545" s="256" t="n"/>
      <c r="F545" s="256" t="n"/>
      <c r="G545" s="256" t="n"/>
      <c r="H545" s="256" t="n"/>
      <c r="I545" s="256" t="n"/>
      <c r="J545" s="256" t="n"/>
      <c r="K545" s="256" t="n"/>
      <c r="L545" s="256" t="n"/>
      <c r="M545" s="256" t="n"/>
      <c r="N545" s="256" t="n"/>
      <c r="O545" s="256" t="n"/>
      <c r="P545" s="256" t="n"/>
      <c r="Q545" s="264">
        <f>IF(COUNTA(D545:P545)=0,"",ROUND(AVERAGE(D545:P545),1))</f>
        <v/>
      </c>
      <c r="S545" s="256" t="n"/>
      <c r="T545" s="256" t="n"/>
      <c r="U545" s="256" t="n"/>
      <c r="V545" s="256" t="n"/>
      <c r="W545" s="256" t="n"/>
      <c r="X545" s="256" t="n"/>
      <c r="Y545" s="256" t="n"/>
      <c r="Z545" s="256" t="n"/>
      <c r="AA545" s="256" t="n"/>
      <c r="AB545" s="256" t="n"/>
      <c r="AC545" s="256" t="n"/>
      <c r="AD545" s="256" t="n"/>
      <c r="AE545" s="256" t="n"/>
      <c r="AF545" s="264">
        <f>IF(COUNTA(S545:AE545)=0,"",ROUND(AVERAGE(S545:AE545),1))</f>
        <v/>
      </c>
      <c r="AH545" s="256" t="n"/>
      <c r="AI545" s="256" t="n"/>
      <c r="AJ545" s="256" t="n"/>
      <c r="AK545" s="256" t="n"/>
      <c r="AL545" s="256" t="n"/>
      <c r="AM545" s="256" t="n"/>
      <c r="AN545" s="256" t="n"/>
      <c r="AO545" s="256" t="n"/>
      <c r="AP545" s="256" t="n"/>
      <c r="AQ545" s="256" t="n"/>
      <c r="AR545" s="256" t="n"/>
      <c r="AS545" s="256" t="n"/>
      <c r="AT545" s="256" t="n"/>
      <c r="AU545" s="237">
        <f>IF(COUNTA(AH545:AT545)=0,"",ROUND(AVERAGE(AH545:AT545),1))</f>
        <v/>
      </c>
    </row>
    <row r="546" ht="14.4" customHeight="1" s="185">
      <c r="A546" s="255" t="n">
        <v>10</v>
      </c>
      <c r="B546" s="194">
        <f t="array" ref="B546:B546">IFERROR(INDEX(Liste_Enfants!B$4:B$53,SMALL(IF(Liste_Enfants!E$4:E$53="D",ROW(Liste_Enfants!E$4:E$53)-3),10))&amp;" "&amp;INDEX(Liste_Enfants!C$4:C$53,SMALL(IF(Liste_Enfants!E$4:E$53="D",ROW(Liste_Enfants!E$4:E$53)-3),10)),"")</f>
        <v/>
      </c>
      <c r="C546" s="235" t="n"/>
      <c r="D546" s="256" t="n"/>
      <c r="E546" s="256" t="n"/>
      <c r="F546" s="256" t="n"/>
      <c r="G546" s="256" t="n"/>
      <c r="H546" s="256" t="n"/>
      <c r="I546" s="256" t="n"/>
      <c r="J546" s="256" t="n"/>
      <c r="K546" s="256" t="n"/>
      <c r="L546" s="256" t="n"/>
      <c r="M546" s="256" t="n"/>
      <c r="N546" s="256" t="n"/>
      <c r="O546" s="256" t="n"/>
      <c r="P546" s="256" t="n"/>
      <c r="Q546" s="264">
        <f>IF(COUNTA(D546:P546)=0,"",ROUND(AVERAGE(D546:P546),1))</f>
        <v/>
      </c>
      <c r="S546" s="256" t="n"/>
      <c r="T546" s="256" t="n"/>
      <c r="U546" s="256" t="n"/>
      <c r="V546" s="256" t="n"/>
      <c r="W546" s="256" t="n"/>
      <c r="X546" s="256" t="n"/>
      <c r="Y546" s="256" t="n"/>
      <c r="Z546" s="256" t="n"/>
      <c r="AA546" s="256" t="n"/>
      <c r="AB546" s="256" t="n"/>
      <c r="AC546" s="256" t="n"/>
      <c r="AD546" s="256" t="n"/>
      <c r="AE546" s="256" t="n"/>
      <c r="AF546" s="264">
        <f>IF(COUNTA(S546:AE546)=0,"",ROUND(AVERAGE(S546:AE546),1))</f>
        <v/>
      </c>
      <c r="AH546" s="256" t="n"/>
      <c r="AI546" s="256" t="n"/>
      <c r="AJ546" s="256" t="n"/>
      <c r="AK546" s="256" t="n"/>
      <c r="AL546" s="256" t="n"/>
      <c r="AM546" s="256" t="n"/>
      <c r="AN546" s="256" t="n"/>
      <c r="AO546" s="256" t="n"/>
      <c r="AP546" s="256" t="n"/>
      <c r="AQ546" s="256" t="n"/>
      <c r="AR546" s="256" t="n"/>
      <c r="AS546" s="256" t="n"/>
      <c r="AT546" s="256" t="n"/>
      <c r="AU546" s="237">
        <f>IF(COUNTA(AH546:AT546)=0,"",ROUND(AVERAGE(AH546:AT546),1))</f>
        <v/>
      </c>
    </row>
    <row r="547" ht="14.4" customHeight="1" s="185">
      <c r="A547" s="255" t="n">
        <v>11</v>
      </c>
      <c r="B547" s="194">
        <f t="array" ref="B547:B547">IFERROR(INDEX(Liste_Enfants!B$4:B$53,SMALL(IF(Liste_Enfants!E$4:E$53="D",ROW(Liste_Enfants!E$4:E$53)-3),11))&amp;" "&amp;INDEX(Liste_Enfants!C$4:C$53,SMALL(IF(Liste_Enfants!E$4:E$53="D",ROW(Liste_Enfants!E$4:E$53)-3),11)),"")</f>
        <v/>
      </c>
      <c r="C547" s="235" t="n"/>
      <c r="D547" s="256" t="n"/>
      <c r="E547" s="256" t="n"/>
      <c r="F547" s="256" t="n"/>
      <c r="G547" s="256" t="n"/>
      <c r="H547" s="256" t="n"/>
      <c r="I547" s="256" t="n"/>
      <c r="J547" s="256" t="n"/>
      <c r="K547" s="256" t="n"/>
      <c r="L547" s="256" t="n"/>
      <c r="M547" s="256" t="n"/>
      <c r="N547" s="256" t="n"/>
      <c r="O547" s="256" t="n"/>
      <c r="P547" s="256" t="n"/>
      <c r="Q547" s="264">
        <f>IF(COUNTA(D547:P547)=0,"",ROUND(AVERAGE(D547:P547),1))</f>
        <v/>
      </c>
      <c r="S547" s="256" t="n"/>
      <c r="T547" s="256" t="n"/>
      <c r="U547" s="256" t="n"/>
      <c r="V547" s="256" t="n"/>
      <c r="W547" s="256" t="n"/>
      <c r="X547" s="256" t="n"/>
      <c r="Y547" s="256" t="n"/>
      <c r="Z547" s="256" t="n"/>
      <c r="AA547" s="256" t="n"/>
      <c r="AB547" s="256" t="n"/>
      <c r="AC547" s="256" t="n"/>
      <c r="AD547" s="256" t="n"/>
      <c r="AE547" s="256" t="n"/>
      <c r="AF547" s="264">
        <f>IF(COUNTA(S547:AE547)=0,"",ROUND(AVERAGE(S547:AE547),1))</f>
        <v/>
      </c>
      <c r="AH547" s="256" t="n"/>
      <c r="AI547" s="256" t="n"/>
      <c r="AJ547" s="256" t="n"/>
      <c r="AK547" s="256" t="n"/>
      <c r="AL547" s="256" t="n"/>
      <c r="AM547" s="256" t="n"/>
      <c r="AN547" s="256" t="n"/>
      <c r="AO547" s="256" t="n"/>
      <c r="AP547" s="256" t="n"/>
      <c r="AQ547" s="256" t="n"/>
      <c r="AR547" s="256" t="n"/>
      <c r="AS547" s="256" t="n"/>
      <c r="AT547" s="256" t="n"/>
      <c r="AU547" s="237">
        <f>IF(COUNTA(AH547:AT547)=0,"",ROUND(AVERAGE(AH547:AT547),1))</f>
        <v/>
      </c>
    </row>
    <row r="548" ht="14.4" customHeight="1" s="185">
      <c r="A548" s="255" t="n">
        <v>12</v>
      </c>
      <c r="B548" s="194">
        <f t="array" ref="B548:B548">IFERROR(INDEX(Liste_Enfants!B$4:B$53,SMALL(IF(Liste_Enfants!E$4:E$53="D",ROW(Liste_Enfants!E$4:E$53)-3),12))&amp;" "&amp;INDEX(Liste_Enfants!C$4:C$53,SMALL(IF(Liste_Enfants!E$4:E$53="D",ROW(Liste_Enfants!E$4:E$53)-3),12)),"")</f>
        <v/>
      </c>
      <c r="C548" s="235" t="n"/>
      <c r="D548" s="256" t="n"/>
      <c r="E548" s="256" t="n"/>
      <c r="F548" s="256" t="n"/>
      <c r="G548" s="256" t="n"/>
      <c r="H548" s="256" t="n"/>
      <c r="I548" s="256" t="n"/>
      <c r="J548" s="256" t="n"/>
      <c r="K548" s="256" t="n"/>
      <c r="L548" s="256" t="n"/>
      <c r="M548" s="256" t="n"/>
      <c r="N548" s="256" t="n"/>
      <c r="O548" s="256" t="n"/>
      <c r="P548" s="256" t="n"/>
      <c r="Q548" s="264">
        <f>IF(COUNTA(D548:P548)=0,"",ROUND(AVERAGE(D548:P548),1))</f>
        <v/>
      </c>
      <c r="S548" s="256" t="n"/>
      <c r="T548" s="256" t="n"/>
      <c r="U548" s="256" t="n"/>
      <c r="V548" s="256" t="n"/>
      <c r="W548" s="256" t="n"/>
      <c r="X548" s="256" t="n"/>
      <c r="Y548" s="256" t="n"/>
      <c r="Z548" s="256" t="n"/>
      <c r="AA548" s="256" t="n"/>
      <c r="AB548" s="256" t="n"/>
      <c r="AC548" s="256" t="n"/>
      <c r="AD548" s="256" t="n"/>
      <c r="AE548" s="256" t="n"/>
      <c r="AF548" s="264">
        <f>IF(COUNTA(S548:AE548)=0,"",ROUND(AVERAGE(S548:AE548),1))</f>
        <v/>
      </c>
      <c r="AH548" s="256" t="n"/>
      <c r="AI548" s="256" t="n"/>
      <c r="AJ548" s="256" t="n"/>
      <c r="AK548" s="256" t="n"/>
      <c r="AL548" s="256" t="n"/>
      <c r="AM548" s="256" t="n"/>
      <c r="AN548" s="256" t="n"/>
      <c r="AO548" s="256" t="n"/>
      <c r="AP548" s="256" t="n"/>
      <c r="AQ548" s="256" t="n"/>
      <c r="AR548" s="256" t="n"/>
      <c r="AS548" s="256" t="n"/>
      <c r="AT548" s="256" t="n"/>
      <c r="AU548" s="237">
        <f>IF(COUNTA(AH548:AT548)=0,"",ROUND(AVERAGE(AH548:AT548),1))</f>
        <v/>
      </c>
    </row>
    <row r="549" ht="14.4" customHeight="1" s="185">
      <c r="A549" s="255" t="n">
        <v>13</v>
      </c>
      <c r="B549" s="194">
        <f t="array" ref="B549:B549">IFERROR(INDEX(Liste_Enfants!B$4:B$53,SMALL(IF(Liste_Enfants!E$4:E$53="D",ROW(Liste_Enfants!E$4:E$53)-3),13))&amp;" "&amp;INDEX(Liste_Enfants!C$4:C$53,SMALL(IF(Liste_Enfants!E$4:E$53="D",ROW(Liste_Enfants!E$4:E$53)-3),13)),"")</f>
        <v/>
      </c>
      <c r="C549" s="235" t="n"/>
      <c r="D549" s="256" t="n"/>
      <c r="E549" s="256" t="n"/>
      <c r="F549" s="256" t="n"/>
      <c r="G549" s="256" t="n"/>
      <c r="H549" s="256" t="n"/>
      <c r="I549" s="256" t="n"/>
      <c r="J549" s="256" t="n"/>
      <c r="K549" s="256" t="n"/>
      <c r="L549" s="256" t="n"/>
      <c r="M549" s="256" t="n"/>
      <c r="N549" s="256" t="n"/>
      <c r="O549" s="256" t="n"/>
      <c r="P549" s="256" t="n"/>
      <c r="Q549" s="264">
        <f>IF(COUNTA(D549:P549)=0,"",ROUND(AVERAGE(D549:P549),1))</f>
        <v/>
      </c>
      <c r="S549" s="256" t="n"/>
      <c r="T549" s="256" t="n"/>
      <c r="U549" s="256" t="n"/>
      <c r="V549" s="256" t="n"/>
      <c r="W549" s="256" t="n"/>
      <c r="X549" s="256" t="n"/>
      <c r="Y549" s="256" t="n"/>
      <c r="Z549" s="256" t="n"/>
      <c r="AA549" s="256" t="n"/>
      <c r="AB549" s="256" t="n"/>
      <c r="AC549" s="256" t="n"/>
      <c r="AD549" s="256" t="n"/>
      <c r="AE549" s="256" t="n"/>
      <c r="AF549" s="264">
        <f>IF(COUNTA(S549:AE549)=0,"",ROUND(AVERAGE(S549:AE549),1))</f>
        <v/>
      </c>
      <c r="AH549" s="256" t="n"/>
      <c r="AI549" s="256" t="n"/>
      <c r="AJ549" s="256" t="n"/>
      <c r="AK549" s="256" t="n"/>
      <c r="AL549" s="256" t="n"/>
      <c r="AM549" s="256" t="n"/>
      <c r="AN549" s="256" t="n"/>
      <c r="AO549" s="256" t="n"/>
      <c r="AP549" s="256" t="n"/>
      <c r="AQ549" s="256" t="n"/>
      <c r="AR549" s="256" t="n"/>
      <c r="AS549" s="256" t="n"/>
      <c r="AT549" s="256" t="n"/>
      <c r="AU549" s="237">
        <f>IF(COUNTA(AH549:AT549)=0,"",ROUND(AVERAGE(AH549:AT549),1))</f>
        <v/>
      </c>
    </row>
    <row r="550" ht="14.4" customHeight="1" s="185">
      <c r="A550" s="255" t="n">
        <v>14</v>
      </c>
      <c r="B550" s="194">
        <f t="array" ref="B550:B550">IFERROR(INDEX(Liste_Enfants!B$4:B$53,SMALL(IF(Liste_Enfants!E$4:E$53="D",ROW(Liste_Enfants!E$4:E$53)-3),14))&amp;" "&amp;INDEX(Liste_Enfants!C$4:C$53,SMALL(IF(Liste_Enfants!E$4:E$53="D",ROW(Liste_Enfants!E$4:E$53)-3),14)),"")</f>
        <v/>
      </c>
      <c r="C550" s="235" t="n"/>
      <c r="D550" s="256" t="n"/>
      <c r="E550" s="256" t="n"/>
      <c r="F550" s="256" t="n"/>
      <c r="G550" s="256" t="n"/>
      <c r="H550" s="256" t="n"/>
      <c r="I550" s="256" t="n"/>
      <c r="J550" s="256" t="n"/>
      <c r="K550" s="256" t="n"/>
      <c r="L550" s="256" t="n"/>
      <c r="M550" s="256" t="n"/>
      <c r="N550" s="256" t="n"/>
      <c r="O550" s="256" t="n"/>
      <c r="P550" s="256" t="n"/>
      <c r="Q550" s="264">
        <f>IF(COUNTA(D550:P550)=0,"",ROUND(AVERAGE(D550:P550),1))</f>
        <v/>
      </c>
      <c r="S550" s="256" t="n"/>
      <c r="T550" s="256" t="n"/>
      <c r="U550" s="256" t="n"/>
      <c r="V550" s="256" t="n"/>
      <c r="W550" s="256" t="n"/>
      <c r="X550" s="256" t="n"/>
      <c r="Y550" s="256" t="n"/>
      <c r="Z550" s="256" t="n"/>
      <c r="AA550" s="256" t="n"/>
      <c r="AB550" s="256" t="n"/>
      <c r="AC550" s="256" t="n"/>
      <c r="AD550" s="256" t="n"/>
      <c r="AE550" s="256" t="n"/>
      <c r="AF550" s="264">
        <f>IF(COUNTA(S550:AE550)=0,"",ROUND(AVERAGE(S550:AE550),1))</f>
        <v/>
      </c>
      <c r="AH550" s="256" t="n"/>
      <c r="AI550" s="256" t="n"/>
      <c r="AJ550" s="256" t="n"/>
      <c r="AK550" s="256" t="n"/>
      <c r="AL550" s="256" t="n"/>
      <c r="AM550" s="256" t="n"/>
      <c r="AN550" s="256" t="n"/>
      <c r="AO550" s="256" t="n"/>
      <c r="AP550" s="256" t="n"/>
      <c r="AQ550" s="256" t="n"/>
      <c r="AR550" s="256" t="n"/>
      <c r="AS550" s="256" t="n"/>
      <c r="AT550" s="256" t="n"/>
      <c r="AU550" s="237">
        <f>IF(COUNTA(AH550:AT550)=0,"",ROUND(AVERAGE(AH550:AT550),1))</f>
        <v/>
      </c>
    </row>
    <row r="551" ht="14.4" customHeight="1" s="185">
      <c r="A551" s="255" t="n">
        <v>15</v>
      </c>
      <c r="B551" s="194">
        <f t="array" ref="B551:B551">IFERROR(INDEX(Liste_Enfants!B$4:B$53,SMALL(IF(Liste_Enfants!E$4:E$53="D",ROW(Liste_Enfants!E$4:E$53)-3),15))&amp;" "&amp;INDEX(Liste_Enfants!C$4:C$53,SMALL(IF(Liste_Enfants!E$4:E$53="D",ROW(Liste_Enfants!E$4:E$53)-3),15)),"")</f>
        <v/>
      </c>
      <c r="C551" s="235" t="n"/>
      <c r="D551" s="256" t="n"/>
      <c r="E551" s="256" t="n"/>
      <c r="F551" s="256" t="n"/>
      <c r="G551" s="256" t="n"/>
      <c r="H551" s="256" t="n"/>
      <c r="I551" s="256" t="n"/>
      <c r="J551" s="256" t="n"/>
      <c r="K551" s="256" t="n"/>
      <c r="L551" s="256" t="n"/>
      <c r="M551" s="256" t="n"/>
      <c r="N551" s="256" t="n"/>
      <c r="O551" s="256" t="n"/>
      <c r="P551" s="256" t="n"/>
      <c r="Q551" s="264">
        <f>IF(COUNTA(D551:P551)=0,"",ROUND(AVERAGE(D551:P551),1))</f>
        <v/>
      </c>
      <c r="S551" s="256" t="n"/>
      <c r="T551" s="256" t="n"/>
      <c r="U551" s="256" t="n"/>
      <c r="V551" s="256" t="n"/>
      <c r="W551" s="256" t="n"/>
      <c r="X551" s="256" t="n"/>
      <c r="Y551" s="256" t="n"/>
      <c r="Z551" s="256" t="n"/>
      <c r="AA551" s="256" t="n"/>
      <c r="AB551" s="256" t="n"/>
      <c r="AC551" s="256" t="n"/>
      <c r="AD551" s="256" t="n"/>
      <c r="AE551" s="256" t="n"/>
      <c r="AF551" s="264">
        <f>IF(COUNTA(S551:AE551)=0,"",ROUND(AVERAGE(S551:AE551),1))</f>
        <v/>
      </c>
      <c r="AH551" s="256" t="n"/>
      <c r="AI551" s="256" t="n"/>
      <c r="AJ551" s="256" t="n"/>
      <c r="AK551" s="256" t="n"/>
      <c r="AL551" s="256" t="n"/>
      <c r="AM551" s="256" t="n"/>
      <c r="AN551" s="256" t="n"/>
      <c r="AO551" s="256" t="n"/>
      <c r="AP551" s="256" t="n"/>
      <c r="AQ551" s="256" t="n"/>
      <c r="AR551" s="256" t="n"/>
      <c r="AS551" s="256" t="n"/>
      <c r="AT551" s="256" t="n"/>
      <c r="AU551" s="237">
        <f>IF(COUNTA(AH551:AT551)=0,"",ROUND(AVERAGE(AH551:AT551),1))</f>
        <v/>
      </c>
    </row>
    <row r="552" ht="14.4" customHeight="1" s="185">
      <c r="A552" s="257" t="inlineStr">
        <is>
          <t>📊 MOY.</t>
        </is>
      </c>
      <c r="C552" s="235" t="n"/>
      <c r="D552" s="258">
        <f>IF(COUNTA(D537:D551)=0,"",ROUND(AVERAGE(D537:D551),1))</f>
        <v/>
      </c>
      <c r="E552" s="258">
        <f>IF(COUNTA(E537:E551)=0,"",ROUND(AVERAGE(E537:E551),1))</f>
        <v/>
      </c>
      <c r="F552" s="258">
        <f>IF(COUNTA(F537:F551)=0,"",ROUND(AVERAGE(F537:F551),1))</f>
        <v/>
      </c>
      <c r="G552" s="258">
        <f>IF(COUNTA(G537:G551)=0,"",ROUND(AVERAGE(G537:G551),1))</f>
        <v/>
      </c>
      <c r="H552" s="258">
        <f>IF(COUNTA(H537:H551)=0,"",ROUND(AVERAGE(H537:H551),1))</f>
        <v/>
      </c>
      <c r="I552" s="258">
        <f>IF(COUNTA(I537:I551)=0,"",ROUND(AVERAGE(I537:I551),1))</f>
        <v/>
      </c>
      <c r="J552" s="258">
        <f>IF(COUNTA(J537:J551)=0,"",ROUND(AVERAGE(J537:J551),1))</f>
        <v/>
      </c>
      <c r="K552" s="258">
        <f>IF(COUNTA(K537:K551)=0,"",ROUND(AVERAGE(K537:K551),1))</f>
        <v/>
      </c>
      <c r="L552" s="258">
        <f>IF(COUNTA(L537:L551)=0,"",ROUND(AVERAGE(L537:L551),1))</f>
        <v/>
      </c>
      <c r="M552" s="258">
        <f>IF(COUNTA(M537:M551)=0,"",ROUND(AVERAGE(M537:M551),1))</f>
        <v/>
      </c>
      <c r="N552" s="258">
        <f>IF(COUNTA(N537:N551)=0,"",ROUND(AVERAGE(N537:N551),1))</f>
        <v/>
      </c>
      <c r="O552" s="258">
        <f>IF(COUNTA(O537:O551)=0,"",ROUND(AVERAGE(O537:O551),1))</f>
        <v/>
      </c>
      <c r="P552" s="258">
        <f>IF(COUNTA(P537:P551)=0,"",ROUND(AVERAGE(P537:P551),1))</f>
        <v/>
      </c>
      <c r="Q552" s="265">
        <f>IF(COUNTA(Q537:Q551)=0,"",ROUND(AVERAGE(Q537:Q551),1))</f>
        <v/>
      </c>
      <c r="S552" s="258">
        <f>IF(COUNTA(S537:S551)=0,"",ROUND(AVERAGE(S537:S551),1))</f>
        <v/>
      </c>
      <c r="T552" s="258">
        <f>IF(COUNTA(T537:T551)=0,"",ROUND(AVERAGE(T537:T551),1))</f>
        <v/>
      </c>
      <c r="U552" s="258">
        <f>IF(COUNTA(U537:U551)=0,"",ROUND(AVERAGE(U537:U551),1))</f>
        <v/>
      </c>
      <c r="V552" s="258">
        <f>IF(COUNTA(V537:V551)=0,"",ROUND(AVERAGE(V537:V551),1))</f>
        <v/>
      </c>
      <c r="W552" s="258">
        <f>IF(COUNTA(W537:W551)=0,"",ROUND(AVERAGE(W537:W551),1))</f>
        <v/>
      </c>
      <c r="X552" s="258">
        <f>IF(COUNTA(X537:X551)=0,"",ROUND(AVERAGE(X537:X551),1))</f>
        <v/>
      </c>
      <c r="Y552" s="258">
        <f>IF(COUNTA(Y537:Y551)=0,"",ROUND(AVERAGE(Y537:Y551),1))</f>
        <v/>
      </c>
      <c r="Z552" s="258">
        <f>IF(COUNTA(Z537:Z551)=0,"",ROUND(AVERAGE(Z537:Z551),1))</f>
        <v/>
      </c>
      <c r="AA552" s="258">
        <f>IF(COUNTA(AA537:AA551)=0,"",ROUND(AVERAGE(AA537:AA551),1))</f>
        <v/>
      </c>
      <c r="AB552" s="258">
        <f>IF(COUNTA(AB537:AB551)=0,"",ROUND(AVERAGE(AB537:AB551),1))</f>
        <v/>
      </c>
      <c r="AC552" s="258">
        <f>IF(COUNTA(AC537:AC551)=0,"",ROUND(AVERAGE(AC537:AC551),1))</f>
        <v/>
      </c>
      <c r="AD552" s="258">
        <f>IF(COUNTA(AD537:AD551)=0,"",ROUND(AVERAGE(AD537:AD551),1))</f>
        <v/>
      </c>
      <c r="AE552" s="258">
        <f>IF(COUNTA(AE537:AE551)=0,"",ROUND(AVERAGE(AE537:AE551),1))</f>
        <v/>
      </c>
      <c r="AF552" s="265">
        <f>IF(COUNTA(AF537:AF551)=0,"",ROUND(AVERAGE(AF537:AF551),1))</f>
        <v/>
      </c>
      <c r="AH552" s="258">
        <f>IF(COUNTA(AH537:AH551)=0,"",ROUND(AVERAGE(AH537:AH551),1))</f>
        <v/>
      </c>
      <c r="AI552" s="258">
        <f>IF(COUNTA(AI537:AI551)=0,"",ROUND(AVERAGE(AI537:AI551),1))</f>
        <v/>
      </c>
      <c r="AJ552" s="258">
        <f>IF(COUNTA(AJ537:AJ551)=0,"",ROUND(AVERAGE(AJ537:AJ551),1))</f>
        <v/>
      </c>
      <c r="AK552" s="258">
        <f>IF(COUNTA(AK537:AK551)=0,"",ROUND(AVERAGE(AK537:AK551),1))</f>
        <v/>
      </c>
      <c r="AL552" s="258">
        <f>IF(COUNTA(AL537:AL551)=0,"",ROUND(AVERAGE(AL537:AL551),1))</f>
        <v/>
      </c>
      <c r="AM552" s="258">
        <f>IF(COUNTA(AM537:AM551)=0,"",ROUND(AVERAGE(AM537:AM551),1))</f>
        <v/>
      </c>
      <c r="AN552" s="258">
        <f>IF(COUNTA(AN537:AN551)=0,"",ROUND(AVERAGE(AN537:AN551),1))</f>
        <v/>
      </c>
      <c r="AO552" s="258">
        <f>IF(COUNTA(AO537:AO551)=0,"",ROUND(AVERAGE(AO537:AO551),1))</f>
        <v/>
      </c>
      <c r="AP552" s="258">
        <f>IF(COUNTA(AP537:AP551)=0,"",ROUND(AVERAGE(AP537:AP551),1))</f>
        <v/>
      </c>
      <c r="AQ552" s="258">
        <f>IF(COUNTA(AQ537:AQ551)=0,"",ROUND(AVERAGE(AQ537:AQ551),1))</f>
        <v/>
      </c>
      <c r="AR552" s="258">
        <f>IF(COUNTA(AR537:AR551)=0,"",ROUND(AVERAGE(AR537:AR551),1))</f>
        <v/>
      </c>
      <c r="AS552" s="258">
        <f>IF(COUNTA(AS537:AS551)=0,"",ROUND(AVERAGE(AS537:AS551),1))</f>
        <v/>
      </c>
      <c r="AT552" s="258">
        <f>IF(COUNTA(AT537:AT551)=0,"",ROUND(AVERAGE(AT537:AT551),1))</f>
        <v/>
      </c>
      <c r="AU552" s="272">
        <f>IF(COUNTA(AU537:AU551)=0,"",ROUND(AVERAGE(AU537:AU551),1))</f>
        <v/>
      </c>
    </row>
    <row r="553" ht="30" customHeight="1" s="185">
      <c r="A553" s="261" t="inlineStr">
        <is>
          <t>N°</t>
        </is>
      </c>
      <c r="B553" s="247" t="inlineStr">
        <is>
          <t>📅 JEUDI</t>
        </is>
      </c>
      <c r="C553" s="228" t="n"/>
      <c r="D553" s="229" t="inlineStr">
        <is>
          <t>Règles</t>
        </is>
      </c>
      <c r="E553" s="229" t="inlineStr">
        <is>
          <t>Coopér.</t>
        </is>
      </c>
      <c r="F553" s="229" t="inlineStr">
        <is>
          <t>Comm.</t>
        </is>
      </c>
      <c r="G553" s="229" t="inlineStr">
        <is>
          <t>Entraide</t>
        </is>
      </c>
      <c r="H553" s="230" t="inlineStr">
        <is>
          <t>Initiat.</t>
        </is>
      </c>
      <c r="I553" s="230" t="inlineStr">
        <is>
          <t>Gest.mat</t>
        </is>
      </c>
      <c r="J553" s="230" t="inlineStr">
        <is>
          <t>Orga.</t>
        </is>
      </c>
      <c r="K553" s="231" t="inlineStr">
        <is>
          <t>Imagin.</t>
        </is>
      </c>
      <c r="L553" s="231" t="inlineStr">
        <is>
          <t>Expr.art</t>
        </is>
      </c>
      <c r="M553" s="231" t="inlineStr">
        <is>
          <t>Expr.corp</t>
        </is>
      </c>
      <c r="N553" s="232" t="inlineStr">
        <is>
          <t>Coord.</t>
        </is>
      </c>
      <c r="O553" s="232" t="inlineStr">
        <is>
          <t>Endur.</t>
        </is>
      </c>
      <c r="P553" s="232" t="inlineStr">
        <is>
          <t>Esp.sport</t>
        </is>
      </c>
      <c r="Q553" s="267" t="inlineStr">
        <is>
          <t>MOY</t>
        </is>
      </c>
      <c r="R553" s="268" t="inlineStr">
        <is>
          <t>▼ Activité</t>
        </is>
      </c>
      <c r="S553" s="229" t="inlineStr">
        <is>
          <t>Règles</t>
        </is>
      </c>
      <c r="T553" s="229" t="inlineStr">
        <is>
          <t>Coopér.</t>
        </is>
      </c>
      <c r="U553" s="229" t="inlineStr">
        <is>
          <t>Comm.</t>
        </is>
      </c>
      <c r="V553" s="229" t="inlineStr">
        <is>
          <t>Entraide</t>
        </is>
      </c>
      <c r="W553" s="230" t="inlineStr">
        <is>
          <t>Initiat.</t>
        </is>
      </c>
      <c r="X553" s="230" t="inlineStr">
        <is>
          <t>Gest.mat</t>
        </is>
      </c>
      <c r="Y553" s="230" t="inlineStr">
        <is>
          <t>Orga.</t>
        </is>
      </c>
      <c r="Z553" s="231" t="inlineStr">
        <is>
          <t>Imagin.</t>
        </is>
      </c>
      <c r="AA553" s="231" t="inlineStr">
        <is>
          <t>Expr.art</t>
        </is>
      </c>
      <c r="AB553" s="231" t="inlineStr">
        <is>
          <t>Expr.corp</t>
        </is>
      </c>
      <c r="AC553" s="232" t="inlineStr">
        <is>
          <t>Coord.</t>
        </is>
      </c>
      <c r="AD553" s="232" t="inlineStr">
        <is>
          <t>Endur.</t>
        </is>
      </c>
      <c r="AE553" s="232" t="inlineStr">
        <is>
          <t>Esp.sport</t>
        </is>
      </c>
      <c r="AF553" s="267" t="inlineStr">
        <is>
          <t>MOY</t>
        </is>
      </c>
      <c r="AH553" s="229" t="inlineStr">
        <is>
          <t>Règles</t>
        </is>
      </c>
      <c r="AI553" s="229" t="inlineStr">
        <is>
          <t>Coopér.</t>
        </is>
      </c>
      <c r="AJ553" s="229" t="inlineStr">
        <is>
          <t>Comm.</t>
        </is>
      </c>
      <c r="AK553" s="229" t="inlineStr">
        <is>
          <t>Entraide</t>
        </is>
      </c>
      <c r="AL553" s="230" t="inlineStr">
        <is>
          <t>Initiat.</t>
        </is>
      </c>
      <c r="AM553" s="230" t="inlineStr">
        <is>
          <t>Gest.mat</t>
        </is>
      </c>
      <c r="AN553" s="230" t="inlineStr">
        <is>
          <t>Orga.</t>
        </is>
      </c>
      <c r="AO553" s="231" t="inlineStr">
        <is>
          <t>Imagin.</t>
        </is>
      </c>
      <c r="AP553" s="231" t="inlineStr">
        <is>
          <t>Expr.art</t>
        </is>
      </c>
      <c r="AQ553" s="231" t="inlineStr">
        <is>
          <t>Expr.corp</t>
        </is>
      </c>
      <c r="AR553" s="232" t="inlineStr">
        <is>
          <t>Coord.</t>
        </is>
      </c>
      <c r="AS553" s="232" t="inlineStr">
        <is>
          <t>Endur.</t>
        </is>
      </c>
      <c r="AT553" s="232" t="inlineStr">
        <is>
          <t>Esp.sport</t>
        </is>
      </c>
      <c r="AU553" s="269" t="inlineStr">
        <is>
          <t>MOY</t>
        </is>
      </c>
    </row>
    <row r="554" ht="14.4" customHeight="1" s="185">
      <c r="A554" s="255" t="n">
        <v>1</v>
      </c>
      <c r="B554" s="194">
        <f t="array" ref="B554:B554">IFERROR(INDEX(Liste_Enfants!B$4:B$53,SMALL(IF(Liste_Enfants!E$4:E$53="D",ROW(Liste_Enfants!E$4:E$53)-3),1))&amp;" "&amp;INDEX(Liste_Enfants!C$4:C$53,SMALL(IF(Liste_Enfants!E$4:E$53="D",ROW(Liste_Enfants!E$4:E$53)-3),1)),"")</f>
        <v/>
      </c>
      <c r="C554" s="235" t="n"/>
      <c r="D554" s="256" t="n"/>
      <c r="E554" s="256" t="n"/>
      <c r="F554" s="256" t="n"/>
      <c r="G554" s="256" t="n"/>
      <c r="H554" s="256" t="n"/>
      <c r="I554" s="256" t="n"/>
      <c r="J554" s="256" t="n"/>
      <c r="K554" s="256" t="n"/>
      <c r="L554" s="256" t="n"/>
      <c r="M554" s="256" t="n"/>
      <c r="N554" s="256" t="n"/>
      <c r="O554" s="256" t="n"/>
      <c r="P554" s="256" t="n"/>
      <c r="Q554" s="264">
        <f>IF(COUNTA(D554:P554)=0,"",ROUND(AVERAGE(D554:P554),1))</f>
        <v/>
      </c>
      <c r="S554" s="256" t="n"/>
      <c r="T554" s="256" t="n"/>
      <c r="U554" s="256" t="n"/>
      <c r="V554" s="256" t="n"/>
      <c r="W554" s="256" t="n"/>
      <c r="X554" s="256" t="n"/>
      <c r="Y554" s="256" t="n"/>
      <c r="Z554" s="256" t="n"/>
      <c r="AA554" s="256" t="n"/>
      <c r="AB554" s="256" t="n"/>
      <c r="AC554" s="256" t="n"/>
      <c r="AD554" s="256" t="n"/>
      <c r="AE554" s="256" t="n"/>
      <c r="AF554" s="264">
        <f>IF(COUNTA(S554:AE554)=0,"",ROUND(AVERAGE(S554:AE554),1))</f>
        <v/>
      </c>
      <c r="AH554" s="256" t="n"/>
      <c r="AI554" s="256" t="n"/>
      <c r="AJ554" s="256" t="n"/>
      <c r="AK554" s="256" t="n"/>
      <c r="AL554" s="256" t="n"/>
      <c r="AM554" s="256" t="n"/>
      <c r="AN554" s="256" t="n"/>
      <c r="AO554" s="256" t="n"/>
      <c r="AP554" s="256" t="n"/>
      <c r="AQ554" s="256" t="n"/>
      <c r="AR554" s="256" t="n"/>
      <c r="AS554" s="256" t="n"/>
      <c r="AT554" s="256" t="n"/>
      <c r="AU554" s="237">
        <f>IF(COUNTA(AH554:AT554)=0,"",ROUND(AVERAGE(AH554:AT554),1))</f>
        <v/>
      </c>
    </row>
    <row r="555" ht="14.4" customHeight="1" s="185">
      <c r="A555" s="255" t="n">
        <v>2</v>
      </c>
      <c r="B555" s="194">
        <f t="array" ref="B555:B555">IFERROR(INDEX(Liste_Enfants!B$4:B$53,SMALL(IF(Liste_Enfants!E$4:E$53="D",ROW(Liste_Enfants!E$4:E$53)-3),2))&amp;" "&amp;INDEX(Liste_Enfants!C$4:C$53,SMALL(IF(Liste_Enfants!E$4:E$53="D",ROW(Liste_Enfants!E$4:E$53)-3),2)),"")</f>
        <v/>
      </c>
      <c r="C555" s="235" t="n"/>
      <c r="D555" s="256" t="n"/>
      <c r="E555" s="256" t="n"/>
      <c r="F555" s="256" t="n"/>
      <c r="G555" s="256" t="n"/>
      <c r="H555" s="256" t="n"/>
      <c r="I555" s="256" t="n"/>
      <c r="J555" s="256" t="n"/>
      <c r="K555" s="256" t="n"/>
      <c r="L555" s="256" t="n"/>
      <c r="M555" s="256" t="n"/>
      <c r="N555" s="256" t="n"/>
      <c r="O555" s="256" t="n"/>
      <c r="P555" s="256" t="n"/>
      <c r="Q555" s="264">
        <f>IF(COUNTA(D555:P555)=0,"",ROUND(AVERAGE(D555:P555),1))</f>
        <v/>
      </c>
      <c r="S555" s="256" t="n"/>
      <c r="T555" s="256" t="n"/>
      <c r="U555" s="256" t="n"/>
      <c r="V555" s="256" t="n"/>
      <c r="W555" s="256" t="n"/>
      <c r="X555" s="256" t="n"/>
      <c r="Y555" s="256" t="n"/>
      <c r="Z555" s="256" t="n"/>
      <c r="AA555" s="256" t="n"/>
      <c r="AB555" s="256" t="n"/>
      <c r="AC555" s="256" t="n"/>
      <c r="AD555" s="256" t="n"/>
      <c r="AE555" s="256" t="n"/>
      <c r="AF555" s="264">
        <f>IF(COUNTA(S555:AE555)=0,"",ROUND(AVERAGE(S555:AE555),1))</f>
        <v/>
      </c>
      <c r="AH555" s="256" t="n"/>
      <c r="AI555" s="256" t="n"/>
      <c r="AJ555" s="256" t="n"/>
      <c r="AK555" s="256" t="n"/>
      <c r="AL555" s="256" t="n"/>
      <c r="AM555" s="256" t="n"/>
      <c r="AN555" s="256" t="n"/>
      <c r="AO555" s="256" t="n"/>
      <c r="AP555" s="256" t="n"/>
      <c r="AQ555" s="256" t="n"/>
      <c r="AR555" s="256" t="n"/>
      <c r="AS555" s="256" t="n"/>
      <c r="AT555" s="256" t="n"/>
      <c r="AU555" s="237">
        <f>IF(COUNTA(AH555:AT555)=0,"",ROUND(AVERAGE(AH555:AT555),1))</f>
        <v/>
      </c>
    </row>
    <row r="556" ht="14.4" customHeight="1" s="185">
      <c r="A556" s="255" t="n">
        <v>3</v>
      </c>
      <c r="B556" s="194">
        <f t="array" ref="B556:B556">IFERROR(INDEX(Liste_Enfants!B$4:B$53,SMALL(IF(Liste_Enfants!E$4:E$53="D",ROW(Liste_Enfants!E$4:E$53)-3),3))&amp;" "&amp;INDEX(Liste_Enfants!C$4:C$53,SMALL(IF(Liste_Enfants!E$4:E$53="D",ROW(Liste_Enfants!E$4:E$53)-3),3)),"")</f>
        <v/>
      </c>
      <c r="C556" s="235" t="n"/>
      <c r="D556" s="256" t="n"/>
      <c r="E556" s="256" t="n"/>
      <c r="F556" s="256" t="n"/>
      <c r="G556" s="256" t="n"/>
      <c r="H556" s="256" t="n"/>
      <c r="I556" s="256" t="n"/>
      <c r="J556" s="256" t="n"/>
      <c r="K556" s="256" t="n"/>
      <c r="L556" s="256" t="n"/>
      <c r="M556" s="256" t="n"/>
      <c r="N556" s="256" t="n"/>
      <c r="O556" s="256" t="n"/>
      <c r="P556" s="256" t="n"/>
      <c r="Q556" s="264">
        <f>IF(COUNTA(D556:P556)=0,"",ROUND(AVERAGE(D556:P556),1))</f>
        <v/>
      </c>
      <c r="S556" s="256" t="n"/>
      <c r="T556" s="256" t="n"/>
      <c r="U556" s="256" t="n"/>
      <c r="V556" s="256" t="n"/>
      <c r="W556" s="256" t="n"/>
      <c r="X556" s="256" t="n"/>
      <c r="Y556" s="256" t="n"/>
      <c r="Z556" s="256" t="n"/>
      <c r="AA556" s="256" t="n"/>
      <c r="AB556" s="256" t="n"/>
      <c r="AC556" s="256" t="n"/>
      <c r="AD556" s="256" t="n"/>
      <c r="AE556" s="256" t="n"/>
      <c r="AF556" s="264">
        <f>IF(COUNTA(S556:AE556)=0,"",ROUND(AVERAGE(S556:AE556),1))</f>
        <v/>
      </c>
      <c r="AH556" s="256" t="n"/>
      <c r="AI556" s="256" t="n"/>
      <c r="AJ556" s="256" t="n"/>
      <c r="AK556" s="256" t="n"/>
      <c r="AL556" s="256" t="n"/>
      <c r="AM556" s="256" t="n"/>
      <c r="AN556" s="256" t="n"/>
      <c r="AO556" s="256" t="n"/>
      <c r="AP556" s="256" t="n"/>
      <c r="AQ556" s="256" t="n"/>
      <c r="AR556" s="256" t="n"/>
      <c r="AS556" s="256" t="n"/>
      <c r="AT556" s="256" t="n"/>
      <c r="AU556" s="237">
        <f>IF(COUNTA(AH556:AT556)=0,"",ROUND(AVERAGE(AH556:AT556),1))</f>
        <v/>
      </c>
    </row>
    <row r="557" ht="14.4" customHeight="1" s="185">
      <c r="A557" s="255" t="n">
        <v>4</v>
      </c>
      <c r="B557" s="194">
        <f t="array" ref="B557:B557">IFERROR(INDEX(Liste_Enfants!B$4:B$53,SMALL(IF(Liste_Enfants!E$4:E$53="D",ROW(Liste_Enfants!E$4:E$53)-3),4))&amp;" "&amp;INDEX(Liste_Enfants!C$4:C$53,SMALL(IF(Liste_Enfants!E$4:E$53="D",ROW(Liste_Enfants!E$4:E$53)-3),4)),"")</f>
        <v/>
      </c>
      <c r="C557" s="235" t="n"/>
      <c r="D557" s="256" t="n"/>
      <c r="E557" s="256" t="n"/>
      <c r="F557" s="256" t="n"/>
      <c r="G557" s="256" t="n"/>
      <c r="H557" s="256" t="n"/>
      <c r="I557" s="256" t="n"/>
      <c r="J557" s="256" t="n"/>
      <c r="K557" s="256" t="n"/>
      <c r="L557" s="256" t="n"/>
      <c r="M557" s="256" t="n"/>
      <c r="N557" s="256" t="n"/>
      <c r="O557" s="256" t="n"/>
      <c r="P557" s="256" t="n"/>
      <c r="Q557" s="264">
        <f>IF(COUNTA(D557:P557)=0,"",ROUND(AVERAGE(D557:P557),1))</f>
        <v/>
      </c>
      <c r="S557" s="256" t="n"/>
      <c r="T557" s="256" t="n"/>
      <c r="U557" s="256" t="n"/>
      <c r="V557" s="256" t="n"/>
      <c r="W557" s="256" t="n"/>
      <c r="X557" s="256" t="n"/>
      <c r="Y557" s="256" t="n"/>
      <c r="Z557" s="256" t="n"/>
      <c r="AA557" s="256" t="n"/>
      <c r="AB557" s="256" t="n"/>
      <c r="AC557" s="256" t="n"/>
      <c r="AD557" s="256" t="n"/>
      <c r="AE557" s="256" t="n"/>
      <c r="AF557" s="264">
        <f>IF(COUNTA(S557:AE557)=0,"",ROUND(AVERAGE(S557:AE557),1))</f>
        <v/>
      </c>
      <c r="AH557" s="256" t="n"/>
      <c r="AI557" s="256" t="n"/>
      <c r="AJ557" s="256" t="n"/>
      <c r="AK557" s="256" t="n"/>
      <c r="AL557" s="256" t="n"/>
      <c r="AM557" s="256" t="n"/>
      <c r="AN557" s="256" t="n"/>
      <c r="AO557" s="256" t="n"/>
      <c r="AP557" s="256" t="n"/>
      <c r="AQ557" s="256" t="n"/>
      <c r="AR557" s="256" t="n"/>
      <c r="AS557" s="256" t="n"/>
      <c r="AT557" s="256" t="n"/>
      <c r="AU557" s="237">
        <f>IF(COUNTA(AH557:AT557)=0,"",ROUND(AVERAGE(AH557:AT557),1))</f>
        <v/>
      </c>
    </row>
    <row r="558" ht="14.4" customHeight="1" s="185">
      <c r="A558" s="255" t="n">
        <v>5</v>
      </c>
      <c r="B558" s="194">
        <f t="array" ref="B558:B558">IFERROR(INDEX(Liste_Enfants!B$4:B$53,SMALL(IF(Liste_Enfants!E$4:E$53="D",ROW(Liste_Enfants!E$4:E$53)-3),5))&amp;" "&amp;INDEX(Liste_Enfants!C$4:C$53,SMALL(IF(Liste_Enfants!E$4:E$53="D",ROW(Liste_Enfants!E$4:E$53)-3),5)),"")</f>
        <v/>
      </c>
      <c r="C558" s="235" t="n"/>
      <c r="D558" s="256" t="n"/>
      <c r="E558" s="256" t="n"/>
      <c r="F558" s="256" t="n"/>
      <c r="G558" s="256" t="n"/>
      <c r="H558" s="256" t="n"/>
      <c r="I558" s="256" t="n"/>
      <c r="J558" s="256" t="n"/>
      <c r="K558" s="256" t="n"/>
      <c r="L558" s="256" t="n"/>
      <c r="M558" s="256" t="n"/>
      <c r="N558" s="256" t="n"/>
      <c r="O558" s="256" t="n"/>
      <c r="P558" s="256" t="n"/>
      <c r="Q558" s="264">
        <f>IF(COUNTA(D558:P558)=0,"",ROUND(AVERAGE(D558:P558),1))</f>
        <v/>
      </c>
      <c r="S558" s="256" t="n"/>
      <c r="T558" s="256" t="n"/>
      <c r="U558" s="256" t="n"/>
      <c r="V558" s="256" t="n"/>
      <c r="W558" s="256" t="n"/>
      <c r="X558" s="256" t="n"/>
      <c r="Y558" s="256" t="n"/>
      <c r="Z558" s="256" t="n"/>
      <c r="AA558" s="256" t="n"/>
      <c r="AB558" s="256" t="n"/>
      <c r="AC558" s="256" t="n"/>
      <c r="AD558" s="256" t="n"/>
      <c r="AE558" s="256" t="n"/>
      <c r="AF558" s="264">
        <f>IF(COUNTA(S558:AE558)=0,"",ROUND(AVERAGE(S558:AE558),1))</f>
        <v/>
      </c>
      <c r="AH558" s="256" t="n"/>
      <c r="AI558" s="256" t="n"/>
      <c r="AJ558" s="256" t="n"/>
      <c r="AK558" s="256" t="n"/>
      <c r="AL558" s="256" t="n"/>
      <c r="AM558" s="256" t="n"/>
      <c r="AN558" s="256" t="n"/>
      <c r="AO558" s="256" t="n"/>
      <c r="AP558" s="256" t="n"/>
      <c r="AQ558" s="256" t="n"/>
      <c r="AR558" s="256" t="n"/>
      <c r="AS558" s="256" t="n"/>
      <c r="AT558" s="256" t="n"/>
      <c r="AU558" s="237">
        <f>IF(COUNTA(AH558:AT558)=0,"",ROUND(AVERAGE(AH558:AT558),1))</f>
        <v/>
      </c>
    </row>
    <row r="559" ht="14.4" customHeight="1" s="185">
      <c r="A559" s="255" t="n">
        <v>6</v>
      </c>
      <c r="B559" s="194">
        <f t="array" ref="B559:B559">IFERROR(INDEX(Liste_Enfants!B$4:B$53,SMALL(IF(Liste_Enfants!E$4:E$53="D",ROW(Liste_Enfants!E$4:E$53)-3),6))&amp;" "&amp;INDEX(Liste_Enfants!C$4:C$53,SMALL(IF(Liste_Enfants!E$4:E$53="D",ROW(Liste_Enfants!E$4:E$53)-3),6)),"")</f>
        <v/>
      </c>
      <c r="C559" s="235" t="n"/>
      <c r="D559" s="256" t="n"/>
      <c r="E559" s="256" t="n"/>
      <c r="F559" s="256" t="n"/>
      <c r="G559" s="256" t="n"/>
      <c r="H559" s="256" t="n"/>
      <c r="I559" s="256" t="n"/>
      <c r="J559" s="256" t="n"/>
      <c r="K559" s="256" t="n"/>
      <c r="L559" s="256" t="n"/>
      <c r="M559" s="256" t="n"/>
      <c r="N559" s="256" t="n"/>
      <c r="O559" s="256" t="n"/>
      <c r="P559" s="256" t="n"/>
      <c r="Q559" s="264">
        <f>IF(COUNTA(D559:P559)=0,"",ROUND(AVERAGE(D559:P559),1))</f>
        <v/>
      </c>
      <c r="S559" s="256" t="n"/>
      <c r="T559" s="256" t="n"/>
      <c r="U559" s="256" t="n"/>
      <c r="V559" s="256" t="n"/>
      <c r="W559" s="256" t="n"/>
      <c r="X559" s="256" t="n"/>
      <c r="Y559" s="256" t="n"/>
      <c r="Z559" s="256" t="n"/>
      <c r="AA559" s="256" t="n"/>
      <c r="AB559" s="256" t="n"/>
      <c r="AC559" s="256" t="n"/>
      <c r="AD559" s="256" t="n"/>
      <c r="AE559" s="256" t="n"/>
      <c r="AF559" s="264">
        <f>IF(COUNTA(S559:AE559)=0,"",ROUND(AVERAGE(S559:AE559),1))</f>
        <v/>
      </c>
      <c r="AH559" s="256" t="n"/>
      <c r="AI559" s="256" t="n"/>
      <c r="AJ559" s="256" t="n"/>
      <c r="AK559" s="256" t="n"/>
      <c r="AL559" s="256" t="n"/>
      <c r="AM559" s="256" t="n"/>
      <c r="AN559" s="256" t="n"/>
      <c r="AO559" s="256" t="n"/>
      <c r="AP559" s="256" t="n"/>
      <c r="AQ559" s="256" t="n"/>
      <c r="AR559" s="256" t="n"/>
      <c r="AS559" s="256" t="n"/>
      <c r="AT559" s="256" t="n"/>
      <c r="AU559" s="237">
        <f>IF(COUNTA(AH559:AT559)=0,"",ROUND(AVERAGE(AH559:AT559),1))</f>
        <v/>
      </c>
    </row>
    <row r="560" ht="14.4" customHeight="1" s="185">
      <c r="A560" s="255" t="n">
        <v>7</v>
      </c>
      <c r="B560" s="194">
        <f t="array" ref="B560:B560">IFERROR(INDEX(Liste_Enfants!B$4:B$53,SMALL(IF(Liste_Enfants!E$4:E$53="D",ROW(Liste_Enfants!E$4:E$53)-3),7))&amp;" "&amp;INDEX(Liste_Enfants!C$4:C$53,SMALL(IF(Liste_Enfants!E$4:E$53="D",ROW(Liste_Enfants!E$4:E$53)-3),7)),"")</f>
        <v/>
      </c>
      <c r="C560" s="235" t="n"/>
      <c r="D560" s="256" t="n"/>
      <c r="E560" s="256" t="n"/>
      <c r="F560" s="256" t="n"/>
      <c r="G560" s="256" t="n"/>
      <c r="H560" s="256" t="n"/>
      <c r="I560" s="256" t="n"/>
      <c r="J560" s="256" t="n"/>
      <c r="K560" s="256" t="n"/>
      <c r="L560" s="256" t="n"/>
      <c r="M560" s="256" t="n"/>
      <c r="N560" s="256" t="n"/>
      <c r="O560" s="256" t="n"/>
      <c r="P560" s="256" t="n"/>
      <c r="Q560" s="264">
        <f>IF(COUNTA(D560:P560)=0,"",ROUND(AVERAGE(D560:P560),1))</f>
        <v/>
      </c>
      <c r="S560" s="256" t="n"/>
      <c r="T560" s="256" t="n"/>
      <c r="U560" s="256" t="n"/>
      <c r="V560" s="256" t="n"/>
      <c r="W560" s="256" t="n"/>
      <c r="X560" s="256" t="n"/>
      <c r="Y560" s="256" t="n"/>
      <c r="Z560" s="256" t="n"/>
      <c r="AA560" s="256" t="n"/>
      <c r="AB560" s="256" t="n"/>
      <c r="AC560" s="256" t="n"/>
      <c r="AD560" s="256" t="n"/>
      <c r="AE560" s="256" t="n"/>
      <c r="AF560" s="264">
        <f>IF(COUNTA(S560:AE560)=0,"",ROUND(AVERAGE(S560:AE560),1))</f>
        <v/>
      </c>
      <c r="AH560" s="256" t="n"/>
      <c r="AI560" s="256" t="n"/>
      <c r="AJ560" s="256" t="n"/>
      <c r="AK560" s="256" t="n"/>
      <c r="AL560" s="256" t="n"/>
      <c r="AM560" s="256" t="n"/>
      <c r="AN560" s="256" t="n"/>
      <c r="AO560" s="256" t="n"/>
      <c r="AP560" s="256" t="n"/>
      <c r="AQ560" s="256" t="n"/>
      <c r="AR560" s="256" t="n"/>
      <c r="AS560" s="256" t="n"/>
      <c r="AT560" s="256" t="n"/>
      <c r="AU560" s="237">
        <f>IF(COUNTA(AH560:AT560)=0,"",ROUND(AVERAGE(AH560:AT560),1))</f>
        <v/>
      </c>
    </row>
    <row r="561" ht="14.4" customHeight="1" s="185">
      <c r="A561" s="255" t="n">
        <v>8</v>
      </c>
      <c r="B561" s="194">
        <f t="array" ref="B561:B561">IFERROR(INDEX(Liste_Enfants!B$4:B$53,SMALL(IF(Liste_Enfants!E$4:E$53="D",ROW(Liste_Enfants!E$4:E$53)-3),8))&amp;" "&amp;INDEX(Liste_Enfants!C$4:C$53,SMALL(IF(Liste_Enfants!E$4:E$53="D",ROW(Liste_Enfants!E$4:E$53)-3),8)),"")</f>
        <v/>
      </c>
      <c r="C561" s="235" t="n"/>
      <c r="D561" s="256" t="n"/>
      <c r="E561" s="256" t="n"/>
      <c r="F561" s="256" t="n"/>
      <c r="G561" s="256" t="n"/>
      <c r="H561" s="256" t="n"/>
      <c r="I561" s="256" t="n"/>
      <c r="J561" s="256" t="n"/>
      <c r="K561" s="256" t="n"/>
      <c r="L561" s="256" t="n"/>
      <c r="M561" s="256" t="n"/>
      <c r="N561" s="256" t="n"/>
      <c r="O561" s="256" t="n"/>
      <c r="P561" s="256" t="n"/>
      <c r="Q561" s="264">
        <f>IF(COUNTA(D561:P561)=0,"",ROUND(AVERAGE(D561:P561),1))</f>
        <v/>
      </c>
      <c r="S561" s="256" t="n"/>
      <c r="T561" s="256" t="n"/>
      <c r="U561" s="256" t="n"/>
      <c r="V561" s="256" t="n"/>
      <c r="W561" s="256" t="n"/>
      <c r="X561" s="256" t="n"/>
      <c r="Y561" s="256" t="n"/>
      <c r="Z561" s="256" t="n"/>
      <c r="AA561" s="256" t="n"/>
      <c r="AB561" s="256" t="n"/>
      <c r="AC561" s="256" t="n"/>
      <c r="AD561" s="256" t="n"/>
      <c r="AE561" s="256" t="n"/>
      <c r="AF561" s="264">
        <f>IF(COUNTA(S561:AE561)=0,"",ROUND(AVERAGE(S561:AE561),1))</f>
        <v/>
      </c>
      <c r="AH561" s="256" t="n"/>
      <c r="AI561" s="256" t="n"/>
      <c r="AJ561" s="256" t="n"/>
      <c r="AK561" s="256" t="n"/>
      <c r="AL561" s="256" t="n"/>
      <c r="AM561" s="256" t="n"/>
      <c r="AN561" s="256" t="n"/>
      <c r="AO561" s="256" t="n"/>
      <c r="AP561" s="256" t="n"/>
      <c r="AQ561" s="256" t="n"/>
      <c r="AR561" s="256" t="n"/>
      <c r="AS561" s="256" t="n"/>
      <c r="AT561" s="256" t="n"/>
      <c r="AU561" s="237">
        <f>IF(COUNTA(AH561:AT561)=0,"",ROUND(AVERAGE(AH561:AT561),1))</f>
        <v/>
      </c>
    </row>
    <row r="562" ht="14.4" customHeight="1" s="185">
      <c r="A562" s="255" t="n">
        <v>9</v>
      </c>
      <c r="B562" s="194">
        <f t="array" ref="B562:B562">IFERROR(INDEX(Liste_Enfants!B$4:B$53,SMALL(IF(Liste_Enfants!E$4:E$53="D",ROW(Liste_Enfants!E$4:E$53)-3),9))&amp;" "&amp;INDEX(Liste_Enfants!C$4:C$53,SMALL(IF(Liste_Enfants!E$4:E$53="D",ROW(Liste_Enfants!E$4:E$53)-3),9)),"")</f>
        <v/>
      </c>
      <c r="C562" s="235" t="n"/>
      <c r="D562" s="256" t="n"/>
      <c r="E562" s="256" t="n"/>
      <c r="F562" s="256" t="n"/>
      <c r="G562" s="256" t="n"/>
      <c r="H562" s="256" t="n"/>
      <c r="I562" s="256" t="n"/>
      <c r="J562" s="256" t="n"/>
      <c r="K562" s="256" t="n"/>
      <c r="L562" s="256" t="n"/>
      <c r="M562" s="256" t="n"/>
      <c r="N562" s="256" t="n"/>
      <c r="O562" s="256" t="n"/>
      <c r="P562" s="256" t="n"/>
      <c r="Q562" s="264">
        <f>IF(COUNTA(D562:P562)=0,"",ROUND(AVERAGE(D562:P562),1))</f>
        <v/>
      </c>
      <c r="S562" s="256" t="n"/>
      <c r="T562" s="256" t="n"/>
      <c r="U562" s="256" t="n"/>
      <c r="V562" s="256" t="n"/>
      <c r="W562" s="256" t="n"/>
      <c r="X562" s="256" t="n"/>
      <c r="Y562" s="256" t="n"/>
      <c r="Z562" s="256" t="n"/>
      <c r="AA562" s="256" t="n"/>
      <c r="AB562" s="256" t="n"/>
      <c r="AC562" s="256" t="n"/>
      <c r="AD562" s="256" t="n"/>
      <c r="AE562" s="256" t="n"/>
      <c r="AF562" s="264">
        <f>IF(COUNTA(S562:AE562)=0,"",ROUND(AVERAGE(S562:AE562),1))</f>
        <v/>
      </c>
      <c r="AH562" s="256" t="n"/>
      <c r="AI562" s="256" t="n"/>
      <c r="AJ562" s="256" t="n"/>
      <c r="AK562" s="256" t="n"/>
      <c r="AL562" s="256" t="n"/>
      <c r="AM562" s="256" t="n"/>
      <c r="AN562" s="256" t="n"/>
      <c r="AO562" s="256" t="n"/>
      <c r="AP562" s="256" t="n"/>
      <c r="AQ562" s="256" t="n"/>
      <c r="AR562" s="256" t="n"/>
      <c r="AS562" s="256" t="n"/>
      <c r="AT562" s="256" t="n"/>
      <c r="AU562" s="237">
        <f>IF(COUNTA(AH562:AT562)=0,"",ROUND(AVERAGE(AH562:AT562),1))</f>
        <v/>
      </c>
    </row>
    <row r="563" ht="14.4" customHeight="1" s="185">
      <c r="A563" s="255" t="n">
        <v>10</v>
      </c>
      <c r="B563" s="194">
        <f t="array" ref="B563:B563">IFERROR(INDEX(Liste_Enfants!B$4:B$53,SMALL(IF(Liste_Enfants!E$4:E$53="D",ROW(Liste_Enfants!E$4:E$53)-3),10))&amp;" "&amp;INDEX(Liste_Enfants!C$4:C$53,SMALL(IF(Liste_Enfants!E$4:E$53="D",ROW(Liste_Enfants!E$4:E$53)-3),10)),"")</f>
        <v/>
      </c>
      <c r="C563" s="235" t="n"/>
      <c r="D563" s="256" t="n"/>
      <c r="E563" s="256" t="n"/>
      <c r="F563" s="256" t="n"/>
      <c r="G563" s="256" t="n"/>
      <c r="H563" s="256" t="n"/>
      <c r="I563" s="256" t="n"/>
      <c r="J563" s="256" t="n"/>
      <c r="K563" s="256" t="n"/>
      <c r="L563" s="256" t="n"/>
      <c r="M563" s="256" t="n"/>
      <c r="N563" s="256" t="n"/>
      <c r="O563" s="256" t="n"/>
      <c r="P563" s="256" t="n"/>
      <c r="Q563" s="264">
        <f>IF(COUNTA(D563:P563)=0,"",ROUND(AVERAGE(D563:P563),1))</f>
        <v/>
      </c>
      <c r="S563" s="256" t="n"/>
      <c r="T563" s="256" t="n"/>
      <c r="U563" s="256" t="n"/>
      <c r="V563" s="256" t="n"/>
      <c r="W563" s="256" t="n"/>
      <c r="X563" s="256" t="n"/>
      <c r="Y563" s="256" t="n"/>
      <c r="Z563" s="256" t="n"/>
      <c r="AA563" s="256" t="n"/>
      <c r="AB563" s="256" t="n"/>
      <c r="AC563" s="256" t="n"/>
      <c r="AD563" s="256" t="n"/>
      <c r="AE563" s="256" t="n"/>
      <c r="AF563" s="264">
        <f>IF(COUNTA(S563:AE563)=0,"",ROUND(AVERAGE(S563:AE563),1))</f>
        <v/>
      </c>
      <c r="AH563" s="256" t="n"/>
      <c r="AI563" s="256" t="n"/>
      <c r="AJ563" s="256" t="n"/>
      <c r="AK563" s="256" t="n"/>
      <c r="AL563" s="256" t="n"/>
      <c r="AM563" s="256" t="n"/>
      <c r="AN563" s="256" t="n"/>
      <c r="AO563" s="256" t="n"/>
      <c r="AP563" s="256" t="n"/>
      <c r="AQ563" s="256" t="n"/>
      <c r="AR563" s="256" t="n"/>
      <c r="AS563" s="256" t="n"/>
      <c r="AT563" s="256" t="n"/>
      <c r="AU563" s="237">
        <f>IF(COUNTA(AH563:AT563)=0,"",ROUND(AVERAGE(AH563:AT563),1))</f>
        <v/>
      </c>
    </row>
    <row r="564" ht="14.4" customHeight="1" s="185">
      <c r="A564" s="255" t="n">
        <v>11</v>
      </c>
      <c r="B564" s="194">
        <f t="array" ref="B564:B564">IFERROR(INDEX(Liste_Enfants!B$4:B$53,SMALL(IF(Liste_Enfants!E$4:E$53="D",ROW(Liste_Enfants!E$4:E$53)-3),11))&amp;" "&amp;INDEX(Liste_Enfants!C$4:C$53,SMALL(IF(Liste_Enfants!E$4:E$53="D",ROW(Liste_Enfants!E$4:E$53)-3),11)),"")</f>
        <v/>
      </c>
      <c r="C564" s="235" t="n"/>
      <c r="D564" s="256" t="n"/>
      <c r="E564" s="256" t="n"/>
      <c r="F564" s="256" t="n"/>
      <c r="G564" s="256" t="n"/>
      <c r="H564" s="256" t="n"/>
      <c r="I564" s="256" t="n"/>
      <c r="J564" s="256" t="n"/>
      <c r="K564" s="256" t="n"/>
      <c r="L564" s="256" t="n"/>
      <c r="M564" s="256" t="n"/>
      <c r="N564" s="256" t="n"/>
      <c r="O564" s="256" t="n"/>
      <c r="P564" s="256" t="n"/>
      <c r="Q564" s="264">
        <f>IF(COUNTA(D564:P564)=0,"",ROUND(AVERAGE(D564:P564),1))</f>
        <v/>
      </c>
      <c r="S564" s="256" t="n"/>
      <c r="T564" s="256" t="n"/>
      <c r="U564" s="256" t="n"/>
      <c r="V564" s="256" t="n"/>
      <c r="W564" s="256" t="n"/>
      <c r="X564" s="256" t="n"/>
      <c r="Y564" s="256" t="n"/>
      <c r="Z564" s="256" t="n"/>
      <c r="AA564" s="256" t="n"/>
      <c r="AB564" s="256" t="n"/>
      <c r="AC564" s="256" t="n"/>
      <c r="AD564" s="256" t="n"/>
      <c r="AE564" s="256" t="n"/>
      <c r="AF564" s="264">
        <f>IF(COUNTA(S564:AE564)=0,"",ROUND(AVERAGE(S564:AE564),1))</f>
        <v/>
      </c>
      <c r="AH564" s="256" t="n"/>
      <c r="AI564" s="256" t="n"/>
      <c r="AJ564" s="256" t="n"/>
      <c r="AK564" s="256" t="n"/>
      <c r="AL564" s="256" t="n"/>
      <c r="AM564" s="256" t="n"/>
      <c r="AN564" s="256" t="n"/>
      <c r="AO564" s="256" t="n"/>
      <c r="AP564" s="256" t="n"/>
      <c r="AQ564" s="256" t="n"/>
      <c r="AR564" s="256" t="n"/>
      <c r="AS564" s="256" t="n"/>
      <c r="AT564" s="256" t="n"/>
      <c r="AU564" s="237">
        <f>IF(COUNTA(AH564:AT564)=0,"",ROUND(AVERAGE(AH564:AT564),1))</f>
        <v/>
      </c>
    </row>
    <row r="565" ht="14.4" customHeight="1" s="185">
      <c r="A565" s="255" t="n">
        <v>12</v>
      </c>
      <c r="B565" s="194">
        <f t="array" ref="B565:B565">IFERROR(INDEX(Liste_Enfants!B$4:B$53,SMALL(IF(Liste_Enfants!E$4:E$53="D",ROW(Liste_Enfants!E$4:E$53)-3),12))&amp;" "&amp;INDEX(Liste_Enfants!C$4:C$53,SMALL(IF(Liste_Enfants!E$4:E$53="D",ROW(Liste_Enfants!E$4:E$53)-3),12)),"")</f>
        <v/>
      </c>
      <c r="C565" s="235" t="n"/>
      <c r="D565" s="256" t="n"/>
      <c r="E565" s="256" t="n"/>
      <c r="F565" s="256" t="n"/>
      <c r="G565" s="256" t="n"/>
      <c r="H565" s="256" t="n"/>
      <c r="I565" s="256" t="n"/>
      <c r="J565" s="256" t="n"/>
      <c r="K565" s="256" t="n"/>
      <c r="L565" s="256" t="n"/>
      <c r="M565" s="256" t="n"/>
      <c r="N565" s="256" t="n"/>
      <c r="O565" s="256" t="n"/>
      <c r="P565" s="256" t="n"/>
      <c r="Q565" s="264">
        <f>IF(COUNTA(D565:P565)=0,"",ROUND(AVERAGE(D565:P565),1))</f>
        <v/>
      </c>
      <c r="S565" s="256" t="n"/>
      <c r="T565" s="256" t="n"/>
      <c r="U565" s="256" t="n"/>
      <c r="V565" s="256" t="n"/>
      <c r="W565" s="256" t="n"/>
      <c r="X565" s="256" t="n"/>
      <c r="Y565" s="256" t="n"/>
      <c r="Z565" s="256" t="n"/>
      <c r="AA565" s="256" t="n"/>
      <c r="AB565" s="256" t="n"/>
      <c r="AC565" s="256" t="n"/>
      <c r="AD565" s="256" t="n"/>
      <c r="AE565" s="256" t="n"/>
      <c r="AF565" s="264">
        <f>IF(COUNTA(S565:AE565)=0,"",ROUND(AVERAGE(S565:AE565),1))</f>
        <v/>
      </c>
      <c r="AH565" s="256" t="n"/>
      <c r="AI565" s="256" t="n"/>
      <c r="AJ565" s="256" t="n"/>
      <c r="AK565" s="256" t="n"/>
      <c r="AL565" s="256" t="n"/>
      <c r="AM565" s="256" t="n"/>
      <c r="AN565" s="256" t="n"/>
      <c r="AO565" s="256" t="n"/>
      <c r="AP565" s="256" t="n"/>
      <c r="AQ565" s="256" t="n"/>
      <c r="AR565" s="256" t="n"/>
      <c r="AS565" s="256" t="n"/>
      <c r="AT565" s="256" t="n"/>
      <c r="AU565" s="237">
        <f>IF(COUNTA(AH565:AT565)=0,"",ROUND(AVERAGE(AH565:AT565),1))</f>
        <v/>
      </c>
    </row>
    <row r="566" ht="14.4" customHeight="1" s="185">
      <c r="A566" s="255" t="n">
        <v>13</v>
      </c>
      <c r="B566" s="194">
        <f t="array" ref="B566:B566">IFERROR(INDEX(Liste_Enfants!B$4:B$53,SMALL(IF(Liste_Enfants!E$4:E$53="D",ROW(Liste_Enfants!E$4:E$53)-3),13))&amp;" "&amp;INDEX(Liste_Enfants!C$4:C$53,SMALL(IF(Liste_Enfants!E$4:E$53="D",ROW(Liste_Enfants!E$4:E$53)-3),13)),"")</f>
        <v/>
      </c>
      <c r="C566" s="235" t="n"/>
      <c r="D566" s="256" t="n"/>
      <c r="E566" s="256" t="n"/>
      <c r="F566" s="256" t="n"/>
      <c r="G566" s="256" t="n"/>
      <c r="H566" s="256" t="n"/>
      <c r="I566" s="256" t="n"/>
      <c r="J566" s="256" t="n"/>
      <c r="K566" s="256" t="n"/>
      <c r="L566" s="256" t="n"/>
      <c r="M566" s="256" t="n"/>
      <c r="N566" s="256" t="n"/>
      <c r="O566" s="256" t="n"/>
      <c r="P566" s="256" t="n"/>
      <c r="Q566" s="264">
        <f>IF(COUNTA(D566:P566)=0,"",ROUND(AVERAGE(D566:P566),1))</f>
        <v/>
      </c>
      <c r="S566" s="256" t="n"/>
      <c r="T566" s="256" t="n"/>
      <c r="U566" s="256" t="n"/>
      <c r="V566" s="256" t="n"/>
      <c r="W566" s="256" t="n"/>
      <c r="X566" s="256" t="n"/>
      <c r="Y566" s="256" t="n"/>
      <c r="Z566" s="256" t="n"/>
      <c r="AA566" s="256" t="n"/>
      <c r="AB566" s="256" t="n"/>
      <c r="AC566" s="256" t="n"/>
      <c r="AD566" s="256" t="n"/>
      <c r="AE566" s="256" t="n"/>
      <c r="AF566" s="264">
        <f>IF(COUNTA(S566:AE566)=0,"",ROUND(AVERAGE(S566:AE566),1))</f>
        <v/>
      </c>
      <c r="AH566" s="256" t="n"/>
      <c r="AI566" s="256" t="n"/>
      <c r="AJ566" s="256" t="n"/>
      <c r="AK566" s="256" t="n"/>
      <c r="AL566" s="256" t="n"/>
      <c r="AM566" s="256" t="n"/>
      <c r="AN566" s="256" t="n"/>
      <c r="AO566" s="256" t="n"/>
      <c r="AP566" s="256" t="n"/>
      <c r="AQ566" s="256" t="n"/>
      <c r="AR566" s="256" t="n"/>
      <c r="AS566" s="256" t="n"/>
      <c r="AT566" s="256" t="n"/>
      <c r="AU566" s="237">
        <f>IF(COUNTA(AH566:AT566)=0,"",ROUND(AVERAGE(AH566:AT566),1))</f>
        <v/>
      </c>
    </row>
    <row r="567" ht="14.4" customHeight="1" s="185">
      <c r="A567" s="255" t="n">
        <v>14</v>
      </c>
      <c r="B567" s="194">
        <f t="array" ref="B567:B567">IFERROR(INDEX(Liste_Enfants!B$4:B$53,SMALL(IF(Liste_Enfants!E$4:E$53="D",ROW(Liste_Enfants!E$4:E$53)-3),14))&amp;" "&amp;INDEX(Liste_Enfants!C$4:C$53,SMALL(IF(Liste_Enfants!E$4:E$53="D",ROW(Liste_Enfants!E$4:E$53)-3),14)),"")</f>
        <v/>
      </c>
      <c r="C567" s="235" t="n"/>
      <c r="D567" s="256" t="n"/>
      <c r="E567" s="256" t="n"/>
      <c r="F567" s="256" t="n"/>
      <c r="G567" s="256" t="n"/>
      <c r="H567" s="256" t="n"/>
      <c r="I567" s="256" t="n"/>
      <c r="J567" s="256" t="n"/>
      <c r="K567" s="256" t="n"/>
      <c r="L567" s="256" t="n"/>
      <c r="M567" s="256" t="n"/>
      <c r="N567" s="256" t="n"/>
      <c r="O567" s="256" t="n"/>
      <c r="P567" s="256" t="n"/>
      <c r="Q567" s="264">
        <f>IF(COUNTA(D567:P567)=0,"",ROUND(AVERAGE(D567:P567),1))</f>
        <v/>
      </c>
      <c r="S567" s="256" t="n"/>
      <c r="T567" s="256" t="n"/>
      <c r="U567" s="256" t="n"/>
      <c r="V567" s="256" t="n"/>
      <c r="W567" s="256" t="n"/>
      <c r="X567" s="256" t="n"/>
      <c r="Y567" s="256" t="n"/>
      <c r="Z567" s="256" t="n"/>
      <c r="AA567" s="256" t="n"/>
      <c r="AB567" s="256" t="n"/>
      <c r="AC567" s="256" t="n"/>
      <c r="AD567" s="256" t="n"/>
      <c r="AE567" s="256" t="n"/>
      <c r="AF567" s="264">
        <f>IF(COUNTA(S567:AE567)=0,"",ROUND(AVERAGE(S567:AE567),1))</f>
        <v/>
      </c>
      <c r="AH567" s="256" t="n"/>
      <c r="AI567" s="256" t="n"/>
      <c r="AJ567" s="256" t="n"/>
      <c r="AK567" s="256" t="n"/>
      <c r="AL567" s="256" t="n"/>
      <c r="AM567" s="256" t="n"/>
      <c r="AN567" s="256" t="n"/>
      <c r="AO567" s="256" t="n"/>
      <c r="AP567" s="256" t="n"/>
      <c r="AQ567" s="256" t="n"/>
      <c r="AR567" s="256" t="n"/>
      <c r="AS567" s="256" t="n"/>
      <c r="AT567" s="256" t="n"/>
      <c r="AU567" s="237">
        <f>IF(COUNTA(AH567:AT567)=0,"",ROUND(AVERAGE(AH567:AT567),1))</f>
        <v/>
      </c>
    </row>
    <row r="568" ht="14.4" customHeight="1" s="185">
      <c r="A568" s="255" t="n">
        <v>15</v>
      </c>
      <c r="B568" s="194">
        <f t="array" ref="B568:B568">IFERROR(INDEX(Liste_Enfants!B$4:B$53,SMALL(IF(Liste_Enfants!E$4:E$53="D",ROW(Liste_Enfants!E$4:E$53)-3),15))&amp;" "&amp;INDEX(Liste_Enfants!C$4:C$53,SMALL(IF(Liste_Enfants!E$4:E$53="D",ROW(Liste_Enfants!E$4:E$53)-3),15)),"")</f>
        <v/>
      </c>
      <c r="C568" s="235" t="n"/>
      <c r="D568" s="256" t="n"/>
      <c r="E568" s="256" t="n"/>
      <c r="F568" s="256" t="n"/>
      <c r="G568" s="256" t="n"/>
      <c r="H568" s="256" t="n"/>
      <c r="I568" s="256" t="n"/>
      <c r="J568" s="256" t="n"/>
      <c r="K568" s="256" t="n"/>
      <c r="L568" s="256" t="n"/>
      <c r="M568" s="256" t="n"/>
      <c r="N568" s="256" t="n"/>
      <c r="O568" s="256" t="n"/>
      <c r="P568" s="256" t="n"/>
      <c r="Q568" s="264">
        <f>IF(COUNTA(D568:P568)=0,"",ROUND(AVERAGE(D568:P568),1))</f>
        <v/>
      </c>
      <c r="S568" s="256" t="n"/>
      <c r="T568" s="256" t="n"/>
      <c r="U568" s="256" t="n"/>
      <c r="V568" s="256" t="n"/>
      <c r="W568" s="256" t="n"/>
      <c r="X568" s="256" t="n"/>
      <c r="Y568" s="256" t="n"/>
      <c r="Z568" s="256" t="n"/>
      <c r="AA568" s="256" t="n"/>
      <c r="AB568" s="256" t="n"/>
      <c r="AC568" s="256" t="n"/>
      <c r="AD568" s="256" t="n"/>
      <c r="AE568" s="256" t="n"/>
      <c r="AF568" s="264">
        <f>IF(COUNTA(S568:AE568)=0,"",ROUND(AVERAGE(S568:AE568),1))</f>
        <v/>
      </c>
      <c r="AH568" s="256" t="n"/>
      <c r="AI568" s="256" t="n"/>
      <c r="AJ568" s="256" t="n"/>
      <c r="AK568" s="256" t="n"/>
      <c r="AL568" s="256" t="n"/>
      <c r="AM568" s="256" t="n"/>
      <c r="AN568" s="256" t="n"/>
      <c r="AO568" s="256" t="n"/>
      <c r="AP568" s="256" t="n"/>
      <c r="AQ568" s="256" t="n"/>
      <c r="AR568" s="256" t="n"/>
      <c r="AS568" s="256" t="n"/>
      <c r="AT568" s="256" t="n"/>
      <c r="AU568" s="237">
        <f>IF(COUNTA(AH568:AT568)=0,"",ROUND(AVERAGE(AH568:AT568),1))</f>
        <v/>
      </c>
    </row>
    <row r="569" ht="14.4" customHeight="1" s="185">
      <c r="A569" s="257" t="inlineStr">
        <is>
          <t>📊 MOY.</t>
        </is>
      </c>
      <c r="C569" s="235" t="n"/>
      <c r="D569" s="258">
        <f>IF(COUNTA(D554:D568)=0,"",ROUND(AVERAGE(D554:D568),1))</f>
        <v/>
      </c>
      <c r="E569" s="258">
        <f>IF(COUNTA(E554:E568)=0,"",ROUND(AVERAGE(E554:E568),1))</f>
        <v/>
      </c>
      <c r="F569" s="258">
        <f>IF(COUNTA(F554:F568)=0,"",ROUND(AVERAGE(F554:F568),1))</f>
        <v/>
      </c>
      <c r="G569" s="258">
        <f>IF(COUNTA(G554:G568)=0,"",ROUND(AVERAGE(G554:G568),1))</f>
        <v/>
      </c>
      <c r="H569" s="258">
        <f>IF(COUNTA(H554:H568)=0,"",ROUND(AVERAGE(H554:H568),1))</f>
        <v/>
      </c>
      <c r="I569" s="258">
        <f>IF(COUNTA(I554:I568)=0,"",ROUND(AVERAGE(I554:I568),1))</f>
        <v/>
      </c>
      <c r="J569" s="258">
        <f>IF(COUNTA(J554:J568)=0,"",ROUND(AVERAGE(J554:J568),1))</f>
        <v/>
      </c>
      <c r="K569" s="258">
        <f>IF(COUNTA(K554:K568)=0,"",ROUND(AVERAGE(K554:K568),1))</f>
        <v/>
      </c>
      <c r="L569" s="258">
        <f>IF(COUNTA(L554:L568)=0,"",ROUND(AVERAGE(L554:L568),1))</f>
        <v/>
      </c>
      <c r="M569" s="258">
        <f>IF(COUNTA(M554:M568)=0,"",ROUND(AVERAGE(M554:M568),1))</f>
        <v/>
      </c>
      <c r="N569" s="258">
        <f>IF(COUNTA(N554:N568)=0,"",ROUND(AVERAGE(N554:N568),1))</f>
        <v/>
      </c>
      <c r="O569" s="258">
        <f>IF(COUNTA(O554:O568)=0,"",ROUND(AVERAGE(O554:O568),1))</f>
        <v/>
      </c>
      <c r="P569" s="258">
        <f>IF(COUNTA(P554:P568)=0,"",ROUND(AVERAGE(P554:P568),1))</f>
        <v/>
      </c>
      <c r="Q569" s="265">
        <f>IF(COUNTA(Q554:Q568)=0,"",ROUND(AVERAGE(Q554:Q568),1))</f>
        <v/>
      </c>
      <c r="S569" s="258">
        <f>IF(COUNTA(S554:S568)=0,"",ROUND(AVERAGE(S554:S568),1))</f>
        <v/>
      </c>
      <c r="T569" s="258">
        <f>IF(COUNTA(T554:T568)=0,"",ROUND(AVERAGE(T554:T568),1))</f>
        <v/>
      </c>
      <c r="U569" s="258">
        <f>IF(COUNTA(U554:U568)=0,"",ROUND(AVERAGE(U554:U568),1))</f>
        <v/>
      </c>
      <c r="V569" s="258">
        <f>IF(COUNTA(V554:V568)=0,"",ROUND(AVERAGE(V554:V568),1))</f>
        <v/>
      </c>
      <c r="W569" s="258">
        <f>IF(COUNTA(W554:W568)=0,"",ROUND(AVERAGE(W554:W568),1))</f>
        <v/>
      </c>
      <c r="X569" s="258">
        <f>IF(COUNTA(X554:X568)=0,"",ROUND(AVERAGE(X554:X568),1))</f>
        <v/>
      </c>
      <c r="Y569" s="258">
        <f>IF(COUNTA(Y554:Y568)=0,"",ROUND(AVERAGE(Y554:Y568),1))</f>
        <v/>
      </c>
      <c r="Z569" s="258">
        <f>IF(COUNTA(Z554:Z568)=0,"",ROUND(AVERAGE(Z554:Z568),1))</f>
        <v/>
      </c>
      <c r="AA569" s="258">
        <f>IF(COUNTA(AA554:AA568)=0,"",ROUND(AVERAGE(AA554:AA568),1))</f>
        <v/>
      </c>
      <c r="AB569" s="258">
        <f>IF(COUNTA(AB554:AB568)=0,"",ROUND(AVERAGE(AB554:AB568),1))</f>
        <v/>
      </c>
      <c r="AC569" s="258">
        <f>IF(COUNTA(AC554:AC568)=0,"",ROUND(AVERAGE(AC554:AC568),1))</f>
        <v/>
      </c>
      <c r="AD569" s="258">
        <f>IF(COUNTA(AD554:AD568)=0,"",ROUND(AVERAGE(AD554:AD568),1))</f>
        <v/>
      </c>
      <c r="AE569" s="258">
        <f>IF(COUNTA(AE554:AE568)=0,"",ROUND(AVERAGE(AE554:AE568),1))</f>
        <v/>
      </c>
      <c r="AF569" s="265">
        <f>IF(COUNTA(AF554:AF568)=0,"",ROUND(AVERAGE(AF554:AF568),1))</f>
        <v/>
      </c>
      <c r="AH569" s="258">
        <f>IF(COUNTA(AH554:AH568)=0,"",ROUND(AVERAGE(AH554:AH568),1))</f>
        <v/>
      </c>
      <c r="AI569" s="258">
        <f>IF(COUNTA(AI554:AI568)=0,"",ROUND(AVERAGE(AI554:AI568),1))</f>
        <v/>
      </c>
      <c r="AJ569" s="258">
        <f>IF(COUNTA(AJ554:AJ568)=0,"",ROUND(AVERAGE(AJ554:AJ568),1))</f>
        <v/>
      </c>
      <c r="AK569" s="258">
        <f>IF(COUNTA(AK554:AK568)=0,"",ROUND(AVERAGE(AK554:AK568),1))</f>
        <v/>
      </c>
      <c r="AL569" s="258">
        <f>IF(COUNTA(AL554:AL568)=0,"",ROUND(AVERAGE(AL554:AL568),1))</f>
        <v/>
      </c>
      <c r="AM569" s="258">
        <f>IF(COUNTA(AM554:AM568)=0,"",ROUND(AVERAGE(AM554:AM568),1))</f>
        <v/>
      </c>
      <c r="AN569" s="258">
        <f>IF(COUNTA(AN554:AN568)=0,"",ROUND(AVERAGE(AN554:AN568),1))</f>
        <v/>
      </c>
      <c r="AO569" s="258">
        <f>IF(COUNTA(AO554:AO568)=0,"",ROUND(AVERAGE(AO554:AO568),1))</f>
        <v/>
      </c>
      <c r="AP569" s="258">
        <f>IF(COUNTA(AP554:AP568)=0,"",ROUND(AVERAGE(AP554:AP568),1))</f>
        <v/>
      </c>
      <c r="AQ569" s="258">
        <f>IF(COUNTA(AQ554:AQ568)=0,"",ROUND(AVERAGE(AQ554:AQ568),1))</f>
        <v/>
      </c>
      <c r="AR569" s="258">
        <f>IF(COUNTA(AR554:AR568)=0,"",ROUND(AVERAGE(AR554:AR568),1))</f>
        <v/>
      </c>
      <c r="AS569" s="258">
        <f>IF(COUNTA(AS554:AS568)=0,"",ROUND(AVERAGE(AS554:AS568),1))</f>
        <v/>
      </c>
      <c r="AT569" s="258">
        <f>IF(COUNTA(AT554:AT568)=0,"",ROUND(AVERAGE(AT554:AT568),1))</f>
        <v/>
      </c>
      <c r="AU569" s="272">
        <f>IF(COUNTA(AU554:AU568)=0,"",ROUND(AVERAGE(AU554:AU568),1))</f>
        <v/>
      </c>
    </row>
    <row r="570" ht="14.4" customHeight="1" s="185">
      <c r="A570" s="262" t="inlineStr">
        <is>
          <t>⭐ MOY. S8</t>
        </is>
      </c>
      <c r="C570" s="235" t="n"/>
      <c r="D570" s="263">
        <f>IF(COUNTA(D518,D535,D552,D569)=0,"",ROUND(AVERAGE(D518,D535,D552,D569),1))</f>
        <v/>
      </c>
      <c r="E570" s="263">
        <f>IF(COUNTA(E518,E535,E552,E569)=0,"",ROUND(AVERAGE(E518,E535,E552,E569),1))</f>
        <v/>
      </c>
      <c r="F570" s="263">
        <f>IF(COUNTA(F518,F535,F552,F569)=0,"",ROUND(AVERAGE(F518,F535,F552,F569),1))</f>
        <v/>
      </c>
      <c r="G570" s="263">
        <f>IF(COUNTA(G518,G535,G552,G569)=0,"",ROUND(AVERAGE(G518,G535,G552,G569),1))</f>
        <v/>
      </c>
      <c r="H570" s="263">
        <f>IF(COUNTA(H518,H535,H552,H569)=0,"",ROUND(AVERAGE(H518,H535,H552,H569),1))</f>
        <v/>
      </c>
      <c r="I570" s="263">
        <f>IF(COUNTA(I518,I535,I552,I569)=0,"",ROUND(AVERAGE(I518,I535,I552,I569),1))</f>
        <v/>
      </c>
      <c r="J570" s="263">
        <f>IF(COUNTA(J518,J535,J552,J569)=0,"",ROUND(AVERAGE(J518,J535,J552,J569),1))</f>
        <v/>
      </c>
      <c r="K570" s="263">
        <f>IF(COUNTA(K518,K535,K552,K569)=0,"",ROUND(AVERAGE(K518,K535,K552,K569),1))</f>
        <v/>
      </c>
      <c r="L570" s="263">
        <f>IF(COUNTA(L518,L535,L552,L569)=0,"",ROUND(AVERAGE(L518,L535,L552,L569),1))</f>
        <v/>
      </c>
      <c r="M570" s="263">
        <f>IF(COUNTA(M518,M535,M552,M569)=0,"",ROUND(AVERAGE(M518,M535,M552,M569),1))</f>
        <v/>
      </c>
      <c r="N570" s="263">
        <f>IF(COUNTA(N518,N535,N552,N569)=0,"",ROUND(AVERAGE(N518,N535,N552,N569),1))</f>
        <v/>
      </c>
      <c r="O570" s="263">
        <f>IF(COUNTA(O518,O535,O552,O569)=0,"",ROUND(AVERAGE(O518,O535,O552,O569),1))</f>
        <v/>
      </c>
      <c r="P570" s="263">
        <f>IF(COUNTA(P518,P535,P552,P569)=0,"",ROUND(AVERAGE(P518,P535,P552,P569),1))</f>
        <v/>
      </c>
      <c r="Q570" s="270">
        <f>IF(COUNTA(Q518,Q535,Q552,Q569)=0,"",ROUND(AVERAGE(Q518,Q535,Q552,Q569),1))</f>
        <v/>
      </c>
      <c r="S570" s="263">
        <f>IF(COUNTA(S518,S535,S552,S569)=0,"",ROUND(AVERAGE(S518,S535,S552,S569),1))</f>
        <v/>
      </c>
      <c r="T570" s="263">
        <f>IF(COUNTA(T518,T535,T552,T569)=0,"",ROUND(AVERAGE(T518,T535,T552,T569),1))</f>
        <v/>
      </c>
      <c r="U570" s="263">
        <f>IF(COUNTA(U518,U535,U552,U569)=0,"",ROUND(AVERAGE(U518,U535,U552,U569),1))</f>
        <v/>
      </c>
      <c r="V570" s="263">
        <f>IF(COUNTA(V518,V535,V552,V569)=0,"",ROUND(AVERAGE(V518,V535,V552,V569),1))</f>
        <v/>
      </c>
      <c r="W570" s="263">
        <f>IF(COUNTA(W518,W535,W552,W569)=0,"",ROUND(AVERAGE(W518,W535,W552,W569),1))</f>
        <v/>
      </c>
      <c r="X570" s="263">
        <f>IF(COUNTA(X518,X535,X552,X569)=0,"",ROUND(AVERAGE(X518,X535,X552,X569),1))</f>
        <v/>
      </c>
      <c r="Y570" s="263">
        <f>IF(COUNTA(Y518,Y535,Y552,Y569)=0,"",ROUND(AVERAGE(Y518,Y535,Y552,Y569),1))</f>
        <v/>
      </c>
      <c r="Z570" s="263">
        <f>IF(COUNTA(Z518,Z535,Z552,Z569)=0,"",ROUND(AVERAGE(Z518,Z535,Z552,Z569),1))</f>
        <v/>
      </c>
      <c r="AA570" s="263">
        <f>IF(COUNTA(AA518,AA535,AA552,AA569)=0,"",ROUND(AVERAGE(AA518,AA535,AA552,AA569),1))</f>
        <v/>
      </c>
      <c r="AB570" s="263">
        <f>IF(COUNTA(AB518,AB535,AB552,AB569)=0,"",ROUND(AVERAGE(AB518,AB535,AB552,AB569),1))</f>
        <v/>
      </c>
      <c r="AC570" s="263">
        <f>IF(COUNTA(AC518,AC535,AC552,AC569)=0,"",ROUND(AVERAGE(AC518,AC535,AC552,AC569),1))</f>
        <v/>
      </c>
      <c r="AD570" s="263">
        <f>IF(COUNTA(AD518,AD535,AD552,AD569)=0,"",ROUND(AVERAGE(AD518,AD535,AD552,AD569),1))</f>
        <v/>
      </c>
      <c r="AE570" s="263">
        <f>IF(COUNTA(AE518,AE535,AE552,AE569)=0,"",ROUND(AVERAGE(AE518,AE535,AE552,AE569),1))</f>
        <v/>
      </c>
      <c r="AF570" s="270">
        <f>IF(COUNTA(AF518,AF535,AF552,AF569)=0,"",ROUND(AVERAGE(AF518,AF535,AF552,AF569),1))</f>
        <v/>
      </c>
      <c r="AH570" s="263">
        <f>IF(COUNTA(AH518,AH535,AH552,AH569)=0,"",ROUND(AVERAGE(AH518,AH535,AH552,AH569),1))</f>
        <v/>
      </c>
      <c r="AI570" s="263">
        <f>IF(COUNTA(AI518,AI535,AI552,AI569)=0,"",ROUND(AVERAGE(AI518,AI535,AI552,AI569),1))</f>
        <v/>
      </c>
      <c r="AJ570" s="263">
        <f>IF(COUNTA(AJ518,AJ535,AJ552,AJ569)=0,"",ROUND(AVERAGE(AJ518,AJ535,AJ552,AJ569),1))</f>
        <v/>
      </c>
      <c r="AK570" s="263">
        <f>IF(COUNTA(AK518,AK535,AK552,AK569)=0,"",ROUND(AVERAGE(AK518,AK535,AK552,AK569),1))</f>
        <v/>
      </c>
      <c r="AL570" s="263">
        <f>IF(COUNTA(AL518,AL535,AL552,AL569)=0,"",ROUND(AVERAGE(AL518,AL535,AL552,AL569),1))</f>
        <v/>
      </c>
      <c r="AM570" s="263">
        <f>IF(COUNTA(AM518,AM535,AM552,AM569)=0,"",ROUND(AVERAGE(AM518,AM535,AM552,AM569),1))</f>
        <v/>
      </c>
      <c r="AN570" s="263">
        <f>IF(COUNTA(AN518,AN535,AN552,AN569)=0,"",ROUND(AVERAGE(AN518,AN535,AN552,AN569),1))</f>
        <v/>
      </c>
      <c r="AO570" s="263">
        <f>IF(COUNTA(AO518,AO535,AO552,AO569)=0,"",ROUND(AVERAGE(AO518,AO535,AO552,AO569),1))</f>
        <v/>
      </c>
      <c r="AP570" s="263">
        <f>IF(COUNTA(AP518,AP535,AP552,AP569)=0,"",ROUND(AVERAGE(AP518,AP535,AP552,AP569),1))</f>
        <v/>
      </c>
      <c r="AQ570" s="263">
        <f>IF(COUNTA(AQ518,AQ535,AQ552,AQ569)=0,"",ROUND(AVERAGE(AQ518,AQ535,AQ552,AQ569),1))</f>
        <v/>
      </c>
      <c r="AR570" s="263">
        <f>IF(COUNTA(AR518,AR535,AR552,AR569)=0,"",ROUND(AVERAGE(AR518,AR535,AR552,AR569),1))</f>
        <v/>
      </c>
      <c r="AS570" s="263">
        <f>IF(COUNTA(AS518,AS535,AS552,AS569)=0,"",ROUND(AVERAGE(AS518,AS535,AS552,AS569),1))</f>
        <v/>
      </c>
      <c r="AT570" s="263">
        <f>IF(COUNTA(AT518,AT535,AT552,AT569)=0,"",ROUND(AVERAGE(AT518,AT535,AT552,AT569),1))</f>
        <v/>
      </c>
      <c r="AU570" s="273">
        <f>IF(COUNTA(AU518,AU535,AU552,AU569)=0,"",ROUND(AVERAGE(AU518,AU535,AU552,AU569),1))</f>
        <v/>
      </c>
    </row>
    <row r="571" ht="14.4" customHeight="1" s="185">
      <c r="C571" s="235" t="n"/>
      <c r="D571" s="194" t="n"/>
      <c r="E571" s="194" t="n"/>
      <c r="F571" s="194" t="n"/>
      <c r="G571" s="194" t="n"/>
      <c r="H571" s="194" t="n"/>
      <c r="I571" s="194" t="n"/>
      <c r="J571" s="194" t="n"/>
      <c r="K571" s="194" t="n"/>
      <c r="L571" s="194" t="n"/>
      <c r="M571" s="194" t="n"/>
      <c r="N571" s="194" t="n"/>
      <c r="O571" s="194" t="n"/>
      <c r="P571" s="194" t="n"/>
      <c r="Q571" s="235" t="n"/>
      <c r="S571" s="194" t="n"/>
      <c r="T571" s="194" t="n"/>
      <c r="U571" s="194" t="n"/>
      <c r="V571" s="194" t="n"/>
      <c r="W571" s="194" t="n"/>
      <c r="X571" s="194" t="n"/>
      <c r="Y571" s="194" t="n"/>
      <c r="Z571" s="194" t="n"/>
      <c r="AA571" s="194" t="n"/>
      <c r="AB571" s="194" t="n"/>
      <c r="AC571" s="194" t="n"/>
      <c r="AD571" s="194" t="n"/>
      <c r="AE571" s="194" t="n"/>
      <c r="AF571" s="235" t="n"/>
      <c r="AH571" s="194" t="n"/>
      <c r="AI571" s="194" t="n"/>
      <c r="AJ571" s="194" t="n"/>
      <c r="AK571" s="194" t="n"/>
      <c r="AL571" s="194" t="n"/>
      <c r="AM571" s="194" t="n"/>
      <c r="AN571" s="194" t="n"/>
      <c r="AO571" s="194" t="n"/>
      <c r="AP571" s="194" t="n"/>
      <c r="AQ571" s="194" t="n"/>
      <c r="AR571" s="194" t="n"/>
      <c r="AS571" s="194" t="n"/>
      <c r="AT571" s="194" t="n"/>
    </row>
    <row r="572" ht="15.6" customHeight="1" s="185">
      <c r="A572" s="216" t="inlineStr">
        <is>
          <t>📋 T1 — 📆 SEMAINE 9</t>
        </is>
      </c>
      <c r="C572" s="235" t="n"/>
      <c r="D572" s="194" t="n"/>
      <c r="E572" s="194" t="n"/>
      <c r="F572" s="194" t="n"/>
      <c r="G572" s="194" t="n"/>
      <c r="H572" s="194" t="n"/>
      <c r="I572" s="194" t="n"/>
      <c r="J572" s="194" t="n"/>
      <c r="K572" s="194" t="n"/>
      <c r="L572" s="194" t="n"/>
      <c r="M572" s="194" t="n"/>
      <c r="N572" s="194" t="n"/>
      <c r="O572" s="194" t="n"/>
      <c r="P572" s="194" t="n"/>
      <c r="Q572" s="235" t="n"/>
      <c r="S572" s="194" t="n"/>
      <c r="T572" s="194" t="n"/>
      <c r="U572" s="194" t="n"/>
      <c r="V572" s="194" t="n"/>
      <c r="W572" s="194" t="n"/>
      <c r="X572" s="194" t="n"/>
      <c r="Y572" s="194" t="n"/>
      <c r="Z572" s="194" t="n"/>
      <c r="AA572" s="194" t="n"/>
      <c r="AB572" s="194" t="n"/>
      <c r="AC572" s="194" t="n"/>
      <c r="AD572" s="194" t="n"/>
      <c r="AE572" s="194" t="n"/>
      <c r="AF572" s="235" t="n"/>
      <c r="AH572" s="194" t="n"/>
      <c r="AI572" s="194" t="n"/>
      <c r="AJ572" s="194" t="n"/>
      <c r="AK572" s="194" t="n"/>
      <c r="AL572" s="194" t="n"/>
      <c r="AM572" s="194" t="n"/>
      <c r="AN572" s="194" t="n"/>
      <c r="AO572" s="194" t="n"/>
      <c r="AP572" s="194" t="n"/>
      <c r="AQ572" s="194" t="n"/>
      <c r="AR572" s="194" t="n"/>
      <c r="AS572" s="194" t="n"/>
      <c r="AT572" s="194" t="n"/>
    </row>
    <row r="573" ht="30" customHeight="1" s="185">
      <c r="A573" s="254" t="inlineStr">
        <is>
          <t>N°</t>
        </is>
      </c>
      <c r="B573" s="227" t="inlineStr">
        <is>
          <t>📅 LUNDI</t>
        </is>
      </c>
      <c r="C573" s="228" t="n"/>
      <c r="D573" s="229" t="inlineStr">
        <is>
          <t>Règles</t>
        </is>
      </c>
      <c r="E573" s="229" t="inlineStr">
        <is>
          <t>Coopér.</t>
        </is>
      </c>
      <c r="F573" s="229" t="inlineStr">
        <is>
          <t>Comm.</t>
        </is>
      </c>
      <c r="G573" s="229" t="inlineStr">
        <is>
          <t>Entraide</t>
        </is>
      </c>
      <c r="H573" s="230" t="inlineStr">
        <is>
          <t>Initiat.</t>
        </is>
      </c>
      <c r="I573" s="230" t="inlineStr">
        <is>
          <t>Gest.mat</t>
        </is>
      </c>
      <c r="J573" s="230" t="inlineStr">
        <is>
          <t>Orga.</t>
        </is>
      </c>
      <c r="K573" s="231" t="inlineStr">
        <is>
          <t>Imagin.</t>
        </is>
      </c>
      <c r="L573" s="231" t="inlineStr">
        <is>
          <t>Expr.art</t>
        </is>
      </c>
      <c r="M573" s="231" t="inlineStr">
        <is>
          <t>Expr.corp</t>
        </is>
      </c>
      <c r="N573" s="232" t="inlineStr">
        <is>
          <t>Coord.</t>
        </is>
      </c>
      <c r="O573" s="232" t="inlineStr">
        <is>
          <t>Endur.</t>
        </is>
      </c>
      <c r="P573" s="232" t="inlineStr">
        <is>
          <t>Esp.sport</t>
        </is>
      </c>
      <c r="Q573" s="267" t="inlineStr">
        <is>
          <t>MOY</t>
        </is>
      </c>
      <c r="R573" s="268" t="inlineStr">
        <is>
          <t>▼ Activité</t>
        </is>
      </c>
      <c r="S573" s="229" t="inlineStr">
        <is>
          <t>Règles</t>
        </is>
      </c>
      <c r="T573" s="229" t="inlineStr">
        <is>
          <t>Coopér.</t>
        </is>
      </c>
      <c r="U573" s="229" t="inlineStr">
        <is>
          <t>Comm.</t>
        </is>
      </c>
      <c r="V573" s="229" t="inlineStr">
        <is>
          <t>Entraide</t>
        </is>
      </c>
      <c r="W573" s="230" t="inlineStr">
        <is>
          <t>Initiat.</t>
        </is>
      </c>
      <c r="X573" s="230" t="inlineStr">
        <is>
          <t>Gest.mat</t>
        </is>
      </c>
      <c r="Y573" s="230" t="inlineStr">
        <is>
          <t>Orga.</t>
        </is>
      </c>
      <c r="Z573" s="231" t="inlineStr">
        <is>
          <t>Imagin.</t>
        </is>
      </c>
      <c r="AA573" s="231" t="inlineStr">
        <is>
          <t>Expr.art</t>
        </is>
      </c>
      <c r="AB573" s="231" t="inlineStr">
        <is>
          <t>Expr.corp</t>
        </is>
      </c>
      <c r="AC573" s="232" t="inlineStr">
        <is>
          <t>Coord.</t>
        </is>
      </c>
      <c r="AD573" s="232" t="inlineStr">
        <is>
          <t>Endur.</t>
        </is>
      </c>
      <c r="AE573" s="232" t="inlineStr">
        <is>
          <t>Esp.sport</t>
        </is>
      </c>
      <c r="AF573" s="267" t="inlineStr">
        <is>
          <t>MOY</t>
        </is>
      </c>
      <c r="AH573" s="229" t="inlineStr">
        <is>
          <t>Règles</t>
        </is>
      </c>
      <c r="AI573" s="229" t="inlineStr">
        <is>
          <t>Coopér.</t>
        </is>
      </c>
      <c r="AJ573" s="229" t="inlineStr">
        <is>
          <t>Comm.</t>
        </is>
      </c>
      <c r="AK573" s="229" t="inlineStr">
        <is>
          <t>Entraide</t>
        </is>
      </c>
      <c r="AL573" s="230" t="inlineStr">
        <is>
          <t>Initiat.</t>
        </is>
      </c>
      <c r="AM573" s="230" t="inlineStr">
        <is>
          <t>Gest.mat</t>
        </is>
      </c>
      <c r="AN573" s="230" t="inlineStr">
        <is>
          <t>Orga.</t>
        </is>
      </c>
      <c r="AO573" s="231" t="inlineStr">
        <is>
          <t>Imagin.</t>
        </is>
      </c>
      <c r="AP573" s="231" t="inlineStr">
        <is>
          <t>Expr.art</t>
        </is>
      </c>
      <c r="AQ573" s="231" t="inlineStr">
        <is>
          <t>Expr.corp</t>
        </is>
      </c>
      <c r="AR573" s="232" t="inlineStr">
        <is>
          <t>Coord.</t>
        </is>
      </c>
      <c r="AS573" s="232" t="inlineStr">
        <is>
          <t>Endur.</t>
        </is>
      </c>
      <c r="AT573" s="232" t="inlineStr">
        <is>
          <t>Esp.sport</t>
        </is>
      </c>
      <c r="AU573" s="269" t="inlineStr">
        <is>
          <t>MOY</t>
        </is>
      </c>
    </row>
    <row r="574" ht="14.4" customHeight="1" s="185">
      <c r="A574" s="255" t="n">
        <v>1</v>
      </c>
      <c r="B574" s="194">
        <f t="array" ref="B574:B574">IFERROR(INDEX(Liste_Enfants!B$4:B$53,SMALL(IF(Liste_Enfants!E$4:E$53="D",ROW(Liste_Enfants!E$4:E$53)-3),1))&amp;" "&amp;INDEX(Liste_Enfants!C$4:C$53,SMALL(IF(Liste_Enfants!E$4:E$53="D",ROW(Liste_Enfants!E$4:E$53)-3),1)),"")</f>
        <v/>
      </c>
      <c r="C574" s="235" t="n"/>
      <c r="D574" s="256" t="n"/>
      <c r="E574" s="256" t="n"/>
      <c r="F574" s="256" t="n"/>
      <c r="G574" s="256" t="n"/>
      <c r="H574" s="256" t="n"/>
      <c r="I574" s="256" t="n"/>
      <c r="J574" s="256" t="n"/>
      <c r="K574" s="256" t="n"/>
      <c r="L574" s="256" t="n"/>
      <c r="M574" s="256" t="n"/>
      <c r="N574" s="256" t="n"/>
      <c r="O574" s="256" t="n"/>
      <c r="P574" s="256" t="n"/>
      <c r="Q574" s="264">
        <f>IF(COUNTA(D574:P574)=0,"",ROUND(AVERAGE(D574:P574),1))</f>
        <v/>
      </c>
      <c r="S574" s="256" t="n"/>
      <c r="T574" s="256" t="n"/>
      <c r="U574" s="256" t="n"/>
      <c r="V574" s="256" t="n"/>
      <c r="W574" s="256" t="n"/>
      <c r="X574" s="256" t="n"/>
      <c r="Y574" s="256" t="n"/>
      <c r="Z574" s="256" t="n"/>
      <c r="AA574" s="256" t="n"/>
      <c r="AB574" s="256" t="n"/>
      <c r="AC574" s="256" t="n"/>
      <c r="AD574" s="256" t="n"/>
      <c r="AE574" s="256" t="n"/>
      <c r="AF574" s="264">
        <f>IF(COUNTA(S574:AE574)=0,"",ROUND(AVERAGE(S574:AE574),1))</f>
        <v/>
      </c>
      <c r="AH574" s="256" t="n"/>
      <c r="AI574" s="256" t="n"/>
      <c r="AJ574" s="256" t="n"/>
      <c r="AK574" s="256" t="n"/>
      <c r="AL574" s="256" t="n"/>
      <c r="AM574" s="256" t="n"/>
      <c r="AN574" s="256" t="n"/>
      <c r="AO574" s="256" t="n"/>
      <c r="AP574" s="256" t="n"/>
      <c r="AQ574" s="256" t="n"/>
      <c r="AR574" s="256" t="n"/>
      <c r="AS574" s="256" t="n"/>
      <c r="AT574" s="256" t="n"/>
      <c r="AU574" s="237">
        <f>IF(COUNTA(AH574:AT574)=0,"",ROUND(AVERAGE(AH574:AT574),1))</f>
        <v/>
      </c>
    </row>
    <row r="575" ht="14.4" customHeight="1" s="185">
      <c r="A575" s="255" t="n">
        <v>2</v>
      </c>
      <c r="B575" s="194">
        <f t="array" ref="B575:B575">IFERROR(INDEX(Liste_Enfants!B$4:B$53,SMALL(IF(Liste_Enfants!E$4:E$53="D",ROW(Liste_Enfants!E$4:E$53)-3),2))&amp;" "&amp;INDEX(Liste_Enfants!C$4:C$53,SMALL(IF(Liste_Enfants!E$4:E$53="D",ROW(Liste_Enfants!E$4:E$53)-3),2)),"")</f>
        <v/>
      </c>
      <c r="C575" s="235" t="n"/>
      <c r="D575" s="256" t="n"/>
      <c r="E575" s="256" t="n"/>
      <c r="F575" s="256" t="n"/>
      <c r="G575" s="256" t="n"/>
      <c r="H575" s="256" t="n"/>
      <c r="I575" s="256" t="n"/>
      <c r="J575" s="256" t="n"/>
      <c r="K575" s="256" t="n"/>
      <c r="L575" s="256" t="n"/>
      <c r="M575" s="256" t="n"/>
      <c r="N575" s="256" t="n"/>
      <c r="O575" s="256" t="n"/>
      <c r="P575" s="256" t="n"/>
      <c r="Q575" s="264">
        <f>IF(COUNTA(D575:P575)=0,"",ROUND(AVERAGE(D575:P575),1))</f>
        <v/>
      </c>
      <c r="S575" s="256" t="n"/>
      <c r="T575" s="256" t="n"/>
      <c r="U575" s="256" t="n"/>
      <c r="V575" s="256" t="n"/>
      <c r="W575" s="256" t="n"/>
      <c r="X575" s="256" t="n"/>
      <c r="Y575" s="256" t="n"/>
      <c r="Z575" s="256" t="n"/>
      <c r="AA575" s="256" t="n"/>
      <c r="AB575" s="256" t="n"/>
      <c r="AC575" s="256" t="n"/>
      <c r="AD575" s="256" t="n"/>
      <c r="AE575" s="256" t="n"/>
      <c r="AF575" s="264">
        <f>IF(COUNTA(S575:AE575)=0,"",ROUND(AVERAGE(S575:AE575),1))</f>
        <v/>
      </c>
      <c r="AH575" s="256" t="n"/>
      <c r="AI575" s="256" t="n"/>
      <c r="AJ575" s="256" t="n"/>
      <c r="AK575" s="256" t="n"/>
      <c r="AL575" s="256" t="n"/>
      <c r="AM575" s="256" t="n"/>
      <c r="AN575" s="256" t="n"/>
      <c r="AO575" s="256" t="n"/>
      <c r="AP575" s="256" t="n"/>
      <c r="AQ575" s="256" t="n"/>
      <c r="AR575" s="256" t="n"/>
      <c r="AS575" s="256" t="n"/>
      <c r="AT575" s="256" t="n"/>
      <c r="AU575" s="237">
        <f>IF(COUNTA(AH575:AT575)=0,"",ROUND(AVERAGE(AH575:AT575),1))</f>
        <v/>
      </c>
    </row>
    <row r="576" ht="14.4" customHeight="1" s="185">
      <c r="A576" s="255" t="n">
        <v>3</v>
      </c>
      <c r="B576" s="194">
        <f t="array" ref="B576:B576">IFERROR(INDEX(Liste_Enfants!B$4:B$53,SMALL(IF(Liste_Enfants!E$4:E$53="D",ROW(Liste_Enfants!E$4:E$53)-3),3))&amp;" "&amp;INDEX(Liste_Enfants!C$4:C$53,SMALL(IF(Liste_Enfants!E$4:E$53="D",ROW(Liste_Enfants!E$4:E$53)-3),3)),"")</f>
        <v/>
      </c>
      <c r="C576" s="235" t="n"/>
      <c r="D576" s="256" t="n"/>
      <c r="E576" s="256" t="n"/>
      <c r="F576" s="256" t="n"/>
      <c r="G576" s="256" t="n"/>
      <c r="H576" s="256" t="n"/>
      <c r="I576" s="256" t="n"/>
      <c r="J576" s="256" t="n"/>
      <c r="K576" s="256" t="n"/>
      <c r="L576" s="256" t="n"/>
      <c r="M576" s="256" t="n"/>
      <c r="N576" s="256" t="n"/>
      <c r="O576" s="256" t="n"/>
      <c r="P576" s="256" t="n"/>
      <c r="Q576" s="264">
        <f>IF(COUNTA(D576:P576)=0,"",ROUND(AVERAGE(D576:P576),1))</f>
        <v/>
      </c>
      <c r="S576" s="256" t="n"/>
      <c r="T576" s="256" t="n"/>
      <c r="U576" s="256" t="n"/>
      <c r="V576" s="256" t="n"/>
      <c r="W576" s="256" t="n"/>
      <c r="X576" s="256" t="n"/>
      <c r="Y576" s="256" t="n"/>
      <c r="Z576" s="256" t="n"/>
      <c r="AA576" s="256" t="n"/>
      <c r="AB576" s="256" t="n"/>
      <c r="AC576" s="256" t="n"/>
      <c r="AD576" s="256" t="n"/>
      <c r="AE576" s="256" t="n"/>
      <c r="AF576" s="264">
        <f>IF(COUNTA(S576:AE576)=0,"",ROUND(AVERAGE(S576:AE576),1))</f>
        <v/>
      </c>
      <c r="AH576" s="256" t="n"/>
      <c r="AI576" s="256" t="n"/>
      <c r="AJ576" s="256" t="n"/>
      <c r="AK576" s="256" t="n"/>
      <c r="AL576" s="256" t="n"/>
      <c r="AM576" s="256" t="n"/>
      <c r="AN576" s="256" t="n"/>
      <c r="AO576" s="256" t="n"/>
      <c r="AP576" s="256" t="n"/>
      <c r="AQ576" s="256" t="n"/>
      <c r="AR576" s="256" t="n"/>
      <c r="AS576" s="256" t="n"/>
      <c r="AT576" s="256" t="n"/>
      <c r="AU576" s="237">
        <f>IF(COUNTA(AH576:AT576)=0,"",ROUND(AVERAGE(AH576:AT576),1))</f>
        <v/>
      </c>
    </row>
    <row r="577" ht="14.4" customHeight="1" s="185">
      <c r="A577" s="255" t="n">
        <v>4</v>
      </c>
      <c r="B577" s="194">
        <f t="array" ref="B577:B577">IFERROR(INDEX(Liste_Enfants!B$4:B$53,SMALL(IF(Liste_Enfants!E$4:E$53="D",ROW(Liste_Enfants!E$4:E$53)-3),4))&amp;" "&amp;INDEX(Liste_Enfants!C$4:C$53,SMALL(IF(Liste_Enfants!E$4:E$53="D",ROW(Liste_Enfants!E$4:E$53)-3),4)),"")</f>
        <v/>
      </c>
      <c r="C577" s="235" t="n"/>
      <c r="D577" s="256" t="n"/>
      <c r="E577" s="256" t="n"/>
      <c r="F577" s="256" t="n"/>
      <c r="G577" s="256" t="n"/>
      <c r="H577" s="256" t="n"/>
      <c r="I577" s="256" t="n"/>
      <c r="J577" s="256" t="n"/>
      <c r="K577" s="256" t="n"/>
      <c r="L577" s="256" t="n"/>
      <c r="M577" s="256" t="n"/>
      <c r="N577" s="256" t="n"/>
      <c r="O577" s="256" t="n"/>
      <c r="P577" s="256" t="n"/>
      <c r="Q577" s="264">
        <f>IF(COUNTA(D577:P577)=0,"",ROUND(AVERAGE(D577:P577),1))</f>
        <v/>
      </c>
      <c r="S577" s="256" t="n"/>
      <c r="T577" s="256" t="n"/>
      <c r="U577" s="256" t="n"/>
      <c r="V577" s="256" t="n"/>
      <c r="W577" s="256" t="n"/>
      <c r="X577" s="256" t="n"/>
      <c r="Y577" s="256" t="n"/>
      <c r="Z577" s="256" t="n"/>
      <c r="AA577" s="256" t="n"/>
      <c r="AB577" s="256" t="n"/>
      <c r="AC577" s="256" t="n"/>
      <c r="AD577" s="256" t="n"/>
      <c r="AE577" s="256" t="n"/>
      <c r="AF577" s="264">
        <f>IF(COUNTA(S577:AE577)=0,"",ROUND(AVERAGE(S577:AE577),1))</f>
        <v/>
      </c>
      <c r="AH577" s="256" t="n"/>
      <c r="AI577" s="256" t="n"/>
      <c r="AJ577" s="256" t="n"/>
      <c r="AK577" s="256" t="n"/>
      <c r="AL577" s="256" t="n"/>
      <c r="AM577" s="256" t="n"/>
      <c r="AN577" s="256" t="n"/>
      <c r="AO577" s="256" t="n"/>
      <c r="AP577" s="256" t="n"/>
      <c r="AQ577" s="256" t="n"/>
      <c r="AR577" s="256" t="n"/>
      <c r="AS577" s="256" t="n"/>
      <c r="AT577" s="256" t="n"/>
      <c r="AU577" s="237">
        <f>IF(COUNTA(AH577:AT577)=0,"",ROUND(AVERAGE(AH577:AT577),1))</f>
        <v/>
      </c>
    </row>
    <row r="578" ht="14.4" customHeight="1" s="185">
      <c r="A578" s="255" t="n">
        <v>5</v>
      </c>
      <c r="B578" s="194">
        <f t="array" ref="B578:B578">IFERROR(INDEX(Liste_Enfants!B$4:B$53,SMALL(IF(Liste_Enfants!E$4:E$53="D",ROW(Liste_Enfants!E$4:E$53)-3),5))&amp;" "&amp;INDEX(Liste_Enfants!C$4:C$53,SMALL(IF(Liste_Enfants!E$4:E$53="D",ROW(Liste_Enfants!E$4:E$53)-3),5)),"")</f>
        <v/>
      </c>
      <c r="C578" s="235" t="n"/>
      <c r="D578" s="256" t="n"/>
      <c r="E578" s="256" t="n"/>
      <c r="F578" s="256" t="n"/>
      <c r="G578" s="256" t="n"/>
      <c r="H578" s="256" t="n"/>
      <c r="I578" s="256" t="n"/>
      <c r="J578" s="256" t="n"/>
      <c r="K578" s="256" t="n"/>
      <c r="L578" s="256" t="n"/>
      <c r="M578" s="256" t="n"/>
      <c r="N578" s="256" t="n"/>
      <c r="O578" s="256" t="n"/>
      <c r="P578" s="256" t="n"/>
      <c r="Q578" s="264">
        <f>IF(COUNTA(D578:P578)=0,"",ROUND(AVERAGE(D578:P578),1))</f>
        <v/>
      </c>
      <c r="S578" s="256" t="n"/>
      <c r="T578" s="256" t="n"/>
      <c r="U578" s="256" t="n"/>
      <c r="V578" s="256" t="n"/>
      <c r="W578" s="256" t="n"/>
      <c r="X578" s="256" t="n"/>
      <c r="Y578" s="256" t="n"/>
      <c r="Z578" s="256" t="n"/>
      <c r="AA578" s="256" t="n"/>
      <c r="AB578" s="256" t="n"/>
      <c r="AC578" s="256" t="n"/>
      <c r="AD578" s="256" t="n"/>
      <c r="AE578" s="256" t="n"/>
      <c r="AF578" s="264">
        <f>IF(COUNTA(S578:AE578)=0,"",ROUND(AVERAGE(S578:AE578),1))</f>
        <v/>
      </c>
      <c r="AH578" s="256" t="n"/>
      <c r="AI578" s="256" t="n"/>
      <c r="AJ578" s="256" t="n"/>
      <c r="AK578" s="256" t="n"/>
      <c r="AL578" s="256" t="n"/>
      <c r="AM578" s="256" t="n"/>
      <c r="AN578" s="256" t="n"/>
      <c r="AO578" s="256" t="n"/>
      <c r="AP578" s="256" t="n"/>
      <c r="AQ578" s="256" t="n"/>
      <c r="AR578" s="256" t="n"/>
      <c r="AS578" s="256" t="n"/>
      <c r="AT578" s="256" t="n"/>
      <c r="AU578" s="237">
        <f>IF(COUNTA(AH578:AT578)=0,"",ROUND(AVERAGE(AH578:AT578),1))</f>
        <v/>
      </c>
    </row>
    <row r="579" ht="14.4" customHeight="1" s="185">
      <c r="A579" s="255" t="n">
        <v>6</v>
      </c>
      <c r="B579" s="194">
        <f t="array" ref="B579:B579">IFERROR(INDEX(Liste_Enfants!B$4:B$53,SMALL(IF(Liste_Enfants!E$4:E$53="D",ROW(Liste_Enfants!E$4:E$53)-3),6))&amp;" "&amp;INDEX(Liste_Enfants!C$4:C$53,SMALL(IF(Liste_Enfants!E$4:E$53="D",ROW(Liste_Enfants!E$4:E$53)-3),6)),"")</f>
        <v/>
      </c>
      <c r="C579" s="235" t="n"/>
      <c r="D579" s="256" t="n"/>
      <c r="E579" s="256" t="n"/>
      <c r="F579" s="256" t="n"/>
      <c r="G579" s="256" t="n"/>
      <c r="H579" s="256" t="n"/>
      <c r="I579" s="256" t="n"/>
      <c r="J579" s="256" t="n"/>
      <c r="K579" s="256" t="n"/>
      <c r="L579" s="256" t="n"/>
      <c r="M579" s="256" t="n"/>
      <c r="N579" s="256" t="n"/>
      <c r="O579" s="256" t="n"/>
      <c r="P579" s="256" t="n"/>
      <c r="Q579" s="264">
        <f>IF(COUNTA(D579:P579)=0,"",ROUND(AVERAGE(D579:P579),1))</f>
        <v/>
      </c>
      <c r="S579" s="256" t="n"/>
      <c r="T579" s="256" t="n"/>
      <c r="U579" s="256" t="n"/>
      <c r="V579" s="256" t="n"/>
      <c r="W579" s="256" t="n"/>
      <c r="X579" s="256" t="n"/>
      <c r="Y579" s="256" t="n"/>
      <c r="Z579" s="256" t="n"/>
      <c r="AA579" s="256" t="n"/>
      <c r="AB579" s="256" t="n"/>
      <c r="AC579" s="256" t="n"/>
      <c r="AD579" s="256" t="n"/>
      <c r="AE579" s="256" t="n"/>
      <c r="AF579" s="264">
        <f>IF(COUNTA(S579:AE579)=0,"",ROUND(AVERAGE(S579:AE579),1))</f>
        <v/>
      </c>
      <c r="AH579" s="256" t="n"/>
      <c r="AI579" s="256" t="n"/>
      <c r="AJ579" s="256" t="n"/>
      <c r="AK579" s="256" t="n"/>
      <c r="AL579" s="256" t="n"/>
      <c r="AM579" s="256" t="n"/>
      <c r="AN579" s="256" t="n"/>
      <c r="AO579" s="256" t="n"/>
      <c r="AP579" s="256" t="n"/>
      <c r="AQ579" s="256" t="n"/>
      <c r="AR579" s="256" t="n"/>
      <c r="AS579" s="256" t="n"/>
      <c r="AT579" s="256" t="n"/>
      <c r="AU579" s="237">
        <f>IF(COUNTA(AH579:AT579)=0,"",ROUND(AVERAGE(AH579:AT579),1))</f>
        <v/>
      </c>
    </row>
    <row r="580" ht="14.4" customHeight="1" s="185">
      <c r="A580" s="255" t="n">
        <v>7</v>
      </c>
      <c r="B580" s="194">
        <f t="array" ref="B580:B580">IFERROR(INDEX(Liste_Enfants!B$4:B$53,SMALL(IF(Liste_Enfants!E$4:E$53="D",ROW(Liste_Enfants!E$4:E$53)-3),7))&amp;" "&amp;INDEX(Liste_Enfants!C$4:C$53,SMALL(IF(Liste_Enfants!E$4:E$53="D",ROW(Liste_Enfants!E$4:E$53)-3),7)),"")</f>
        <v/>
      </c>
      <c r="C580" s="235" t="n"/>
      <c r="D580" s="256" t="n"/>
      <c r="E580" s="256" t="n"/>
      <c r="F580" s="256" t="n"/>
      <c r="G580" s="256" t="n"/>
      <c r="H580" s="256" t="n"/>
      <c r="I580" s="256" t="n"/>
      <c r="J580" s="256" t="n"/>
      <c r="K580" s="256" t="n"/>
      <c r="L580" s="256" t="n"/>
      <c r="M580" s="256" t="n"/>
      <c r="N580" s="256" t="n"/>
      <c r="O580" s="256" t="n"/>
      <c r="P580" s="256" t="n"/>
      <c r="Q580" s="264">
        <f>IF(COUNTA(D580:P580)=0,"",ROUND(AVERAGE(D580:P580),1))</f>
        <v/>
      </c>
      <c r="S580" s="256" t="n"/>
      <c r="T580" s="256" t="n"/>
      <c r="U580" s="256" t="n"/>
      <c r="V580" s="256" t="n"/>
      <c r="W580" s="256" t="n"/>
      <c r="X580" s="256" t="n"/>
      <c r="Y580" s="256" t="n"/>
      <c r="Z580" s="256" t="n"/>
      <c r="AA580" s="256" t="n"/>
      <c r="AB580" s="256" t="n"/>
      <c r="AC580" s="256" t="n"/>
      <c r="AD580" s="256" t="n"/>
      <c r="AE580" s="256" t="n"/>
      <c r="AF580" s="264">
        <f>IF(COUNTA(S580:AE580)=0,"",ROUND(AVERAGE(S580:AE580),1))</f>
        <v/>
      </c>
      <c r="AH580" s="256" t="n"/>
      <c r="AI580" s="256" t="n"/>
      <c r="AJ580" s="256" t="n"/>
      <c r="AK580" s="256" t="n"/>
      <c r="AL580" s="256" t="n"/>
      <c r="AM580" s="256" t="n"/>
      <c r="AN580" s="256" t="n"/>
      <c r="AO580" s="256" t="n"/>
      <c r="AP580" s="256" t="n"/>
      <c r="AQ580" s="256" t="n"/>
      <c r="AR580" s="256" t="n"/>
      <c r="AS580" s="256" t="n"/>
      <c r="AT580" s="256" t="n"/>
      <c r="AU580" s="237">
        <f>IF(COUNTA(AH580:AT580)=0,"",ROUND(AVERAGE(AH580:AT580),1))</f>
        <v/>
      </c>
    </row>
    <row r="581" ht="14.4" customHeight="1" s="185">
      <c r="A581" s="255" t="n">
        <v>8</v>
      </c>
      <c r="B581" s="194">
        <f t="array" ref="B581:B581">IFERROR(INDEX(Liste_Enfants!B$4:B$53,SMALL(IF(Liste_Enfants!E$4:E$53="D",ROW(Liste_Enfants!E$4:E$53)-3),8))&amp;" "&amp;INDEX(Liste_Enfants!C$4:C$53,SMALL(IF(Liste_Enfants!E$4:E$53="D",ROW(Liste_Enfants!E$4:E$53)-3),8)),"")</f>
        <v/>
      </c>
      <c r="C581" s="235" t="n"/>
      <c r="D581" s="256" t="n"/>
      <c r="E581" s="256" t="n"/>
      <c r="F581" s="256" t="n"/>
      <c r="G581" s="256" t="n"/>
      <c r="H581" s="256" t="n"/>
      <c r="I581" s="256" t="n"/>
      <c r="J581" s="256" t="n"/>
      <c r="K581" s="256" t="n"/>
      <c r="L581" s="256" t="n"/>
      <c r="M581" s="256" t="n"/>
      <c r="N581" s="256" t="n"/>
      <c r="O581" s="256" t="n"/>
      <c r="P581" s="256" t="n"/>
      <c r="Q581" s="264">
        <f>IF(COUNTA(D581:P581)=0,"",ROUND(AVERAGE(D581:P581),1))</f>
        <v/>
      </c>
      <c r="S581" s="256" t="n"/>
      <c r="T581" s="256" t="n"/>
      <c r="U581" s="256" t="n"/>
      <c r="V581" s="256" t="n"/>
      <c r="W581" s="256" t="n"/>
      <c r="X581" s="256" t="n"/>
      <c r="Y581" s="256" t="n"/>
      <c r="Z581" s="256" t="n"/>
      <c r="AA581" s="256" t="n"/>
      <c r="AB581" s="256" t="n"/>
      <c r="AC581" s="256" t="n"/>
      <c r="AD581" s="256" t="n"/>
      <c r="AE581" s="256" t="n"/>
      <c r="AF581" s="264">
        <f>IF(COUNTA(S581:AE581)=0,"",ROUND(AVERAGE(S581:AE581),1))</f>
        <v/>
      </c>
      <c r="AH581" s="256" t="n"/>
      <c r="AI581" s="256" t="n"/>
      <c r="AJ581" s="256" t="n"/>
      <c r="AK581" s="256" t="n"/>
      <c r="AL581" s="256" t="n"/>
      <c r="AM581" s="256" t="n"/>
      <c r="AN581" s="256" t="n"/>
      <c r="AO581" s="256" t="n"/>
      <c r="AP581" s="256" t="n"/>
      <c r="AQ581" s="256" t="n"/>
      <c r="AR581" s="256" t="n"/>
      <c r="AS581" s="256" t="n"/>
      <c r="AT581" s="256" t="n"/>
      <c r="AU581" s="237">
        <f>IF(COUNTA(AH581:AT581)=0,"",ROUND(AVERAGE(AH581:AT581),1))</f>
        <v/>
      </c>
    </row>
    <row r="582" ht="14.4" customHeight="1" s="185">
      <c r="A582" s="255" t="n">
        <v>9</v>
      </c>
      <c r="B582" s="194">
        <f t="array" ref="B582:B582">IFERROR(INDEX(Liste_Enfants!B$4:B$53,SMALL(IF(Liste_Enfants!E$4:E$53="D",ROW(Liste_Enfants!E$4:E$53)-3),9))&amp;" "&amp;INDEX(Liste_Enfants!C$4:C$53,SMALL(IF(Liste_Enfants!E$4:E$53="D",ROW(Liste_Enfants!E$4:E$53)-3),9)),"")</f>
        <v/>
      </c>
      <c r="C582" s="235" t="n"/>
      <c r="D582" s="256" t="n"/>
      <c r="E582" s="256" t="n"/>
      <c r="F582" s="256" t="n"/>
      <c r="G582" s="256" t="n"/>
      <c r="H582" s="256" t="n"/>
      <c r="I582" s="256" t="n"/>
      <c r="J582" s="256" t="n"/>
      <c r="K582" s="256" t="n"/>
      <c r="L582" s="256" t="n"/>
      <c r="M582" s="256" t="n"/>
      <c r="N582" s="256" t="n"/>
      <c r="O582" s="256" t="n"/>
      <c r="P582" s="256" t="n"/>
      <c r="Q582" s="264">
        <f>IF(COUNTA(D582:P582)=0,"",ROUND(AVERAGE(D582:P582),1))</f>
        <v/>
      </c>
      <c r="S582" s="256" t="n"/>
      <c r="T582" s="256" t="n"/>
      <c r="U582" s="256" t="n"/>
      <c r="V582" s="256" t="n"/>
      <c r="W582" s="256" t="n"/>
      <c r="X582" s="256" t="n"/>
      <c r="Y582" s="256" t="n"/>
      <c r="Z582" s="256" t="n"/>
      <c r="AA582" s="256" t="n"/>
      <c r="AB582" s="256" t="n"/>
      <c r="AC582" s="256" t="n"/>
      <c r="AD582" s="256" t="n"/>
      <c r="AE582" s="256" t="n"/>
      <c r="AF582" s="264">
        <f>IF(COUNTA(S582:AE582)=0,"",ROUND(AVERAGE(S582:AE582),1))</f>
        <v/>
      </c>
      <c r="AH582" s="256" t="n"/>
      <c r="AI582" s="256" t="n"/>
      <c r="AJ582" s="256" t="n"/>
      <c r="AK582" s="256" t="n"/>
      <c r="AL582" s="256" t="n"/>
      <c r="AM582" s="256" t="n"/>
      <c r="AN582" s="256" t="n"/>
      <c r="AO582" s="256" t="n"/>
      <c r="AP582" s="256" t="n"/>
      <c r="AQ582" s="256" t="n"/>
      <c r="AR582" s="256" t="n"/>
      <c r="AS582" s="256" t="n"/>
      <c r="AT582" s="256" t="n"/>
      <c r="AU582" s="237">
        <f>IF(COUNTA(AH582:AT582)=0,"",ROUND(AVERAGE(AH582:AT582),1))</f>
        <v/>
      </c>
    </row>
    <row r="583" ht="14.4" customHeight="1" s="185">
      <c r="A583" s="255" t="n">
        <v>10</v>
      </c>
      <c r="B583" s="194">
        <f t="array" ref="B583:B583">IFERROR(INDEX(Liste_Enfants!B$4:B$53,SMALL(IF(Liste_Enfants!E$4:E$53="D",ROW(Liste_Enfants!E$4:E$53)-3),10))&amp;" "&amp;INDEX(Liste_Enfants!C$4:C$53,SMALL(IF(Liste_Enfants!E$4:E$53="D",ROW(Liste_Enfants!E$4:E$53)-3),10)),"")</f>
        <v/>
      </c>
      <c r="C583" s="235" t="n"/>
      <c r="D583" s="256" t="n"/>
      <c r="E583" s="256" t="n"/>
      <c r="F583" s="256" t="n"/>
      <c r="G583" s="256" t="n"/>
      <c r="H583" s="256" t="n"/>
      <c r="I583" s="256" t="n"/>
      <c r="J583" s="256" t="n"/>
      <c r="K583" s="256" t="n"/>
      <c r="L583" s="256" t="n"/>
      <c r="M583" s="256" t="n"/>
      <c r="N583" s="256" t="n"/>
      <c r="O583" s="256" t="n"/>
      <c r="P583" s="256" t="n"/>
      <c r="Q583" s="264">
        <f>IF(COUNTA(D583:P583)=0,"",ROUND(AVERAGE(D583:P583),1))</f>
        <v/>
      </c>
      <c r="S583" s="256" t="n"/>
      <c r="T583" s="256" t="n"/>
      <c r="U583" s="256" t="n"/>
      <c r="V583" s="256" t="n"/>
      <c r="W583" s="256" t="n"/>
      <c r="X583" s="256" t="n"/>
      <c r="Y583" s="256" t="n"/>
      <c r="Z583" s="256" t="n"/>
      <c r="AA583" s="256" t="n"/>
      <c r="AB583" s="256" t="n"/>
      <c r="AC583" s="256" t="n"/>
      <c r="AD583" s="256" t="n"/>
      <c r="AE583" s="256" t="n"/>
      <c r="AF583" s="264">
        <f>IF(COUNTA(S583:AE583)=0,"",ROUND(AVERAGE(S583:AE583),1))</f>
        <v/>
      </c>
      <c r="AH583" s="256" t="n"/>
      <c r="AI583" s="256" t="n"/>
      <c r="AJ583" s="256" t="n"/>
      <c r="AK583" s="256" t="n"/>
      <c r="AL583" s="256" t="n"/>
      <c r="AM583" s="256" t="n"/>
      <c r="AN583" s="256" t="n"/>
      <c r="AO583" s="256" t="n"/>
      <c r="AP583" s="256" t="n"/>
      <c r="AQ583" s="256" t="n"/>
      <c r="AR583" s="256" t="n"/>
      <c r="AS583" s="256" t="n"/>
      <c r="AT583" s="256" t="n"/>
      <c r="AU583" s="237">
        <f>IF(COUNTA(AH583:AT583)=0,"",ROUND(AVERAGE(AH583:AT583),1))</f>
        <v/>
      </c>
    </row>
    <row r="584" ht="14.4" customHeight="1" s="185">
      <c r="A584" s="255" t="n">
        <v>11</v>
      </c>
      <c r="B584" s="194">
        <f t="array" ref="B584:B584">IFERROR(INDEX(Liste_Enfants!B$4:B$53,SMALL(IF(Liste_Enfants!E$4:E$53="D",ROW(Liste_Enfants!E$4:E$53)-3),11))&amp;" "&amp;INDEX(Liste_Enfants!C$4:C$53,SMALL(IF(Liste_Enfants!E$4:E$53="D",ROW(Liste_Enfants!E$4:E$53)-3),11)),"")</f>
        <v/>
      </c>
      <c r="C584" s="235" t="n"/>
      <c r="D584" s="256" t="n"/>
      <c r="E584" s="256" t="n"/>
      <c r="F584" s="256" t="n"/>
      <c r="G584" s="256" t="n"/>
      <c r="H584" s="256" t="n"/>
      <c r="I584" s="256" t="n"/>
      <c r="J584" s="256" t="n"/>
      <c r="K584" s="256" t="n"/>
      <c r="L584" s="256" t="n"/>
      <c r="M584" s="256" t="n"/>
      <c r="N584" s="256" t="n"/>
      <c r="O584" s="256" t="n"/>
      <c r="P584" s="256" t="n"/>
      <c r="Q584" s="264">
        <f>IF(COUNTA(D584:P584)=0,"",ROUND(AVERAGE(D584:P584),1))</f>
        <v/>
      </c>
      <c r="S584" s="256" t="n"/>
      <c r="T584" s="256" t="n"/>
      <c r="U584" s="256" t="n"/>
      <c r="V584" s="256" t="n"/>
      <c r="W584" s="256" t="n"/>
      <c r="X584" s="256" t="n"/>
      <c r="Y584" s="256" t="n"/>
      <c r="Z584" s="256" t="n"/>
      <c r="AA584" s="256" t="n"/>
      <c r="AB584" s="256" t="n"/>
      <c r="AC584" s="256" t="n"/>
      <c r="AD584" s="256" t="n"/>
      <c r="AE584" s="256" t="n"/>
      <c r="AF584" s="264">
        <f>IF(COUNTA(S584:AE584)=0,"",ROUND(AVERAGE(S584:AE584),1))</f>
        <v/>
      </c>
      <c r="AH584" s="256" t="n"/>
      <c r="AI584" s="256" t="n"/>
      <c r="AJ584" s="256" t="n"/>
      <c r="AK584" s="256" t="n"/>
      <c r="AL584" s="256" t="n"/>
      <c r="AM584" s="256" t="n"/>
      <c r="AN584" s="256" t="n"/>
      <c r="AO584" s="256" t="n"/>
      <c r="AP584" s="256" t="n"/>
      <c r="AQ584" s="256" t="n"/>
      <c r="AR584" s="256" t="n"/>
      <c r="AS584" s="256" t="n"/>
      <c r="AT584" s="256" t="n"/>
      <c r="AU584" s="237">
        <f>IF(COUNTA(AH584:AT584)=0,"",ROUND(AVERAGE(AH584:AT584),1))</f>
        <v/>
      </c>
    </row>
    <row r="585" ht="14.4" customHeight="1" s="185">
      <c r="A585" s="255" t="n">
        <v>12</v>
      </c>
      <c r="B585" s="194">
        <f t="array" ref="B585:B585">IFERROR(INDEX(Liste_Enfants!B$4:B$53,SMALL(IF(Liste_Enfants!E$4:E$53="D",ROW(Liste_Enfants!E$4:E$53)-3),12))&amp;" "&amp;INDEX(Liste_Enfants!C$4:C$53,SMALL(IF(Liste_Enfants!E$4:E$53="D",ROW(Liste_Enfants!E$4:E$53)-3),12)),"")</f>
        <v/>
      </c>
      <c r="C585" s="235" t="n"/>
      <c r="D585" s="256" t="n"/>
      <c r="E585" s="256" t="n"/>
      <c r="F585" s="256" t="n"/>
      <c r="G585" s="256" t="n"/>
      <c r="H585" s="256" t="n"/>
      <c r="I585" s="256" t="n"/>
      <c r="J585" s="256" t="n"/>
      <c r="K585" s="256" t="n"/>
      <c r="L585" s="256" t="n"/>
      <c r="M585" s="256" t="n"/>
      <c r="N585" s="256" t="n"/>
      <c r="O585" s="256" t="n"/>
      <c r="P585" s="256" t="n"/>
      <c r="Q585" s="264">
        <f>IF(COUNTA(D585:P585)=0,"",ROUND(AVERAGE(D585:P585),1))</f>
        <v/>
      </c>
      <c r="S585" s="256" t="n"/>
      <c r="T585" s="256" t="n"/>
      <c r="U585" s="256" t="n"/>
      <c r="V585" s="256" t="n"/>
      <c r="W585" s="256" t="n"/>
      <c r="X585" s="256" t="n"/>
      <c r="Y585" s="256" t="n"/>
      <c r="Z585" s="256" t="n"/>
      <c r="AA585" s="256" t="n"/>
      <c r="AB585" s="256" t="n"/>
      <c r="AC585" s="256" t="n"/>
      <c r="AD585" s="256" t="n"/>
      <c r="AE585" s="256" t="n"/>
      <c r="AF585" s="264">
        <f>IF(COUNTA(S585:AE585)=0,"",ROUND(AVERAGE(S585:AE585),1))</f>
        <v/>
      </c>
      <c r="AH585" s="256" t="n"/>
      <c r="AI585" s="256" t="n"/>
      <c r="AJ585" s="256" t="n"/>
      <c r="AK585" s="256" t="n"/>
      <c r="AL585" s="256" t="n"/>
      <c r="AM585" s="256" t="n"/>
      <c r="AN585" s="256" t="n"/>
      <c r="AO585" s="256" t="n"/>
      <c r="AP585" s="256" t="n"/>
      <c r="AQ585" s="256" t="n"/>
      <c r="AR585" s="256" t="n"/>
      <c r="AS585" s="256" t="n"/>
      <c r="AT585" s="256" t="n"/>
      <c r="AU585" s="237">
        <f>IF(COUNTA(AH585:AT585)=0,"",ROUND(AVERAGE(AH585:AT585),1))</f>
        <v/>
      </c>
    </row>
    <row r="586" ht="14.4" customHeight="1" s="185">
      <c r="A586" s="255" t="n">
        <v>13</v>
      </c>
      <c r="B586" s="194">
        <f t="array" ref="B586:B586">IFERROR(INDEX(Liste_Enfants!B$4:B$53,SMALL(IF(Liste_Enfants!E$4:E$53="D",ROW(Liste_Enfants!E$4:E$53)-3),13))&amp;" "&amp;INDEX(Liste_Enfants!C$4:C$53,SMALL(IF(Liste_Enfants!E$4:E$53="D",ROW(Liste_Enfants!E$4:E$53)-3),13)),"")</f>
        <v/>
      </c>
      <c r="C586" s="235" t="n"/>
      <c r="D586" s="256" t="n"/>
      <c r="E586" s="256" t="n"/>
      <c r="F586" s="256" t="n"/>
      <c r="G586" s="256" t="n"/>
      <c r="H586" s="256" t="n"/>
      <c r="I586" s="256" t="n"/>
      <c r="J586" s="256" t="n"/>
      <c r="K586" s="256" t="n"/>
      <c r="L586" s="256" t="n"/>
      <c r="M586" s="256" t="n"/>
      <c r="N586" s="256" t="n"/>
      <c r="O586" s="256" t="n"/>
      <c r="P586" s="256" t="n"/>
      <c r="Q586" s="264">
        <f>IF(COUNTA(D586:P586)=0,"",ROUND(AVERAGE(D586:P586),1))</f>
        <v/>
      </c>
      <c r="S586" s="256" t="n"/>
      <c r="T586" s="256" t="n"/>
      <c r="U586" s="256" t="n"/>
      <c r="V586" s="256" t="n"/>
      <c r="W586" s="256" t="n"/>
      <c r="X586" s="256" t="n"/>
      <c r="Y586" s="256" t="n"/>
      <c r="Z586" s="256" t="n"/>
      <c r="AA586" s="256" t="n"/>
      <c r="AB586" s="256" t="n"/>
      <c r="AC586" s="256" t="n"/>
      <c r="AD586" s="256" t="n"/>
      <c r="AE586" s="256" t="n"/>
      <c r="AF586" s="264">
        <f>IF(COUNTA(S586:AE586)=0,"",ROUND(AVERAGE(S586:AE586),1))</f>
        <v/>
      </c>
      <c r="AH586" s="256" t="n"/>
      <c r="AI586" s="256" t="n"/>
      <c r="AJ586" s="256" t="n"/>
      <c r="AK586" s="256" t="n"/>
      <c r="AL586" s="256" t="n"/>
      <c r="AM586" s="256" t="n"/>
      <c r="AN586" s="256" t="n"/>
      <c r="AO586" s="256" t="n"/>
      <c r="AP586" s="256" t="n"/>
      <c r="AQ586" s="256" t="n"/>
      <c r="AR586" s="256" t="n"/>
      <c r="AS586" s="256" t="n"/>
      <c r="AT586" s="256" t="n"/>
      <c r="AU586" s="237">
        <f>IF(COUNTA(AH586:AT586)=0,"",ROUND(AVERAGE(AH586:AT586),1))</f>
        <v/>
      </c>
    </row>
    <row r="587" ht="14.4" customHeight="1" s="185">
      <c r="A587" s="255" t="n">
        <v>14</v>
      </c>
      <c r="B587" s="194">
        <f t="array" ref="B587:B587">IFERROR(INDEX(Liste_Enfants!B$4:B$53,SMALL(IF(Liste_Enfants!E$4:E$53="D",ROW(Liste_Enfants!E$4:E$53)-3),14))&amp;" "&amp;INDEX(Liste_Enfants!C$4:C$53,SMALL(IF(Liste_Enfants!E$4:E$53="D",ROW(Liste_Enfants!E$4:E$53)-3),14)),"")</f>
        <v/>
      </c>
      <c r="C587" s="235" t="n"/>
      <c r="D587" s="256" t="n"/>
      <c r="E587" s="256" t="n"/>
      <c r="F587" s="256" t="n"/>
      <c r="G587" s="256" t="n"/>
      <c r="H587" s="256" t="n"/>
      <c r="I587" s="256" t="n"/>
      <c r="J587" s="256" t="n"/>
      <c r="K587" s="256" t="n"/>
      <c r="L587" s="256" t="n"/>
      <c r="M587" s="256" t="n"/>
      <c r="N587" s="256" t="n"/>
      <c r="O587" s="256" t="n"/>
      <c r="P587" s="256" t="n"/>
      <c r="Q587" s="264">
        <f>IF(COUNTA(D587:P587)=0,"",ROUND(AVERAGE(D587:P587),1))</f>
        <v/>
      </c>
      <c r="S587" s="256" t="n"/>
      <c r="T587" s="256" t="n"/>
      <c r="U587" s="256" t="n"/>
      <c r="V587" s="256" t="n"/>
      <c r="W587" s="256" t="n"/>
      <c r="X587" s="256" t="n"/>
      <c r="Y587" s="256" t="n"/>
      <c r="Z587" s="256" t="n"/>
      <c r="AA587" s="256" t="n"/>
      <c r="AB587" s="256" t="n"/>
      <c r="AC587" s="256" t="n"/>
      <c r="AD587" s="256" t="n"/>
      <c r="AE587" s="256" t="n"/>
      <c r="AF587" s="264">
        <f>IF(COUNTA(S587:AE587)=0,"",ROUND(AVERAGE(S587:AE587),1))</f>
        <v/>
      </c>
      <c r="AH587" s="256" t="n"/>
      <c r="AI587" s="256" t="n"/>
      <c r="AJ587" s="256" t="n"/>
      <c r="AK587" s="256" t="n"/>
      <c r="AL587" s="256" t="n"/>
      <c r="AM587" s="256" t="n"/>
      <c r="AN587" s="256" t="n"/>
      <c r="AO587" s="256" t="n"/>
      <c r="AP587" s="256" t="n"/>
      <c r="AQ587" s="256" t="n"/>
      <c r="AR587" s="256" t="n"/>
      <c r="AS587" s="256" t="n"/>
      <c r="AT587" s="256" t="n"/>
      <c r="AU587" s="237">
        <f>IF(COUNTA(AH587:AT587)=0,"",ROUND(AVERAGE(AH587:AT587),1))</f>
        <v/>
      </c>
    </row>
    <row r="588" ht="14.4" customHeight="1" s="185">
      <c r="A588" s="255" t="n">
        <v>15</v>
      </c>
      <c r="B588" s="194">
        <f t="array" ref="B588:B588">IFERROR(INDEX(Liste_Enfants!B$4:B$53,SMALL(IF(Liste_Enfants!E$4:E$53="D",ROW(Liste_Enfants!E$4:E$53)-3),15))&amp;" "&amp;INDEX(Liste_Enfants!C$4:C$53,SMALL(IF(Liste_Enfants!E$4:E$53="D",ROW(Liste_Enfants!E$4:E$53)-3),15)),"")</f>
        <v/>
      </c>
      <c r="C588" s="235" t="n"/>
      <c r="D588" s="256" t="n"/>
      <c r="E588" s="256" t="n"/>
      <c r="F588" s="256" t="n"/>
      <c r="G588" s="256" t="n"/>
      <c r="H588" s="256" t="n"/>
      <c r="I588" s="256" t="n"/>
      <c r="J588" s="256" t="n"/>
      <c r="K588" s="256" t="n"/>
      <c r="L588" s="256" t="n"/>
      <c r="M588" s="256" t="n"/>
      <c r="N588" s="256" t="n"/>
      <c r="O588" s="256" t="n"/>
      <c r="P588" s="256" t="n"/>
      <c r="Q588" s="264">
        <f>IF(COUNTA(D588:P588)=0,"",ROUND(AVERAGE(D588:P588),1))</f>
        <v/>
      </c>
      <c r="S588" s="256" t="n"/>
      <c r="T588" s="256" t="n"/>
      <c r="U588" s="256" t="n"/>
      <c r="V588" s="256" t="n"/>
      <c r="W588" s="256" t="n"/>
      <c r="X588" s="256" t="n"/>
      <c r="Y588" s="256" t="n"/>
      <c r="Z588" s="256" t="n"/>
      <c r="AA588" s="256" t="n"/>
      <c r="AB588" s="256" t="n"/>
      <c r="AC588" s="256" t="n"/>
      <c r="AD588" s="256" t="n"/>
      <c r="AE588" s="256" t="n"/>
      <c r="AF588" s="264">
        <f>IF(COUNTA(S588:AE588)=0,"",ROUND(AVERAGE(S588:AE588),1))</f>
        <v/>
      </c>
      <c r="AH588" s="256" t="n"/>
      <c r="AI588" s="256" t="n"/>
      <c r="AJ588" s="256" t="n"/>
      <c r="AK588" s="256" t="n"/>
      <c r="AL588" s="256" t="n"/>
      <c r="AM588" s="256" t="n"/>
      <c r="AN588" s="256" t="n"/>
      <c r="AO588" s="256" t="n"/>
      <c r="AP588" s="256" t="n"/>
      <c r="AQ588" s="256" t="n"/>
      <c r="AR588" s="256" t="n"/>
      <c r="AS588" s="256" t="n"/>
      <c r="AT588" s="256" t="n"/>
      <c r="AU588" s="237">
        <f>IF(COUNTA(AH588:AT588)=0,"",ROUND(AVERAGE(AH588:AT588),1))</f>
        <v/>
      </c>
    </row>
    <row r="589" ht="14.4" customHeight="1" s="185">
      <c r="A589" s="257" t="inlineStr">
        <is>
          <t>📊 MOY.</t>
        </is>
      </c>
      <c r="C589" s="235" t="n"/>
      <c r="D589" s="258">
        <f>IF(COUNTA(D574:D588)=0,"",ROUND(AVERAGE(D574:D588),1))</f>
        <v/>
      </c>
      <c r="E589" s="258">
        <f>IF(COUNTA(E574:E588)=0,"",ROUND(AVERAGE(E574:E588),1))</f>
        <v/>
      </c>
      <c r="F589" s="258">
        <f>IF(COUNTA(F574:F588)=0,"",ROUND(AVERAGE(F574:F588),1))</f>
        <v/>
      </c>
      <c r="G589" s="258">
        <f>IF(COUNTA(G574:G588)=0,"",ROUND(AVERAGE(G574:G588),1))</f>
        <v/>
      </c>
      <c r="H589" s="258">
        <f>IF(COUNTA(H574:H588)=0,"",ROUND(AVERAGE(H574:H588),1))</f>
        <v/>
      </c>
      <c r="I589" s="258">
        <f>IF(COUNTA(I574:I588)=0,"",ROUND(AVERAGE(I574:I588),1))</f>
        <v/>
      </c>
      <c r="J589" s="258">
        <f>IF(COUNTA(J574:J588)=0,"",ROUND(AVERAGE(J574:J588),1))</f>
        <v/>
      </c>
      <c r="K589" s="258">
        <f>IF(COUNTA(K574:K588)=0,"",ROUND(AVERAGE(K574:K588),1))</f>
        <v/>
      </c>
      <c r="L589" s="258">
        <f>IF(COUNTA(L574:L588)=0,"",ROUND(AVERAGE(L574:L588),1))</f>
        <v/>
      </c>
      <c r="M589" s="258">
        <f>IF(COUNTA(M574:M588)=0,"",ROUND(AVERAGE(M574:M588),1))</f>
        <v/>
      </c>
      <c r="N589" s="258">
        <f>IF(COUNTA(N574:N588)=0,"",ROUND(AVERAGE(N574:N588),1))</f>
        <v/>
      </c>
      <c r="O589" s="258">
        <f>IF(COUNTA(O574:O588)=0,"",ROUND(AVERAGE(O574:O588),1))</f>
        <v/>
      </c>
      <c r="P589" s="258">
        <f>IF(COUNTA(P574:P588)=0,"",ROUND(AVERAGE(P574:P588),1))</f>
        <v/>
      </c>
      <c r="Q589" s="265">
        <f>IF(COUNTA(Q574:Q588)=0,"",ROUND(AVERAGE(Q574:Q588),1))</f>
        <v/>
      </c>
      <c r="S589" s="258">
        <f>IF(COUNTA(S574:S588)=0,"",ROUND(AVERAGE(S574:S588),1))</f>
        <v/>
      </c>
      <c r="T589" s="258">
        <f>IF(COUNTA(T574:T588)=0,"",ROUND(AVERAGE(T574:T588),1))</f>
        <v/>
      </c>
      <c r="U589" s="258">
        <f>IF(COUNTA(U574:U588)=0,"",ROUND(AVERAGE(U574:U588),1))</f>
        <v/>
      </c>
      <c r="V589" s="258">
        <f>IF(COUNTA(V574:V588)=0,"",ROUND(AVERAGE(V574:V588),1))</f>
        <v/>
      </c>
      <c r="W589" s="258">
        <f>IF(COUNTA(W574:W588)=0,"",ROUND(AVERAGE(W574:W588),1))</f>
        <v/>
      </c>
      <c r="X589" s="258">
        <f>IF(COUNTA(X574:X588)=0,"",ROUND(AVERAGE(X574:X588),1))</f>
        <v/>
      </c>
      <c r="Y589" s="258">
        <f>IF(COUNTA(Y574:Y588)=0,"",ROUND(AVERAGE(Y574:Y588),1))</f>
        <v/>
      </c>
      <c r="Z589" s="258">
        <f>IF(COUNTA(Z574:Z588)=0,"",ROUND(AVERAGE(Z574:Z588),1))</f>
        <v/>
      </c>
      <c r="AA589" s="258">
        <f>IF(COUNTA(AA574:AA588)=0,"",ROUND(AVERAGE(AA574:AA588),1))</f>
        <v/>
      </c>
      <c r="AB589" s="258">
        <f>IF(COUNTA(AB574:AB588)=0,"",ROUND(AVERAGE(AB574:AB588),1))</f>
        <v/>
      </c>
      <c r="AC589" s="258">
        <f>IF(COUNTA(AC574:AC588)=0,"",ROUND(AVERAGE(AC574:AC588),1))</f>
        <v/>
      </c>
      <c r="AD589" s="258">
        <f>IF(COUNTA(AD574:AD588)=0,"",ROUND(AVERAGE(AD574:AD588),1))</f>
        <v/>
      </c>
      <c r="AE589" s="258">
        <f>IF(COUNTA(AE574:AE588)=0,"",ROUND(AVERAGE(AE574:AE588),1))</f>
        <v/>
      </c>
      <c r="AF589" s="265">
        <f>IF(COUNTA(AF574:AF588)=0,"",ROUND(AVERAGE(AF574:AF588),1))</f>
        <v/>
      </c>
      <c r="AH589" s="258">
        <f>IF(COUNTA(AH574:AH588)=0,"",ROUND(AVERAGE(AH574:AH588),1))</f>
        <v/>
      </c>
      <c r="AI589" s="258">
        <f>IF(COUNTA(AI574:AI588)=0,"",ROUND(AVERAGE(AI574:AI588),1))</f>
        <v/>
      </c>
      <c r="AJ589" s="258">
        <f>IF(COUNTA(AJ574:AJ588)=0,"",ROUND(AVERAGE(AJ574:AJ588),1))</f>
        <v/>
      </c>
      <c r="AK589" s="258">
        <f>IF(COUNTA(AK574:AK588)=0,"",ROUND(AVERAGE(AK574:AK588),1))</f>
        <v/>
      </c>
      <c r="AL589" s="258">
        <f>IF(COUNTA(AL574:AL588)=0,"",ROUND(AVERAGE(AL574:AL588),1))</f>
        <v/>
      </c>
      <c r="AM589" s="258">
        <f>IF(COUNTA(AM574:AM588)=0,"",ROUND(AVERAGE(AM574:AM588),1))</f>
        <v/>
      </c>
      <c r="AN589" s="258">
        <f>IF(COUNTA(AN574:AN588)=0,"",ROUND(AVERAGE(AN574:AN588),1))</f>
        <v/>
      </c>
      <c r="AO589" s="258">
        <f>IF(COUNTA(AO574:AO588)=0,"",ROUND(AVERAGE(AO574:AO588),1))</f>
        <v/>
      </c>
      <c r="AP589" s="258">
        <f>IF(COUNTA(AP574:AP588)=0,"",ROUND(AVERAGE(AP574:AP588),1))</f>
        <v/>
      </c>
      <c r="AQ589" s="258">
        <f>IF(COUNTA(AQ574:AQ588)=0,"",ROUND(AVERAGE(AQ574:AQ588),1))</f>
        <v/>
      </c>
      <c r="AR589" s="258">
        <f>IF(COUNTA(AR574:AR588)=0,"",ROUND(AVERAGE(AR574:AR588),1))</f>
        <v/>
      </c>
      <c r="AS589" s="258">
        <f>IF(COUNTA(AS574:AS588)=0,"",ROUND(AVERAGE(AS574:AS588),1))</f>
        <v/>
      </c>
      <c r="AT589" s="258">
        <f>IF(COUNTA(AT574:AT588)=0,"",ROUND(AVERAGE(AT574:AT588),1))</f>
        <v/>
      </c>
      <c r="AU589" s="272">
        <f>IF(COUNTA(AU574:AU588)=0,"",ROUND(AVERAGE(AU574:AU588),1))</f>
        <v/>
      </c>
    </row>
    <row r="590" ht="30" customHeight="1" s="185">
      <c r="A590" s="259" t="inlineStr">
        <is>
          <t>N°</t>
        </is>
      </c>
      <c r="B590" s="243" t="inlineStr">
        <is>
          <t>📅 MARDI</t>
        </is>
      </c>
      <c r="C590" s="228" t="n"/>
      <c r="D590" s="229" t="inlineStr">
        <is>
          <t>Règles</t>
        </is>
      </c>
      <c r="E590" s="229" t="inlineStr">
        <is>
          <t>Coopér.</t>
        </is>
      </c>
      <c r="F590" s="229" t="inlineStr">
        <is>
          <t>Comm.</t>
        </is>
      </c>
      <c r="G590" s="229" t="inlineStr">
        <is>
          <t>Entraide</t>
        </is>
      </c>
      <c r="H590" s="230" t="inlineStr">
        <is>
          <t>Initiat.</t>
        </is>
      </c>
      <c r="I590" s="230" t="inlineStr">
        <is>
          <t>Gest.mat</t>
        </is>
      </c>
      <c r="J590" s="230" t="inlineStr">
        <is>
          <t>Orga.</t>
        </is>
      </c>
      <c r="K590" s="231" t="inlineStr">
        <is>
          <t>Imagin.</t>
        </is>
      </c>
      <c r="L590" s="231" t="inlineStr">
        <is>
          <t>Expr.art</t>
        </is>
      </c>
      <c r="M590" s="231" t="inlineStr">
        <is>
          <t>Expr.corp</t>
        </is>
      </c>
      <c r="N590" s="232" t="inlineStr">
        <is>
          <t>Coord.</t>
        </is>
      </c>
      <c r="O590" s="232" t="inlineStr">
        <is>
          <t>Endur.</t>
        </is>
      </c>
      <c r="P590" s="232" t="inlineStr">
        <is>
          <t>Esp.sport</t>
        </is>
      </c>
      <c r="Q590" s="267" t="inlineStr">
        <is>
          <t>MOY</t>
        </is>
      </c>
      <c r="R590" s="268" t="inlineStr">
        <is>
          <t>▼ Activité</t>
        </is>
      </c>
      <c r="S590" s="229" t="inlineStr">
        <is>
          <t>Règles</t>
        </is>
      </c>
      <c r="T590" s="229" t="inlineStr">
        <is>
          <t>Coopér.</t>
        </is>
      </c>
      <c r="U590" s="229" t="inlineStr">
        <is>
          <t>Comm.</t>
        </is>
      </c>
      <c r="V590" s="229" t="inlineStr">
        <is>
          <t>Entraide</t>
        </is>
      </c>
      <c r="W590" s="230" t="inlineStr">
        <is>
          <t>Initiat.</t>
        </is>
      </c>
      <c r="X590" s="230" t="inlineStr">
        <is>
          <t>Gest.mat</t>
        </is>
      </c>
      <c r="Y590" s="230" t="inlineStr">
        <is>
          <t>Orga.</t>
        </is>
      </c>
      <c r="Z590" s="231" t="inlineStr">
        <is>
          <t>Imagin.</t>
        </is>
      </c>
      <c r="AA590" s="231" t="inlineStr">
        <is>
          <t>Expr.art</t>
        </is>
      </c>
      <c r="AB590" s="231" t="inlineStr">
        <is>
          <t>Expr.corp</t>
        </is>
      </c>
      <c r="AC590" s="232" t="inlineStr">
        <is>
          <t>Coord.</t>
        </is>
      </c>
      <c r="AD590" s="232" t="inlineStr">
        <is>
          <t>Endur.</t>
        </is>
      </c>
      <c r="AE590" s="232" t="inlineStr">
        <is>
          <t>Esp.sport</t>
        </is>
      </c>
      <c r="AF590" s="267" t="inlineStr">
        <is>
          <t>MOY</t>
        </is>
      </c>
      <c r="AH590" s="229" t="inlineStr">
        <is>
          <t>Règles</t>
        </is>
      </c>
      <c r="AI590" s="229" t="inlineStr">
        <is>
          <t>Coopér.</t>
        </is>
      </c>
      <c r="AJ590" s="229" t="inlineStr">
        <is>
          <t>Comm.</t>
        </is>
      </c>
      <c r="AK590" s="229" t="inlineStr">
        <is>
          <t>Entraide</t>
        </is>
      </c>
      <c r="AL590" s="230" t="inlineStr">
        <is>
          <t>Initiat.</t>
        </is>
      </c>
      <c r="AM590" s="230" t="inlineStr">
        <is>
          <t>Gest.mat</t>
        </is>
      </c>
      <c r="AN590" s="230" t="inlineStr">
        <is>
          <t>Orga.</t>
        </is>
      </c>
      <c r="AO590" s="231" t="inlineStr">
        <is>
          <t>Imagin.</t>
        </is>
      </c>
      <c r="AP590" s="231" t="inlineStr">
        <is>
          <t>Expr.art</t>
        </is>
      </c>
      <c r="AQ590" s="231" t="inlineStr">
        <is>
          <t>Expr.corp</t>
        </is>
      </c>
      <c r="AR590" s="232" t="inlineStr">
        <is>
          <t>Coord.</t>
        </is>
      </c>
      <c r="AS590" s="232" t="inlineStr">
        <is>
          <t>Endur.</t>
        </is>
      </c>
      <c r="AT590" s="232" t="inlineStr">
        <is>
          <t>Esp.sport</t>
        </is>
      </c>
      <c r="AU590" s="269" t="inlineStr">
        <is>
          <t>MOY</t>
        </is>
      </c>
    </row>
    <row r="591" ht="14.4" customHeight="1" s="185">
      <c r="A591" s="255" t="n">
        <v>1</v>
      </c>
      <c r="B591" s="194">
        <f t="array" ref="B591:B591">IFERROR(INDEX(Liste_Enfants!B$4:B$53,SMALL(IF(Liste_Enfants!E$4:E$53="D",ROW(Liste_Enfants!E$4:E$53)-3),1))&amp;" "&amp;INDEX(Liste_Enfants!C$4:C$53,SMALL(IF(Liste_Enfants!E$4:E$53="D",ROW(Liste_Enfants!E$4:E$53)-3),1)),"")</f>
        <v/>
      </c>
      <c r="C591" s="235" t="n"/>
      <c r="D591" s="256" t="n"/>
      <c r="E591" s="256" t="n"/>
      <c r="F591" s="256" t="n"/>
      <c r="G591" s="256" t="n"/>
      <c r="H591" s="256" t="n"/>
      <c r="I591" s="256" t="n"/>
      <c r="J591" s="256" t="n"/>
      <c r="K591" s="256" t="n"/>
      <c r="L591" s="256" t="n"/>
      <c r="M591" s="256" t="n"/>
      <c r="N591" s="256" t="n"/>
      <c r="O591" s="256" t="n"/>
      <c r="P591" s="256" t="n"/>
      <c r="Q591" s="264">
        <f>IF(COUNTA(D591:P591)=0,"",ROUND(AVERAGE(D591:P591),1))</f>
        <v/>
      </c>
      <c r="S591" s="256" t="n"/>
      <c r="T591" s="256" t="n"/>
      <c r="U591" s="256" t="n"/>
      <c r="V591" s="256" t="n"/>
      <c r="W591" s="256" t="n"/>
      <c r="X591" s="256" t="n"/>
      <c r="Y591" s="256" t="n"/>
      <c r="Z591" s="256" t="n"/>
      <c r="AA591" s="256" t="n"/>
      <c r="AB591" s="256" t="n"/>
      <c r="AC591" s="256" t="n"/>
      <c r="AD591" s="256" t="n"/>
      <c r="AE591" s="256" t="n"/>
      <c r="AF591" s="264">
        <f>IF(COUNTA(S591:AE591)=0,"",ROUND(AVERAGE(S591:AE591),1))</f>
        <v/>
      </c>
      <c r="AH591" s="256" t="n"/>
      <c r="AI591" s="256" t="n"/>
      <c r="AJ591" s="256" t="n"/>
      <c r="AK591" s="256" t="n"/>
      <c r="AL591" s="256" t="n"/>
      <c r="AM591" s="256" t="n"/>
      <c r="AN591" s="256" t="n"/>
      <c r="AO591" s="256" t="n"/>
      <c r="AP591" s="256" t="n"/>
      <c r="AQ591" s="256" t="n"/>
      <c r="AR591" s="256" t="n"/>
      <c r="AS591" s="256" t="n"/>
      <c r="AT591" s="256" t="n"/>
      <c r="AU591" s="237">
        <f>IF(COUNTA(AH591:AT591)=0,"",ROUND(AVERAGE(AH591:AT591),1))</f>
        <v/>
      </c>
    </row>
    <row r="592" ht="14.4" customHeight="1" s="185">
      <c r="A592" s="255" t="n">
        <v>2</v>
      </c>
      <c r="B592" s="194">
        <f t="array" ref="B592:B592">IFERROR(INDEX(Liste_Enfants!B$4:B$53,SMALL(IF(Liste_Enfants!E$4:E$53="D",ROW(Liste_Enfants!E$4:E$53)-3),2))&amp;" "&amp;INDEX(Liste_Enfants!C$4:C$53,SMALL(IF(Liste_Enfants!E$4:E$53="D",ROW(Liste_Enfants!E$4:E$53)-3),2)),"")</f>
        <v/>
      </c>
      <c r="C592" s="235" t="n"/>
      <c r="D592" s="256" t="n"/>
      <c r="E592" s="256" t="n"/>
      <c r="F592" s="256" t="n"/>
      <c r="G592" s="256" t="n"/>
      <c r="H592" s="256" t="n"/>
      <c r="I592" s="256" t="n"/>
      <c r="J592" s="256" t="n"/>
      <c r="K592" s="256" t="n"/>
      <c r="L592" s="256" t="n"/>
      <c r="M592" s="256" t="n"/>
      <c r="N592" s="256" t="n"/>
      <c r="O592" s="256" t="n"/>
      <c r="P592" s="256" t="n"/>
      <c r="Q592" s="264">
        <f>IF(COUNTA(D592:P592)=0,"",ROUND(AVERAGE(D592:P592),1))</f>
        <v/>
      </c>
      <c r="S592" s="256" t="n"/>
      <c r="T592" s="256" t="n"/>
      <c r="U592" s="256" t="n"/>
      <c r="V592" s="256" t="n"/>
      <c r="W592" s="256" t="n"/>
      <c r="X592" s="256" t="n"/>
      <c r="Y592" s="256" t="n"/>
      <c r="Z592" s="256" t="n"/>
      <c r="AA592" s="256" t="n"/>
      <c r="AB592" s="256" t="n"/>
      <c r="AC592" s="256" t="n"/>
      <c r="AD592" s="256" t="n"/>
      <c r="AE592" s="256" t="n"/>
      <c r="AF592" s="264">
        <f>IF(COUNTA(S592:AE592)=0,"",ROUND(AVERAGE(S592:AE592),1))</f>
        <v/>
      </c>
      <c r="AH592" s="256" t="n"/>
      <c r="AI592" s="256" t="n"/>
      <c r="AJ592" s="256" t="n"/>
      <c r="AK592" s="256" t="n"/>
      <c r="AL592" s="256" t="n"/>
      <c r="AM592" s="256" t="n"/>
      <c r="AN592" s="256" t="n"/>
      <c r="AO592" s="256" t="n"/>
      <c r="AP592" s="256" t="n"/>
      <c r="AQ592" s="256" t="n"/>
      <c r="AR592" s="256" t="n"/>
      <c r="AS592" s="256" t="n"/>
      <c r="AT592" s="256" t="n"/>
      <c r="AU592" s="237">
        <f>IF(COUNTA(AH592:AT592)=0,"",ROUND(AVERAGE(AH592:AT592),1))</f>
        <v/>
      </c>
    </row>
    <row r="593" ht="14.4" customHeight="1" s="185">
      <c r="A593" s="255" t="n">
        <v>3</v>
      </c>
      <c r="B593" s="194">
        <f t="array" ref="B593:B593">IFERROR(INDEX(Liste_Enfants!B$4:B$53,SMALL(IF(Liste_Enfants!E$4:E$53="D",ROW(Liste_Enfants!E$4:E$53)-3),3))&amp;" "&amp;INDEX(Liste_Enfants!C$4:C$53,SMALL(IF(Liste_Enfants!E$4:E$53="D",ROW(Liste_Enfants!E$4:E$53)-3),3)),"")</f>
        <v/>
      </c>
      <c r="C593" s="235" t="n"/>
      <c r="D593" s="256" t="n"/>
      <c r="E593" s="256" t="n"/>
      <c r="F593" s="256" t="n"/>
      <c r="G593" s="256" t="n"/>
      <c r="H593" s="256" t="n"/>
      <c r="I593" s="256" t="n"/>
      <c r="J593" s="256" t="n"/>
      <c r="K593" s="256" t="n"/>
      <c r="L593" s="256" t="n"/>
      <c r="M593" s="256" t="n"/>
      <c r="N593" s="256" t="n"/>
      <c r="O593" s="256" t="n"/>
      <c r="P593" s="256" t="n"/>
      <c r="Q593" s="264">
        <f>IF(COUNTA(D593:P593)=0,"",ROUND(AVERAGE(D593:P593),1))</f>
        <v/>
      </c>
      <c r="S593" s="256" t="n"/>
      <c r="T593" s="256" t="n"/>
      <c r="U593" s="256" t="n"/>
      <c r="V593" s="256" t="n"/>
      <c r="W593" s="256" t="n"/>
      <c r="X593" s="256" t="n"/>
      <c r="Y593" s="256" t="n"/>
      <c r="Z593" s="256" t="n"/>
      <c r="AA593" s="256" t="n"/>
      <c r="AB593" s="256" t="n"/>
      <c r="AC593" s="256" t="n"/>
      <c r="AD593" s="256" t="n"/>
      <c r="AE593" s="256" t="n"/>
      <c r="AF593" s="264">
        <f>IF(COUNTA(S593:AE593)=0,"",ROUND(AVERAGE(S593:AE593),1))</f>
        <v/>
      </c>
      <c r="AH593" s="256" t="n"/>
      <c r="AI593" s="256" t="n"/>
      <c r="AJ593" s="256" t="n"/>
      <c r="AK593" s="256" t="n"/>
      <c r="AL593" s="256" t="n"/>
      <c r="AM593" s="256" t="n"/>
      <c r="AN593" s="256" t="n"/>
      <c r="AO593" s="256" t="n"/>
      <c r="AP593" s="256" t="n"/>
      <c r="AQ593" s="256" t="n"/>
      <c r="AR593" s="256" t="n"/>
      <c r="AS593" s="256" t="n"/>
      <c r="AT593" s="256" t="n"/>
      <c r="AU593" s="237">
        <f>IF(COUNTA(AH593:AT593)=0,"",ROUND(AVERAGE(AH593:AT593),1))</f>
        <v/>
      </c>
    </row>
    <row r="594" ht="14.4" customHeight="1" s="185">
      <c r="A594" s="255" t="n">
        <v>4</v>
      </c>
      <c r="B594" s="194">
        <f t="array" ref="B594:B594">IFERROR(INDEX(Liste_Enfants!B$4:B$53,SMALL(IF(Liste_Enfants!E$4:E$53="D",ROW(Liste_Enfants!E$4:E$53)-3),4))&amp;" "&amp;INDEX(Liste_Enfants!C$4:C$53,SMALL(IF(Liste_Enfants!E$4:E$53="D",ROW(Liste_Enfants!E$4:E$53)-3),4)),"")</f>
        <v/>
      </c>
      <c r="C594" s="235" t="n"/>
      <c r="D594" s="256" t="n"/>
      <c r="E594" s="256" t="n"/>
      <c r="F594" s="256" t="n"/>
      <c r="G594" s="256" t="n"/>
      <c r="H594" s="256" t="n"/>
      <c r="I594" s="256" t="n"/>
      <c r="J594" s="256" t="n"/>
      <c r="K594" s="256" t="n"/>
      <c r="L594" s="256" t="n"/>
      <c r="M594" s="256" t="n"/>
      <c r="N594" s="256" t="n"/>
      <c r="O594" s="256" t="n"/>
      <c r="P594" s="256" t="n"/>
      <c r="Q594" s="264">
        <f>IF(COUNTA(D594:P594)=0,"",ROUND(AVERAGE(D594:P594),1))</f>
        <v/>
      </c>
      <c r="S594" s="256" t="n"/>
      <c r="T594" s="256" t="n"/>
      <c r="U594" s="256" t="n"/>
      <c r="V594" s="256" t="n"/>
      <c r="W594" s="256" t="n"/>
      <c r="X594" s="256" t="n"/>
      <c r="Y594" s="256" t="n"/>
      <c r="Z594" s="256" t="n"/>
      <c r="AA594" s="256" t="n"/>
      <c r="AB594" s="256" t="n"/>
      <c r="AC594" s="256" t="n"/>
      <c r="AD594" s="256" t="n"/>
      <c r="AE594" s="256" t="n"/>
      <c r="AF594" s="264">
        <f>IF(COUNTA(S594:AE594)=0,"",ROUND(AVERAGE(S594:AE594),1))</f>
        <v/>
      </c>
      <c r="AH594" s="256" t="n"/>
      <c r="AI594" s="256" t="n"/>
      <c r="AJ594" s="256" t="n"/>
      <c r="AK594" s="256" t="n"/>
      <c r="AL594" s="256" t="n"/>
      <c r="AM594" s="256" t="n"/>
      <c r="AN594" s="256" t="n"/>
      <c r="AO594" s="256" t="n"/>
      <c r="AP594" s="256" t="n"/>
      <c r="AQ594" s="256" t="n"/>
      <c r="AR594" s="256" t="n"/>
      <c r="AS594" s="256" t="n"/>
      <c r="AT594" s="256" t="n"/>
      <c r="AU594" s="237">
        <f>IF(COUNTA(AH594:AT594)=0,"",ROUND(AVERAGE(AH594:AT594),1))</f>
        <v/>
      </c>
    </row>
    <row r="595" ht="14.4" customHeight="1" s="185">
      <c r="A595" s="255" t="n">
        <v>5</v>
      </c>
      <c r="B595" s="194">
        <f t="array" ref="B595:B595">IFERROR(INDEX(Liste_Enfants!B$4:B$53,SMALL(IF(Liste_Enfants!E$4:E$53="D",ROW(Liste_Enfants!E$4:E$53)-3),5))&amp;" "&amp;INDEX(Liste_Enfants!C$4:C$53,SMALL(IF(Liste_Enfants!E$4:E$53="D",ROW(Liste_Enfants!E$4:E$53)-3),5)),"")</f>
        <v/>
      </c>
      <c r="C595" s="235" t="n"/>
      <c r="D595" s="256" t="n"/>
      <c r="E595" s="256" t="n"/>
      <c r="F595" s="256" t="n"/>
      <c r="G595" s="256" t="n"/>
      <c r="H595" s="256" t="n"/>
      <c r="I595" s="256" t="n"/>
      <c r="J595" s="256" t="n"/>
      <c r="K595" s="256" t="n"/>
      <c r="L595" s="256" t="n"/>
      <c r="M595" s="256" t="n"/>
      <c r="N595" s="256" t="n"/>
      <c r="O595" s="256" t="n"/>
      <c r="P595" s="256" t="n"/>
      <c r="Q595" s="264">
        <f>IF(COUNTA(D595:P595)=0,"",ROUND(AVERAGE(D595:P595),1))</f>
        <v/>
      </c>
      <c r="S595" s="256" t="n"/>
      <c r="T595" s="256" t="n"/>
      <c r="U595" s="256" t="n"/>
      <c r="V595" s="256" t="n"/>
      <c r="W595" s="256" t="n"/>
      <c r="X595" s="256" t="n"/>
      <c r="Y595" s="256" t="n"/>
      <c r="Z595" s="256" t="n"/>
      <c r="AA595" s="256" t="n"/>
      <c r="AB595" s="256" t="n"/>
      <c r="AC595" s="256" t="n"/>
      <c r="AD595" s="256" t="n"/>
      <c r="AE595" s="256" t="n"/>
      <c r="AF595" s="264">
        <f>IF(COUNTA(S595:AE595)=0,"",ROUND(AVERAGE(S595:AE595),1))</f>
        <v/>
      </c>
      <c r="AH595" s="256" t="n"/>
      <c r="AI595" s="256" t="n"/>
      <c r="AJ595" s="256" t="n"/>
      <c r="AK595" s="256" t="n"/>
      <c r="AL595" s="256" t="n"/>
      <c r="AM595" s="256" t="n"/>
      <c r="AN595" s="256" t="n"/>
      <c r="AO595" s="256" t="n"/>
      <c r="AP595" s="256" t="n"/>
      <c r="AQ595" s="256" t="n"/>
      <c r="AR595" s="256" t="n"/>
      <c r="AS595" s="256" t="n"/>
      <c r="AT595" s="256" t="n"/>
      <c r="AU595" s="237">
        <f>IF(COUNTA(AH595:AT595)=0,"",ROUND(AVERAGE(AH595:AT595),1))</f>
        <v/>
      </c>
    </row>
    <row r="596" ht="14.4" customHeight="1" s="185">
      <c r="A596" s="255" t="n">
        <v>6</v>
      </c>
      <c r="B596" s="194">
        <f t="array" ref="B596:B596">IFERROR(INDEX(Liste_Enfants!B$4:B$53,SMALL(IF(Liste_Enfants!E$4:E$53="D",ROW(Liste_Enfants!E$4:E$53)-3),6))&amp;" "&amp;INDEX(Liste_Enfants!C$4:C$53,SMALL(IF(Liste_Enfants!E$4:E$53="D",ROW(Liste_Enfants!E$4:E$53)-3),6)),"")</f>
        <v/>
      </c>
      <c r="C596" s="235" t="n"/>
      <c r="D596" s="256" t="n"/>
      <c r="E596" s="256" t="n"/>
      <c r="F596" s="256" t="n"/>
      <c r="G596" s="256" t="n"/>
      <c r="H596" s="256" t="n"/>
      <c r="I596" s="256" t="n"/>
      <c r="J596" s="256" t="n"/>
      <c r="K596" s="256" t="n"/>
      <c r="L596" s="256" t="n"/>
      <c r="M596" s="256" t="n"/>
      <c r="N596" s="256" t="n"/>
      <c r="O596" s="256" t="n"/>
      <c r="P596" s="256" t="n"/>
      <c r="Q596" s="264">
        <f>IF(COUNTA(D596:P596)=0,"",ROUND(AVERAGE(D596:P596),1))</f>
        <v/>
      </c>
      <c r="S596" s="256" t="n"/>
      <c r="T596" s="256" t="n"/>
      <c r="U596" s="256" t="n"/>
      <c r="V596" s="256" t="n"/>
      <c r="W596" s="256" t="n"/>
      <c r="X596" s="256" t="n"/>
      <c r="Y596" s="256" t="n"/>
      <c r="Z596" s="256" t="n"/>
      <c r="AA596" s="256" t="n"/>
      <c r="AB596" s="256" t="n"/>
      <c r="AC596" s="256" t="n"/>
      <c r="AD596" s="256" t="n"/>
      <c r="AE596" s="256" t="n"/>
      <c r="AF596" s="264">
        <f>IF(COUNTA(S596:AE596)=0,"",ROUND(AVERAGE(S596:AE596),1))</f>
        <v/>
      </c>
      <c r="AH596" s="256" t="n"/>
      <c r="AI596" s="256" t="n"/>
      <c r="AJ596" s="256" t="n"/>
      <c r="AK596" s="256" t="n"/>
      <c r="AL596" s="256" t="n"/>
      <c r="AM596" s="256" t="n"/>
      <c r="AN596" s="256" t="n"/>
      <c r="AO596" s="256" t="n"/>
      <c r="AP596" s="256" t="n"/>
      <c r="AQ596" s="256" t="n"/>
      <c r="AR596" s="256" t="n"/>
      <c r="AS596" s="256" t="n"/>
      <c r="AT596" s="256" t="n"/>
      <c r="AU596" s="237">
        <f>IF(COUNTA(AH596:AT596)=0,"",ROUND(AVERAGE(AH596:AT596),1))</f>
        <v/>
      </c>
    </row>
    <row r="597" ht="14.4" customHeight="1" s="185">
      <c r="A597" s="255" t="n">
        <v>7</v>
      </c>
      <c r="B597" s="194">
        <f t="array" ref="B597:B597">IFERROR(INDEX(Liste_Enfants!B$4:B$53,SMALL(IF(Liste_Enfants!E$4:E$53="D",ROW(Liste_Enfants!E$4:E$53)-3),7))&amp;" "&amp;INDEX(Liste_Enfants!C$4:C$53,SMALL(IF(Liste_Enfants!E$4:E$53="D",ROW(Liste_Enfants!E$4:E$53)-3),7)),"")</f>
        <v/>
      </c>
      <c r="C597" s="235" t="n"/>
      <c r="D597" s="256" t="n"/>
      <c r="E597" s="256" t="n"/>
      <c r="F597" s="256" t="n"/>
      <c r="G597" s="256" t="n"/>
      <c r="H597" s="256" t="n"/>
      <c r="I597" s="256" t="n"/>
      <c r="J597" s="256" t="n"/>
      <c r="K597" s="256" t="n"/>
      <c r="L597" s="256" t="n"/>
      <c r="M597" s="256" t="n"/>
      <c r="N597" s="256" t="n"/>
      <c r="O597" s="256" t="n"/>
      <c r="P597" s="256" t="n"/>
      <c r="Q597" s="264">
        <f>IF(COUNTA(D597:P597)=0,"",ROUND(AVERAGE(D597:P597),1))</f>
        <v/>
      </c>
      <c r="S597" s="256" t="n"/>
      <c r="T597" s="256" t="n"/>
      <c r="U597" s="256" t="n"/>
      <c r="V597" s="256" t="n"/>
      <c r="W597" s="256" t="n"/>
      <c r="X597" s="256" t="n"/>
      <c r="Y597" s="256" t="n"/>
      <c r="Z597" s="256" t="n"/>
      <c r="AA597" s="256" t="n"/>
      <c r="AB597" s="256" t="n"/>
      <c r="AC597" s="256" t="n"/>
      <c r="AD597" s="256" t="n"/>
      <c r="AE597" s="256" t="n"/>
      <c r="AF597" s="264">
        <f>IF(COUNTA(S597:AE597)=0,"",ROUND(AVERAGE(S597:AE597),1))</f>
        <v/>
      </c>
      <c r="AH597" s="256" t="n"/>
      <c r="AI597" s="256" t="n"/>
      <c r="AJ597" s="256" t="n"/>
      <c r="AK597" s="256" t="n"/>
      <c r="AL597" s="256" t="n"/>
      <c r="AM597" s="256" t="n"/>
      <c r="AN597" s="256" t="n"/>
      <c r="AO597" s="256" t="n"/>
      <c r="AP597" s="256" t="n"/>
      <c r="AQ597" s="256" t="n"/>
      <c r="AR597" s="256" t="n"/>
      <c r="AS597" s="256" t="n"/>
      <c r="AT597" s="256" t="n"/>
      <c r="AU597" s="237">
        <f>IF(COUNTA(AH597:AT597)=0,"",ROUND(AVERAGE(AH597:AT597),1))</f>
        <v/>
      </c>
    </row>
    <row r="598" ht="14.4" customHeight="1" s="185">
      <c r="A598" s="255" t="n">
        <v>8</v>
      </c>
      <c r="B598" s="194">
        <f t="array" ref="B598:B598">IFERROR(INDEX(Liste_Enfants!B$4:B$53,SMALL(IF(Liste_Enfants!E$4:E$53="D",ROW(Liste_Enfants!E$4:E$53)-3),8))&amp;" "&amp;INDEX(Liste_Enfants!C$4:C$53,SMALL(IF(Liste_Enfants!E$4:E$53="D",ROW(Liste_Enfants!E$4:E$53)-3),8)),"")</f>
        <v/>
      </c>
      <c r="C598" s="235" t="n"/>
      <c r="D598" s="256" t="n"/>
      <c r="E598" s="256" t="n"/>
      <c r="F598" s="256" t="n"/>
      <c r="G598" s="256" t="n"/>
      <c r="H598" s="256" t="n"/>
      <c r="I598" s="256" t="n"/>
      <c r="J598" s="256" t="n"/>
      <c r="K598" s="256" t="n"/>
      <c r="L598" s="256" t="n"/>
      <c r="M598" s="256" t="n"/>
      <c r="N598" s="256" t="n"/>
      <c r="O598" s="256" t="n"/>
      <c r="P598" s="256" t="n"/>
      <c r="Q598" s="264">
        <f>IF(COUNTA(D598:P598)=0,"",ROUND(AVERAGE(D598:P598),1))</f>
        <v/>
      </c>
      <c r="S598" s="256" t="n"/>
      <c r="T598" s="256" t="n"/>
      <c r="U598" s="256" t="n"/>
      <c r="V598" s="256" t="n"/>
      <c r="W598" s="256" t="n"/>
      <c r="X598" s="256" t="n"/>
      <c r="Y598" s="256" t="n"/>
      <c r="Z598" s="256" t="n"/>
      <c r="AA598" s="256" t="n"/>
      <c r="AB598" s="256" t="n"/>
      <c r="AC598" s="256" t="n"/>
      <c r="AD598" s="256" t="n"/>
      <c r="AE598" s="256" t="n"/>
      <c r="AF598" s="264">
        <f>IF(COUNTA(S598:AE598)=0,"",ROUND(AVERAGE(S598:AE598),1))</f>
        <v/>
      </c>
      <c r="AH598" s="256" t="n"/>
      <c r="AI598" s="256" t="n"/>
      <c r="AJ598" s="256" t="n"/>
      <c r="AK598" s="256" t="n"/>
      <c r="AL598" s="256" t="n"/>
      <c r="AM598" s="256" t="n"/>
      <c r="AN598" s="256" t="n"/>
      <c r="AO598" s="256" t="n"/>
      <c r="AP598" s="256" t="n"/>
      <c r="AQ598" s="256" t="n"/>
      <c r="AR598" s="256" t="n"/>
      <c r="AS598" s="256" t="n"/>
      <c r="AT598" s="256" t="n"/>
      <c r="AU598" s="237">
        <f>IF(COUNTA(AH598:AT598)=0,"",ROUND(AVERAGE(AH598:AT598),1))</f>
        <v/>
      </c>
    </row>
    <row r="599" ht="14.4" customHeight="1" s="185">
      <c r="A599" s="255" t="n">
        <v>9</v>
      </c>
      <c r="B599" s="194">
        <f t="array" ref="B599:B599">IFERROR(INDEX(Liste_Enfants!B$4:B$53,SMALL(IF(Liste_Enfants!E$4:E$53="D",ROW(Liste_Enfants!E$4:E$53)-3),9))&amp;" "&amp;INDEX(Liste_Enfants!C$4:C$53,SMALL(IF(Liste_Enfants!E$4:E$53="D",ROW(Liste_Enfants!E$4:E$53)-3),9)),"")</f>
        <v/>
      </c>
      <c r="C599" s="235" t="n"/>
      <c r="D599" s="256" t="n"/>
      <c r="E599" s="256" t="n"/>
      <c r="F599" s="256" t="n"/>
      <c r="G599" s="256" t="n"/>
      <c r="H599" s="256" t="n"/>
      <c r="I599" s="256" t="n"/>
      <c r="J599" s="256" t="n"/>
      <c r="K599" s="256" t="n"/>
      <c r="L599" s="256" t="n"/>
      <c r="M599" s="256" t="n"/>
      <c r="N599" s="256" t="n"/>
      <c r="O599" s="256" t="n"/>
      <c r="P599" s="256" t="n"/>
      <c r="Q599" s="264">
        <f>IF(COUNTA(D599:P599)=0,"",ROUND(AVERAGE(D599:P599),1))</f>
        <v/>
      </c>
      <c r="S599" s="256" t="n"/>
      <c r="T599" s="256" t="n"/>
      <c r="U599" s="256" t="n"/>
      <c r="V599" s="256" t="n"/>
      <c r="W599" s="256" t="n"/>
      <c r="X599" s="256" t="n"/>
      <c r="Y599" s="256" t="n"/>
      <c r="Z599" s="256" t="n"/>
      <c r="AA599" s="256" t="n"/>
      <c r="AB599" s="256" t="n"/>
      <c r="AC599" s="256" t="n"/>
      <c r="AD599" s="256" t="n"/>
      <c r="AE599" s="256" t="n"/>
      <c r="AF599" s="264">
        <f>IF(COUNTA(S599:AE599)=0,"",ROUND(AVERAGE(S599:AE599),1))</f>
        <v/>
      </c>
      <c r="AH599" s="256" t="n"/>
      <c r="AI599" s="256" t="n"/>
      <c r="AJ599" s="256" t="n"/>
      <c r="AK599" s="256" t="n"/>
      <c r="AL599" s="256" t="n"/>
      <c r="AM599" s="256" t="n"/>
      <c r="AN599" s="256" t="n"/>
      <c r="AO599" s="256" t="n"/>
      <c r="AP599" s="256" t="n"/>
      <c r="AQ599" s="256" t="n"/>
      <c r="AR599" s="256" t="n"/>
      <c r="AS599" s="256" t="n"/>
      <c r="AT599" s="256" t="n"/>
      <c r="AU599" s="237">
        <f>IF(COUNTA(AH599:AT599)=0,"",ROUND(AVERAGE(AH599:AT599),1))</f>
        <v/>
      </c>
    </row>
    <row r="600" ht="14.4" customHeight="1" s="185">
      <c r="A600" s="255" t="n">
        <v>10</v>
      </c>
      <c r="B600" s="194">
        <f t="array" ref="B600:B600">IFERROR(INDEX(Liste_Enfants!B$4:B$53,SMALL(IF(Liste_Enfants!E$4:E$53="D",ROW(Liste_Enfants!E$4:E$53)-3),10))&amp;" "&amp;INDEX(Liste_Enfants!C$4:C$53,SMALL(IF(Liste_Enfants!E$4:E$53="D",ROW(Liste_Enfants!E$4:E$53)-3),10)),"")</f>
        <v/>
      </c>
      <c r="C600" s="235" t="n"/>
      <c r="D600" s="256" t="n"/>
      <c r="E600" s="256" t="n"/>
      <c r="F600" s="256" t="n"/>
      <c r="G600" s="256" t="n"/>
      <c r="H600" s="256" t="n"/>
      <c r="I600" s="256" t="n"/>
      <c r="J600" s="256" t="n"/>
      <c r="K600" s="256" t="n"/>
      <c r="L600" s="256" t="n"/>
      <c r="M600" s="256" t="n"/>
      <c r="N600" s="256" t="n"/>
      <c r="O600" s="256" t="n"/>
      <c r="P600" s="256" t="n"/>
      <c r="Q600" s="264">
        <f>IF(COUNTA(D600:P600)=0,"",ROUND(AVERAGE(D600:P600),1))</f>
        <v/>
      </c>
      <c r="S600" s="256" t="n"/>
      <c r="T600" s="256" t="n"/>
      <c r="U600" s="256" t="n"/>
      <c r="V600" s="256" t="n"/>
      <c r="W600" s="256" t="n"/>
      <c r="X600" s="256" t="n"/>
      <c r="Y600" s="256" t="n"/>
      <c r="Z600" s="256" t="n"/>
      <c r="AA600" s="256" t="n"/>
      <c r="AB600" s="256" t="n"/>
      <c r="AC600" s="256" t="n"/>
      <c r="AD600" s="256" t="n"/>
      <c r="AE600" s="256" t="n"/>
      <c r="AF600" s="264">
        <f>IF(COUNTA(S600:AE600)=0,"",ROUND(AVERAGE(S600:AE600),1))</f>
        <v/>
      </c>
      <c r="AH600" s="256" t="n"/>
      <c r="AI600" s="256" t="n"/>
      <c r="AJ600" s="256" t="n"/>
      <c r="AK600" s="256" t="n"/>
      <c r="AL600" s="256" t="n"/>
      <c r="AM600" s="256" t="n"/>
      <c r="AN600" s="256" t="n"/>
      <c r="AO600" s="256" t="n"/>
      <c r="AP600" s="256" t="n"/>
      <c r="AQ600" s="256" t="n"/>
      <c r="AR600" s="256" t="n"/>
      <c r="AS600" s="256" t="n"/>
      <c r="AT600" s="256" t="n"/>
      <c r="AU600" s="237">
        <f>IF(COUNTA(AH600:AT600)=0,"",ROUND(AVERAGE(AH600:AT600),1))</f>
        <v/>
      </c>
    </row>
    <row r="601" ht="14.4" customHeight="1" s="185">
      <c r="A601" s="255" t="n">
        <v>11</v>
      </c>
      <c r="B601" s="194">
        <f t="array" ref="B601:B601">IFERROR(INDEX(Liste_Enfants!B$4:B$53,SMALL(IF(Liste_Enfants!E$4:E$53="D",ROW(Liste_Enfants!E$4:E$53)-3),11))&amp;" "&amp;INDEX(Liste_Enfants!C$4:C$53,SMALL(IF(Liste_Enfants!E$4:E$53="D",ROW(Liste_Enfants!E$4:E$53)-3),11)),"")</f>
        <v/>
      </c>
      <c r="C601" s="235" t="n"/>
      <c r="D601" s="256" t="n"/>
      <c r="E601" s="256" t="n"/>
      <c r="F601" s="256" t="n"/>
      <c r="G601" s="256" t="n"/>
      <c r="H601" s="256" t="n"/>
      <c r="I601" s="256" t="n"/>
      <c r="J601" s="256" t="n"/>
      <c r="K601" s="256" t="n"/>
      <c r="L601" s="256" t="n"/>
      <c r="M601" s="256" t="n"/>
      <c r="N601" s="256" t="n"/>
      <c r="O601" s="256" t="n"/>
      <c r="P601" s="256" t="n"/>
      <c r="Q601" s="264">
        <f>IF(COUNTA(D601:P601)=0,"",ROUND(AVERAGE(D601:P601),1))</f>
        <v/>
      </c>
      <c r="S601" s="256" t="n"/>
      <c r="T601" s="256" t="n"/>
      <c r="U601" s="256" t="n"/>
      <c r="V601" s="256" t="n"/>
      <c r="W601" s="256" t="n"/>
      <c r="X601" s="256" t="n"/>
      <c r="Y601" s="256" t="n"/>
      <c r="Z601" s="256" t="n"/>
      <c r="AA601" s="256" t="n"/>
      <c r="AB601" s="256" t="n"/>
      <c r="AC601" s="256" t="n"/>
      <c r="AD601" s="256" t="n"/>
      <c r="AE601" s="256" t="n"/>
      <c r="AF601" s="264">
        <f>IF(COUNTA(S601:AE601)=0,"",ROUND(AVERAGE(S601:AE601),1))</f>
        <v/>
      </c>
      <c r="AH601" s="256" t="n"/>
      <c r="AI601" s="256" t="n"/>
      <c r="AJ601" s="256" t="n"/>
      <c r="AK601" s="256" t="n"/>
      <c r="AL601" s="256" t="n"/>
      <c r="AM601" s="256" t="n"/>
      <c r="AN601" s="256" t="n"/>
      <c r="AO601" s="256" t="n"/>
      <c r="AP601" s="256" t="n"/>
      <c r="AQ601" s="256" t="n"/>
      <c r="AR601" s="256" t="n"/>
      <c r="AS601" s="256" t="n"/>
      <c r="AT601" s="256" t="n"/>
      <c r="AU601" s="237">
        <f>IF(COUNTA(AH601:AT601)=0,"",ROUND(AVERAGE(AH601:AT601),1))</f>
        <v/>
      </c>
    </row>
    <row r="602" ht="14.4" customHeight="1" s="185">
      <c r="A602" s="255" t="n">
        <v>12</v>
      </c>
      <c r="B602" s="194">
        <f t="array" ref="B602:B602">IFERROR(INDEX(Liste_Enfants!B$4:B$53,SMALL(IF(Liste_Enfants!E$4:E$53="D",ROW(Liste_Enfants!E$4:E$53)-3),12))&amp;" "&amp;INDEX(Liste_Enfants!C$4:C$53,SMALL(IF(Liste_Enfants!E$4:E$53="D",ROW(Liste_Enfants!E$4:E$53)-3),12)),"")</f>
        <v/>
      </c>
      <c r="C602" s="235" t="n"/>
      <c r="D602" s="256" t="n"/>
      <c r="E602" s="256" t="n"/>
      <c r="F602" s="256" t="n"/>
      <c r="G602" s="256" t="n"/>
      <c r="H602" s="256" t="n"/>
      <c r="I602" s="256" t="n"/>
      <c r="J602" s="256" t="n"/>
      <c r="K602" s="256" t="n"/>
      <c r="L602" s="256" t="n"/>
      <c r="M602" s="256" t="n"/>
      <c r="N602" s="256" t="n"/>
      <c r="O602" s="256" t="n"/>
      <c r="P602" s="256" t="n"/>
      <c r="Q602" s="264">
        <f>IF(COUNTA(D602:P602)=0,"",ROUND(AVERAGE(D602:P602),1))</f>
        <v/>
      </c>
      <c r="S602" s="256" t="n"/>
      <c r="T602" s="256" t="n"/>
      <c r="U602" s="256" t="n"/>
      <c r="V602" s="256" t="n"/>
      <c r="W602" s="256" t="n"/>
      <c r="X602" s="256" t="n"/>
      <c r="Y602" s="256" t="n"/>
      <c r="Z602" s="256" t="n"/>
      <c r="AA602" s="256" t="n"/>
      <c r="AB602" s="256" t="n"/>
      <c r="AC602" s="256" t="n"/>
      <c r="AD602" s="256" t="n"/>
      <c r="AE602" s="256" t="n"/>
      <c r="AF602" s="264">
        <f>IF(COUNTA(S602:AE602)=0,"",ROUND(AVERAGE(S602:AE602),1))</f>
        <v/>
      </c>
      <c r="AH602" s="256" t="n"/>
      <c r="AI602" s="256" t="n"/>
      <c r="AJ602" s="256" t="n"/>
      <c r="AK602" s="256" t="n"/>
      <c r="AL602" s="256" t="n"/>
      <c r="AM602" s="256" t="n"/>
      <c r="AN602" s="256" t="n"/>
      <c r="AO602" s="256" t="n"/>
      <c r="AP602" s="256" t="n"/>
      <c r="AQ602" s="256" t="n"/>
      <c r="AR602" s="256" t="n"/>
      <c r="AS602" s="256" t="n"/>
      <c r="AT602" s="256" t="n"/>
      <c r="AU602" s="237">
        <f>IF(COUNTA(AH602:AT602)=0,"",ROUND(AVERAGE(AH602:AT602),1))</f>
        <v/>
      </c>
    </row>
    <row r="603" ht="14.4" customHeight="1" s="185">
      <c r="A603" s="255" t="n">
        <v>13</v>
      </c>
      <c r="B603" s="194">
        <f t="array" ref="B603:B603">IFERROR(INDEX(Liste_Enfants!B$4:B$53,SMALL(IF(Liste_Enfants!E$4:E$53="D",ROW(Liste_Enfants!E$4:E$53)-3),13))&amp;" "&amp;INDEX(Liste_Enfants!C$4:C$53,SMALL(IF(Liste_Enfants!E$4:E$53="D",ROW(Liste_Enfants!E$4:E$53)-3),13)),"")</f>
        <v/>
      </c>
      <c r="C603" s="235" t="n"/>
      <c r="D603" s="256" t="n"/>
      <c r="E603" s="256" t="n"/>
      <c r="F603" s="256" t="n"/>
      <c r="G603" s="256" t="n"/>
      <c r="H603" s="256" t="n"/>
      <c r="I603" s="256" t="n"/>
      <c r="J603" s="256" t="n"/>
      <c r="K603" s="256" t="n"/>
      <c r="L603" s="256" t="n"/>
      <c r="M603" s="256" t="n"/>
      <c r="N603" s="256" t="n"/>
      <c r="O603" s="256" t="n"/>
      <c r="P603" s="256" t="n"/>
      <c r="Q603" s="264">
        <f>IF(COUNTA(D603:P603)=0,"",ROUND(AVERAGE(D603:P603),1))</f>
        <v/>
      </c>
      <c r="S603" s="256" t="n"/>
      <c r="T603" s="256" t="n"/>
      <c r="U603" s="256" t="n"/>
      <c r="V603" s="256" t="n"/>
      <c r="W603" s="256" t="n"/>
      <c r="X603" s="256" t="n"/>
      <c r="Y603" s="256" t="n"/>
      <c r="Z603" s="256" t="n"/>
      <c r="AA603" s="256" t="n"/>
      <c r="AB603" s="256" t="n"/>
      <c r="AC603" s="256" t="n"/>
      <c r="AD603" s="256" t="n"/>
      <c r="AE603" s="256" t="n"/>
      <c r="AF603" s="264">
        <f>IF(COUNTA(S603:AE603)=0,"",ROUND(AVERAGE(S603:AE603),1))</f>
        <v/>
      </c>
      <c r="AH603" s="256" t="n"/>
      <c r="AI603" s="256" t="n"/>
      <c r="AJ603" s="256" t="n"/>
      <c r="AK603" s="256" t="n"/>
      <c r="AL603" s="256" t="n"/>
      <c r="AM603" s="256" t="n"/>
      <c r="AN603" s="256" t="n"/>
      <c r="AO603" s="256" t="n"/>
      <c r="AP603" s="256" t="n"/>
      <c r="AQ603" s="256" t="n"/>
      <c r="AR603" s="256" t="n"/>
      <c r="AS603" s="256" t="n"/>
      <c r="AT603" s="256" t="n"/>
      <c r="AU603" s="237">
        <f>IF(COUNTA(AH603:AT603)=0,"",ROUND(AVERAGE(AH603:AT603),1))</f>
        <v/>
      </c>
    </row>
    <row r="604" ht="14.4" customHeight="1" s="185">
      <c r="A604" s="255" t="n">
        <v>14</v>
      </c>
      <c r="B604" s="194">
        <f t="array" ref="B604:B604">IFERROR(INDEX(Liste_Enfants!B$4:B$53,SMALL(IF(Liste_Enfants!E$4:E$53="D",ROW(Liste_Enfants!E$4:E$53)-3),14))&amp;" "&amp;INDEX(Liste_Enfants!C$4:C$53,SMALL(IF(Liste_Enfants!E$4:E$53="D",ROW(Liste_Enfants!E$4:E$53)-3),14)),"")</f>
        <v/>
      </c>
      <c r="C604" s="235" t="n"/>
      <c r="D604" s="256" t="n"/>
      <c r="E604" s="256" t="n"/>
      <c r="F604" s="256" t="n"/>
      <c r="G604" s="256" t="n"/>
      <c r="H604" s="256" t="n"/>
      <c r="I604" s="256" t="n"/>
      <c r="J604" s="256" t="n"/>
      <c r="K604" s="256" t="n"/>
      <c r="L604" s="256" t="n"/>
      <c r="M604" s="256" t="n"/>
      <c r="N604" s="256" t="n"/>
      <c r="O604" s="256" t="n"/>
      <c r="P604" s="256" t="n"/>
      <c r="Q604" s="264">
        <f>IF(COUNTA(D604:P604)=0,"",ROUND(AVERAGE(D604:P604),1))</f>
        <v/>
      </c>
      <c r="S604" s="256" t="n"/>
      <c r="T604" s="256" t="n"/>
      <c r="U604" s="256" t="n"/>
      <c r="V604" s="256" t="n"/>
      <c r="W604" s="256" t="n"/>
      <c r="X604" s="256" t="n"/>
      <c r="Y604" s="256" t="n"/>
      <c r="Z604" s="256" t="n"/>
      <c r="AA604" s="256" t="n"/>
      <c r="AB604" s="256" t="n"/>
      <c r="AC604" s="256" t="n"/>
      <c r="AD604" s="256" t="n"/>
      <c r="AE604" s="256" t="n"/>
      <c r="AF604" s="264">
        <f>IF(COUNTA(S604:AE604)=0,"",ROUND(AVERAGE(S604:AE604),1))</f>
        <v/>
      </c>
      <c r="AH604" s="256" t="n"/>
      <c r="AI604" s="256" t="n"/>
      <c r="AJ604" s="256" t="n"/>
      <c r="AK604" s="256" t="n"/>
      <c r="AL604" s="256" t="n"/>
      <c r="AM604" s="256" t="n"/>
      <c r="AN604" s="256" t="n"/>
      <c r="AO604" s="256" t="n"/>
      <c r="AP604" s="256" t="n"/>
      <c r="AQ604" s="256" t="n"/>
      <c r="AR604" s="256" t="n"/>
      <c r="AS604" s="256" t="n"/>
      <c r="AT604" s="256" t="n"/>
      <c r="AU604" s="237">
        <f>IF(COUNTA(AH604:AT604)=0,"",ROUND(AVERAGE(AH604:AT604),1))</f>
        <v/>
      </c>
    </row>
    <row r="605" ht="14.4" customHeight="1" s="185">
      <c r="A605" s="255" t="n">
        <v>15</v>
      </c>
      <c r="B605" s="194">
        <f t="array" ref="B605:B605">IFERROR(INDEX(Liste_Enfants!B$4:B$53,SMALL(IF(Liste_Enfants!E$4:E$53="D",ROW(Liste_Enfants!E$4:E$53)-3),15))&amp;" "&amp;INDEX(Liste_Enfants!C$4:C$53,SMALL(IF(Liste_Enfants!E$4:E$53="D",ROW(Liste_Enfants!E$4:E$53)-3),15)),"")</f>
        <v/>
      </c>
      <c r="C605" s="235" t="n"/>
      <c r="D605" s="256" t="n"/>
      <c r="E605" s="256" t="n"/>
      <c r="F605" s="256" t="n"/>
      <c r="G605" s="256" t="n"/>
      <c r="H605" s="256" t="n"/>
      <c r="I605" s="256" t="n"/>
      <c r="J605" s="256" t="n"/>
      <c r="K605" s="256" t="n"/>
      <c r="L605" s="256" t="n"/>
      <c r="M605" s="256" t="n"/>
      <c r="N605" s="256" t="n"/>
      <c r="O605" s="256" t="n"/>
      <c r="P605" s="256" t="n"/>
      <c r="Q605" s="264">
        <f>IF(COUNTA(D605:P605)=0,"",ROUND(AVERAGE(D605:P605),1))</f>
        <v/>
      </c>
      <c r="S605" s="256" t="n"/>
      <c r="T605" s="256" t="n"/>
      <c r="U605" s="256" t="n"/>
      <c r="V605" s="256" t="n"/>
      <c r="W605" s="256" t="n"/>
      <c r="X605" s="256" t="n"/>
      <c r="Y605" s="256" t="n"/>
      <c r="Z605" s="256" t="n"/>
      <c r="AA605" s="256" t="n"/>
      <c r="AB605" s="256" t="n"/>
      <c r="AC605" s="256" t="n"/>
      <c r="AD605" s="256" t="n"/>
      <c r="AE605" s="256" t="n"/>
      <c r="AF605" s="264">
        <f>IF(COUNTA(S605:AE605)=0,"",ROUND(AVERAGE(S605:AE605),1))</f>
        <v/>
      </c>
      <c r="AH605" s="256" t="n"/>
      <c r="AI605" s="256" t="n"/>
      <c r="AJ605" s="256" t="n"/>
      <c r="AK605" s="256" t="n"/>
      <c r="AL605" s="256" t="n"/>
      <c r="AM605" s="256" t="n"/>
      <c r="AN605" s="256" t="n"/>
      <c r="AO605" s="256" t="n"/>
      <c r="AP605" s="256" t="n"/>
      <c r="AQ605" s="256" t="n"/>
      <c r="AR605" s="256" t="n"/>
      <c r="AS605" s="256" t="n"/>
      <c r="AT605" s="256" t="n"/>
      <c r="AU605" s="237">
        <f>IF(COUNTA(AH605:AT605)=0,"",ROUND(AVERAGE(AH605:AT605),1))</f>
        <v/>
      </c>
    </row>
    <row r="606" ht="14.4" customHeight="1" s="185">
      <c r="A606" s="257" t="inlineStr">
        <is>
          <t>📊 MOY.</t>
        </is>
      </c>
      <c r="C606" s="235" t="n"/>
      <c r="D606" s="258">
        <f>IF(COUNTA(D591:D605)=0,"",ROUND(AVERAGE(D591:D605),1))</f>
        <v/>
      </c>
      <c r="E606" s="258">
        <f>IF(COUNTA(E591:E605)=0,"",ROUND(AVERAGE(E591:E605),1))</f>
        <v/>
      </c>
      <c r="F606" s="258">
        <f>IF(COUNTA(F591:F605)=0,"",ROUND(AVERAGE(F591:F605),1))</f>
        <v/>
      </c>
      <c r="G606" s="258">
        <f>IF(COUNTA(G591:G605)=0,"",ROUND(AVERAGE(G591:G605),1))</f>
        <v/>
      </c>
      <c r="H606" s="258">
        <f>IF(COUNTA(H591:H605)=0,"",ROUND(AVERAGE(H591:H605),1))</f>
        <v/>
      </c>
      <c r="I606" s="258">
        <f>IF(COUNTA(I591:I605)=0,"",ROUND(AVERAGE(I591:I605),1))</f>
        <v/>
      </c>
      <c r="J606" s="258">
        <f>IF(COUNTA(J591:J605)=0,"",ROUND(AVERAGE(J591:J605),1))</f>
        <v/>
      </c>
      <c r="K606" s="258">
        <f>IF(COUNTA(K591:K605)=0,"",ROUND(AVERAGE(K591:K605),1))</f>
        <v/>
      </c>
      <c r="L606" s="258">
        <f>IF(COUNTA(L591:L605)=0,"",ROUND(AVERAGE(L591:L605),1))</f>
        <v/>
      </c>
      <c r="M606" s="258">
        <f>IF(COUNTA(M591:M605)=0,"",ROUND(AVERAGE(M591:M605),1))</f>
        <v/>
      </c>
      <c r="N606" s="258">
        <f>IF(COUNTA(N591:N605)=0,"",ROUND(AVERAGE(N591:N605),1))</f>
        <v/>
      </c>
      <c r="O606" s="258">
        <f>IF(COUNTA(O591:O605)=0,"",ROUND(AVERAGE(O591:O605),1))</f>
        <v/>
      </c>
      <c r="P606" s="258">
        <f>IF(COUNTA(P591:P605)=0,"",ROUND(AVERAGE(P591:P605),1))</f>
        <v/>
      </c>
      <c r="Q606" s="265">
        <f>IF(COUNTA(Q591:Q605)=0,"",ROUND(AVERAGE(Q591:Q605),1))</f>
        <v/>
      </c>
      <c r="S606" s="258">
        <f>IF(COUNTA(S591:S605)=0,"",ROUND(AVERAGE(S591:S605),1))</f>
        <v/>
      </c>
      <c r="T606" s="258">
        <f>IF(COUNTA(T591:T605)=0,"",ROUND(AVERAGE(T591:T605),1))</f>
        <v/>
      </c>
      <c r="U606" s="258">
        <f>IF(COUNTA(U591:U605)=0,"",ROUND(AVERAGE(U591:U605),1))</f>
        <v/>
      </c>
      <c r="V606" s="258">
        <f>IF(COUNTA(V591:V605)=0,"",ROUND(AVERAGE(V591:V605),1))</f>
        <v/>
      </c>
      <c r="W606" s="258">
        <f>IF(COUNTA(W591:W605)=0,"",ROUND(AVERAGE(W591:W605),1))</f>
        <v/>
      </c>
      <c r="X606" s="258">
        <f>IF(COUNTA(X591:X605)=0,"",ROUND(AVERAGE(X591:X605),1))</f>
        <v/>
      </c>
      <c r="Y606" s="258">
        <f>IF(COUNTA(Y591:Y605)=0,"",ROUND(AVERAGE(Y591:Y605),1))</f>
        <v/>
      </c>
      <c r="Z606" s="258">
        <f>IF(COUNTA(Z591:Z605)=0,"",ROUND(AVERAGE(Z591:Z605),1))</f>
        <v/>
      </c>
      <c r="AA606" s="258">
        <f>IF(COUNTA(AA591:AA605)=0,"",ROUND(AVERAGE(AA591:AA605),1))</f>
        <v/>
      </c>
      <c r="AB606" s="258">
        <f>IF(COUNTA(AB591:AB605)=0,"",ROUND(AVERAGE(AB591:AB605),1))</f>
        <v/>
      </c>
      <c r="AC606" s="258">
        <f>IF(COUNTA(AC591:AC605)=0,"",ROUND(AVERAGE(AC591:AC605),1))</f>
        <v/>
      </c>
      <c r="AD606" s="258">
        <f>IF(COUNTA(AD591:AD605)=0,"",ROUND(AVERAGE(AD591:AD605),1))</f>
        <v/>
      </c>
      <c r="AE606" s="258">
        <f>IF(COUNTA(AE591:AE605)=0,"",ROUND(AVERAGE(AE591:AE605),1))</f>
        <v/>
      </c>
      <c r="AF606" s="265">
        <f>IF(COUNTA(AF591:AF605)=0,"",ROUND(AVERAGE(AF591:AF605),1))</f>
        <v/>
      </c>
      <c r="AH606" s="258">
        <f>IF(COUNTA(AH591:AH605)=0,"",ROUND(AVERAGE(AH591:AH605),1))</f>
        <v/>
      </c>
      <c r="AI606" s="258">
        <f>IF(COUNTA(AI591:AI605)=0,"",ROUND(AVERAGE(AI591:AI605),1))</f>
        <v/>
      </c>
      <c r="AJ606" s="258">
        <f>IF(COUNTA(AJ591:AJ605)=0,"",ROUND(AVERAGE(AJ591:AJ605),1))</f>
        <v/>
      </c>
      <c r="AK606" s="258">
        <f>IF(COUNTA(AK591:AK605)=0,"",ROUND(AVERAGE(AK591:AK605),1))</f>
        <v/>
      </c>
      <c r="AL606" s="258">
        <f>IF(COUNTA(AL591:AL605)=0,"",ROUND(AVERAGE(AL591:AL605),1))</f>
        <v/>
      </c>
      <c r="AM606" s="258">
        <f>IF(COUNTA(AM591:AM605)=0,"",ROUND(AVERAGE(AM591:AM605),1))</f>
        <v/>
      </c>
      <c r="AN606" s="258">
        <f>IF(COUNTA(AN591:AN605)=0,"",ROUND(AVERAGE(AN591:AN605),1))</f>
        <v/>
      </c>
      <c r="AO606" s="258">
        <f>IF(COUNTA(AO591:AO605)=0,"",ROUND(AVERAGE(AO591:AO605),1))</f>
        <v/>
      </c>
      <c r="AP606" s="258">
        <f>IF(COUNTA(AP591:AP605)=0,"",ROUND(AVERAGE(AP591:AP605),1))</f>
        <v/>
      </c>
      <c r="AQ606" s="258">
        <f>IF(COUNTA(AQ591:AQ605)=0,"",ROUND(AVERAGE(AQ591:AQ605),1))</f>
        <v/>
      </c>
      <c r="AR606" s="258">
        <f>IF(COUNTA(AR591:AR605)=0,"",ROUND(AVERAGE(AR591:AR605),1))</f>
        <v/>
      </c>
      <c r="AS606" s="258">
        <f>IF(COUNTA(AS591:AS605)=0,"",ROUND(AVERAGE(AS591:AS605),1))</f>
        <v/>
      </c>
      <c r="AT606" s="258">
        <f>IF(COUNTA(AT591:AT605)=0,"",ROUND(AVERAGE(AT591:AT605),1))</f>
        <v/>
      </c>
      <c r="AU606" s="272">
        <f>IF(COUNTA(AU591:AU605)=0,"",ROUND(AVERAGE(AU591:AU605),1))</f>
        <v/>
      </c>
    </row>
    <row r="607" ht="30" customHeight="1" s="185">
      <c r="A607" s="260" t="inlineStr">
        <is>
          <t>N°</t>
        </is>
      </c>
      <c r="B607" s="245" t="inlineStr">
        <is>
          <t>📅 MERCREDI</t>
        </is>
      </c>
      <c r="C607" s="228" t="n"/>
      <c r="D607" s="229" t="inlineStr">
        <is>
          <t>Règles</t>
        </is>
      </c>
      <c r="E607" s="229" t="inlineStr">
        <is>
          <t>Coopér.</t>
        </is>
      </c>
      <c r="F607" s="229" t="inlineStr">
        <is>
          <t>Comm.</t>
        </is>
      </c>
      <c r="G607" s="229" t="inlineStr">
        <is>
          <t>Entraide</t>
        </is>
      </c>
      <c r="H607" s="230" t="inlineStr">
        <is>
          <t>Initiat.</t>
        </is>
      </c>
      <c r="I607" s="230" t="inlineStr">
        <is>
          <t>Gest.mat</t>
        </is>
      </c>
      <c r="J607" s="230" t="inlineStr">
        <is>
          <t>Orga.</t>
        </is>
      </c>
      <c r="K607" s="231" t="inlineStr">
        <is>
          <t>Imagin.</t>
        </is>
      </c>
      <c r="L607" s="231" t="inlineStr">
        <is>
          <t>Expr.art</t>
        </is>
      </c>
      <c r="M607" s="231" t="inlineStr">
        <is>
          <t>Expr.corp</t>
        </is>
      </c>
      <c r="N607" s="232" t="inlineStr">
        <is>
          <t>Coord.</t>
        </is>
      </c>
      <c r="O607" s="232" t="inlineStr">
        <is>
          <t>Endur.</t>
        </is>
      </c>
      <c r="P607" s="232" t="inlineStr">
        <is>
          <t>Esp.sport</t>
        </is>
      </c>
      <c r="Q607" s="267" t="inlineStr">
        <is>
          <t>MOY</t>
        </is>
      </c>
      <c r="R607" s="268" t="inlineStr">
        <is>
          <t>▼ Activité</t>
        </is>
      </c>
      <c r="S607" s="229" t="inlineStr">
        <is>
          <t>Règles</t>
        </is>
      </c>
      <c r="T607" s="229" t="inlineStr">
        <is>
          <t>Coopér.</t>
        </is>
      </c>
      <c r="U607" s="229" t="inlineStr">
        <is>
          <t>Comm.</t>
        </is>
      </c>
      <c r="V607" s="229" t="inlineStr">
        <is>
          <t>Entraide</t>
        </is>
      </c>
      <c r="W607" s="230" t="inlineStr">
        <is>
          <t>Initiat.</t>
        </is>
      </c>
      <c r="X607" s="230" t="inlineStr">
        <is>
          <t>Gest.mat</t>
        </is>
      </c>
      <c r="Y607" s="230" t="inlineStr">
        <is>
          <t>Orga.</t>
        </is>
      </c>
      <c r="Z607" s="231" t="inlineStr">
        <is>
          <t>Imagin.</t>
        </is>
      </c>
      <c r="AA607" s="231" t="inlineStr">
        <is>
          <t>Expr.art</t>
        </is>
      </c>
      <c r="AB607" s="231" t="inlineStr">
        <is>
          <t>Expr.corp</t>
        </is>
      </c>
      <c r="AC607" s="232" t="inlineStr">
        <is>
          <t>Coord.</t>
        </is>
      </c>
      <c r="AD607" s="232" t="inlineStr">
        <is>
          <t>Endur.</t>
        </is>
      </c>
      <c r="AE607" s="232" t="inlineStr">
        <is>
          <t>Esp.sport</t>
        </is>
      </c>
      <c r="AF607" s="267" t="inlineStr">
        <is>
          <t>MOY</t>
        </is>
      </c>
      <c r="AH607" s="229" t="inlineStr">
        <is>
          <t>Règles</t>
        </is>
      </c>
      <c r="AI607" s="229" t="inlineStr">
        <is>
          <t>Coopér.</t>
        </is>
      </c>
      <c r="AJ607" s="229" t="inlineStr">
        <is>
          <t>Comm.</t>
        </is>
      </c>
      <c r="AK607" s="229" t="inlineStr">
        <is>
          <t>Entraide</t>
        </is>
      </c>
      <c r="AL607" s="230" t="inlineStr">
        <is>
          <t>Initiat.</t>
        </is>
      </c>
      <c r="AM607" s="230" t="inlineStr">
        <is>
          <t>Gest.mat</t>
        </is>
      </c>
      <c r="AN607" s="230" t="inlineStr">
        <is>
          <t>Orga.</t>
        </is>
      </c>
      <c r="AO607" s="231" t="inlineStr">
        <is>
          <t>Imagin.</t>
        </is>
      </c>
      <c r="AP607" s="231" t="inlineStr">
        <is>
          <t>Expr.art</t>
        </is>
      </c>
      <c r="AQ607" s="231" t="inlineStr">
        <is>
          <t>Expr.corp</t>
        </is>
      </c>
      <c r="AR607" s="232" t="inlineStr">
        <is>
          <t>Coord.</t>
        </is>
      </c>
      <c r="AS607" s="232" t="inlineStr">
        <is>
          <t>Endur.</t>
        </is>
      </c>
      <c r="AT607" s="232" t="inlineStr">
        <is>
          <t>Esp.sport</t>
        </is>
      </c>
      <c r="AU607" s="269" t="inlineStr">
        <is>
          <t>MOY</t>
        </is>
      </c>
    </row>
    <row r="608" ht="14.4" customHeight="1" s="185">
      <c r="A608" s="255" t="n">
        <v>1</v>
      </c>
      <c r="B608" s="194">
        <f t="array" ref="B608:B608">IFERROR(INDEX(Liste_Enfants!B$4:B$53,SMALL(IF(Liste_Enfants!E$4:E$53="D",ROW(Liste_Enfants!E$4:E$53)-3),1))&amp;" "&amp;INDEX(Liste_Enfants!C$4:C$53,SMALL(IF(Liste_Enfants!E$4:E$53="D",ROW(Liste_Enfants!E$4:E$53)-3),1)),"")</f>
        <v/>
      </c>
      <c r="C608" s="235" t="n"/>
      <c r="D608" s="256" t="n"/>
      <c r="E608" s="256" t="n"/>
      <c r="F608" s="256" t="n"/>
      <c r="G608" s="256" t="n"/>
      <c r="H608" s="256" t="n"/>
      <c r="I608" s="256" t="n"/>
      <c r="J608" s="256" t="n"/>
      <c r="K608" s="256" t="n"/>
      <c r="L608" s="256" t="n"/>
      <c r="M608" s="256" t="n"/>
      <c r="N608" s="256" t="n"/>
      <c r="O608" s="256" t="n"/>
      <c r="P608" s="256" t="n"/>
      <c r="Q608" s="264">
        <f>IF(COUNTA(D608:P608)=0,"",ROUND(AVERAGE(D608:P608),1))</f>
        <v/>
      </c>
      <c r="S608" s="256" t="n"/>
      <c r="T608" s="256" t="n"/>
      <c r="U608" s="256" t="n"/>
      <c r="V608" s="256" t="n"/>
      <c r="W608" s="256" t="n"/>
      <c r="X608" s="256" t="n"/>
      <c r="Y608" s="256" t="n"/>
      <c r="Z608" s="256" t="n"/>
      <c r="AA608" s="256" t="n"/>
      <c r="AB608" s="256" t="n"/>
      <c r="AC608" s="256" t="n"/>
      <c r="AD608" s="256" t="n"/>
      <c r="AE608" s="256" t="n"/>
      <c r="AF608" s="264">
        <f>IF(COUNTA(S608:AE608)=0,"",ROUND(AVERAGE(S608:AE608),1))</f>
        <v/>
      </c>
      <c r="AH608" s="256" t="n"/>
      <c r="AI608" s="256" t="n"/>
      <c r="AJ608" s="256" t="n"/>
      <c r="AK608" s="256" t="n"/>
      <c r="AL608" s="256" t="n"/>
      <c r="AM608" s="256" t="n"/>
      <c r="AN608" s="256" t="n"/>
      <c r="AO608" s="256" t="n"/>
      <c r="AP608" s="256" t="n"/>
      <c r="AQ608" s="256" t="n"/>
      <c r="AR608" s="256" t="n"/>
      <c r="AS608" s="256" t="n"/>
      <c r="AT608" s="256" t="n"/>
      <c r="AU608" s="237">
        <f>IF(COUNTA(AH608:AT608)=0,"",ROUND(AVERAGE(AH608:AT608),1))</f>
        <v/>
      </c>
    </row>
    <row r="609" ht="14.4" customHeight="1" s="185">
      <c r="A609" s="255" t="n">
        <v>2</v>
      </c>
      <c r="B609" s="194">
        <f t="array" ref="B609:B609">IFERROR(INDEX(Liste_Enfants!B$4:B$53,SMALL(IF(Liste_Enfants!E$4:E$53="D",ROW(Liste_Enfants!E$4:E$53)-3),2))&amp;" "&amp;INDEX(Liste_Enfants!C$4:C$53,SMALL(IF(Liste_Enfants!E$4:E$53="D",ROW(Liste_Enfants!E$4:E$53)-3),2)),"")</f>
        <v/>
      </c>
      <c r="C609" s="235" t="n"/>
      <c r="D609" s="256" t="n"/>
      <c r="E609" s="256" t="n"/>
      <c r="F609" s="256" t="n"/>
      <c r="G609" s="256" t="n"/>
      <c r="H609" s="256" t="n"/>
      <c r="I609" s="256" t="n"/>
      <c r="J609" s="256" t="n"/>
      <c r="K609" s="256" t="n"/>
      <c r="L609" s="256" t="n"/>
      <c r="M609" s="256" t="n"/>
      <c r="N609" s="256" t="n"/>
      <c r="O609" s="256" t="n"/>
      <c r="P609" s="256" t="n"/>
      <c r="Q609" s="264">
        <f>IF(COUNTA(D609:P609)=0,"",ROUND(AVERAGE(D609:P609),1))</f>
        <v/>
      </c>
      <c r="S609" s="256" t="n"/>
      <c r="T609" s="256" t="n"/>
      <c r="U609" s="256" t="n"/>
      <c r="V609" s="256" t="n"/>
      <c r="W609" s="256" t="n"/>
      <c r="X609" s="256" t="n"/>
      <c r="Y609" s="256" t="n"/>
      <c r="Z609" s="256" t="n"/>
      <c r="AA609" s="256" t="n"/>
      <c r="AB609" s="256" t="n"/>
      <c r="AC609" s="256" t="n"/>
      <c r="AD609" s="256" t="n"/>
      <c r="AE609" s="256" t="n"/>
      <c r="AF609" s="264">
        <f>IF(COUNTA(S609:AE609)=0,"",ROUND(AVERAGE(S609:AE609),1))</f>
        <v/>
      </c>
      <c r="AH609" s="256" t="n"/>
      <c r="AI609" s="256" t="n"/>
      <c r="AJ609" s="256" t="n"/>
      <c r="AK609" s="256" t="n"/>
      <c r="AL609" s="256" t="n"/>
      <c r="AM609" s="256" t="n"/>
      <c r="AN609" s="256" t="n"/>
      <c r="AO609" s="256" t="n"/>
      <c r="AP609" s="256" t="n"/>
      <c r="AQ609" s="256" t="n"/>
      <c r="AR609" s="256" t="n"/>
      <c r="AS609" s="256" t="n"/>
      <c r="AT609" s="256" t="n"/>
      <c r="AU609" s="237">
        <f>IF(COUNTA(AH609:AT609)=0,"",ROUND(AVERAGE(AH609:AT609),1))</f>
        <v/>
      </c>
    </row>
    <row r="610" ht="14.4" customHeight="1" s="185">
      <c r="A610" s="255" t="n">
        <v>3</v>
      </c>
      <c r="B610" s="194">
        <f t="array" ref="B610:B610">IFERROR(INDEX(Liste_Enfants!B$4:B$53,SMALL(IF(Liste_Enfants!E$4:E$53="D",ROW(Liste_Enfants!E$4:E$53)-3),3))&amp;" "&amp;INDEX(Liste_Enfants!C$4:C$53,SMALL(IF(Liste_Enfants!E$4:E$53="D",ROW(Liste_Enfants!E$4:E$53)-3),3)),"")</f>
        <v/>
      </c>
      <c r="C610" s="235" t="n"/>
      <c r="D610" s="256" t="n"/>
      <c r="E610" s="256" t="n"/>
      <c r="F610" s="256" t="n"/>
      <c r="G610" s="256" t="n"/>
      <c r="H610" s="256" t="n"/>
      <c r="I610" s="256" t="n"/>
      <c r="J610" s="256" t="n"/>
      <c r="K610" s="256" t="n"/>
      <c r="L610" s="256" t="n"/>
      <c r="M610" s="256" t="n"/>
      <c r="N610" s="256" t="n"/>
      <c r="O610" s="256" t="n"/>
      <c r="P610" s="256" t="n"/>
      <c r="Q610" s="264">
        <f>IF(COUNTA(D610:P610)=0,"",ROUND(AVERAGE(D610:P610),1))</f>
        <v/>
      </c>
      <c r="S610" s="256" t="n"/>
      <c r="T610" s="256" t="n"/>
      <c r="U610" s="256" t="n"/>
      <c r="V610" s="256" t="n"/>
      <c r="W610" s="256" t="n"/>
      <c r="X610" s="256" t="n"/>
      <c r="Y610" s="256" t="n"/>
      <c r="Z610" s="256" t="n"/>
      <c r="AA610" s="256" t="n"/>
      <c r="AB610" s="256" t="n"/>
      <c r="AC610" s="256" t="n"/>
      <c r="AD610" s="256" t="n"/>
      <c r="AE610" s="256" t="n"/>
      <c r="AF610" s="264">
        <f>IF(COUNTA(S610:AE610)=0,"",ROUND(AVERAGE(S610:AE610),1))</f>
        <v/>
      </c>
      <c r="AH610" s="256" t="n"/>
      <c r="AI610" s="256" t="n"/>
      <c r="AJ610" s="256" t="n"/>
      <c r="AK610" s="256" t="n"/>
      <c r="AL610" s="256" t="n"/>
      <c r="AM610" s="256" t="n"/>
      <c r="AN610" s="256" t="n"/>
      <c r="AO610" s="256" t="n"/>
      <c r="AP610" s="256" t="n"/>
      <c r="AQ610" s="256" t="n"/>
      <c r="AR610" s="256" t="n"/>
      <c r="AS610" s="256" t="n"/>
      <c r="AT610" s="256" t="n"/>
      <c r="AU610" s="237">
        <f>IF(COUNTA(AH610:AT610)=0,"",ROUND(AVERAGE(AH610:AT610),1))</f>
        <v/>
      </c>
    </row>
    <row r="611" ht="14.4" customHeight="1" s="185">
      <c r="A611" s="255" t="n">
        <v>4</v>
      </c>
      <c r="B611" s="194">
        <f t="array" ref="B611:B611">IFERROR(INDEX(Liste_Enfants!B$4:B$53,SMALL(IF(Liste_Enfants!E$4:E$53="D",ROW(Liste_Enfants!E$4:E$53)-3),4))&amp;" "&amp;INDEX(Liste_Enfants!C$4:C$53,SMALL(IF(Liste_Enfants!E$4:E$53="D",ROW(Liste_Enfants!E$4:E$53)-3),4)),"")</f>
        <v/>
      </c>
      <c r="C611" s="235" t="n"/>
      <c r="D611" s="256" t="n"/>
      <c r="E611" s="256" t="n"/>
      <c r="F611" s="256" t="n"/>
      <c r="G611" s="256" t="n"/>
      <c r="H611" s="256" t="n"/>
      <c r="I611" s="256" t="n"/>
      <c r="J611" s="256" t="n"/>
      <c r="K611" s="256" t="n"/>
      <c r="L611" s="256" t="n"/>
      <c r="M611" s="256" t="n"/>
      <c r="N611" s="256" t="n"/>
      <c r="O611" s="256" t="n"/>
      <c r="P611" s="256" t="n"/>
      <c r="Q611" s="264">
        <f>IF(COUNTA(D611:P611)=0,"",ROUND(AVERAGE(D611:P611),1))</f>
        <v/>
      </c>
      <c r="S611" s="256" t="n"/>
      <c r="T611" s="256" t="n"/>
      <c r="U611" s="256" t="n"/>
      <c r="V611" s="256" t="n"/>
      <c r="W611" s="256" t="n"/>
      <c r="X611" s="256" t="n"/>
      <c r="Y611" s="256" t="n"/>
      <c r="Z611" s="256" t="n"/>
      <c r="AA611" s="256" t="n"/>
      <c r="AB611" s="256" t="n"/>
      <c r="AC611" s="256" t="n"/>
      <c r="AD611" s="256" t="n"/>
      <c r="AE611" s="256" t="n"/>
      <c r="AF611" s="264">
        <f>IF(COUNTA(S611:AE611)=0,"",ROUND(AVERAGE(S611:AE611),1))</f>
        <v/>
      </c>
      <c r="AH611" s="256" t="n"/>
      <c r="AI611" s="256" t="n"/>
      <c r="AJ611" s="256" t="n"/>
      <c r="AK611" s="256" t="n"/>
      <c r="AL611" s="256" t="n"/>
      <c r="AM611" s="256" t="n"/>
      <c r="AN611" s="256" t="n"/>
      <c r="AO611" s="256" t="n"/>
      <c r="AP611" s="256" t="n"/>
      <c r="AQ611" s="256" t="n"/>
      <c r="AR611" s="256" t="n"/>
      <c r="AS611" s="256" t="n"/>
      <c r="AT611" s="256" t="n"/>
      <c r="AU611" s="237">
        <f>IF(COUNTA(AH611:AT611)=0,"",ROUND(AVERAGE(AH611:AT611),1))</f>
        <v/>
      </c>
    </row>
    <row r="612" ht="14.4" customHeight="1" s="185">
      <c r="A612" s="255" t="n">
        <v>5</v>
      </c>
      <c r="B612" s="194">
        <f t="array" ref="B612:B612">IFERROR(INDEX(Liste_Enfants!B$4:B$53,SMALL(IF(Liste_Enfants!E$4:E$53="D",ROW(Liste_Enfants!E$4:E$53)-3),5))&amp;" "&amp;INDEX(Liste_Enfants!C$4:C$53,SMALL(IF(Liste_Enfants!E$4:E$53="D",ROW(Liste_Enfants!E$4:E$53)-3),5)),"")</f>
        <v/>
      </c>
      <c r="C612" s="235" t="n"/>
      <c r="D612" s="256" t="n"/>
      <c r="E612" s="256" t="n"/>
      <c r="F612" s="256" t="n"/>
      <c r="G612" s="256" t="n"/>
      <c r="H612" s="256" t="n"/>
      <c r="I612" s="256" t="n"/>
      <c r="J612" s="256" t="n"/>
      <c r="K612" s="256" t="n"/>
      <c r="L612" s="256" t="n"/>
      <c r="M612" s="256" t="n"/>
      <c r="N612" s="256" t="n"/>
      <c r="O612" s="256" t="n"/>
      <c r="P612" s="256" t="n"/>
      <c r="Q612" s="264">
        <f>IF(COUNTA(D612:P612)=0,"",ROUND(AVERAGE(D612:P612),1))</f>
        <v/>
      </c>
      <c r="S612" s="256" t="n"/>
      <c r="T612" s="256" t="n"/>
      <c r="U612" s="256" t="n"/>
      <c r="V612" s="256" t="n"/>
      <c r="W612" s="256" t="n"/>
      <c r="X612" s="256" t="n"/>
      <c r="Y612" s="256" t="n"/>
      <c r="Z612" s="256" t="n"/>
      <c r="AA612" s="256" t="n"/>
      <c r="AB612" s="256" t="n"/>
      <c r="AC612" s="256" t="n"/>
      <c r="AD612" s="256" t="n"/>
      <c r="AE612" s="256" t="n"/>
      <c r="AF612" s="264">
        <f>IF(COUNTA(S612:AE612)=0,"",ROUND(AVERAGE(S612:AE612),1))</f>
        <v/>
      </c>
      <c r="AH612" s="256" t="n"/>
      <c r="AI612" s="256" t="n"/>
      <c r="AJ612" s="256" t="n"/>
      <c r="AK612" s="256" t="n"/>
      <c r="AL612" s="256" t="n"/>
      <c r="AM612" s="256" t="n"/>
      <c r="AN612" s="256" t="n"/>
      <c r="AO612" s="256" t="n"/>
      <c r="AP612" s="256" t="n"/>
      <c r="AQ612" s="256" t="n"/>
      <c r="AR612" s="256" t="n"/>
      <c r="AS612" s="256" t="n"/>
      <c r="AT612" s="256" t="n"/>
      <c r="AU612" s="237">
        <f>IF(COUNTA(AH612:AT612)=0,"",ROUND(AVERAGE(AH612:AT612),1))</f>
        <v/>
      </c>
    </row>
    <row r="613" ht="14.4" customHeight="1" s="185">
      <c r="A613" s="255" t="n">
        <v>6</v>
      </c>
      <c r="B613" s="194">
        <f t="array" ref="B613:B613">IFERROR(INDEX(Liste_Enfants!B$4:B$53,SMALL(IF(Liste_Enfants!E$4:E$53="D",ROW(Liste_Enfants!E$4:E$53)-3),6))&amp;" "&amp;INDEX(Liste_Enfants!C$4:C$53,SMALL(IF(Liste_Enfants!E$4:E$53="D",ROW(Liste_Enfants!E$4:E$53)-3),6)),"")</f>
        <v/>
      </c>
      <c r="C613" s="235" t="n"/>
      <c r="D613" s="256" t="n"/>
      <c r="E613" s="256" t="n"/>
      <c r="F613" s="256" t="n"/>
      <c r="G613" s="256" t="n"/>
      <c r="H613" s="256" t="n"/>
      <c r="I613" s="256" t="n"/>
      <c r="J613" s="256" t="n"/>
      <c r="K613" s="256" t="n"/>
      <c r="L613" s="256" t="n"/>
      <c r="M613" s="256" t="n"/>
      <c r="N613" s="256" t="n"/>
      <c r="O613" s="256" t="n"/>
      <c r="P613" s="256" t="n"/>
      <c r="Q613" s="264">
        <f>IF(COUNTA(D613:P613)=0,"",ROUND(AVERAGE(D613:P613),1))</f>
        <v/>
      </c>
      <c r="S613" s="256" t="n"/>
      <c r="T613" s="256" t="n"/>
      <c r="U613" s="256" t="n"/>
      <c r="V613" s="256" t="n"/>
      <c r="W613" s="256" t="n"/>
      <c r="X613" s="256" t="n"/>
      <c r="Y613" s="256" t="n"/>
      <c r="Z613" s="256" t="n"/>
      <c r="AA613" s="256" t="n"/>
      <c r="AB613" s="256" t="n"/>
      <c r="AC613" s="256" t="n"/>
      <c r="AD613" s="256" t="n"/>
      <c r="AE613" s="256" t="n"/>
      <c r="AF613" s="264">
        <f>IF(COUNTA(S613:AE613)=0,"",ROUND(AVERAGE(S613:AE613),1))</f>
        <v/>
      </c>
      <c r="AH613" s="256" t="n"/>
      <c r="AI613" s="256" t="n"/>
      <c r="AJ613" s="256" t="n"/>
      <c r="AK613" s="256" t="n"/>
      <c r="AL613" s="256" t="n"/>
      <c r="AM613" s="256" t="n"/>
      <c r="AN613" s="256" t="n"/>
      <c r="AO613" s="256" t="n"/>
      <c r="AP613" s="256" t="n"/>
      <c r="AQ613" s="256" t="n"/>
      <c r="AR613" s="256" t="n"/>
      <c r="AS613" s="256" t="n"/>
      <c r="AT613" s="256" t="n"/>
      <c r="AU613" s="237">
        <f>IF(COUNTA(AH613:AT613)=0,"",ROUND(AVERAGE(AH613:AT613),1))</f>
        <v/>
      </c>
    </row>
    <row r="614" ht="14.4" customHeight="1" s="185">
      <c r="A614" s="255" t="n">
        <v>7</v>
      </c>
      <c r="B614" s="194">
        <f t="array" ref="B614:B614">IFERROR(INDEX(Liste_Enfants!B$4:B$53,SMALL(IF(Liste_Enfants!E$4:E$53="D",ROW(Liste_Enfants!E$4:E$53)-3),7))&amp;" "&amp;INDEX(Liste_Enfants!C$4:C$53,SMALL(IF(Liste_Enfants!E$4:E$53="D",ROW(Liste_Enfants!E$4:E$53)-3),7)),"")</f>
        <v/>
      </c>
      <c r="C614" s="235" t="n"/>
      <c r="D614" s="256" t="n"/>
      <c r="E614" s="256" t="n"/>
      <c r="F614" s="256" t="n"/>
      <c r="G614" s="256" t="n"/>
      <c r="H614" s="256" t="n"/>
      <c r="I614" s="256" t="n"/>
      <c r="J614" s="256" t="n"/>
      <c r="K614" s="256" t="n"/>
      <c r="L614" s="256" t="n"/>
      <c r="M614" s="256" t="n"/>
      <c r="N614" s="256" t="n"/>
      <c r="O614" s="256" t="n"/>
      <c r="P614" s="256" t="n"/>
      <c r="Q614" s="264">
        <f>IF(COUNTA(D614:P614)=0,"",ROUND(AVERAGE(D614:P614),1))</f>
        <v/>
      </c>
      <c r="S614" s="256" t="n"/>
      <c r="T614" s="256" t="n"/>
      <c r="U614" s="256" t="n"/>
      <c r="V614" s="256" t="n"/>
      <c r="W614" s="256" t="n"/>
      <c r="X614" s="256" t="n"/>
      <c r="Y614" s="256" t="n"/>
      <c r="Z614" s="256" t="n"/>
      <c r="AA614" s="256" t="n"/>
      <c r="AB614" s="256" t="n"/>
      <c r="AC614" s="256" t="n"/>
      <c r="AD614" s="256" t="n"/>
      <c r="AE614" s="256" t="n"/>
      <c r="AF614" s="264">
        <f>IF(COUNTA(S614:AE614)=0,"",ROUND(AVERAGE(S614:AE614),1))</f>
        <v/>
      </c>
      <c r="AH614" s="256" t="n"/>
      <c r="AI614" s="256" t="n"/>
      <c r="AJ614" s="256" t="n"/>
      <c r="AK614" s="256" t="n"/>
      <c r="AL614" s="256" t="n"/>
      <c r="AM614" s="256" t="n"/>
      <c r="AN614" s="256" t="n"/>
      <c r="AO614" s="256" t="n"/>
      <c r="AP614" s="256" t="n"/>
      <c r="AQ614" s="256" t="n"/>
      <c r="AR614" s="256" t="n"/>
      <c r="AS614" s="256" t="n"/>
      <c r="AT614" s="256" t="n"/>
      <c r="AU614" s="237">
        <f>IF(COUNTA(AH614:AT614)=0,"",ROUND(AVERAGE(AH614:AT614),1))</f>
        <v/>
      </c>
    </row>
    <row r="615" ht="14.4" customHeight="1" s="185">
      <c r="A615" s="255" t="n">
        <v>8</v>
      </c>
      <c r="B615" s="194">
        <f t="array" ref="B615:B615">IFERROR(INDEX(Liste_Enfants!B$4:B$53,SMALL(IF(Liste_Enfants!E$4:E$53="D",ROW(Liste_Enfants!E$4:E$53)-3),8))&amp;" "&amp;INDEX(Liste_Enfants!C$4:C$53,SMALL(IF(Liste_Enfants!E$4:E$53="D",ROW(Liste_Enfants!E$4:E$53)-3),8)),"")</f>
        <v/>
      </c>
      <c r="C615" s="235" t="n"/>
      <c r="D615" s="256" t="n"/>
      <c r="E615" s="256" t="n"/>
      <c r="F615" s="256" t="n"/>
      <c r="G615" s="256" t="n"/>
      <c r="H615" s="256" t="n"/>
      <c r="I615" s="256" t="n"/>
      <c r="J615" s="256" t="n"/>
      <c r="K615" s="256" t="n"/>
      <c r="L615" s="256" t="n"/>
      <c r="M615" s="256" t="n"/>
      <c r="N615" s="256" t="n"/>
      <c r="O615" s="256" t="n"/>
      <c r="P615" s="256" t="n"/>
      <c r="Q615" s="264">
        <f>IF(COUNTA(D615:P615)=0,"",ROUND(AVERAGE(D615:P615),1))</f>
        <v/>
      </c>
      <c r="S615" s="256" t="n"/>
      <c r="T615" s="256" t="n"/>
      <c r="U615" s="256" t="n"/>
      <c r="V615" s="256" t="n"/>
      <c r="W615" s="256" t="n"/>
      <c r="X615" s="256" t="n"/>
      <c r="Y615" s="256" t="n"/>
      <c r="Z615" s="256" t="n"/>
      <c r="AA615" s="256" t="n"/>
      <c r="AB615" s="256" t="n"/>
      <c r="AC615" s="256" t="n"/>
      <c r="AD615" s="256" t="n"/>
      <c r="AE615" s="256" t="n"/>
      <c r="AF615" s="264">
        <f>IF(COUNTA(S615:AE615)=0,"",ROUND(AVERAGE(S615:AE615),1))</f>
        <v/>
      </c>
      <c r="AH615" s="256" t="n"/>
      <c r="AI615" s="256" t="n"/>
      <c r="AJ615" s="256" t="n"/>
      <c r="AK615" s="256" t="n"/>
      <c r="AL615" s="256" t="n"/>
      <c r="AM615" s="256" t="n"/>
      <c r="AN615" s="256" t="n"/>
      <c r="AO615" s="256" t="n"/>
      <c r="AP615" s="256" t="n"/>
      <c r="AQ615" s="256" t="n"/>
      <c r="AR615" s="256" t="n"/>
      <c r="AS615" s="256" t="n"/>
      <c r="AT615" s="256" t="n"/>
      <c r="AU615" s="237">
        <f>IF(COUNTA(AH615:AT615)=0,"",ROUND(AVERAGE(AH615:AT615),1))</f>
        <v/>
      </c>
    </row>
    <row r="616" ht="14.4" customHeight="1" s="185">
      <c r="A616" s="255" t="n">
        <v>9</v>
      </c>
      <c r="B616" s="194">
        <f t="array" ref="B616:B616">IFERROR(INDEX(Liste_Enfants!B$4:B$53,SMALL(IF(Liste_Enfants!E$4:E$53="D",ROW(Liste_Enfants!E$4:E$53)-3),9))&amp;" "&amp;INDEX(Liste_Enfants!C$4:C$53,SMALL(IF(Liste_Enfants!E$4:E$53="D",ROW(Liste_Enfants!E$4:E$53)-3),9)),"")</f>
        <v/>
      </c>
      <c r="C616" s="235" t="n"/>
      <c r="D616" s="256" t="n"/>
      <c r="E616" s="256" t="n"/>
      <c r="F616" s="256" t="n"/>
      <c r="G616" s="256" t="n"/>
      <c r="H616" s="256" t="n"/>
      <c r="I616" s="256" t="n"/>
      <c r="J616" s="256" t="n"/>
      <c r="K616" s="256" t="n"/>
      <c r="L616" s="256" t="n"/>
      <c r="M616" s="256" t="n"/>
      <c r="N616" s="256" t="n"/>
      <c r="O616" s="256" t="n"/>
      <c r="P616" s="256" t="n"/>
      <c r="Q616" s="264">
        <f>IF(COUNTA(D616:P616)=0,"",ROUND(AVERAGE(D616:P616),1))</f>
        <v/>
      </c>
      <c r="S616" s="256" t="n"/>
      <c r="T616" s="256" t="n"/>
      <c r="U616" s="256" t="n"/>
      <c r="V616" s="256" t="n"/>
      <c r="W616" s="256" t="n"/>
      <c r="X616" s="256" t="n"/>
      <c r="Y616" s="256" t="n"/>
      <c r="Z616" s="256" t="n"/>
      <c r="AA616" s="256" t="n"/>
      <c r="AB616" s="256" t="n"/>
      <c r="AC616" s="256" t="n"/>
      <c r="AD616" s="256" t="n"/>
      <c r="AE616" s="256" t="n"/>
      <c r="AF616" s="264">
        <f>IF(COUNTA(S616:AE616)=0,"",ROUND(AVERAGE(S616:AE616),1))</f>
        <v/>
      </c>
      <c r="AH616" s="256" t="n"/>
      <c r="AI616" s="256" t="n"/>
      <c r="AJ616" s="256" t="n"/>
      <c r="AK616" s="256" t="n"/>
      <c r="AL616" s="256" t="n"/>
      <c r="AM616" s="256" t="n"/>
      <c r="AN616" s="256" t="n"/>
      <c r="AO616" s="256" t="n"/>
      <c r="AP616" s="256" t="n"/>
      <c r="AQ616" s="256" t="n"/>
      <c r="AR616" s="256" t="n"/>
      <c r="AS616" s="256" t="n"/>
      <c r="AT616" s="256" t="n"/>
      <c r="AU616" s="237">
        <f>IF(COUNTA(AH616:AT616)=0,"",ROUND(AVERAGE(AH616:AT616),1))</f>
        <v/>
      </c>
    </row>
    <row r="617" ht="14.4" customHeight="1" s="185">
      <c r="A617" s="255" t="n">
        <v>10</v>
      </c>
      <c r="B617" s="194">
        <f t="array" ref="B617:B617">IFERROR(INDEX(Liste_Enfants!B$4:B$53,SMALL(IF(Liste_Enfants!E$4:E$53="D",ROW(Liste_Enfants!E$4:E$53)-3),10))&amp;" "&amp;INDEX(Liste_Enfants!C$4:C$53,SMALL(IF(Liste_Enfants!E$4:E$53="D",ROW(Liste_Enfants!E$4:E$53)-3),10)),"")</f>
        <v/>
      </c>
      <c r="C617" s="235" t="n"/>
      <c r="D617" s="256" t="n"/>
      <c r="E617" s="256" t="n"/>
      <c r="F617" s="256" t="n"/>
      <c r="G617" s="256" t="n"/>
      <c r="H617" s="256" t="n"/>
      <c r="I617" s="256" t="n"/>
      <c r="J617" s="256" t="n"/>
      <c r="K617" s="256" t="n"/>
      <c r="L617" s="256" t="n"/>
      <c r="M617" s="256" t="n"/>
      <c r="N617" s="256" t="n"/>
      <c r="O617" s="256" t="n"/>
      <c r="P617" s="256" t="n"/>
      <c r="Q617" s="264">
        <f>IF(COUNTA(D617:P617)=0,"",ROUND(AVERAGE(D617:P617),1))</f>
        <v/>
      </c>
      <c r="S617" s="256" t="n"/>
      <c r="T617" s="256" t="n"/>
      <c r="U617" s="256" t="n"/>
      <c r="V617" s="256" t="n"/>
      <c r="W617" s="256" t="n"/>
      <c r="X617" s="256" t="n"/>
      <c r="Y617" s="256" t="n"/>
      <c r="Z617" s="256" t="n"/>
      <c r="AA617" s="256" t="n"/>
      <c r="AB617" s="256" t="n"/>
      <c r="AC617" s="256" t="n"/>
      <c r="AD617" s="256" t="n"/>
      <c r="AE617" s="256" t="n"/>
      <c r="AF617" s="264">
        <f>IF(COUNTA(S617:AE617)=0,"",ROUND(AVERAGE(S617:AE617),1))</f>
        <v/>
      </c>
      <c r="AH617" s="256" t="n"/>
      <c r="AI617" s="256" t="n"/>
      <c r="AJ617" s="256" t="n"/>
      <c r="AK617" s="256" t="n"/>
      <c r="AL617" s="256" t="n"/>
      <c r="AM617" s="256" t="n"/>
      <c r="AN617" s="256" t="n"/>
      <c r="AO617" s="256" t="n"/>
      <c r="AP617" s="256" t="n"/>
      <c r="AQ617" s="256" t="n"/>
      <c r="AR617" s="256" t="n"/>
      <c r="AS617" s="256" t="n"/>
      <c r="AT617" s="256" t="n"/>
      <c r="AU617" s="237">
        <f>IF(COUNTA(AH617:AT617)=0,"",ROUND(AVERAGE(AH617:AT617),1))</f>
        <v/>
      </c>
    </row>
    <row r="618" ht="14.4" customHeight="1" s="185">
      <c r="A618" s="255" t="n">
        <v>11</v>
      </c>
      <c r="B618" s="194">
        <f t="array" ref="B618:B618">IFERROR(INDEX(Liste_Enfants!B$4:B$53,SMALL(IF(Liste_Enfants!E$4:E$53="D",ROW(Liste_Enfants!E$4:E$53)-3),11))&amp;" "&amp;INDEX(Liste_Enfants!C$4:C$53,SMALL(IF(Liste_Enfants!E$4:E$53="D",ROW(Liste_Enfants!E$4:E$53)-3),11)),"")</f>
        <v/>
      </c>
      <c r="C618" s="235" t="n"/>
      <c r="D618" s="256" t="n"/>
      <c r="E618" s="256" t="n"/>
      <c r="F618" s="256" t="n"/>
      <c r="G618" s="256" t="n"/>
      <c r="H618" s="256" t="n"/>
      <c r="I618" s="256" t="n"/>
      <c r="J618" s="256" t="n"/>
      <c r="K618" s="256" t="n"/>
      <c r="L618" s="256" t="n"/>
      <c r="M618" s="256" t="n"/>
      <c r="N618" s="256" t="n"/>
      <c r="O618" s="256" t="n"/>
      <c r="P618" s="256" t="n"/>
      <c r="Q618" s="264">
        <f>IF(COUNTA(D618:P618)=0,"",ROUND(AVERAGE(D618:P618),1))</f>
        <v/>
      </c>
      <c r="S618" s="256" t="n"/>
      <c r="T618" s="256" t="n"/>
      <c r="U618" s="256" t="n"/>
      <c r="V618" s="256" t="n"/>
      <c r="W618" s="256" t="n"/>
      <c r="X618" s="256" t="n"/>
      <c r="Y618" s="256" t="n"/>
      <c r="Z618" s="256" t="n"/>
      <c r="AA618" s="256" t="n"/>
      <c r="AB618" s="256" t="n"/>
      <c r="AC618" s="256" t="n"/>
      <c r="AD618" s="256" t="n"/>
      <c r="AE618" s="256" t="n"/>
      <c r="AF618" s="264">
        <f>IF(COUNTA(S618:AE618)=0,"",ROUND(AVERAGE(S618:AE618),1))</f>
        <v/>
      </c>
      <c r="AH618" s="256" t="n"/>
      <c r="AI618" s="256" t="n"/>
      <c r="AJ618" s="256" t="n"/>
      <c r="AK618" s="256" t="n"/>
      <c r="AL618" s="256" t="n"/>
      <c r="AM618" s="256" t="n"/>
      <c r="AN618" s="256" t="n"/>
      <c r="AO618" s="256" t="n"/>
      <c r="AP618" s="256" t="n"/>
      <c r="AQ618" s="256" t="n"/>
      <c r="AR618" s="256" t="n"/>
      <c r="AS618" s="256" t="n"/>
      <c r="AT618" s="256" t="n"/>
      <c r="AU618" s="237">
        <f>IF(COUNTA(AH618:AT618)=0,"",ROUND(AVERAGE(AH618:AT618),1))</f>
        <v/>
      </c>
    </row>
    <row r="619" ht="14.4" customHeight="1" s="185">
      <c r="A619" s="255" t="n">
        <v>12</v>
      </c>
      <c r="B619" s="194">
        <f t="array" ref="B619:B619">IFERROR(INDEX(Liste_Enfants!B$4:B$53,SMALL(IF(Liste_Enfants!E$4:E$53="D",ROW(Liste_Enfants!E$4:E$53)-3),12))&amp;" "&amp;INDEX(Liste_Enfants!C$4:C$53,SMALL(IF(Liste_Enfants!E$4:E$53="D",ROW(Liste_Enfants!E$4:E$53)-3),12)),"")</f>
        <v/>
      </c>
      <c r="C619" s="235" t="n"/>
      <c r="D619" s="256" t="n"/>
      <c r="E619" s="256" t="n"/>
      <c r="F619" s="256" t="n"/>
      <c r="G619" s="256" t="n"/>
      <c r="H619" s="256" t="n"/>
      <c r="I619" s="256" t="n"/>
      <c r="J619" s="256" t="n"/>
      <c r="K619" s="256" t="n"/>
      <c r="L619" s="256" t="n"/>
      <c r="M619" s="256" t="n"/>
      <c r="N619" s="256" t="n"/>
      <c r="O619" s="256" t="n"/>
      <c r="P619" s="256" t="n"/>
      <c r="Q619" s="264">
        <f>IF(COUNTA(D619:P619)=0,"",ROUND(AVERAGE(D619:P619),1))</f>
        <v/>
      </c>
      <c r="S619" s="256" t="n"/>
      <c r="T619" s="256" t="n"/>
      <c r="U619" s="256" t="n"/>
      <c r="V619" s="256" t="n"/>
      <c r="W619" s="256" t="n"/>
      <c r="X619" s="256" t="n"/>
      <c r="Y619" s="256" t="n"/>
      <c r="Z619" s="256" t="n"/>
      <c r="AA619" s="256" t="n"/>
      <c r="AB619" s="256" t="n"/>
      <c r="AC619" s="256" t="n"/>
      <c r="AD619" s="256" t="n"/>
      <c r="AE619" s="256" t="n"/>
      <c r="AF619" s="264">
        <f>IF(COUNTA(S619:AE619)=0,"",ROUND(AVERAGE(S619:AE619),1))</f>
        <v/>
      </c>
      <c r="AH619" s="256" t="n"/>
      <c r="AI619" s="256" t="n"/>
      <c r="AJ619" s="256" t="n"/>
      <c r="AK619" s="256" t="n"/>
      <c r="AL619" s="256" t="n"/>
      <c r="AM619" s="256" t="n"/>
      <c r="AN619" s="256" t="n"/>
      <c r="AO619" s="256" t="n"/>
      <c r="AP619" s="256" t="n"/>
      <c r="AQ619" s="256" t="n"/>
      <c r="AR619" s="256" t="n"/>
      <c r="AS619" s="256" t="n"/>
      <c r="AT619" s="256" t="n"/>
      <c r="AU619" s="237">
        <f>IF(COUNTA(AH619:AT619)=0,"",ROUND(AVERAGE(AH619:AT619),1))</f>
        <v/>
      </c>
    </row>
    <row r="620" ht="14.4" customHeight="1" s="185">
      <c r="A620" s="255" t="n">
        <v>13</v>
      </c>
      <c r="B620" s="194">
        <f t="array" ref="B620:B620">IFERROR(INDEX(Liste_Enfants!B$4:B$53,SMALL(IF(Liste_Enfants!E$4:E$53="D",ROW(Liste_Enfants!E$4:E$53)-3),13))&amp;" "&amp;INDEX(Liste_Enfants!C$4:C$53,SMALL(IF(Liste_Enfants!E$4:E$53="D",ROW(Liste_Enfants!E$4:E$53)-3),13)),"")</f>
        <v/>
      </c>
      <c r="C620" s="235" t="n"/>
      <c r="D620" s="256" t="n"/>
      <c r="E620" s="256" t="n"/>
      <c r="F620" s="256" t="n"/>
      <c r="G620" s="256" t="n"/>
      <c r="H620" s="256" t="n"/>
      <c r="I620" s="256" t="n"/>
      <c r="J620" s="256" t="n"/>
      <c r="K620" s="256" t="n"/>
      <c r="L620" s="256" t="n"/>
      <c r="M620" s="256" t="n"/>
      <c r="N620" s="256" t="n"/>
      <c r="O620" s="256" t="n"/>
      <c r="P620" s="256" t="n"/>
      <c r="Q620" s="264">
        <f>IF(COUNTA(D620:P620)=0,"",ROUND(AVERAGE(D620:P620),1))</f>
        <v/>
      </c>
      <c r="S620" s="256" t="n"/>
      <c r="T620" s="256" t="n"/>
      <c r="U620" s="256" t="n"/>
      <c r="V620" s="256" t="n"/>
      <c r="W620" s="256" t="n"/>
      <c r="X620" s="256" t="n"/>
      <c r="Y620" s="256" t="n"/>
      <c r="Z620" s="256" t="n"/>
      <c r="AA620" s="256" t="n"/>
      <c r="AB620" s="256" t="n"/>
      <c r="AC620" s="256" t="n"/>
      <c r="AD620" s="256" t="n"/>
      <c r="AE620" s="256" t="n"/>
      <c r="AF620" s="264">
        <f>IF(COUNTA(S620:AE620)=0,"",ROUND(AVERAGE(S620:AE620),1))</f>
        <v/>
      </c>
      <c r="AH620" s="256" t="n"/>
      <c r="AI620" s="256" t="n"/>
      <c r="AJ620" s="256" t="n"/>
      <c r="AK620" s="256" t="n"/>
      <c r="AL620" s="256" t="n"/>
      <c r="AM620" s="256" t="n"/>
      <c r="AN620" s="256" t="n"/>
      <c r="AO620" s="256" t="n"/>
      <c r="AP620" s="256" t="n"/>
      <c r="AQ620" s="256" t="n"/>
      <c r="AR620" s="256" t="n"/>
      <c r="AS620" s="256" t="n"/>
      <c r="AT620" s="256" t="n"/>
      <c r="AU620" s="237">
        <f>IF(COUNTA(AH620:AT620)=0,"",ROUND(AVERAGE(AH620:AT620),1))</f>
        <v/>
      </c>
    </row>
    <row r="621" ht="14.4" customHeight="1" s="185">
      <c r="A621" s="255" t="n">
        <v>14</v>
      </c>
      <c r="B621" s="194">
        <f t="array" ref="B621:B621">IFERROR(INDEX(Liste_Enfants!B$4:B$53,SMALL(IF(Liste_Enfants!E$4:E$53="D",ROW(Liste_Enfants!E$4:E$53)-3),14))&amp;" "&amp;INDEX(Liste_Enfants!C$4:C$53,SMALL(IF(Liste_Enfants!E$4:E$53="D",ROW(Liste_Enfants!E$4:E$53)-3),14)),"")</f>
        <v/>
      </c>
      <c r="C621" s="235" t="n"/>
      <c r="D621" s="256" t="n"/>
      <c r="E621" s="256" t="n"/>
      <c r="F621" s="256" t="n"/>
      <c r="G621" s="256" t="n"/>
      <c r="H621" s="256" t="n"/>
      <c r="I621" s="256" t="n"/>
      <c r="J621" s="256" t="n"/>
      <c r="K621" s="256" t="n"/>
      <c r="L621" s="256" t="n"/>
      <c r="M621" s="256" t="n"/>
      <c r="N621" s="256" t="n"/>
      <c r="O621" s="256" t="n"/>
      <c r="P621" s="256" t="n"/>
      <c r="Q621" s="264">
        <f>IF(COUNTA(D621:P621)=0,"",ROUND(AVERAGE(D621:P621),1))</f>
        <v/>
      </c>
      <c r="S621" s="256" t="n"/>
      <c r="T621" s="256" t="n"/>
      <c r="U621" s="256" t="n"/>
      <c r="V621" s="256" t="n"/>
      <c r="W621" s="256" t="n"/>
      <c r="X621" s="256" t="n"/>
      <c r="Y621" s="256" t="n"/>
      <c r="Z621" s="256" t="n"/>
      <c r="AA621" s="256" t="n"/>
      <c r="AB621" s="256" t="n"/>
      <c r="AC621" s="256" t="n"/>
      <c r="AD621" s="256" t="n"/>
      <c r="AE621" s="256" t="n"/>
      <c r="AF621" s="264">
        <f>IF(COUNTA(S621:AE621)=0,"",ROUND(AVERAGE(S621:AE621),1))</f>
        <v/>
      </c>
      <c r="AH621" s="256" t="n"/>
      <c r="AI621" s="256" t="n"/>
      <c r="AJ621" s="256" t="n"/>
      <c r="AK621" s="256" t="n"/>
      <c r="AL621" s="256" t="n"/>
      <c r="AM621" s="256" t="n"/>
      <c r="AN621" s="256" t="n"/>
      <c r="AO621" s="256" t="n"/>
      <c r="AP621" s="256" t="n"/>
      <c r="AQ621" s="256" t="n"/>
      <c r="AR621" s="256" t="n"/>
      <c r="AS621" s="256" t="n"/>
      <c r="AT621" s="256" t="n"/>
      <c r="AU621" s="237">
        <f>IF(COUNTA(AH621:AT621)=0,"",ROUND(AVERAGE(AH621:AT621),1))</f>
        <v/>
      </c>
    </row>
    <row r="622" ht="14.4" customHeight="1" s="185">
      <c r="A622" s="255" t="n">
        <v>15</v>
      </c>
      <c r="B622" s="194">
        <f t="array" ref="B622:B622">IFERROR(INDEX(Liste_Enfants!B$4:B$53,SMALL(IF(Liste_Enfants!E$4:E$53="D",ROW(Liste_Enfants!E$4:E$53)-3),15))&amp;" "&amp;INDEX(Liste_Enfants!C$4:C$53,SMALL(IF(Liste_Enfants!E$4:E$53="D",ROW(Liste_Enfants!E$4:E$53)-3),15)),"")</f>
        <v/>
      </c>
      <c r="C622" s="235" t="n"/>
      <c r="D622" s="256" t="n"/>
      <c r="E622" s="256" t="n"/>
      <c r="F622" s="256" t="n"/>
      <c r="G622" s="256" t="n"/>
      <c r="H622" s="256" t="n"/>
      <c r="I622" s="256" t="n"/>
      <c r="J622" s="256" t="n"/>
      <c r="K622" s="256" t="n"/>
      <c r="L622" s="256" t="n"/>
      <c r="M622" s="256" t="n"/>
      <c r="N622" s="256" t="n"/>
      <c r="O622" s="256" t="n"/>
      <c r="P622" s="256" t="n"/>
      <c r="Q622" s="264">
        <f>IF(COUNTA(D622:P622)=0,"",ROUND(AVERAGE(D622:P622),1))</f>
        <v/>
      </c>
      <c r="S622" s="256" t="n"/>
      <c r="T622" s="256" t="n"/>
      <c r="U622" s="256" t="n"/>
      <c r="V622" s="256" t="n"/>
      <c r="W622" s="256" t="n"/>
      <c r="X622" s="256" t="n"/>
      <c r="Y622" s="256" t="n"/>
      <c r="Z622" s="256" t="n"/>
      <c r="AA622" s="256" t="n"/>
      <c r="AB622" s="256" t="n"/>
      <c r="AC622" s="256" t="n"/>
      <c r="AD622" s="256" t="n"/>
      <c r="AE622" s="256" t="n"/>
      <c r="AF622" s="264">
        <f>IF(COUNTA(S622:AE622)=0,"",ROUND(AVERAGE(S622:AE622),1))</f>
        <v/>
      </c>
      <c r="AH622" s="256" t="n"/>
      <c r="AI622" s="256" t="n"/>
      <c r="AJ622" s="256" t="n"/>
      <c r="AK622" s="256" t="n"/>
      <c r="AL622" s="256" t="n"/>
      <c r="AM622" s="256" t="n"/>
      <c r="AN622" s="256" t="n"/>
      <c r="AO622" s="256" t="n"/>
      <c r="AP622" s="256" t="n"/>
      <c r="AQ622" s="256" t="n"/>
      <c r="AR622" s="256" t="n"/>
      <c r="AS622" s="256" t="n"/>
      <c r="AT622" s="256" t="n"/>
      <c r="AU622" s="237">
        <f>IF(COUNTA(AH622:AT622)=0,"",ROUND(AVERAGE(AH622:AT622),1))</f>
        <v/>
      </c>
    </row>
    <row r="623" ht="14.4" customHeight="1" s="185">
      <c r="A623" s="257" t="inlineStr">
        <is>
          <t>📊 MOY.</t>
        </is>
      </c>
      <c r="C623" s="235" t="n"/>
      <c r="D623" s="258">
        <f>IF(COUNTA(D608:D622)=0,"",ROUND(AVERAGE(D608:D622),1))</f>
        <v/>
      </c>
      <c r="E623" s="258">
        <f>IF(COUNTA(E608:E622)=0,"",ROUND(AVERAGE(E608:E622),1))</f>
        <v/>
      </c>
      <c r="F623" s="258">
        <f>IF(COUNTA(F608:F622)=0,"",ROUND(AVERAGE(F608:F622),1))</f>
        <v/>
      </c>
      <c r="G623" s="258">
        <f>IF(COUNTA(G608:G622)=0,"",ROUND(AVERAGE(G608:G622),1))</f>
        <v/>
      </c>
      <c r="H623" s="258">
        <f>IF(COUNTA(H608:H622)=0,"",ROUND(AVERAGE(H608:H622),1))</f>
        <v/>
      </c>
      <c r="I623" s="258">
        <f>IF(COUNTA(I608:I622)=0,"",ROUND(AVERAGE(I608:I622),1))</f>
        <v/>
      </c>
      <c r="J623" s="258">
        <f>IF(COUNTA(J608:J622)=0,"",ROUND(AVERAGE(J608:J622),1))</f>
        <v/>
      </c>
      <c r="K623" s="258">
        <f>IF(COUNTA(K608:K622)=0,"",ROUND(AVERAGE(K608:K622),1))</f>
        <v/>
      </c>
      <c r="L623" s="258">
        <f>IF(COUNTA(L608:L622)=0,"",ROUND(AVERAGE(L608:L622),1))</f>
        <v/>
      </c>
      <c r="M623" s="258">
        <f>IF(COUNTA(M608:M622)=0,"",ROUND(AVERAGE(M608:M622),1))</f>
        <v/>
      </c>
      <c r="N623" s="258">
        <f>IF(COUNTA(N608:N622)=0,"",ROUND(AVERAGE(N608:N622),1))</f>
        <v/>
      </c>
      <c r="O623" s="258">
        <f>IF(COUNTA(O608:O622)=0,"",ROUND(AVERAGE(O608:O622),1))</f>
        <v/>
      </c>
      <c r="P623" s="258">
        <f>IF(COUNTA(P608:P622)=0,"",ROUND(AVERAGE(P608:P622),1))</f>
        <v/>
      </c>
      <c r="Q623" s="265">
        <f>IF(COUNTA(Q608:Q622)=0,"",ROUND(AVERAGE(Q608:Q622),1))</f>
        <v/>
      </c>
      <c r="S623" s="258">
        <f>IF(COUNTA(S608:S622)=0,"",ROUND(AVERAGE(S608:S622),1))</f>
        <v/>
      </c>
      <c r="T623" s="258">
        <f>IF(COUNTA(T608:T622)=0,"",ROUND(AVERAGE(T608:T622),1))</f>
        <v/>
      </c>
      <c r="U623" s="258">
        <f>IF(COUNTA(U608:U622)=0,"",ROUND(AVERAGE(U608:U622),1))</f>
        <v/>
      </c>
      <c r="V623" s="258">
        <f>IF(COUNTA(V608:V622)=0,"",ROUND(AVERAGE(V608:V622),1))</f>
        <v/>
      </c>
      <c r="W623" s="258">
        <f>IF(COUNTA(W608:W622)=0,"",ROUND(AVERAGE(W608:W622),1))</f>
        <v/>
      </c>
      <c r="X623" s="258">
        <f>IF(COUNTA(X608:X622)=0,"",ROUND(AVERAGE(X608:X622),1))</f>
        <v/>
      </c>
      <c r="Y623" s="258">
        <f>IF(COUNTA(Y608:Y622)=0,"",ROUND(AVERAGE(Y608:Y622),1))</f>
        <v/>
      </c>
      <c r="Z623" s="258">
        <f>IF(COUNTA(Z608:Z622)=0,"",ROUND(AVERAGE(Z608:Z622),1))</f>
        <v/>
      </c>
      <c r="AA623" s="258">
        <f>IF(COUNTA(AA608:AA622)=0,"",ROUND(AVERAGE(AA608:AA622),1))</f>
        <v/>
      </c>
      <c r="AB623" s="258">
        <f>IF(COUNTA(AB608:AB622)=0,"",ROUND(AVERAGE(AB608:AB622),1))</f>
        <v/>
      </c>
      <c r="AC623" s="258">
        <f>IF(COUNTA(AC608:AC622)=0,"",ROUND(AVERAGE(AC608:AC622),1))</f>
        <v/>
      </c>
      <c r="AD623" s="258">
        <f>IF(COUNTA(AD608:AD622)=0,"",ROUND(AVERAGE(AD608:AD622),1))</f>
        <v/>
      </c>
      <c r="AE623" s="258">
        <f>IF(COUNTA(AE608:AE622)=0,"",ROUND(AVERAGE(AE608:AE622),1))</f>
        <v/>
      </c>
      <c r="AF623" s="265">
        <f>IF(COUNTA(AF608:AF622)=0,"",ROUND(AVERAGE(AF608:AF622),1))</f>
        <v/>
      </c>
      <c r="AH623" s="258">
        <f>IF(COUNTA(AH608:AH622)=0,"",ROUND(AVERAGE(AH608:AH622),1))</f>
        <v/>
      </c>
      <c r="AI623" s="258">
        <f>IF(COUNTA(AI608:AI622)=0,"",ROUND(AVERAGE(AI608:AI622),1))</f>
        <v/>
      </c>
      <c r="AJ623" s="258">
        <f>IF(COUNTA(AJ608:AJ622)=0,"",ROUND(AVERAGE(AJ608:AJ622),1))</f>
        <v/>
      </c>
      <c r="AK623" s="258">
        <f>IF(COUNTA(AK608:AK622)=0,"",ROUND(AVERAGE(AK608:AK622),1))</f>
        <v/>
      </c>
      <c r="AL623" s="258">
        <f>IF(COUNTA(AL608:AL622)=0,"",ROUND(AVERAGE(AL608:AL622),1))</f>
        <v/>
      </c>
      <c r="AM623" s="258">
        <f>IF(COUNTA(AM608:AM622)=0,"",ROUND(AVERAGE(AM608:AM622),1))</f>
        <v/>
      </c>
      <c r="AN623" s="258">
        <f>IF(COUNTA(AN608:AN622)=0,"",ROUND(AVERAGE(AN608:AN622),1))</f>
        <v/>
      </c>
      <c r="AO623" s="258">
        <f>IF(COUNTA(AO608:AO622)=0,"",ROUND(AVERAGE(AO608:AO622),1))</f>
        <v/>
      </c>
      <c r="AP623" s="258">
        <f>IF(COUNTA(AP608:AP622)=0,"",ROUND(AVERAGE(AP608:AP622),1))</f>
        <v/>
      </c>
      <c r="AQ623" s="258">
        <f>IF(COUNTA(AQ608:AQ622)=0,"",ROUND(AVERAGE(AQ608:AQ622),1))</f>
        <v/>
      </c>
      <c r="AR623" s="258">
        <f>IF(COUNTA(AR608:AR622)=0,"",ROUND(AVERAGE(AR608:AR622),1))</f>
        <v/>
      </c>
      <c r="AS623" s="258">
        <f>IF(COUNTA(AS608:AS622)=0,"",ROUND(AVERAGE(AS608:AS622),1))</f>
        <v/>
      </c>
      <c r="AT623" s="258">
        <f>IF(COUNTA(AT608:AT622)=0,"",ROUND(AVERAGE(AT608:AT622),1))</f>
        <v/>
      </c>
      <c r="AU623" s="272">
        <f>IF(COUNTA(AU608:AU622)=0,"",ROUND(AVERAGE(AU608:AU622),1))</f>
        <v/>
      </c>
    </row>
    <row r="624" ht="30" customHeight="1" s="185">
      <c r="A624" s="261" t="inlineStr">
        <is>
          <t>N°</t>
        </is>
      </c>
      <c r="B624" s="247" t="inlineStr">
        <is>
          <t>📅 JEUDI</t>
        </is>
      </c>
      <c r="C624" s="228" t="n"/>
      <c r="D624" s="229" t="inlineStr">
        <is>
          <t>Règles</t>
        </is>
      </c>
      <c r="E624" s="229" t="inlineStr">
        <is>
          <t>Coopér.</t>
        </is>
      </c>
      <c r="F624" s="229" t="inlineStr">
        <is>
          <t>Comm.</t>
        </is>
      </c>
      <c r="G624" s="229" t="inlineStr">
        <is>
          <t>Entraide</t>
        </is>
      </c>
      <c r="H624" s="230" t="inlineStr">
        <is>
          <t>Initiat.</t>
        </is>
      </c>
      <c r="I624" s="230" t="inlineStr">
        <is>
          <t>Gest.mat</t>
        </is>
      </c>
      <c r="J624" s="230" t="inlineStr">
        <is>
          <t>Orga.</t>
        </is>
      </c>
      <c r="K624" s="231" t="inlineStr">
        <is>
          <t>Imagin.</t>
        </is>
      </c>
      <c r="L624" s="231" t="inlineStr">
        <is>
          <t>Expr.art</t>
        </is>
      </c>
      <c r="M624" s="231" t="inlineStr">
        <is>
          <t>Expr.corp</t>
        </is>
      </c>
      <c r="N624" s="232" t="inlineStr">
        <is>
          <t>Coord.</t>
        </is>
      </c>
      <c r="O624" s="232" t="inlineStr">
        <is>
          <t>Endur.</t>
        </is>
      </c>
      <c r="P624" s="232" t="inlineStr">
        <is>
          <t>Esp.sport</t>
        </is>
      </c>
      <c r="Q624" s="267" t="inlineStr">
        <is>
          <t>MOY</t>
        </is>
      </c>
      <c r="R624" s="268" t="inlineStr">
        <is>
          <t>▼ Activité</t>
        </is>
      </c>
      <c r="S624" s="229" t="inlineStr">
        <is>
          <t>Règles</t>
        </is>
      </c>
      <c r="T624" s="229" t="inlineStr">
        <is>
          <t>Coopér.</t>
        </is>
      </c>
      <c r="U624" s="229" t="inlineStr">
        <is>
          <t>Comm.</t>
        </is>
      </c>
      <c r="V624" s="229" t="inlineStr">
        <is>
          <t>Entraide</t>
        </is>
      </c>
      <c r="W624" s="230" t="inlineStr">
        <is>
          <t>Initiat.</t>
        </is>
      </c>
      <c r="X624" s="230" t="inlineStr">
        <is>
          <t>Gest.mat</t>
        </is>
      </c>
      <c r="Y624" s="230" t="inlineStr">
        <is>
          <t>Orga.</t>
        </is>
      </c>
      <c r="Z624" s="231" t="inlineStr">
        <is>
          <t>Imagin.</t>
        </is>
      </c>
      <c r="AA624" s="231" t="inlineStr">
        <is>
          <t>Expr.art</t>
        </is>
      </c>
      <c r="AB624" s="231" t="inlineStr">
        <is>
          <t>Expr.corp</t>
        </is>
      </c>
      <c r="AC624" s="232" t="inlineStr">
        <is>
          <t>Coord.</t>
        </is>
      </c>
      <c r="AD624" s="232" t="inlineStr">
        <is>
          <t>Endur.</t>
        </is>
      </c>
      <c r="AE624" s="232" t="inlineStr">
        <is>
          <t>Esp.sport</t>
        </is>
      </c>
      <c r="AF624" s="267" t="inlineStr">
        <is>
          <t>MOY</t>
        </is>
      </c>
      <c r="AH624" s="229" t="inlineStr">
        <is>
          <t>Règles</t>
        </is>
      </c>
      <c r="AI624" s="229" t="inlineStr">
        <is>
          <t>Coopér.</t>
        </is>
      </c>
      <c r="AJ624" s="229" t="inlineStr">
        <is>
          <t>Comm.</t>
        </is>
      </c>
      <c r="AK624" s="229" t="inlineStr">
        <is>
          <t>Entraide</t>
        </is>
      </c>
      <c r="AL624" s="230" t="inlineStr">
        <is>
          <t>Initiat.</t>
        </is>
      </c>
      <c r="AM624" s="230" t="inlineStr">
        <is>
          <t>Gest.mat</t>
        </is>
      </c>
      <c r="AN624" s="230" t="inlineStr">
        <is>
          <t>Orga.</t>
        </is>
      </c>
      <c r="AO624" s="231" t="inlineStr">
        <is>
          <t>Imagin.</t>
        </is>
      </c>
      <c r="AP624" s="231" t="inlineStr">
        <is>
          <t>Expr.art</t>
        </is>
      </c>
      <c r="AQ624" s="231" t="inlineStr">
        <is>
          <t>Expr.corp</t>
        </is>
      </c>
      <c r="AR624" s="232" t="inlineStr">
        <is>
          <t>Coord.</t>
        </is>
      </c>
      <c r="AS624" s="232" t="inlineStr">
        <is>
          <t>Endur.</t>
        </is>
      </c>
      <c r="AT624" s="232" t="inlineStr">
        <is>
          <t>Esp.sport</t>
        </is>
      </c>
      <c r="AU624" s="269" t="inlineStr">
        <is>
          <t>MOY</t>
        </is>
      </c>
    </row>
    <row r="625" ht="14.4" customHeight="1" s="185">
      <c r="A625" s="255" t="n">
        <v>1</v>
      </c>
      <c r="B625" s="194">
        <f t="array" ref="B625:B625">IFERROR(INDEX(Liste_Enfants!B$4:B$53,SMALL(IF(Liste_Enfants!E$4:E$53="D",ROW(Liste_Enfants!E$4:E$53)-3),1))&amp;" "&amp;INDEX(Liste_Enfants!C$4:C$53,SMALL(IF(Liste_Enfants!E$4:E$53="D",ROW(Liste_Enfants!E$4:E$53)-3),1)),"")</f>
        <v/>
      </c>
      <c r="C625" s="235" t="n"/>
      <c r="D625" s="256" t="n"/>
      <c r="E625" s="256" t="n"/>
      <c r="F625" s="256" t="n"/>
      <c r="G625" s="256" t="n"/>
      <c r="H625" s="256" t="n"/>
      <c r="I625" s="256" t="n"/>
      <c r="J625" s="256" t="n"/>
      <c r="K625" s="256" t="n"/>
      <c r="L625" s="256" t="n"/>
      <c r="M625" s="256" t="n"/>
      <c r="N625" s="256" t="n"/>
      <c r="O625" s="256" t="n"/>
      <c r="P625" s="256" t="n"/>
      <c r="Q625" s="264">
        <f>IF(COUNTA(D625:P625)=0,"",ROUND(AVERAGE(D625:P625),1))</f>
        <v/>
      </c>
      <c r="S625" s="256" t="n"/>
      <c r="T625" s="256" t="n"/>
      <c r="U625" s="256" t="n"/>
      <c r="V625" s="256" t="n"/>
      <c r="W625" s="256" t="n"/>
      <c r="X625" s="256" t="n"/>
      <c r="Y625" s="256" t="n"/>
      <c r="Z625" s="256" t="n"/>
      <c r="AA625" s="256" t="n"/>
      <c r="AB625" s="256" t="n"/>
      <c r="AC625" s="256" t="n"/>
      <c r="AD625" s="256" t="n"/>
      <c r="AE625" s="256" t="n"/>
      <c r="AF625" s="264">
        <f>IF(COUNTA(S625:AE625)=0,"",ROUND(AVERAGE(S625:AE625),1))</f>
        <v/>
      </c>
      <c r="AH625" s="256" t="n"/>
      <c r="AI625" s="256" t="n"/>
      <c r="AJ625" s="256" t="n"/>
      <c r="AK625" s="256" t="n"/>
      <c r="AL625" s="256" t="n"/>
      <c r="AM625" s="256" t="n"/>
      <c r="AN625" s="256" t="n"/>
      <c r="AO625" s="256" t="n"/>
      <c r="AP625" s="256" t="n"/>
      <c r="AQ625" s="256" t="n"/>
      <c r="AR625" s="256" t="n"/>
      <c r="AS625" s="256" t="n"/>
      <c r="AT625" s="256" t="n"/>
      <c r="AU625" s="237">
        <f>IF(COUNTA(AH625:AT625)=0,"",ROUND(AVERAGE(AH625:AT625),1))</f>
        <v/>
      </c>
    </row>
    <row r="626" ht="14.4" customHeight="1" s="185">
      <c r="A626" s="255" t="n">
        <v>2</v>
      </c>
      <c r="B626" s="194">
        <f t="array" ref="B626:B626">IFERROR(INDEX(Liste_Enfants!B$4:B$53,SMALL(IF(Liste_Enfants!E$4:E$53="D",ROW(Liste_Enfants!E$4:E$53)-3),2))&amp;" "&amp;INDEX(Liste_Enfants!C$4:C$53,SMALL(IF(Liste_Enfants!E$4:E$53="D",ROW(Liste_Enfants!E$4:E$53)-3),2)),"")</f>
        <v/>
      </c>
      <c r="C626" s="235" t="n"/>
      <c r="D626" s="256" t="n"/>
      <c r="E626" s="256" t="n"/>
      <c r="F626" s="256" t="n"/>
      <c r="G626" s="256" t="n"/>
      <c r="H626" s="256" t="n"/>
      <c r="I626" s="256" t="n"/>
      <c r="J626" s="256" t="n"/>
      <c r="K626" s="256" t="n"/>
      <c r="L626" s="256" t="n"/>
      <c r="M626" s="256" t="n"/>
      <c r="N626" s="256" t="n"/>
      <c r="O626" s="256" t="n"/>
      <c r="P626" s="256" t="n"/>
      <c r="Q626" s="264">
        <f>IF(COUNTA(D626:P626)=0,"",ROUND(AVERAGE(D626:P626),1))</f>
        <v/>
      </c>
      <c r="S626" s="256" t="n"/>
      <c r="T626" s="256" t="n"/>
      <c r="U626" s="256" t="n"/>
      <c r="V626" s="256" t="n"/>
      <c r="W626" s="256" t="n"/>
      <c r="X626" s="256" t="n"/>
      <c r="Y626" s="256" t="n"/>
      <c r="Z626" s="256" t="n"/>
      <c r="AA626" s="256" t="n"/>
      <c r="AB626" s="256" t="n"/>
      <c r="AC626" s="256" t="n"/>
      <c r="AD626" s="256" t="n"/>
      <c r="AE626" s="256" t="n"/>
      <c r="AF626" s="264">
        <f>IF(COUNTA(S626:AE626)=0,"",ROUND(AVERAGE(S626:AE626),1))</f>
        <v/>
      </c>
      <c r="AH626" s="256" t="n"/>
      <c r="AI626" s="256" t="n"/>
      <c r="AJ626" s="256" t="n"/>
      <c r="AK626" s="256" t="n"/>
      <c r="AL626" s="256" t="n"/>
      <c r="AM626" s="256" t="n"/>
      <c r="AN626" s="256" t="n"/>
      <c r="AO626" s="256" t="n"/>
      <c r="AP626" s="256" t="n"/>
      <c r="AQ626" s="256" t="n"/>
      <c r="AR626" s="256" t="n"/>
      <c r="AS626" s="256" t="n"/>
      <c r="AT626" s="256" t="n"/>
      <c r="AU626" s="237">
        <f>IF(COUNTA(AH626:AT626)=0,"",ROUND(AVERAGE(AH626:AT626),1))</f>
        <v/>
      </c>
    </row>
    <row r="627" ht="14.4" customHeight="1" s="185">
      <c r="A627" s="255" t="n">
        <v>3</v>
      </c>
      <c r="B627" s="194">
        <f t="array" ref="B627:B627">IFERROR(INDEX(Liste_Enfants!B$4:B$53,SMALL(IF(Liste_Enfants!E$4:E$53="D",ROW(Liste_Enfants!E$4:E$53)-3),3))&amp;" "&amp;INDEX(Liste_Enfants!C$4:C$53,SMALL(IF(Liste_Enfants!E$4:E$53="D",ROW(Liste_Enfants!E$4:E$53)-3),3)),"")</f>
        <v/>
      </c>
      <c r="C627" s="235" t="n"/>
      <c r="D627" s="256" t="n"/>
      <c r="E627" s="256" t="n"/>
      <c r="F627" s="256" t="n"/>
      <c r="G627" s="256" t="n"/>
      <c r="H627" s="256" t="n"/>
      <c r="I627" s="256" t="n"/>
      <c r="J627" s="256" t="n"/>
      <c r="K627" s="256" t="n"/>
      <c r="L627" s="256" t="n"/>
      <c r="M627" s="256" t="n"/>
      <c r="N627" s="256" t="n"/>
      <c r="O627" s="256" t="n"/>
      <c r="P627" s="256" t="n"/>
      <c r="Q627" s="264">
        <f>IF(COUNTA(D627:P627)=0,"",ROUND(AVERAGE(D627:P627),1))</f>
        <v/>
      </c>
      <c r="S627" s="256" t="n"/>
      <c r="T627" s="256" t="n"/>
      <c r="U627" s="256" t="n"/>
      <c r="V627" s="256" t="n"/>
      <c r="W627" s="256" t="n"/>
      <c r="X627" s="256" t="n"/>
      <c r="Y627" s="256" t="n"/>
      <c r="Z627" s="256" t="n"/>
      <c r="AA627" s="256" t="n"/>
      <c r="AB627" s="256" t="n"/>
      <c r="AC627" s="256" t="n"/>
      <c r="AD627" s="256" t="n"/>
      <c r="AE627" s="256" t="n"/>
      <c r="AF627" s="264">
        <f>IF(COUNTA(S627:AE627)=0,"",ROUND(AVERAGE(S627:AE627),1))</f>
        <v/>
      </c>
      <c r="AH627" s="256" t="n"/>
      <c r="AI627" s="256" t="n"/>
      <c r="AJ627" s="256" t="n"/>
      <c r="AK627" s="256" t="n"/>
      <c r="AL627" s="256" t="n"/>
      <c r="AM627" s="256" t="n"/>
      <c r="AN627" s="256" t="n"/>
      <c r="AO627" s="256" t="n"/>
      <c r="AP627" s="256" t="n"/>
      <c r="AQ627" s="256" t="n"/>
      <c r="AR627" s="256" t="n"/>
      <c r="AS627" s="256" t="n"/>
      <c r="AT627" s="256" t="n"/>
      <c r="AU627" s="237">
        <f>IF(COUNTA(AH627:AT627)=0,"",ROUND(AVERAGE(AH627:AT627),1))</f>
        <v/>
      </c>
    </row>
    <row r="628" ht="14.4" customHeight="1" s="185">
      <c r="A628" s="255" t="n">
        <v>4</v>
      </c>
      <c r="B628" s="194">
        <f t="array" ref="B628:B628">IFERROR(INDEX(Liste_Enfants!B$4:B$53,SMALL(IF(Liste_Enfants!E$4:E$53="D",ROW(Liste_Enfants!E$4:E$53)-3),4))&amp;" "&amp;INDEX(Liste_Enfants!C$4:C$53,SMALL(IF(Liste_Enfants!E$4:E$53="D",ROW(Liste_Enfants!E$4:E$53)-3),4)),"")</f>
        <v/>
      </c>
      <c r="C628" s="235" t="n"/>
      <c r="D628" s="256" t="n"/>
      <c r="E628" s="256" t="n"/>
      <c r="F628" s="256" t="n"/>
      <c r="G628" s="256" t="n"/>
      <c r="H628" s="256" t="n"/>
      <c r="I628" s="256" t="n"/>
      <c r="J628" s="256" t="n"/>
      <c r="K628" s="256" t="n"/>
      <c r="L628" s="256" t="n"/>
      <c r="M628" s="256" t="n"/>
      <c r="N628" s="256" t="n"/>
      <c r="O628" s="256" t="n"/>
      <c r="P628" s="256" t="n"/>
      <c r="Q628" s="264">
        <f>IF(COUNTA(D628:P628)=0,"",ROUND(AVERAGE(D628:P628),1))</f>
        <v/>
      </c>
      <c r="S628" s="256" t="n"/>
      <c r="T628" s="256" t="n"/>
      <c r="U628" s="256" t="n"/>
      <c r="V628" s="256" t="n"/>
      <c r="W628" s="256" t="n"/>
      <c r="X628" s="256" t="n"/>
      <c r="Y628" s="256" t="n"/>
      <c r="Z628" s="256" t="n"/>
      <c r="AA628" s="256" t="n"/>
      <c r="AB628" s="256" t="n"/>
      <c r="AC628" s="256" t="n"/>
      <c r="AD628" s="256" t="n"/>
      <c r="AE628" s="256" t="n"/>
      <c r="AF628" s="264">
        <f>IF(COUNTA(S628:AE628)=0,"",ROUND(AVERAGE(S628:AE628),1))</f>
        <v/>
      </c>
      <c r="AH628" s="256" t="n"/>
      <c r="AI628" s="256" t="n"/>
      <c r="AJ628" s="256" t="n"/>
      <c r="AK628" s="256" t="n"/>
      <c r="AL628" s="256" t="n"/>
      <c r="AM628" s="256" t="n"/>
      <c r="AN628" s="256" t="n"/>
      <c r="AO628" s="256" t="n"/>
      <c r="AP628" s="256" t="n"/>
      <c r="AQ628" s="256" t="n"/>
      <c r="AR628" s="256" t="n"/>
      <c r="AS628" s="256" t="n"/>
      <c r="AT628" s="256" t="n"/>
      <c r="AU628" s="237">
        <f>IF(COUNTA(AH628:AT628)=0,"",ROUND(AVERAGE(AH628:AT628),1))</f>
        <v/>
      </c>
    </row>
    <row r="629" ht="14.4" customHeight="1" s="185">
      <c r="A629" s="255" t="n">
        <v>5</v>
      </c>
      <c r="B629" s="194">
        <f t="array" ref="B629:B629">IFERROR(INDEX(Liste_Enfants!B$4:B$53,SMALL(IF(Liste_Enfants!E$4:E$53="D",ROW(Liste_Enfants!E$4:E$53)-3),5))&amp;" "&amp;INDEX(Liste_Enfants!C$4:C$53,SMALL(IF(Liste_Enfants!E$4:E$53="D",ROW(Liste_Enfants!E$4:E$53)-3),5)),"")</f>
        <v/>
      </c>
      <c r="C629" s="235" t="n"/>
      <c r="D629" s="256" t="n"/>
      <c r="E629" s="256" t="n"/>
      <c r="F629" s="256" t="n"/>
      <c r="G629" s="256" t="n"/>
      <c r="H629" s="256" t="n"/>
      <c r="I629" s="256" t="n"/>
      <c r="J629" s="256" t="n"/>
      <c r="K629" s="256" t="n"/>
      <c r="L629" s="256" t="n"/>
      <c r="M629" s="256" t="n"/>
      <c r="N629" s="256" t="n"/>
      <c r="O629" s="256" t="n"/>
      <c r="P629" s="256" t="n"/>
      <c r="Q629" s="264">
        <f>IF(COUNTA(D629:P629)=0,"",ROUND(AVERAGE(D629:P629),1))</f>
        <v/>
      </c>
      <c r="S629" s="256" t="n"/>
      <c r="T629" s="256" t="n"/>
      <c r="U629" s="256" t="n"/>
      <c r="V629" s="256" t="n"/>
      <c r="W629" s="256" t="n"/>
      <c r="X629" s="256" t="n"/>
      <c r="Y629" s="256" t="n"/>
      <c r="Z629" s="256" t="n"/>
      <c r="AA629" s="256" t="n"/>
      <c r="AB629" s="256" t="n"/>
      <c r="AC629" s="256" t="n"/>
      <c r="AD629" s="256" t="n"/>
      <c r="AE629" s="256" t="n"/>
      <c r="AF629" s="264">
        <f>IF(COUNTA(S629:AE629)=0,"",ROUND(AVERAGE(S629:AE629),1))</f>
        <v/>
      </c>
      <c r="AH629" s="256" t="n"/>
      <c r="AI629" s="256" t="n"/>
      <c r="AJ629" s="256" t="n"/>
      <c r="AK629" s="256" t="n"/>
      <c r="AL629" s="256" t="n"/>
      <c r="AM629" s="256" t="n"/>
      <c r="AN629" s="256" t="n"/>
      <c r="AO629" s="256" t="n"/>
      <c r="AP629" s="256" t="n"/>
      <c r="AQ629" s="256" t="n"/>
      <c r="AR629" s="256" t="n"/>
      <c r="AS629" s="256" t="n"/>
      <c r="AT629" s="256" t="n"/>
      <c r="AU629" s="237">
        <f>IF(COUNTA(AH629:AT629)=0,"",ROUND(AVERAGE(AH629:AT629),1))</f>
        <v/>
      </c>
    </row>
    <row r="630" ht="14.4" customHeight="1" s="185">
      <c r="A630" s="255" t="n">
        <v>6</v>
      </c>
      <c r="B630" s="194">
        <f t="array" ref="B630:B630">IFERROR(INDEX(Liste_Enfants!B$4:B$53,SMALL(IF(Liste_Enfants!E$4:E$53="D",ROW(Liste_Enfants!E$4:E$53)-3),6))&amp;" "&amp;INDEX(Liste_Enfants!C$4:C$53,SMALL(IF(Liste_Enfants!E$4:E$53="D",ROW(Liste_Enfants!E$4:E$53)-3),6)),"")</f>
        <v/>
      </c>
      <c r="C630" s="235" t="n"/>
      <c r="D630" s="256" t="n"/>
      <c r="E630" s="256" t="n"/>
      <c r="F630" s="256" t="n"/>
      <c r="G630" s="256" t="n"/>
      <c r="H630" s="256" t="n"/>
      <c r="I630" s="256" t="n"/>
      <c r="J630" s="256" t="n"/>
      <c r="K630" s="256" t="n"/>
      <c r="L630" s="256" t="n"/>
      <c r="M630" s="256" t="n"/>
      <c r="N630" s="256" t="n"/>
      <c r="O630" s="256" t="n"/>
      <c r="P630" s="256" t="n"/>
      <c r="Q630" s="264">
        <f>IF(COUNTA(D630:P630)=0,"",ROUND(AVERAGE(D630:P630),1))</f>
        <v/>
      </c>
      <c r="S630" s="256" t="n"/>
      <c r="T630" s="256" t="n"/>
      <c r="U630" s="256" t="n"/>
      <c r="V630" s="256" t="n"/>
      <c r="W630" s="256" t="n"/>
      <c r="X630" s="256" t="n"/>
      <c r="Y630" s="256" t="n"/>
      <c r="Z630" s="256" t="n"/>
      <c r="AA630" s="256" t="n"/>
      <c r="AB630" s="256" t="n"/>
      <c r="AC630" s="256" t="n"/>
      <c r="AD630" s="256" t="n"/>
      <c r="AE630" s="256" t="n"/>
      <c r="AF630" s="264">
        <f>IF(COUNTA(S630:AE630)=0,"",ROUND(AVERAGE(S630:AE630),1))</f>
        <v/>
      </c>
      <c r="AH630" s="256" t="n"/>
      <c r="AI630" s="256" t="n"/>
      <c r="AJ630" s="256" t="n"/>
      <c r="AK630" s="256" t="n"/>
      <c r="AL630" s="256" t="n"/>
      <c r="AM630" s="256" t="n"/>
      <c r="AN630" s="256" t="n"/>
      <c r="AO630" s="256" t="n"/>
      <c r="AP630" s="256" t="n"/>
      <c r="AQ630" s="256" t="n"/>
      <c r="AR630" s="256" t="n"/>
      <c r="AS630" s="256" t="n"/>
      <c r="AT630" s="256" t="n"/>
      <c r="AU630" s="237">
        <f>IF(COUNTA(AH630:AT630)=0,"",ROUND(AVERAGE(AH630:AT630),1))</f>
        <v/>
      </c>
    </row>
    <row r="631" ht="14.4" customHeight="1" s="185">
      <c r="A631" s="255" t="n">
        <v>7</v>
      </c>
      <c r="B631" s="194">
        <f t="array" ref="B631:B631">IFERROR(INDEX(Liste_Enfants!B$4:B$53,SMALL(IF(Liste_Enfants!E$4:E$53="D",ROW(Liste_Enfants!E$4:E$53)-3),7))&amp;" "&amp;INDEX(Liste_Enfants!C$4:C$53,SMALL(IF(Liste_Enfants!E$4:E$53="D",ROW(Liste_Enfants!E$4:E$53)-3),7)),"")</f>
        <v/>
      </c>
      <c r="C631" s="235" t="n"/>
      <c r="D631" s="256" t="n"/>
      <c r="E631" s="256" t="n"/>
      <c r="F631" s="256" t="n"/>
      <c r="G631" s="256" t="n"/>
      <c r="H631" s="256" t="n"/>
      <c r="I631" s="256" t="n"/>
      <c r="J631" s="256" t="n"/>
      <c r="K631" s="256" t="n"/>
      <c r="L631" s="256" t="n"/>
      <c r="M631" s="256" t="n"/>
      <c r="N631" s="256" t="n"/>
      <c r="O631" s="256" t="n"/>
      <c r="P631" s="256" t="n"/>
      <c r="Q631" s="264">
        <f>IF(COUNTA(D631:P631)=0,"",ROUND(AVERAGE(D631:P631),1))</f>
        <v/>
      </c>
      <c r="S631" s="256" t="n"/>
      <c r="T631" s="256" t="n"/>
      <c r="U631" s="256" t="n"/>
      <c r="V631" s="256" t="n"/>
      <c r="W631" s="256" t="n"/>
      <c r="X631" s="256" t="n"/>
      <c r="Y631" s="256" t="n"/>
      <c r="Z631" s="256" t="n"/>
      <c r="AA631" s="256" t="n"/>
      <c r="AB631" s="256" t="n"/>
      <c r="AC631" s="256" t="n"/>
      <c r="AD631" s="256" t="n"/>
      <c r="AE631" s="256" t="n"/>
      <c r="AF631" s="264">
        <f>IF(COUNTA(S631:AE631)=0,"",ROUND(AVERAGE(S631:AE631),1))</f>
        <v/>
      </c>
      <c r="AH631" s="256" t="n"/>
      <c r="AI631" s="256" t="n"/>
      <c r="AJ631" s="256" t="n"/>
      <c r="AK631" s="256" t="n"/>
      <c r="AL631" s="256" t="n"/>
      <c r="AM631" s="256" t="n"/>
      <c r="AN631" s="256" t="n"/>
      <c r="AO631" s="256" t="n"/>
      <c r="AP631" s="256" t="n"/>
      <c r="AQ631" s="256" t="n"/>
      <c r="AR631" s="256" t="n"/>
      <c r="AS631" s="256" t="n"/>
      <c r="AT631" s="256" t="n"/>
      <c r="AU631" s="237">
        <f>IF(COUNTA(AH631:AT631)=0,"",ROUND(AVERAGE(AH631:AT631),1))</f>
        <v/>
      </c>
    </row>
    <row r="632" ht="14.4" customHeight="1" s="185">
      <c r="A632" s="255" t="n">
        <v>8</v>
      </c>
      <c r="B632" s="194">
        <f t="array" ref="B632:B632">IFERROR(INDEX(Liste_Enfants!B$4:B$53,SMALL(IF(Liste_Enfants!E$4:E$53="D",ROW(Liste_Enfants!E$4:E$53)-3),8))&amp;" "&amp;INDEX(Liste_Enfants!C$4:C$53,SMALL(IF(Liste_Enfants!E$4:E$53="D",ROW(Liste_Enfants!E$4:E$53)-3),8)),"")</f>
        <v/>
      </c>
      <c r="C632" s="235" t="n"/>
      <c r="D632" s="256" t="n"/>
      <c r="E632" s="256" t="n"/>
      <c r="F632" s="256" t="n"/>
      <c r="G632" s="256" t="n"/>
      <c r="H632" s="256" t="n"/>
      <c r="I632" s="256" t="n"/>
      <c r="J632" s="256" t="n"/>
      <c r="K632" s="256" t="n"/>
      <c r="L632" s="256" t="n"/>
      <c r="M632" s="256" t="n"/>
      <c r="N632" s="256" t="n"/>
      <c r="O632" s="256" t="n"/>
      <c r="P632" s="256" t="n"/>
      <c r="Q632" s="264">
        <f>IF(COUNTA(D632:P632)=0,"",ROUND(AVERAGE(D632:P632),1))</f>
        <v/>
      </c>
      <c r="S632" s="256" t="n"/>
      <c r="T632" s="256" t="n"/>
      <c r="U632" s="256" t="n"/>
      <c r="V632" s="256" t="n"/>
      <c r="W632" s="256" t="n"/>
      <c r="X632" s="256" t="n"/>
      <c r="Y632" s="256" t="n"/>
      <c r="Z632" s="256" t="n"/>
      <c r="AA632" s="256" t="n"/>
      <c r="AB632" s="256" t="n"/>
      <c r="AC632" s="256" t="n"/>
      <c r="AD632" s="256" t="n"/>
      <c r="AE632" s="256" t="n"/>
      <c r="AF632" s="264">
        <f>IF(COUNTA(S632:AE632)=0,"",ROUND(AVERAGE(S632:AE632),1))</f>
        <v/>
      </c>
      <c r="AH632" s="256" t="n"/>
      <c r="AI632" s="256" t="n"/>
      <c r="AJ632" s="256" t="n"/>
      <c r="AK632" s="256" t="n"/>
      <c r="AL632" s="256" t="n"/>
      <c r="AM632" s="256" t="n"/>
      <c r="AN632" s="256" t="n"/>
      <c r="AO632" s="256" t="n"/>
      <c r="AP632" s="256" t="n"/>
      <c r="AQ632" s="256" t="n"/>
      <c r="AR632" s="256" t="n"/>
      <c r="AS632" s="256" t="n"/>
      <c r="AT632" s="256" t="n"/>
      <c r="AU632" s="237">
        <f>IF(COUNTA(AH632:AT632)=0,"",ROUND(AVERAGE(AH632:AT632),1))</f>
        <v/>
      </c>
    </row>
    <row r="633" ht="14.4" customHeight="1" s="185">
      <c r="A633" s="255" t="n">
        <v>9</v>
      </c>
      <c r="B633" s="194">
        <f t="array" ref="B633:B633">IFERROR(INDEX(Liste_Enfants!B$4:B$53,SMALL(IF(Liste_Enfants!E$4:E$53="D",ROW(Liste_Enfants!E$4:E$53)-3),9))&amp;" "&amp;INDEX(Liste_Enfants!C$4:C$53,SMALL(IF(Liste_Enfants!E$4:E$53="D",ROW(Liste_Enfants!E$4:E$53)-3),9)),"")</f>
        <v/>
      </c>
      <c r="C633" s="235" t="n"/>
      <c r="D633" s="256" t="n"/>
      <c r="E633" s="256" t="n"/>
      <c r="F633" s="256" t="n"/>
      <c r="G633" s="256" t="n"/>
      <c r="H633" s="256" t="n"/>
      <c r="I633" s="256" t="n"/>
      <c r="J633" s="256" t="n"/>
      <c r="K633" s="256" t="n"/>
      <c r="L633" s="256" t="n"/>
      <c r="M633" s="256" t="n"/>
      <c r="N633" s="256" t="n"/>
      <c r="O633" s="256" t="n"/>
      <c r="P633" s="256" t="n"/>
      <c r="Q633" s="264">
        <f>IF(COUNTA(D633:P633)=0,"",ROUND(AVERAGE(D633:P633),1))</f>
        <v/>
      </c>
      <c r="S633" s="256" t="n"/>
      <c r="T633" s="256" t="n"/>
      <c r="U633" s="256" t="n"/>
      <c r="V633" s="256" t="n"/>
      <c r="W633" s="256" t="n"/>
      <c r="X633" s="256" t="n"/>
      <c r="Y633" s="256" t="n"/>
      <c r="Z633" s="256" t="n"/>
      <c r="AA633" s="256" t="n"/>
      <c r="AB633" s="256" t="n"/>
      <c r="AC633" s="256" t="n"/>
      <c r="AD633" s="256" t="n"/>
      <c r="AE633" s="256" t="n"/>
      <c r="AF633" s="264">
        <f>IF(COUNTA(S633:AE633)=0,"",ROUND(AVERAGE(S633:AE633),1))</f>
        <v/>
      </c>
      <c r="AH633" s="256" t="n"/>
      <c r="AI633" s="256" t="n"/>
      <c r="AJ633" s="256" t="n"/>
      <c r="AK633" s="256" t="n"/>
      <c r="AL633" s="256" t="n"/>
      <c r="AM633" s="256" t="n"/>
      <c r="AN633" s="256" t="n"/>
      <c r="AO633" s="256" t="n"/>
      <c r="AP633" s="256" t="n"/>
      <c r="AQ633" s="256" t="n"/>
      <c r="AR633" s="256" t="n"/>
      <c r="AS633" s="256" t="n"/>
      <c r="AT633" s="256" t="n"/>
      <c r="AU633" s="237">
        <f>IF(COUNTA(AH633:AT633)=0,"",ROUND(AVERAGE(AH633:AT633),1))</f>
        <v/>
      </c>
    </row>
    <row r="634" ht="14.4" customHeight="1" s="185">
      <c r="A634" s="255" t="n">
        <v>10</v>
      </c>
      <c r="B634" s="194">
        <f t="array" ref="B634:B634">IFERROR(INDEX(Liste_Enfants!B$4:B$53,SMALL(IF(Liste_Enfants!E$4:E$53="D",ROW(Liste_Enfants!E$4:E$53)-3),10))&amp;" "&amp;INDEX(Liste_Enfants!C$4:C$53,SMALL(IF(Liste_Enfants!E$4:E$53="D",ROW(Liste_Enfants!E$4:E$53)-3),10)),"")</f>
        <v/>
      </c>
      <c r="C634" s="235" t="n"/>
      <c r="D634" s="256" t="n"/>
      <c r="E634" s="256" t="n"/>
      <c r="F634" s="256" t="n"/>
      <c r="G634" s="256" t="n"/>
      <c r="H634" s="256" t="n"/>
      <c r="I634" s="256" t="n"/>
      <c r="J634" s="256" t="n"/>
      <c r="K634" s="256" t="n"/>
      <c r="L634" s="256" t="n"/>
      <c r="M634" s="256" t="n"/>
      <c r="N634" s="256" t="n"/>
      <c r="O634" s="256" t="n"/>
      <c r="P634" s="256" t="n"/>
      <c r="Q634" s="264">
        <f>IF(COUNTA(D634:P634)=0,"",ROUND(AVERAGE(D634:P634),1))</f>
        <v/>
      </c>
      <c r="S634" s="256" t="n"/>
      <c r="T634" s="256" t="n"/>
      <c r="U634" s="256" t="n"/>
      <c r="V634" s="256" t="n"/>
      <c r="W634" s="256" t="n"/>
      <c r="X634" s="256" t="n"/>
      <c r="Y634" s="256" t="n"/>
      <c r="Z634" s="256" t="n"/>
      <c r="AA634" s="256" t="n"/>
      <c r="AB634" s="256" t="n"/>
      <c r="AC634" s="256" t="n"/>
      <c r="AD634" s="256" t="n"/>
      <c r="AE634" s="256" t="n"/>
      <c r="AF634" s="264">
        <f>IF(COUNTA(S634:AE634)=0,"",ROUND(AVERAGE(S634:AE634),1))</f>
        <v/>
      </c>
      <c r="AH634" s="256" t="n"/>
      <c r="AI634" s="256" t="n"/>
      <c r="AJ634" s="256" t="n"/>
      <c r="AK634" s="256" t="n"/>
      <c r="AL634" s="256" t="n"/>
      <c r="AM634" s="256" t="n"/>
      <c r="AN634" s="256" t="n"/>
      <c r="AO634" s="256" t="n"/>
      <c r="AP634" s="256" t="n"/>
      <c r="AQ634" s="256" t="n"/>
      <c r="AR634" s="256" t="n"/>
      <c r="AS634" s="256" t="n"/>
      <c r="AT634" s="256" t="n"/>
      <c r="AU634" s="237">
        <f>IF(COUNTA(AH634:AT634)=0,"",ROUND(AVERAGE(AH634:AT634),1))</f>
        <v/>
      </c>
    </row>
    <row r="635" ht="14.4" customHeight="1" s="185">
      <c r="A635" s="255" t="n">
        <v>11</v>
      </c>
      <c r="B635" s="194">
        <f t="array" ref="B635:B635">IFERROR(INDEX(Liste_Enfants!B$4:B$53,SMALL(IF(Liste_Enfants!E$4:E$53="D",ROW(Liste_Enfants!E$4:E$53)-3),11))&amp;" "&amp;INDEX(Liste_Enfants!C$4:C$53,SMALL(IF(Liste_Enfants!E$4:E$53="D",ROW(Liste_Enfants!E$4:E$53)-3),11)),"")</f>
        <v/>
      </c>
      <c r="C635" s="235" t="n"/>
      <c r="D635" s="256" t="n"/>
      <c r="E635" s="256" t="n"/>
      <c r="F635" s="256" t="n"/>
      <c r="G635" s="256" t="n"/>
      <c r="H635" s="256" t="n"/>
      <c r="I635" s="256" t="n"/>
      <c r="J635" s="256" t="n"/>
      <c r="K635" s="256" t="n"/>
      <c r="L635" s="256" t="n"/>
      <c r="M635" s="256" t="n"/>
      <c r="N635" s="256" t="n"/>
      <c r="O635" s="256" t="n"/>
      <c r="P635" s="256" t="n"/>
      <c r="Q635" s="264">
        <f>IF(COUNTA(D635:P635)=0,"",ROUND(AVERAGE(D635:P635),1))</f>
        <v/>
      </c>
      <c r="S635" s="256" t="n"/>
      <c r="T635" s="256" t="n"/>
      <c r="U635" s="256" t="n"/>
      <c r="V635" s="256" t="n"/>
      <c r="W635" s="256" t="n"/>
      <c r="X635" s="256" t="n"/>
      <c r="Y635" s="256" t="n"/>
      <c r="Z635" s="256" t="n"/>
      <c r="AA635" s="256" t="n"/>
      <c r="AB635" s="256" t="n"/>
      <c r="AC635" s="256" t="n"/>
      <c r="AD635" s="256" t="n"/>
      <c r="AE635" s="256" t="n"/>
      <c r="AF635" s="264">
        <f>IF(COUNTA(S635:AE635)=0,"",ROUND(AVERAGE(S635:AE635),1))</f>
        <v/>
      </c>
      <c r="AH635" s="256" t="n"/>
      <c r="AI635" s="256" t="n"/>
      <c r="AJ635" s="256" t="n"/>
      <c r="AK635" s="256" t="n"/>
      <c r="AL635" s="256" t="n"/>
      <c r="AM635" s="256" t="n"/>
      <c r="AN635" s="256" t="n"/>
      <c r="AO635" s="256" t="n"/>
      <c r="AP635" s="256" t="n"/>
      <c r="AQ635" s="256" t="n"/>
      <c r="AR635" s="256" t="n"/>
      <c r="AS635" s="256" t="n"/>
      <c r="AT635" s="256" t="n"/>
      <c r="AU635" s="237">
        <f>IF(COUNTA(AH635:AT635)=0,"",ROUND(AVERAGE(AH635:AT635),1))</f>
        <v/>
      </c>
    </row>
    <row r="636" ht="14.4" customHeight="1" s="185">
      <c r="A636" s="255" t="n">
        <v>12</v>
      </c>
      <c r="B636" s="194">
        <f t="array" ref="B636:B636">IFERROR(INDEX(Liste_Enfants!B$4:B$53,SMALL(IF(Liste_Enfants!E$4:E$53="D",ROW(Liste_Enfants!E$4:E$53)-3),12))&amp;" "&amp;INDEX(Liste_Enfants!C$4:C$53,SMALL(IF(Liste_Enfants!E$4:E$53="D",ROW(Liste_Enfants!E$4:E$53)-3),12)),"")</f>
        <v/>
      </c>
      <c r="C636" s="235" t="n"/>
      <c r="D636" s="256" t="n"/>
      <c r="E636" s="256" t="n"/>
      <c r="F636" s="256" t="n"/>
      <c r="G636" s="256" t="n"/>
      <c r="H636" s="256" t="n"/>
      <c r="I636" s="256" t="n"/>
      <c r="J636" s="256" t="n"/>
      <c r="K636" s="256" t="n"/>
      <c r="L636" s="256" t="n"/>
      <c r="M636" s="256" t="n"/>
      <c r="N636" s="256" t="n"/>
      <c r="O636" s="256" t="n"/>
      <c r="P636" s="256" t="n"/>
      <c r="Q636" s="264">
        <f>IF(COUNTA(D636:P636)=0,"",ROUND(AVERAGE(D636:P636),1))</f>
        <v/>
      </c>
      <c r="S636" s="256" t="n"/>
      <c r="T636" s="256" t="n"/>
      <c r="U636" s="256" t="n"/>
      <c r="V636" s="256" t="n"/>
      <c r="W636" s="256" t="n"/>
      <c r="X636" s="256" t="n"/>
      <c r="Y636" s="256" t="n"/>
      <c r="Z636" s="256" t="n"/>
      <c r="AA636" s="256" t="n"/>
      <c r="AB636" s="256" t="n"/>
      <c r="AC636" s="256" t="n"/>
      <c r="AD636" s="256" t="n"/>
      <c r="AE636" s="256" t="n"/>
      <c r="AF636" s="264">
        <f>IF(COUNTA(S636:AE636)=0,"",ROUND(AVERAGE(S636:AE636),1))</f>
        <v/>
      </c>
      <c r="AH636" s="256" t="n"/>
      <c r="AI636" s="256" t="n"/>
      <c r="AJ636" s="256" t="n"/>
      <c r="AK636" s="256" t="n"/>
      <c r="AL636" s="256" t="n"/>
      <c r="AM636" s="256" t="n"/>
      <c r="AN636" s="256" t="n"/>
      <c r="AO636" s="256" t="n"/>
      <c r="AP636" s="256" t="n"/>
      <c r="AQ636" s="256" t="n"/>
      <c r="AR636" s="256" t="n"/>
      <c r="AS636" s="256" t="n"/>
      <c r="AT636" s="256" t="n"/>
      <c r="AU636" s="237">
        <f>IF(COUNTA(AH636:AT636)=0,"",ROUND(AVERAGE(AH636:AT636),1))</f>
        <v/>
      </c>
    </row>
    <row r="637" ht="14.4" customHeight="1" s="185">
      <c r="A637" s="255" t="n">
        <v>13</v>
      </c>
      <c r="B637" s="194">
        <f t="array" ref="B637:B637">IFERROR(INDEX(Liste_Enfants!B$4:B$53,SMALL(IF(Liste_Enfants!E$4:E$53="D",ROW(Liste_Enfants!E$4:E$53)-3),13))&amp;" "&amp;INDEX(Liste_Enfants!C$4:C$53,SMALL(IF(Liste_Enfants!E$4:E$53="D",ROW(Liste_Enfants!E$4:E$53)-3),13)),"")</f>
        <v/>
      </c>
      <c r="C637" s="235" t="n"/>
      <c r="D637" s="256" t="n"/>
      <c r="E637" s="256" t="n"/>
      <c r="F637" s="256" t="n"/>
      <c r="G637" s="256" t="n"/>
      <c r="H637" s="256" t="n"/>
      <c r="I637" s="256" t="n"/>
      <c r="J637" s="256" t="n"/>
      <c r="K637" s="256" t="n"/>
      <c r="L637" s="256" t="n"/>
      <c r="M637" s="256" t="n"/>
      <c r="N637" s="256" t="n"/>
      <c r="O637" s="256" t="n"/>
      <c r="P637" s="256" t="n"/>
      <c r="Q637" s="264">
        <f>IF(COUNTA(D637:P637)=0,"",ROUND(AVERAGE(D637:P637),1))</f>
        <v/>
      </c>
      <c r="S637" s="256" t="n"/>
      <c r="T637" s="256" t="n"/>
      <c r="U637" s="256" t="n"/>
      <c r="V637" s="256" t="n"/>
      <c r="W637" s="256" t="n"/>
      <c r="X637" s="256" t="n"/>
      <c r="Y637" s="256" t="n"/>
      <c r="Z637" s="256" t="n"/>
      <c r="AA637" s="256" t="n"/>
      <c r="AB637" s="256" t="n"/>
      <c r="AC637" s="256" t="n"/>
      <c r="AD637" s="256" t="n"/>
      <c r="AE637" s="256" t="n"/>
      <c r="AF637" s="264">
        <f>IF(COUNTA(S637:AE637)=0,"",ROUND(AVERAGE(S637:AE637),1))</f>
        <v/>
      </c>
      <c r="AH637" s="256" t="n"/>
      <c r="AI637" s="256" t="n"/>
      <c r="AJ637" s="256" t="n"/>
      <c r="AK637" s="256" t="n"/>
      <c r="AL637" s="256" t="n"/>
      <c r="AM637" s="256" t="n"/>
      <c r="AN637" s="256" t="n"/>
      <c r="AO637" s="256" t="n"/>
      <c r="AP637" s="256" t="n"/>
      <c r="AQ637" s="256" t="n"/>
      <c r="AR637" s="256" t="n"/>
      <c r="AS637" s="256" t="n"/>
      <c r="AT637" s="256" t="n"/>
      <c r="AU637" s="237">
        <f>IF(COUNTA(AH637:AT637)=0,"",ROUND(AVERAGE(AH637:AT637),1))</f>
        <v/>
      </c>
    </row>
    <row r="638" ht="14.4" customHeight="1" s="185">
      <c r="A638" s="255" t="n">
        <v>14</v>
      </c>
      <c r="B638" s="194">
        <f t="array" ref="B638:B638">IFERROR(INDEX(Liste_Enfants!B$4:B$53,SMALL(IF(Liste_Enfants!E$4:E$53="D",ROW(Liste_Enfants!E$4:E$53)-3),14))&amp;" "&amp;INDEX(Liste_Enfants!C$4:C$53,SMALL(IF(Liste_Enfants!E$4:E$53="D",ROW(Liste_Enfants!E$4:E$53)-3),14)),"")</f>
        <v/>
      </c>
      <c r="C638" s="235" t="n"/>
      <c r="D638" s="256" t="n"/>
      <c r="E638" s="256" t="n"/>
      <c r="F638" s="256" t="n"/>
      <c r="G638" s="256" t="n"/>
      <c r="H638" s="256" t="n"/>
      <c r="I638" s="256" t="n"/>
      <c r="J638" s="256" t="n"/>
      <c r="K638" s="256" t="n"/>
      <c r="L638" s="256" t="n"/>
      <c r="M638" s="256" t="n"/>
      <c r="N638" s="256" t="n"/>
      <c r="O638" s="256" t="n"/>
      <c r="P638" s="256" t="n"/>
      <c r="Q638" s="264">
        <f>IF(COUNTA(D638:P638)=0,"",ROUND(AVERAGE(D638:P638),1))</f>
        <v/>
      </c>
      <c r="S638" s="256" t="n"/>
      <c r="T638" s="256" t="n"/>
      <c r="U638" s="256" t="n"/>
      <c r="V638" s="256" t="n"/>
      <c r="W638" s="256" t="n"/>
      <c r="X638" s="256" t="n"/>
      <c r="Y638" s="256" t="n"/>
      <c r="Z638" s="256" t="n"/>
      <c r="AA638" s="256" t="n"/>
      <c r="AB638" s="256" t="n"/>
      <c r="AC638" s="256" t="n"/>
      <c r="AD638" s="256" t="n"/>
      <c r="AE638" s="256" t="n"/>
      <c r="AF638" s="264">
        <f>IF(COUNTA(S638:AE638)=0,"",ROUND(AVERAGE(S638:AE638),1))</f>
        <v/>
      </c>
      <c r="AH638" s="256" t="n"/>
      <c r="AI638" s="256" t="n"/>
      <c r="AJ638" s="256" t="n"/>
      <c r="AK638" s="256" t="n"/>
      <c r="AL638" s="256" t="n"/>
      <c r="AM638" s="256" t="n"/>
      <c r="AN638" s="256" t="n"/>
      <c r="AO638" s="256" t="n"/>
      <c r="AP638" s="256" t="n"/>
      <c r="AQ638" s="256" t="n"/>
      <c r="AR638" s="256" t="n"/>
      <c r="AS638" s="256" t="n"/>
      <c r="AT638" s="256" t="n"/>
      <c r="AU638" s="237">
        <f>IF(COUNTA(AH638:AT638)=0,"",ROUND(AVERAGE(AH638:AT638),1))</f>
        <v/>
      </c>
    </row>
    <row r="639" ht="14.4" customHeight="1" s="185">
      <c r="A639" s="255" t="n">
        <v>15</v>
      </c>
      <c r="B639" s="194">
        <f t="array" ref="B639:B639">IFERROR(INDEX(Liste_Enfants!B$4:B$53,SMALL(IF(Liste_Enfants!E$4:E$53="D",ROW(Liste_Enfants!E$4:E$53)-3),15))&amp;" "&amp;INDEX(Liste_Enfants!C$4:C$53,SMALL(IF(Liste_Enfants!E$4:E$53="D",ROW(Liste_Enfants!E$4:E$53)-3),15)),"")</f>
        <v/>
      </c>
      <c r="C639" s="235" t="n"/>
      <c r="D639" s="256" t="n"/>
      <c r="E639" s="256" t="n"/>
      <c r="F639" s="256" t="n"/>
      <c r="G639" s="256" t="n"/>
      <c r="H639" s="256" t="n"/>
      <c r="I639" s="256" t="n"/>
      <c r="J639" s="256" t="n"/>
      <c r="K639" s="256" t="n"/>
      <c r="L639" s="256" t="n"/>
      <c r="M639" s="256" t="n"/>
      <c r="N639" s="256" t="n"/>
      <c r="O639" s="256" t="n"/>
      <c r="P639" s="256" t="n"/>
      <c r="Q639" s="264">
        <f>IF(COUNTA(D639:P639)=0,"",ROUND(AVERAGE(D639:P639),1))</f>
        <v/>
      </c>
      <c r="S639" s="256" t="n"/>
      <c r="T639" s="256" t="n"/>
      <c r="U639" s="256" t="n"/>
      <c r="V639" s="256" t="n"/>
      <c r="W639" s="256" t="n"/>
      <c r="X639" s="256" t="n"/>
      <c r="Y639" s="256" t="n"/>
      <c r="Z639" s="256" t="n"/>
      <c r="AA639" s="256" t="n"/>
      <c r="AB639" s="256" t="n"/>
      <c r="AC639" s="256" t="n"/>
      <c r="AD639" s="256" t="n"/>
      <c r="AE639" s="256" t="n"/>
      <c r="AF639" s="264">
        <f>IF(COUNTA(S639:AE639)=0,"",ROUND(AVERAGE(S639:AE639),1))</f>
        <v/>
      </c>
      <c r="AH639" s="256" t="n"/>
      <c r="AI639" s="256" t="n"/>
      <c r="AJ639" s="256" t="n"/>
      <c r="AK639" s="256" t="n"/>
      <c r="AL639" s="256" t="n"/>
      <c r="AM639" s="256" t="n"/>
      <c r="AN639" s="256" t="n"/>
      <c r="AO639" s="256" t="n"/>
      <c r="AP639" s="256" t="n"/>
      <c r="AQ639" s="256" t="n"/>
      <c r="AR639" s="256" t="n"/>
      <c r="AS639" s="256" t="n"/>
      <c r="AT639" s="256" t="n"/>
      <c r="AU639" s="237">
        <f>IF(COUNTA(AH639:AT639)=0,"",ROUND(AVERAGE(AH639:AT639),1))</f>
        <v/>
      </c>
    </row>
    <row r="640" ht="14.4" customHeight="1" s="185">
      <c r="A640" s="257" t="inlineStr">
        <is>
          <t>📊 MOY.</t>
        </is>
      </c>
      <c r="C640" s="235" t="n"/>
      <c r="D640" s="258">
        <f>IF(COUNTA(D625:D639)=0,"",ROUND(AVERAGE(D625:D639),1))</f>
        <v/>
      </c>
      <c r="E640" s="258">
        <f>IF(COUNTA(E625:E639)=0,"",ROUND(AVERAGE(E625:E639),1))</f>
        <v/>
      </c>
      <c r="F640" s="258">
        <f>IF(COUNTA(F625:F639)=0,"",ROUND(AVERAGE(F625:F639),1))</f>
        <v/>
      </c>
      <c r="G640" s="258">
        <f>IF(COUNTA(G625:G639)=0,"",ROUND(AVERAGE(G625:G639),1))</f>
        <v/>
      </c>
      <c r="H640" s="258">
        <f>IF(COUNTA(H625:H639)=0,"",ROUND(AVERAGE(H625:H639),1))</f>
        <v/>
      </c>
      <c r="I640" s="258">
        <f>IF(COUNTA(I625:I639)=0,"",ROUND(AVERAGE(I625:I639),1))</f>
        <v/>
      </c>
      <c r="J640" s="258">
        <f>IF(COUNTA(J625:J639)=0,"",ROUND(AVERAGE(J625:J639),1))</f>
        <v/>
      </c>
      <c r="K640" s="258">
        <f>IF(COUNTA(K625:K639)=0,"",ROUND(AVERAGE(K625:K639),1))</f>
        <v/>
      </c>
      <c r="L640" s="258">
        <f>IF(COUNTA(L625:L639)=0,"",ROUND(AVERAGE(L625:L639),1))</f>
        <v/>
      </c>
      <c r="M640" s="258">
        <f>IF(COUNTA(M625:M639)=0,"",ROUND(AVERAGE(M625:M639),1))</f>
        <v/>
      </c>
      <c r="N640" s="258">
        <f>IF(COUNTA(N625:N639)=0,"",ROUND(AVERAGE(N625:N639),1))</f>
        <v/>
      </c>
      <c r="O640" s="258">
        <f>IF(COUNTA(O625:O639)=0,"",ROUND(AVERAGE(O625:O639),1))</f>
        <v/>
      </c>
      <c r="P640" s="258">
        <f>IF(COUNTA(P625:P639)=0,"",ROUND(AVERAGE(P625:P639),1))</f>
        <v/>
      </c>
      <c r="Q640" s="265">
        <f>IF(COUNTA(Q625:Q639)=0,"",ROUND(AVERAGE(Q625:Q639),1))</f>
        <v/>
      </c>
      <c r="S640" s="258">
        <f>IF(COUNTA(S625:S639)=0,"",ROUND(AVERAGE(S625:S639),1))</f>
        <v/>
      </c>
      <c r="T640" s="258">
        <f>IF(COUNTA(T625:T639)=0,"",ROUND(AVERAGE(T625:T639),1))</f>
        <v/>
      </c>
      <c r="U640" s="258">
        <f>IF(COUNTA(U625:U639)=0,"",ROUND(AVERAGE(U625:U639),1))</f>
        <v/>
      </c>
      <c r="V640" s="258">
        <f>IF(COUNTA(V625:V639)=0,"",ROUND(AVERAGE(V625:V639),1))</f>
        <v/>
      </c>
      <c r="W640" s="258">
        <f>IF(COUNTA(W625:W639)=0,"",ROUND(AVERAGE(W625:W639),1))</f>
        <v/>
      </c>
      <c r="X640" s="258">
        <f>IF(COUNTA(X625:X639)=0,"",ROUND(AVERAGE(X625:X639),1))</f>
        <v/>
      </c>
      <c r="Y640" s="258">
        <f>IF(COUNTA(Y625:Y639)=0,"",ROUND(AVERAGE(Y625:Y639),1))</f>
        <v/>
      </c>
      <c r="Z640" s="258">
        <f>IF(COUNTA(Z625:Z639)=0,"",ROUND(AVERAGE(Z625:Z639),1))</f>
        <v/>
      </c>
      <c r="AA640" s="258">
        <f>IF(COUNTA(AA625:AA639)=0,"",ROUND(AVERAGE(AA625:AA639),1))</f>
        <v/>
      </c>
      <c r="AB640" s="258">
        <f>IF(COUNTA(AB625:AB639)=0,"",ROUND(AVERAGE(AB625:AB639),1))</f>
        <v/>
      </c>
      <c r="AC640" s="258">
        <f>IF(COUNTA(AC625:AC639)=0,"",ROUND(AVERAGE(AC625:AC639),1))</f>
        <v/>
      </c>
      <c r="AD640" s="258">
        <f>IF(COUNTA(AD625:AD639)=0,"",ROUND(AVERAGE(AD625:AD639),1))</f>
        <v/>
      </c>
      <c r="AE640" s="258">
        <f>IF(COUNTA(AE625:AE639)=0,"",ROUND(AVERAGE(AE625:AE639),1))</f>
        <v/>
      </c>
      <c r="AF640" s="265">
        <f>IF(COUNTA(AF625:AF639)=0,"",ROUND(AVERAGE(AF625:AF639),1))</f>
        <v/>
      </c>
      <c r="AH640" s="258">
        <f>IF(COUNTA(AH625:AH639)=0,"",ROUND(AVERAGE(AH625:AH639),1))</f>
        <v/>
      </c>
      <c r="AI640" s="258">
        <f>IF(COUNTA(AI625:AI639)=0,"",ROUND(AVERAGE(AI625:AI639),1))</f>
        <v/>
      </c>
      <c r="AJ640" s="258">
        <f>IF(COUNTA(AJ625:AJ639)=0,"",ROUND(AVERAGE(AJ625:AJ639),1))</f>
        <v/>
      </c>
      <c r="AK640" s="258">
        <f>IF(COUNTA(AK625:AK639)=0,"",ROUND(AVERAGE(AK625:AK639),1))</f>
        <v/>
      </c>
      <c r="AL640" s="258">
        <f>IF(COUNTA(AL625:AL639)=0,"",ROUND(AVERAGE(AL625:AL639),1))</f>
        <v/>
      </c>
      <c r="AM640" s="258">
        <f>IF(COUNTA(AM625:AM639)=0,"",ROUND(AVERAGE(AM625:AM639),1))</f>
        <v/>
      </c>
      <c r="AN640" s="258">
        <f>IF(COUNTA(AN625:AN639)=0,"",ROUND(AVERAGE(AN625:AN639),1))</f>
        <v/>
      </c>
      <c r="AO640" s="258">
        <f>IF(COUNTA(AO625:AO639)=0,"",ROUND(AVERAGE(AO625:AO639),1))</f>
        <v/>
      </c>
      <c r="AP640" s="258">
        <f>IF(COUNTA(AP625:AP639)=0,"",ROUND(AVERAGE(AP625:AP639),1))</f>
        <v/>
      </c>
      <c r="AQ640" s="258">
        <f>IF(COUNTA(AQ625:AQ639)=0,"",ROUND(AVERAGE(AQ625:AQ639),1))</f>
        <v/>
      </c>
      <c r="AR640" s="258">
        <f>IF(COUNTA(AR625:AR639)=0,"",ROUND(AVERAGE(AR625:AR639),1))</f>
        <v/>
      </c>
      <c r="AS640" s="258">
        <f>IF(COUNTA(AS625:AS639)=0,"",ROUND(AVERAGE(AS625:AS639),1))</f>
        <v/>
      </c>
      <c r="AT640" s="258">
        <f>IF(COUNTA(AT625:AT639)=0,"",ROUND(AVERAGE(AT625:AT639),1))</f>
        <v/>
      </c>
      <c r="AU640" s="272">
        <f>IF(COUNTA(AU625:AU639)=0,"",ROUND(AVERAGE(AU625:AU639),1))</f>
        <v/>
      </c>
    </row>
    <row r="641" ht="14.4" customHeight="1" s="185">
      <c r="A641" s="262" t="inlineStr">
        <is>
          <t>⭐ MOY. S9</t>
        </is>
      </c>
      <c r="C641" s="235" t="n"/>
      <c r="D641" s="263">
        <f>IF(COUNTA(D589,D606,D623,D640)=0,"",ROUND(AVERAGE(D589,D606,D623,D640),1))</f>
        <v/>
      </c>
      <c r="E641" s="263">
        <f>IF(COUNTA(E589,E606,E623,E640)=0,"",ROUND(AVERAGE(E589,E606,E623,E640),1))</f>
        <v/>
      </c>
      <c r="F641" s="263">
        <f>IF(COUNTA(F589,F606,F623,F640)=0,"",ROUND(AVERAGE(F589,F606,F623,F640),1))</f>
        <v/>
      </c>
      <c r="G641" s="263">
        <f>IF(COUNTA(G589,G606,G623,G640)=0,"",ROUND(AVERAGE(G589,G606,G623,G640),1))</f>
        <v/>
      </c>
      <c r="H641" s="263">
        <f>IF(COUNTA(H589,H606,H623,H640)=0,"",ROUND(AVERAGE(H589,H606,H623,H640),1))</f>
        <v/>
      </c>
      <c r="I641" s="263">
        <f>IF(COUNTA(I589,I606,I623,I640)=0,"",ROUND(AVERAGE(I589,I606,I623,I640),1))</f>
        <v/>
      </c>
      <c r="J641" s="263">
        <f>IF(COUNTA(J589,J606,J623,J640)=0,"",ROUND(AVERAGE(J589,J606,J623,J640),1))</f>
        <v/>
      </c>
      <c r="K641" s="263">
        <f>IF(COUNTA(K589,K606,K623,K640)=0,"",ROUND(AVERAGE(K589,K606,K623,K640),1))</f>
        <v/>
      </c>
      <c r="L641" s="263">
        <f>IF(COUNTA(L589,L606,L623,L640)=0,"",ROUND(AVERAGE(L589,L606,L623,L640),1))</f>
        <v/>
      </c>
      <c r="M641" s="263">
        <f>IF(COUNTA(M589,M606,M623,M640)=0,"",ROUND(AVERAGE(M589,M606,M623,M640),1))</f>
        <v/>
      </c>
      <c r="N641" s="263">
        <f>IF(COUNTA(N589,N606,N623,N640)=0,"",ROUND(AVERAGE(N589,N606,N623,N640),1))</f>
        <v/>
      </c>
      <c r="O641" s="263">
        <f>IF(COUNTA(O589,O606,O623,O640)=0,"",ROUND(AVERAGE(O589,O606,O623,O640),1))</f>
        <v/>
      </c>
      <c r="P641" s="263">
        <f>IF(COUNTA(P589,P606,P623,P640)=0,"",ROUND(AVERAGE(P589,P606,P623,P640),1))</f>
        <v/>
      </c>
      <c r="Q641" s="270">
        <f>IF(COUNTA(Q589,Q606,Q623,Q640)=0,"",ROUND(AVERAGE(Q589,Q606,Q623,Q640),1))</f>
        <v/>
      </c>
      <c r="S641" s="263">
        <f>IF(COUNTA(S589,S606,S623,S640)=0,"",ROUND(AVERAGE(S589,S606,S623,S640),1))</f>
        <v/>
      </c>
      <c r="T641" s="263">
        <f>IF(COUNTA(T589,T606,T623,T640)=0,"",ROUND(AVERAGE(T589,T606,T623,T640),1))</f>
        <v/>
      </c>
      <c r="U641" s="263">
        <f>IF(COUNTA(U589,U606,U623,U640)=0,"",ROUND(AVERAGE(U589,U606,U623,U640),1))</f>
        <v/>
      </c>
      <c r="V641" s="263">
        <f>IF(COUNTA(V589,V606,V623,V640)=0,"",ROUND(AVERAGE(V589,V606,V623,V640),1))</f>
        <v/>
      </c>
      <c r="W641" s="263">
        <f>IF(COUNTA(W589,W606,W623,W640)=0,"",ROUND(AVERAGE(W589,W606,W623,W640),1))</f>
        <v/>
      </c>
      <c r="X641" s="263">
        <f>IF(COUNTA(X589,X606,X623,X640)=0,"",ROUND(AVERAGE(X589,X606,X623,X640),1))</f>
        <v/>
      </c>
      <c r="Y641" s="263">
        <f>IF(COUNTA(Y589,Y606,Y623,Y640)=0,"",ROUND(AVERAGE(Y589,Y606,Y623,Y640),1))</f>
        <v/>
      </c>
      <c r="Z641" s="263">
        <f>IF(COUNTA(Z589,Z606,Z623,Z640)=0,"",ROUND(AVERAGE(Z589,Z606,Z623,Z640),1))</f>
        <v/>
      </c>
      <c r="AA641" s="263">
        <f>IF(COUNTA(AA589,AA606,AA623,AA640)=0,"",ROUND(AVERAGE(AA589,AA606,AA623,AA640),1))</f>
        <v/>
      </c>
      <c r="AB641" s="263">
        <f>IF(COUNTA(AB589,AB606,AB623,AB640)=0,"",ROUND(AVERAGE(AB589,AB606,AB623,AB640),1))</f>
        <v/>
      </c>
      <c r="AC641" s="263">
        <f>IF(COUNTA(AC589,AC606,AC623,AC640)=0,"",ROUND(AVERAGE(AC589,AC606,AC623,AC640),1))</f>
        <v/>
      </c>
      <c r="AD641" s="263">
        <f>IF(COUNTA(AD589,AD606,AD623,AD640)=0,"",ROUND(AVERAGE(AD589,AD606,AD623,AD640),1))</f>
        <v/>
      </c>
      <c r="AE641" s="263">
        <f>IF(COUNTA(AE589,AE606,AE623,AE640)=0,"",ROUND(AVERAGE(AE589,AE606,AE623,AE640),1))</f>
        <v/>
      </c>
      <c r="AF641" s="270">
        <f>IF(COUNTA(AF589,AF606,AF623,AF640)=0,"",ROUND(AVERAGE(AF589,AF606,AF623,AF640),1))</f>
        <v/>
      </c>
      <c r="AH641" s="263">
        <f>IF(COUNTA(AH589,AH606,AH623,AH640)=0,"",ROUND(AVERAGE(AH589,AH606,AH623,AH640),1))</f>
        <v/>
      </c>
      <c r="AI641" s="263">
        <f>IF(COUNTA(AI589,AI606,AI623,AI640)=0,"",ROUND(AVERAGE(AI589,AI606,AI623,AI640),1))</f>
        <v/>
      </c>
      <c r="AJ641" s="263">
        <f>IF(COUNTA(AJ589,AJ606,AJ623,AJ640)=0,"",ROUND(AVERAGE(AJ589,AJ606,AJ623,AJ640),1))</f>
        <v/>
      </c>
      <c r="AK641" s="263">
        <f>IF(COUNTA(AK589,AK606,AK623,AK640)=0,"",ROUND(AVERAGE(AK589,AK606,AK623,AK640),1))</f>
        <v/>
      </c>
      <c r="AL641" s="263">
        <f>IF(COUNTA(AL589,AL606,AL623,AL640)=0,"",ROUND(AVERAGE(AL589,AL606,AL623,AL640),1))</f>
        <v/>
      </c>
      <c r="AM641" s="263">
        <f>IF(COUNTA(AM589,AM606,AM623,AM640)=0,"",ROUND(AVERAGE(AM589,AM606,AM623,AM640),1))</f>
        <v/>
      </c>
      <c r="AN641" s="263">
        <f>IF(COUNTA(AN589,AN606,AN623,AN640)=0,"",ROUND(AVERAGE(AN589,AN606,AN623,AN640),1))</f>
        <v/>
      </c>
      <c r="AO641" s="263">
        <f>IF(COUNTA(AO589,AO606,AO623,AO640)=0,"",ROUND(AVERAGE(AO589,AO606,AO623,AO640),1))</f>
        <v/>
      </c>
      <c r="AP641" s="263">
        <f>IF(COUNTA(AP589,AP606,AP623,AP640)=0,"",ROUND(AVERAGE(AP589,AP606,AP623,AP640),1))</f>
        <v/>
      </c>
      <c r="AQ641" s="263">
        <f>IF(COUNTA(AQ589,AQ606,AQ623,AQ640)=0,"",ROUND(AVERAGE(AQ589,AQ606,AQ623,AQ640),1))</f>
        <v/>
      </c>
      <c r="AR641" s="263">
        <f>IF(COUNTA(AR589,AR606,AR623,AR640)=0,"",ROUND(AVERAGE(AR589,AR606,AR623,AR640),1))</f>
        <v/>
      </c>
      <c r="AS641" s="263">
        <f>IF(COUNTA(AS589,AS606,AS623,AS640)=0,"",ROUND(AVERAGE(AS589,AS606,AS623,AS640),1))</f>
        <v/>
      </c>
      <c r="AT641" s="263">
        <f>IF(COUNTA(AT589,AT606,AT623,AT640)=0,"",ROUND(AVERAGE(AT589,AT606,AT623,AT640),1))</f>
        <v/>
      </c>
      <c r="AU641" s="273">
        <f>IF(COUNTA(AU589,AU606,AU623,AU640)=0,"",ROUND(AVERAGE(AU589,AU606,AU623,AU640),1))</f>
        <v/>
      </c>
    </row>
    <row r="642" ht="14.4" customHeight="1" s="185">
      <c r="C642" s="235" t="n"/>
      <c r="D642" s="194" t="n"/>
      <c r="E642" s="194" t="n"/>
      <c r="F642" s="194" t="n"/>
      <c r="G642" s="194" t="n"/>
      <c r="H642" s="194" t="n"/>
      <c r="I642" s="194" t="n"/>
      <c r="J642" s="194" t="n"/>
      <c r="K642" s="194" t="n"/>
      <c r="L642" s="194" t="n"/>
      <c r="M642" s="194" t="n"/>
      <c r="N642" s="194" t="n"/>
      <c r="O642" s="194" t="n"/>
      <c r="P642" s="194" t="n"/>
      <c r="Q642" s="235" t="n"/>
      <c r="S642" s="194" t="n"/>
      <c r="T642" s="194" t="n"/>
      <c r="U642" s="194" t="n"/>
      <c r="V642" s="194" t="n"/>
      <c r="W642" s="194" t="n"/>
      <c r="X642" s="194" t="n"/>
      <c r="Y642" s="194" t="n"/>
      <c r="Z642" s="194" t="n"/>
      <c r="AA642" s="194" t="n"/>
      <c r="AB642" s="194" t="n"/>
      <c r="AC642" s="194" t="n"/>
      <c r="AD642" s="194" t="n"/>
      <c r="AE642" s="194" t="n"/>
      <c r="AF642" s="235" t="n"/>
      <c r="AH642" s="194" t="n"/>
      <c r="AI642" s="194" t="n"/>
      <c r="AJ642" s="194" t="n"/>
      <c r="AK642" s="194" t="n"/>
      <c r="AL642" s="194" t="n"/>
      <c r="AM642" s="194" t="n"/>
      <c r="AN642" s="194" t="n"/>
      <c r="AO642" s="194" t="n"/>
      <c r="AP642" s="194" t="n"/>
      <c r="AQ642" s="194" t="n"/>
      <c r="AR642" s="194" t="n"/>
      <c r="AS642" s="194" t="n"/>
      <c r="AT642" s="194" t="n"/>
    </row>
    <row r="643" ht="15.6" customHeight="1" s="185">
      <c r="A643" s="216" t="inlineStr">
        <is>
          <t>📋 T1 — 📆 SEMAINE 10</t>
        </is>
      </c>
      <c r="C643" s="235" t="n"/>
      <c r="D643" s="194" t="n"/>
      <c r="E643" s="194" t="n"/>
      <c r="F643" s="194" t="n"/>
      <c r="G643" s="194" t="n"/>
      <c r="H643" s="194" t="n"/>
      <c r="I643" s="194" t="n"/>
      <c r="J643" s="194" t="n"/>
      <c r="K643" s="194" t="n"/>
      <c r="L643" s="194" t="n"/>
      <c r="M643" s="194" t="n"/>
      <c r="N643" s="194" t="n"/>
      <c r="O643" s="194" t="n"/>
      <c r="P643" s="194" t="n"/>
      <c r="Q643" s="235" t="n"/>
      <c r="S643" s="194" t="n"/>
      <c r="T643" s="194" t="n"/>
      <c r="U643" s="194" t="n"/>
      <c r="V643" s="194" t="n"/>
      <c r="W643" s="194" t="n"/>
      <c r="X643" s="194" t="n"/>
      <c r="Y643" s="194" t="n"/>
      <c r="Z643" s="194" t="n"/>
      <c r="AA643" s="194" t="n"/>
      <c r="AB643" s="194" t="n"/>
      <c r="AC643" s="194" t="n"/>
      <c r="AD643" s="194" t="n"/>
      <c r="AE643" s="194" t="n"/>
      <c r="AF643" s="235" t="n"/>
      <c r="AH643" s="194" t="n"/>
      <c r="AI643" s="194" t="n"/>
      <c r="AJ643" s="194" t="n"/>
      <c r="AK643" s="194" t="n"/>
      <c r="AL643" s="194" t="n"/>
      <c r="AM643" s="194" t="n"/>
      <c r="AN643" s="194" t="n"/>
      <c r="AO643" s="194" t="n"/>
      <c r="AP643" s="194" t="n"/>
      <c r="AQ643" s="194" t="n"/>
      <c r="AR643" s="194" t="n"/>
      <c r="AS643" s="194" t="n"/>
      <c r="AT643" s="194" t="n"/>
    </row>
    <row r="644" ht="30" customHeight="1" s="185">
      <c r="A644" s="254" t="inlineStr">
        <is>
          <t>N°</t>
        </is>
      </c>
      <c r="B644" s="227" t="inlineStr">
        <is>
          <t>📅 LUNDI</t>
        </is>
      </c>
      <c r="C644" s="228" t="n"/>
      <c r="D644" s="229" t="inlineStr">
        <is>
          <t>Règles</t>
        </is>
      </c>
      <c r="E644" s="229" t="inlineStr">
        <is>
          <t>Coopér.</t>
        </is>
      </c>
      <c r="F644" s="229" t="inlineStr">
        <is>
          <t>Comm.</t>
        </is>
      </c>
      <c r="G644" s="229" t="inlineStr">
        <is>
          <t>Entraide</t>
        </is>
      </c>
      <c r="H644" s="230" t="inlineStr">
        <is>
          <t>Initiat.</t>
        </is>
      </c>
      <c r="I644" s="230" t="inlineStr">
        <is>
          <t>Gest.mat</t>
        </is>
      </c>
      <c r="J644" s="230" t="inlineStr">
        <is>
          <t>Orga.</t>
        </is>
      </c>
      <c r="K644" s="231" t="inlineStr">
        <is>
          <t>Imagin.</t>
        </is>
      </c>
      <c r="L644" s="231" t="inlineStr">
        <is>
          <t>Expr.art</t>
        </is>
      </c>
      <c r="M644" s="231" t="inlineStr">
        <is>
          <t>Expr.corp</t>
        </is>
      </c>
      <c r="N644" s="232" t="inlineStr">
        <is>
          <t>Coord.</t>
        </is>
      </c>
      <c r="O644" s="232" t="inlineStr">
        <is>
          <t>Endur.</t>
        </is>
      </c>
      <c r="P644" s="232" t="inlineStr">
        <is>
          <t>Esp.sport</t>
        </is>
      </c>
      <c r="Q644" s="267" t="inlineStr">
        <is>
          <t>MOY</t>
        </is>
      </c>
      <c r="R644" s="268" t="inlineStr">
        <is>
          <t>▼ Activité</t>
        </is>
      </c>
      <c r="S644" s="229" t="inlineStr">
        <is>
          <t>Règles</t>
        </is>
      </c>
      <c r="T644" s="229" t="inlineStr">
        <is>
          <t>Coopér.</t>
        </is>
      </c>
      <c r="U644" s="229" t="inlineStr">
        <is>
          <t>Comm.</t>
        </is>
      </c>
      <c r="V644" s="229" t="inlineStr">
        <is>
          <t>Entraide</t>
        </is>
      </c>
      <c r="W644" s="230" t="inlineStr">
        <is>
          <t>Initiat.</t>
        </is>
      </c>
      <c r="X644" s="230" t="inlineStr">
        <is>
          <t>Gest.mat</t>
        </is>
      </c>
      <c r="Y644" s="230" t="inlineStr">
        <is>
          <t>Orga.</t>
        </is>
      </c>
      <c r="Z644" s="231" t="inlineStr">
        <is>
          <t>Imagin.</t>
        </is>
      </c>
      <c r="AA644" s="231" t="inlineStr">
        <is>
          <t>Expr.art</t>
        </is>
      </c>
      <c r="AB644" s="231" t="inlineStr">
        <is>
          <t>Expr.corp</t>
        </is>
      </c>
      <c r="AC644" s="232" t="inlineStr">
        <is>
          <t>Coord.</t>
        </is>
      </c>
      <c r="AD644" s="232" t="inlineStr">
        <is>
          <t>Endur.</t>
        </is>
      </c>
      <c r="AE644" s="232" t="inlineStr">
        <is>
          <t>Esp.sport</t>
        </is>
      </c>
      <c r="AF644" s="267" t="inlineStr">
        <is>
          <t>MOY</t>
        </is>
      </c>
      <c r="AH644" s="229" t="inlineStr">
        <is>
          <t>Règles</t>
        </is>
      </c>
      <c r="AI644" s="229" t="inlineStr">
        <is>
          <t>Coopér.</t>
        </is>
      </c>
      <c r="AJ644" s="229" t="inlineStr">
        <is>
          <t>Comm.</t>
        </is>
      </c>
      <c r="AK644" s="229" t="inlineStr">
        <is>
          <t>Entraide</t>
        </is>
      </c>
      <c r="AL644" s="230" t="inlineStr">
        <is>
          <t>Initiat.</t>
        </is>
      </c>
      <c r="AM644" s="230" t="inlineStr">
        <is>
          <t>Gest.mat</t>
        </is>
      </c>
      <c r="AN644" s="230" t="inlineStr">
        <is>
          <t>Orga.</t>
        </is>
      </c>
      <c r="AO644" s="231" t="inlineStr">
        <is>
          <t>Imagin.</t>
        </is>
      </c>
      <c r="AP644" s="231" t="inlineStr">
        <is>
          <t>Expr.art</t>
        </is>
      </c>
      <c r="AQ644" s="231" t="inlineStr">
        <is>
          <t>Expr.corp</t>
        </is>
      </c>
      <c r="AR644" s="232" t="inlineStr">
        <is>
          <t>Coord.</t>
        </is>
      </c>
      <c r="AS644" s="232" t="inlineStr">
        <is>
          <t>Endur.</t>
        </is>
      </c>
      <c r="AT644" s="232" t="inlineStr">
        <is>
          <t>Esp.sport</t>
        </is>
      </c>
      <c r="AU644" s="269" t="inlineStr">
        <is>
          <t>MOY</t>
        </is>
      </c>
    </row>
    <row r="645" ht="14.4" customHeight="1" s="185">
      <c r="A645" s="255" t="n">
        <v>1</v>
      </c>
      <c r="B645" s="194">
        <f t="array" ref="B645:B645">IFERROR(INDEX(Liste_Enfants!B$4:B$53,SMALL(IF(Liste_Enfants!E$4:E$53="D",ROW(Liste_Enfants!E$4:E$53)-3),1))&amp;" "&amp;INDEX(Liste_Enfants!C$4:C$53,SMALL(IF(Liste_Enfants!E$4:E$53="D",ROW(Liste_Enfants!E$4:E$53)-3),1)),"")</f>
        <v/>
      </c>
      <c r="C645" s="235" t="n"/>
      <c r="D645" s="256" t="n"/>
      <c r="E645" s="256" t="n"/>
      <c r="F645" s="256" t="n"/>
      <c r="G645" s="256" t="n"/>
      <c r="H645" s="256" t="n"/>
      <c r="I645" s="256" t="n"/>
      <c r="J645" s="256" t="n"/>
      <c r="K645" s="256" t="n"/>
      <c r="L645" s="256" t="n"/>
      <c r="M645" s="256" t="n"/>
      <c r="N645" s="256" t="n"/>
      <c r="O645" s="256" t="n"/>
      <c r="P645" s="256" t="n"/>
      <c r="Q645" s="264">
        <f>IF(COUNTA(D645:P645)=0,"",ROUND(AVERAGE(D645:P645),1))</f>
        <v/>
      </c>
      <c r="S645" s="256" t="n"/>
      <c r="T645" s="256" t="n"/>
      <c r="U645" s="256" t="n"/>
      <c r="V645" s="256" t="n"/>
      <c r="W645" s="256" t="n"/>
      <c r="X645" s="256" t="n"/>
      <c r="Y645" s="256" t="n"/>
      <c r="Z645" s="256" t="n"/>
      <c r="AA645" s="256" t="n"/>
      <c r="AB645" s="256" t="n"/>
      <c r="AC645" s="256" t="n"/>
      <c r="AD645" s="256" t="n"/>
      <c r="AE645" s="256" t="n"/>
      <c r="AF645" s="264">
        <f>IF(COUNTA(S645:AE645)=0,"",ROUND(AVERAGE(S645:AE645),1))</f>
        <v/>
      </c>
      <c r="AH645" s="256" t="n"/>
      <c r="AI645" s="256" t="n"/>
      <c r="AJ645" s="256" t="n"/>
      <c r="AK645" s="256" t="n"/>
      <c r="AL645" s="256" t="n"/>
      <c r="AM645" s="256" t="n"/>
      <c r="AN645" s="256" t="n"/>
      <c r="AO645" s="256" t="n"/>
      <c r="AP645" s="256" t="n"/>
      <c r="AQ645" s="256" t="n"/>
      <c r="AR645" s="256" t="n"/>
      <c r="AS645" s="256" t="n"/>
      <c r="AT645" s="256" t="n"/>
      <c r="AU645" s="237">
        <f>IF(COUNTA(AH645:AT645)=0,"",ROUND(AVERAGE(AH645:AT645),1))</f>
        <v/>
      </c>
    </row>
    <row r="646" ht="14.4" customHeight="1" s="185">
      <c r="A646" s="255" t="n">
        <v>2</v>
      </c>
      <c r="B646" s="194">
        <f t="array" ref="B646:B646">IFERROR(INDEX(Liste_Enfants!B$4:B$53,SMALL(IF(Liste_Enfants!E$4:E$53="D",ROW(Liste_Enfants!E$4:E$53)-3),2))&amp;" "&amp;INDEX(Liste_Enfants!C$4:C$53,SMALL(IF(Liste_Enfants!E$4:E$53="D",ROW(Liste_Enfants!E$4:E$53)-3),2)),"")</f>
        <v/>
      </c>
      <c r="C646" s="235" t="n"/>
      <c r="D646" s="256" t="n"/>
      <c r="E646" s="256" t="n"/>
      <c r="F646" s="256" t="n"/>
      <c r="G646" s="256" t="n"/>
      <c r="H646" s="256" t="n"/>
      <c r="I646" s="256" t="n"/>
      <c r="J646" s="256" t="n"/>
      <c r="K646" s="256" t="n"/>
      <c r="L646" s="256" t="n"/>
      <c r="M646" s="256" t="n"/>
      <c r="N646" s="256" t="n"/>
      <c r="O646" s="256" t="n"/>
      <c r="P646" s="256" t="n"/>
      <c r="Q646" s="264">
        <f>IF(COUNTA(D646:P646)=0,"",ROUND(AVERAGE(D646:P646),1))</f>
        <v/>
      </c>
      <c r="S646" s="256" t="n"/>
      <c r="T646" s="256" t="n"/>
      <c r="U646" s="256" t="n"/>
      <c r="V646" s="256" t="n"/>
      <c r="W646" s="256" t="n"/>
      <c r="X646" s="256" t="n"/>
      <c r="Y646" s="256" t="n"/>
      <c r="Z646" s="256" t="n"/>
      <c r="AA646" s="256" t="n"/>
      <c r="AB646" s="256" t="n"/>
      <c r="AC646" s="256" t="n"/>
      <c r="AD646" s="256" t="n"/>
      <c r="AE646" s="256" t="n"/>
      <c r="AF646" s="264">
        <f>IF(COUNTA(S646:AE646)=0,"",ROUND(AVERAGE(S646:AE646),1))</f>
        <v/>
      </c>
      <c r="AH646" s="256" t="n"/>
      <c r="AI646" s="256" t="n"/>
      <c r="AJ646" s="256" t="n"/>
      <c r="AK646" s="256" t="n"/>
      <c r="AL646" s="256" t="n"/>
      <c r="AM646" s="256" t="n"/>
      <c r="AN646" s="256" t="n"/>
      <c r="AO646" s="256" t="n"/>
      <c r="AP646" s="256" t="n"/>
      <c r="AQ646" s="256" t="n"/>
      <c r="AR646" s="256" t="n"/>
      <c r="AS646" s="256" t="n"/>
      <c r="AT646" s="256" t="n"/>
      <c r="AU646" s="237">
        <f>IF(COUNTA(AH646:AT646)=0,"",ROUND(AVERAGE(AH646:AT646),1))</f>
        <v/>
      </c>
    </row>
    <row r="647" ht="14.4" customHeight="1" s="185">
      <c r="A647" s="255" t="n">
        <v>3</v>
      </c>
      <c r="B647" s="194">
        <f t="array" ref="B647:B647">IFERROR(INDEX(Liste_Enfants!B$4:B$53,SMALL(IF(Liste_Enfants!E$4:E$53="D",ROW(Liste_Enfants!E$4:E$53)-3),3))&amp;" "&amp;INDEX(Liste_Enfants!C$4:C$53,SMALL(IF(Liste_Enfants!E$4:E$53="D",ROW(Liste_Enfants!E$4:E$53)-3),3)),"")</f>
        <v/>
      </c>
      <c r="C647" s="235" t="n"/>
      <c r="D647" s="256" t="n"/>
      <c r="E647" s="256" t="n"/>
      <c r="F647" s="256" t="n"/>
      <c r="G647" s="256" t="n"/>
      <c r="H647" s="256" t="n"/>
      <c r="I647" s="256" t="n"/>
      <c r="J647" s="256" t="n"/>
      <c r="K647" s="256" t="n"/>
      <c r="L647" s="256" t="n"/>
      <c r="M647" s="256" t="n"/>
      <c r="N647" s="256" t="n"/>
      <c r="O647" s="256" t="n"/>
      <c r="P647" s="256" t="n"/>
      <c r="Q647" s="264">
        <f>IF(COUNTA(D647:P647)=0,"",ROUND(AVERAGE(D647:P647),1))</f>
        <v/>
      </c>
      <c r="S647" s="256" t="n"/>
      <c r="T647" s="256" t="n"/>
      <c r="U647" s="256" t="n"/>
      <c r="V647" s="256" t="n"/>
      <c r="W647" s="256" t="n"/>
      <c r="X647" s="256" t="n"/>
      <c r="Y647" s="256" t="n"/>
      <c r="Z647" s="256" t="n"/>
      <c r="AA647" s="256" t="n"/>
      <c r="AB647" s="256" t="n"/>
      <c r="AC647" s="256" t="n"/>
      <c r="AD647" s="256" t="n"/>
      <c r="AE647" s="256" t="n"/>
      <c r="AF647" s="264">
        <f>IF(COUNTA(S647:AE647)=0,"",ROUND(AVERAGE(S647:AE647),1))</f>
        <v/>
      </c>
      <c r="AH647" s="256" t="n"/>
      <c r="AI647" s="256" t="n"/>
      <c r="AJ647" s="256" t="n"/>
      <c r="AK647" s="256" t="n"/>
      <c r="AL647" s="256" t="n"/>
      <c r="AM647" s="256" t="n"/>
      <c r="AN647" s="256" t="n"/>
      <c r="AO647" s="256" t="n"/>
      <c r="AP647" s="256" t="n"/>
      <c r="AQ647" s="256" t="n"/>
      <c r="AR647" s="256" t="n"/>
      <c r="AS647" s="256" t="n"/>
      <c r="AT647" s="256" t="n"/>
      <c r="AU647" s="237">
        <f>IF(COUNTA(AH647:AT647)=0,"",ROUND(AVERAGE(AH647:AT647),1))</f>
        <v/>
      </c>
    </row>
    <row r="648" ht="14.4" customHeight="1" s="185">
      <c r="A648" s="255" t="n">
        <v>4</v>
      </c>
      <c r="B648" s="194">
        <f t="array" ref="B648:B648">IFERROR(INDEX(Liste_Enfants!B$4:B$53,SMALL(IF(Liste_Enfants!E$4:E$53="D",ROW(Liste_Enfants!E$4:E$53)-3),4))&amp;" "&amp;INDEX(Liste_Enfants!C$4:C$53,SMALL(IF(Liste_Enfants!E$4:E$53="D",ROW(Liste_Enfants!E$4:E$53)-3),4)),"")</f>
        <v/>
      </c>
      <c r="C648" s="235" t="n"/>
      <c r="D648" s="256" t="n"/>
      <c r="E648" s="256" t="n"/>
      <c r="F648" s="256" t="n"/>
      <c r="G648" s="256" t="n"/>
      <c r="H648" s="256" t="n"/>
      <c r="I648" s="256" t="n"/>
      <c r="J648" s="256" t="n"/>
      <c r="K648" s="256" t="n"/>
      <c r="L648" s="256" t="n"/>
      <c r="M648" s="256" t="n"/>
      <c r="N648" s="256" t="n"/>
      <c r="O648" s="256" t="n"/>
      <c r="P648" s="256" t="n"/>
      <c r="Q648" s="264">
        <f>IF(COUNTA(D648:P648)=0,"",ROUND(AVERAGE(D648:P648),1))</f>
        <v/>
      </c>
      <c r="S648" s="256" t="n"/>
      <c r="T648" s="256" t="n"/>
      <c r="U648" s="256" t="n"/>
      <c r="V648" s="256" t="n"/>
      <c r="W648" s="256" t="n"/>
      <c r="X648" s="256" t="n"/>
      <c r="Y648" s="256" t="n"/>
      <c r="Z648" s="256" t="n"/>
      <c r="AA648" s="256" t="n"/>
      <c r="AB648" s="256" t="n"/>
      <c r="AC648" s="256" t="n"/>
      <c r="AD648" s="256" t="n"/>
      <c r="AE648" s="256" t="n"/>
      <c r="AF648" s="264">
        <f>IF(COUNTA(S648:AE648)=0,"",ROUND(AVERAGE(S648:AE648),1))</f>
        <v/>
      </c>
      <c r="AH648" s="256" t="n"/>
      <c r="AI648" s="256" t="n"/>
      <c r="AJ648" s="256" t="n"/>
      <c r="AK648" s="256" t="n"/>
      <c r="AL648" s="256" t="n"/>
      <c r="AM648" s="256" t="n"/>
      <c r="AN648" s="256" t="n"/>
      <c r="AO648" s="256" t="n"/>
      <c r="AP648" s="256" t="n"/>
      <c r="AQ648" s="256" t="n"/>
      <c r="AR648" s="256" t="n"/>
      <c r="AS648" s="256" t="n"/>
      <c r="AT648" s="256" t="n"/>
      <c r="AU648" s="237">
        <f>IF(COUNTA(AH648:AT648)=0,"",ROUND(AVERAGE(AH648:AT648),1))</f>
        <v/>
      </c>
    </row>
    <row r="649" ht="14.4" customHeight="1" s="185">
      <c r="A649" s="255" t="n">
        <v>5</v>
      </c>
      <c r="B649" s="194">
        <f t="array" ref="B649:B649">IFERROR(INDEX(Liste_Enfants!B$4:B$53,SMALL(IF(Liste_Enfants!E$4:E$53="D",ROW(Liste_Enfants!E$4:E$53)-3),5))&amp;" "&amp;INDEX(Liste_Enfants!C$4:C$53,SMALL(IF(Liste_Enfants!E$4:E$53="D",ROW(Liste_Enfants!E$4:E$53)-3),5)),"")</f>
        <v/>
      </c>
      <c r="C649" s="235" t="n"/>
      <c r="D649" s="256" t="n"/>
      <c r="E649" s="256" t="n"/>
      <c r="F649" s="256" t="n"/>
      <c r="G649" s="256" t="n"/>
      <c r="H649" s="256" t="n"/>
      <c r="I649" s="256" t="n"/>
      <c r="J649" s="256" t="n"/>
      <c r="K649" s="256" t="n"/>
      <c r="L649" s="256" t="n"/>
      <c r="M649" s="256" t="n"/>
      <c r="N649" s="256" t="n"/>
      <c r="O649" s="256" t="n"/>
      <c r="P649" s="256" t="n"/>
      <c r="Q649" s="264">
        <f>IF(COUNTA(D649:P649)=0,"",ROUND(AVERAGE(D649:P649),1))</f>
        <v/>
      </c>
      <c r="S649" s="256" t="n"/>
      <c r="T649" s="256" t="n"/>
      <c r="U649" s="256" t="n"/>
      <c r="V649" s="256" t="n"/>
      <c r="W649" s="256" t="n"/>
      <c r="X649" s="256" t="n"/>
      <c r="Y649" s="256" t="n"/>
      <c r="Z649" s="256" t="n"/>
      <c r="AA649" s="256" t="n"/>
      <c r="AB649" s="256" t="n"/>
      <c r="AC649" s="256" t="n"/>
      <c r="AD649" s="256" t="n"/>
      <c r="AE649" s="256" t="n"/>
      <c r="AF649" s="264">
        <f>IF(COUNTA(S649:AE649)=0,"",ROUND(AVERAGE(S649:AE649),1))</f>
        <v/>
      </c>
      <c r="AH649" s="256" t="n"/>
      <c r="AI649" s="256" t="n"/>
      <c r="AJ649" s="256" t="n"/>
      <c r="AK649" s="256" t="n"/>
      <c r="AL649" s="256" t="n"/>
      <c r="AM649" s="256" t="n"/>
      <c r="AN649" s="256" t="n"/>
      <c r="AO649" s="256" t="n"/>
      <c r="AP649" s="256" t="n"/>
      <c r="AQ649" s="256" t="n"/>
      <c r="AR649" s="256" t="n"/>
      <c r="AS649" s="256" t="n"/>
      <c r="AT649" s="256" t="n"/>
      <c r="AU649" s="237">
        <f>IF(COUNTA(AH649:AT649)=0,"",ROUND(AVERAGE(AH649:AT649),1))</f>
        <v/>
      </c>
    </row>
    <row r="650" ht="14.4" customHeight="1" s="185">
      <c r="A650" s="255" t="n">
        <v>6</v>
      </c>
      <c r="B650" s="194">
        <f t="array" ref="B650:B650">IFERROR(INDEX(Liste_Enfants!B$4:B$53,SMALL(IF(Liste_Enfants!E$4:E$53="D",ROW(Liste_Enfants!E$4:E$53)-3),6))&amp;" "&amp;INDEX(Liste_Enfants!C$4:C$53,SMALL(IF(Liste_Enfants!E$4:E$53="D",ROW(Liste_Enfants!E$4:E$53)-3),6)),"")</f>
        <v/>
      </c>
      <c r="C650" s="235" t="n"/>
      <c r="D650" s="256" t="n"/>
      <c r="E650" s="256" t="n"/>
      <c r="F650" s="256" t="n"/>
      <c r="G650" s="256" t="n"/>
      <c r="H650" s="256" t="n"/>
      <c r="I650" s="256" t="n"/>
      <c r="J650" s="256" t="n"/>
      <c r="K650" s="256" t="n"/>
      <c r="L650" s="256" t="n"/>
      <c r="M650" s="256" t="n"/>
      <c r="N650" s="256" t="n"/>
      <c r="O650" s="256" t="n"/>
      <c r="P650" s="256" t="n"/>
      <c r="Q650" s="264">
        <f>IF(COUNTA(D650:P650)=0,"",ROUND(AVERAGE(D650:P650),1))</f>
        <v/>
      </c>
      <c r="S650" s="256" t="n"/>
      <c r="T650" s="256" t="n"/>
      <c r="U650" s="256" t="n"/>
      <c r="V650" s="256" t="n"/>
      <c r="W650" s="256" t="n"/>
      <c r="X650" s="256" t="n"/>
      <c r="Y650" s="256" t="n"/>
      <c r="Z650" s="256" t="n"/>
      <c r="AA650" s="256" t="n"/>
      <c r="AB650" s="256" t="n"/>
      <c r="AC650" s="256" t="n"/>
      <c r="AD650" s="256" t="n"/>
      <c r="AE650" s="256" t="n"/>
      <c r="AF650" s="264">
        <f>IF(COUNTA(S650:AE650)=0,"",ROUND(AVERAGE(S650:AE650),1))</f>
        <v/>
      </c>
      <c r="AH650" s="256" t="n"/>
      <c r="AI650" s="256" t="n"/>
      <c r="AJ650" s="256" t="n"/>
      <c r="AK650" s="256" t="n"/>
      <c r="AL650" s="256" t="n"/>
      <c r="AM650" s="256" t="n"/>
      <c r="AN650" s="256" t="n"/>
      <c r="AO650" s="256" t="n"/>
      <c r="AP650" s="256" t="n"/>
      <c r="AQ650" s="256" t="n"/>
      <c r="AR650" s="256" t="n"/>
      <c r="AS650" s="256" t="n"/>
      <c r="AT650" s="256" t="n"/>
      <c r="AU650" s="237">
        <f>IF(COUNTA(AH650:AT650)=0,"",ROUND(AVERAGE(AH650:AT650),1))</f>
        <v/>
      </c>
    </row>
    <row r="651" ht="14.4" customHeight="1" s="185">
      <c r="A651" s="255" t="n">
        <v>7</v>
      </c>
      <c r="B651" s="194">
        <f t="array" ref="B651:B651">IFERROR(INDEX(Liste_Enfants!B$4:B$53,SMALL(IF(Liste_Enfants!E$4:E$53="D",ROW(Liste_Enfants!E$4:E$53)-3),7))&amp;" "&amp;INDEX(Liste_Enfants!C$4:C$53,SMALL(IF(Liste_Enfants!E$4:E$53="D",ROW(Liste_Enfants!E$4:E$53)-3),7)),"")</f>
        <v/>
      </c>
      <c r="C651" s="235" t="n"/>
      <c r="D651" s="256" t="n"/>
      <c r="E651" s="256" t="n"/>
      <c r="F651" s="256" t="n"/>
      <c r="G651" s="256" t="n"/>
      <c r="H651" s="256" t="n"/>
      <c r="I651" s="256" t="n"/>
      <c r="J651" s="256" t="n"/>
      <c r="K651" s="256" t="n"/>
      <c r="L651" s="256" t="n"/>
      <c r="M651" s="256" t="n"/>
      <c r="N651" s="256" t="n"/>
      <c r="O651" s="256" t="n"/>
      <c r="P651" s="256" t="n"/>
      <c r="Q651" s="264">
        <f>IF(COUNTA(D651:P651)=0,"",ROUND(AVERAGE(D651:P651),1))</f>
        <v/>
      </c>
      <c r="S651" s="256" t="n"/>
      <c r="T651" s="256" t="n"/>
      <c r="U651" s="256" t="n"/>
      <c r="V651" s="256" t="n"/>
      <c r="W651" s="256" t="n"/>
      <c r="X651" s="256" t="n"/>
      <c r="Y651" s="256" t="n"/>
      <c r="Z651" s="256" t="n"/>
      <c r="AA651" s="256" t="n"/>
      <c r="AB651" s="256" t="n"/>
      <c r="AC651" s="256" t="n"/>
      <c r="AD651" s="256" t="n"/>
      <c r="AE651" s="256" t="n"/>
      <c r="AF651" s="264">
        <f>IF(COUNTA(S651:AE651)=0,"",ROUND(AVERAGE(S651:AE651),1))</f>
        <v/>
      </c>
      <c r="AH651" s="256" t="n"/>
      <c r="AI651" s="256" t="n"/>
      <c r="AJ651" s="256" t="n"/>
      <c r="AK651" s="256" t="n"/>
      <c r="AL651" s="256" t="n"/>
      <c r="AM651" s="256" t="n"/>
      <c r="AN651" s="256" t="n"/>
      <c r="AO651" s="256" t="n"/>
      <c r="AP651" s="256" t="n"/>
      <c r="AQ651" s="256" t="n"/>
      <c r="AR651" s="256" t="n"/>
      <c r="AS651" s="256" t="n"/>
      <c r="AT651" s="256" t="n"/>
      <c r="AU651" s="237">
        <f>IF(COUNTA(AH651:AT651)=0,"",ROUND(AVERAGE(AH651:AT651),1))</f>
        <v/>
      </c>
    </row>
    <row r="652" ht="14.4" customHeight="1" s="185">
      <c r="A652" s="255" t="n">
        <v>8</v>
      </c>
      <c r="B652" s="194">
        <f t="array" ref="B652:B652">IFERROR(INDEX(Liste_Enfants!B$4:B$53,SMALL(IF(Liste_Enfants!E$4:E$53="D",ROW(Liste_Enfants!E$4:E$53)-3),8))&amp;" "&amp;INDEX(Liste_Enfants!C$4:C$53,SMALL(IF(Liste_Enfants!E$4:E$53="D",ROW(Liste_Enfants!E$4:E$53)-3),8)),"")</f>
        <v/>
      </c>
      <c r="C652" s="235" t="n"/>
      <c r="D652" s="256" t="n"/>
      <c r="E652" s="256" t="n"/>
      <c r="F652" s="256" t="n"/>
      <c r="G652" s="256" t="n"/>
      <c r="H652" s="256" t="n"/>
      <c r="I652" s="256" t="n"/>
      <c r="J652" s="256" t="n"/>
      <c r="K652" s="256" t="n"/>
      <c r="L652" s="256" t="n"/>
      <c r="M652" s="256" t="n"/>
      <c r="N652" s="256" t="n"/>
      <c r="O652" s="256" t="n"/>
      <c r="P652" s="256" t="n"/>
      <c r="Q652" s="264">
        <f>IF(COUNTA(D652:P652)=0,"",ROUND(AVERAGE(D652:P652),1))</f>
        <v/>
      </c>
      <c r="S652" s="256" t="n"/>
      <c r="T652" s="256" t="n"/>
      <c r="U652" s="256" t="n"/>
      <c r="V652" s="256" t="n"/>
      <c r="W652" s="256" t="n"/>
      <c r="X652" s="256" t="n"/>
      <c r="Y652" s="256" t="n"/>
      <c r="Z652" s="256" t="n"/>
      <c r="AA652" s="256" t="n"/>
      <c r="AB652" s="256" t="n"/>
      <c r="AC652" s="256" t="n"/>
      <c r="AD652" s="256" t="n"/>
      <c r="AE652" s="256" t="n"/>
      <c r="AF652" s="264">
        <f>IF(COUNTA(S652:AE652)=0,"",ROUND(AVERAGE(S652:AE652),1))</f>
        <v/>
      </c>
      <c r="AH652" s="256" t="n"/>
      <c r="AI652" s="256" t="n"/>
      <c r="AJ652" s="256" t="n"/>
      <c r="AK652" s="256" t="n"/>
      <c r="AL652" s="256" t="n"/>
      <c r="AM652" s="256" t="n"/>
      <c r="AN652" s="256" t="n"/>
      <c r="AO652" s="256" t="n"/>
      <c r="AP652" s="256" t="n"/>
      <c r="AQ652" s="256" t="n"/>
      <c r="AR652" s="256" t="n"/>
      <c r="AS652" s="256" t="n"/>
      <c r="AT652" s="256" t="n"/>
      <c r="AU652" s="237">
        <f>IF(COUNTA(AH652:AT652)=0,"",ROUND(AVERAGE(AH652:AT652),1))</f>
        <v/>
      </c>
    </row>
    <row r="653" ht="14.4" customHeight="1" s="185">
      <c r="A653" s="255" t="n">
        <v>9</v>
      </c>
      <c r="B653" s="194">
        <f t="array" ref="B653:B653">IFERROR(INDEX(Liste_Enfants!B$4:B$53,SMALL(IF(Liste_Enfants!E$4:E$53="D",ROW(Liste_Enfants!E$4:E$53)-3),9))&amp;" "&amp;INDEX(Liste_Enfants!C$4:C$53,SMALL(IF(Liste_Enfants!E$4:E$53="D",ROW(Liste_Enfants!E$4:E$53)-3),9)),"")</f>
        <v/>
      </c>
      <c r="C653" s="235" t="n"/>
      <c r="D653" s="256" t="n"/>
      <c r="E653" s="256" t="n"/>
      <c r="F653" s="256" t="n"/>
      <c r="G653" s="256" t="n"/>
      <c r="H653" s="256" t="n"/>
      <c r="I653" s="256" t="n"/>
      <c r="J653" s="256" t="n"/>
      <c r="K653" s="256" t="n"/>
      <c r="L653" s="256" t="n"/>
      <c r="M653" s="256" t="n"/>
      <c r="N653" s="256" t="n"/>
      <c r="O653" s="256" t="n"/>
      <c r="P653" s="256" t="n"/>
      <c r="Q653" s="264">
        <f>IF(COUNTA(D653:P653)=0,"",ROUND(AVERAGE(D653:P653),1))</f>
        <v/>
      </c>
      <c r="S653" s="256" t="n"/>
      <c r="T653" s="256" t="n"/>
      <c r="U653" s="256" t="n"/>
      <c r="V653" s="256" t="n"/>
      <c r="W653" s="256" t="n"/>
      <c r="X653" s="256" t="n"/>
      <c r="Y653" s="256" t="n"/>
      <c r="Z653" s="256" t="n"/>
      <c r="AA653" s="256" t="n"/>
      <c r="AB653" s="256" t="n"/>
      <c r="AC653" s="256" t="n"/>
      <c r="AD653" s="256" t="n"/>
      <c r="AE653" s="256" t="n"/>
      <c r="AF653" s="264">
        <f>IF(COUNTA(S653:AE653)=0,"",ROUND(AVERAGE(S653:AE653),1))</f>
        <v/>
      </c>
      <c r="AH653" s="256" t="n"/>
      <c r="AI653" s="256" t="n"/>
      <c r="AJ653" s="256" t="n"/>
      <c r="AK653" s="256" t="n"/>
      <c r="AL653" s="256" t="n"/>
      <c r="AM653" s="256" t="n"/>
      <c r="AN653" s="256" t="n"/>
      <c r="AO653" s="256" t="n"/>
      <c r="AP653" s="256" t="n"/>
      <c r="AQ653" s="256" t="n"/>
      <c r="AR653" s="256" t="n"/>
      <c r="AS653" s="256" t="n"/>
      <c r="AT653" s="256" t="n"/>
      <c r="AU653" s="237">
        <f>IF(COUNTA(AH653:AT653)=0,"",ROUND(AVERAGE(AH653:AT653),1))</f>
        <v/>
      </c>
    </row>
    <row r="654" ht="14.4" customHeight="1" s="185">
      <c r="A654" s="255" t="n">
        <v>10</v>
      </c>
      <c r="B654" s="194">
        <f t="array" ref="B654:B654">IFERROR(INDEX(Liste_Enfants!B$4:B$53,SMALL(IF(Liste_Enfants!E$4:E$53="D",ROW(Liste_Enfants!E$4:E$53)-3),10))&amp;" "&amp;INDEX(Liste_Enfants!C$4:C$53,SMALL(IF(Liste_Enfants!E$4:E$53="D",ROW(Liste_Enfants!E$4:E$53)-3),10)),"")</f>
        <v/>
      </c>
      <c r="C654" s="235" t="n"/>
      <c r="D654" s="256" t="n"/>
      <c r="E654" s="256" t="n"/>
      <c r="F654" s="256" t="n"/>
      <c r="G654" s="256" t="n"/>
      <c r="H654" s="256" t="n"/>
      <c r="I654" s="256" t="n"/>
      <c r="J654" s="256" t="n"/>
      <c r="K654" s="256" t="n"/>
      <c r="L654" s="256" t="n"/>
      <c r="M654" s="256" t="n"/>
      <c r="N654" s="256" t="n"/>
      <c r="O654" s="256" t="n"/>
      <c r="P654" s="256" t="n"/>
      <c r="Q654" s="264">
        <f>IF(COUNTA(D654:P654)=0,"",ROUND(AVERAGE(D654:P654),1))</f>
        <v/>
      </c>
      <c r="S654" s="256" t="n"/>
      <c r="T654" s="256" t="n"/>
      <c r="U654" s="256" t="n"/>
      <c r="V654" s="256" t="n"/>
      <c r="W654" s="256" t="n"/>
      <c r="X654" s="256" t="n"/>
      <c r="Y654" s="256" t="n"/>
      <c r="Z654" s="256" t="n"/>
      <c r="AA654" s="256" t="n"/>
      <c r="AB654" s="256" t="n"/>
      <c r="AC654" s="256" t="n"/>
      <c r="AD654" s="256" t="n"/>
      <c r="AE654" s="256" t="n"/>
      <c r="AF654" s="264">
        <f>IF(COUNTA(S654:AE654)=0,"",ROUND(AVERAGE(S654:AE654),1))</f>
        <v/>
      </c>
      <c r="AH654" s="256" t="n"/>
      <c r="AI654" s="256" t="n"/>
      <c r="AJ654" s="256" t="n"/>
      <c r="AK654" s="256" t="n"/>
      <c r="AL654" s="256" t="n"/>
      <c r="AM654" s="256" t="n"/>
      <c r="AN654" s="256" t="n"/>
      <c r="AO654" s="256" t="n"/>
      <c r="AP654" s="256" t="n"/>
      <c r="AQ654" s="256" t="n"/>
      <c r="AR654" s="256" t="n"/>
      <c r="AS654" s="256" t="n"/>
      <c r="AT654" s="256" t="n"/>
      <c r="AU654" s="237">
        <f>IF(COUNTA(AH654:AT654)=0,"",ROUND(AVERAGE(AH654:AT654),1))</f>
        <v/>
      </c>
    </row>
    <row r="655" ht="14.4" customHeight="1" s="185">
      <c r="A655" s="255" t="n">
        <v>11</v>
      </c>
      <c r="B655" s="194">
        <f t="array" ref="B655:B655">IFERROR(INDEX(Liste_Enfants!B$4:B$53,SMALL(IF(Liste_Enfants!E$4:E$53="D",ROW(Liste_Enfants!E$4:E$53)-3),11))&amp;" "&amp;INDEX(Liste_Enfants!C$4:C$53,SMALL(IF(Liste_Enfants!E$4:E$53="D",ROW(Liste_Enfants!E$4:E$53)-3),11)),"")</f>
        <v/>
      </c>
      <c r="C655" s="235" t="n"/>
      <c r="D655" s="256" t="n"/>
      <c r="E655" s="256" t="n"/>
      <c r="F655" s="256" t="n"/>
      <c r="G655" s="256" t="n"/>
      <c r="H655" s="256" t="n"/>
      <c r="I655" s="256" t="n"/>
      <c r="J655" s="256" t="n"/>
      <c r="K655" s="256" t="n"/>
      <c r="L655" s="256" t="n"/>
      <c r="M655" s="256" t="n"/>
      <c r="N655" s="256" t="n"/>
      <c r="O655" s="256" t="n"/>
      <c r="P655" s="256" t="n"/>
      <c r="Q655" s="264">
        <f>IF(COUNTA(D655:P655)=0,"",ROUND(AVERAGE(D655:P655),1))</f>
        <v/>
      </c>
      <c r="S655" s="256" t="n"/>
      <c r="T655" s="256" t="n"/>
      <c r="U655" s="256" t="n"/>
      <c r="V655" s="256" t="n"/>
      <c r="W655" s="256" t="n"/>
      <c r="X655" s="256" t="n"/>
      <c r="Y655" s="256" t="n"/>
      <c r="Z655" s="256" t="n"/>
      <c r="AA655" s="256" t="n"/>
      <c r="AB655" s="256" t="n"/>
      <c r="AC655" s="256" t="n"/>
      <c r="AD655" s="256" t="n"/>
      <c r="AE655" s="256" t="n"/>
      <c r="AF655" s="264">
        <f>IF(COUNTA(S655:AE655)=0,"",ROUND(AVERAGE(S655:AE655),1))</f>
        <v/>
      </c>
      <c r="AH655" s="256" t="n"/>
      <c r="AI655" s="256" t="n"/>
      <c r="AJ655" s="256" t="n"/>
      <c r="AK655" s="256" t="n"/>
      <c r="AL655" s="256" t="n"/>
      <c r="AM655" s="256" t="n"/>
      <c r="AN655" s="256" t="n"/>
      <c r="AO655" s="256" t="n"/>
      <c r="AP655" s="256" t="n"/>
      <c r="AQ655" s="256" t="n"/>
      <c r="AR655" s="256" t="n"/>
      <c r="AS655" s="256" t="n"/>
      <c r="AT655" s="256" t="n"/>
      <c r="AU655" s="237">
        <f>IF(COUNTA(AH655:AT655)=0,"",ROUND(AVERAGE(AH655:AT655),1))</f>
        <v/>
      </c>
    </row>
    <row r="656" ht="14.4" customHeight="1" s="185">
      <c r="A656" s="255" t="n">
        <v>12</v>
      </c>
      <c r="B656" s="194">
        <f t="array" ref="B656:B656">IFERROR(INDEX(Liste_Enfants!B$4:B$53,SMALL(IF(Liste_Enfants!E$4:E$53="D",ROW(Liste_Enfants!E$4:E$53)-3),12))&amp;" "&amp;INDEX(Liste_Enfants!C$4:C$53,SMALL(IF(Liste_Enfants!E$4:E$53="D",ROW(Liste_Enfants!E$4:E$53)-3),12)),"")</f>
        <v/>
      </c>
      <c r="C656" s="235" t="n"/>
      <c r="D656" s="256" t="n"/>
      <c r="E656" s="256" t="n"/>
      <c r="F656" s="256" t="n"/>
      <c r="G656" s="256" t="n"/>
      <c r="H656" s="256" t="n"/>
      <c r="I656" s="256" t="n"/>
      <c r="J656" s="256" t="n"/>
      <c r="K656" s="256" t="n"/>
      <c r="L656" s="256" t="n"/>
      <c r="M656" s="256" t="n"/>
      <c r="N656" s="256" t="n"/>
      <c r="O656" s="256" t="n"/>
      <c r="P656" s="256" t="n"/>
      <c r="Q656" s="264">
        <f>IF(COUNTA(D656:P656)=0,"",ROUND(AVERAGE(D656:P656),1))</f>
        <v/>
      </c>
      <c r="S656" s="256" t="n"/>
      <c r="T656" s="256" t="n"/>
      <c r="U656" s="256" t="n"/>
      <c r="V656" s="256" t="n"/>
      <c r="W656" s="256" t="n"/>
      <c r="X656" s="256" t="n"/>
      <c r="Y656" s="256" t="n"/>
      <c r="Z656" s="256" t="n"/>
      <c r="AA656" s="256" t="n"/>
      <c r="AB656" s="256" t="n"/>
      <c r="AC656" s="256" t="n"/>
      <c r="AD656" s="256" t="n"/>
      <c r="AE656" s="256" t="n"/>
      <c r="AF656" s="264">
        <f>IF(COUNTA(S656:AE656)=0,"",ROUND(AVERAGE(S656:AE656),1))</f>
        <v/>
      </c>
      <c r="AH656" s="256" t="n"/>
      <c r="AI656" s="256" t="n"/>
      <c r="AJ656" s="256" t="n"/>
      <c r="AK656" s="256" t="n"/>
      <c r="AL656" s="256" t="n"/>
      <c r="AM656" s="256" t="n"/>
      <c r="AN656" s="256" t="n"/>
      <c r="AO656" s="256" t="n"/>
      <c r="AP656" s="256" t="n"/>
      <c r="AQ656" s="256" t="n"/>
      <c r="AR656" s="256" t="n"/>
      <c r="AS656" s="256" t="n"/>
      <c r="AT656" s="256" t="n"/>
      <c r="AU656" s="237">
        <f>IF(COUNTA(AH656:AT656)=0,"",ROUND(AVERAGE(AH656:AT656),1))</f>
        <v/>
      </c>
    </row>
    <row r="657" ht="14.4" customHeight="1" s="185">
      <c r="A657" s="255" t="n">
        <v>13</v>
      </c>
      <c r="B657" s="194">
        <f t="array" ref="B657:B657">IFERROR(INDEX(Liste_Enfants!B$4:B$53,SMALL(IF(Liste_Enfants!E$4:E$53="D",ROW(Liste_Enfants!E$4:E$53)-3),13))&amp;" "&amp;INDEX(Liste_Enfants!C$4:C$53,SMALL(IF(Liste_Enfants!E$4:E$53="D",ROW(Liste_Enfants!E$4:E$53)-3),13)),"")</f>
        <v/>
      </c>
      <c r="C657" s="235" t="n"/>
      <c r="D657" s="256" t="n"/>
      <c r="E657" s="256" t="n"/>
      <c r="F657" s="256" t="n"/>
      <c r="G657" s="256" t="n"/>
      <c r="H657" s="256" t="n"/>
      <c r="I657" s="256" t="n"/>
      <c r="J657" s="256" t="n"/>
      <c r="K657" s="256" t="n"/>
      <c r="L657" s="256" t="n"/>
      <c r="M657" s="256" t="n"/>
      <c r="N657" s="256" t="n"/>
      <c r="O657" s="256" t="n"/>
      <c r="P657" s="256" t="n"/>
      <c r="Q657" s="264">
        <f>IF(COUNTA(D657:P657)=0,"",ROUND(AVERAGE(D657:P657),1))</f>
        <v/>
      </c>
      <c r="S657" s="256" t="n"/>
      <c r="T657" s="256" t="n"/>
      <c r="U657" s="256" t="n"/>
      <c r="V657" s="256" t="n"/>
      <c r="W657" s="256" t="n"/>
      <c r="X657" s="256" t="n"/>
      <c r="Y657" s="256" t="n"/>
      <c r="Z657" s="256" t="n"/>
      <c r="AA657" s="256" t="n"/>
      <c r="AB657" s="256" t="n"/>
      <c r="AC657" s="256" t="n"/>
      <c r="AD657" s="256" t="n"/>
      <c r="AE657" s="256" t="n"/>
      <c r="AF657" s="264">
        <f>IF(COUNTA(S657:AE657)=0,"",ROUND(AVERAGE(S657:AE657),1))</f>
        <v/>
      </c>
      <c r="AH657" s="256" t="n"/>
      <c r="AI657" s="256" t="n"/>
      <c r="AJ657" s="256" t="n"/>
      <c r="AK657" s="256" t="n"/>
      <c r="AL657" s="256" t="n"/>
      <c r="AM657" s="256" t="n"/>
      <c r="AN657" s="256" t="n"/>
      <c r="AO657" s="256" t="n"/>
      <c r="AP657" s="256" t="n"/>
      <c r="AQ657" s="256" t="n"/>
      <c r="AR657" s="256" t="n"/>
      <c r="AS657" s="256" t="n"/>
      <c r="AT657" s="256" t="n"/>
      <c r="AU657" s="237">
        <f>IF(COUNTA(AH657:AT657)=0,"",ROUND(AVERAGE(AH657:AT657),1))</f>
        <v/>
      </c>
    </row>
    <row r="658" ht="14.4" customHeight="1" s="185">
      <c r="A658" s="255" t="n">
        <v>14</v>
      </c>
      <c r="B658" s="194">
        <f t="array" ref="B658:B658">IFERROR(INDEX(Liste_Enfants!B$4:B$53,SMALL(IF(Liste_Enfants!E$4:E$53="D",ROW(Liste_Enfants!E$4:E$53)-3),14))&amp;" "&amp;INDEX(Liste_Enfants!C$4:C$53,SMALL(IF(Liste_Enfants!E$4:E$53="D",ROW(Liste_Enfants!E$4:E$53)-3),14)),"")</f>
        <v/>
      </c>
      <c r="C658" s="235" t="n"/>
      <c r="D658" s="256" t="n"/>
      <c r="E658" s="256" t="n"/>
      <c r="F658" s="256" t="n"/>
      <c r="G658" s="256" t="n"/>
      <c r="H658" s="256" t="n"/>
      <c r="I658" s="256" t="n"/>
      <c r="J658" s="256" t="n"/>
      <c r="K658" s="256" t="n"/>
      <c r="L658" s="256" t="n"/>
      <c r="M658" s="256" t="n"/>
      <c r="N658" s="256" t="n"/>
      <c r="O658" s="256" t="n"/>
      <c r="P658" s="256" t="n"/>
      <c r="Q658" s="264">
        <f>IF(COUNTA(D658:P658)=0,"",ROUND(AVERAGE(D658:P658),1))</f>
        <v/>
      </c>
      <c r="S658" s="256" t="n"/>
      <c r="T658" s="256" t="n"/>
      <c r="U658" s="256" t="n"/>
      <c r="V658" s="256" t="n"/>
      <c r="W658" s="256" t="n"/>
      <c r="X658" s="256" t="n"/>
      <c r="Y658" s="256" t="n"/>
      <c r="Z658" s="256" t="n"/>
      <c r="AA658" s="256" t="n"/>
      <c r="AB658" s="256" t="n"/>
      <c r="AC658" s="256" t="n"/>
      <c r="AD658" s="256" t="n"/>
      <c r="AE658" s="256" t="n"/>
      <c r="AF658" s="264">
        <f>IF(COUNTA(S658:AE658)=0,"",ROUND(AVERAGE(S658:AE658),1))</f>
        <v/>
      </c>
      <c r="AH658" s="256" t="n"/>
      <c r="AI658" s="256" t="n"/>
      <c r="AJ658" s="256" t="n"/>
      <c r="AK658" s="256" t="n"/>
      <c r="AL658" s="256" t="n"/>
      <c r="AM658" s="256" t="n"/>
      <c r="AN658" s="256" t="n"/>
      <c r="AO658" s="256" t="n"/>
      <c r="AP658" s="256" t="n"/>
      <c r="AQ658" s="256" t="n"/>
      <c r="AR658" s="256" t="n"/>
      <c r="AS658" s="256" t="n"/>
      <c r="AT658" s="256" t="n"/>
      <c r="AU658" s="237">
        <f>IF(COUNTA(AH658:AT658)=0,"",ROUND(AVERAGE(AH658:AT658),1))</f>
        <v/>
      </c>
    </row>
    <row r="659" ht="14.4" customHeight="1" s="185">
      <c r="A659" s="255" t="n">
        <v>15</v>
      </c>
      <c r="B659" s="194">
        <f t="array" ref="B659:B659">IFERROR(INDEX(Liste_Enfants!B$4:B$53,SMALL(IF(Liste_Enfants!E$4:E$53="D",ROW(Liste_Enfants!E$4:E$53)-3),15))&amp;" "&amp;INDEX(Liste_Enfants!C$4:C$53,SMALL(IF(Liste_Enfants!E$4:E$53="D",ROW(Liste_Enfants!E$4:E$53)-3),15)),"")</f>
        <v/>
      </c>
      <c r="C659" s="235" t="n"/>
      <c r="D659" s="256" t="n"/>
      <c r="E659" s="256" t="n"/>
      <c r="F659" s="256" t="n"/>
      <c r="G659" s="256" t="n"/>
      <c r="H659" s="256" t="n"/>
      <c r="I659" s="256" t="n"/>
      <c r="J659" s="256" t="n"/>
      <c r="K659" s="256" t="n"/>
      <c r="L659" s="256" t="n"/>
      <c r="M659" s="256" t="n"/>
      <c r="N659" s="256" t="n"/>
      <c r="O659" s="256" t="n"/>
      <c r="P659" s="256" t="n"/>
      <c r="Q659" s="264">
        <f>IF(COUNTA(D659:P659)=0,"",ROUND(AVERAGE(D659:P659),1))</f>
        <v/>
      </c>
      <c r="S659" s="256" t="n"/>
      <c r="T659" s="256" t="n"/>
      <c r="U659" s="256" t="n"/>
      <c r="V659" s="256" t="n"/>
      <c r="W659" s="256" t="n"/>
      <c r="X659" s="256" t="n"/>
      <c r="Y659" s="256" t="n"/>
      <c r="Z659" s="256" t="n"/>
      <c r="AA659" s="256" t="n"/>
      <c r="AB659" s="256" t="n"/>
      <c r="AC659" s="256" t="n"/>
      <c r="AD659" s="256" t="n"/>
      <c r="AE659" s="256" t="n"/>
      <c r="AF659" s="264">
        <f>IF(COUNTA(S659:AE659)=0,"",ROUND(AVERAGE(S659:AE659),1))</f>
        <v/>
      </c>
      <c r="AH659" s="256" t="n"/>
      <c r="AI659" s="256" t="n"/>
      <c r="AJ659" s="256" t="n"/>
      <c r="AK659" s="256" t="n"/>
      <c r="AL659" s="256" t="n"/>
      <c r="AM659" s="256" t="n"/>
      <c r="AN659" s="256" t="n"/>
      <c r="AO659" s="256" t="n"/>
      <c r="AP659" s="256" t="n"/>
      <c r="AQ659" s="256" t="n"/>
      <c r="AR659" s="256" t="n"/>
      <c r="AS659" s="256" t="n"/>
      <c r="AT659" s="256" t="n"/>
      <c r="AU659" s="237">
        <f>IF(COUNTA(AH659:AT659)=0,"",ROUND(AVERAGE(AH659:AT659),1))</f>
        <v/>
      </c>
    </row>
    <row r="660" ht="14.4" customHeight="1" s="185">
      <c r="A660" s="257" t="inlineStr">
        <is>
          <t>📊 MOY.</t>
        </is>
      </c>
      <c r="C660" s="235" t="n"/>
      <c r="D660" s="258">
        <f>IF(COUNTA(D645:D659)=0,"",ROUND(AVERAGE(D645:D659),1))</f>
        <v/>
      </c>
      <c r="E660" s="258">
        <f>IF(COUNTA(E645:E659)=0,"",ROUND(AVERAGE(E645:E659),1))</f>
        <v/>
      </c>
      <c r="F660" s="258">
        <f>IF(COUNTA(F645:F659)=0,"",ROUND(AVERAGE(F645:F659),1))</f>
        <v/>
      </c>
      <c r="G660" s="258">
        <f>IF(COUNTA(G645:G659)=0,"",ROUND(AVERAGE(G645:G659),1))</f>
        <v/>
      </c>
      <c r="H660" s="258">
        <f>IF(COUNTA(H645:H659)=0,"",ROUND(AVERAGE(H645:H659),1))</f>
        <v/>
      </c>
      <c r="I660" s="258">
        <f>IF(COUNTA(I645:I659)=0,"",ROUND(AVERAGE(I645:I659),1))</f>
        <v/>
      </c>
      <c r="J660" s="258">
        <f>IF(COUNTA(J645:J659)=0,"",ROUND(AVERAGE(J645:J659),1))</f>
        <v/>
      </c>
      <c r="K660" s="258">
        <f>IF(COUNTA(K645:K659)=0,"",ROUND(AVERAGE(K645:K659),1))</f>
        <v/>
      </c>
      <c r="L660" s="258">
        <f>IF(COUNTA(L645:L659)=0,"",ROUND(AVERAGE(L645:L659),1))</f>
        <v/>
      </c>
      <c r="M660" s="258">
        <f>IF(COUNTA(M645:M659)=0,"",ROUND(AVERAGE(M645:M659),1))</f>
        <v/>
      </c>
      <c r="N660" s="258">
        <f>IF(COUNTA(N645:N659)=0,"",ROUND(AVERAGE(N645:N659),1))</f>
        <v/>
      </c>
      <c r="O660" s="258">
        <f>IF(COUNTA(O645:O659)=0,"",ROUND(AVERAGE(O645:O659),1))</f>
        <v/>
      </c>
      <c r="P660" s="258">
        <f>IF(COUNTA(P645:P659)=0,"",ROUND(AVERAGE(P645:P659),1))</f>
        <v/>
      </c>
      <c r="Q660" s="265">
        <f>IF(COUNTA(Q645:Q659)=0,"",ROUND(AVERAGE(Q645:Q659),1))</f>
        <v/>
      </c>
      <c r="S660" s="258">
        <f>IF(COUNTA(S645:S659)=0,"",ROUND(AVERAGE(S645:S659),1))</f>
        <v/>
      </c>
      <c r="T660" s="258">
        <f>IF(COUNTA(T645:T659)=0,"",ROUND(AVERAGE(T645:T659),1))</f>
        <v/>
      </c>
      <c r="U660" s="258">
        <f>IF(COUNTA(U645:U659)=0,"",ROUND(AVERAGE(U645:U659),1))</f>
        <v/>
      </c>
      <c r="V660" s="258">
        <f>IF(COUNTA(V645:V659)=0,"",ROUND(AVERAGE(V645:V659),1))</f>
        <v/>
      </c>
      <c r="W660" s="258">
        <f>IF(COUNTA(W645:W659)=0,"",ROUND(AVERAGE(W645:W659),1))</f>
        <v/>
      </c>
      <c r="X660" s="258">
        <f>IF(COUNTA(X645:X659)=0,"",ROUND(AVERAGE(X645:X659),1))</f>
        <v/>
      </c>
      <c r="Y660" s="258">
        <f>IF(COUNTA(Y645:Y659)=0,"",ROUND(AVERAGE(Y645:Y659),1))</f>
        <v/>
      </c>
      <c r="Z660" s="258">
        <f>IF(COUNTA(Z645:Z659)=0,"",ROUND(AVERAGE(Z645:Z659),1))</f>
        <v/>
      </c>
      <c r="AA660" s="258">
        <f>IF(COUNTA(AA645:AA659)=0,"",ROUND(AVERAGE(AA645:AA659),1))</f>
        <v/>
      </c>
      <c r="AB660" s="258">
        <f>IF(COUNTA(AB645:AB659)=0,"",ROUND(AVERAGE(AB645:AB659),1))</f>
        <v/>
      </c>
      <c r="AC660" s="258">
        <f>IF(COUNTA(AC645:AC659)=0,"",ROUND(AVERAGE(AC645:AC659),1))</f>
        <v/>
      </c>
      <c r="AD660" s="258">
        <f>IF(COUNTA(AD645:AD659)=0,"",ROUND(AVERAGE(AD645:AD659),1))</f>
        <v/>
      </c>
      <c r="AE660" s="258">
        <f>IF(COUNTA(AE645:AE659)=0,"",ROUND(AVERAGE(AE645:AE659),1))</f>
        <v/>
      </c>
      <c r="AF660" s="265">
        <f>IF(COUNTA(AF645:AF659)=0,"",ROUND(AVERAGE(AF645:AF659),1))</f>
        <v/>
      </c>
      <c r="AH660" s="258">
        <f>IF(COUNTA(AH645:AH659)=0,"",ROUND(AVERAGE(AH645:AH659),1))</f>
        <v/>
      </c>
      <c r="AI660" s="258">
        <f>IF(COUNTA(AI645:AI659)=0,"",ROUND(AVERAGE(AI645:AI659),1))</f>
        <v/>
      </c>
      <c r="AJ660" s="258">
        <f>IF(COUNTA(AJ645:AJ659)=0,"",ROUND(AVERAGE(AJ645:AJ659),1))</f>
        <v/>
      </c>
      <c r="AK660" s="258">
        <f>IF(COUNTA(AK645:AK659)=0,"",ROUND(AVERAGE(AK645:AK659),1))</f>
        <v/>
      </c>
      <c r="AL660" s="258">
        <f>IF(COUNTA(AL645:AL659)=0,"",ROUND(AVERAGE(AL645:AL659),1))</f>
        <v/>
      </c>
      <c r="AM660" s="258">
        <f>IF(COUNTA(AM645:AM659)=0,"",ROUND(AVERAGE(AM645:AM659),1))</f>
        <v/>
      </c>
      <c r="AN660" s="258">
        <f>IF(COUNTA(AN645:AN659)=0,"",ROUND(AVERAGE(AN645:AN659),1))</f>
        <v/>
      </c>
      <c r="AO660" s="258">
        <f>IF(COUNTA(AO645:AO659)=0,"",ROUND(AVERAGE(AO645:AO659),1))</f>
        <v/>
      </c>
      <c r="AP660" s="258">
        <f>IF(COUNTA(AP645:AP659)=0,"",ROUND(AVERAGE(AP645:AP659),1))</f>
        <v/>
      </c>
      <c r="AQ660" s="258">
        <f>IF(COUNTA(AQ645:AQ659)=0,"",ROUND(AVERAGE(AQ645:AQ659),1))</f>
        <v/>
      </c>
      <c r="AR660" s="258">
        <f>IF(COUNTA(AR645:AR659)=0,"",ROUND(AVERAGE(AR645:AR659),1))</f>
        <v/>
      </c>
      <c r="AS660" s="258">
        <f>IF(COUNTA(AS645:AS659)=0,"",ROUND(AVERAGE(AS645:AS659),1))</f>
        <v/>
      </c>
      <c r="AT660" s="258">
        <f>IF(COUNTA(AT645:AT659)=0,"",ROUND(AVERAGE(AT645:AT659),1))</f>
        <v/>
      </c>
      <c r="AU660" s="272">
        <f>IF(COUNTA(AU645:AU659)=0,"",ROUND(AVERAGE(AU645:AU659),1))</f>
        <v/>
      </c>
    </row>
    <row r="661" ht="30" customHeight="1" s="185">
      <c r="A661" s="259" t="inlineStr">
        <is>
          <t>N°</t>
        </is>
      </c>
      <c r="B661" s="243" t="inlineStr">
        <is>
          <t>📅 MARDI</t>
        </is>
      </c>
      <c r="C661" s="228" t="n"/>
      <c r="D661" s="229" t="inlineStr">
        <is>
          <t>Règles</t>
        </is>
      </c>
      <c r="E661" s="229" t="inlineStr">
        <is>
          <t>Coopér.</t>
        </is>
      </c>
      <c r="F661" s="229" t="inlineStr">
        <is>
          <t>Comm.</t>
        </is>
      </c>
      <c r="G661" s="229" t="inlineStr">
        <is>
          <t>Entraide</t>
        </is>
      </c>
      <c r="H661" s="230" t="inlineStr">
        <is>
          <t>Initiat.</t>
        </is>
      </c>
      <c r="I661" s="230" t="inlineStr">
        <is>
          <t>Gest.mat</t>
        </is>
      </c>
      <c r="J661" s="230" t="inlineStr">
        <is>
          <t>Orga.</t>
        </is>
      </c>
      <c r="K661" s="231" t="inlineStr">
        <is>
          <t>Imagin.</t>
        </is>
      </c>
      <c r="L661" s="231" t="inlineStr">
        <is>
          <t>Expr.art</t>
        </is>
      </c>
      <c r="M661" s="231" t="inlineStr">
        <is>
          <t>Expr.corp</t>
        </is>
      </c>
      <c r="N661" s="232" t="inlineStr">
        <is>
          <t>Coord.</t>
        </is>
      </c>
      <c r="O661" s="232" t="inlineStr">
        <is>
          <t>Endur.</t>
        </is>
      </c>
      <c r="P661" s="232" t="inlineStr">
        <is>
          <t>Esp.sport</t>
        </is>
      </c>
      <c r="Q661" s="267" t="inlineStr">
        <is>
          <t>MOY</t>
        </is>
      </c>
      <c r="R661" s="268" t="inlineStr">
        <is>
          <t>▼ Activité</t>
        </is>
      </c>
      <c r="S661" s="229" t="inlineStr">
        <is>
          <t>Règles</t>
        </is>
      </c>
      <c r="T661" s="229" t="inlineStr">
        <is>
          <t>Coopér.</t>
        </is>
      </c>
      <c r="U661" s="229" t="inlineStr">
        <is>
          <t>Comm.</t>
        </is>
      </c>
      <c r="V661" s="229" t="inlineStr">
        <is>
          <t>Entraide</t>
        </is>
      </c>
      <c r="W661" s="230" t="inlineStr">
        <is>
          <t>Initiat.</t>
        </is>
      </c>
      <c r="X661" s="230" t="inlineStr">
        <is>
          <t>Gest.mat</t>
        </is>
      </c>
      <c r="Y661" s="230" t="inlineStr">
        <is>
          <t>Orga.</t>
        </is>
      </c>
      <c r="Z661" s="231" t="inlineStr">
        <is>
          <t>Imagin.</t>
        </is>
      </c>
      <c r="AA661" s="231" t="inlineStr">
        <is>
          <t>Expr.art</t>
        </is>
      </c>
      <c r="AB661" s="231" t="inlineStr">
        <is>
          <t>Expr.corp</t>
        </is>
      </c>
      <c r="AC661" s="232" t="inlineStr">
        <is>
          <t>Coord.</t>
        </is>
      </c>
      <c r="AD661" s="232" t="inlineStr">
        <is>
          <t>Endur.</t>
        </is>
      </c>
      <c r="AE661" s="232" t="inlineStr">
        <is>
          <t>Esp.sport</t>
        </is>
      </c>
      <c r="AF661" s="267" t="inlineStr">
        <is>
          <t>MOY</t>
        </is>
      </c>
      <c r="AH661" s="229" t="inlineStr">
        <is>
          <t>Règles</t>
        </is>
      </c>
      <c r="AI661" s="229" t="inlineStr">
        <is>
          <t>Coopér.</t>
        </is>
      </c>
      <c r="AJ661" s="229" t="inlineStr">
        <is>
          <t>Comm.</t>
        </is>
      </c>
      <c r="AK661" s="229" t="inlineStr">
        <is>
          <t>Entraide</t>
        </is>
      </c>
      <c r="AL661" s="230" t="inlineStr">
        <is>
          <t>Initiat.</t>
        </is>
      </c>
      <c r="AM661" s="230" t="inlineStr">
        <is>
          <t>Gest.mat</t>
        </is>
      </c>
      <c r="AN661" s="230" t="inlineStr">
        <is>
          <t>Orga.</t>
        </is>
      </c>
      <c r="AO661" s="231" t="inlineStr">
        <is>
          <t>Imagin.</t>
        </is>
      </c>
      <c r="AP661" s="231" t="inlineStr">
        <is>
          <t>Expr.art</t>
        </is>
      </c>
      <c r="AQ661" s="231" t="inlineStr">
        <is>
          <t>Expr.corp</t>
        </is>
      </c>
      <c r="AR661" s="232" t="inlineStr">
        <is>
          <t>Coord.</t>
        </is>
      </c>
      <c r="AS661" s="232" t="inlineStr">
        <is>
          <t>Endur.</t>
        </is>
      </c>
      <c r="AT661" s="232" t="inlineStr">
        <is>
          <t>Esp.sport</t>
        </is>
      </c>
      <c r="AU661" s="269" t="inlineStr">
        <is>
          <t>MOY</t>
        </is>
      </c>
    </row>
    <row r="662" ht="14.4" customHeight="1" s="185">
      <c r="A662" s="255" t="n">
        <v>1</v>
      </c>
      <c r="B662" s="194">
        <f t="array" ref="B662:B662">IFERROR(INDEX(Liste_Enfants!B$4:B$53,SMALL(IF(Liste_Enfants!E$4:E$53="D",ROW(Liste_Enfants!E$4:E$53)-3),1))&amp;" "&amp;INDEX(Liste_Enfants!C$4:C$53,SMALL(IF(Liste_Enfants!E$4:E$53="D",ROW(Liste_Enfants!E$4:E$53)-3),1)),"")</f>
        <v/>
      </c>
      <c r="C662" s="235" t="n"/>
      <c r="D662" s="256" t="n"/>
      <c r="E662" s="256" t="n"/>
      <c r="F662" s="256" t="n"/>
      <c r="G662" s="256" t="n"/>
      <c r="H662" s="256" t="n"/>
      <c r="I662" s="256" t="n"/>
      <c r="J662" s="256" t="n"/>
      <c r="K662" s="256" t="n"/>
      <c r="L662" s="256" t="n"/>
      <c r="M662" s="256" t="n"/>
      <c r="N662" s="256" t="n"/>
      <c r="O662" s="256" t="n"/>
      <c r="P662" s="256" t="n"/>
      <c r="Q662" s="264">
        <f>IF(COUNTA(D662:P662)=0,"",ROUND(AVERAGE(D662:P662),1))</f>
        <v/>
      </c>
      <c r="S662" s="256" t="n"/>
      <c r="T662" s="256" t="n"/>
      <c r="U662" s="256" t="n"/>
      <c r="V662" s="256" t="n"/>
      <c r="W662" s="256" t="n"/>
      <c r="X662" s="256" t="n"/>
      <c r="Y662" s="256" t="n"/>
      <c r="Z662" s="256" t="n"/>
      <c r="AA662" s="256" t="n"/>
      <c r="AB662" s="256" t="n"/>
      <c r="AC662" s="256" t="n"/>
      <c r="AD662" s="256" t="n"/>
      <c r="AE662" s="256" t="n"/>
      <c r="AF662" s="264">
        <f>IF(COUNTA(S662:AE662)=0,"",ROUND(AVERAGE(S662:AE662),1))</f>
        <v/>
      </c>
      <c r="AH662" s="256" t="n"/>
      <c r="AI662" s="256" t="n"/>
      <c r="AJ662" s="256" t="n"/>
      <c r="AK662" s="256" t="n"/>
      <c r="AL662" s="256" t="n"/>
      <c r="AM662" s="256" t="n"/>
      <c r="AN662" s="256" t="n"/>
      <c r="AO662" s="256" t="n"/>
      <c r="AP662" s="256" t="n"/>
      <c r="AQ662" s="256" t="n"/>
      <c r="AR662" s="256" t="n"/>
      <c r="AS662" s="256" t="n"/>
      <c r="AT662" s="256" t="n"/>
      <c r="AU662" s="237">
        <f>IF(COUNTA(AH662:AT662)=0,"",ROUND(AVERAGE(AH662:AT662),1))</f>
        <v/>
      </c>
    </row>
    <row r="663" ht="14.4" customHeight="1" s="185">
      <c r="A663" s="255" t="n">
        <v>2</v>
      </c>
      <c r="B663" s="194">
        <f t="array" ref="B663:B663">IFERROR(INDEX(Liste_Enfants!B$4:B$53,SMALL(IF(Liste_Enfants!E$4:E$53="D",ROW(Liste_Enfants!E$4:E$53)-3),2))&amp;" "&amp;INDEX(Liste_Enfants!C$4:C$53,SMALL(IF(Liste_Enfants!E$4:E$53="D",ROW(Liste_Enfants!E$4:E$53)-3),2)),"")</f>
        <v/>
      </c>
      <c r="C663" s="235" t="n"/>
      <c r="D663" s="256" t="n"/>
      <c r="E663" s="256" t="n"/>
      <c r="F663" s="256" t="n"/>
      <c r="G663" s="256" t="n"/>
      <c r="H663" s="256" t="n"/>
      <c r="I663" s="256" t="n"/>
      <c r="J663" s="256" t="n"/>
      <c r="K663" s="256" t="n"/>
      <c r="L663" s="256" t="n"/>
      <c r="M663" s="256" t="n"/>
      <c r="N663" s="256" t="n"/>
      <c r="O663" s="256" t="n"/>
      <c r="P663" s="256" t="n"/>
      <c r="Q663" s="264">
        <f>IF(COUNTA(D663:P663)=0,"",ROUND(AVERAGE(D663:P663),1))</f>
        <v/>
      </c>
      <c r="S663" s="256" t="n"/>
      <c r="T663" s="256" t="n"/>
      <c r="U663" s="256" t="n"/>
      <c r="V663" s="256" t="n"/>
      <c r="W663" s="256" t="n"/>
      <c r="X663" s="256" t="n"/>
      <c r="Y663" s="256" t="n"/>
      <c r="Z663" s="256" t="n"/>
      <c r="AA663" s="256" t="n"/>
      <c r="AB663" s="256" t="n"/>
      <c r="AC663" s="256" t="n"/>
      <c r="AD663" s="256" t="n"/>
      <c r="AE663" s="256" t="n"/>
      <c r="AF663" s="264">
        <f>IF(COUNTA(S663:AE663)=0,"",ROUND(AVERAGE(S663:AE663),1))</f>
        <v/>
      </c>
      <c r="AH663" s="256" t="n"/>
      <c r="AI663" s="256" t="n"/>
      <c r="AJ663" s="256" t="n"/>
      <c r="AK663" s="256" t="n"/>
      <c r="AL663" s="256" t="n"/>
      <c r="AM663" s="256" t="n"/>
      <c r="AN663" s="256" t="n"/>
      <c r="AO663" s="256" t="n"/>
      <c r="AP663" s="256" t="n"/>
      <c r="AQ663" s="256" t="n"/>
      <c r="AR663" s="256" t="n"/>
      <c r="AS663" s="256" t="n"/>
      <c r="AT663" s="256" t="n"/>
      <c r="AU663" s="237">
        <f>IF(COUNTA(AH663:AT663)=0,"",ROUND(AVERAGE(AH663:AT663),1))</f>
        <v/>
      </c>
    </row>
    <row r="664" ht="14.4" customHeight="1" s="185">
      <c r="A664" s="255" t="n">
        <v>3</v>
      </c>
      <c r="B664" s="194">
        <f t="array" ref="B664:B664">IFERROR(INDEX(Liste_Enfants!B$4:B$53,SMALL(IF(Liste_Enfants!E$4:E$53="D",ROW(Liste_Enfants!E$4:E$53)-3),3))&amp;" "&amp;INDEX(Liste_Enfants!C$4:C$53,SMALL(IF(Liste_Enfants!E$4:E$53="D",ROW(Liste_Enfants!E$4:E$53)-3),3)),"")</f>
        <v/>
      </c>
      <c r="C664" s="235" t="n"/>
      <c r="D664" s="256" t="n"/>
      <c r="E664" s="256" t="n"/>
      <c r="F664" s="256" t="n"/>
      <c r="G664" s="256" t="n"/>
      <c r="H664" s="256" t="n"/>
      <c r="I664" s="256" t="n"/>
      <c r="J664" s="256" t="n"/>
      <c r="K664" s="256" t="n"/>
      <c r="L664" s="256" t="n"/>
      <c r="M664" s="256" t="n"/>
      <c r="N664" s="256" t="n"/>
      <c r="O664" s="256" t="n"/>
      <c r="P664" s="256" t="n"/>
      <c r="Q664" s="264">
        <f>IF(COUNTA(D664:P664)=0,"",ROUND(AVERAGE(D664:P664),1))</f>
        <v/>
      </c>
      <c r="S664" s="256" t="n"/>
      <c r="T664" s="256" t="n"/>
      <c r="U664" s="256" t="n"/>
      <c r="V664" s="256" t="n"/>
      <c r="W664" s="256" t="n"/>
      <c r="X664" s="256" t="n"/>
      <c r="Y664" s="256" t="n"/>
      <c r="Z664" s="256" t="n"/>
      <c r="AA664" s="256" t="n"/>
      <c r="AB664" s="256" t="n"/>
      <c r="AC664" s="256" t="n"/>
      <c r="AD664" s="256" t="n"/>
      <c r="AE664" s="256" t="n"/>
      <c r="AF664" s="264">
        <f>IF(COUNTA(S664:AE664)=0,"",ROUND(AVERAGE(S664:AE664),1))</f>
        <v/>
      </c>
      <c r="AH664" s="256" t="n"/>
      <c r="AI664" s="256" t="n"/>
      <c r="AJ664" s="256" t="n"/>
      <c r="AK664" s="256" t="n"/>
      <c r="AL664" s="256" t="n"/>
      <c r="AM664" s="256" t="n"/>
      <c r="AN664" s="256" t="n"/>
      <c r="AO664" s="256" t="n"/>
      <c r="AP664" s="256" t="n"/>
      <c r="AQ664" s="256" t="n"/>
      <c r="AR664" s="256" t="n"/>
      <c r="AS664" s="256" t="n"/>
      <c r="AT664" s="256" t="n"/>
      <c r="AU664" s="237">
        <f>IF(COUNTA(AH664:AT664)=0,"",ROUND(AVERAGE(AH664:AT664),1))</f>
        <v/>
      </c>
    </row>
    <row r="665" ht="14.4" customHeight="1" s="185">
      <c r="A665" s="255" t="n">
        <v>4</v>
      </c>
      <c r="B665" s="194">
        <f t="array" ref="B665:B665">IFERROR(INDEX(Liste_Enfants!B$4:B$53,SMALL(IF(Liste_Enfants!E$4:E$53="D",ROW(Liste_Enfants!E$4:E$53)-3),4))&amp;" "&amp;INDEX(Liste_Enfants!C$4:C$53,SMALL(IF(Liste_Enfants!E$4:E$53="D",ROW(Liste_Enfants!E$4:E$53)-3),4)),"")</f>
        <v/>
      </c>
      <c r="C665" s="235" t="n"/>
      <c r="D665" s="256" t="n"/>
      <c r="E665" s="256" t="n"/>
      <c r="F665" s="256" t="n"/>
      <c r="G665" s="256" t="n"/>
      <c r="H665" s="256" t="n"/>
      <c r="I665" s="256" t="n"/>
      <c r="J665" s="256" t="n"/>
      <c r="K665" s="256" t="n"/>
      <c r="L665" s="256" t="n"/>
      <c r="M665" s="256" t="n"/>
      <c r="N665" s="256" t="n"/>
      <c r="O665" s="256" t="n"/>
      <c r="P665" s="256" t="n"/>
      <c r="Q665" s="264">
        <f>IF(COUNTA(D665:P665)=0,"",ROUND(AVERAGE(D665:P665),1))</f>
        <v/>
      </c>
      <c r="S665" s="256" t="n"/>
      <c r="T665" s="256" t="n"/>
      <c r="U665" s="256" t="n"/>
      <c r="V665" s="256" t="n"/>
      <c r="W665" s="256" t="n"/>
      <c r="X665" s="256" t="n"/>
      <c r="Y665" s="256" t="n"/>
      <c r="Z665" s="256" t="n"/>
      <c r="AA665" s="256" t="n"/>
      <c r="AB665" s="256" t="n"/>
      <c r="AC665" s="256" t="n"/>
      <c r="AD665" s="256" t="n"/>
      <c r="AE665" s="256" t="n"/>
      <c r="AF665" s="264">
        <f>IF(COUNTA(S665:AE665)=0,"",ROUND(AVERAGE(S665:AE665),1))</f>
        <v/>
      </c>
      <c r="AH665" s="256" t="n"/>
      <c r="AI665" s="256" t="n"/>
      <c r="AJ665" s="256" t="n"/>
      <c r="AK665" s="256" t="n"/>
      <c r="AL665" s="256" t="n"/>
      <c r="AM665" s="256" t="n"/>
      <c r="AN665" s="256" t="n"/>
      <c r="AO665" s="256" t="n"/>
      <c r="AP665" s="256" t="n"/>
      <c r="AQ665" s="256" t="n"/>
      <c r="AR665" s="256" t="n"/>
      <c r="AS665" s="256" t="n"/>
      <c r="AT665" s="256" t="n"/>
      <c r="AU665" s="237">
        <f>IF(COUNTA(AH665:AT665)=0,"",ROUND(AVERAGE(AH665:AT665),1))</f>
        <v/>
      </c>
    </row>
    <row r="666" ht="14.4" customHeight="1" s="185">
      <c r="A666" s="255" t="n">
        <v>5</v>
      </c>
      <c r="B666" s="194">
        <f t="array" ref="B666:B666">IFERROR(INDEX(Liste_Enfants!B$4:B$53,SMALL(IF(Liste_Enfants!E$4:E$53="D",ROW(Liste_Enfants!E$4:E$53)-3),5))&amp;" "&amp;INDEX(Liste_Enfants!C$4:C$53,SMALL(IF(Liste_Enfants!E$4:E$53="D",ROW(Liste_Enfants!E$4:E$53)-3),5)),"")</f>
        <v/>
      </c>
      <c r="C666" s="235" t="n"/>
      <c r="D666" s="256" t="n"/>
      <c r="E666" s="256" t="n"/>
      <c r="F666" s="256" t="n"/>
      <c r="G666" s="256" t="n"/>
      <c r="H666" s="256" t="n"/>
      <c r="I666" s="256" t="n"/>
      <c r="J666" s="256" t="n"/>
      <c r="K666" s="256" t="n"/>
      <c r="L666" s="256" t="n"/>
      <c r="M666" s="256" t="n"/>
      <c r="N666" s="256" t="n"/>
      <c r="O666" s="256" t="n"/>
      <c r="P666" s="256" t="n"/>
      <c r="Q666" s="264">
        <f>IF(COUNTA(D666:P666)=0,"",ROUND(AVERAGE(D666:P666),1))</f>
        <v/>
      </c>
      <c r="S666" s="256" t="n"/>
      <c r="T666" s="256" t="n"/>
      <c r="U666" s="256" t="n"/>
      <c r="V666" s="256" t="n"/>
      <c r="W666" s="256" t="n"/>
      <c r="X666" s="256" t="n"/>
      <c r="Y666" s="256" t="n"/>
      <c r="Z666" s="256" t="n"/>
      <c r="AA666" s="256" t="n"/>
      <c r="AB666" s="256" t="n"/>
      <c r="AC666" s="256" t="n"/>
      <c r="AD666" s="256" t="n"/>
      <c r="AE666" s="256" t="n"/>
      <c r="AF666" s="264">
        <f>IF(COUNTA(S666:AE666)=0,"",ROUND(AVERAGE(S666:AE666),1))</f>
        <v/>
      </c>
      <c r="AH666" s="256" t="n"/>
      <c r="AI666" s="256" t="n"/>
      <c r="AJ666" s="256" t="n"/>
      <c r="AK666" s="256" t="n"/>
      <c r="AL666" s="256" t="n"/>
      <c r="AM666" s="256" t="n"/>
      <c r="AN666" s="256" t="n"/>
      <c r="AO666" s="256" t="n"/>
      <c r="AP666" s="256" t="n"/>
      <c r="AQ666" s="256" t="n"/>
      <c r="AR666" s="256" t="n"/>
      <c r="AS666" s="256" t="n"/>
      <c r="AT666" s="256" t="n"/>
      <c r="AU666" s="237">
        <f>IF(COUNTA(AH666:AT666)=0,"",ROUND(AVERAGE(AH666:AT666),1))</f>
        <v/>
      </c>
    </row>
    <row r="667" ht="14.4" customHeight="1" s="185">
      <c r="A667" s="255" t="n">
        <v>6</v>
      </c>
      <c r="B667" s="194">
        <f t="array" ref="B667:B667">IFERROR(INDEX(Liste_Enfants!B$4:B$53,SMALL(IF(Liste_Enfants!E$4:E$53="D",ROW(Liste_Enfants!E$4:E$53)-3),6))&amp;" "&amp;INDEX(Liste_Enfants!C$4:C$53,SMALL(IF(Liste_Enfants!E$4:E$53="D",ROW(Liste_Enfants!E$4:E$53)-3),6)),"")</f>
        <v/>
      </c>
      <c r="C667" s="235" t="n"/>
      <c r="D667" s="256" t="n"/>
      <c r="E667" s="256" t="n"/>
      <c r="F667" s="256" t="n"/>
      <c r="G667" s="256" t="n"/>
      <c r="H667" s="256" t="n"/>
      <c r="I667" s="256" t="n"/>
      <c r="J667" s="256" t="n"/>
      <c r="K667" s="256" t="n"/>
      <c r="L667" s="256" t="n"/>
      <c r="M667" s="256" t="n"/>
      <c r="N667" s="256" t="n"/>
      <c r="O667" s="256" t="n"/>
      <c r="P667" s="256" t="n"/>
      <c r="Q667" s="264">
        <f>IF(COUNTA(D667:P667)=0,"",ROUND(AVERAGE(D667:P667),1))</f>
        <v/>
      </c>
      <c r="S667" s="256" t="n"/>
      <c r="T667" s="256" t="n"/>
      <c r="U667" s="256" t="n"/>
      <c r="V667" s="256" t="n"/>
      <c r="W667" s="256" t="n"/>
      <c r="X667" s="256" t="n"/>
      <c r="Y667" s="256" t="n"/>
      <c r="Z667" s="256" t="n"/>
      <c r="AA667" s="256" t="n"/>
      <c r="AB667" s="256" t="n"/>
      <c r="AC667" s="256" t="n"/>
      <c r="AD667" s="256" t="n"/>
      <c r="AE667" s="256" t="n"/>
      <c r="AF667" s="264">
        <f>IF(COUNTA(S667:AE667)=0,"",ROUND(AVERAGE(S667:AE667),1))</f>
        <v/>
      </c>
      <c r="AH667" s="256" t="n"/>
      <c r="AI667" s="256" t="n"/>
      <c r="AJ667" s="256" t="n"/>
      <c r="AK667" s="256" t="n"/>
      <c r="AL667" s="256" t="n"/>
      <c r="AM667" s="256" t="n"/>
      <c r="AN667" s="256" t="n"/>
      <c r="AO667" s="256" t="n"/>
      <c r="AP667" s="256" t="n"/>
      <c r="AQ667" s="256" t="n"/>
      <c r="AR667" s="256" t="n"/>
      <c r="AS667" s="256" t="n"/>
      <c r="AT667" s="256" t="n"/>
      <c r="AU667" s="237">
        <f>IF(COUNTA(AH667:AT667)=0,"",ROUND(AVERAGE(AH667:AT667),1))</f>
        <v/>
      </c>
    </row>
    <row r="668" ht="14.4" customHeight="1" s="185">
      <c r="A668" s="255" t="n">
        <v>7</v>
      </c>
      <c r="B668" s="194">
        <f t="array" ref="B668:B668">IFERROR(INDEX(Liste_Enfants!B$4:B$53,SMALL(IF(Liste_Enfants!E$4:E$53="D",ROW(Liste_Enfants!E$4:E$53)-3),7))&amp;" "&amp;INDEX(Liste_Enfants!C$4:C$53,SMALL(IF(Liste_Enfants!E$4:E$53="D",ROW(Liste_Enfants!E$4:E$53)-3),7)),"")</f>
        <v/>
      </c>
      <c r="C668" s="235" t="n"/>
      <c r="D668" s="256" t="n"/>
      <c r="E668" s="256" t="n"/>
      <c r="F668" s="256" t="n"/>
      <c r="G668" s="256" t="n"/>
      <c r="H668" s="256" t="n"/>
      <c r="I668" s="256" t="n"/>
      <c r="J668" s="256" t="n"/>
      <c r="K668" s="256" t="n"/>
      <c r="L668" s="256" t="n"/>
      <c r="M668" s="256" t="n"/>
      <c r="N668" s="256" t="n"/>
      <c r="O668" s="256" t="n"/>
      <c r="P668" s="256" t="n"/>
      <c r="Q668" s="264">
        <f>IF(COUNTA(D668:P668)=0,"",ROUND(AVERAGE(D668:P668),1))</f>
        <v/>
      </c>
      <c r="S668" s="256" t="n"/>
      <c r="T668" s="256" t="n"/>
      <c r="U668" s="256" t="n"/>
      <c r="V668" s="256" t="n"/>
      <c r="W668" s="256" t="n"/>
      <c r="X668" s="256" t="n"/>
      <c r="Y668" s="256" t="n"/>
      <c r="Z668" s="256" t="n"/>
      <c r="AA668" s="256" t="n"/>
      <c r="AB668" s="256" t="n"/>
      <c r="AC668" s="256" t="n"/>
      <c r="AD668" s="256" t="n"/>
      <c r="AE668" s="256" t="n"/>
      <c r="AF668" s="264">
        <f>IF(COUNTA(S668:AE668)=0,"",ROUND(AVERAGE(S668:AE668),1))</f>
        <v/>
      </c>
      <c r="AH668" s="256" t="n"/>
      <c r="AI668" s="256" t="n"/>
      <c r="AJ668" s="256" t="n"/>
      <c r="AK668" s="256" t="n"/>
      <c r="AL668" s="256" t="n"/>
      <c r="AM668" s="256" t="n"/>
      <c r="AN668" s="256" t="n"/>
      <c r="AO668" s="256" t="n"/>
      <c r="AP668" s="256" t="n"/>
      <c r="AQ668" s="256" t="n"/>
      <c r="AR668" s="256" t="n"/>
      <c r="AS668" s="256" t="n"/>
      <c r="AT668" s="256" t="n"/>
      <c r="AU668" s="237">
        <f>IF(COUNTA(AH668:AT668)=0,"",ROUND(AVERAGE(AH668:AT668),1))</f>
        <v/>
      </c>
    </row>
    <row r="669" ht="14.4" customHeight="1" s="185">
      <c r="A669" s="255" t="n">
        <v>8</v>
      </c>
      <c r="B669" s="194">
        <f t="array" ref="B669:B669">IFERROR(INDEX(Liste_Enfants!B$4:B$53,SMALL(IF(Liste_Enfants!E$4:E$53="D",ROW(Liste_Enfants!E$4:E$53)-3),8))&amp;" "&amp;INDEX(Liste_Enfants!C$4:C$53,SMALL(IF(Liste_Enfants!E$4:E$53="D",ROW(Liste_Enfants!E$4:E$53)-3),8)),"")</f>
        <v/>
      </c>
      <c r="C669" s="235" t="n"/>
      <c r="D669" s="256" t="n"/>
      <c r="E669" s="256" t="n"/>
      <c r="F669" s="256" t="n"/>
      <c r="G669" s="256" t="n"/>
      <c r="H669" s="256" t="n"/>
      <c r="I669" s="256" t="n"/>
      <c r="J669" s="256" t="n"/>
      <c r="K669" s="256" t="n"/>
      <c r="L669" s="256" t="n"/>
      <c r="M669" s="256" t="n"/>
      <c r="N669" s="256" t="n"/>
      <c r="O669" s="256" t="n"/>
      <c r="P669" s="256" t="n"/>
      <c r="Q669" s="264">
        <f>IF(COUNTA(D669:P669)=0,"",ROUND(AVERAGE(D669:P669),1))</f>
        <v/>
      </c>
      <c r="S669" s="256" t="n"/>
      <c r="T669" s="256" t="n"/>
      <c r="U669" s="256" t="n"/>
      <c r="V669" s="256" t="n"/>
      <c r="W669" s="256" t="n"/>
      <c r="X669" s="256" t="n"/>
      <c r="Y669" s="256" t="n"/>
      <c r="Z669" s="256" t="n"/>
      <c r="AA669" s="256" t="n"/>
      <c r="AB669" s="256" t="n"/>
      <c r="AC669" s="256" t="n"/>
      <c r="AD669" s="256" t="n"/>
      <c r="AE669" s="256" t="n"/>
      <c r="AF669" s="264">
        <f>IF(COUNTA(S669:AE669)=0,"",ROUND(AVERAGE(S669:AE669),1))</f>
        <v/>
      </c>
      <c r="AH669" s="256" t="n"/>
      <c r="AI669" s="256" t="n"/>
      <c r="AJ669" s="256" t="n"/>
      <c r="AK669" s="256" t="n"/>
      <c r="AL669" s="256" t="n"/>
      <c r="AM669" s="256" t="n"/>
      <c r="AN669" s="256" t="n"/>
      <c r="AO669" s="256" t="n"/>
      <c r="AP669" s="256" t="n"/>
      <c r="AQ669" s="256" t="n"/>
      <c r="AR669" s="256" t="n"/>
      <c r="AS669" s="256" t="n"/>
      <c r="AT669" s="256" t="n"/>
      <c r="AU669" s="237">
        <f>IF(COUNTA(AH669:AT669)=0,"",ROUND(AVERAGE(AH669:AT669),1))</f>
        <v/>
      </c>
    </row>
    <row r="670" ht="14.4" customHeight="1" s="185">
      <c r="A670" s="255" t="n">
        <v>9</v>
      </c>
      <c r="B670" s="194">
        <f t="array" ref="B670:B670">IFERROR(INDEX(Liste_Enfants!B$4:B$53,SMALL(IF(Liste_Enfants!E$4:E$53="D",ROW(Liste_Enfants!E$4:E$53)-3),9))&amp;" "&amp;INDEX(Liste_Enfants!C$4:C$53,SMALL(IF(Liste_Enfants!E$4:E$53="D",ROW(Liste_Enfants!E$4:E$53)-3),9)),"")</f>
        <v/>
      </c>
      <c r="C670" s="235" t="n"/>
      <c r="D670" s="256" t="n"/>
      <c r="E670" s="256" t="n"/>
      <c r="F670" s="256" t="n"/>
      <c r="G670" s="256" t="n"/>
      <c r="H670" s="256" t="n"/>
      <c r="I670" s="256" t="n"/>
      <c r="J670" s="256" t="n"/>
      <c r="K670" s="256" t="n"/>
      <c r="L670" s="256" t="n"/>
      <c r="M670" s="256" t="n"/>
      <c r="N670" s="256" t="n"/>
      <c r="O670" s="256" t="n"/>
      <c r="P670" s="256" t="n"/>
      <c r="Q670" s="264">
        <f>IF(COUNTA(D670:P670)=0,"",ROUND(AVERAGE(D670:P670),1))</f>
        <v/>
      </c>
      <c r="S670" s="256" t="n"/>
      <c r="T670" s="256" t="n"/>
      <c r="U670" s="256" t="n"/>
      <c r="V670" s="256" t="n"/>
      <c r="W670" s="256" t="n"/>
      <c r="X670" s="256" t="n"/>
      <c r="Y670" s="256" t="n"/>
      <c r="Z670" s="256" t="n"/>
      <c r="AA670" s="256" t="n"/>
      <c r="AB670" s="256" t="n"/>
      <c r="AC670" s="256" t="n"/>
      <c r="AD670" s="256" t="n"/>
      <c r="AE670" s="256" t="n"/>
      <c r="AF670" s="264">
        <f>IF(COUNTA(S670:AE670)=0,"",ROUND(AVERAGE(S670:AE670),1))</f>
        <v/>
      </c>
      <c r="AH670" s="256" t="n"/>
      <c r="AI670" s="256" t="n"/>
      <c r="AJ670" s="256" t="n"/>
      <c r="AK670" s="256" t="n"/>
      <c r="AL670" s="256" t="n"/>
      <c r="AM670" s="256" t="n"/>
      <c r="AN670" s="256" t="n"/>
      <c r="AO670" s="256" t="n"/>
      <c r="AP670" s="256" t="n"/>
      <c r="AQ670" s="256" t="n"/>
      <c r="AR670" s="256" t="n"/>
      <c r="AS670" s="256" t="n"/>
      <c r="AT670" s="256" t="n"/>
      <c r="AU670" s="237">
        <f>IF(COUNTA(AH670:AT670)=0,"",ROUND(AVERAGE(AH670:AT670),1))</f>
        <v/>
      </c>
    </row>
    <row r="671" ht="14.4" customHeight="1" s="185">
      <c r="A671" s="255" t="n">
        <v>10</v>
      </c>
      <c r="B671" s="194">
        <f t="array" ref="B671:B671">IFERROR(INDEX(Liste_Enfants!B$4:B$53,SMALL(IF(Liste_Enfants!E$4:E$53="D",ROW(Liste_Enfants!E$4:E$53)-3),10))&amp;" "&amp;INDEX(Liste_Enfants!C$4:C$53,SMALL(IF(Liste_Enfants!E$4:E$53="D",ROW(Liste_Enfants!E$4:E$53)-3),10)),"")</f>
        <v/>
      </c>
      <c r="C671" s="235" t="n"/>
      <c r="D671" s="256" t="n"/>
      <c r="E671" s="256" t="n"/>
      <c r="F671" s="256" t="n"/>
      <c r="G671" s="256" t="n"/>
      <c r="H671" s="256" t="n"/>
      <c r="I671" s="256" t="n"/>
      <c r="J671" s="256" t="n"/>
      <c r="K671" s="256" t="n"/>
      <c r="L671" s="256" t="n"/>
      <c r="M671" s="256" t="n"/>
      <c r="N671" s="256" t="n"/>
      <c r="O671" s="256" t="n"/>
      <c r="P671" s="256" t="n"/>
      <c r="Q671" s="264">
        <f>IF(COUNTA(D671:P671)=0,"",ROUND(AVERAGE(D671:P671),1))</f>
        <v/>
      </c>
      <c r="S671" s="256" t="n"/>
      <c r="T671" s="256" t="n"/>
      <c r="U671" s="256" t="n"/>
      <c r="V671" s="256" t="n"/>
      <c r="W671" s="256" t="n"/>
      <c r="X671" s="256" t="n"/>
      <c r="Y671" s="256" t="n"/>
      <c r="Z671" s="256" t="n"/>
      <c r="AA671" s="256" t="n"/>
      <c r="AB671" s="256" t="n"/>
      <c r="AC671" s="256" t="n"/>
      <c r="AD671" s="256" t="n"/>
      <c r="AE671" s="256" t="n"/>
      <c r="AF671" s="264">
        <f>IF(COUNTA(S671:AE671)=0,"",ROUND(AVERAGE(S671:AE671),1))</f>
        <v/>
      </c>
      <c r="AH671" s="256" t="n"/>
      <c r="AI671" s="256" t="n"/>
      <c r="AJ671" s="256" t="n"/>
      <c r="AK671" s="256" t="n"/>
      <c r="AL671" s="256" t="n"/>
      <c r="AM671" s="256" t="n"/>
      <c r="AN671" s="256" t="n"/>
      <c r="AO671" s="256" t="n"/>
      <c r="AP671" s="256" t="n"/>
      <c r="AQ671" s="256" t="n"/>
      <c r="AR671" s="256" t="n"/>
      <c r="AS671" s="256" t="n"/>
      <c r="AT671" s="256" t="n"/>
      <c r="AU671" s="237">
        <f>IF(COUNTA(AH671:AT671)=0,"",ROUND(AVERAGE(AH671:AT671),1))</f>
        <v/>
      </c>
    </row>
    <row r="672" ht="14.4" customHeight="1" s="185">
      <c r="A672" s="255" t="n">
        <v>11</v>
      </c>
      <c r="B672" s="194">
        <f t="array" ref="B672:B672">IFERROR(INDEX(Liste_Enfants!B$4:B$53,SMALL(IF(Liste_Enfants!E$4:E$53="D",ROW(Liste_Enfants!E$4:E$53)-3),11))&amp;" "&amp;INDEX(Liste_Enfants!C$4:C$53,SMALL(IF(Liste_Enfants!E$4:E$53="D",ROW(Liste_Enfants!E$4:E$53)-3),11)),"")</f>
        <v/>
      </c>
      <c r="C672" s="235" t="n"/>
      <c r="D672" s="256" t="n"/>
      <c r="E672" s="256" t="n"/>
      <c r="F672" s="256" t="n"/>
      <c r="G672" s="256" t="n"/>
      <c r="H672" s="256" t="n"/>
      <c r="I672" s="256" t="n"/>
      <c r="J672" s="256" t="n"/>
      <c r="K672" s="256" t="n"/>
      <c r="L672" s="256" t="n"/>
      <c r="M672" s="256" t="n"/>
      <c r="N672" s="256" t="n"/>
      <c r="O672" s="256" t="n"/>
      <c r="P672" s="256" t="n"/>
      <c r="Q672" s="264">
        <f>IF(COUNTA(D672:P672)=0,"",ROUND(AVERAGE(D672:P672),1))</f>
        <v/>
      </c>
      <c r="S672" s="256" t="n"/>
      <c r="T672" s="256" t="n"/>
      <c r="U672" s="256" t="n"/>
      <c r="V672" s="256" t="n"/>
      <c r="W672" s="256" t="n"/>
      <c r="X672" s="256" t="n"/>
      <c r="Y672" s="256" t="n"/>
      <c r="Z672" s="256" t="n"/>
      <c r="AA672" s="256" t="n"/>
      <c r="AB672" s="256" t="n"/>
      <c r="AC672" s="256" t="n"/>
      <c r="AD672" s="256" t="n"/>
      <c r="AE672" s="256" t="n"/>
      <c r="AF672" s="264">
        <f>IF(COUNTA(S672:AE672)=0,"",ROUND(AVERAGE(S672:AE672),1))</f>
        <v/>
      </c>
      <c r="AH672" s="256" t="n"/>
      <c r="AI672" s="256" t="n"/>
      <c r="AJ672" s="256" t="n"/>
      <c r="AK672" s="256" t="n"/>
      <c r="AL672" s="256" t="n"/>
      <c r="AM672" s="256" t="n"/>
      <c r="AN672" s="256" t="n"/>
      <c r="AO672" s="256" t="n"/>
      <c r="AP672" s="256" t="n"/>
      <c r="AQ672" s="256" t="n"/>
      <c r="AR672" s="256" t="n"/>
      <c r="AS672" s="256" t="n"/>
      <c r="AT672" s="256" t="n"/>
      <c r="AU672" s="237">
        <f>IF(COUNTA(AH672:AT672)=0,"",ROUND(AVERAGE(AH672:AT672),1))</f>
        <v/>
      </c>
    </row>
    <row r="673" ht="14.4" customHeight="1" s="185">
      <c r="A673" s="255" t="n">
        <v>12</v>
      </c>
      <c r="B673" s="194">
        <f t="array" ref="B673:B673">IFERROR(INDEX(Liste_Enfants!B$4:B$53,SMALL(IF(Liste_Enfants!E$4:E$53="D",ROW(Liste_Enfants!E$4:E$53)-3),12))&amp;" "&amp;INDEX(Liste_Enfants!C$4:C$53,SMALL(IF(Liste_Enfants!E$4:E$53="D",ROW(Liste_Enfants!E$4:E$53)-3),12)),"")</f>
        <v/>
      </c>
      <c r="C673" s="235" t="n"/>
      <c r="D673" s="256" t="n"/>
      <c r="E673" s="256" t="n"/>
      <c r="F673" s="256" t="n"/>
      <c r="G673" s="256" t="n"/>
      <c r="H673" s="256" t="n"/>
      <c r="I673" s="256" t="n"/>
      <c r="J673" s="256" t="n"/>
      <c r="K673" s="256" t="n"/>
      <c r="L673" s="256" t="n"/>
      <c r="M673" s="256" t="n"/>
      <c r="N673" s="256" t="n"/>
      <c r="O673" s="256" t="n"/>
      <c r="P673" s="256" t="n"/>
      <c r="Q673" s="264">
        <f>IF(COUNTA(D673:P673)=0,"",ROUND(AVERAGE(D673:P673),1))</f>
        <v/>
      </c>
      <c r="S673" s="256" t="n"/>
      <c r="T673" s="256" t="n"/>
      <c r="U673" s="256" t="n"/>
      <c r="V673" s="256" t="n"/>
      <c r="W673" s="256" t="n"/>
      <c r="X673" s="256" t="n"/>
      <c r="Y673" s="256" t="n"/>
      <c r="Z673" s="256" t="n"/>
      <c r="AA673" s="256" t="n"/>
      <c r="AB673" s="256" t="n"/>
      <c r="AC673" s="256" t="n"/>
      <c r="AD673" s="256" t="n"/>
      <c r="AE673" s="256" t="n"/>
      <c r="AF673" s="264">
        <f>IF(COUNTA(S673:AE673)=0,"",ROUND(AVERAGE(S673:AE673),1))</f>
        <v/>
      </c>
      <c r="AH673" s="256" t="n"/>
      <c r="AI673" s="256" t="n"/>
      <c r="AJ673" s="256" t="n"/>
      <c r="AK673" s="256" t="n"/>
      <c r="AL673" s="256" t="n"/>
      <c r="AM673" s="256" t="n"/>
      <c r="AN673" s="256" t="n"/>
      <c r="AO673" s="256" t="n"/>
      <c r="AP673" s="256" t="n"/>
      <c r="AQ673" s="256" t="n"/>
      <c r="AR673" s="256" t="n"/>
      <c r="AS673" s="256" t="n"/>
      <c r="AT673" s="256" t="n"/>
      <c r="AU673" s="237">
        <f>IF(COUNTA(AH673:AT673)=0,"",ROUND(AVERAGE(AH673:AT673),1))</f>
        <v/>
      </c>
    </row>
    <row r="674" ht="14.4" customHeight="1" s="185">
      <c r="A674" s="255" t="n">
        <v>13</v>
      </c>
      <c r="B674" s="194">
        <f t="array" ref="B674:B674">IFERROR(INDEX(Liste_Enfants!B$4:B$53,SMALL(IF(Liste_Enfants!E$4:E$53="D",ROW(Liste_Enfants!E$4:E$53)-3),13))&amp;" "&amp;INDEX(Liste_Enfants!C$4:C$53,SMALL(IF(Liste_Enfants!E$4:E$53="D",ROW(Liste_Enfants!E$4:E$53)-3),13)),"")</f>
        <v/>
      </c>
      <c r="C674" s="235" t="n"/>
      <c r="D674" s="256" t="n"/>
      <c r="E674" s="256" t="n"/>
      <c r="F674" s="256" t="n"/>
      <c r="G674" s="256" t="n"/>
      <c r="H674" s="256" t="n"/>
      <c r="I674" s="256" t="n"/>
      <c r="J674" s="256" t="n"/>
      <c r="K674" s="256" t="n"/>
      <c r="L674" s="256" t="n"/>
      <c r="M674" s="256" t="n"/>
      <c r="N674" s="256" t="n"/>
      <c r="O674" s="256" t="n"/>
      <c r="P674" s="256" t="n"/>
      <c r="Q674" s="264">
        <f>IF(COUNTA(D674:P674)=0,"",ROUND(AVERAGE(D674:P674),1))</f>
        <v/>
      </c>
      <c r="S674" s="256" t="n"/>
      <c r="T674" s="256" t="n"/>
      <c r="U674" s="256" t="n"/>
      <c r="V674" s="256" t="n"/>
      <c r="W674" s="256" t="n"/>
      <c r="X674" s="256" t="n"/>
      <c r="Y674" s="256" t="n"/>
      <c r="Z674" s="256" t="n"/>
      <c r="AA674" s="256" t="n"/>
      <c r="AB674" s="256" t="n"/>
      <c r="AC674" s="256" t="n"/>
      <c r="AD674" s="256" t="n"/>
      <c r="AE674" s="256" t="n"/>
      <c r="AF674" s="264">
        <f>IF(COUNTA(S674:AE674)=0,"",ROUND(AVERAGE(S674:AE674),1))</f>
        <v/>
      </c>
      <c r="AH674" s="256" t="n"/>
      <c r="AI674" s="256" t="n"/>
      <c r="AJ674" s="256" t="n"/>
      <c r="AK674" s="256" t="n"/>
      <c r="AL674" s="256" t="n"/>
      <c r="AM674" s="256" t="n"/>
      <c r="AN674" s="256" t="n"/>
      <c r="AO674" s="256" t="n"/>
      <c r="AP674" s="256" t="n"/>
      <c r="AQ674" s="256" t="n"/>
      <c r="AR674" s="256" t="n"/>
      <c r="AS674" s="256" t="n"/>
      <c r="AT674" s="256" t="n"/>
      <c r="AU674" s="237">
        <f>IF(COUNTA(AH674:AT674)=0,"",ROUND(AVERAGE(AH674:AT674),1))</f>
        <v/>
      </c>
    </row>
    <row r="675" ht="14.4" customHeight="1" s="185">
      <c r="A675" s="255" t="n">
        <v>14</v>
      </c>
      <c r="B675" s="194">
        <f t="array" ref="B675:B675">IFERROR(INDEX(Liste_Enfants!B$4:B$53,SMALL(IF(Liste_Enfants!E$4:E$53="D",ROW(Liste_Enfants!E$4:E$53)-3),14))&amp;" "&amp;INDEX(Liste_Enfants!C$4:C$53,SMALL(IF(Liste_Enfants!E$4:E$53="D",ROW(Liste_Enfants!E$4:E$53)-3),14)),"")</f>
        <v/>
      </c>
      <c r="C675" s="235" t="n"/>
      <c r="D675" s="256" t="n"/>
      <c r="E675" s="256" t="n"/>
      <c r="F675" s="256" t="n"/>
      <c r="G675" s="256" t="n"/>
      <c r="H675" s="256" t="n"/>
      <c r="I675" s="256" t="n"/>
      <c r="J675" s="256" t="n"/>
      <c r="K675" s="256" t="n"/>
      <c r="L675" s="256" t="n"/>
      <c r="M675" s="256" t="n"/>
      <c r="N675" s="256" t="n"/>
      <c r="O675" s="256" t="n"/>
      <c r="P675" s="256" t="n"/>
      <c r="Q675" s="264">
        <f>IF(COUNTA(D675:P675)=0,"",ROUND(AVERAGE(D675:P675),1))</f>
        <v/>
      </c>
      <c r="S675" s="256" t="n"/>
      <c r="T675" s="256" t="n"/>
      <c r="U675" s="256" t="n"/>
      <c r="V675" s="256" t="n"/>
      <c r="W675" s="256" t="n"/>
      <c r="X675" s="256" t="n"/>
      <c r="Y675" s="256" t="n"/>
      <c r="Z675" s="256" t="n"/>
      <c r="AA675" s="256" t="n"/>
      <c r="AB675" s="256" t="n"/>
      <c r="AC675" s="256" t="n"/>
      <c r="AD675" s="256" t="n"/>
      <c r="AE675" s="256" t="n"/>
      <c r="AF675" s="264">
        <f>IF(COUNTA(S675:AE675)=0,"",ROUND(AVERAGE(S675:AE675),1))</f>
        <v/>
      </c>
      <c r="AH675" s="256" t="n"/>
      <c r="AI675" s="256" t="n"/>
      <c r="AJ675" s="256" t="n"/>
      <c r="AK675" s="256" t="n"/>
      <c r="AL675" s="256" t="n"/>
      <c r="AM675" s="256" t="n"/>
      <c r="AN675" s="256" t="n"/>
      <c r="AO675" s="256" t="n"/>
      <c r="AP675" s="256" t="n"/>
      <c r="AQ675" s="256" t="n"/>
      <c r="AR675" s="256" t="n"/>
      <c r="AS675" s="256" t="n"/>
      <c r="AT675" s="256" t="n"/>
      <c r="AU675" s="237">
        <f>IF(COUNTA(AH675:AT675)=0,"",ROUND(AVERAGE(AH675:AT675),1))</f>
        <v/>
      </c>
    </row>
    <row r="676" ht="14.4" customHeight="1" s="185">
      <c r="A676" s="255" t="n">
        <v>15</v>
      </c>
      <c r="B676" s="194">
        <f t="array" ref="B676:B676">IFERROR(INDEX(Liste_Enfants!B$4:B$53,SMALL(IF(Liste_Enfants!E$4:E$53="D",ROW(Liste_Enfants!E$4:E$53)-3),15))&amp;" "&amp;INDEX(Liste_Enfants!C$4:C$53,SMALL(IF(Liste_Enfants!E$4:E$53="D",ROW(Liste_Enfants!E$4:E$53)-3),15)),"")</f>
        <v/>
      </c>
      <c r="C676" s="235" t="n"/>
      <c r="D676" s="256" t="n"/>
      <c r="E676" s="256" t="n"/>
      <c r="F676" s="256" t="n"/>
      <c r="G676" s="256" t="n"/>
      <c r="H676" s="256" t="n"/>
      <c r="I676" s="256" t="n"/>
      <c r="J676" s="256" t="n"/>
      <c r="K676" s="256" t="n"/>
      <c r="L676" s="256" t="n"/>
      <c r="M676" s="256" t="n"/>
      <c r="N676" s="256" t="n"/>
      <c r="O676" s="256" t="n"/>
      <c r="P676" s="256" t="n"/>
      <c r="Q676" s="264">
        <f>IF(COUNTA(D676:P676)=0,"",ROUND(AVERAGE(D676:P676),1))</f>
        <v/>
      </c>
      <c r="S676" s="256" t="n"/>
      <c r="T676" s="256" t="n"/>
      <c r="U676" s="256" t="n"/>
      <c r="V676" s="256" t="n"/>
      <c r="W676" s="256" t="n"/>
      <c r="X676" s="256" t="n"/>
      <c r="Y676" s="256" t="n"/>
      <c r="Z676" s="256" t="n"/>
      <c r="AA676" s="256" t="n"/>
      <c r="AB676" s="256" t="n"/>
      <c r="AC676" s="256" t="n"/>
      <c r="AD676" s="256" t="n"/>
      <c r="AE676" s="256" t="n"/>
      <c r="AF676" s="264">
        <f>IF(COUNTA(S676:AE676)=0,"",ROUND(AVERAGE(S676:AE676),1))</f>
        <v/>
      </c>
      <c r="AH676" s="256" t="n"/>
      <c r="AI676" s="256" t="n"/>
      <c r="AJ676" s="256" t="n"/>
      <c r="AK676" s="256" t="n"/>
      <c r="AL676" s="256" t="n"/>
      <c r="AM676" s="256" t="n"/>
      <c r="AN676" s="256" t="n"/>
      <c r="AO676" s="256" t="n"/>
      <c r="AP676" s="256" t="n"/>
      <c r="AQ676" s="256" t="n"/>
      <c r="AR676" s="256" t="n"/>
      <c r="AS676" s="256" t="n"/>
      <c r="AT676" s="256" t="n"/>
      <c r="AU676" s="237">
        <f>IF(COUNTA(AH676:AT676)=0,"",ROUND(AVERAGE(AH676:AT676),1))</f>
        <v/>
      </c>
    </row>
    <row r="677" ht="14.4" customHeight="1" s="185">
      <c r="A677" s="257" t="inlineStr">
        <is>
          <t>📊 MOY.</t>
        </is>
      </c>
      <c r="C677" s="235" t="n"/>
      <c r="D677" s="258">
        <f>IF(COUNTA(D662:D676)=0,"",ROUND(AVERAGE(D662:D676),1))</f>
        <v/>
      </c>
      <c r="E677" s="258">
        <f>IF(COUNTA(E662:E676)=0,"",ROUND(AVERAGE(E662:E676),1))</f>
        <v/>
      </c>
      <c r="F677" s="258">
        <f>IF(COUNTA(F662:F676)=0,"",ROUND(AVERAGE(F662:F676),1))</f>
        <v/>
      </c>
      <c r="G677" s="258">
        <f>IF(COUNTA(G662:G676)=0,"",ROUND(AVERAGE(G662:G676),1))</f>
        <v/>
      </c>
      <c r="H677" s="258">
        <f>IF(COUNTA(H662:H676)=0,"",ROUND(AVERAGE(H662:H676),1))</f>
        <v/>
      </c>
      <c r="I677" s="258">
        <f>IF(COUNTA(I662:I676)=0,"",ROUND(AVERAGE(I662:I676),1))</f>
        <v/>
      </c>
      <c r="J677" s="258">
        <f>IF(COUNTA(J662:J676)=0,"",ROUND(AVERAGE(J662:J676),1))</f>
        <v/>
      </c>
      <c r="K677" s="258">
        <f>IF(COUNTA(K662:K676)=0,"",ROUND(AVERAGE(K662:K676),1))</f>
        <v/>
      </c>
      <c r="L677" s="258">
        <f>IF(COUNTA(L662:L676)=0,"",ROUND(AVERAGE(L662:L676),1))</f>
        <v/>
      </c>
      <c r="M677" s="258">
        <f>IF(COUNTA(M662:M676)=0,"",ROUND(AVERAGE(M662:M676),1))</f>
        <v/>
      </c>
      <c r="N677" s="258">
        <f>IF(COUNTA(N662:N676)=0,"",ROUND(AVERAGE(N662:N676),1))</f>
        <v/>
      </c>
      <c r="O677" s="258">
        <f>IF(COUNTA(O662:O676)=0,"",ROUND(AVERAGE(O662:O676),1))</f>
        <v/>
      </c>
      <c r="P677" s="258">
        <f>IF(COUNTA(P662:P676)=0,"",ROUND(AVERAGE(P662:P676),1))</f>
        <v/>
      </c>
      <c r="Q677" s="265">
        <f>IF(COUNTA(Q662:Q676)=0,"",ROUND(AVERAGE(Q662:Q676),1))</f>
        <v/>
      </c>
      <c r="S677" s="258">
        <f>IF(COUNTA(S662:S676)=0,"",ROUND(AVERAGE(S662:S676),1))</f>
        <v/>
      </c>
      <c r="T677" s="258">
        <f>IF(COUNTA(T662:T676)=0,"",ROUND(AVERAGE(T662:T676),1))</f>
        <v/>
      </c>
      <c r="U677" s="258">
        <f>IF(COUNTA(U662:U676)=0,"",ROUND(AVERAGE(U662:U676),1))</f>
        <v/>
      </c>
      <c r="V677" s="258">
        <f>IF(COUNTA(V662:V676)=0,"",ROUND(AVERAGE(V662:V676),1))</f>
        <v/>
      </c>
      <c r="W677" s="258">
        <f>IF(COUNTA(W662:W676)=0,"",ROUND(AVERAGE(W662:W676),1))</f>
        <v/>
      </c>
      <c r="X677" s="258">
        <f>IF(COUNTA(X662:X676)=0,"",ROUND(AVERAGE(X662:X676),1))</f>
        <v/>
      </c>
      <c r="Y677" s="258">
        <f>IF(COUNTA(Y662:Y676)=0,"",ROUND(AVERAGE(Y662:Y676),1))</f>
        <v/>
      </c>
      <c r="Z677" s="258">
        <f>IF(COUNTA(Z662:Z676)=0,"",ROUND(AVERAGE(Z662:Z676),1))</f>
        <v/>
      </c>
      <c r="AA677" s="258">
        <f>IF(COUNTA(AA662:AA676)=0,"",ROUND(AVERAGE(AA662:AA676),1))</f>
        <v/>
      </c>
      <c r="AB677" s="258">
        <f>IF(COUNTA(AB662:AB676)=0,"",ROUND(AVERAGE(AB662:AB676),1))</f>
        <v/>
      </c>
      <c r="AC677" s="258">
        <f>IF(COUNTA(AC662:AC676)=0,"",ROUND(AVERAGE(AC662:AC676),1))</f>
        <v/>
      </c>
      <c r="AD677" s="258">
        <f>IF(COUNTA(AD662:AD676)=0,"",ROUND(AVERAGE(AD662:AD676),1))</f>
        <v/>
      </c>
      <c r="AE677" s="258">
        <f>IF(COUNTA(AE662:AE676)=0,"",ROUND(AVERAGE(AE662:AE676),1))</f>
        <v/>
      </c>
      <c r="AF677" s="265">
        <f>IF(COUNTA(AF662:AF676)=0,"",ROUND(AVERAGE(AF662:AF676),1))</f>
        <v/>
      </c>
      <c r="AH677" s="258">
        <f>IF(COUNTA(AH662:AH676)=0,"",ROUND(AVERAGE(AH662:AH676),1))</f>
        <v/>
      </c>
      <c r="AI677" s="258">
        <f>IF(COUNTA(AI662:AI676)=0,"",ROUND(AVERAGE(AI662:AI676),1))</f>
        <v/>
      </c>
      <c r="AJ677" s="258">
        <f>IF(COUNTA(AJ662:AJ676)=0,"",ROUND(AVERAGE(AJ662:AJ676),1))</f>
        <v/>
      </c>
      <c r="AK677" s="258">
        <f>IF(COUNTA(AK662:AK676)=0,"",ROUND(AVERAGE(AK662:AK676),1))</f>
        <v/>
      </c>
      <c r="AL677" s="258">
        <f>IF(COUNTA(AL662:AL676)=0,"",ROUND(AVERAGE(AL662:AL676),1))</f>
        <v/>
      </c>
      <c r="AM677" s="258">
        <f>IF(COUNTA(AM662:AM676)=0,"",ROUND(AVERAGE(AM662:AM676),1))</f>
        <v/>
      </c>
      <c r="AN677" s="258">
        <f>IF(COUNTA(AN662:AN676)=0,"",ROUND(AVERAGE(AN662:AN676),1))</f>
        <v/>
      </c>
      <c r="AO677" s="258">
        <f>IF(COUNTA(AO662:AO676)=0,"",ROUND(AVERAGE(AO662:AO676),1))</f>
        <v/>
      </c>
      <c r="AP677" s="258">
        <f>IF(COUNTA(AP662:AP676)=0,"",ROUND(AVERAGE(AP662:AP676),1))</f>
        <v/>
      </c>
      <c r="AQ677" s="258">
        <f>IF(COUNTA(AQ662:AQ676)=0,"",ROUND(AVERAGE(AQ662:AQ676),1))</f>
        <v/>
      </c>
      <c r="AR677" s="258">
        <f>IF(COUNTA(AR662:AR676)=0,"",ROUND(AVERAGE(AR662:AR676),1))</f>
        <v/>
      </c>
      <c r="AS677" s="258">
        <f>IF(COUNTA(AS662:AS676)=0,"",ROUND(AVERAGE(AS662:AS676),1))</f>
        <v/>
      </c>
      <c r="AT677" s="258">
        <f>IF(COUNTA(AT662:AT676)=0,"",ROUND(AVERAGE(AT662:AT676),1))</f>
        <v/>
      </c>
      <c r="AU677" s="272">
        <f>IF(COUNTA(AU662:AU676)=0,"",ROUND(AVERAGE(AU662:AU676),1))</f>
        <v/>
      </c>
    </row>
    <row r="678" ht="30" customHeight="1" s="185">
      <c r="A678" s="260" t="inlineStr">
        <is>
          <t>N°</t>
        </is>
      </c>
      <c r="B678" s="245" t="inlineStr">
        <is>
          <t>📅 MERCREDI</t>
        </is>
      </c>
      <c r="C678" s="228" t="n"/>
      <c r="D678" s="229" t="inlineStr">
        <is>
          <t>Règles</t>
        </is>
      </c>
      <c r="E678" s="229" t="inlineStr">
        <is>
          <t>Coopér.</t>
        </is>
      </c>
      <c r="F678" s="229" t="inlineStr">
        <is>
          <t>Comm.</t>
        </is>
      </c>
      <c r="G678" s="229" t="inlineStr">
        <is>
          <t>Entraide</t>
        </is>
      </c>
      <c r="H678" s="230" t="inlineStr">
        <is>
          <t>Initiat.</t>
        </is>
      </c>
      <c r="I678" s="230" t="inlineStr">
        <is>
          <t>Gest.mat</t>
        </is>
      </c>
      <c r="J678" s="230" t="inlineStr">
        <is>
          <t>Orga.</t>
        </is>
      </c>
      <c r="K678" s="231" t="inlineStr">
        <is>
          <t>Imagin.</t>
        </is>
      </c>
      <c r="L678" s="231" t="inlineStr">
        <is>
          <t>Expr.art</t>
        </is>
      </c>
      <c r="M678" s="231" t="inlineStr">
        <is>
          <t>Expr.corp</t>
        </is>
      </c>
      <c r="N678" s="232" t="inlineStr">
        <is>
          <t>Coord.</t>
        </is>
      </c>
      <c r="O678" s="232" t="inlineStr">
        <is>
          <t>Endur.</t>
        </is>
      </c>
      <c r="P678" s="232" t="inlineStr">
        <is>
          <t>Esp.sport</t>
        </is>
      </c>
      <c r="Q678" s="267" t="inlineStr">
        <is>
          <t>MOY</t>
        </is>
      </c>
      <c r="R678" s="268" t="inlineStr">
        <is>
          <t>▼ Activité</t>
        </is>
      </c>
      <c r="S678" s="229" t="inlineStr">
        <is>
          <t>Règles</t>
        </is>
      </c>
      <c r="T678" s="229" t="inlineStr">
        <is>
          <t>Coopér.</t>
        </is>
      </c>
      <c r="U678" s="229" t="inlineStr">
        <is>
          <t>Comm.</t>
        </is>
      </c>
      <c r="V678" s="229" t="inlineStr">
        <is>
          <t>Entraide</t>
        </is>
      </c>
      <c r="W678" s="230" t="inlineStr">
        <is>
          <t>Initiat.</t>
        </is>
      </c>
      <c r="X678" s="230" t="inlineStr">
        <is>
          <t>Gest.mat</t>
        </is>
      </c>
      <c r="Y678" s="230" t="inlineStr">
        <is>
          <t>Orga.</t>
        </is>
      </c>
      <c r="Z678" s="231" t="inlineStr">
        <is>
          <t>Imagin.</t>
        </is>
      </c>
      <c r="AA678" s="231" t="inlineStr">
        <is>
          <t>Expr.art</t>
        </is>
      </c>
      <c r="AB678" s="231" t="inlineStr">
        <is>
          <t>Expr.corp</t>
        </is>
      </c>
      <c r="AC678" s="232" t="inlineStr">
        <is>
          <t>Coord.</t>
        </is>
      </c>
      <c r="AD678" s="232" t="inlineStr">
        <is>
          <t>Endur.</t>
        </is>
      </c>
      <c r="AE678" s="232" t="inlineStr">
        <is>
          <t>Esp.sport</t>
        </is>
      </c>
      <c r="AF678" s="267" t="inlineStr">
        <is>
          <t>MOY</t>
        </is>
      </c>
      <c r="AH678" s="229" t="inlineStr">
        <is>
          <t>Règles</t>
        </is>
      </c>
      <c r="AI678" s="229" t="inlineStr">
        <is>
          <t>Coopér.</t>
        </is>
      </c>
      <c r="AJ678" s="229" t="inlineStr">
        <is>
          <t>Comm.</t>
        </is>
      </c>
      <c r="AK678" s="229" t="inlineStr">
        <is>
          <t>Entraide</t>
        </is>
      </c>
      <c r="AL678" s="230" t="inlineStr">
        <is>
          <t>Initiat.</t>
        </is>
      </c>
      <c r="AM678" s="230" t="inlineStr">
        <is>
          <t>Gest.mat</t>
        </is>
      </c>
      <c r="AN678" s="230" t="inlineStr">
        <is>
          <t>Orga.</t>
        </is>
      </c>
      <c r="AO678" s="231" t="inlineStr">
        <is>
          <t>Imagin.</t>
        </is>
      </c>
      <c r="AP678" s="231" t="inlineStr">
        <is>
          <t>Expr.art</t>
        </is>
      </c>
      <c r="AQ678" s="231" t="inlineStr">
        <is>
          <t>Expr.corp</t>
        </is>
      </c>
      <c r="AR678" s="232" t="inlineStr">
        <is>
          <t>Coord.</t>
        </is>
      </c>
      <c r="AS678" s="232" t="inlineStr">
        <is>
          <t>Endur.</t>
        </is>
      </c>
      <c r="AT678" s="232" t="inlineStr">
        <is>
          <t>Esp.sport</t>
        </is>
      </c>
      <c r="AU678" s="269" t="inlineStr">
        <is>
          <t>MOY</t>
        </is>
      </c>
    </row>
    <row r="679" ht="14.4" customHeight="1" s="185">
      <c r="A679" s="255" t="n">
        <v>1</v>
      </c>
      <c r="B679" s="194">
        <f t="array" ref="B679:B679">IFERROR(INDEX(Liste_Enfants!B$4:B$53,SMALL(IF(Liste_Enfants!E$4:E$53="D",ROW(Liste_Enfants!E$4:E$53)-3),1))&amp;" "&amp;INDEX(Liste_Enfants!C$4:C$53,SMALL(IF(Liste_Enfants!E$4:E$53="D",ROW(Liste_Enfants!E$4:E$53)-3),1)),"")</f>
        <v/>
      </c>
      <c r="C679" s="235" t="n"/>
      <c r="D679" s="256" t="n"/>
      <c r="E679" s="256" t="n"/>
      <c r="F679" s="256" t="n"/>
      <c r="G679" s="256" t="n"/>
      <c r="H679" s="256" t="n"/>
      <c r="I679" s="256" t="n"/>
      <c r="J679" s="256" t="n"/>
      <c r="K679" s="256" t="n"/>
      <c r="L679" s="256" t="n"/>
      <c r="M679" s="256" t="n"/>
      <c r="N679" s="256" t="n"/>
      <c r="O679" s="256" t="n"/>
      <c r="P679" s="256" t="n"/>
      <c r="Q679" s="264">
        <f>IF(COUNTA(D679:P679)=0,"",ROUND(AVERAGE(D679:P679),1))</f>
        <v/>
      </c>
      <c r="S679" s="256" t="n"/>
      <c r="T679" s="256" t="n"/>
      <c r="U679" s="256" t="n"/>
      <c r="V679" s="256" t="n"/>
      <c r="W679" s="256" t="n"/>
      <c r="X679" s="256" t="n"/>
      <c r="Y679" s="256" t="n"/>
      <c r="Z679" s="256" t="n"/>
      <c r="AA679" s="256" t="n"/>
      <c r="AB679" s="256" t="n"/>
      <c r="AC679" s="256" t="n"/>
      <c r="AD679" s="256" t="n"/>
      <c r="AE679" s="256" t="n"/>
      <c r="AF679" s="264">
        <f>IF(COUNTA(S679:AE679)=0,"",ROUND(AVERAGE(S679:AE679),1))</f>
        <v/>
      </c>
      <c r="AH679" s="256" t="n"/>
      <c r="AI679" s="256" t="n"/>
      <c r="AJ679" s="256" t="n"/>
      <c r="AK679" s="256" t="n"/>
      <c r="AL679" s="256" t="n"/>
      <c r="AM679" s="256" t="n"/>
      <c r="AN679" s="256" t="n"/>
      <c r="AO679" s="256" t="n"/>
      <c r="AP679" s="256" t="n"/>
      <c r="AQ679" s="256" t="n"/>
      <c r="AR679" s="256" t="n"/>
      <c r="AS679" s="256" t="n"/>
      <c r="AT679" s="256" t="n"/>
      <c r="AU679" s="237">
        <f>IF(COUNTA(AH679:AT679)=0,"",ROUND(AVERAGE(AH679:AT679),1))</f>
        <v/>
      </c>
    </row>
    <row r="680" ht="14.4" customHeight="1" s="185">
      <c r="A680" s="255" t="n">
        <v>2</v>
      </c>
      <c r="B680" s="194">
        <f t="array" ref="B680:B680">IFERROR(INDEX(Liste_Enfants!B$4:B$53,SMALL(IF(Liste_Enfants!E$4:E$53="D",ROW(Liste_Enfants!E$4:E$53)-3),2))&amp;" "&amp;INDEX(Liste_Enfants!C$4:C$53,SMALL(IF(Liste_Enfants!E$4:E$53="D",ROW(Liste_Enfants!E$4:E$53)-3),2)),"")</f>
        <v/>
      </c>
      <c r="C680" s="235" t="n"/>
      <c r="D680" s="256" t="n"/>
      <c r="E680" s="256" t="n"/>
      <c r="F680" s="256" t="n"/>
      <c r="G680" s="256" t="n"/>
      <c r="H680" s="256" t="n"/>
      <c r="I680" s="256" t="n"/>
      <c r="J680" s="256" t="n"/>
      <c r="K680" s="256" t="n"/>
      <c r="L680" s="256" t="n"/>
      <c r="M680" s="256" t="n"/>
      <c r="N680" s="256" t="n"/>
      <c r="O680" s="256" t="n"/>
      <c r="P680" s="256" t="n"/>
      <c r="Q680" s="264">
        <f>IF(COUNTA(D680:P680)=0,"",ROUND(AVERAGE(D680:P680),1))</f>
        <v/>
      </c>
      <c r="S680" s="256" t="n"/>
      <c r="T680" s="256" t="n"/>
      <c r="U680" s="256" t="n"/>
      <c r="V680" s="256" t="n"/>
      <c r="W680" s="256" t="n"/>
      <c r="X680" s="256" t="n"/>
      <c r="Y680" s="256" t="n"/>
      <c r="Z680" s="256" t="n"/>
      <c r="AA680" s="256" t="n"/>
      <c r="AB680" s="256" t="n"/>
      <c r="AC680" s="256" t="n"/>
      <c r="AD680" s="256" t="n"/>
      <c r="AE680" s="256" t="n"/>
      <c r="AF680" s="264">
        <f>IF(COUNTA(S680:AE680)=0,"",ROUND(AVERAGE(S680:AE680),1))</f>
        <v/>
      </c>
      <c r="AH680" s="256" t="n"/>
      <c r="AI680" s="256" t="n"/>
      <c r="AJ680" s="256" t="n"/>
      <c r="AK680" s="256" t="n"/>
      <c r="AL680" s="256" t="n"/>
      <c r="AM680" s="256" t="n"/>
      <c r="AN680" s="256" t="n"/>
      <c r="AO680" s="256" t="n"/>
      <c r="AP680" s="256" t="n"/>
      <c r="AQ680" s="256" t="n"/>
      <c r="AR680" s="256" t="n"/>
      <c r="AS680" s="256" t="n"/>
      <c r="AT680" s="256" t="n"/>
      <c r="AU680" s="237">
        <f>IF(COUNTA(AH680:AT680)=0,"",ROUND(AVERAGE(AH680:AT680),1))</f>
        <v/>
      </c>
    </row>
    <row r="681" ht="14.4" customHeight="1" s="185">
      <c r="A681" s="255" t="n">
        <v>3</v>
      </c>
      <c r="B681" s="194">
        <f t="array" ref="B681:B681">IFERROR(INDEX(Liste_Enfants!B$4:B$53,SMALL(IF(Liste_Enfants!E$4:E$53="D",ROW(Liste_Enfants!E$4:E$53)-3),3))&amp;" "&amp;INDEX(Liste_Enfants!C$4:C$53,SMALL(IF(Liste_Enfants!E$4:E$53="D",ROW(Liste_Enfants!E$4:E$53)-3),3)),"")</f>
        <v/>
      </c>
      <c r="C681" s="235" t="n"/>
      <c r="D681" s="256" t="n"/>
      <c r="E681" s="256" t="n"/>
      <c r="F681" s="256" t="n"/>
      <c r="G681" s="256" t="n"/>
      <c r="H681" s="256" t="n"/>
      <c r="I681" s="256" t="n"/>
      <c r="J681" s="256" t="n"/>
      <c r="K681" s="256" t="n"/>
      <c r="L681" s="256" t="n"/>
      <c r="M681" s="256" t="n"/>
      <c r="N681" s="256" t="n"/>
      <c r="O681" s="256" t="n"/>
      <c r="P681" s="256" t="n"/>
      <c r="Q681" s="264">
        <f>IF(COUNTA(D681:P681)=0,"",ROUND(AVERAGE(D681:P681),1))</f>
        <v/>
      </c>
      <c r="S681" s="256" t="n"/>
      <c r="T681" s="256" t="n"/>
      <c r="U681" s="256" t="n"/>
      <c r="V681" s="256" t="n"/>
      <c r="W681" s="256" t="n"/>
      <c r="X681" s="256" t="n"/>
      <c r="Y681" s="256" t="n"/>
      <c r="Z681" s="256" t="n"/>
      <c r="AA681" s="256" t="n"/>
      <c r="AB681" s="256" t="n"/>
      <c r="AC681" s="256" t="n"/>
      <c r="AD681" s="256" t="n"/>
      <c r="AE681" s="256" t="n"/>
      <c r="AF681" s="264">
        <f>IF(COUNTA(S681:AE681)=0,"",ROUND(AVERAGE(S681:AE681),1))</f>
        <v/>
      </c>
      <c r="AH681" s="256" t="n"/>
      <c r="AI681" s="256" t="n"/>
      <c r="AJ681" s="256" t="n"/>
      <c r="AK681" s="256" t="n"/>
      <c r="AL681" s="256" t="n"/>
      <c r="AM681" s="256" t="n"/>
      <c r="AN681" s="256" t="n"/>
      <c r="AO681" s="256" t="n"/>
      <c r="AP681" s="256" t="n"/>
      <c r="AQ681" s="256" t="n"/>
      <c r="AR681" s="256" t="n"/>
      <c r="AS681" s="256" t="n"/>
      <c r="AT681" s="256" t="n"/>
      <c r="AU681" s="237">
        <f>IF(COUNTA(AH681:AT681)=0,"",ROUND(AVERAGE(AH681:AT681),1))</f>
        <v/>
      </c>
    </row>
    <row r="682" ht="14.4" customHeight="1" s="185">
      <c r="A682" s="255" t="n">
        <v>4</v>
      </c>
      <c r="B682" s="194">
        <f t="array" ref="B682:B682">IFERROR(INDEX(Liste_Enfants!B$4:B$53,SMALL(IF(Liste_Enfants!E$4:E$53="D",ROW(Liste_Enfants!E$4:E$53)-3),4))&amp;" "&amp;INDEX(Liste_Enfants!C$4:C$53,SMALL(IF(Liste_Enfants!E$4:E$53="D",ROW(Liste_Enfants!E$4:E$53)-3),4)),"")</f>
        <v/>
      </c>
      <c r="C682" s="235" t="n"/>
      <c r="D682" s="256" t="n"/>
      <c r="E682" s="256" t="n"/>
      <c r="F682" s="256" t="n"/>
      <c r="G682" s="256" t="n"/>
      <c r="H682" s="256" t="n"/>
      <c r="I682" s="256" t="n"/>
      <c r="J682" s="256" t="n"/>
      <c r="K682" s="256" t="n"/>
      <c r="L682" s="256" t="n"/>
      <c r="M682" s="256" t="n"/>
      <c r="N682" s="256" t="n"/>
      <c r="O682" s="256" t="n"/>
      <c r="P682" s="256" t="n"/>
      <c r="Q682" s="264">
        <f>IF(COUNTA(D682:P682)=0,"",ROUND(AVERAGE(D682:P682),1))</f>
        <v/>
      </c>
      <c r="S682" s="256" t="n"/>
      <c r="T682" s="256" t="n"/>
      <c r="U682" s="256" t="n"/>
      <c r="V682" s="256" t="n"/>
      <c r="W682" s="256" t="n"/>
      <c r="X682" s="256" t="n"/>
      <c r="Y682" s="256" t="n"/>
      <c r="Z682" s="256" t="n"/>
      <c r="AA682" s="256" t="n"/>
      <c r="AB682" s="256" t="n"/>
      <c r="AC682" s="256" t="n"/>
      <c r="AD682" s="256" t="n"/>
      <c r="AE682" s="256" t="n"/>
      <c r="AF682" s="264">
        <f>IF(COUNTA(S682:AE682)=0,"",ROUND(AVERAGE(S682:AE682),1))</f>
        <v/>
      </c>
      <c r="AH682" s="256" t="n"/>
      <c r="AI682" s="256" t="n"/>
      <c r="AJ682" s="256" t="n"/>
      <c r="AK682" s="256" t="n"/>
      <c r="AL682" s="256" t="n"/>
      <c r="AM682" s="256" t="n"/>
      <c r="AN682" s="256" t="n"/>
      <c r="AO682" s="256" t="n"/>
      <c r="AP682" s="256" t="n"/>
      <c r="AQ682" s="256" t="n"/>
      <c r="AR682" s="256" t="n"/>
      <c r="AS682" s="256" t="n"/>
      <c r="AT682" s="256" t="n"/>
      <c r="AU682" s="237">
        <f>IF(COUNTA(AH682:AT682)=0,"",ROUND(AVERAGE(AH682:AT682),1))</f>
        <v/>
      </c>
    </row>
    <row r="683" ht="14.4" customHeight="1" s="185">
      <c r="A683" s="255" t="n">
        <v>5</v>
      </c>
      <c r="B683" s="194">
        <f t="array" ref="B683:B683">IFERROR(INDEX(Liste_Enfants!B$4:B$53,SMALL(IF(Liste_Enfants!E$4:E$53="D",ROW(Liste_Enfants!E$4:E$53)-3),5))&amp;" "&amp;INDEX(Liste_Enfants!C$4:C$53,SMALL(IF(Liste_Enfants!E$4:E$53="D",ROW(Liste_Enfants!E$4:E$53)-3),5)),"")</f>
        <v/>
      </c>
      <c r="C683" s="235" t="n"/>
      <c r="D683" s="256" t="n"/>
      <c r="E683" s="256" t="n"/>
      <c r="F683" s="256" t="n"/>
      <c r="G683" s="256" t="n"/>
      <c r="H683" s="256" t="n"/>
      <c r="I683" s="256" t="n"/>
      <c r="J683" s="256" t="n"/>
      <c r="K683" s="256" t="n"/>
      <c r="L683" s="256" t="n"/>
      <c r="M683" s="256" t="n"/>
      <c r="N683" s="256" t="n"/>
      <c r="O683" s="256" t="n"/>
      <c r="P683" s="256" t="n"/>
      <c r="Q683" s="264">
        <f>IF(COUNTA(D683:P683)=0,"",ROUND(AVERAGE(D683:P683),1))</f>
        <v/>
      </c>
      <c r="S683" s="256" t="n"/>
      <c r="T683" s="256" t="n"/>
      <c r="U683" s="256" t="n"/>
      <c r="V683" s="256" t="n"/>
      <c r="W683" s="256" t="n"/>
      <c r="X683" s="256" t="n"/>
      <c r="Y683" s="256" t="n"/>
      <c r="Z683" s="256" t="n"/>
      <c r="AA683" s="256" t="n"/>
      <c r="AB683" s="256" t="n"/>
      <c r="AC683" s="256" t="n"/>
      <c r="AD683" s="256" t="n"/>
      <c r="AE683" s="256" t="n"/>
      <c r="AF683" s="264">
        <f>IF(COUNTA(S683:AE683)=0,"",ROUND(AVERAGE(S683:AE683),1))</f>
        <v/>
      </c>
      <c r="AH683" s="256" t="n"/>
      <c r="AI683" s="256" t="n"/>
      <c r="AJ683" s="256" t="n"/>
      <c r="AK683" s="256" t="n"/>
      <c r="AL683" s="256" t="n"/>
      <c r="AM683" s="256" t="n"/>
      <c r="AN683" s="256" t="n"/>
      <c r="AO683" s="256" t="n"/>
      <c r="AP683" s="256" t="n"/>
      <c r="AQ683" s="256" t="n"/>
      <c r="AR683" s="256" t="n"/>
      <c r="AS683" s="256" t="n"/>
      <c r="AT683" s="256" t="n"/>
      <c r="AU683" s="237">
        <f>IF(COUNTA(AH683:AT683)=0,"",ROUND(AVERAGE(AH683:AT683),1))</f>
        <v/>
      </c>
    </row>
    <row r="684" ht="14.4" customHeight="1" s="185">
      <c r="A684" s="255" t="n">
        <v>6</v>
      </c>
      <c r="B684" s="194">
        <f t="array" ref="B684:B684">IFERROR(INDEX(Liste_Enfants!B$4:B$53,SMALL(IF(Liste_Enfants!E$4:E$53="D",ROW(Liste_Enfants!E$4:E$53)-3),6))&amp;" "&amp;INDEX(Liste_Enfants!C$4:C$53,SMALL(IF(Liste_Enfants!E$4:E$53="D",ROW(Liste_Enfants!E$4:E$53)-3),6)),"")</f>
        <v/>
      </c>
      <c r="C684" s="235" t="n"/>
      <c r="D684" s="256" t="n"/>
      <c r="E684" s="256" t="n"/>
      <c r="F684" s="256" t="n"/>
      <c r="G684" s="256" t="n"/>
      <c r="H684" s="256" t="n"/>
      <c r="I684" s="256" t="n"/>
      <c r="J684" s="256" t="n"/>
      <c r="K684" s="256" t="n"/>
      <c r="L684" s="256" t="n"/>
      <c r="M684" s="256" t="n"/>
      <c r="N684" s="256" t="n"/>
      <c r="O684" s="256" t="n"/>
      <c r="P684" s="256" t="n"/>
      <c r="Q684" s="264">
        <f>IF(COUNTA(D684:P684)=0,"",ROUND(AVERAGE(D684:P684),1))</f>
        <v/>
      </c>
      <c r="S684" s="256" t="n"/>
      <c r="T684" s="256" t="n"/>
      <c r="U684" s="256" t="n"/>
      <c r="V684" s="256" t="n"/>
      <c r="W684" s="256" t="n"/>
      <c r="X684" s="256" t="n"/>
      <c r="Y684" s="256" t="n"/>
      <c r="Z684" s="256" t="n"/>
      <c r="AA684" s="256" t="n"/>
      <c r="AB684" s="256" t="n"/>
      <c r="AC684" s="256" t="n"/>
      <c r="AD684" s="256" t="n"/>
      <c r="AE684" s="256" t="n"/>
      <c r="AF684" s="264">
        <f>IF(COUNTA(S684:AE684)=0,"",ROUND(AVERAGE(S684:AE684),1))</f>
        <v/>
      </c>
      <c r="AH684" s="256" t="n"/>
      <c r="AI684" s="256" t="n"/>
      <c r="AJ684" s="256" t="n"/>
      <c r="AK684" s="256" t="n"/>
      <c r="AL684" s="256" t="n"/>
      <c r="AM684" s="256" t="n"/>
      <c r="AN684" s="256" t="n"/>
      <c r="AO684" s="256" t="n"/>
      <c r="AP684" s="256" t="n"/>
      <c r="AQ684" s="256" t="n"/>
      <c r="AR684" s="256" t="n"/>
      <c r="AS684" s="256" t="n"/>
      <c r="AT684" s="256" t="n"/>
      <c r="AU684" s="237">
        <f>IF(COUNTA(AH684:AT684)=0,"",ROUND(AVERAGE(AH684:AT684),1))</f>
        <v/>
      </c>
    </row>
    <row r="685" ht="14.4" customHeight="1" s="185">
      <c r="A685" s="255" t="n">
        <v>7</v>
      </c>
      <c r="B685" s="194">
        <f t="array" ref="B685:B685">IFERROR(INDEX(Liste_Enfants!B$4:B$53,SMALL(IF(Liste_Enfants!E$4:E$53="D",ROW(Liste_Enfants!E$4:E$53)-3),7))&amp;" "&amp;INDEX(Liste_Enfants!C$4:C$53,SMALL(IF(Liste_Enfants!E$4:E$53="D",ROW(Liste_Enfants!E$4:E$53)-3),7)),"")</f>
        <v/>
      </c>
      <c r="C685" s="235" t="n"/>
      <c r="D685" s="256" t="n"/>
      <c r="E685" s="256" t="n"/>
      <c r="F685" s="256" t="n"/>
      <c r="G685" s="256" t="n"/>
      <c r="H685" s="256" t="n"/>
      <c r="I685" s="256" t="n"/>
      <c r="J685" s="256" t="n"/>
      <c r="K685" s="256" t="n"/>
      <c r="L685" s="256" t="n"/>
      <c r="M685" s="256" t="n"/>
      <c r="N685" s="256" t="n"/>
      <c r="O685" s="256" t="n"/>
      <c r="P685" s="256" t="n"/>
      <c r="Q685" s="264">
        <f>IF(COUNTA(D685:P685)=0,"",ROUND(AVERAGE(D685:P685),1))</f>
        <v/>
      </c>
      <c r="S685" s="256" t="n"/>
      <c r="T685" s="256" t="n"/>
      <c r="U685" s="256" t="n"/>
      <c r="V685" s="256" t="n"/>
      <c r="W685" s="256" t="n"/>
      <c r="X685" s="256" t="n"/>
      <c r="Y685" s="256" t="n"/>
      <c r="Z685" s="256" t="n"/>
      <c r="AA685" s="256" t="n"/>
      <c r="AB685" s="256" t="n"/>
      <c r="AC685" s="256" t="n"/>
      <c r="AD685" s="256" t="n"/>
      <c r="AE685" s="256" t="n"/>
      <c r="AF685" s="264">
        <f>IF(COUNTA(S685:AE685)=0,"",ROUND(AVERAGE(S685:AE685),1))</f>
        <v/>
      </c>
      <c r="AH685" s="256" t="n"/>
      <c r="AI685" s="256" t="n"/>
      <c r="AJ685" s="256" t="n"/>
      <c r="AK685" s="256" t="n"/>
      <c r="AL685" s="256" t="n"/>
      <c r="AM685" s="256" t="n"/>
      <c r="AN685" s="256" t="n"/>
      <c r="AO685" s="256" t="n"/>
      <c r="AP685" s="256" t="n"/>
      <c r="AQ685" s="256" t="n"/>
      <c r="AR685" s="256" t="n"/>
      <c r="AS685" s="256" t="n"/>
      <c r="AT685" s="256" t="n"/>
      <c r="AU685" s="237">
        <f>IF(COUNTA(AH685:AT685)=0,"",ROUND(AVERAGE(AH685:AT685),1))</f>
        <v/>
      </c>
    </row>
    <row r="686" ht="14.4" customHeight="1" s="185">
      <c r="A686" s="255" t="n">
        <v>8</v>
      </c>
      <c r="B686" s="194">
        <f t="array" ref="B686:B686">IFERROR(INDEX(Liste_Enfants!B$4:B$53,SMALL(IF(Liste_Enfants!E$4:E$53="D",ROW(Liste_Enfants!E$4:E$53)-3),8))&amp;" "&amp;INDEX(Liste_Enfants!C$4:C$53,SMALL(IF(Liste_Enfants!E$4:E$53="D",ROW(Liste_Enfants!E$4:E$53)-3),8)),"")</f>
        <v/>
      </c>
      <c r="C686" s="235" t="n"/>
      <c r="D686" s="256" t="n"/>
      <c r="E686" s="256" t="n"/>
      <c r="F686" s="256" t="n"/>
      <c r="G686" s="256" t="n"/>
      <c r="H686" s="256" t="n"/>
      <c r="I686" s="256" t="n"/>
      <c r="J686" s="256" t="n"/>
      <c r="K686" s="256" t="n"/>
      <c r="L686" s="256" t="n"/>
      <c r="M686" s="256" t="n"/>
      <c r="N686" s="256" t="n"/>
      <c r="O686" s="256" t="n"/>
      <c r="P686" s="256" t="n"/>
      <c r="Q686" s="264">
        <f>IF(COUNTA(D686:P686)=0,"",ROUND(AVERAGE(D686:P686),1))</f>
        <v/>
      </c>
      <c r="S686" s="256" t="n"/>
      <c r="T686" s="256" t="n"/>
      <c r="U686" s="256" t="n"/>
      <c r="V686" s="256" t="n"/>
      <c r="W686" s="256" t="n"/>
      <c r="X686" s="256" t="n"/>
      <c r="Y686" s="256" t="n"/>
      <c r="Z686" s="256" t="n"/>
      <c r="AA686" s="256" t="n"/>
      <c r="AB686" s="256" t="n"/>
      <c r="AC686" s="256" t="n"/>
      <c r="AD686" s="256" t="n"/>
      <c r="AE686" s="256" t="n"/>
      <c r="AF686" s="264">
        <f>IF(COUNTA(S686:AE686)=0,"",ROUND(AVERAGE(S686:AE686),1))</f>
        <v/>
      </c>
      <c r="AH686" s="256" t="n"/>
      <c r="AI686" s="256" t="n"/>
      <c r="AJ686" s="256" t="n"/>
      <c r="AK686" s="256" t="n"/>
      <c r="AL686" s="256" t="n"/>
      <c r="AM686" s="256" t="n"/>
      <c r="AN686" s="256" t="n"/>
      <c r="AO686" s="256" t="n"/>
      <c r="AP686" s="256" t="n"/>
      <c r="AQ686" s="256" t="n"/>
      <c r="AR686" s="256" t="n"/>
      <c r="AS686" s="256" t="n"/>
      <c r="AT686" s="256" t="n"/>
      <c r="AU686" s="237">
        <f>IF(COUNTA(AH686:AT686)=0,"",ROUND(AVERAGE(AH686:AT686),1))</f>
        <v/>
      </c>
    </row>
    <row r="687" ht="14.4" customHeight="1" s="185">
      <c r="A687" s="255" t="n">
        <v>9</v>
      </c>
      <c r="B687" s="194">
        <f t="array" ref="B687:B687">IFERROR(INDEX(Liste_Enfants!B$4:B$53,SMALL(IF(Liste_Enfants!E$4:E$53="D",ROW(Liste_Enfants!E$4:E$53)-3),9))&amp;" "&amp;INDEX(Liste_Enfants!C$4:C$53,SMALL(IF(Liste_Enfants!E$4:E$53="D",ROW(Liste_Enfants!E$4:E$53)-3),9)),"")</f>
        <v/>
      </c>
      <c r="C687" s="235" t="n"/>
      <c r="D687" s="256" t="n"/>
      <c r="E687" s="256" t="n"/>
      <c r="F687" s="256" t="n"/>
      <c r="G687" s="256" t="n"/>
      <c r="H687" s="256" t="n"/>
      <c r="I687" s="256" t="n"/>
      <c r="J687" s="256" t="n"/>
      <c r="K687" s="256" t="n"/>
      <c r="L687" s="256" t="n"/>
      <c r="M687" s="256" t="n"/>
      <c r="N687" s="256" t="n"/>
      <c r="O687" s="256" t="n"/>
      <c r="P687" s="256" t="n"/>
      <c r="Q687" s="264">
        <f>IF(COUNTA(D687:P687)=0,"",ROUND(AVERAGE(D687:P687),1))</f>
        <v/>
      </c>
      <c r="S687" s="256" t="n"/>
      <c r="T687" s="256" t="n"/>
      <c r="U687" s="256" t="n"/>
      <c r="V687" s="256" t="n"/>
      <c r="W687" s="256" t="n"/>
      <c r="X687" s="256" t="n"/>
      <c r="Y687" s="256" t="n"/>
      <c r="Z687" s="256" t="n"/>
      <c r="AA687" s="256" t="n"/>
      <c r="AB687" s="256" t="n"/>
      <c r="AC687" s="256" t="n"/>
      <c r="AD687" s="256" t="n"/>
      <c r="AE687" s="256" t="n"/>
      <c r="AF687" s="264">
        <f>IF(COUNTA(S687:AE687)=0,"",ROUND(AVERAGE(S687:AE687),1))</f>
        <v/>
      </c>
      <c r="AH687" s="256" t="n"/>
      <c r="AI687" s="256" t="n"/>
      <c r="AJ687" s="256" t="n"/>
      <c r="AK687" s="256" t="n"/>
      <c r="AL687" s="256" t="n"/>
      <c r="AM687" s="256" t="n"/>
      <c r="AN687" s="256" t="n"/>
      <c r="AO687" s="256" t="n"/>
      <c r="AP687" s="256" t="n"/>
      <c r="AQ687" s="256" t="n"/>
      <c r="AR687" s="256" t="n"/>
      <c r="AS687" s="256" t="n"/>
      <c r="AT687" s="256" t="n"/>
      <c r="AU687" s="237">
        <f>IF(COUNTA(AH687:AT687)=0,"",ROUND(AVERAGE(AH687:AT687),1))</f>
        <v/>
      </c>
    </row>
    <row r="688" ht="14.4" customHeight="1" s="185">
      <c r="A688" s="255" t="n">
        <v>10</v>
      </c>
      <c r="B688" s="194">
        <f t="array" ref="B688:B688">IFERROR(INDEX(Liste_Enfants!B$4:B$53,SMALL(IF(Liste_Enfants!E$4:E$53="D",ROW(Liste_Enfants!E$4:E$53)-3),10))&amp;" "&amp;INDEX(Liste_Enfants!C$4:C$53,SMALL(IF(Liste_Enfants!E$4:E$53="D",ROW(Liste_Enfants!E$4:E$53)-3),10)),"")</f>
        <v/>
      </c>
      <c r="C688" s="235" t="n"/>
      <c r="D688" s="256" t="n"/>
      <c r="E688" s="256" t="n"/>
      <c r="F688" s="256" t="n"/>
      <c r="G688" s="256" t="n"/>
      <c r="H688" s="256" t="n"/>
      <c r="I688" s="256" t="n"/>
      <c r="J688" s="256" t="n"/>
      <c r="K688" s="256" t="n"/>
      <c r="L688" s="256" t="n"/>
      <c r="M688" s="256" t="n"/>
      <c r="N688" s="256" t="n"/>
      <c r="O688" s="256" t="n"/>
      <c r="P688" s="256" t="n"/>
      <c r="Q688" s="264">
        <f>IF(COUNTA(D688:P688)=0,"",ROUND(AVERAGE(D688:P688),1))</f>
        <v/>
      </c>
      <c r="S688" s="256" t="n"/>
      <c r="T688" s="256" t="n"/>
      <c r="U688" s="256" t="n"/>
      <c r="V688" s="256" t="n"/>
      <c r="W688" s="256" t="n"/>
      <c r="X688" s="256" t="n"/>
      <c r="Y688" s="256" t="n"/>
      <c r="Z688" s="256" t="n"/>
      <c r="AA688" s="256" t="n"/>
      <c r="AB688" s="256" t="n"/>
      <c r="AC688" s="256" t="n"/>
      <c r="AD688" s="256" t="n"/>
      <c r="AE688" s="256" t="n"/>
      <c r="AF688" s="264">
        <f>IF(COUNTA(S688:AE688)=0,"",ROUND(AVERAGE(S688:AE688),1))</f>
        <v/>
      </c>
      <c r="AH688" s="256" t="n"/>
      <c r="AI688" s="256" t="n"/>
      <c r="AJ688" s="256" t="n"/>
      <c r="AK688" s="256" t="n"/>
      <c r="AL688" s="256" t="n"/>
      <c r="AM688" s="256" t="n"/>
      <c r="AN688" s="256" t="n"/>
      <c r="AO688" s="256" t="n"/>
      <c r="AP688" s="256" t="n"/>
      <c r="AQ688" s="256" t="n"/>
      <c r="AR688" s="256" t="n"/>
      <c r="AS688" s="256" t="n"/>
      <c r="AT688" s="256" t="n"/>
      <c r="AU688" s="237">
        <f>IF(COUNTA(AH688:AT688)=0,"",ROUND(AVERAGE(AH688:AT688),1))</f>
        <v/>
      </c>
    </row>
    <row r="689" ht="14.4" customHeight="1" s="185">
      <c r="A689" s="255" t="n">
        <v>11</v>
      </c>
      <c r="B689" s="194">
        <f t="array" ref="B689:B689">IFERROR(INDEX(Liste_Enfants!B$4:B$53,SMALL(IF(Liste_Enfants!E$4:E$53="D",ROW(Liste_Enfants!E$4:E$53)-3),11))&amp;" "&amp;INDEX(Liste_Enfants!C$4:C$53,SMALL(IF(Liste_Enfants!E$4:E$53="D",ROW(Liste_Enfants!E$4:E$53)-3),11)),"")</f>
        <v/>
      </c>
      <c r="C689" s="235" t="n"/>
      <c r="D689" s="256" t="n"/>
      <c r="E689" s="256" t="n"/>
      <c r="F689" s="256" t="n"/>
      <c r="G689" s="256" t="n"/>
      <c r="H689" s="256" t="n"/>
      <c r="I689" s="256" t="n"/>
      <c r="J689" s="256" t="n"/>
      <c r="K689" s="256" t="n"/>
      <c r="L689" s="256" t="n"/>
      <c r="M689" s="256" t="n"/>
      <c r="N689" s="256" t="n"/>
      <c r="O689" s="256" t="n"/>
      <c r="P689" s="256" t="n"/>
      <c r="Q689" s="264">
        <f>IF(COUNTA(D689:P689)=0,"",ROUND(AVERAGE(D689:P689),1))</f>
        <v/>
      </c>
      <c r="S689" s="256" t="n"/>
      <c r="T689" s="256" t="n"/>
      <c r="U689" s="256" t="n"/>
      <c r="V689" s="256" t="n"/>
      <c r="W689" s="256" t="n"/>
      <c r="X689" s="256" t="n"/>
      <c r="Y689" s="256" t="n"/>
      <c r="Z689" s="256" t="n"/>
      <c r="AA689" s="256" t="n"/>
      <c r="AB689" s="256" t="n"/>
      <c r="AC689" s="256" t="n"/>
      <c r="AD689" s="256" t="n"/>
      <c r="AE689" s="256" t="n"/>
      <c r="AF689" s="264">
        <f>IF(COUNTA(S689:AE689)=0,"",ROUND(AVERAGE(S689:AE689),1))</f>
        <v/>
      </c>
      <c r="AH689" s="256" t="n"/>
      <c r="AI689" s="256" t="n"/>
      <c r="AJ689" s="256" t="n"/>
      <c r="AK689" s="256" t="n"/>
      <c r="AL689" s="256" t="n"/>
      <c r="AM689" s="256" t="n"/>
      <c r="AN689" s="256" t="n"/>
      <c r="AO689" s="256" t="n"/>
      <c r="AP689" s="256" t="n"/>
      <c r="AQ689" s="256" t="n"/>
      <c r="AR689" s="256" t="n"/>
      <c r="AS689" s="256" t="n"/>
      <c r="AT689" s="256" t="n"/>
      <c r="AU689" s="237">
        <f>IF(COUNTA(AH689:AT689)=0,"",ROUND(AVERAGE(AH689:AT689),1))</f>
        <v/>
      </c>
    </row>
    <row r="690" ht="14.4" customHeight="1" s="185">
      <c r="A690" s="255" t="n">
        <v>12</v>
      </c>
      <c r="B690" s="194">
        <f t="array" ref="B690:B690">IFERROR(INDEX(Liste_Enfants!B$4:B$53,SMALL(IF(Liste_Enfants!E$4:E$53="D",ROW(Liste_Enfants!E$4:E$53)-3),12))&amp;" "&amp;INDEX(Liste_Enfants!C$4:C$53,SMALL(IF(Liste_Enfants!E$4:E$53="D",ROW(Liste_Enfants!E$4:E$53)-3),12)),"")</f>
        <v/>
      </c>
      <c r="C690" s="235" t="n"/>
      <c r="D690" s="256" t="n"/>
      <c r="E690" s="256" t="n"/>
      <c r="F690" s="256" t="n"/>
      <c r="G690" s="256" t="n"/>
      <c r="H690" s="256" t="n"/>
      <c r="I690" s="256" t="n"/>
      <c r="J690" s="256" t="n"/>
      <c r="K690" s="256" t="n"/>
      <c r="L690" s="256" t="n"/>
      <c r="M690" s="256" t="n"/>
      <c r="N690" s="256" t="n"/>
      <c r="O690" s="256" t="n"/>
      <c r="P690" s="256" t="n"/>
      <c r="Q690" s="264">
        <f>IF(COUNTA(D690:P690)=0,"",ROUND(AVERAGE(D690:P690),1))</f>
        <v/>
      </c>
      <c r="S690" s="256" t="n"/>
      <c r="T690" s="256" t="n"/>
      <c r="U690" s="256" t="n"/>
      <c r="V690" s="256" t="n"/>
      <c r="W690" s="256" t="n"/>
      <c r="X690" s="256" t="n"/>
      <c r="Y690" s="256" t="n"/>
      <c r="Z690" s="256" t="n"/>
      <c r="AA690" s="256" t="n"/>
      <c r="AB690" s="256" t="n"/>
      <c r="AC690" s="256" t="n"/>
      <c r="AD690" s="256" t="n"/>
      <c r="AE690" s="256" t="n"/>
      <c r="AF690" s="264">
        <f>IF(COUNTA(S690:AE690)=0,"",ROUND(AVERAGE(S690:AE690),1))</f>
        <v/>
      </c>
      <c r="AH690" s="256" t="n"/>
      <c r="AI690" s="256" t="n"/>
      <c r="AJ690" s="256" t="n"/>
      <c r="AK690" s="256" t="n"/>
      <c r="AL690" s="256" t="n"/>
      <c r="AM690" s="256" t="n"/>
      <c r="AN690" s="256" t="n"/>
      <c r="AO690" s="256" t="n"/>
      <c r="AP690" s="256" t="n"/>
      <c r="AQ690" s="256" t="n"/>
      <c r="AR690" s="256" t="n"/>
      <c r="AS690" s="256" t="n"/>
      <c r="AT690" s="256" t="n"/>
      <c r="AU690" s="237">
        <f>IF(COUNTA(AH690:AT690)=0,"",ROUND(AVERAGE(AH690:AT690),1))</f>
        <v/>
      </c>
    </row>
    <row r="691" ht="14.4" customHeight="1" s="185">
      <c r="A691" s="255" t="n">
        <v>13</v>
      </c>
      <c r="B691" s="194">
        <f t="array" ref="B691:B691">IFERROR(INDEX(Liste_Enfants!B$4:B$53,SMALL(IF(Liste_Enfants!E$4:E$53="D",ROW(Liste_Enfants!E$4:E$53)-3),13))&amp;" "&amp;INDEX(Liste_Enfants!C$4:C$53,SMALL(IF(Liste_Enfants!E$4:E$53="D",ROW(Liste_Enfants!E$4:E$53)-3),13)),"")</f>
        <v/>
      </c>
      <c r="C691" s="235" t="n"/>
      <c r="D691" s="256" t="n"/>
      <c r="E691" s="256" t="n"/>
      <c r="F691" s="256" t="n"/>
      <c r="G691" s="256" t="n"/>
      <c r="H691" s="256" t="n"/>
      <c r="I691" s="256" t="n"/>
      <c r="J691" s="256" t="n"/>
      <c r="K691" s="256" t="n"/>
      <c r="L691" s="256" t="n"/>
      <c r="M691" s="256" t="n"/>
      <c r="N691" s="256" t="n"/>
      <c r="O691" s="256" t="n"/>
      <c r="P691" s="256" t="n"/>
      <c r="Q691" s="264">
        <f>IF(COUNTA(D691:P691)=0,"",ROUND(AVERAGE(D691:P691),1))</f>
        <v/>
      </c>
      <c r="S691" s="256" t="n"/>
      <c r="T691" s="256" t="n"/>
      <c r="U691" s="256" t="n"/>
      <c r="V691" s="256" t="n"/>
      <c r="W691" s="256" t="n"/>
      <c r="X691" s="256" t="n"/>
      <c r="Y691" s="256" t="n"/>
      <c r="Z691" s="256" t="n"/>
      <c r="AA691" s="256" t="n"/>
      <c r="AB691" s="256" t="n"/>
      <c r="AC691" s="256" t="n"/>
      <c r="AD691" s="256" t="n"/>
      <c r="AE691" s="256" t="n"/>
      <c r="AF691" s="264">
        <f>IF(COUNTA(S691:AE691)=0,"",ROUND(AVERAGE(S691:AE691),1))</f>
        <v/>
      </c>
      <c r="AH691" s="256" t="n"/>
      <c r="AI691" s="256" t="n"/>
      <c r="AJ691" s="256" t="n"/>
      <c r="AK691" s="256" t="n"/>
      <c r="AL691" s="256" t="n"/>
      <c r="AM691" s="256" t="n"/>
      <c r="AN691" s="256" t="n"/>
      <c r="AO691" s="256" t="n"/>
      <c r="AP691" s="256" t="n"/>
      <c r="AQ691" s="256" t="n"/>
      <c r="AR691" s="256" t="n"/>
      <c r="AS691" s="256" t="n"/>
      <c r="AT691" s="256" t="n"/>
      <c r="AU691" s="237">
        <f>IF(COUNTA(AH691:AT691)=0,"",ROUND(AVERAGE(AH691:AT691),1))</f>
        <v/>
      </c>
    </row>
    <row r="692" ht="14.4" customHeight="1" s="185">
      <c r="A692" s="255" t="n">
        <v>14</v>
      </c>
      <c r="B692" s="194">
        <f t="array" ref="B692:B692">IFERROR(INDEX(Liste_Enfants!B$4:B$53,SMALL(IF(Liste_Enfants!E$4:E$53="D",ROW(Liste_Enfants!E$4:E$53)-3),14))&amp;" "&amp;INDEX(Liste_Enfants!C$4:C$53,SMALL(IF(Liste_Enfants!E$4:E$53="D",ROW(Liste_Enfants!E$4:E$53)-3),14)),"")</f>
        <v/>
      </c>
      <c r="C692" s="235" t="n"/>
      <c r="D692" s="256" t="n"/>
      <c r="E692" s="256" t="n"/>
      <c r="F692" s="256" t="n"/>
      <c r="G692" s="256" t="n"/>
      <c r="H692" s="256" t="n"/>
      <c r="I692" s="256" t="n"/>
      <c r="J692" s="256" t="n"/>
      <c r="K692" s="256" t="n"/>
      <c r="L692" s="256" t="n"/>
      <c r="M692" s="256" t="n"/>
      <c r="N692" s="256" t="n"/>
      <c r="O692" s="256" t="n"/>
      <c r="P692" s="256" t="n"/>
      <c r="Q692" s="264">
        <f>IF(COUNTA(D692:P692)=0,"",ROUND(AVERAGE(D692:P692),1))</f>
        <v/>
      </c>
      <c r="S692" s="256" t="n"/>
      <c r="T692" s="256" t="n"/>
      <c r="U692" s="256" t="n"/>
      <c r="V692" s="256" t="n"/>
      <c r="W692" s="256" t="n"/>
      <c r="X692" s="256" t="n"/>
      <c r="Y692" s="256" t="n"/>
      <c r="Z692" s="256" t="n"/>
      <c r="AA692" s="256" t="n"/>
      <c r="AB692" s="256" t="n"/>
      <c r="AC692" s="256" t="n"/>
      <c r="AD692" s="256" t="n"/>
      <c r="AE692" s="256" t="n"/>
      <c r="AF692" s="264">
        <f>IF(COUNTA(S692:AE692)=0,"",ROUND(AVERAGE(S692:AE692),1))</f>
        <v/>
      </c>
      <c r="AH692" s="256" t="n"/>
      <c r="AI692" s="256" t="n"/>
      <c r="AJ692" s="256" t="n"/>
      <c r="AK692" s="256" t="n"/>
      <c r="AL692" s="256" t="n"/>
      <c r="AM692" s="256" t="n"/>
      <c r="AN692" s="256" t="n"/>
      <c r="AO692" s="256" t="n"/>
      <c r="AP692" s="256" t="n"/>
      <c r="AQ692" s="256" t="n"/>
      <c r="AR692" s="256" t="n"/>
      <c r="AS692" s="256" t="n"/>
      <c r="AT692" s="256" t="n"/>
      <c r="AU692" s="237">
        <f>IF(COUNTA(AH692:AT692)=0,"",ROUND(AVERAGE(AH692:AT692),1))</f>
        <v/>
      </c>
    </row>
    <row r="693" ht="14.4" customHeight="1" s="185">
      <c r="A693" s="255" t="n">
        <v>15</v>
      </c>
      <c r="B693" s="194">
        <f t="array" ref="B693:B693">IFERROR(INDEX(Liste_Enfants!B$4:B$53,SMALL(IF(Liste_Enfants!E$4:E$53="D",ROW(Liste_Enfants!E$4:E$53)-3),15))&amp;" "&amp;INDEX(Liste_Enfants!C$4:C$53,SMALL(IF(Liste_Enfants!E$4:E$53="D",ROW(Liste_Enfants!E$4:E$53)-3),15)),"")</f>
        <v/>
      </c>
      <c r="C693" s="235" t="n"/>
      <c r="D693" s="256" t="n"/>
      <c r="E693" s="256" t="n"/>
      <c r="F693" s="256" t="n"/>
      <c r="G693" s="256" t="n"/>
      <c r="H693" s="256" t="n"/>
      <c r="I693" s="256" t="n"/>
      <c r="J693" s="256" t="n"/>
      <c r="K693" s="256" t="n"/>
      <c r="L693" s="256" t="n"/>
      <c r="M693" s="256" t="n"/>
      <c r="N693" s="256" t="n"/>
      <c r="O693" s="256" t="n"/>
      <c r="P693" s="256" t="n"/>
      <c r="Q693" s="264">
        <f>IF(COUNTA(D693:P693)=0,"",ROUND(AVERAGE(D693:P693),1))</f>
        <v/>
      </c>
      <c r="S693" s="256" t="n"/>
      <c r="T693" s="256" t="n"/>
      <c r="U693" s="256" t="n"/>
      <c r="V693" s="256" t="n"/>
      <c r="W693" s="256" t="n"/>
      <c r="X693" s="256" t="n"/>
      <c r="Y693" s="256" t="n"/>
      <c r="Z693" s="256" t="n"/>
      <c r="AA693" s="256" t="n"/>
      <c r="AB693" s="256" t="n"/>
      <c r="AC693" s="256" t="n"/>
      <c r="AD693" s="256" t="n"/>
      <c r="AE693" s="256" t="n"/>
      <c r="AF693" s="264">
        <f>IF(COUNTA(S693:AE693)=0,"",ROUND(AVERAGE(S693:AE693),1))</f>
        <v/>
      </c>
      <c r="AH693" s="256" t="n"/>
      <c r="AI693" s="256" t="n"/>
      <c r="AJ693" s="256" t="n"/>
      <c r="AK693" s="256" t="n"/>
      <c r="AL693" s="256" t="n"/>
      <c r="AM693" s="256" t="n"/>
      <c r="AN693" s="256" t="n"/>
      <c r="AO693" s="256" t="n"/>
      <c r="AP693" s="256" t="n"/>
      <c r="AQ693" s="256" t="n"/>
      <c r="AR693" s="256" t="n"/>
      <c r="AS693" s="256" t="n"/>
      <c r="AT693" s="256" t="n"/>
      <c r="AU693" s="237">
        <f>IF(COUNTA(AH693:AT693)=0,"",ROUND(AVERAGE(AH693:AT693),1))</f>
        <v/>
      </c>
    </row>
    <row r="694" ht="14.4" customHeight="1" s="185">
      <c r="A694" s="257" t="inlineStr">
        <is>
          <t>📊 MOY.</t>
        </is>
      </c>
      <c r="C694" s="235" t="n"/>
      <c r="D694" s="258">
        <f>IF(COUNTA(D679:D693)=0,"",ROUND(AVERAGE(D679:D693),1))</f>
        <v/>
      </c>
      <c r="E694" s="258">
        <f>IF(COUNTA(E679:E693)=0,"",ROUND(AVERAGE(E679:E693),1))</f>
        <v/>
      </c>
      <c r="F694" s="258">
        <f>IF(COUNTA(F679:F693)=0,"",ROUND(AVERAGE(F679:F693),1))</f>
        <v/>
      </c>
      <c r="G694" s="258">
        <f>IF(COUNTA(G679:G693)=0,"",ROUND(AVERAGE(G679:G693),1))</f>
        <v/>
      </c>
      <c r="H694" s="258">
        <f>IF(COUNTA(H679:H693)=0,"",ROUND(AVERAGE(H679:H693),1))</f>
        <v/>
      </c>
      <c r="I694" s="258">
        <f>IF(COUNTA(I679:I693)=0,"",ROUND(AVERAGE(I679:I693),1))</f>
        <v/>
      </c>
      <c r="J694" s="258">
        <f>IF(COUNTA(J679:J693)=0,"",ROUND(AVERAGE(J679:J693),1))</f>
        <v/>
      </c>
      <c r="K694" s="258">
        <f>IF(COUNTA(K679:K693)=0,"",ROUND(AVERAGE(K679:K693),1))</f>
        <v/>
      </c>
      <c r="L694" s="258">
        <f>IF(COUNTA(L679:L693)=0,"",ROUND(AVERAGE(L679:L693),1))</f>
        <v/>
      </c>
      <c r="M694" s="258">
        <f>IF(COUNTA(M679:M693)=0,"",ROUND(AVERAGE(M679:M693),1))</f>
        <v/>
      </c>
      <c r="N694" s="258">
        <f>IF(COUNTA(N679:N693)=0,"",ROUND(AVERAGE(N679:N693),1))</f>
        <v/>
      </c>
      <c r="O694" s="258">
        <f>IF(COUNTA(O679:O693)=0,"",ROUND(AVERAGE(O679:O693),1))</f>
        <v/>
      </c>
      <c r="P694" s="258">
        <f>IF(COUNTA(P679:P693)=0,"",ROUND(AVERAGE(P679:P693),1))</f>
        <v/>
      </c>
      <c r="Q694" s="265">
        <f>IF(COUNTA(Q679:Q693)=0,"",ROUND(AVERAGE(Q679:Q693),1))</f>
        <v/>
      </c>
      <c r="S694" s="258">
        <f>IF(COUNTA(S679:S693)=0,"",ROUND(AVERAGE(S679:S693),1))</f>
        <v/>
      </c>
      <c r="T694" s="258">
        <f>IF(COUNTA(T679:T693)=0,"",ROUND(AVERAGE(T679:T693),1))</f>
        <v/>
      </c>
      <c r="U694" s="258">
        <f>IF(COUNTA(U679:U693)=0,"",ROUND(AVERAGE(U679:U693),1))</f>
        <v/>
      </c>
      <c r="V694" s="258">
        <f>IF(COUNTA(V679:V693)=0,"",ROUND(AVERAGE(V679:V693),1))</f>
        <v/>
      </c>
      <c r="W694" s="258">
        <f>IF(COUNTA(W679:W693)=0,"",ROUND(AVERAGE(W679:W693),1))</f>
        <v/>
      </c>
      <c r="X694" s="258">
        <f>IF(COUNTA(X679:X693)=0,"",ROUND(AVERAGE(X679:X693),1))</f>
        <v/>
      </c>
      <c r="Y694" s="258">
        <f>IF(COUNTA(Y679:Y693)=0,"",ROUND(AVERAGE(Y679:Y693),1))</f>
        <v/>
      </c>
      <c r="Z694" s="258">
        <f>IF(COUNTA(Z679:Z693)=0,"",ROUND(AVERAGE(Z679:Z693),1))</f>
        <v/>
      </c>
      <c r="AA694" s="258">
        <f>IF(COUNTA(AA679:AA693)=0,"",ROUND(AVERAGE(AA679:AA693),1))</f>
        <v/>
      </c>
      <c r="AB694" s="258">
        <f>IF(COUNTA(AB679:AB693)=0,"",ROUND(AVERAGE(AB679:AB693),1))</f>
        <v/>
      </c>
      <c r="AC694" s="258">
        <f>IF(COUNTA(AC679:AC693)=0,"",ROUND(AVERAGE(AC679:AC693),1))</f>
        <v/>
      </c>
      <c r="AD694" s="258">
        <f>IF(COUNTA(AD679:AD693)=0,"",ROUND(AVERAGE(AD679:AD693),1))</f>
        <v/>
      </c>
      <c r="AE694" s="258">
        <f>IF(COUNTA(AE679:AE693)=0,"",ROUND(AVERAGE(AE679:AE693),1))</f>
        <v/>
      </c>
      <c r="AF694" s="265">
        <f>IF(COUNTA(AF679:AF693)=0,"",ROUND(AVERAGE(AF679:AF693),1))</f>
        <v/>
      </c>
      <c r="AH694" s="258">
        <f>IF(COUNTA(AH679:AH693)=0,"",ROUND(AVERAGE(AH679:AH693),1))</f>
        <v/>
      </c>
      <c r="AI694" s="258">
        <f>IF(COUNTA(AI679:AI693)=0,"",ROUND(AVERAGE(AI679:AI693),1))</f>
        <v/>
      </c>
      <c r="AJ694" s="258">
        <f>IF(COUNTA(AJ679:AJ693)=0,"",ROUND(AVERAGE(AJ679:AJ693),1))</f>
        <v/>
      </c>
      <c r="AK694" s="258">
        <f>IF(COUNTA(AK679:AK693)=0,"",ROUND(AVERAGE(AK679:AK693),1))</f>
        <v/>
      </c>
      <c r="AL694" s="258">
        <f>IF(COUNTA(AL679:AL693)=0,"",ROUND(AVERAGE(AL679:AL693),1))</f>
        <v/>
      </c>
      <c r="AM694" s="258">
        <f>IF(COUNTA(AM679:AM693)=0,"",ROUND(AVERAGE(AM679:AM693),1))</f>
        <v/>
      </c>
      <c r="AN694" s="258">
        <f>IF(COUNTA(AN679:AN693)=0,"",ROUND(AVERAGE(AN679:AN693),1))</f>
        <v/>
      </c>
      <c r="AO694" s="258">
        <f>IF(COUNTA(AO679:AO693)=0,"",ROUND(AVERAGE(AO679:AO693),1))</f>
        <v/>
      </c>
      <c r="AP694" s="258">
        <f>IF(COUNTA(AP679:AP693)=0,"",ROUND(AVERAGE(AP679:AP693),1))</f>
        <v/>
      </c>
      <c r="AQ694" s="258">
        <f>IF(COUNTA(AQ679:AQ693)=0,"",ROUND(AVERAGE(AQ679:AQ693),1))</f>
        <v/>
      </c>
      <c r="AR694" s="258">
        <f>IF(COUNTA(AR679:AR693)=0,"",ROUND(AVERAGE(AR679:AR693),1))</f>
        <v/>
      </c>
      <c r="AS694" s="258">
        <f>IF(COUNTA(AS679:AS693)=0,"",ROUND(AVERAGE(AS679:AS693),1))</f>
        <v/>
      </c>
      <c r="AT694" s="258">
        <f>IF(COUNTA(AT679:AT693)=0,"",ROUND(AVERAGE(AT679:AT693),1))</f>
        <v/>
      </c>
      <c r="AU694" s="272">
        <f>IF(COUNTA(AU679:AU693)=0,"",ROUND(AVERAGE(AU679:AU693),1))</f>
        <v/>
      </c>
    </row>
    <row r="695" ht="30" customHeight="1" s="185">
      <c r="A695" s="261" t="inlineStr">
        <is>
          <t>N°</t>
        </is>
      </c>
      <c r="B695" s="247" t="inlineStr">
        <is>
          <t>📅 JEUDI</t>
        </is>
      </c>
      <c r="C695" s="228" t="n"/>
      <c r="D695" s="229" t="inlineStr">
        <is>
          <t>Règles</t>
        </is>
      </c>
      <c r="E695" s="229" t="inlineStr">
        <is>
          <t>Coopér.</t>
        </is>
      </c>
      <c r="F695" s="229" t="inlineStr">
        <is>
          <t>Comm.</t>
        </is>
      </c>
      <c r="G695" s="229" t="inlineStr">
        <is>
          <t>Entraide</t>
        </is>
      </c>
      <c r="H695" s="230" t="inlineStr">
        <is>
          <t>Initiat.</t>
        </is>
      </c>
      <c r="I695" s="230" t="inlineStr">
        <is>
          <t>Gest.mat</t>
        </is>
      </c>
      <c r="J695" s="230" t="inlineStr">
        <is>
          <t>Orga.</t>
        </is>
      </c>
      <c r="K695" s="231" t="inlineStr">
        <is>
          <t>Imagin.</t>
        </is>
      </c>
      <c r="L695" s="231" t="inlineStr">
        <is>
          <t>Expr.art</t>
        </is>
      </c>
      <c r="M695" s="231" t="inlineStr">
        <is>
          <t>Expr.corp</t>
        </is>
      </c>
      <c r="N695" s="232" t="inlineStr">
        <is>
          <t>Coord.</t>
        </is>
      </c>
      <c r="O695" s="232" t="inlineStr">
        <is>
          <t>Endur.</t>
        </is>
      </c>
      <c r="P695" s="232" t="inlineStr">
        <is>
          <t>Esp.sport</t>
        </is>
      </c>
      <c r="Q695" s="267" t="inlineStr">
        <is>
          <t>MOY</t>
        </is>
      </c>
      <c r="R695" s="268" t="inlineStr">
        <is>
          <t>▼ Activité</t>
        </is>
      </c>
      <c r="S695" s="229" t="inlineStr">
        <is>
          <t>Règles</t>
        </is>
      </c>
      <c r="T695" s="229" t="inlineStr">
        <is>
          <t>Coopér.</t>
        </is>
      </c>
      <c r="U695" s="229" t="inlineStr">
        <is>
          <t>Comm.</t>
        </is>
      </c>
      <c r="V695" s="229" t="inlineStr">
        <is>
          <t>Entraide</t>
        </is>
      </c>
      <c r="W695" s="230" t="inlineStr">
        <is>
          <t>Initiat.</t>
        </is>
      </c>
      <c r="X695" s="230" t="inlineStr">
        <is>
          <t>Gest.mat</t>
        </is>
      </c>
      <c r="Y695" s="230" t="inlineStr">
        <is>
          <t>Orga.</t>
        </is>
      </c>
      <c r="Z695" s="231" t="inlineStr">
        <is>
          <t>Imagin.</t>
        </is>
      </c>
      <c r="AA695" s="231" t="inlineStr">
        <is>
          <t>Expr.art</t>
        </is>
      </c>
      <c r="AB695" s="231" t="inlineStr">
        <is>
          <t>Expr.corp</t>
        </is>
      </c>
      <c r="AC695" s="232" t="inlineStr">
        <is>
          <t>Coord.</t>
        </is>
      </c>
      <c r="AD695" s="232" t="inlineStr">
        <is>
          <t>Endur.</t>
        </is>
      </c>
      <c r="AE695" s="232" t="inlineStr">
        <is>
          <t>Esp.sport</t>
        </is>
      </c>
      <c r="AF695" s="267" t="inlineStr">
        <is>
          <t>MOY</t>
        </is>
      </c>
      <c r="AH695" s="229" t="inlineStr">
        <is>
          <t>Règles</t>
        </is>
      </c>
      <c r="AI695" s="229" t="inlineStr">
        <is>
          <t>Coopér.</t>
        </is>
      </c>
      <c r="AJ695" s="229" t="inlineStr">
        <is>
          <t>Comm.</t>
        </is>
      </c>
      <c r="AK695" s="229" t="inlineStr">
        <is>
          <t>Entraide</t>
        </is>
      </c>
      <c r="AL695" s="230" t="inlineStr">
        <is>
          <t>Initiat.</t>
        </is>
      </c>
      <c r="AM695" s="230" t="inlineStr">
        <is>
          <t>Gest.mat</t>
        </is>
      </c>
      <c r="AN695" s="230" t="inlineStr">
        <is>
          <t>Orga.</t>
        </is>
      </c>
      <c r="AO695" s="231" t="inlineStr">
        <is>
          <t>Imagin.</t>
        </is>
      </c>
      <c r="AP695" s="231" t="inlineStr">
        <is>
          <t>Expr.art</t>
        </is>
      </c>
      <c r="AQ695" s="231" t="inlineStr">
        <is>
          <t>Expr.corp</t>
        </is>
      </c>
      <c r="AR695" s="232" t="inlineStr">
        <is>
          <t>Coord.</t>
        </is>
      </c>
      <c r="AS695" s="232" t="inlineStr">
        <is>
          <t>Endur.</t>
        </is>
      </c>
      <c r="AT695" s="232" t="inlineStr">
        <is>
          <t>Esp.sport</t>
        </is>
      </c>
      <c r="AU695" s="269" t="inlineStr">
        <is>
          <t>MOY</t>
        </is>
      </c>
    </row>
    <row r="696" ht="14.4" customHeight="1" s="185">
      <c r="A696" s="255" t="n">
        <v>1</v>
      </c>
      <c r="B696" s="194">
        <f t="array" ref="B696:B696">IFERROR(INDEX(Liste_Enfants!B$4:B$53,SMALL(IF(Liste_Enfants!E$4:E$53="D",ROW(Liste_Enfants!E$4:E$53)-3),1))&amp;" "&amp;INDEX(Liste_Enfants!C$4:C$53,SMALL(IF(Liste_Enfants!E$4:E$53="D",ROW(Liste_Enfants!E$4:E$53)-3),1)),"")</f>
        <v/>
      </c>
      <c r="C696" s="235" t="n"/>
      <c r="D696" s="256" t="n"/>
      <c r="E696" s="256" t="n"/>
      <c r="F696" s="256" t="n"/>
      <c r="G696" s="256" t="n"/>
      <c r="H696" s="256" t="n"/>
      <c r="I696" s="256" t="n"/>
      <c r="J696" s="256" t="n"/>
      <c r="K696" s="256" t="n"/>
      <c r="L696" s="256" t="n"/>
      <c r="M696" s="256" t="n"/>
      <c r="N696" s="256" t="n"/>
      <c r="O696" s="256" t="n"/>
      <c r="P696" s="256" t="n"/>
      <c r="Q696" s="264">
        <f>IF(COUNTA(D696:P696)=0,"",ROUND(AVERAGE(D696:P696),1))</f>
        <v/>
      </c>
      <c r="S696" s="256" t="n"/>
      <c r="T696" s="256" t="n"/>
      <c r="U696" s="256" t="n"/>
      <c r="V696" s="256" t="n"/>
      <c r="W696" s="256" t="n"/>
      <c r="X696" s="256" t="n"/>
      <c r="Y696" s="256" t="n"/>
      <c r="Z696" s="256" t="n"/>
      <c r="AA696" s="256" t="n"/>
      <c r="AB696" s="256" t="n"/>
      <c r="AC696" s="256" t="n"/>
      <c r="AD696" s="256" t="n"/>
      <c r="AE696" s="256" t="n"/>
      <c r="AF696" s="264">
        <f>IF(COUNTA(S696:AE696)=0,"",ROUND(AVERAGE(S696:AE696),1))</f>
        <v/>
      </c>
      <c r="AH696" s="256" t="n"/>
      <c r="AI696" s="256" t="n"/>
      <c r="AJ696" s="256" t="n"/>
      <c r="AK696" s="256" t="n"/>
      <c r="AL696" s="256" t="n"/>
      <c r="AM696" s="256" t="n"/>
      <c r="AN696" s="256" t="n"/>
      <c r="AO696" s="256" t="n"/>
      <c r="AP696" s="256" t="n"/>
      <c r="AQ696" s="256" t="n"/>
      <c r="AR696" s="256" t="n"/>
      <c r="AS696" s="256" t="n"/>
      <c r="AT696" s="256" t="n"/>
      <c r="AU696" s="237">
        <f>IF(COUNTA(AH696:AT696)=0,"",ROUND(AVERAGE(AH696:AT696),1))</f>
        <v/>
      </c>
    </row>
    <row r="697" ht="14.4" customHeight="1" s="185">
      <c r="A697" s="255" t="n">
        <v>2</v>
      </c>
      <c r="B697" s="194">
        <f t="array" ref="B697:B697">IFERROR(INDEX(Liste_Enfants!B$4:B$53,SMALL(IF(Liste_Enfants!E$4:E$53="D",ROW(Liste_Enfants!E$4:E$53)-3),2))&amp;" "&amp;INDEX(Liste_Enfants!C$4:C$53,SMALL(IF(Liste_Enfants!E$4:E$53="D",ROW(Liste_Enfants!E$4:E$53)-3),2)),"")</f>
        <v/>
      </c>
      <c r="C697" s="235" t="n"/>
      <c r="D697" s="256" t="n"/>
      <c r="E697" s="256" t="n"/>
      <c r="F697" s="256" t="n"/>
      <c r="G697" s="256" t="n"/>
      <c r="H697" s="256" t="n"/>
      <c r="I697" s="256" t="n"/>
      <c r="J697" s="256" t="n"/>
      <c r="K697" s="256" t="n"/>
      <c r="L697" s="256" t="n"/>
      <c r="M697" s="256" t="n"/>
      <c r="N697" s="256" t="n"/>
      <c r="O697" s="256" t="n"/>
      <c r="P697" s="256" t="n"/>
      <c r="Q697" s="264">
        <f>IF(COUNTA(D697:P697)=0,"",ROUND(AVERAGE(D697:P697),1))</f>
        <v/>
      </c>
      <c r="S697" s="256" t="n"/>
      <c r="T697" s="256" t="n"/>
      <c r="U697" s="256" t="n"/>
      <c r="V697" s="256" t="n"/>
      <c r="W697" s="256" t="n"/>
      <c r="X697" s="256" t="n"/>
      <c r="Y697" s="256" t="n"/>
      <c r="Z697" s="256" t="n"/>
      <c r="AA697" s="256" t="n"/>
      <c r="AB697" s="256" t="n"/>
      <c r="AC697" s="256" t="n"/>
      <c r="AD697" s="256" t="n"/>
      <c r="AE697" s="256" t="n"/>
      <c r="AF697" s="264">
        <f>IF(COUNTA(S697:AE697)=0,"",ROUND(AVERAGE(S697:AE697),1))</f>
        <v/>
      </c>
      <c r="AH697" s="256" t="n"/>
      <c r="AI697" s="256" t="n"/>
      <c r="AJ697" s="256" t="n"/>
      <c r="AK697" s="256" t="n"/>
      <c r="AL697" s="256" t="n"/>
      <c r="AM697" s="256" t="n"/>
      <c r="AN697" s="256" t="n"/>
      <c r="AO697" s="256" t="n"/>
      <c r="AP697" s="256" t="n"/>
      <c r="AQ697" s="256" t="n"/>
      <c r="AR697" s="256" t="n"/>
      <c r="AS697" s="256" t="n"/>
      <c r="AT697" s="256" t="n"/>
      <c r="AU697" s="237">
        <f>IF(COUNTA(AH697:AT697)=0,"",ROUND(AVERAGE(AH697:AT697),1))</f>
        <v/>
      </c>
    </row>
    <row r="698" ht="14.4" customHeight="1" s="185">
      <c r="A698" s="255" t="n">
        <v>3</v>
      </c>
      <c r="B698" s="194">
        <f t="array" ref="B698:B698">IFERROR(INDEX(Liste_Enfants!B$4:B$53,SMALL(IF(Liste_Enfants!E$4:E$53="D",ROW(Liste_Enfants!E$4:E$53)-3),3))&amp;" "&amp;INDEX(Liste_Enfants!C$4:C$53,SMALL(IF(Liste_Enfants!E$4:E$53="D",ROW(Liste_Enfants!E$4:E$53)-3),3)),"")</f>
        <v/>
      </c>
      <c r="C698" s="235" t="n"/>
      <c r="D698" s="256" t="n"/>
      <c r="E698" s="256" t="n"/>
      <c r="F698" s="256" t="n"/>
      <c r="G698" s="256" t="n"/>
      <c r="H698" s="256" t="n"/>
      <c r="I698" s="256" t="n"/>
      <c r="J698" s="256" t="n"/>
      <c r="K698" s="256" t="n"/>
      <c r="L698" s="256" t="n"/>
      <c r="M698" s="256" t="n"/>
      <c r="N698" s="256" t="n"/>
      <c r="O698" s="256" t="n"/>
      <c r="P698" s="256" t="n"/>
      <c r="Q698" s="264">
        <f>IF(COUNTA(D698:P698)=0,"",ROUND(AVERAGE(D698:P698),1))</f>
        <v/>
      </c>
      <c r="S698" s="256" t="n"/>
      <c r="T698" s="256" t="n"/>
      <c r="U698" s="256" t="n"/>
      <c r="V698" s="256" t="n"/>
      <c r="W698" s="256" t="n"/>
      <c r="X698" s="256" t="n"/>
      <c r="Y698" s="256" t="n"/>
      <c r="Z698" s="256" t="n"/>
      <c r="AA698" s="256" t="n"/>
      <c r="AB698" s="256" t="n"/>
      <c r="AC698" s="256" t="n"/>
      <c r="AD698" s="256" t="n"/>
      <c r="AE698" s="256" t="n"/>
      <c r="AF698" s="264">
        <f>IF(COUNTA(S698:AE698)=0,"",ROUND(AVERAGE(S698:AE698),1))</f>
        <v/>
      </c>
      <c r="AH698" s="256" t="n"/>
      <c r="AI698" s="256" t="n"/>
      <c r="AJ698" s="256" t="n"/>
      <c r="AK698" s="256" t="n"/>
      <c r="AL698" s="256" t="n"/>
      <c r="AM698" s="256" t="n"/>
      <c r="AN698" s="256" t="n"/>
      <c r="AO698" s="256" t="n"/>
      <c r="AP698" s="256" t="n"/>
      <c r="AQ698" s="256" t="n"/>
      <c r="AR698" s="256" t="n"/>
      <c r="AS698" s="256" t="n"/>
      <c r="AT698" s="256" t="n"/>
      <c r="AU698" s="237">
        <f>IF(COUNTA(AH698:AT698)=0,"",ROUND(AVERAGE(AH698:AT698),1))</f>
        <v/>
      </c>
    </row>
    <row r="699" ht="14.4" customHeight="1" s="185">
      <c r="A699" s="255" t="n">
        <v>4</v>
      </c>
      <c r="B699" s="194">
        <f t="array" ref="B699:B699">IFERROR(INDEX(Liste_Enfants!B$4:B$53,SMALL(IF(Liste_Enfants!E$4:E$53="D",ROW(Liste_Enfants!E$4:E$53)-3),4))&amp;" "&amp;INDEX(Liste_Enfants!C$4:C$53,SMALL(IF(Liste_Enfants!E$4:E$53="D",ROW(Liste_Enfants!E$4:E$53)-3),4)),"")</f>
        <v/>
      </c>
      <c r="C699" s="235" t="n"/>
      <c r="D699" s="256" t="n"/>
      <c r="E699" s="256" t="n"/>
      <c r="F699" s="256" t="n"/>
      <c r="G699" s="256" t="n"/>
      <c r="H699" s="256" t="n"/>
      <c r="I699" s="256" t="n"/>
      <c r="J699" s="256" t="n"/>
      <c r="K699" s="256" t="n"/>
      <c r="L699" s="256" t="n"/>
      <c r="M699" s="256" t="n"/>
      <c r="N699" s="256" t="n"/>
      <c r="O699" s="256" t="n"/>
      <c r="P699" s="256" t="n"/>
      <c r="Q699" s="264">
        <f>IF(COUNTA(D699:P699)=0,"",ROUND(AVERAGE(D699:P699),1))</f>
        <v/>
      </c>
      <c r="S699" s="256" t="n"/>
      <c r="T699" s="256" t="n"/>
      <c r="U699" s="256" t="n"/>
      <c r="V699" s="256" t="n"/>
      <c r="W699" s="256" t="n"/>
      <c r="X699" s="256" t="n"/>
      <c r="Y699" s="256" t="n"/>
      <c r="Z699" s="256" t="n"/>
      <c r="AA699" s="256" t="n"/>
      <c r="AB699" s="256" t="n"/>
      <c r="AC699" s="256" t="n"/>
      <c r="AD699" s="256" t="n"/>
      <c r="AE699" s="256" t="n"/>
      <c r="AF699" s="264">
        <f>IF(COUNTA(S699:AE699)=0,"",ROUND(AVERAGE(S699:AE699),1))</f>
        <v/>
      </c>
      <c r="AH699" s="256" t="n"/>
      <c r="AI699" s="256" t="n"/>
      <c r="AJ699" s="256" t="n"/>
      <c r="AK699" s="256" t="n"/>
      <c r="AL699" s="256" t="n"/>
      <c r="AM699" s="256" t="n"/>
      <c r="AN699" s="256" t="n"/>
      <c r="AO699" s="256" t="n"/>
      <c r="AP699" s="256" t="n"/>
      <c r="AQ699" s="256" t="n"/>
      <c r="AR699" s="256" t="n"/>
      <c r="AS699" s="256" t="n"/>
      <c r="AT699" s="256" t="n"/>
      <c r="AU699" s="237">
        <f>IF(COUNTA(AH699:AT699)=0,"",ROUND(AVERAGE(AH699:AT699),1))</f>
        <v/>
      </c>
    </row>
    <row r="700" ht="14.4" customHeight="1" s="185">
      <c r="A700" s="255" t="n">
        <v>5</v>
      </c>
      <c r="B700" s="194">
        <f t="array" ref="B700:B700">IFERROR(INDEX(Liste_Enfants!B$4:B$53,SMALL(IF(Liste_Enfants!E$4:E$53="D",ROW(Liste_Enfants!E$4:E$53)-3),5))&amp;" "&amp;INDEX(Liste_Enfants!C$4:C$53,SMALL(IF(Liste_Enfants!E$4:E$53="D",ROW(Liste_Enfants!E$4:E$53)-3),5)),"")</f>
        <v/>
      </c>
      <c r="C700" s="235" t="n"/>
      <c r="D700" s="256" t="n"/>
      <c r="E700" s="256" t="n"/>
      <c r="F700" s="256" t="n"/>
      <c r="G700" s="256" t="n"/>
      <c r="H700" s="256" t="n"/>
      <c r="I700" s="256" t="n"/>
      <c r="J700" s="256" t="n"/>
      <c r="K700" s="256" t="n"/>
      <c r="L700" s="256" t="n"/>
      <c r="M700" s="256" t="n"/>
      <c r="N700" s="256" t="n"/>
      <c r="O700" s="256" t="n"/>
      <c r="P700" s="256" t="n"/>
      <c r="Q700" s="264">
        <f>IF(COUNTA(D700:P700)=0,"",ROUND(AVERAGE(D700:P700),1))</f>
        <v/>
      </c>
      <c r="S700" s="256" t="n"/>
      <c r="T700" s="256" t="n"/>
      <c r="U700" s="256" t="n"/>
      <c r="V700" s="256" t="n"/>
      <c r="W700" s="256" t="n"/>
      <c r="X700" s="256" t="n"/>
      <c r="Y700" s="256" t="n"/>
      <c r="Z700" s="256" t="n"/>
      <c r="AA700" s="256" t="n"/>
      <c r="AB700" s="256" t="n"/>
      <c r="AC700" s="256" t="n"/>
      <c r="AD700" s="256" t="n"/>
      <c r="AE700" s="256" t="n"/>
      <c r="AF700" s="264">
        <f>IF(COUNTA(S700:AE700)=0,"",ROUND(AVERAGE(S700:AE700),1))</f>
        <v/>
      </c>
      <c r="AH700" s="256" t="n"/>
      <c r="AI700" s="256" t="n"/>
      <c r="AJ700" s="256" t="n"/>
      <c r="AK700" s="256" t="n"/>
      <c r="AL700" s="256" t="n"/>
      <c r="AM700" s="256" t="n"/>
      <c r="AN700" s="256" t="n"/>
      <c r="AO700" s="256" t="n"/>
      <c r="AP700" s="256" t="n"/>
      <c r="AQ700" s="256" t="n"/>
      <c r="AR700" s="256" t="n"/>
      <c r="AS700" s="256" t="n"/>
      <c r="AT700" s="256" t="n"/>
      <c r="AU700" s="237">
        <f>IF(COUNTA(AH700:AT700)=0,"",ROUND(AVERAGE(AH700:AT700),1))</f>
        <v/>
      </c>
    </row>
    <row r="701" ht="14.4" customHeight="1" s="185">
      <c r="A701" s="255" t="n">
        <v>6</v>
      </c>
      <c r="B701" s="194">
        <f t="array" ref="B701:B701">IFERROR(INDEX(Liste_Enfants!B$4:B$53,SMALL(IF(Liste_Enfants!E$4:E$53="D",ROW(Liste_Enfants!E$4:E$53)-3),6))&amp;" "&amp;INDEX(Liste_Enfants!C$4:C$53,SMALL(IF(Liste_Enfants!E$4:E$53="D",ROW(Liste_Enfants!E$4:E$53)-3),6)),"")</f>
        <v/>
      </c>
      <c r="C701" s="235" t="n"/>
      <c r="D701" s="256" t="n"/>
      <c r="E701" s="256" t="n"/>
      <c r="F701" s="256" t="n"/>
      <c r="G701" s="256" t="n"/>
      <c r="H701" s="256" t="n"/>
      <c r="I701" s="256" t="n"/>
      <c r="J701" s="256" t="n"/>
      <c r="K701" s="256" t="n"/>
      <c r="L701" s="256" t="n"/>
      <c r="M701" s="256" t="n"/>
      <c r="N701" s="256" t="n"/>
      <c r="O701" s="256" t="n"/>
      <c r="P701" s="256" t="n"/>
      <c r="Q701" s="264">
        <f>IF(COUNTA(D701:P701)=0,"",ROUND(AVERAGE(D701:P701),1))</f>
        <v/>
      </c>
      <c r="S701" s="256" t="n"/>
      <c r="T701" s="256" t="n"/>
      <c r="U701" s="256" t="n"/>
      <c r="V701" s="256" t="n"/>
      <c r="W701" s="256" t="n"/>
      <c r="X701" s="256" t="n"/>
      <c r="Y701" s="256" t="n"/>
      <c r="Z701" s="256" t="n"/>
      <c r="AA701" s="256" t="n"/>
      <c r="AB701" s="256" t="n"/>
      <c r="AC701" s="256" t="n"/>
      <c r="AD701" s="256" t="n"/>
      <c r="AE701" s="256" t="n"/>
      <c r="AF701" s="264">
        <f>IF(COUNTA(S701:AE701)=0,"",ROUND(AVERAGE(S701:AE701),1))</f>
        <v/>
      </c>
      <c r="AH701" s="256" t="n"/>
      <c r="AI701" s="256" t="n"/>
      <c r="AJ701" s="256" t="n"/>
      <c r="AK701" s="256" t="n"/>
      <c r="AL701" s="256" t="n"/>
      <c r="AM701" s="256" t="n"/>
      <c r="AN701" s="256" t="n"/>
      <c r="AO701" s="256" t="n"/>
      <c r="AP701" s="256" t="n"/>
      <c r="AQ701" s="256" t="n"/>
      <c r="AR701" s="256" t="n"/>
      <c r="AS701" s="256" t="n"/>
      <c r="AT701" s="256" t="n"/>
      <c r="AU701" s="237">
        <f>IF(COUNTA(AH701:AT701)=0,"",ROUND(AVERAGE(AH701:AT701),1))</f>
        <v/>
      </c>
    </row>
    <row r="702" ht="14.4" customHeight="1" s="185">
      <c r="A702" s="255" t="n">
        <v>7</v>
      </c>
      <c r="B702" s="194">
        <f t="array" ref="B702:B702">IFERROR(INDEX(Liste_Enfants!B$4:B$53,SMALL(IF(Liste_Enfants!E$4:E$53="D",ROW(Liste_Enfants!E$4:E$53)-3),7))&amp;" "&amp;INDEX(Liste_Enfants!C$4:C$53,SMALL(IF(Liste_Enfants!E$4:E$53="D",ROW(Liste_Enfants!E$4:E$53)-3),7)),"")</f>
        <v/>
      </c>
      <c r="C702" s="235" t="n"/>
      <c r="D702" s="256" t="n"/>
      <c r="E702" s="256" t="n"/>
      <c r="F702" s="256" t="n"/>
      <c r="G702" s="256" t="n"/>
      <c r="H702" s="256" t="n"/>
      <c r="I702" s="256" t="n"/>
      <c r="J702" s="256" t="n"/>
      <c r="K702" s="256" t="n"/>
      <c r="L702" s="256" t="n"/>
      <c r="M702" s="256" t="n"/>
      <c r="N702" s="256" t="n"/>
      <c r="O702" s="256" t="n"/>
      <c r="P702" s="256" t="n"/>
      <c r="Q702" s="264">
        <f>IF(COUNTA(D702:P702)=0,"",ROUND(AVERAGE(D702:P702),1))</f>
        <v/>
      </c>
      <c r="S702" s="256" t="n"/>
      <c r="T702" s="256" t="n"/>
      <c r="U702" s="256" t="n"/>
      <c r="V702" s="256" t="n"/>
      <c r="W702" s="256" t="n"/>
      <c r="X702" s="256" t="n"/>
      <c r="Y702" s="256" t="n"/>
      <c r="Z702" s="256" t="n"/>
      <c r="AA702" s="256" t="n"/>
      <c r="AB702" s="256" t="n"/>
      <c r="AC702" s="256" t="n"/>
      <c r="AD702" s="256" t="n"/>
      <c r="AE702" s="256" t="n"/>
      <c r="AF702" s="264">
        <f>IF(COUNTA(S702:AE702)=0,"",ROUND(AVERAGE(S702:AE702),1))</f>
        <v/>
      </c>
      <c r="AH702" s="256" t="n"/>
      <c r="AI702" s="256" t="n"/>
      <c r="AJ702" s="256" t="n"/>
      <c r="AK702" s="256" t="n"/>
      <c r="AL702" s="256" t="n"/>
      <c r="AM702" s="256" t="n"/>
      <c r="AN702" s="256" t="n"/>
      <c r="AO702" s="256" t="n"/>
      <c r="AP702" s="256" t="n"/>
      <c r="AQ702" s="256" t="n"/>
      <c r="AR702" s="256" t="n"/>
      <c r="AS702" s="256" t="n"/>
      <c r="AT702" s="256" t="n"/>
      <c r="AU702" s="237">
        <f>IF(COUNTA(AH702:AT702)=0,"",ROUND(AVERAGE(AH702:AT702),1))</f>
        <v/>
      </c>
    </row>
    <row r="703" ht="14.4" customHeight="1" s="185">
      <c r="A703" s="255" t="n">
        <v>8</v>
      </c>
      <c r="B703" s="194">
        <f t="array" ref="B703:B703">IFERROR(INDEX(Liste_Enfants!B$4:B$53,SMALL(IF(Liste_Enfants!E$4:E$53="D",ROW(Liste_Enfants!E$4:E$53)-3),8))&amp;" "&amp;INDEX(Liste_Enfants!C$4:C$53,SMALL(IF(Liste_Enfants!E$4:E$53="D",ROW(Liste_Enfants!E$4:E$53)-3),8)),"")</f>
        <v/>
      </c>
      <c r="C703" s="235" t="n"/>
      <c r="D703" s="256" t="n"/>
      <c r="E703" s="256" t="n"/>
      <c r="F703" s="256" t="n"/>
      <c r="G703" s="256" t="n"/>
      <c r="H703" s="256" t="n"/>
      <c r="I703" s="256" t="n"/>
      <c r="J703" s="256" t="n"/>
      <c r="K703" s="256" t="n"/>
      <c r="L703" s="256" t="n"/>
      <c r="M703" s="256" t="n"/>
      <c r="N703" s="256" t="n"/>
      <c r="O703" s="256" t="n"/>
      <c r="P703" s="256" t="n"/>
      <c r="Q703" s="264">
        <f>IF(COUNTA(D703:P703)=0,"",ROUND(AVERAGE(D703:P703),1))</f>
        <v/>
      </c>
      <c r="S703" s="256" t="n"/>
      <c r="T703" s="256" t="n"/>
      <c r="U703" s="256" t="n"/>
      <c r="V703" s="256" t="n"/>
      <c r="W703" s="256" t="n"/>
      <c r="X703" s="256" t="n"/>
      <c r="Y703" s="256" t="n"/>
      <c r="Z703" s="256" t="n"/>
      <c r="AA703" s="256" t="n"/>
      <c r="AB703" s="256" t="n"/>
      <c r="AC703" s="256" t="n"/>
      <c r="AD703" s="256" t="n"/>
      <c r="AE703" s="256" t="n"/>
      <c r="AF703" s="264">
        <f>IF(COUNTA(S703:AE703)=0,"",ROUND(AVERAGE(S703:AE703),1))</f>
        <v/>
      </c>
      <c r="AH703" s="256" t="n"/>
      <c r="AI703" s="256" t="n"/>
      <c r="AJ703" s="256" t="n"/>
      <c r="AK703" s="256" t="n"/>
      <c r="AL703" s="256" t="n"/>
      <c r="AM703" s="256" t="n"/>
      <c r="AN703" s="256" t="n"/>
      <c r="AO703" s="256" t="n"/>
      <c r="AP703" s="256" t="n"/>
      <c r="AQ703" s="256" t="n"/>
      <c r="AR703" s="256" t="n"/>
      <c r="AS703" s="256" t="n"/>
      <c r="AT703" s="256" t="n"/>
      <c r="AU703" s="237">
        <f>IF(COUNTA(AH703:AT703)=0,"",ROUND(AVERAGE(AH703:AT703),1))</f>
        <v/>
      </c>
    </row>
    <row r="704" ht="14.4" customHeight="1" s="185">
      <c r="A704" s="255" t="n">
        <v>9</v>
      </c>
      <c r="B704" s="194">
        <f t="array" ref="B704:B704">IFERROR(INDEX(Liste_Enfants!B$4:B$53,SMALL(IF(Liste_Enfants!E$4:E$53="D",ROW(Liste_Enfants!E$4:E$53)-3),9))&amp;" "&amp;INDEX(Liste_Enfants!C$4:C$53,SMALL(IF(Liste_Enfants!E$4:E$53="D",ROW(Liste_Enfants!E$4:E$53)-3),9)),"")</f>
        <v/>
      </c>
      <c r="C704" s="235" t="n"/>
      <c r="D704" s="256" t="n"/>
      <c r="E704" s="256" t="n"/>
      <c r="F704" s="256" t="n"/>
      <c r="G704" s="256" t="n"/>
      <c r="H704" s="256" t="n"/>
      <c r="I704" s="256" t="n"/>
      <c r="J704" s="256" t="n"/>
      <c r="K704" s="256" t="n"/>
      <c r="L704" s="256" t="n"/>
      <c r="M704" s="256" t="n"/>
      <c r="N704" s="256" t="n"/>
      <c r="O704" s="256" t="n"/>
      <c r="P704" s="256" t="n"/>
      <c r="Q704" s="264">
        <f>IF(COUNTA(D704:P704)=0,"",ROUND(AVERAGE(D704:P704),1))</f>
        <v/>
      </c>
      <c r="S704" s="256" t="n"/>
      <c r="T704" s="256" t="n"/>
      <c r="U704" s="256" t="n"/>
      <c r="V704" s="256" t="n"/>
      <c r="W704" s="256" t="n"/>
      <c r="X704" s="256" t="n"/>
      <c r="Y704" s="256" t="n"/>
      <c r="Z704" s="256" t="n"/>
      <c r="AA704" s="256" t="n"/>
      <c r="AB704" s="256" t="n"/>
      <c r="AC704" s="256" t="n"/>
      <c r="AD704" s="256" t="n"/>
      <c r="AE704" s="256" t="n"/>
      <c r="AF704" s="264">
        <f>IF(COUNTA(S704:AE704)=0,"",ROUND(AVERAGE(S704:AE704),1))</f>
        <v/>
      </c>
      <c r="AH704" s="256" t="n"/>
      <c r="AI704" s="256" t="n"/>
      <c r="AJ704" s="256" t="n"/>
      <c r="AK704" s="256" t="n"/>
      <c r="AL704" s="256" t="n"/>
      <c r="AM704" s="256" t="n"/>
      <c r="AN704" s="256" t="n"/>
      <c r="AO704" s="256" t="n"/>
      <c r="AP704" s="256" t="n"/>
      <c r="AQ704" s="256" t="n"/>
      <c r="AR704" s="256" t="n"/>
      <c r="AS704" s="256" t="n"/>
      <c r="AT704" s="256" t="n"/>
      <c r="AU704" s="237">
        <f>IF(COUNTA(AH704:AT704)=0,"",ROUND(AVERAGE(AH704:AT704),1))</f>
        <v/>
      </c>
    </row>
    <row r="705" ht="14.4" customHeight="1" s="185">
      <c r="A705" s="255" t="n">
        <v>10</v>
      </c>
      <c r="B705" s="194">
        <f t="array" ref="B705:B705">IFERROR(INDEX(Liste_Enfants!B$4:B$53,SMALL(IF(Liste_Enfants!E$4:E$53="D",ROW(Liste_Enfants!E$4:E$53)-3),10))&amp;" "&amp;INDEX(Liste_Enfants!C$4:C$53,SMALL(IF(Liste_Enfants!E$4:E$53="D",ROW(Liste_Enfants!E$4:E$53)-3),10)),"")</f>
        <v/>
      </c>
      <c r="C705" s="235" t="n"/>
      <c r="D705" s="256" t="n"/>
      <c r="E705" s="256" t="n"/>
      <c r="F705" s="256" t="n"/>
      <c r="G705" s="256" t="n"/>
      <c r="H705" s="256" t="n"/>
      <c r="I705" s="256" t="n"/>
      <c r="J705" s="256" t="n"/>
      <c r="K705" s="256" t="n"/>
      <c r="L705" s="256" t="n"/>
      <c r="M705" s="256" t="n"/>
      <c r="N705" s="256" t="n"/>
      <c r="O705" s="256" t="n"/>
      <c r="P705" s="256" t="n"/>
      <c r="Q705" s="264">
        <f>IF(COUNTA(D705:P705)=0,"",ROUND(AVERAGE(D705:P705),1))</f>
        <v/>
      </c>
      <c r="S705" s="256" t="n"/>
      <c r="T705" s="256" t="n"/>
      <c r="U705" s="256" t="n"/>
      <c r="V705" s="256" t="n"/>
      <c r="W705" s="256" t="n"/>
      <c r="X705" s="256" t="n"/>
      <c r="Y705" s="256" t="n"/>
      <c r="Z705" s="256" t="n"/>
      <c r="AA705" s="256" t="n"/>
      <c r="AB705" s="256" t="n"/>
      <c r="AC705" s="256" t="n"/>
      <c r="AD705" s="256" t="n"/>
      <c r="AE705" s="256" t="n"/>
      <c r="AF705" s="264">
        <f>IF(COUNTA(S705:AE705)=0,"",ROUND(AVERAGE(S705:AE705),1))</f>
        <v/>
      </c>
      <c r="AH705" s="256" t="n"/>
      <c r="AI705" s="256" t="n"/>
      <c r="AJ705" s="256" t="n"/>
      <c r="AK705" s="256" t="n"/>
      <c r="AL705" s="256" t="n"/>
      <c r="AM705" s="256" t="n"/>
      <c r="AN705" s="256" t="n"/>
      <c r="AO705" s="256" t="n"/>
      <c r="AP705" s="256" t="n"/>
      <c r="AQ705" s="256" t="n"/>
      <c r="AR705" s="256" t="n"/>
      <c r="AS705" s="256" t="n"/>
      <c r="AT705" s="256" t="n"/>
      <c r="AU705" s="237">
        <f>IF(COUNTA(AH705:AT705)=0,"",ROUND(AVERAGE(AH705:AT705),1))</f>
        <v/>
      </c>
    </row>
    <row r="706" ht="14.4" customHeight="1" s="185">
      <c r="A706" s="255" t="n">
        <v>11</v>
      </c>
      <c r="B706" s="194">
        <f t="array" ref="B706:B706">IFERROR(INDEX(Liste_Enfants!B$4:B$53,SMALL(IF(Liste_Enfants!E$4:E$53="D",ROW(Liste_Enfants!E$4:E$53)-3),11))&amp;" "&amp;INDEX(Liste_Enfants!C$4:C$53,SMALL(IF(Liste_Enfants!E$4:E$53="D",ROW(Liste_Enfants!E$4:E$53)-3),11)),"")</f>
        <v/>
      </c>
      <c r="C706" s="235" t="n"/>
      <c r="D706" s="256" t="n"/>
      <c r="E706" s="256" t="n"/>
      <c r="F706" s="256" t="n"/>
      <c r="G706" s="256" t="n"/>
      <c r="H706" s="256" t="n"/>
      <c r="I706" s="256" t="n"/>
      <c r="J706" s="256" t="n"/>
      <c r="K706" s="256" t="n"/>
      <c r="L706" s="256" t="n"/>
      <c r="M706" s="256" t="n"/>
      <c r="N706" s="256" t="n"/>
      <c r="O706" s="256" t="n"/>
      <c r="P706" s="256" t="n"/>
      <c r="Q706" s="264">
        <f>IF(COUNTA(D706:P706)=0,"",ROUND(AVERAGE(D706:P706),1))</f>
        <v/>
      </c>
      <c r="S706" s="256" t="n"/>
      <c r="T706" s="256" t="n"/>
      <c r="U706" s="256" t="n"/>
      <c r="V706" s="256" t="n"/>
      <c r="W706" s="256" t="n"/>
      <c r="X706" s="256" t="n"/>
      <c r="Y706" s="256" t="n"/>
      <c r="Z706" s="256" t="n"/>
      <c r="AA706" s="256" t="n"/>
      <c r="AB706" s="256" t="n"/>
      <c r="AC706" s="256" t="n"/>
      <c r="AD706" s="256" t="n"/>
      <c r="AE706" s="256" t="n"/>
      <c r="AF706" s="264">
        <f>IF(COUNTA(S706:AE706)=0,"",ROUND(AVERAGE(S706:AE706),1))</f>
        <v/>
      </c>
      <c r="AH706" s="256" t="n"/>
      <c r="AI706" s="256" t="n"/>
      <c r="AJ706" s="256" t="n"/>
      <c r="AK706" s="256" t="n"/>
      <c r="AL706" s="256" t="n"/>
      <c r="AM706" s="256" t="n"/>
      <c r="AN706" s="256" t="n"/>
      <c r="AO706" s="256" t="n"/>
      <c r="AP706" s="256" t="n"/>
      <c r="AQ706" s="256" t="n"/>
      <c r="AR706" s="256" t="n"/>
      <c r="AS706" s="256" t="n"/>
      <c r="AT706" s="256" t="n"/>
      <c r="AU706" s="237">
        <f>IF(COUNTA(AH706:AT706)=0,"",ROUND(AVERAGE(AH706:AT706),1))</f>
        <v/>
      </c>
    </row>
    <row r="707" ht="14.4" customHeight="1" s="185">
      <c r="A707" s="255" t="n">
        <v>12</v>
      </c>
      <c r="B707" s="194">
        <f t="array" ref="B707:B707">IFERROR(INDEX(Liste_Enfants!B$4:B$53,SMALL(IF(Liste_Enfants!E$4:E$53="D",ROW(Liste_Enfants!E$4:E$53)-3),12))&amp;" "&amp;INDEX(Liste_Enfants!C$4:C$53,SMALL(IF(Liste_Enfants!E$4:E$53="D",ROW(Liste_Enfants!E$4:E$53)-3),12)),"")</f>
        <v/>
      </c>
      <c r="C707" s="235" t="n"/>
      <c r="D707" s="256" t="n"/>
      <c r="E707" s="256" t="n"/>
      <c r="F707" s="256" t="n"/>
      <c r="G707" s="256" t="n"/>
      <c r="H707" s="256" t="n"/>
      <c r="I707" s="256" t="n"/>
      <c r="J707" s="256" t="n"/>
      <c r="K707" s="256" t="n"/>
      <c r="L707" s="256" t="n"/>
      <c r="M707" s="256" t="n"/>
      <c r="N707" s="256" t="n"/>
      <c r="O707" s="256" t="n"/>
      <c r="P707" s="256" t="n"/>
      <c r="Q707" s="264">
        <f>IF(COUNTA(D707:P707)=0,"",ROUND(AVERAGE(D707:P707),1))</f>
        <v/>
      </c>
      <c r="S707" s="256" t="n"/>
      <c r="T707" s="256" t="n"/>
      <c r="U707" s="256" t="n"/>
      <c r="V707" s="256" t="n"/>
      <c r="W707" s="256" t="n"/>
      <c r="X707" s="256" t="n"/>
      <c r="Y707" s="256" t="n"/>
      <c r="Z707" s="256" t="n"/>
      <c r="AA707" s="256" t="n"/>
      <c r="AB707" s="256" t="n"/>
      <c r="AC707" s="256" t="n"/>
      <c r="AD707" s="256" t="n"/>
      <c r="AE707" s="256" t="n"/>
      <c r="AF707" s="264">
        <f>IF(COUNTA(S707:AE707)=0,"",ROUND(AVERAGE(S707:AE707),1))</f>
        <v/>
      </c>
      <c r="AH707" s="256" t="n"/>
      <c r="AI707" s="256" t="n"/>
      <c r="AJ707" s="256" t="n"/>
      <c r="AK707" s="256" t="n"/>
      <c r="AL707" s="256" t="n"/>
      <c r="AM707" s="256" t="n"/>
      <c r="AN707" s="256" t="n"/>
      <c r="AO707" s="256" t="n"/>
      <c r="AP707" s="256" t="n"/>
      <c r="AQ707" s="256" t="n"/>
      <c r="AR707" s="256" t="n"/>
      <c r="AS707" s="256" t="n"/>
      <c r="AT707" s="256" t="n"/>
      <c r="AU707" s="237">
        <f>IF(COUNTA(AH707:AT707)=0,"",ROUND(AVERAGE(AH707:AT707),1))</f>
        <v/>
      </c>
    </row>
    <row r="708" ht="14.4" customHeight="1" s="185">
      <c r="A708" s="255" t="n">
        <v>13</v>
      </c>
      <c r="B708" s="194">
        <f t="array" ref="B708:B708">IFERROR(INDEX(Liste_Enfants!B$4:B$53,SMALL(IF(Liste_Enfants!E$4:E$53="D",ROW(Liste_Enfants!E$4:E$53)-3),13))&amp;" "&amp;INDEX(Liste_Enfants!C$4:C$53,SMALL(IF(Liste_Enfants!E$4:E$53="D",ROW(Liste_Enfants!E$4:E$53)-3),13)),"")</f>
        <v/>
      </c>
      <c r="C708" s="235" t="n"/>
      <c r="D708" s="256" t="n"/>
      <c r="E708" s="256" t="n"/>
      <c r="F708" s="256" t="n"/>
      <c r="G708" s="256" t="n"/>
      <c r="H708" s="256" t="n"/>
      <c r="I708" s="256" t="n"/>
      <c r="J708" s="256" t="n"/>
      <c r="K708" s="256" t="n"/>
      <c r="L708" s="256" t="n"/>
      <c r="M708" s="256" t="n"/>
      <c r="N708" s="256" t="n"/>
      <c r="O708" s="256" t="n"/>
      <c r="P708" s="256" t="n"/>
      <c r="Q708" s="264">
        <f>IF(COUNTA(D708:P708)=0,"",ROUND(AVERAGE(D708:P708),1))</f>
        <v/>
      </c>
      <c r="S708" s="256" t="n"/>
      <c r="T708" s="256" t="n"/>
      <c r="U708" s="256" t="n"/>
      <c r="V708" s="256" t="n"/>
      <c r="W708" s="256" t="n"/>
      <c r="X708" s="256" t="n"/>
      <c r="Y708" s="256" t="n"/>
      <c r="Z708" s="256" t="n"/>
      <c r="AA708" s="256" t="n"/>
      <c r="AB708" s="256" t="n"/>
      <c r="AC708" s="256" t="n"/>
      <c r="AD708" s="256" t="n"/>
      <c r="AE708" s="256" t="n"/>
      <c r="AF708" s="264">
        <f>IF(COUNTA(S708:AE708)=0,"",ROUND(AVERAGE(S708:AE708),1))</f>
        <v/>
      </c>
      <c r="AH708" s="256" t="n"/>
      <c r="AI708" s="256" t="n"/>
      <c r="AJ708" s="256" t="n"/>
      <c r="AK708" s="256" t="n"/>
      <c r="AL708" s="256" t="n"/>
      <c r="AM708" s="256" t="n"/>
      <c r="AN708" s="256" t="n"/>
      <c r="AO708" s="256" t="n"/>
      <c r="AP708" s="256" t="n"/>
      <c r="AQ708" s="256" t="n"/>
      <c r="AR708" s="256" t="n"/>
      <c r="AS708" s="256" t="n"/>
      <c r="AT708" s="256" t="n"/>
      <c r="AU708" s="237">
        <f>IF(COUNTA(AH708:AT708)=0,"",ROUND(AVERAGE(AH708:AT708),1))</f>
        <v/>
      </c>
    </row>
    <row r="709" ht="14.4" customHeight="1" s="185">
      <c r="A709" s="255" t="n">
        <v>14</v>
      </c>
      <c r="B709" s="194">
        <f t="array" ref="B709:B709">IFERROR(INDEX(Liste_Enfants!B$4:B$53,SMALL(IF(Liste_Enfants!E$4:E$53="D",ROW(Liste_Enfants!E$4:E$53)-3),14))&amp;" "&amp;INDEX(Liste_Enfants!C$4:C$53,SMALL(IF(Liste_Enfants!E$4:E$53="D",ROW(Liste_Enfants!E$4:E$53)-3),14)),"")</f>
        <v/>
      </c>
      <c r="C709" s="235" t="n"/>
      <c r="D709" s="256" t="n"/>
      <c r="E709" s="256" t="n"/>
      <c r="F709" s="256" t="n"/>
      <c r="G709" s="256" t="n"/>
      <c r="H709" s="256" t="n"/>
      <c r="I709" s="256" t="n"/>
      <c r="J709" s="256" t="n"/>
      <c r="K709" s="256" t="n"/>
      <c r="L709" s="256" t="n"/>
      <c r="M709" s="256" t="n"/>
      <c r="N709" s="256" t="n"/>
      <c r="O709" s="256" t="n"/>
      <c r="P709" s="256" t="n"/>
      <c r="Q709" s="264">
        <f>IF(COUNTA(D709:P709)=0,"",ROUND(AVERAGE(D709:P709),1))</f>
        <v/>
      </c>
      <c r="S709" s="256" t="n"/>
      <c r="T709" s="256" t="n"/>
      <c r="U709" s="256" t="n"/>
      <c r="V709" s="256" t="n"/>
      <c r="W709" s="256" t="n"/>
      <c r="X709" s="256" t="n"/>
      <c r="Y709" s="256" t="n"/>
      <c r="Z709" s="256" t="n"/>
      <c r="AA709" s="256" t="n"/>
      <c r="AB709" s="256" t="n"/>
      <c r="AC709" s="256" t="n"/>
      <c r="AD709" s="256" t="n"/>
      <c r="AE709" s="256" t="n"/>
      <c r="AF709" s="264">
        <f>IF(COUNTA(S709:AE709)=0,"",ROUND(AVERAGE(S709:AE709),1))</f>
        <v/>
      </c>
      <c r="AH709" s="256" t="n"/>
      <c r="AI709" s="256" t="n"/>
      <c r="AJ709" s="256" t="n"/>
      <c r="AK709" s="256" t="n"/>
      <c r="AL709" s="256" t="n"/>
      <c r="AM709" s="256" t="n"/>
      <c r="AN709" s="256" t="n"/>
      <c r="AO709" s="256" t="n"/>
      <c r="AP709" s="256" t="n"/>
      <c r="AQ709" s="256" t="n"/>
      <c r="AR709" s="256" t="n"/>
      <c r="AS709" s="256" t="n"/>
      <c r="AT709" s="256" t="n"/>
      <c r="AU709" s="237">
        <f>IF(COUNTA(AH709:AT709)=0,"",ROUND(AVERAGE(AH709:AT709),1))</f>
        <v/>
      </c>
    </row>
    <row r="710" ht="14.4" customHeight="1" s="185">
      <c r="A710" s="255" t="n">
        <v>15</v>
      </c>
      <c r="B710" s="194">
        <f t="array" ref="B710:B710">IFERROR(INDEX(Liste_Enfants!B$4:B$53,SMALL(IF(Liste_Enfants!E$4:E$53="D",ROW(Liste_Enfants!E$4:E$53)-3),15))&amp;" "&amp;INDEX(Liste_Enfants!C$4:C$53,SMALL(IF(Liste_Enfants!E$4:E$53="D",ROW(Liste_Enfants!E$4:E$53)-3),15)),"")</f>
        <v/>
      </c>
      <c r="C710" s="235" t="n"/>
      <c r="D710" s="256" t="n"/>
      <c r="E710" s="256" t="n"/>
      <c r="F710" s="256" t="n"/>
      <c r="G710" s="256" t="n"/>
      <c r="H710" s="256" t="n"/>
      <c r="I710" s="256" t="n"/>
      <c r="J710" s="256" t="n"/>
      <c r="K710" s="256" t="n"/>
      <c r="L710" s="256" t="n"/>
      <c r="M710" s="256" t="n"/>
      <c r="N710" s="256" t="n"/>
      <c r="O710" s="256" t="n"/>
      <c r="P710" s="256" t="n"/>
      <c r="Q710" s="264">
        <f>IF(COUNTA(D710:P710)=0,"",ROUND(AVERAGE(D710:P710),1))</f>
        <v/>
      </c>
      <c r="S710" s="256" t="n"/>
      <c r="T710" s="256" t="n"/>
      <c r="U710" s="256" t="n"/>
      <c r="V710" s="256" t="n"/>
      <c r="W710" s="256" t="n"/>
      <c r="X710" s="256" t="n"/>
      <c r="Y710" s="256" t="n"/>
      <c r="Z710" s="256" t="n"/>
      <c r="AA710" s="256" t="n"/>
      <c r="AB710" s="256" t="n"/>
      <c r="AC710" s="256" t="n"/>
      <c r="AD710" s="256" t="n"/>
      <c r="AE710" s="256" t="n"/>
      <c r="AF710" s="264">
        <f>IF(COUNTA(S710:AE710)=0,"",ROUND(AVERAGE(S710:AE710),1))</f>
        <v/>
      </c>
      <c r="AH710" s="256" t="n"/>
      <c r="AI710" s="256" t="n"/>
      <c r="AJ710" s="256" t="n"/>
      <c r="AK710" s="256" t="n"/>
      <c r="AL710" s="256" t="n"/>
      <c r="AM710" s="256" t="n"/>
      <c r="AN710" s="256" t="n"/>
      <c r="AO710" s="256" t="n"/>
      <c r="AP710" s="256" t="n"/>
      <c r="AQ710" s="256" t="n"/>
      <c r="AR710" s="256" t="n"/>
      <c r="AS710" s="256" t="n"/>
      <c r="AT710" s="256" t="n"/>
      <c r="AU710" s="237">
        <f>IF(COUNTA(AH710:AT710)=0,"",ROUND(AVERAGE(AH710:AT710),1))</f>
        <v/>
      </c>
    </row>
    <row r="711" ht="14.4" customHeight="1" s="185">
      <c r="A711" s="257" t="inlineStr">
        <is>
          <t>📊 MOY.</t>
        </is>
      </c>
      <c r="C711" s="235" t="n"/>
      <c r="D711" s="258">
        <f>IF(COUNTA(D696:D710)=0,"",ROUND(AVERAGE(D696:D710),1))</f>
        <v/>
      </c>
      <c r="E711" s="258">
        <f>IF(COUNTA(E696:E710)=0,"",ROUND(AVERAGE(E696:E710),1))</f>
        <v/>
      </c>
      <c r="F711" s="258">
        <f>IF(COUNTA(F696:F710)=0,"",ROUND(AVERAGE(F696:F710),1))</f>
        <v/>
      </c>
      <c r="G711" s="258">
        <f>IF(COUNTA(G696:G710)=0,"",ROUND(AVERAGE(G696:G710),1))</f>
        <v/>
      </c>
      <c r="H711" s="258">
        <f>IF(COUNTA(H696:H710)=0,"",ROUND(AVERAGE(H696:H710),1))</f>
        <v/>
      </c>
      <c r="I711" s="258">
        <f>IF(COUNTA(I696:I710)=0,"",ROUND(AVERAGE(I696:I710),1))</f>
        <v/>
      </c>
      <c r="J711" s="258">
        <f>IF(COUNTA(J696:J710)=0,"",ROUND(AVERAGE(J696:J710),1))</f>
        <v/>
      </c>
      <c r="K711" s="258">
        <f>IF(COUNTA(K696:K710)=0,"",ROUND(AVERAGE(K696:K710),1))</f>
        <v/>
      </c>
      <c r="L711" s="258">
        <f>IF(COUNTA(L696:L710)=0,"",ROUND(AVERAGE(L696:L710),1))</f>
        <v/>
      </c>
      <c r="M711" s="258">
        <f>IF(COUNTA(M696:M710)=0,"",ROUND(AVERAGE(M696:M710),1))</f>
        <v/>
      </c>
      <c r="N711" s="258">
        <f>IF(COUNTA(N696:N710)=0,"",ROUND(AVERAGE(N696:N710),1))</f>
        <v/>
      </c>
      <c r="O711" s="258">
        <f>IF(COUNTA(O696:O710)=0,"",ROUND(AVERAGE(O696:O710),1))</f>
        <v/>
      </c>
      <c r="P711" s="258">
        <f>IF(COUNTA(P696:P710)=0,"",ROUND(AVERAGE(P696:P710),1))</f>
        <v/>
      </c>
      <c r="Q711" s="265">
        <f>IF(COUNTA(Q696:Q710)=0,"",ROUND(AVERAGE(Q696:Q710),1))</f>
        <v/>
      </c>
      <c r="S711" s="258">
        <f>IF(COUNTA(S696:S710)=0,"",ROUND(AVERAGE(S696:S710),1))</f>
        <v/>
      </c>
      <c r="T711" s="258">
        <f>IF(COUNTA(T696:T710)=0,"",ROUND(AVERAGE(T696:T710),1))</f>
        <v/>
      </c>
      <c r="U711" s="258">
        <f>IF(COUNTA(U696:U710)=0,"",ROUND(AVERAGE(U696:U710),1))</f>
        <v/>
      </c>
      <c r="V711" s="258">
        <f>IF(COUNTA(V696:V710)=0,"",ROUND(AVERAGE(V696:V710),1))</f>
        <v/>
      </c>
      <c r="W711" s="258">
        <f>IF(COUNTA(W696:W710)=0,"",ROUND(AVERAGE(W696:W710),1))</f>
        <v/>
      </c>
      <c r="X711" s="258">
        <f>IF(COUNTA(X696:X710)=0,"",ROUND(AVERAGE(X696:X710),1))</f>
        <v/>
      </c>
      <c r="Y711" s="258">
        <f>IF(COUNTA(Y696:Y710)=0,"",ROUND(AVERAGE(Y696:Y710),1))</f>
        <v/>
      </c>
      <c r="Z711" s="258">
        <f>IF(COUNTA(Z696:Z710)=0,"",ROUND(AVERAGE(Z696:Z710),1))</f>
        <v/>
      </c>
      <c r="AA711" s="258">
        <f>IF(COUNTA(AA696:AA710)=0,"",ROUND(AVERAGE(AA696:AA710),1))</f>
        <v/>
      </c>
      <c r="AB711" s="258">
        <f>IF(COUNTA(AB696:AB710)=0,"",ROUND(AVERAGE(AB696:AB710),1))</f>
        <v/>
      </c>
      <c r="AC711" s="258">
        <f>IF(COUNTA(AC696:AC710)=0,"",ROUND(AVERAGE(AC696:AC710),1))</f>
        <v/>
      </c>
      <c r="AD711" s="258">
        <f>IF(COUNTA(AD696:AD710)=0,"",ROUND(AVERAGE(AD696:AD710),1))</f>
        <v/>
      </c>
      <c r="AE711" s="258">
        <f>IF(COUNTA(AE696:AE710)=0,"",ROUND(AVERAGE(AE696:AE710),1))</f>
        <v/>
      </c>
      <c r="AF711" s="265">
        <f>IF(COUNTA(AF696:AF710)=0,"",ROUND(AVERAGE(AF696:AF710),1))</f>
        <v/>
      </c>
      <c r="AH711" s="258">
        <f>IF(COUNTA(AH696:AH710)=0,"",ROUND(AVERAGE(AH696:AH710),1))</f>
        <v/>
      </c>
      <c r="AI711" s="258">
        <f>IF(COUNTA(AI696:AI710)=0,"",ROUND(AVERAGE(AI696:AI710),1))</f>
        <v/>
      </c>
      <c r="AJ711" s="258">
        <f>IF(COUNTA(AJ696:AJ710)=0,"",ROUND(AVERAGE(AJ696:AJ710),1))</f>
        <v/>
      </c>
      <c r="AK711" s="258">
        <f>IF(COUNTA(AK696:AK710)=0,"",ROUND(AVERAGE(AK696:AK710),1))</f>
        <v/>
      </c>
      <c r="AL711" s="258">
        <f>IF(COUNTA(AL696:AL710)=0,"",ROUND(AVERAGE(AL696:AL710),1))</f>
        <v/>
      </c>
      <c r="AM711" s="258">
        <f>IF(COUNTA(AM696:AM710)=0,"",ROUND(AVERAGE(AM696:AM710),1))</f>
        <v/>
      </c>
      <c r="AN711" s="258">
        <f>IF(COUNTA(AN696:AN710)=0,"",ROUND(AVERAGE(AN696:AN710),1))</f>
        <v/>
      </c>
      <c r="AO711" s="258">
        <f>IF(COUNTA(AO696:AO710)=0,"",ROUND(AVERAGE(AO696:AO710),1))</f>
        <v/>
      </c>
      <c r="AP711" s="258">
        <f>IF(COUNTA(AP696:AP710)=0,"",ROUND(AVERAGE(AP696:AP710),1))</f>
        <v/>
      </c>
      <c r="AQ711" s="258">
        <f>IF(COUNTA(AQ696:AQ710)=0,"",ROUND(AVERAGE(AQ696:AQ710),1))</f>
        <v/>
      </c>
      <c r="AR711" s="258">
        <f>IF(COUNTA(AR696:AR710)=0,"",ROUND(AVERAGE(AR696:AR710),1))</f>
        <v/>
      </c>
      <c r="AS711" s="258">
        <f>IF(COUNTA(AS696:AS710)=0,"",ROUND(AVERAGE(AS696:AS710),1))</f>
        <v/>
      </c>
      <c r="AT711" s="258">
        <f>IF(COUNTA(AT696:AT710)=0,"",ROUND(AVERAGE(AT696:AT710),1))</f>
        <v/>
      </c>
      <c r="AU711" s="272">
        <f>IF(COUNTA(AU696:AU710)=0,"",ROUND(AVERAGE(AU696:AU710),1))</f>
        <v/>
      </c>
    </row>
    <row r="712" ht="14.4" customHeight="1" s="185">
      <c r="A712" s="262" t="inlineStr">
        <is>
          <t>⭐ MOY. S10</t>
        </is>
      </c>
      <c r="C712" s="235" t="n"/>
      <c r="D712" s="263">
        <f>IF(COUNTA(D660,D677,D694,D711)=0,"",ROUND(AVERAGE(D660,D677,D694,D711),1))</f>
        <v/>
      </c>
      <c r="E712" s="263">
        <f>IF(COUNTA(E660,E677,E694,E711)=0,"",ROUND(AVERAGE(E660,E677,E694,E711),1))</f>
        <v/>
      </c>
      <c r="F712" s="263">
        <f>IF(COUNTA(F660,F677,F694,F711)=0,"",ROUND(AVERAGE(F660,F677,F694,F711),1))</f>
        <v/>
      </c>
      <c r="G712" s="263">
        <f>IF(COUNTA(G660,G677,G694,G711)=0,"",ROUND(AVERAGE(G660,G677,G694,G711),1))</f>
        <v/>
      </c>
      <c r="H712" s="263">
        <f>IF(COUNTA(H660,H677,H694,H711)=0,"",ROUND(AVERAGE(H660,H677,H694,H711),1))</f>
        <v/>
      </c>
      <c r="I712" s="263">
        <f>IF(COUNTA(I660,I677,I694,I711)=0,"",ROUND(AVERAGE(I660,I677,I694,I711),1))</f>
        <v/>
      </c>
      <c r="J712" s="263">
        <f>IF(COUNTA(J660,J677,J694,J711)=0,"",ROUND(AVERAGE(J660,J677,J694,J711),1))</f>
        <v/>
      </c>
      <c r="K712" s="263">
        <f>IF(COUNTA(K660,K677,K694,K711)=0,"",ROUND(AVERAGE(K660,K677,K694,K711),1))</f>
        <v/>
      </c>
      <c r="L712" s="263">
        <f>IF(COUNTA(L660,L677,L694,L711)=0,"",ROUND(AVERAGE(L660,L677,L694,L711),1))</f>
        <v/>
      </c>
      <c r="M712" s="263">
        <f>IF(COUNTA(M660,M677,M694,M711)=0,"",ROUND(AVERAGE(M660,M677,M694,M711),1))</f>
        <v/>
      </c>
      <c r="N712" s="263">
        <f>IF(COUNTA(N660,N677,N694,N711)=0,"",ROUND(AVERAGE(N660,N677,N694,N711),1))</f>
        <v/>
      </c>
      <c r="O712" s="263">
        <f>IF(COUNTA(O660,O677,O694,O711)=0,"",ROUND(AVERAGE(O660,O677,O694,O711),1))</f>
        <v/>
      </c>
      <c r="P712" s="263">
        <f>IF(COUNTA(P660,P677,P694,P711)=0,"",ROUND(AVERAGE(P660,P677,P694,P711),1))</f>
        <v/>
      </c>
      <c r="Q712" s="270">
        <f>IF(COUNTA(Q660,Q677,Q694,Q711)=0,"",ROUND(AVERAGE(Q660,Q677,Q694,Q711),1))</f>
        <v/>
      </c>
      <c r="S712" s="263">
        <f>IF(COUNTA(S660,S677,S694,S711)=0,"",ROUND(AVERAGE(S660,S677,S694,S711),1))</f>
        <v/>
      </c>
      <c r="T712" s="263">
        <f>IF(COUNTA(T660,T677,T694,T711)=0,"",ROUND(AVERAGE(T660,T677,T694,T711),1))</f>
        <v/>
      </c>
      <c r="U712" s="263">
        <f>IF(COUNTA(U660,U677,U694,U711)=0,"",ROUND(AVERAGE(U660,U677,U694,U711),1))</f>
        <v/>
      </c>
      <c r="V712" s="263">
        <f>IF(COUNTA(V660,V677,V694,V711)=0,"",ROUND(AVERAGE(V660,V677,V694,V711),1))</f>
        <v/>
      </c>
      <c r="W712" s="263">
        <f>IF(COUNTA(W660,W677,W694,W711)=0,"",ROUND(AVERAGE(W660,W677,W694,W711),1))</f>
        <v/>
      </c>
      <c r="X712" s="263">
        <f>IF(COUNTA(X660,X677,X694,X711)=0,"",ROUND(AVERAGE(X660,X677,X694,X711),1))</f>
        <v/>
      </c>
      <c r="Y712" s="263">
        <f>IF(COUNTA(Y660,Y677,Y694,Y711)=0,"",ROUND(AVERAGE(Y660,Y677,Y694,Y711),1))</f>
        <v/>
      </c>
      <c r="Z712" s="263">
        <f>IF(COUNTA(Z660,Z677,Z694,Z711)=0,"",ROUND(AVERAGE(Z660,Z677,Z694,Z711),1))</f>
        <v/>
      </c>
      <c r="AA712" s="263">
        <f>IF(COUNTA(AA660,AA677,AA694,AA711)=0,"",ROUND(AVERAGE(AA660,AA677,AA694,AA711),1))</f>
        <v/>
      </c>
      <c r="AB712" s="263">
        <f>IF(COUNTA(AB660,AB677,AB694,AB711)=0,"",ROUND(AVERAGE(AB660,AB677,AB694,AB711),1))</f>
        <v/>
      </c>
      <c r="AC712" s="263">
        <f>IF(COUNTA(AC660,AC677,AC694,AC711)=0,"",ROUND(AVERAGE(AC660,AC677,AC694,AC711),1))</f>
        <v/>
      </c>
      <c r="AD712" s="263">
        <f>IF(COUNTA(AD660,AD677,AD694,AD711)=0,"",ROUND(AVERAGE(AD660,AD677,AD694,AD711),1))</f>
        <v/>
      </c>
      <c r="AE712" s="263">
        <f>IF(COUNTA(AE660,AE677,AE694,AE711)=0,"",ROUND(AVERAGE(AE660,AE677,AE694,AE711),1))</f>
        <v/>
      </c>
      <c r="AF712" s="270">
        <f>IF(COUNTA(AF660,AF677,AF694,AF711)=0,"",ROUND(AVERAGE(AF660,AF677,AF694,AF711),1))</f>
        <v/>
      </c>
      <c r="AH712" s="263">
        <f>IF(COUNTA(AH660,AH677,AH694,AH711)=0,"",ROUND(AVERAGE(AH660,AH677,AH694,AH711),1))</f>
        <v/>
      </c>
      <c r="AI712" s="263">
        <f>IF(COUNTA(AI660,AI677,AI694,AI711)=0,"",ROUND(AVERAGE(AI660,AI677,AI694,AI711),1))</f>
        <v/>
      </c>
      <c r="AJ712" s="263">
        <f>IF(COUNTA(AJ660,AJ677,AJ694,AJ711)=0,"",ROUND(AVERAGE(AJ660,AJ677,AJ694,AJ711),1))</f>
        <v/>
      </c>
      <c r="AK712" s="263">
        <f>IF(COUNTA(AK660,AK677,AK694,AK711)=0,"",ROUND(AVERAGE(AK660,AK677,AK694,AK711),1))</f>
        <v/>
      </c>
      <c r="AL712" s="263">
        <f>IF(COUNTA(AL660,AL677,AL694,AL711)=0,"",ROUND(AVERAGE(AL660,AL677,AL694,AL711),1))</f>
        <v/>
      </c>
      <c r="AM712" s="263">
        <f>IF(COUNTA(AM660,AM677,AM694,AM711)=0,"",ROUND(AVERAGE(AM660,AM677,AM694,AM711),1))</f>
        <v/>
      </c>
      <c r="AN712" s="263">
        <f>IF(COUNTA(AN660,AN677,AN694,AN711)=0,"",ROUND(AVERAGE(AN660,AN677,AN694,AN711),1))</f>
        <v/>
      </c>
      <c r="AO712" s="263">
        <f>IF(COUNTA(AO660,AO677,AO694,AO711)=0,"",ROUND(AVERAGE(AO660,AO677,AO694,AO711),1))</f>
        <v/>
      </c>
      <c r="AP712" s="263">
        <f>IF(COUNTA(AP660,AP677,AP694,AP711)=0,"",ROUND(AVERAGE(AP660,AP677,AP694,AP711),1))</f>
        <v/>
      </c>
      <c r="AQ712" s="263">
        <f>IF(COUNTA(AQ660,AQ677,AQ694,AQ711)=0,"",ROUND(AVERAGE(AQ660,AQ677,AQ694,AQ711),1))</f>
        <v/>
      </c>
      <c r="AR712" s="263">
        <f>IF(COUNTA(AR660,AR677,AR694,AR711)=0,"",ROUND(AVERAGE(AR660,AR677,AR694,AR711),1))</f>
        <v/>
      </c>
      <c r="AS712" s="263">
        <f>IF(COUNTA(AS660,AS677,AS694,AS711)=0,"",ROUND(AVERAGE(AS660,AS677,AS694,AS711),1))</f>
        <v/>
      </c>
      <c r="AT712" s="263">
        <f>IF(COUNTA(AT660,AT677,AT694,AT711)=0,"",ROUND(AVERAGE(AT660,AT677,AT694,AT711),1))</f>
        <v/>
      </c>
      <c r="AU712" s="273">
        <f>IF(COUNTA(AU660,AU677,AU694,AU711)=0,"",ROUND(AVERAGE(AU660,AU677,AU694,AU711),1))</f>
        <v/>
      </c>
    </row>
    <row r="713" ht="14.4" customHeight="1" s="185">
      <c r="C713" s="235" t="n"/>
      <c r="D713" s="194" t="n"/>
      <c r="E713" s="194" t="n"/>
      <c r="F713" s="194" t="n"/>
      <c r="G713" s="194" t="n"/>
      <c r="H713" s="194" t="n"/>
      <c r="I713" s="194" t="n"/>
      <c r="J713" s="194" t="n"/>
      <c r="K713" s="194" t="n"/>
      <c r="L713" s="194" t="n"/>
      <c r="M713" s="194" t="n"/>
      <c r="N713" s="194" t="n"/>
      <c r="O713" s="194" t="n"/>
      <c r="P713" s="194" t="n"/>
      <c r="Q713" s="235" t="n"/>
      <c r="S713" s="194" t="n"/>
      <c r="T713" s="194" t="n"/>
      <c r="U713" s="194" t="n"/>
      <c r="V713" s="194" t="n"/>
      <c r="W713" s="194" t="n"/>
      <c r="X713" s="194" t="n"/>
      <c r="Y713" s="194" t="n"/>
      <c r="Z713" s="194" t="n"/>
      <c r="AA713" s="194" t="n"/>
      <c r="AB713" s="194" t="n"/>
      <c r="AC713" s="194" t="n"/>
      <c r="AD713" s="194" t="n"/>
      <c r="AE713" s="194" t="n"/>
      <c r="AF713" s="235" t="n"/>
      <c r="AH713" s="194" t="n"/>
      <c r="AI713" s="194" t="n"/>
      <c r="AJ713" s="194" t="n"/>
      <c r="AK713" s="194" t="n"/>
      <c r="AL713" s="194" t="n"/>
      <c r="AM713" s="194" t="n"/>
      <c r="AN713" s="194" t="n"/>
      <c r="AO713" s="194" t="n"/>
      <c r="AP713" s="194" t="n"/>
      <c r="AQ713" s="194" t="n"/>
      <c r="AR713" s="194" t="n"/>
      <c r="AS713" s="194" t="n"/>
      <c r="AT713" s="194" t="n"/>
    </row>
    <row r="714" ht="15.6" customHeight="1" s="185">
      <c r="A714" s="216" t="inlineStr">
        <is>
          <t>📋 T1 — 📆 SEMAINE 11</t>
        </is>
      </c>
      <c r="C714" s="235" t="n"/>
      <c r="D714" s="194" t="n"/>
      <c r="E714" s="194" t="n"/>
      <c r="F714" s="194" t="n"/>
      <c r="G714" s="194" t="n"/>
      <c r="H714" s="194" t="n"/>
      <c r="I714" s="194" t="n"/>
      <c r="J714" s="194" t="n"/>
      <c r="K714" s="194" t="n"/>
      <c r="L714" s="194" t="n"/>
      <c r="M714" s="194" t="n"/>
      <c r="N714" s="194" t="n"/>
      <c r="O714" s="194" t="n"/>
      <c r="P714" s="194" t="n"/>
      <c r="Q714" s="235" t="n"/>
      <c r="S714" s="194" t="n"/>
      <c r="T714" s="194" t="n"/>
      <c r="U714" s="194" t="n"/>
      <c r="V714" s="194" t="n"/>
      <c r="W714" s="194" t="n"/>
      <c r="X714" s="194" t="n"/>
      <c r="Y714" s="194" t="n"/>
      <c r="Z714" s="194" t="n"/>
      <c r="AA714" s="194" t="n"/>
      <c r="AB714" s="194" t="n"/>
      <c r="AC714" s="194" t="n"/>
      <c r="AD714" s="194" t="n"/>
      <c r="AE714" s="194" t="n"/>
      <c r="AF714" s="235" t="n"/>
      <c r="AH714" s="194" t="n"/>
      <c r="AI714" s="194" t="n"/>
      <c r="AJ714" s="194" t="n"/>
      <c r="AK714" s="194" t="n"/>
      <c r="AL714" s="194" t="n"/>
      <c r="AM714" s="194" t="n"/>
      <c r="AN714" s="194" t="n"/>
      <c r="AO714" s="194" t="n"/>
      <c r="AP714" s="194" t="n"/>
      <c r="AQ714" s="194" t="n"/>
      <c r="AR714" s="194" t="n"/>
      <c r="AS714" s="194" t="n"/>
      <c r="AT714" s="194" t="n"/>
    </row>
    <row r="715" ht="30" customHeight="1" s="185">
      <c r="A715" s="254" t="inlineStr">
        <is>
          <t>N°</t>
        </is>
      </c>
      <c r="B715" s="227" t="inlineStr">
        <is>
          <t>📅 LUNDI</t>
        </is>
      </c>
      <c r="C715" s="228" t="n"/>
      <c r="D715" s="229" t="inlineStr">
        <is>
          <t>Règles</t>
        </is>
      </c>
      <c r="E715" s="229" t="inlineStr">
        <is>
          <t>Coopér.</t>
        </is>
      </c>
      <c r="F715" s="229" t="inlineStr">
        <is>
          <t>Comm.</t>
        </is>
      </c>
      <c r="G715" s="229" t="inlineStr">
        <is>
          <t>Entraide</t>
        </is>
      </c>
      <c r="H715" s="230" t="inlineStr">
        <is>
          <t>Initiat.</t>
        </is>
      </c>
      <c r="I715" s="230" t="inlineStr">
        <is>
          <t>Gest.mat</t>
        </is>
      </c>
      <c r="J715" s="230" t="inlineStr">
        <is>
          <t>Orga.</t>
        </is>
      </c>
      <c r="K715" s="231" t="inlineStr">
        <is>
          <t>Imagin.</t>
        </is>
      </c>
      <c r="L715" s="231" t="inlineStr">
        <is>
          <t>Expr.art</t>
        </is>
      </c>
      <c r="M715" s="231" t="inlineStr">
        <is>
          <t>Expr.corp</t>
        </is>
      </c>
      <c r="N715" s="232" t="inlineStr">
        <is>
          <t>Coord.</t>
        </is>
      </c>
      <c r="O715" s="232" t="inlineStr">
        <is>
          <t>Endur.</t>
        </is>
      </c>
      <c r="P715" s="232" t="inlineStr">
        <is>
          <t>Esp.sport</t>
        </is>
      </c>
      <c r="Q715" s="267" t="inlineStr">
        <is>
          <t>MOY</t>
        </is>
      </c>
      <c r="R715" s="268" t="inlineStr">
        <is>
          <t>▼ Activité</t>
        </is>
      </c>
      <c r="S715" s="229" t="inlineStr">
        <is>
          <t>Règles</t>
        </is>
      </c>
      <c r="T715" s="229" t="inlineStr">
        <is>
          <t>Coopér.</t>
        </is>
      </c>
      <c r="U715" s="229" t="inlineStr">
        <is>
          <t>Comm.</t>
        </is>
      </c>
      <c r="V715" s="229" t="inlineStr">
        <is>
          <t>Entraide</t>
        </is>
      </c>
      <c r="W715" s="230" t="inlineStr">
        <is>
          <t>Initiat.</t>
        </is>
      </c>
      <c r="X715" s="230" t="inlineStr">
        <is>
          <t>Gest.mat</t>
        </is>
      </c>
      <c r="Y715" s="230" t="inlineStr">
        <is>
          <t>Orga.</t>
        </is>
      </c>
      <c r="Z715" s="231" t="inlineStr">
        <is>
          <t>Imagin.</t>
        </is>
      </c>
      <c r="AA715" s="231" t="inlineStr">
        <is>
          <t>Expr.art</t>
        </is>
      </c>
      <c r="AB715" s="231" t="inlineStr">
        <is>
          <t>Expr.corp</t>
        </is>
      </c>
      <c r="AC715" s="232" t="inlineStr">
        <is>
          <t>Coord.</t>
        </is>
      </c>
      <c r="AD715" s="232" t="inlineStr">
        <is>
          <t>Endur.</t>
        </is>
      </c>
      <c r="AE715" s="232" t="inlineStr">
        <is>
          <t>Esp.sport</t>
        </is>
      </c>
      <c r="AF715" s="267" t="inlineStr">
        <is>
          <t>MOY</t>
        </is>
      </c>
      <c r="AH715" s="229" t="inlineStr">
        <is>
          <t>Règles</t>
        </is>
      </c>
      <c r="AI715" s="229" t="inlineStr">
        <is>
          <t>Coopér.</t>
        </is>
      </c>
      <c r="AJ715" s="229" t="inlineStr">
        <is>
          <t>Comm.</t>
        </is>
      </c>
      <c r="AK715" s="229" t="inlineStr">
        <is>
          <t>Entraide</t>
        </is>
      </c>
      <c r="AL715" s="230" t="inlineStr">
        <is>
          <t>Initiat.</t>
        </is>
      </c>
      <c r="AM715" s="230" t="inlineStr">
        <is>
          <t>Gest.mat</t>
        </is>
      </c>
      <c r="AN715" s="230" t="inlineStr">
        <is>
          <t>Orga.</t>
        </is>
      </c>
      <c r="AO715" s="231" t="inlineStr">
        <is>
          <t>Imagin.</t>
        </is>
      </c>
      <c r="AP715" s="231" t="inlineStr">
        <is>
          <t>Expr.art</t>
        </is>
      </c>
      <c r="AQ715" s="231" t="inlineStr">
        <is>
          <t>Expr.corp</t>
        </is>
      </c>
      <c r="AR715" s="232" t="inlineStr">
        <is>
          <t>Coord.</t>
        </is>
      </c>
      <c r="AS715" s="232" t="inlineStr">
        <is>
          <t>Endur.</t>
        </is>
      </c>
      <c r="AT715" s="232" t="inlineStr">
        <is>
          <t>Esp.sport</t>
        </is>
      </c>
      <c r="AU715" s="269" t="inlineStr">
        <is>
          <t>MOY</t>
        </is>
      </c>
    </row>
    <row r="716" ht="14.4" customHeight="1" s="185">
      <c r="A716" s="255" t="n">
        <v>1</v>
      </c>
      <c r="B716" s="194">
        <f t="array" ref="B716:B716">IFERROR(INDEX(Liste_Enfants!B$4:B$53,SMALL(IF(Liste_Enfants!E$4:E$53="D",ROW(Liste_Enfants!E$4:E$53)-3),1))&amp;" "&amp;INDEX(Liste_Enfants!C$4:C$53,SMALL(IF(Liste_Enfants!E$4:E$53="D",ROW(Liste_Enfants!E$4:E$53)-3),1)),"")</f>
        <v/>
      </c>
      <c r="C716" s="235" t="n"/>
      <c r="D716" s="256" t="n"/>
      <c r="E716" s="256" t="n"/>
      <c r="F716" s="256" t="n"/>
      <c r="G716" s="256" t="n"/>
      <c r="H716" s="256" t="n"/>
      <c r="I716" s="256" t="n"/>
      <c r="J716" s="256" t="n"/>
      <c r="K716" s="256" t="n"/>
      <c r="L716" s="256" t="n"/>
      <c r="M716" s="256" t="n"/>
      <c r="N716" s="256" t="n"/>
      <c r="O716" s="256" t="n"/>
      <c r="P716" s="256" t="n"/>
      <c r="Q716" s="264">
        <f>IF(COUNTA(D716:P716)=0,"",ROUND(AVERAGE(D716:P716),1))</f>
        <v/>
      </c>
      <c r="S716" s="256" t="n"/>
      <c r="T716" s="256" t="n"/>
      <c r="U716" s="256" t="n"/>
      <c r="V716" s="256" t="n"/>
      <c r="W716" s="256" t="n"/>
      <c r="X716" s="256" t="n"/>
      <c r="Y716" s="256" t="n"/>
      <c r="Z716" s="256" t="n"/>
      <c r="AA716" s="256" t="n"/>
      <c r="AB716" s="256" t="n"/>
      <c r="AC716" s="256" t="n"/>
      <c r="AD716" s="256" t="n"/>
      <c r="AE716" s="256" t="n"/>
      <c r="AF716" s="264">
        <f>IF(COUNTA(S716:AE716)=0,"",ROUND(AVERAGE(S716:AE716),1))</f>
        <v/>
      </c>
      <c r="AH716" s="256" t="n"/>
      <c r="AI716" s="256" t="n"/>
      <c r="AJ716" s="256" t="n"/>
      <c r="AK716" s="256" t="n"/>
      <c r="AL716" s="256" t="n"/>
      <c r="AM716" s="256" t="n"/>
      <c r="AN716" s="256" t="n"/>
      <c r="AO716" s="256" t="n"/>
      <c r="AP716" s="256" t="n"/>
      <c r="AQ716" s="256" t="n"/>
      <c r="AR716" s="256" t="n"/>
      <c r="AS716" s="256" t="n"/>
      <c r="AT716" s="256" t="n"/>
      <c r="AU716" s="237">
        <f>IF(COUNTA(AH716:AT716)=0,"",ROUND(AVERAGE(AH716:AT716),1))</f>
        <v/>
      </c>
    </row>
    <row r="717" ht="14.4" customHeight="1" s="185">
      <c r="A717" s="255" t="n">
        <v>2</v>
      </c>
      <c r="B717" s="194">
        <f t="array" ref="B717:B717">IFERROR(INDEX(Liste_Enfants!B$4:B$53,SMALL(IF(Liste_Enfants!E$4:E$53="D",ROW(Liste_Enfants!E$4:E$53)-3),2))&amp;" "&amp;INDEX(Liste_Enfants!C$4:C$53,SMALL(IF(Liste_Enfants!E$4:E$53="D",ROW(Liste_Enfants!E$4:E$53)-3),2)),"")</f>
        <v/>
      </c>
      <c r="C717" s="235" t="n"/>
      <c r="D717" s="256" t="n"/>
      <c r="E717" s="256" t="n"/>
      <c r="F717" s="256" t="n"/>
      <c r="G717" s="256" t="n"/>
      <c r="H717" s="256" t="n"/>
      <c r="I717" s="256" t="n"/>
      <c r="J717" s="256" t="n"/>
      <c r="K717" s="256" t="n"/>
      <c r="L717" s="256" t="n"/>
      <c r="M717" s="256" t="n"/>
      <c r="N717" s="256" t="n"/>
      <c r="O717" s="256" t="n"/>
      <c r="P717" s="256" t="n"/>
      <c r="Q717" s="264">
        <f>IF(COUNTA(D717:P717)=0,"",ROUND(AVERAGE(D717:P717),1))</f>
        <v/>
      </c>
      <c r="S717" s="256" t="n"/>
      <c r="T717" s="256" t="n"/>
      <c r="U717" s="256" t="n"/>
      <c r="V717" s="256" t="n"/>
      <c r="W717" s="256" t="n"/>
      <c r="X717" s="256" t="n"/>
      <c r="Y717" s="256" t="n"/>
      <c r="Z717" s="256" t="n"/>
      <c r="AA717" s="256" t="n"/>
      <c r="AB717" s="256" t="n"/>
      <c r="AC717" s="256" t="n"/>
      <c r="AD717" s="256" t="n"/>
      <c r="AE717" s="256" t="n"/>
      <c r="AF717" s="264">
        <f>IF(COUNTA(S717:AE717)=0,"",ROUND(AVERAGE(S717:AE717),1))</f>
        <v/>
      </c>
      <c r="AH717" s="256" t="n"/>
      <c r="AI717" s="256" t="n"/>
      <c r="AJ717" s="256" t="n"/>
      <c r="AK717" s="256" t="n"/>
      <c r="AL717" s="256" t="n"/>
      <c r="AM717" s="256" t="n"/>
      <c r="AN717" s="256" t="n"/>
      <c r="AO717" s="256" t="n"/>
      <c r="AP717" s="256" t="n"/>
      <c r="AQ717" s="256" t="n"/>
      <c r="AR717" s="256" t="n"/>
      <c r="AS717" s="256" t="n"/>
      <c r="AT717" s="256" t="n"/>
      <c r="AU717" s="237">
        <f>IF(COUNTA(AH717:AT717)=0,"",ROUND(AVERAGE(AH717:AT717),1))</f>
        <v/>
      </c>
    </row>
    <row r="718" ht="14.4" customHeight="1" s="185">
      <c r="A718" s="255" t="n">
        <v>3</v>
      </c>
      <c r="B718" s="194">
        <f t="array" ref="B718:B718">IFERROR(INDEX(Liste_Enfants!B$4:B$53,SMALL(IF(Liste_Enfants!E$4:E$53="D",ROW(Liste_Enfants!E$4:E$53)-3),3))&amp;" "&amp;INDEX(Liste_Enfants!C$4:C$53,SMALL(IF(Liste_Enfants!E$4:E$53="D",ROW(Liste_Enfants!E$4:E$53)-3),3)),"")</f>
        <v/>
      </c>
      <c r="C718" s="235" t="n"/>
      <c r="D718" s="256" t="n"/>
      <c r="E718" s="256" t="n"/>
      <c r="F718" s="256" t="n"/>
      <c r="G718" s="256" t="n"/>
      <c r="H718" s="256" t="n"/>
      <c r="I718" s="256" t="n"/>
      <c r="J718" s="256" t="n"/>
      <c r="K718" s="256" t="n"/>
      <c r="L718" s="256" t="n"/>
      <c r="M718" s="256" t="n"/>
      <c r="N718" s="256" t="n"/>
      <c r="O718" s="256" t="n"/>
      <c r="P718" s="256" t="n"/>
      <c r="Q718" s="264">
        <f>IF(COUNTA(D718:P718)=0,"",ROUND(AVERAGE(D718:P718),1))</f>
        <v/>
      </c>
      <c r="S718" s="256" t="n"/>
      <c r="T718" s="256" t="n"/>
      <c r="U718" s="256" t="n"/>
      <c r="V718" s="256" t="n"/>
      <c r="W718" s="256" t="n"/>
      <c r="X718" s="256" t="n"/>
      <c r="Y718" s="256" t="n"/>
      <c r="Z718" s="256" t="n"/>
      <c r="AA718" s="256" t="n"/>
      <c r="AB718" s="256" t="n"/>
      <c r="AC718" s="256" t="n"/>
      <c r="AD718" s="256" t="n"/>
      <c r="AE718" s="256" t="n"/>
      <c r="AF718" s="264">
        <f>IF(COUNTA(S718:AE718)=0,"",ROUND(AVERAGE(S718:AE718),1))</f>
        <v/>
      </c>
      <c r="AH718" s="256" t="n"/>
      <c r="AI718" s="256" t="n"/>
      <c r="AJ718" s="256" t="n"/>
      <c r="AK718" s="256" t="n"/>
      <c r="AL718" s="256" t="n"/>
      <c r="AM718" s="256" t="n"/>
      <c r="AN718" s="256" t="n"/>
      <c r="AO718" s="256" t="n"/>
      <c r="AP718" s="256" t="n"/>
      <c r="AQ718" s="256" t="n"/>
      <c r="AR718" s="256" t="n"/>
      <c r="AS718" s="256" t="n"/>
      <c r="AT718" s="256" t="n"/>
      <c r="AU718" s="237">
        <f>IF(COUNTA(AH718:AT718)=0,"",ROUND(AVERAGE(AH718:AT718),1))</f>
        <v/>
      </c>
    </row>
    <row r="719" ht="14.4" customHeight="1" s="185">
      <c r="A719" s="255" t="n">
        <v>4</v>
      </c>
      <c r="B719" s="194">
        <f t="array" ref="B719:B719">IFERROR(INDEX(Liste_Enfants!B$4:B$53,SMALL(IF(Liste_Enfants!E$4:E$53="D",ROW(Liste_Enfants!E$4:E$53)-3),4))&amp;" "&amp;INDEX(Liste_Enfants!C$4:C$53,SMALL(IF(Liste_Enfants!E$4:E$53="D",ROW(Liste_Enfants!E$4:E$53)-3),4)),"")</f>
        <v/>
      </c>
      <c r="C719" s="235" t="n"/>
      <c r="D719" s="256" t="n"/>
      <c r="E719" s="256" t="n"/>
      <c r="F719" s="256" t="n"/>
      <c r="G719" s="256" t="n"/>
      <c r="H719" s="256" t="n"/>
      <c r="I719" s="256" t="n"/>
      <c r="J719" s="256" t="n"/>
      <c r="K719" s="256" t="n"/>
      <c r="L719" s="256" t="n"/>
      <c r="M719" s="256" t="n"/>
      <c r="N719" s="256" t="n"/>
      <c r="O719" s="256" t="n"/>
      <c r="P719" s="256" t="n"/>
      <c r="Q719" s="264">
        <f>IF(COUNTA(D719:P719)=0,"",ROUND(AVERAGE(D719:P719),1))</f>
        <v/>
      </c>
      <c r="S719" s="256" t="n"/>
      <c r="T719" s="256" t="n"/>
      <c r="U719" s="256" t="n"/>
      <c r="V719" s="256" t="n"/>
      <c r="W719" s="256" t="n"/>
      <c r="X719" s="256" t="n"/>
      <c r="Y719" s="256" t="n"/>
      <c r="Z719" s="256" t="n"/>
      <c r="AA719" s="256" t="n"/>
      <c r="AB719" s="256" t="n"/>
      <c r="AC719" s="256" t="n"/>
      <c r="AD719" s="256" t="n"/>
      <c r="AE719" s="256" t="n"/>
      <c r="AF719" s="264">
        <f>IF(COUNTA(S719:AE719)=0,"",ROUND(AVERAGE(S719:AE719),1))</f>
        <v/>
      </c>
      <c r="AH719" s="256" t="n"/>
      <c r="AI719" s="256" t="n"/>
      <c r="AJ719" s="256" t="n"/>
      <c r="AK719" s="256" t="n"/>
      <c r="AL719" s="256" t="n"/>
      <c r="AM719" s="256" t="n"/>
      <c r="AN719" s="256" t="n"/>
      <c r="AO719" s="256" t="n"/>
      <c r="AP719" s="256" t="n"/>
      <c r="AQ719" s="256" t="n"/>
      <c r="AR719" s="256" t="n"/>
      <c r="AS719" s="256" t="n"/>
      <c r="AT719" s="256" t="n"/>
      <c r="AU719" s="237">
        <f>IF(COUNTA(AH719:AT719)=0,"",ROUND(AVERAGE(AH719:AT719),1))</f>
        <v/>
      </c>
    </row>
    <row r="720" ht="14.4" customHeight="1" s="185">
      <c r="A720" s="255" t="n">
        <v>5</v>
      </c>
      <c r="B720" s="194">
        <f t="array" ref="B720:B720">IFERROR(INDEX(Liste_Enfants!B$4:B$53,SMALL(IF(Liste_Enfants!E$4:E$53="D",ROW(Liste_Enfants!E$4:E$53)-3),5))&amp;" "&amp;INDEX(Liste_Enfants!C$4:C$53,SMALL(IF(Liste_Enfants!E$4:E$53="D",ROW(Liste_Enfants!E$4:E$53)-3),5)),"")</f>
        <v/>
      </c>
      <c r="C720" s="235" t="n"/>
      <c r="D720" s="256" t="n"/>
      <c r="E720" s="256" t="n"/>
      <c r="F720" s="256" t="n"/>
      <c r="G720" s="256" t="n"/>
      <c r="H720" s="256" t="n"/>
      <c r="I720" s="256" t="n"/>
      <c r="J720" s="256" t="n"/>
      <c r="K720" s="256" t="n"/>
      <c r="L720" s="256" t="n"/>
      <c r="M720" s="256" t="n"/>
      <c r="N720" s="256" t="n"/>
      <c r="O720" s="256" t="n"/>
      <c r="P720" s="256" t="n"/>
      <c r="Q720" s="264">
        <f>IF(COUNTA(D720:P720)=0,"",ROUND(AVERAGE(D720:P720),1))</f>
        <v/>
      </c>
      <c r="S720" s="256" t="n"/>
      <c r="T720" s="256" t="n"/>
      <c r="U720" s="256" t="n"/>
      <c r="V720" s="256" t="n"/>
      <c r="W720" s="256" t="n"/>
      <c r="X720" s="256" t="n"/>
      <c r="Y720" s="256" t="n"/>
      <c r="Z720" s="256" t="n"/>
      <c r="AA720" s="256" t="n"/>
      <c r="AB720" s="256" t="n"/>
      <c r="AC720" s="256" t="n"/>
      <c r="AD720" s="256" t="n"/>
      <c r="AE720" s="256" t="n"/>
      <c r="AF720" s="264">
        <f>IF(COUNTA(S720:AE720)=0,"",ROUND(AVERAGE(S720:AE720),1))</f>
        <v/>
      </c>
      <c r="AH720" s="256" t="n"/>
      <c r="AI720" s="256" t="n"/>
      <c r="AJ720" s="256" t="n"/>
      <c r="AK720" s="256" t="n"/>
      <c r="AL720" s="256" t="n"/>
      <c r="AM720" s="256" t="n"/>
      <c r="AN720" s="256" t="n"/>
      <c r="AO720" s="256" t="n"/>
      <c r="AP720" s="256" t="n"/>
      <c r="AQ720" s="256" t="n"/>
      <c r="AR720" s="256" t="n"/>
      <c r="AS720" s="256" t="n"/>
      <c r="AT720" s="256" t="n"/>
      <c r="AU720" s="237">
        <f>IF(COUNTA(AH720:AT720)=0,"",ROUND(AVERAGE(AH720:AT720),1))</f>
        <v/>
      </c>
    </row>
    <row r="721" ht="14.4" customHeight="1" s="185">
      <c r="A721" s="255" t="n">
        <v>6</v>
      </c>
      <c r="B721" s="194">
        <f t="array" ref="B721:B721">IFERROR(INDEX(Liste_Enfants!B$4:B$53,SMALL(IF(Liste_Enfants!E$4:E$53="D",ROW(Liste_Enfants!E$4:E$53)-3),6))&amp;" "&amp;INDEX(Liste_Enfants!C$4:C$53,SMALL(IF(Liste_Enfants!E$4:E$53="D",ROW(Liste_Enfants!E$4:E$53)-3),6)),"")</f>
        <v/>
      </c>
      <c r="C721" s="235" t="n"/>
      <c r="D721" s="256" t="n"/>
      <c r="E721" s="256" t="n"/>
      <c r="F721" s="256" t="n"/>
      <c r="G721" s="256" t="n"/>
      <c r="H721" s="256" t="n"/>
      <c r="I721" s="256" t="n"/>
      <c r="J721" s="256" t="n"/>
      <c r="K721" s="256" t="n"/>
      <c r="L721" s="256" t="n"/>
      <c r="M721" s="256" t="n"/>
      <c r="N721" s="256" t="n"/>
      <c r="O721" s="256" t="n"/>
      <c r="P721" s="256" t="n"/>
      <c r="Q721" s="264">
        <f>IF(COUNTA(D721:P721)=0,"",ROUND(AVERAGE(D721:P721),1))</f>
        <v/>
      </c>
      <c r="S721" s="256" t="n"/>
      <c r="T721" s="256" t="n"/>
      <c r="U721" s="256" t="n"/>
      <c r="V721" s="256" t="n"/>
      <c r="W721" s="256" t="n"/>
      <c r="X721" s="256" t="n"/>
      <c r="Y721" s="256" t="n"/>
      <c r="Z721" s="256" t="n"/>
      <c r="AA721" s="256" t="n"/>
      <c r="AB721" s="256" t="n"/>
      <c r="AC721" s="256" t="n"/>
      <c r="AD721" s="256" t="n"/>
      <c r="AE721" s="256" t="n"/>
      <c r="AF721" s="264">
        <f>IF(COUNTA(S721:AE721)=0,"",ROUND(AVERAGE(S721:AE721),1))</f>
        <v/>
      </c>
      <c r="AH721" s="256" t="n"/>
      <c r="AI721" s="256" t="n"/>
      <c r="AJ721" s="256" t="n"/>
      <c r="AK721" s="256" t="n"/>
      <c r="AL721" s="256" t="n"/>
      <c r="AM721" s="256" t="n"/>
      <c r="AN721" s="256" t="n"/>
      <c r="AO721" s="256" t="n"/>
      <c r="AP721" s="256" t="n"/>
      <c r="AQ721" s="256" t="n"/>
      <c r="AR721" s="256" t="n"/>
      <c r="AS721" s="256" t="n"/>
      <c r="AT721" s="256" t="n"/>
      <c r="AU721" s="237">
        <f>IF(COUNTA(AH721:AT721)=0,"",ROUND(AVERAGE(AH721:AT721),1))</f>
        <v/>
      </c>
    </row>
    <row r="722" ht="14.4" customHeight="1" s="185">
      <c r="A722" s="255" t="n">
        <v>7</v>
      </c>
      <c r="B722" s="194">
        <f t="array" ref="B722:B722">IFERROR(INDEX(Liste_Enfants!B$4:B$53,SMALL(IF(Liste_Enfants!E$4:E$53="D",ROW(Liste_Enfants!E$4:E$53)-3),7))&amp;" "&amp;INDEX(Liste_Enfants!C$4:C$53,SMALL(IF(Liste_Enfants!E$4:E$53="D",ROW(Liste_Enfants!E$4:E$53)-3),7)),"")</f>
        <v/>
      </c>
      <c r="C722" s="235" t="n"/>
      <c r="D722" s="256" t="n"/>
      <c r="E722" s="256" t="n"/>
      <c r="F722" s="256" t="n"/>
      <c r="G722" s="256" t="n"/>
      <c r="H722" s="256" t="n"/>
      <c r="I722" s="256" t="n"/>
      <c r="J722" s="256" t="n"/>
      <c r="K722" s="256" t="n"/>
      <c r="L722" s="256" t="n"/>
      <c r="M722" s="256" t="n"/>
      <c r="N722" s="256" t="n"/>
      <c r="O722" s="256" t="n"/>
      <c r="P722" s="256" t="n"/>
      <c r="Q722" s="264">
        <f>IF(COUNTA(D722:P722)=0,"",ROUND(AVERAGE(D722:P722),1))</f>
        <v/>
      </c>
      <c r="S722" s="256" t="n"/>
      <c r="T722" s="256" t="n"/>
      <c r="U722" s="256" t="n"/>
      <c r="V722" s="256" t="n"/>
      <c r="W722" s="256" t="n"/>
      <c r="X722" s="256" t="n"/>
      <c r="Y722" s="256" t="n"/>
      <c r="Z722" s="256" t="n"/>
      <c r="AA722" s="256" t="n"/>
      <c r="AB722" s="256" t="n"/>
      <c r="AC722" s="256" t="n"/>
      <c r="AD722" s="256" t="n"/>
      <c r="AE722" s="256" t="n"/>
      <c r="AF722" s="264">
        <f>IF(COUNTA(S722:AE722)=0,"",ROUND(AVERAGE(S722:AE722),1))</f>
        <v/>
      </c>
      <c r="AH722" s="256" t="n"/>
      <c r="AI722" s="256" t="n"/>
      <c r="AJ722" s="256" t="n"/>
      <c r="AK722" s="256" t="n"/>
      <c r="AL722" s="256" t="n"/>
      <c r="AM722" s="256" t="n"/>
      <c r="AN722" s="256" t="n"/>
      <c r="AO722" s="256" t="n"/>
      <c r="AP722" s="256" t="n"/>
      <c r="AQ722" s="256" t="n"/>
      <c r="AR722" s="256" t="n"/>
      <c r="AS722" s="256" t="n"/>
      <c r="AT722" s="256" t="n"/>
      <c r="AU722" s="237">
        <f>IF(COUNTA(AH722:AT722)=0,"",ROUND(AVERAGE(AH722:AT722),1))</f>
        <v/>
      </c>
    </row>
    <row r="723" ht="14.4" customHeight="1" s="185">
      <c r="A723" s="255" t="n">
        <v>8</v>
      </c>
      <c r="B723" s="194">
        <f t="array" ref="B723:B723">IFERROR(INDEX(Liste_Enfants!B$4:B$53,SMALL(IF(Liste_Enfants!E$4:E$53="D",ROW(Liste_Enfants!E$4:E$53)-3),8))&amp;" "&amp;INDEX(Liste_Enfants!C$4:C$53,SMALL(IF(Liste_Enfants!E$4:E$53="D",ROW(Liste_Enfants!E$4:E$53)-3),8)),"")</f>
        <v/>
      </c>
      <c r="C723" s="235" t="n"/>
      <c r="D723" s="256" t="n"/>
      <c r="E723" s="256" t="n"/>
      <c r="F723" s="256" t="n"/>
      <c r="G723" s="256" t="n"/>
      <c r="H723" s="256" t="n"/>
      <c r="I723" s="256" t="n"/>
      <c r="J723" s="256" t="n"/>
      <c r="K723" s="256" t="n"/>
      <c r="L723" s="256" t="n"/>
      <c r="M723" s="256" t="n"/>
      <c r="N723" s="256" t="n"/>
      <c r="O723" s="256" t="n"/>
      <c r="P723" s="256" t="n"/>
      <c r="Q723" s="264">
        <f>IF(COUNTA(D723:P723)=0,"",ROUND(AVERAGE(D723:P723),1))</f>
        <v/>
      </c>
      <c r="S723" s="256" t="n"/>
      <c r="T723" s="256" t="n"/>
      <c r="U723" s="256" t="n"/>
      <c r="V723" s="256" t="n"/>
      <c r="W723" s="256" t="n"/>
      <c r="X723" s="256" t="n"/>
      <c r="Y723" s="256" t="n"/>
      <c r="Z723" s="256" t="n"/>
      <c r="AA723" s="256" t="n"/>
      <c r="AB723" s="256" t="n"/>
      <c r="AC723" s="256" t="n"/>
      <c r="AD723" s="256" t="n"/>
      <c r="AE723" s="256" t="n"/>
      <c r="AF723" s="264">
        <f>IF(COUNTA(S723:AE723)=0,"",ROUND(AVERAGE(S723:AE723),1))</f>
        <v/>
      </c>
      <c r="AH723" s="256" t="n"/>
      <c r="AI723" s="256" t="n"/>
      <c r="AJ723" s="256" t="n"/>
      <c r="AK723" s="256" t="n"/>
      <c r="AL723" s="256" t="n"/>
      <c r="AM723" s="256" t="n"/>
      <c r="AN723" s="256" t="n"/>
      <c r="AO723" s="256" t="n"/>
      <c r="AP723" s="256" t="n"/>
      <c r="AQ723" s="256" t="n"/>
      <c r="AR723" s="256" t="n"/>
      <c r="AS723" s="256" t="n"/>
      <c r="AT723" s="256" t="n"/>
      <c r="AU723" s="237">
        <f>IF(COUNTA(AH723:AT723)=0,"",ROUND(AVERAGE(AH723:AT723),1))</f>
        <v/>
      </c>
    </row>
    <row r="724" ht="14.4" customHeight="1" s="185">
      <c r="A724" s="255" t="n">
        <v>9</v>
      </c>
      <c r="B724" s="194">
        <f t="array" ref="B724:B724">IFERROR(INDEX(Liste_Enfants!B$4:B$53,SMALL(IF(Liste_Enfants!E$4:E$53="D",ROW(Liste_Enfants!E$4:E$53)-3),9))&amp;" "&amp;INDEX(Liste_Enfants!C$4:C$53,SMALL(IF(Liste_Enfants!E$4:E$53="D",ROW(Liste_Enfants!E$4:E$53)-3),9)),"")</f>
        <v/>
      </c>
      <c r="C724" s="235" t="n"/>
      <c r="D724" s="256" t="n"/>
      <c r="E724" s="256" t="n"/>
      <c r="F724" s="256" t="n"/>
      <c r="G724" s="256" t="n"/>
      <c r="H724" s="256" t="n"/>
      <c r="I724" s="256" t="n"/>
      <c r="J724" s="256" t="n"/>
      <c r="K724" s="256" t="n"/>
      <c r="L724" s="256" t="n"/>
      <c r="M724" s="256" t="n"/>
      <c r="N724" s="256" t="n"/>
      <c r="O724" s="256" t="n"/>
      <c r="P724" s="256" t="n"/>
      <c r="Q724" s="264">
        <f>IF(COUNTA(D724:P724)=0,"",ROUND(AVERAGE(D724:P724),1))</f>
        <v/>
      </c>
      <c r="S724" s="256" t="n"/>
      <c r="T724" s="256" t="n"/>
      <c r="U724" s="256" t="n"/>
      <c r="V724" s="256" t="n"/>
      <c r="W724" s="256" t="n"/>
      <c r="X724" s="256" t="n"/>
      <c r="Y724" s="256" t="n"/>
      <c r="Z724" s="256" t="n"/>
      <c r="AA724" s="256" t="n"/>
      <c r="AB724" s="256" t="n"/>
      <c r="AC724" s="256" t="n"/>
      <c r="AD724" s="256" t="n"/>
      <c r="AE724" s="256" t="n"/>
      <c r="AF724" s="264">
        <f>IF(COUNTA(S724:AE724)=0,"",ROUND(AVERAGE(S724:AE724),1))</f>
        <v/>
      </c>
      <c r="AH724" s="256" t="n"/>
      <c r="AI724" s="256" t="n"/>
      <c r="AJ724" s="256" t="n"/>
      <c r="AK724" s="256" t="n"/>
      <c r="AL724" s="256" t="n"/>
      <c r="AM724" s="256" t="n"/>
      <c r="AN724" s="256" t="n"/>
      <c r="AO724" s="256" t="n"/>
      <c r="AP724" s="256" t="n"/>
      <c r="AQ724" s="256" t="n"/>
      <c r="AR724" s="256" t="n"/>
      <c r="AS724" s="256" t="n"/>
      <c r="AT724" s="256" t="n"/>
      <c r="AU724" s="237">
        <f>IF(COUNTA(AH724:AT724)=0,"",ROUND(AVERAGE(AH724:AT724),1))</f>
        <v/>
      </c>
    </row>
    <row r="725" ht="14.4" customHeight="1" s="185">
      <c r="A725" s="255" t="n">
        <v>10</v>
      </c>
      <c r="B725" s="194">
        <f t="array" ref="B725:B725">IFERROR(INDEX(Liste_Enfants!B$4:B$53,SMALL(IF(Liste_Enfants!E$4:E$53="D",ROW(Liste_Enfants!E$4:E$53)-3),10))&amp;" "&amp;INDEX(Liste_Enfants!C$4:C$53,SMALL(IF(Liste_Enfants!E$4:E$53="D",ROW(Liste_Enfants!E$4:E$53)-3),10)),"")</f>
        <v/>
      </c>
      <c r="C725" s="235" t="n"/>
      <c r="D725" s="256" t="n"/>
      <c r="E725" s="256" t="n"/>
      <c r="F725" s="256" t="n"/>
      <c r="G725" s="256" t="n"/>
      <c r="H725" s="256" t="n"/>
      <c r="I725" s="256" t="n"/>
      <c r="J725" s="256" t="n"/>
      <c r="K725" s="256" t="n"/>
      <c r="L725" s="256" t="n"/>
      <c r="M725" s="256" t="n"/>
      <c r="N725" s="256" t="n"/>
      <c r="O725" s="256" t="n"/>
      <c r="P725" s="256" t="n"/>
      <c r="Q725" s="264">
        <f>IF(COUNTA(D725:P725)=0,"",ROUND(AVERAGE(D725:P725),1))</f>
        <v/>
      </c>
      <c r="S725" s="256" t="n"/>
      <c r="T725" s="256" t="n"/>
      <c r="U725" s="256" t="n"/>
      <c r="V725" s="256" t="n"/>
      <c r="W725" s="256" t="n"/>
      <c r="X725" s="256" t="n"/>
      <c r="Y725" s="256" t="n"/>
      <c r="Z725" s="256" t="n"/>
      <c r="AA725" s="256" t="n"/>
      <c r="AB725" s="256" t="n"/>
      <c r="AC725" s="256" t="n"/>
      <c r="AD725" s="256" t="n"/>
      <c r="AE725" s="256" t="n"/>
      <c r="AF725" s="264">
        <f>IF(COUNTA(S725:AE725)=0,"",ROUND(AVERAGE(S725:AE725),1))</f>
        <v/>
      </c>
      <c r="AH725" s="256" t="n"/>
      <c r="AI725" s="256" t="n"/>
      <c r="AJ725" s="256" t="n"/>
      <c r="AK725" s="256" t="n"/>
      <c r="AL725" s="256" t="n"/>
      <c r="AM725" s="256" t="n"/>
      <c r="AN725" s="256" t="n"/>
      <c r="AO725" s="256" t="n"/>
      <c r="AP725" s="256" t="n"/>
      <c r="AQ725" s="256" t="n"/>
      <c r="AR725" s="256" t="n"/>
      <c r="AS725" s="256" t="n"/>
      <c r="AT725" s="256" t="n"/>
      <c r="AU725" s="237">
        <f>IF(COUNTA(AH725:AT725)=0,"",ROUND(AVERAGE(AH725:AT725),1))</f>
        <v/>
      </c>
    </row>
    <row r="726" ht="14.4" customHeight="1" s="185">
      <c r="A726" s="255" t="n">
        <v>11</v>
      </c>
      <c r="B726" s="194">
        <f t="array" ref="B726:B726">IFERROR(INDEX(Liste_Enfants!B$4:B$53,SMALL(IF(Liste_Enfants!E$4:E$53="D",ROW(Liste_Enfants!E$4:E$53)-3),11))&amp;" "&amp;INDEX(Liste_Enfants!C$4:C$53,SMALL(IF(Liste_Enfants!E$4:E$53="D",ROW(Liste_Enfants!E$4:E$53)-3),11)),"")</f>
        <v/>
      </c>
      <c r="C726" s="235" t="n"/>
      <c r="D726" s="256" t="n"/>
      <c r="E726" s="256" t="n"/>
      <c r="F726" s="256" t="n"/>
      <c r="G726" s="256" t="n"/>
      <c r="H726" s="256" t="n"/>
      <c r="I726" s="256" t="n"/>
      <c r="J726" s="256" t="n"/>
      <c r="K726" s="256" t="n"/>
      <c r="L726" s="256" t="n"/>
      <c r="M726" s="256" t="n"/>
      <c r="N726" s="256" t="n"/>
      <c r="O726" s="256" t="n"/>
      <c r="P726" s="256" t="n"/>
      <c r="Q726" s="264">
        <f>IF(COUNTA(D726:P726)=0,"",ROUND(AVERAGE(D726:P726),1))</f>
        <v/>
      </c>
      <c r="S726" s="256" t="n"/>
      <c r="T726" s="256" t="n"/>
      <c r="U726" s="256" t="n"/>
      <c r="V726" s="256" t="n"/>
      <c r="W726" s="256" t="n"/>
      <c r="X726" s="256" t="n"/>
      <c r="Y726" s="256" t="n"/>
      <c r="Z726" s="256" t="n"/>
      <c r="AA726" s="256" t="n"/>
      <c r="AB726" s="256" t="n"/>
      <c r="AC726" s="256" t="n"/>
      <c r="AD726" s="256" t="n"/>
      <c r="AE726" s="256" t="n"/>
      <c r="AF726" s="264">
        <f>IF(COUNTA(S726:AE726)=0,"",ROUND(AVERAGE(S726:AE726),1))</f>
        <v/>
      </c>
      <c r="AH726" s="256" t="n"/>
      <c r="AI726" s="256" t="n"/>
      <c r="AJ726" s="256" t="n"/>
      <c r="AK726" s="256" t="n"/>
      <c r="AL726" s="256" t="n"/>
      <c r="AM726" s="256" t="n"/>
      <c r="AN726" s="256" t="n"/>
      <c r="AO726" s="256" t="n"/>
      <c r="AP726" s="256" t="n"/>
      <c r="AQ726" s="256" t="n"/>
      <c r="AR726" s="256" t="n"/>
      <c r="AS726" s="256" t="n"/>
      <c r="AT726" s="256" t="n"/>
      <c r="AU726" s="237">
        <f>IF(COUNTA(AH726:AT726)=0,"",ROUND(AVERAGE(AH726:AT726),1))</f>
        <v/>
      </c>
    </row>
    <row r="727" ht="14.4" customHeight="1" s="185">
      <c r="A727" s="255" t="n">
        <v>12</v>
      </c>
      <c r="B727" s="194">
        <f t="array" ref="B727:B727">IFERROR(INDEX(Liste_Enfants!B$4:B$53,SMALL(IF(Liste_Enfants!E$4:E$53="D",ROW(Liste_Enfants!E$4:E$53)-3),12))&amp;" "&amp;INDEX(Liste_Enfants!C$4:C$53,SMALL(IF(Liste_Enfants!E$4:E$53="D",ROW(Liste_Enfants!E$4:E$53)-3),12)),"")</f>
        <v/>
      </c>
      <c r="C727" s="235" t="n"/>
      <c r="D727" s="256" t="n"/>
      <c r="E727" s="256" t="n"/>
      <c r="F727" s="256" t="n"/>
      <c r="G727" s="256" t="n"/>
      <c r="H727" s="256" t="n"/>
      <c r="I727" s="256" t="n"/>
      <c r="J727" s="256" t="n"/>
      <c r="K727" s="256" t="n"/>
      <c r="L727" s="256" t="n"/>
      <c r="M727" s="256" t="n"/>
      <c r="N727" s="256" t="n"/>
      <c r="O727" s="256" t="n"/>
      <c r="P727" s="256" t="n"/>
      <c r="Q727" s="264">
        <f>IF(COUNTA(D727:P727)=0,"",ROUND(AVERAGE(D727:P727),1))</f>
        <v/>
      </c>
      <c r="S727" s="256" t="n"/>
      <c r="T727" s="256" t="n"/>
      <c r="U727" s="256" t="n"/>
      <c r="V727" s="256" t="n"/>
      <c r="W727" s="256" t="n"/>
      <c r="X727" s="256" t="n"/>
      <c r="Y727" s="256" t="n"/>
      <c r="Z727" s="256" t="n"/>
      <c r="AA727" s="256" t="n"/>
      <c r="AB727" s="256" t="n"/>
      <c r="AC727" s="256" t="n"/>
      <c r="AD727" s="256" t="n"/>
      <c r="AE727" s="256" t="n"/>
      <c r="AF727" s="264">
        <f>IF(COUNTA(S727:AE727)=0,"",ROUND(AVERAGE(S727:AE727),1))</f>
        <v/>
      </c>
      <c r="AH727" s="256" t="n"/>
      <c r="AI727" s="256" t="n"/>
      <c r="AJ727" s="256" t="n"/>
      <c r="AK727" s="256" t="n"/>
      <c r="AL727" s="256" t="n"/>
      <c r="AM727" s="256" t="n"/>
      <c r="AN727" s="256" t="n"/>
      <c r="AO727" s="256" t="n"/>
      <c r="AP727" s="256" t="n"/>
      <c r="AQ727" s="256" t="n"/>
      <c r="AR727" s="256" t="n"/>
      <c r="AS727" s="256" t="n"/>
      <c r="AT727" s="256" t="n"/>
      <c r="AU727" s="237">
        <f>IF(COUNTA(AH727:AT727)=0,"",ROUND(AVERAGE(AH727:AT727),1))</f>
        <v/>
      </c>
    </row>
    <row r="728" ht="14.4" customHeight="1" s="185">
      <c r="A728" s="255" t="n">
        <v>13</v>
      </c>
      <c r="B728" s="194">
        <f t="array" ref="B728:B728">IFERROR(INDEX(Liste_Enfants!B$4:B$53,SMALL(IF(Liste_Enfants!E$4:E$53="D",ROW(Liste_Enfants!E$4:E$53)-3),13))&amp;" "&amp;INDEX(Liste_Enfants!C$4:C$53,SMALL(IF(Liste_Enfants!E$4:E$53="D",ROW(Liste_Enfants!E$4:E$53)-3),13)),"")</f>
        <v/>
      </c>
      <c r="C728" s="235" t="n"/>
      <c r="D728" s="256" t="n"/>
      <c r="E728" s="256" t="n"/>
      <c r="F728" s="256" t="n"/>
      <c r="G728" s="256" t="n"/>
      <c r="H728" s="256" t="n"/>
      <c r="I728" s="256" t="n"/>
      <c r="J728" s="256" t="n"/>
      <c r="K728" s="256" t="n"/>
      <c r="L728" s="256" t="n"/>
      <c r="M728" s="256" t="n"/>
      <c r="N728" s="256" t="n"/>
      <c r="O728" s="256" t="n"/>
      <c r="P728" s="256" t="n"/>
      <c r="Q728" s="264">
        <f>IF(COUNTA(D728:P728)=0,"",ROUND(AVERAGE(D728:P728),1))</f>
        <v/>
      </c>
      <c r="S728" s="256" t="n"/>
      <c r="T728" s="256" t="n"/>
      <c r="U728" s="256" t="n"/>
      <c r="V728" s="256" t="n"/>
      <c r="W728" s="256" t="n"/>
      <c r="X728" s="256" t="n"/>
      <c r="Y728" s="256" t="n"/>
      <c r="Z728" s="256" t="n"/>
      <c r="AA728" s="256" t="n"/>
      <c r="AB728" s="256" t="n"/>
      <c r="AC728" s="256" t="n"/>
      <c r="AD728" s="256" t="n"/>
      <c r="AE728" s="256" t="n"/>
      <c r="AF728" s="264">
        <f>IF(COUNTA(S728:AE728)=0,"",ROUND(AVERAGE(S728:AE728),1))</f>
        <v/>
      </c>
      <c r="AH728" s="256" t="n"/>
      <c r="AI728" s="256" t="n"/>
      <c r="AJ728" s="256" t="n"/>
      <c r="AK728" s="256" t="n"/>
      <c r="AL728" s="256" t="n"/>
      <c r="AM728" s="256" t="n"/>
      <c r="AN728" s="256" t="n"/>
      <c r="AO728" s="256" t="n"/>
      <c r="AP728" s="256" t="n"/>
      <c r="AQ728" s="256" t="n"/>
      <c r="AR728" s="256" t="n"/>
      <c r="AS728" s="256" t="n"/>
      <c r="AT728" s="256" t="n"/>
      <c r="AU728" s="237">
        <f>IF(COUNTA(AH728:AT728)=0,"",ROUND(AVERAGE(AH728:AT728),1))</f>
        <v/>
      </c>
    </row>
    <row r="729" ht="14.4" customHeight="1" s="185">
      <c r="A729" s="255" t="n">
        <v>14</v>
      </c>
      <c r="B729" s="194">
        <f t="array" ref="B729:B729">IFERROR(INDEX(Liste_Enfants!B$4:B$53,SMALL(IF(Liste_Enfants!E$4:E$53="D",ROW(Liste_Enfants!E$4:E$53)-3),14))&amp;" "&amp;INDEX(Liste_Enfants!C$4:C$53,SMALL(IF(Liste_Enfants!E$4:E$53="D",ROW(Liste_Enfants!E$4:E$53)-3),14)),"")</f>
        <v/>
      </c>
      <c r="C729" s="235" t="n"/>
      <c r="D729" s="256" t="n"/>
      <c r="E729" s="256" t="n"/>
      <c r="F729" s="256" t="n"/>
      <c r="G729" s="256" t="n"/>
      <c r="H729" s="256" t="n"/>
      <c r="I729" s="256" t="n"/>
      <c r="J729" s="256" t="n"/>
      <c r="K729" s="256" t="n"/>
      <c r="L729" s="256" t="n"/>
      <c r="M729" s="256" t="n"/>
      <c r="N729" s="256" t="n"/>
      <c r="O729" s="256" t="n"/>
      <c r="P729" s="256" t="n"/>
      <c r="Q729" s="264">
        <f>IF(COUNTA(D729:P729)=0,"",ROUND(AVERAGE(D729:P729),1))</f>
        <v/>
      </c>
      <c r="S729" s="256" t="n"/>
      <c r="T729" s="256" t="n"/>
      <c r="U729" s="256" t="n"/>
      <c r="V729" s="256" t="n"/>
      <c r="W729" s="256" t="n"/>
      <c r="X729" s="256" t="n"/>
      <c r="Y729" s="256" t="n"/>
      <c r="Z729" s="256" t="n"/>
      <c r="AA729" s="256" t="n"/>
      <c r="AB729" s="256" t="n"/>
      <c r="AC729" s="256" t="n"/>
      <c r="AD729" s="256" t="n"/>
      <c r="AE729" s="256" t="n"/>
      <c r="AF729" s="264">
        <f>IF(COUNTA(S729:AE729)=0,"",ROUND(AVERAGE(S729:AE729),1))</f>
        <v/>
      </c>
      <c r="AH729" s="256" t="n"/>
      <c r="AI729" s="256" t="n"/>
      <c r="AJ729" s="256" t="n"/>
      <c r="AK729" s="256" t="n"/>
      <c r="AL729" s="256" t="n"/>
      <c r="AM729" s="256" t="n"/>
      <c r="AN729" s="256" t="n"/>
      <c r="AO729" s="256" t="n"/>
      <c r="AP729" s="256" t="n"/>
      <c r="AQ729" s="256" t="n"/>
      <c r="AR729" s="256" t="n"/>
      <c r="AS729" s="256" t="n"/>
      <c r="AT729" s="256" t="n"/>
      <c r="AU729" s="237">
        <f>IF(COUNTA(AH729:AT729)=0,"",ROUND(AVERAGE(AH729:AT729),1))</f>
        <v/>
      </c>
    </row>
    <row r="730" ht="14.4" customHeight="1" s="185">
      <c r="A730" s="255" t="n">
        <v>15</v>
      </c>
      <c r="B730" s="194">
        <f t="array" ref="B730:B730">IFERROR(INDEX(Liste_Enfants!B$4:B$53,SMALL(IF(Liste_Enfants!E$4:E$53="D",ROW(Liste_Enfants!E$4:E$53)-3),15))&amp;" "&amp;INDEX(Liste_Enfants!C$4:C$53,SMALL(IF(Liste_Enfants!E$4:E$53="D",ROW(Liste_Enfants!E$4:E$53)-3),15)),"")</f>
        <v/>
      </c>
      <c r="C730" s="235" t="n"/>
      <c r="D730" s="256" t="n"/>
      <c r="E730" s="256" t="n"/>
      <c r="F730" s="256" t="n"/>
      <c r="G730" s="256" t="n"/>
      <c r="H730" s="256" t="n"/>
      <c r="I730" s="256" t="n"/>
      <c r="J730" s="256" t="n"/>
      <c r="K730" s="256" t="n"/>
      <c r="L730" s="256" t="n"/>
      <c r="M730" s="256" t="n"/>
      <c r="N730" s="256" t="n"/>
      <c r="O730" s="256" t="n"/>
      <c r="P730" s="256" t="n"/>
      <c r="Q730" s="264">
        <f>IF(COUNTA(D730:P730)=0,"",ROUND(AVERAGE(D730:P730),1))</f>
        <v/>
      </c>
      <c r="S730" s="256" t="n"/>
      <c r="T730" s="256" t="n"/>
      <c r="U730" s="256" t="n"/>
      <c r="V730" s="256" t="n"/>
      <c r="W730" s="256" t="n"/>
      <c r="X730" s="256" t="n"/>
      <c r="Y730" s="256" t="n"/>
      <c r="Z730" s="256" t="n"/>
      <c r="AA730" s="256" t="n"/>
      <c r="AB730" s="256" t="n"/>
      <c r="AC730" s="256" t="n"/>
      <c r="AD730" s="256" t="n"/>
      <c r="AE730" s="256" t="n"/>
      <c r="AF730" s="264">
        <f>IF(COUNTA(S730:AE730)=0,"",ROUND(AVERAGE(S730:AE730),1))</f>
        <v/>
      </c>
      <c r="AH730" s="256" t="n"/>
      <c r="AI730" s="256" t="n"/>
      <c r="AJ730" s="256" t="n"/>
      <c r="AK730" s="256" t="n"/>
      <c r="AL730" s="256" t="n"/>
      <c r="AM730" s="256" t="n"/>
      <c r="AN730" s="256" t="n"/>
      <c r="AO730" s="256" t="n"/>
      <c r="AP730" s="256" t="n"/>
      <c r="AQ730" s="256" t="n"/>
      <c r="AR730" s="256" t="n"/>
      <c r="AS730" s="256" t="n"/>
      <c r="AT730" s="256" t="n"/>
      <c r="AU730" s="237">
        <f>IF(COUNTA(AH730:AT730)=0,"",ROUND(AVERAGE(AH730:AT730),1))</f>
        <v/>
      </c>
    </row>
    <row r="731" ht="14.4" customHeight="1" s="185">
      <c r="A731" s="257" t="inlineStr">
        <is>
          <t>📊 MOY.</t>
        </is>
      </c>
      <c r="C731" s="235" t="n"/>
      <c r="D731" s="258">
        <f>IF(COUNTA(D716:D730)=0,"",ROUND(AVERAGE(D716:D730),1))</f>
        <v/>
      </c>
      <c r="E731" s="258">
        <f>IF(COUNTA(E716:E730)=0,"",ROUND(AVERAGE(E716:E730),1))</f>
        <v/>
      </c>
      <c r="F731" s="258">
        <f>IF(COUNTA(F716:F730)=0,"",ROUND(AVERAGE(F716:F730),1))</f>
        <v/>
      </c>
      <c r="G731" s="258">
        <f>IF(COUNTA(G716:G730)=0,"",ROUND(AVERAGE(G716:G730),1))</f>
        <v/>
      </c>
      <c r="H731" s="258">
        <f>IF(COUNTA(H716:H730)=0,"",ROUND(AVERAGE(H716:H730),1))</f>
        <v/>
      </c>
      <c r="I731" s="258">
        <f>IF(COUNTA(I716:I730)=0,"",ROUND(AVERAGE(I716:I730),1))</f>
        <v/>
      </c>
      <c r="J731" s="258">
        <f>IF(COUNTA(J716:J730)=0,"",ROUND(AVERAGE(J716:J730),1))</f>
        <v/>
      </c>
      <c r="K731" s="258">
        <f>IF(COUNTA(K716:K730)=0,"",ROUND(AVERAGE(K716:K730),1))</f>
        <v/>
      </c>
      <c r="L731" s="258">
        <f>IF(COUNTA(L716:L730)=0,"",ROUND(AVERAGE(L716:L730),1))</f>
        <v/>
      </c>
      <c r="M731" s="258">
        <f>IF(COUNTA(M716:M730)=0,"",ROUND(AVERAGE(M716:M730),1))</f>
        <v/>
      </c>
      <c r="N731" s="258">
        <f>IF(COUNTA(N716:N730)=0,"",ROUND(AVERAGE(N716:N730),1))</f>
        <v/>
      </c>
      <c r="O731" s="258">
        <f>IF(COUNTA(O716:O730)=0,"",ROUND(AVERAGE(O716:O730),1))</f>
        <v/>
      </c>
      <c r="P731" s="258">
        <f>IF(COUNTA(P716:P730)=0,"",ROUND(AVERAGE(P716:P730),1))</f>
        <v/>
      </c>
      <c r="Q731" s="265">
        <f>IF(COUNTA(Q716:Q730)=0,"",ROUND(AVERAGE(Q716:Q730),1))</f>
        <v/>
      </c>
      <c r="S731" s="258">
        <f>IF(COUNTA(S716:S730)=0,"",ROUND(AVERAGE(S716:S730),1))</f>
        <v/>
      </c>
      <c r="T731" s="258">
        <f>IF(COUNTA(T716:T730)=0,"",ROUND(AVERAGE(T716:T730),1))</f>
        <v/>
      </c>
      <c r="U731" s="258">
        <f>IF(COUNTA(U716:U730)=0,"",ROUND(AVERAGE(U716:U730),1))</f>
        <v/>
      </c>
      <c r="V731" s="258">
        <f>IF(COUNTA(V716:V730)=0,"",ROUND(AVERAGE(V716:V730),1))</f>
        <v/>
      </c>
      <c r="W731" s="258">
        <f>IF(COUNTA(W716:W730)=0,"",ROUND(AVERAGE(W716:W730),1))</f>
        <v/>
      </c>
      <c r="X731" s="258">
        <f>IF(COUNTA(X716:X730)=0,"",ROUND(AVERAGE(X716:X730),1))</f>
        <v/>
      </c>
      <c r="Y731" s="258">
        <f>IF(COUNTA(Y716:Y730)=0,"",ROUND(AVERAGE(Y716:Y730),1))</f>
        <v/>
      </c>
      <c r="Z731" s="258">
        <f>IF(COUNTA(Z716:Z730)=0,"",ROUND(AVERAGE(Z716:Z730),1))</f>
        <v/>
      </c>
      <c r="AA731" s="258">
        <f>IF(COUNTA(AA716:AA730)=0,"",ROUND(AVERAGE(AA716:AA730),1))</f>
        <v/>
      </c>
      <c r="AB731" s="258">
        <f>IF(COUNTA(AB716:AB730)=0,"",ROUND(AVERAGE(AB716:AB730),1))</f>
        <v/>
      </c>
      <c r="AC731" s="258">
        <f>IF(COUNTA(AC716:AC730)=0,"",ROUND(AVERAGE(AC716:AC730),1))</f>
        <v/>
      </c>
      <c r="AD731" s="258">
        <f>IF(COUNTA(AD716:AD730)=0,"",ROUND(AVERAGE(AD716:AD730),1))</f>
        <v/>
      </c>
      <c r="AE731" s="258">
        <f>IF(COUNTA(AE716:AE730)=0,"",ROUND(AVERAGE(AE716:AE730),1))</f>
        <v/>
      </c>
      <c r="AF731" s="265">
        <f>IF(COUNTA(AF716:AF730)=0,"",ROUND(AVERAGE(AF716:AF730),1))</f>
        <v/>
      </c>
      <c r="AH731" s="258">
        <f>IF(COUNTA(AH716:AH730)=0,"",ROUND(AVERAGE(AH716:AH730),1))</f>
        <v/>
      </c>
      <c r="AI731" s="258">
        <f>IF(COUNTA(AI716:AI730)=0,"",ROUND(AVERAGE(AI716:AI730),1))</f>
        <v/>
      </c>
      <c r="AJ731" s="258">
        <f>IF(COUNTA(AJ716:AJ730)=0,"",ROUND(AVERAGE(AJ716:AJ730),1))</f>
        <v/>
      </c>
      <c r="AK731" s="258">
        <f>IF(COUNTA(AK716:AK730)=0,"",ROUND(AVERAGE(AK716:AK730),1))</f>
        <v/>
      </c>
      <c r="AL731" s="258">
        <f>IF(COUNTA(AL716:AL730)=0,"",ROUND(AVERAGE(AL716:AL730),1))</f>
        <v/>
      </c>
      <c r="AM731" s="258">
        <f>IF(COUNTA(AM716:AM730)=0,"",ROUND(AVERAGE(AM716:AM730),1))</f>
        <v/>
      </c>
      <c r="AN731" s="258">
        <f>IF(COUNTA(AN716:AN730)=0,"",ROUND(AVERAGE(AN716:AN730),1))</f>
        <v/>
      </c>
      <c r="AO731" s="258">
        <f>IF(COUNTA(AO716:AO730)=0,"",ROUND(AVERAGE(AO716:AO730),1))</f>
        <v/>
      </c>
      <c r="AP731" s="258">
        <f>IF(COUNTA(AP716:AP730)=0,"",ROUND(AVERAGE(AP716:AP730),1))</f>
        <v/>
      </c>
      <c r="AQ731" s="258">
        <f>IF(COUNTA(AQ716:AQ730)=0,"",ROUND(AVERAGE(AQ716:AQ730),1))</f>
        <v/>
      </c>
      <c r="AR731" s="258">
        <f>IF(COUNTA(AR716:AR730)=0,"",ROUND(AVERAGE(AR716:AR730),1))</f>
        <v/>
      </c>
      <c r="AS731" s="258">
        <f>IF(COUNTA(AS716:AS730)=0,"",ROUND(AVERAGE(AS716:AS730),1))</f>
        <v/>
      </c>
      <c r="AT731" s="258">
        <f>IF(COUNTA(AT716:AT730)=0,"",ROUND(AVERAGE(AT716:AT730),1))</f>
        <v/>
      </c>
      <c r="AU731" s="272">
        <f>IF(COUNTA(AU716:AU730)=0,"",ROUND(AVERAGE(AU716:AU730),1))</f>
        <v/>
      </c>
    </row>
    <row r="732" ht="30" customHeight="1" s="185">
      <c r="A732" s="259" t="inlineStr">
        <is>
          <t>N°</t>
        </is>
      </c>
      <c r="B732" s="243" t="inlineStr">
        <is>
          <t>📅 MARDI</t>
        </is>
      </c>
      <c r="C732" s="228" t="n"/>
      <c r="D732" s="229" t="inlineStr">
        <is>
          <t>Règles</t>
        </is>
      </c>
      <c r="E732" s="229" t="inlineStr">
        <is>
          <t>Coopér.</t>
        </is>
      </c>
      <c r="F732" s="229" t="inlineStr">
        <is>
          <t>Comm.</t>
        </is>
      </c>
      <c r="G732" s="229" t="inlineStr">
        <is>
          <t>Entraide</t>
        </is>
      </c>
      <c r="H732" s="230" t="inlineStr">
        <is>
          <t>Initiat.</t>
        </is>
      </c>
      <c r="I732" s="230" t="inlineStr">
        <is>
          <t>Gest.mat</t>
        </is>
      </c>
      <c r="J732" s="230" t="inlineStr">
        <is>
          <t>Orga.</t>
        </is>
      </c>
      <c r="K732" s="231" t="inlineStr">
        <is>
          <t>Imagin.</t>
        </is>
      </c>
      <c r="L732" s="231" t="inlineStr">
        <is>
          <t>Expr.art</t>
        </is>
      </c>
      <c r="M732" s="231" t="inlineStr">
        <is>
          <t>Expr.corp</t>
        </is>
      </c>
      <c r="N732" s="232" t="inlineStr">
        <is>
          <t>Coord.</t>
        </is>
      </c>
      <c r="O732" s="232" t="inlineStr">
        <is>
          <t>Endur.</t>
        </is>
      </c>
      <c r="P732" s="232" t="inlineStr">
        <is>
          <t>Esp.sport</t>
        </is>
      </c>
      <c r="Q732" s="267" t="inlineStr">
        <is>
          <t>MOY</t>
        </is>
      </c>
      <c r="R732" s="268" t="inlineStr">
        <is>
          <t>▼ Activité</t>
        </is>
      </c>
      <c r="S732" s="229" t="inlineStr">
        <is>
          <t>Règles</t>
        </is>
      </c>
      <c r="T732" s="229" t="inlineStr">
        <is>
          <t>Coopér.</t>
        </is>
      </c>
      <c r="U732" s="229" t="inlineStr">
        <is>
          <t>Comm.</t>
        </is>
      </c>
      <c r="V732" s="229" t="inlineStr">
        <is>
          <t>Entraide</t>
        </is>
      </c>
      <c r="W732" s="230" t="inlineStr">
        <is>
          <t>Initiat.</t>
        </is>
      </c>
      <c r="X732" s="230" t="inlineStr">
        <is>
          <t>Gest.mat</t>
        </is>
      </c>
      <c r="Y732" s="230" t="inlineStr">
        <is>
          <t>Orga.</t>
        </is>
      </c>
      <c r="Z732" s="231" t="inlineStr">
        <is>
          <t>Imagin.</t>
        </is>
      </c>
      <c r="AA732" s="231" t="inlineStr">
        <is>
          <t>Expr.art</t>
        </is>
      </c>
      <c r="AB732" s="231" t="inlineStr">
        <is>
          <t>Expr.corp</t>
        </is>
      </c>
      <c r="AC732" s="232" t="inlineStr">
        <is>
          <t>Coord.</t>
        </is>
      </c>
      <c r="AD732" s="232" t="inlineStr">
        <is>
          <t>Endur.</t>
        </is>
      </c>
      <c r="AE732" s="232" t="inlineStr">
        <is>
          <t>Esp.sport</t>
        </is>
      </c>
      <c r="AF732" s="267" t="inlineStr">
        <is>
          <t>MOY</t>
        </is>
      </c>
      <c r="AH732" s="229" t="inlineStr">
        <is>
          <t>Règles</t>
        </is>
      </c>
      <c r="AI732" s="229" t="inlineStr">
        <is>
          <t>Coopér.</t>
        </is>
      </c>
      <c r="AJ732" s="229" t="inlineStr">
        <is>
          <t>Comm.</t>
        </is>
      </c>
      <c r="AK732" s="229" t="inlineStr">
        <is>
          <t>Entraide</t>
        </is>
      </c>
      <c r="AL732" s="230" t="inlineStr">
        <is>
          <t>Initiat.</t>
        </is>
      </c>
      <c r="AM732" s="230" t="inlineStr">
        <is>
          <t>Gest.mat</t>
        </is>
      </c>
      <c r="AN732" s="230" t="inlineStr">
        <is>
          <t>Orga.</t>
        </is>
      </c>
      <c r="AO732" s="231" t="inlineStr">
        <is>
          <t>Imagin.</t>
        </is>
      </c>
      <c r="AP732" s="231" t="inlineStr">
        <is>
          <t>Expr.art</t>
        </is>
      </c>
      <c r="AQ732" s="231" t="inlineStr">
        <is>
          <t>Expr.corp</t>
        </is>
      </c>
      <c r="AR732" s="232" t="inlineStr">
        <is>
          <t>Coord.</t>
        </is>
      </c>
      <c r="AS732" s="232" t="inlineStr">
        <is>
          <t>Endur.</t>
        </is>
      </c>
      <c r="AT732" s="232" t="inlineStr">
        <is>
          <t>Esp.sport</t>
        </is>
      </c>
      <c r="AU732" s="269" t="inlineStr">
        <is>
          <t>MOY</t>
        </is>
      </c>
    </row>
    <row r="733" ht="14.4" customHeight="1" s="185">
      <c r="A733" s="255" t="n">
        <v>1</v>
      </c>
      <c r="B733" s="194">
        <f t="array" ref="B733:B733">IFERROR(INDEX(Liste_Enfants!B$4:B$53,SMALL(IF(Liste_Enfants!E$4:E$53="D",ROW(Liste_Enfants!E$4:E$53)-3),1))&amp;" "&amp;INDEX(Liste_Enfants!C$4:C$53,SMALL(IF(Liste_Enfants!E$4:E$53="D",ROW(Liste_Enfants!E$4:E$53)-3),1)),"")</f>
        <v/>
      </c>
      <c r="C733" s="235" t="n"/>
      <c r="D733" s="256" t="n"/>
      <c r="E733" s="256" t="n"/>
      <c r="F733" s="256" t="n"/>
      <c r="G733" s="256" t="n"/>
      <c r="H733" s="256" t="n"/>
      <c r="I733" s="256" t="n"/>
      <c r="J733" s="256" t="n"/>
      <c r="K733" s="256" t="n"/>
      <c r="L733" s="256" t="n"/>
      <c r="M733" s="256" t="n"/>
      <c r="N733" s="256" t="n"/>
      <c r="O733" s="256" t="n"/>
      <c r="P733" s="256" t="n"/>
      <c r="Q733" s="264">
        <f>IF(COUNTA(D733:P733)=0,"",ROUND(AVERAGE(D733:P733),1))</f>
        <v/>
      </c>
      <c r="S733" s="256" t="n"/>
      <c r="T733" s="256" t="n"/>
      <c r="U733" s="256" t="n"/>
      <c r="V733" s="256" t="n"/>
      <c r="W733" s="256" t="n"/>
      <c r="X733" s="256" t="n"/>
      <c r="Y733" s="256" t="n"/>
      <c r="Z733" s="256" t="n"/>
      <c r="AA733" s="256" t="n"/>
      <c r="AB733" s="256" t="n"/>
      <c r="AC733" s="256" t="n"/>
      <c r="AD733" s="256" t="n"/>
      <c r="AE733" s="256" t="n"/>
      <c r="AF733" s="264">
        <f>IF(COUNTA(S733:AE733)=0,"",ROUND(AVERAGE(S733:AE733),1))</f>
        <v/>
      </c>
      <c r="AH733" s="256" t="n"/>
      <c r="AI733" s="256" t="n"/>
      <c r="AJ733" s="256" t="n"/>
      <c r="AK733" s="256" t="n"/>
      <c r="AL733" s="256" t="n"/>
      <c r="AM733" s="256" t="n"/>
      <c r="AN733" s="256" t="n"/>
      <c r="AO733" s="256" t="n"/>
      <c r="AP733" s="256" t="n"/>
      <c r="AQ733" s="256" t="n"/>
      <c r="AR733" s="256" t="n"/>
      <c r="AS733" s="256" t="n"/>
      <c r="AT733" s="256" t="n"/>
      <c r="AU733" s="237">
        <f>IF(COUNTA(AH733:AT733)=0,"",ROUND(AVERAGE(AH733:AT733),1))</f>
        <v/>
      </c>
    </row>
    <row r="734" ht="14.4" customHeight="1" s="185">
      <c r="A734" s="255" t="n">
        <v>2</v>
      </c>
      <c r="B734" s="194">
        <f t="array" ref="B734:B734">IFERROR(INDEX(Liste_Enfants!B$4:B$53,SMALL(IF(Liste_Enfants!E$4:E$53="D",ROW(Liste_Enfants!E$4:E$53)-3),2))&amp;" "&amp;INDEX(Liste_Enfants!C$4:C$53,SMALL(IF(Liste_Enfants!E$4:E$53="D",ROW(Liste_Enfants!E$4:E$53)-3),2)),"")</f>
        <v/>
      </c>
      <c r="C734" s="235" t="n"/>
      <c r="D734" s="256" t="n"/>
      <c r="E734" s="256" t="n"/>
      <c r="F734" s="256" t="n"/>
      <c r="G734" s="256" t="n"/>
      <c r="H734" s="256" t="n"/>
      <c r="I734" s="256" t="n"/>
      <c r="J734" s="256" t="n"/>
      <c r="K734" s="256" t="n"/>
      <c r="L734" s="256" t="n"/>
      <c r="M734" s="256" t="n"/>
      <c r="N734" s="256" t="n"/>
      <c r="O734" s="256" t="n"/>
      <c r="P734" s="256" t="n"/>
      <c r="Q734" s="264">
        <f>IF(COUNTA(D734:P734)=0,"",ROUND(AVERAGE(D734:P734),1))</f>
        <v/>
      </c>
      <c r="S734" s="256" t="n"/>
      <c r="T734" s="256" t="n"/>
      <c r="U734" s="256" t="n"/>
      <c r="V734" s="256" t="n"/>
      <c r="W734" s="256" t="n"/>
      <c r="X734" s="256" t="n"/>
      <c r="Y734" s="256" t="n"/>
      <c r="Z734" s="256" t="n"/>
      <c r="AA734" s="256" t="n"/>
      <c r="AB734" s="256" t="n"/>
      <c r="AC734" s="256" t="n"/>
      <c r="AD734" s="256" t="n"/>
      <c r="AE734" s="256" t="n"/>
      <c r="AF734" s="264">
        <f>IF(COUNTA(S734:AE734)=0,"",ROUND(AVERAGE(S734:AE734),1))</f>
        <v/>
      </c>
      <c r="AH734" s="256" t="n"/>
      <c r="AI734" s="256" t="n"/>
      <c r="AJ734" s="256" t="n"/>
      <c r="AK734" s="256" t="n"/>
      <c r="AL734" s="256" t="n"/>
      <c r="AM734" s="256" t="n"/>
      <c r="AN734" s="256" t="n"/>
      <c r="AO734" s="256" t="n"/>
      <c r="AP734" s="256" t="n"/>
      <c r="AQ734" s="256" t="n"/>
      <c r="AR734" s="256" t="n"/>
      <c r="AS734" s="256" t="n"/>
      <c r="AT734" s="256" t="n"/>
      <c r="AU734" s="237">
        <f>IF(COUNTA(AH734:AT734)=0,"",ROUND(AVERAGE(AH734:AT734),1))</f>
        <v/>
      </c>
    </row>
    <row r="735" ht="14.4" customHeight="1" s="185">
      <c r="A735" s="255" t="n">
        <v>3</v>
      </c>
      <c r="B735" s="194">
        <f t="array" ref="B735:B735">IFERROR(INDEX(Liste_Enfants!B$4:B$53,SMALL(IF(Liste_Enfants!E$4:E$53="D",ROW(Liste_Enfants!E$4:E$53)-3),3))&amp;" "&amp;INDEX(Liste_Enfants!C$4:C$53,SMALL(IF(Liste_Enfants!E$4:E$53="D",ROW(Liste_Enfants!E$4:E$53)-3),3)),"")</f>
        <v/>
      </c>
      <c r="C735" s="235" t="n"/>
      <c r="D735" s="256" t="n"/>
      <c r="E735" s="256" t="n"/>
      <c r="F735" s="256" t="n"/>
      <c r="G735" s="256" t="n"/>
      <c r="H735" s="256" t="n"/>
      <c r="I735" s="256" t="n"/>
      <c r="J735" s="256" t="n"/>
      <c r="K735" s="256" t="n"/>
      <c r="L735" s="256" t="n"/>
      <c r="M735" s="256" t="n"/>
      <c r="N735" s="256" t="n"/>
      <c r="O735" s="256" t="n"/>
      <c r="P735" s="256" t="n"/>
      <c r="Q735" s="264">
        <f>IF(COUNTA(D735:P735)=0,"",ROUND(AVERAGE(D735:P735),1))</f>
        <v/>
      </c>
      <c r="S735" s="256" t="n"/>
      <c r="T735" s="256" t="n"/>
      <c r="U735" s="256" t="n"/>
      <c r="V735" s="256" t="n"/>
      <c r="W735" s="256" t="n"/>
      <c r="X735" s="256" t="n"/>
      <c r="Y735" s="256" t="n"/>
      <c r="Z735" s="256" t="n"/>
      <c r="AA735" s="256" t="n"/>
      <c r="AB735" s="256" t="n"/>
      <c r="AC735" s="256" t="n"/>
      <c r="AD735" s="256" t="n"/>
      <c r="AE735" s="256" t="n"/>
      <c r="AF735" s="264">
        <f>IF(COUNTA(S735:AE735)=0,"",ROUND(AVERAGE(S735:AE735),1))</f>
        <v/>
      </c>
      <c r="AH735" s="256" t="n"/>
      <c r="AI735" s="256" t="n"/>
      <c r="AJ735" s="256" t="n"/>
      <c r="AK735" s="256" t="n"/>
      <c r="AL735" s="256" t="n"/>
      <c r="AM735" s="256" t="n"/>
      <c r="AN735" s="256" t="n"/>
      <c r="AO735" s="256" t="n"/>
      <c r="AP735" s="256" t="n"/>
      <c r="AQ735" s="256" t="n"/>
      <c r="AR735" s="256" t="n"/>
      <c r="AS735" s="256" t="n"/>
      <c r="AT735" s="256" t="n"/>
      <c r="AU735" s="237">
        <f>IF(COUNTA(AH735:AT735)=0,"",ROUND(AVERAGE(AH735:AT735),1))</f>
        <v/>
      </c>
    </row>
    <row r="736" ht="14.4" customHeight="1" s="185">
      <c r="A736" s="255" t="n">
        <v>4</v>
      </c>
      <c r="B736" s="194">
        <f t="array" ref="B736:B736">IFERROR(INDEX(Liste_Enfants!B$4:B$53,SMALL(IF(Liste_Enfants!E$4:E$53="D",ROW(Liste_Enfants!E$4:E$53)-3),4))&amp;" "&amp;INDEX(Liste_Enfants!C$4:C$53,SMALL(IF(Liste_Enfants!E$4:E$53="D",ROW(Liste_Enfants!E$4:E$53)-3),4)),"")</f>
        <v/>
      </c>
      <c r="C736" s="235" t="n"/>
      <c r="D736" s="256" t="n"/>
      <c r="E736" s="256" t="n"/>
      <c r="F736" s="256" t="n"/>
      <c r="G736" s="256" t="n"/>
      <c r="H736" s="256" t="n"/>
      <c r="I736" s="256" t="n"/>
      <c r="J736" s="256" t="n"/>
      <c r="K736" s="256" t="n"/>
      <c r="L736" s="256" t="n"/>
      <c r="M736" s="256" t="n"/>
      <c r="N736" s="256" t="n"/>
      <c r="O736" s="256" t="n"/>
      <c r="P736" s="256" t="n"/>
      <c r="Q736" s="264">
        <f>IF(COUNTA(D736:P736)=0,"",ROUND(AVERAGE(D736:P736),1))</f>
        <v/>
      </c>
      <c r="S736" s="256" t="n"/>
      <c r="T736" s="256" t="n"/>
      <c r="U736" s="256" t="n"/>
      <c r="V736" s="256" t="n"/>
      <c r="W736" s="256" t="n"/>
      <c r="X736" s="256" t="n"/>
      <c r="Y736" s="256" t="n"/>
      <c r="Z736" s="256" t="n"/>
      <c r="AA736" s="256" t="n"/>
      <c r="AB736" s="256" t="n"/>
      <c r="AC736" s="256" t="n"/>
      <c r="AD736" s="256" t="n"/>
      <c r="AE736" s="256" t="n"/>
      <c r="AF736" s="264">
        <f>IF(COUNTA(S736:AE736)=0,"",ROUND(AVERAGE(S736:AE736),1))</f>
        <v/>
      </c>
      <c r="AH736" s="256" t="n"/>
      <c r="AI736" s="256" t="n"/>
      <c r="AJ736" s="256" t="n"/>
      <c r="AK736" s="256" t="n"/>
      <c r="AL736" s="256" t="n"/>
      <c r="AM736" s="256" t="n"/>
      <c r="AN736" s="256" t="n"/>
      <c r="AO736" s="256" t="n"/>
      <c r="AP736" s="256" t="n"/>
      <c r="AQ736" s="256" t="n"/>
      <c r="AR736" s="256" t="n"/>
      <c r="AS736" s="256" t="n"/>
      <c r="AT736" s="256" t="n"/>
      <c r="AU736" s="237">
        <f>IF(COUNTA(AH736:AT736)=0,"",ROUND(AVERAGE(AH736:AT736),1))</f>
        <v/>
      </c>
    </row>
    <row r="737" ht="14.4" customHeight="1" s="185">
      <c r="A737" s="255" t="n">
        <v>5</v>
      </c>
      <c r="B737" s="194">
        <f t="array" ref="B737:B737">IFERROR(INDEX(Liste_Enfants!B$4:B$53,SMALL(IF(Liste_Enfants!E$4:E$53="D",ROW(Liste_Enfants!E$4:E$53)-3),5))&amp;" "&amp;INDEX(Liste_Enfants!C$4:C$53,SMALL(IF(Liste_Enfants!E$4:E$53="D",ROW(Liste_Enfants!E$4:E$53)-3),5)),"")</f>
        <v/>
      </c>
      <c r="C737" s="235" t="n"/>
      <c r="D737" s="256" t="n"/>
      <c r="E737" s="256" t="n"/>
      <c r="F737" s="256" t="n"/>
      <c r="G737" s="256" t="n"/>
      <c r="H737" s="256" t="n"/>
      <c r="I737" s="256" t="n"/>
      <c r="J737" s="256" t="n"/>
      <c r="K737" s="256" t="n"/>
      <c r="L737" s="256" t="n"/>
      <c r="M737" s="256" t="n"/>
      <c r="N737" s="256" t="n"/>
      <c r="O737" s="256" t="n"/>
      <c r="P737" s="256" t="n"/>
      <c r="Q737" s="264">
        <f>IF(COUNTA(D737:P737)=0,"",ROUND(AVERAGE(D737:P737),1))</f>
        <v/>
      </c>
      <c r="S737" s="256" t="n"/>
      <c r="T737" s="256" t="n"/>
      <c r="U737" s="256" t="n"/>
      <c r="V737" s="256" t="n"/>
      <c r="W737" s="256" t="n"/>
      <c r="X737" s="256" t="n"/>
      <c r="Y737" s="256" t="n"/>
      <c r="Z737" s="256" t="n"/>
      <c r="AA737" s="256" t="n"/>
      <c r="AB737" s="256" t="n"/>
      <c r="AC737" s="256" t="n"/>
      <c r="AD737" s="256" t="n"/>
      <c r="AE737" s="256" t="n"/>
      <c r="AF737" s="264">
        <f>IF(COUNTA(S737:AE737)=0,"",ROUND(AVERAGE(S737:AE737),1))</f>
        <v/>
      </c>
      <c r="AH737" s="256" t="n"/>
      <c r="AI737" s="256" t="n"/>
      <c r="AJ737" s="256" t="n"/>
      <c r="AK737" s="256" t="n"/>
      <c r="AL737" s="256" t="n"/>
      <c r="AM737" s="256" t="n"/>
      <c r="AN737" s="256" t="n"/>
      <c r="AO737" s="256" t="n"/>
      <c r="AP737" s="256" t="n"/>
      <c r="AQ737" s="256" t="n"/>
      <c r="AR737" s="256" t="n"/>
      <c r="AS737" s="256" t="n"/>
      <c r="AT737" s="256" t="n"/>
      <c r="AU737" s="237">
        <f>IF(COUNTA(AH737:AT737)=0,"",ROUND(AVERAGE(AH737:AT737),1))</f>
        <v/>
      </c>
    </row>
    <row r="738" ht="14.4" customHeight="1" s="185">
      <c r="A738" s="255" t="n">
        <v>6</v>
      </c>
      <c r="B738" s="194">
        <f t="array" ref="B738:B738">IFERROR(INDEX(Liste_Enfants!B$4:B$53,SMALL(IF(Liste_Enfants!E$4:E$53="D",ROW(Liste_Enfants!E$4:E$53)-3),6))&amp;" "&amp;INDEX(Liste_Enfants!C$4:C$53,SMALL(IF(Liste_Enfants!E$4:E$53="D",ROW(Liste_Enfants!E$4:E$53)-3),6)),"")</f>
        <v/>
      </c>
      <c r="C738" s="235" t="n"/>
      <c r="D738" s="256" t="n"/>
      <c r="E738" s="256" t="n"/>
      <c r="F738" s="256" t="n"/>
      <c r="G738" s="256" t="n"/>
      <c r="H738" s="256" t="n"/>
      <c r="I738" s="256" t="n"/>
      <c r="J738" s="256" t="n"/>
      <c r="K738" s="256" t="n"/>
      <c r="L738" s="256" t="n"/>
      <c r="M738" s="256" t="n"/>
      <c r="N738" s="256" t="n"/>
      <c r="O738" s="256" t="n"/>
      <c r="P738" s="256" t="n"/>
      <c r="Q738" s="264">
        <f>IF(COUNTA(D738:P738)=0,"",ROUND(AVERAGE(D738:P738),1))</f>
        <v/>
      </c>
      <c r="S738" s="256" t="n"/>
      <c r="T738" s="256" t="n"/>
      <c r="U738" s="256" t="n"/>
      <c r="V738" s="256" t="n"/>
      <c r="W738" s="256" t="n"/>
      <c r="X738" s="256" t="n"/>
      <c r="Y738" s="256" t="n"/>
      <c r="Z738" s="256" t="n"/>
      <c r="AA738" s="256" t="n"/>
      <c r="AB738" s="256" t="n"/>
      <c r="AC738" s="256" t="n"/>
      <c r="AD738" s="256" t="n"/>
      <c r="AE738" s="256" t="n"/>
      <c r="AF738" s="264">
        <f>IF(COUNTA(S738:AE738)=0,"",ROUND(AVERAGE(S738:AE738),1))</f>
        <v/>
      </c>
      <c r="AH738" s="256" t="n"/>
      <c r="AI738" s="256" t="n"/>
      <c r="AJ738" s="256" t="n"/>
      <c r="AK738" s="256" t="n"/>
      <c r="AL738" s="256" t="n"/>
      <c r="AM738" s="256" t="n"/>
      <c r="AN738" s="256" t="n"/>
      <c r="AO738" s="256" t="n"/>
      <c r="AP738" s="256" t="n"/>
      <c r="AQ738" s="256" t="n"/>
      <c r="AR738" s="256" t="n"/>
      <c r="AS738" s="256" t="n"/>
      <c r="AT738" s="256" t="n"/>
      <c r="AU738" s="237">
        <f>IF(COUNTA(AH738:AT738)=0,"",ROUND(AVERAGE(AH738:AT738),1))</f>
        <v/>
      </c>
    </row>
    <row r="739" ht="14.4" customHeight="1" s="185">
      <c r="A739" s="255" t="n">
        <v>7</v>
      </c>
      <c r="B739" s="194">
        <f t="array" ref="B739:B739">IFERROR(INDEX(Liste_Enfants!B$4:B$53,SMALL(IF(Liste_Enfants!E$4:E$53="D",ROW(Liste_Enfants!E$4:E$53)-3),7))&amp;" "&amp;INDEX(Liste_Enfants!C$4:C$53,SMALL(IF(Liste_Enfants!E$4:E$53="D",ROW(Liste_Enfants!E$4:E$53)-3),7)),"")</f>
        <v/>
      </c>
      <c r="C739" s="235" t="n"/>
      <c r="D739" s="256" t="n"/>
      <c r="E739" s="256" t="n"/>
      <c r="F739" s="256" t="n"/>
      <c r="G739" s="256" t="n"/>
      <c r="H739" s="256" t="n"/>
      <c r="I739" s="256" t="n"/>
      <c r="J739" s="256" t="n"/>
      <c r="K739" s="256" t="n"/>
      <c r="L739" s="256" t="n"/>
      <c r="M739" s="256" t="n"/>
      <c r="N739" s="256" t="n"/>
      <c r="O739" s="256" t="n"/>
      <c r="P739" s="256" t="n"/>
      <c r="Q739" s="264">
        <f>IF(COUNTA(D739:P739)=0,"",ROUND(AVERAGE(D739:P739),1))</f>
        <v/>
      </c>
      <c r="S739" s="256" t="n"/>
      <c r="T739" s="256" t="n"/>
      <c r="U739" s="256" t="n"/>
      <c r="V739" s="256" t="n"/>
      <c r="W739" s="256" t="n"/>
      <c r="X739" s="256" t="n"/>
      <c r="Y739" s="256" t="n"/>
      <c r="Z739" s="256" t="n"/>
      <c r="AA739" s="256" t="n"/>
      <c r="AB739" s="256" t="n"/>
      <c r="AC739" s="256" t="n"/>
      <c r="AD739" s="256" t="n"/>
      <c r="AE739" s="256" t="n"/>
      <c r="AF739" s="264">
        <f>IF(COUNTA(S739:AE739)=0,"",ROUND(AVERAGE(S739:AE739),1))</f>
        <v/>
      </c>
      <c r="AH739" s="256" t="n"/>
      <c r="AI739" s="256" t="n"/>
      <c r="AJ739" s="256" t="n"/>
      <c r="AK739" s="256" t="n"/>
      <c r="AL739" s="256" t="n"/>
      <c r="AM739" s="256" t="n"/>
      <c r="AN739" s="256" t="n"/>
      <c r="AO739" s="256" t="n"/>
      <c r="AP739" s="256" t="n"/>
      <c r="AQ739" s="256" t="n"/>
      <c r="AR739" s="256" t="n"/>
      <c r="AS739" s="256" t="n"/>
      <c r="AT739" s="256" t="n"/>
      <c r="AU739" s="237">
        <f>IF(COUNTA(AH739:AT739)=0,"",ROUND(AVERAGE(AH739:AT739),1))</f>
        <v/>
      </c>
    </row>
    <row r="740" ht="14.4" customHeight="1" s="185">
      <c r="A740" s="255" t="n">
        <v>8</v>
      </c>
      <c r="B740" s="194">
        <f t="array" ref="B740:B740">IFERROR(INDEX(Liste_Enfants!B$4:B$53,SMALL(IF(Liste_Enfants!E$4:E$53="D",ROW(Liste_Enfants!E$4:E$53)-3),8))&amp;" "&amp;INDEX(Liste_Enfants!C$4:C$53,SMALL(IF(Liste_Enfants!E$4:E$53="D",ROW(Liste_Enfants!E$4:E$53)-3),8)),"")</f>
        <v/>
      </c>
      <c r="C740" s="235" t="n"/>
      <c r="D740" s="256" t="n"/>
      <c r="E740" s="256" t="n"/>
      <c r="F740" s="256" t="n"/>
      <c r="G740" s="256" t="n"/>
      <c r="H740" s="256" t="n"/>
      <c r="I740" s="256" t="n"/>
      <c r="J740" s="256" t="n"/>
      <c r="K740" s="256" t="n"/>
      <c r="L740" s="256" t="n"/>
      <c r="M740" s="256" t="n"/>
      <c r="N740" s="256" t="n"/>
      <c r="O740" s="256" t="n"/>
      <c r="P740" s="256" t="n"/>
      <c r="Q740" s="264">
        <f>IF(COUNTA(D740:P740)=0,"",ROUND(AVERAGE(D740:P740),1))</f>
        <v/>
      </c>
      <c r="S740" s="256" t="n"/>
      <c r="T740" s="256" t="n"/>
      <c r="U740" s="256" t="n"/>
      <c r="V740" s="256" t="n"/>
      <c r="W740" s="256" t="n"/>
      <c r="X740" s="256" t="n"/>
      <c r="Y740" s="256" t="n"/>
      <c r="Z740" s="256" t="n"/>
      <c r="AA740" s="256" t="n"/>
      <c r="AB740" s="256" t="n"/>
      <c r="AC740" s="256" t="n"/>
      <c r="AD740" s="256" t="n"/>
      <c r="AE740" s="256" t="n"/>
      <c r="AF740" s="264">
        <f>IF(COUNTA(S740:AE740)=0,"",ROUND(AVERAGE(S740:AE740),1))</f>
        <v/>
      </c>
      <c r="AH740" s="256" t="n"/>
      <c r="AI740" s="256" t="n"/>
      <c r="AJ740" s="256" t="n"/>
      <c r="AK740" s="256" t="n"/>
      <c r="AL740" s="256" t="n"/>
      <c r="AM740" s="256" t="n"/>
      <c r="AN740" s="256" t="n"/>
      <c r="AO740" s="256" t="n"/>
      <c r="AP740" s="256" t="n"/>
      <c r="AQ740" s="256" t="n"/>
      <c r="AR740" s="256" t="n"/>
      <c r="AS740" s="256" t="n"/>
      <c r="AT740" s="256" t="n"/>
      <c r="AU740" s="237">
        <f>IF(COUNTA(AH740:AT740)=0,"",ROUND(AVERAGE(AH740:AT740),1))</f>
        <v/>
      </c>
    </row>
    <row r="741" ht="14.4" customHeight="1" s="185">
      <c r="A741" s="255" t="n">
        <v>9</v>
      </c>
      <c r="B741" s="194">
        <f t="array" ref="B741:B741">IFERROR(INDEX(Liste_Enfants!B$4:B$53,SMALL(IF(Liste_Enfants!E$4:E$53="D",ROW(Liste_Enfants!E$4:E$53)-3),9))&amp;" "&amp;INDEX(Liste_Enfants!C$4:C$53,SMALL(IF(Liste_Enfants!E$4:E$53="D",ROW(Liste_Enfants!E$4:E$53)-3),9)),"")</f>
        <v/>
      </c>
      <c r="C741" s="235" t="n"/>
      <c r="D741" s="256" t="n"/>
      <c r="E741" s="256" t="n"/>
      <c r="F741" s="256" t="n"/>
      <c r="G741" s="256" t="n"/>
      <c r="H741" s="256" t="n"/>
      <c r="I741" s="256" t="n"/>
      <c r="J741" s="256" t="n"/>
      <c r="K741" s="256" t="n"/>
      <c r="L741" s="256" t="n"/>
      <c r="M741" s="256" t="n"/>
      <c r="N741" s="256" t="n"/>
      <c r="O741" s="256" t="n"/>
      <c r="P741" s="256" t="n"/>
      <c r="Q741" s="264">
        <f>IF(COUNTA(D741:P741)=0,"",ROUND(AVERAGE(D741:P741),1))</f>
        <v/>
      </c>
      <c r="S741" s="256" t="n"/>
      <c r="T741" s="256" t="n"/>
      <c r="U741" s="256" t="n"/>
      <c r="V741" s="256" t="n"/>
      <c r="W741" s="256" t="n"/>
      <c r="X741" s="256" t="n"/>
      <c r="Y741" s="256" t="n"/>
      <c r="Z741" s="256" t="n"/>
      <c r="AA741" s="256" t="n"/>
      <c r="AB741" s="256" t="n"/>
      <c r="AC741" s="256" t="n"/>
      <c r="AD741" s="256" t="n"/>
      <c r="AE741" s="256" t="n"/>
      <c r="AF741" s="264">
        <f>IF(COUNTA(S741:AE741)=0,"",ROUND(AVERAGE(S741:AE741),1))</f>
        <v/>
      </c>
      <c r="AH741" s="256" t="n"/>
      <c r="AI741" s="256" t="n"/>
      <c r="AJ741" s="256" t="n"/>
      <c r="AK741" s="256" t="n"/>
      <c r="AL741" s="256" t="n"/>
      <c r="AM741" s="256" t="n"/>
      <c r="AN741" s="256" t="n"/>
      <c r="AO741" s="256" t="n"/>
      <c r="AP741" s="256" t="n"/>
      <c r="AQ741" s="256" t="n"/>
      <c r="AR741" s="256" t="n"/>
      <c r="AS741" s="256" t="n"/>
      <c r="AT741" s="256" t="n"/>
      <c r="AU741" s="237">
        <f>IF(COUNTA(AH741:AT741)=0,"",ROUND(AVERAGE(AH741:AT741),1))</f>
        <v/>
      </c>
    </row>
    <row r="742" ht="14.4" customHeight="1" s="185">
      <c r="A742" s="255" t="n">
        <v>10</v>
      </c>
      <c r="B742" s="194">
        <f t="array" ref="B742:B742">IFERROR(INDEX(Liste_Enfants!B$4:B$53,SMALL(IF(Liste_Enfants!E$4:E$53="D",ROW(Liste_Enfants!E$4:E$53)-3),10))&amp;" "&amp;INDEX(Liste_Enfants!C$4:C$53,SMALL(IF(Liste_Enfants!E$4:E$53="D",ROW(Liste_Enfants!E$4:E$53)-3),10)),"")</f>
        <v/>
      </c>
      <c r="C742" s="235" t="n"/>
      <c r="D742" s="256" t="n"/>
      <c r="E742" s="256" t="n"/>
      <c r="F742" s="256" t="n"/>
      <c r="G742" s="256" t="n"/>
      <c r="H742" s="256" t="n"/>
      <c r="I742" s="256" t="n"/>
      <c r="J742" s="256" t="n"/>
      <c r="K742" s="256" t="n"/>
      <c r="L742" s="256" t="n"/>
      <c r="M742" s="256" t="n"/>
      <c r="N742" s="256" t="n"/>
      <c r="O742" s="256" t="n"/>
      <c r="P742" s="256" t="n"/>
      <c r="Q742" s="264">
        <f>IF(COUNTA(D742:P742)=0,"",ROUND(AVERAGE(D742:P742),1))</f>
        <v/>
      </c>
      <c r="S742" s="256" t="n"/>
      <c r="T742" s="256" t="n"/>
      <c r="U742" s="256" t="n"/>
      <c r="V742" s="256" t="n"/>
      <c r="W742" s="256" t="n"/>
      <c r="X742" s="256" t="n"/>
      <c r="Y742" s="256" t="n"/>
      <c r="Z742" s="256" t="n"/>
      <c r="AA742" s="256" t="n"/>
      <c r="AB742" s="256" t="n"/>
      <c r="AC742" s="256" t="n"/>
      <c r="AD742" s="256" t="n"/>
      <c r="AE742" s="256" t="n"/>
      <c r="AF742" s="264">
        <f>IF(COUNTA(S742:AE742)=0,"",ROUND(AVERAGE(S742:AE742),1))</f>
        <v/>
      </c>
      <c r="AH742" s="256" t="n"/>
      <c r="AI742" s="256" t="n"/>
      <c r="AJ742" s="256" t="n"/>
      <c r="AK742" s="256" t="n"/>
      <c r="AL742" s="256" t="n"/>
      <c r="AM742" s="256" t="n"/>
      <c r="AN742" s="256" t="n"/>
      <c r="AO742" s="256" t="n"/>
      <c r="AP742" s="256" t="n"/>
      <c r="AQ742" s="256" t="n"/>
      <c r="AR742" s="256" t="n"/>
      <c r="AS742" s="256" t="n"/>
      <c r="AT742" s="256" t="n"/>
      <c r="AU742" s="237">
        <f>IF(COUNTA(AH742:AT742)=0,"",ROUND(AVERAGE(AH742:AT742),1))</f>
        <v/>
      </c>
    </row>
    <row r="743" ht="14.4" customHeight="1" s="185">
      <c r="A743" s="255" t="n">
        <v>11</v>
      </c>
      <c r="B743" s="194">
        <f t="array" ref="B743:B743">IFERROR(INDEX(Liste_Enfants!B$4:B$53,SMALL(IF(Liste_Enfants!E$4:E$53="D",ROW(Liste_Enfants!E$4:E$53)-3),11))&amp;" "&amp;INDEX(Liste_Enfants!C$4:C$53,SMALL(IF(Liste_Enfants!E$4:E$53="D",ROW(Liste_Enfants!E$4:E$53)-3),11)),"")</f>
        <v/>
      </c>
      <c r="C743" s="235" t="n"/>
      <c r="D743" s="256" t="n"/>
      <c r="E743" s="256" t="n"/>
      <c r="F743" s="256" t="n"/>
      <c r="G743" s="256" t="n"/>
      <c r="H743" s="256" t="n"/>
      <c r="I743" s="256" t="n"/>
      <c r="J743" s="256" t="n"/>
      <c r="K743" s="256" t="n"/>
      <c r="L743" s="256" t="n"/>
      <c r="M743" s="256" t="n"/>
      <c r="N743" s="256" t="n"/>
      <c r="O743" s="256" t="n"/>
      <c r="P743" s="256" t="n"/>
      <c r="Q743" s="264">
        <f>IF(COUNTA(D743:P743)=0,"",ROUND(AVERAGE(D743:P743),1))</f>
        <v/>
      </c>
      <c r="S743" s="256" t="n"/>
      <c r="T743" s="256" t="n"/>
      <c r="U743" s="256" t="n"/>
      <c r="V743" s="256" t="n"/>
      <c r="W743" s="256" t="n"/>
      <c r="X743" s="256" t="n"/>
      <c r="Y743" s="256" t="n"/>
      <c r="Z743" s="256" t="n"/>
      <c r="AA743" s="256" t="n"/>
      <c r="AB743" s="256" t="n"/>
      <c r="AC743" s="256" t="n"/>
      <c r="AD743" s="256" t="n"/>
      <c r="AE743" s="256" t="n"/>
      <c r="AF743" s="264">
        <f>IF(COUNTA(S743:AE743)=0,"",ROUND(AVERAGE(S743:AE743),1))</f>
        <v/>
      </c>
      <c r="AH743" s="256" t="n"/>
      <c r="AI743" s="256" t="n"/>
      <c r="AJ743" s="256" t="n"/>
      <c r="AK743" s="256" t="n"/>
      <c r="AL743" s="256" t="n"/>
      <c r="AM743" s="256" t="n"/>
      <c r="AN743" s="256" t="n"/>
      <c r="AO743" s="256" t="n"/>
      <c r="AP743" s="256" t="n"/>
      <c r="AQ743" s="256" t="n"/>
      <c r="AR743" s="256" t="n"/>
      <c r="AS743" s="256" t="n"/>
      <c r="AT743" s="256" t="n"/>
      <c r="AU743" s="237">
        <f>IF(COUNTA(AH743:AT743)=0,"",ROUND(AVERAGE(AH743:AT743),1))</f>
        <v/>
      </c>
    </row>
    <row r="744" ht="14.4" customHeight="1" s="185">
      <c r="A744" s="255" t="n">
        <v>12</v>
      </c>
      <c r="B744" s="194">
        <f t="array" ref="B744:B744">IFERROR(INDEX(Liste_Enfants!B$4:B$53,SMALL(IF(Liste_Enfants!E$4:E$53="D",ROW(Liste_Enfants!E$4:E$53)-3),12))&amp;" "&amp;INDEX(Liste_Enfants!C$4:C$53,SMALL(IF(Liste_Enfants!E$4:E$53="D",ROW(Liste_Enfants!E$4:E$53)-3),12)),"")</f>
        <v/>
      </c>
      <c r="C744" s="235" t="n"/>
      <c r="D744" s="256" t="n"/>
      <c r="E744" s="256" t="n"/>
      <c r="F744" s="256" t="n"/>
      <c r="G744" s="256" t="n"/>
      <c r="H744" s="256" t="n"/>
      <c r="I744" s="256" t="n"/>
      <c r="J744" s="256" t="n"/>
      <c r="K744" s="256" t="n"/>
      <c r="L744" s="256" t="n"/>
      <c r="M744" s="256" t="n"/>
      <c r="N744" s="256" t="n"/>
      <c r="O744" s="256" t="n"/>
      <c r="P744" s="256" t="n"/>
      <c r="Q744" s="264">
        <f>IF(COUNTA(D744:P744)=0,"",ROUND(AVERAGE(D744:P744),1))</f>
        <v/>
      </c>
      <c r="S744" s="256" t="n"/>
      <c r="T744" s="256" t="n"/>
      <c r="U744" s="256" t="n"/>
      <c r="V744" s="256" t="n"/>
      <c r="W744" s="256" t="n"/>
      <c r="X744" s="256" t="n"/>
      <c r="Y744" s="256" t="n"/>
      <c r="Z744" s="256" t="n"/>
      <c r="AA744" s="256" t="n"/>
      <c r="AB744" s="256" t="n"/>
      <c r="AC744" s="256" t="n"/>
      <c r="AD744" s="256" t="n"/>
      <c r="AE744" s="256" t="n"/>
      <c r="AF744" s="264">
        <f>IF(COUNTA(S744:AE744)=0,"",ROUND(AVERAGE(S744:AE744),1))</f>
        <v/>
      </c>
      <c r="AH744" s="256" t="n"/>
      <c r="AI744" s="256" t="n"/>
      <c r="AJ744" s="256" t="n"/>
      <c r="AK744" s="256" t="n"/>
      <c r="AL744" s="256" t="n"/>
      <c r="AM744" s="256" t="n"/>
      <c r="AN744" s="256" t="n"/>
      <c r="AO744" s="256" t="n"/>
      <c r="AP744" s="256" t="n"/>
      <c r="AQ744" s="256" t="n"/>
      <c r="AR744" s="256" t="n"/>
      <c r="AS744" s="256" t="n"/>
      <c r="AT744" s="256" t="n"/>
      <c r="AU744" s="237">
        <f>IF(COUNTA(AH744:AT744)=0,"",ROUND(AVERAGE(AH744:AT744),1))</f>
        <v/>
      </c>
    </row>
    <row r="745" ht="14.4" customHeight="1" s="185">
      <c r="A745" s="255" t="n">
        <v>13</v>
      </c>
      <c r="B745" s="194">
        <f t="array" ref="B745:B745">IFERROR(INDEX(Liste_Enfants!B$4:B$53,SMALL(IF(Liste_Enfants!E$4:E$53="D",ROW(Liste_Enfants!E$4:E$53)-3),13))&amp;" "&amp;INDEX(Liste_Enfants!C$4:C$53,SMALL(IF(Liste_Enfants!E$4:E$53="D",ROW(Liste_Enfants!E$4:E$53)-3),13)),"")</f>
        <v/>
      </c>
      <c r="C745" s="235" t="n"/>
      <c r="D745" s="256" t="n"/>
      <c r="E745" s="256" t="n"/>
      <c r="F745" s="256" t="n"/>
      <c r="G745" s="256" t="n"/>
      <c r="H745" s="256" t="n"/>
      <c r="I745" s="256" t="n"/>
      <c r="J745" s="256" t="n"/>
      <c r="K745" s="256" t="n"/>
      <c r="L745" s="256" t="n"/>
      <c r="M745" s="256" t="n"/>
      <c r="N745" s="256" t="n"/>
      <c r="O745" s="256" t="n"/>
      <c r="P745" s="256" t="n"/>
      <c r="Q745" s="264">
        <f>IF(COUNTA(D745:P745)=0,"",ROUND(AVERAGE(D745:P745),1))</f>
        <v/>
      </c>
      <c r="S745" s="256" t="n"/>
      <c r="T745" s="256" t="n"/>
      <c r="U745" s="256" t="n"/>
      <c r="V745" s="256" t="n"/>
      <c r="W745" s="256" t="n"/>
      <c r="X745" s="256" t="n"/>
      <c r="Y745" s="256" t="n"/>
      <c r="Z745" s="256" t="n"/>
      <c r="AA745" s="256" t="n"/>
      <c r="AB745" s="256" t="n"/>
      <c r="AC745" s="256" t="n"/>
      <c r="AD745" s="256" t="n"/>
      <c r="AE745" s="256" t="n"/>
      <c r="AF745" s="264">
        <f>IF(COUNTA(S745:AE745)=0,"",ROUND(AVERAGE(S745:AE745),1))</f>
        <v/>
      </c>
      <c r="AH745" s="256" t="n"/>
      <c r="AI745" s="256" t="n"/>
      <c r="AJ745" s="256" t="n"/>
      <c r="AK745" s="256" t="n"/>
      <c r="AL745" s="256" t="n"/>
      <c r="AM745" s="256" t="n"/>
      <c r="AN745" s="256" t="n"/>
      <c r="AO745" s="256" t="n"/>
      <c r="AP745" s="256" t="n"/>
      <c r="AQ745" s="256" t="n"/>
      <c r="AR745" s="256" t="n"/>
      <c r="AS745" s="256" t="n"/>
      <c r="AT745" s="256" t="n"/>
      <c r="AU745" s="237">
        <f>IF(COUNTA(AH745:AT745)=0,"",ROUND(AVERAGE(AH745:AT745),1))</f>
        <v/>
      </c>
    </row>
    <row r="746" ht="14.4" customHeight="1" s="185">
      <c r="A746" s="255" t="n">
        <v>14</v>
      </c>
      <c r="B746" s="194">
        <f t="array" ref="B746:B746">IFERROR(INDEX(Liste_Enfants!B$4:B$53,SMALL(IF(Liste_Enfants!E$4:E$53="D",ROW(Liste_Enfants!E$4:E$53)-3),14))&amp;" "&amp;INDEX(Liste_Enfants!C$4:C$53,SMALL(IF(Liste_Enfants!E$4:E$53="D",ROW(Liste_Enfants!E$4:E$53)-3),14)),"")</f>
        <v/>
      </c>
      <c r="C746" s="235" t="n"/>
      <c r="D746" s="256" t="n"/>
      <c r="E746" s="256" t="n"/>
      <c r="F746" s="256" t="n"/>
      <c r="G746" s="256" t="n"/>
      <c r="H746" s="256" t="n"/>
      <c r="I746" s="256" t="n"/>
      <c r="J746" s="256" t="n"/>
      <c r="K746" s="256" t="n"/>
      <c r="L746" s="256" t="n"/>
      <c r="M746" s="256" t="n"/>
      <c r="N746" s="256" t="n"/>
      <c r="O746" s="256" t="n"/>
      <c r="P746" s="256" t="n"/>
      <c r="Q746" s="264">
        <f>IF(COUNTA(D746:P746)=0,"",ROUND(AVERAGE(D746:P746),1))</f>
        <v/>
      </c>
      <c r="S746" s="256" t="n"/>
      <c r="T746" s="256" t="n"/>
      <c r="U746" s="256" t="n"/>
      <c r="V746" s="256" t="n"/>
      <c r="W746" s="256" t="n"/>
      <c r="X746" s="256" t="n"/>
      <c r="Y746" s="256" t="n"/>
      <c r="Z746" s="256" t="n"/>
      <c r="AA746" s="256" t="n"/>
      <c r="AB746" s="256" t="n"/>
      <c r="AC746" s="256" t="n"/>
      <c r="AD746" s="256" t="n"/>
      <c r="AE746" s="256" t="n"/>
      <c r="AF746" s="264">
        <f>IF(COUNTA(S746:AE746)=0,"",ROUND(AVERAGE(S746:AE746),1))</f>
        <v/>
      </c>
      <c r="AH746" s="256" t="n"/>
      <c r="AI746" s="256" t="n"/>
      <c r="AJ746" s="256" t="n"/>
      <c r="AK746" s="256" t="n"/>
      <c r="AL746" s="256" t="n"/>
      <c r="AM746" s="256" t="n"/>
      <c r="AN746" s="256" t="n"/>
      <c r="AO746" s="256" t="n"/>
      <c r="AP746" s="256" t="n"/>
      <c r="AQ746" s="256" t="n"/>
      <c r="AR746" s="256" t="n"/>
      <c r="AS746" s="256" t="n"/>
      <c r="AT746" s="256" t="n"/>
      <c r="AU746" s="237">
        <f>IF(COUNTA(AH746:AT746)=0,"",ROUND(AVERAGE(AH746:AT746),1))</f>
        <v/>
      </c>
    </row>
    <row r="747" ht="14.4" customHeight="1" s="185">
      <c r="A747" s="255" t="n">
        <v>15</v>
      </c>
      <c r="B747" s="194">
        <f t="array" ref="B747:B747">IFERROR(INDEX(Liste_Enfants!B$4:B$53,SMALL(IF(Liste_Enfants!E$4:E$53="D",ROW(Liste_Enfants!E$4:E$53)-3),15))&amp;" "&amp;INDEX(Liste_Enfants!C$4:C$53,SMALL(IF(Liste_Enfants!E$4:E$53="D",ROW(Liste_Enfants!E$4:E$53)-3),15)),"")</f>
        <v/>
      </c>
      <c r="C747" s="235" t="n"/>
      <c r="D747" s="256" t="n"/>
      <c r="E747" s="256" t="n"/>
      <c r="F747" s="256" t="n"/>
      <c r="G747" s="256" t="n"/>
      <c r="H747" s="256" t="n"/>
      <c r="I747" s="256" t="n"/>
      <c r="J747" s="256" t="n"/>
      <c r="K747" s="256" t="n"/>
      <c r="L747" s="256" t="n"/>
      <c r="M747" s="256" t="n"/>
      <c r="N747" s="256" t="n"/>
      <c r="O747" s="256" t="n"/>
      <c r="P747" s="256" t="n"/>
      <c r="Q747" s="264">
        <f>IF(COUNTA(D747:P747)=0,"",ROUND(AVERAGE(D747:P747),1))</f>
        <v/>
      </c>
      <c r="S747" s="256" t="n"/>
      <c r="T747" s="256" t="n"/>
      <c r="U747" s="256" t="n"/>
      <c r="V747" s="256" t="n"/>
      <c r="W747" s="256" t="n"/>
      <c r="X747" s="256" t="n"/>
      <c r="Y747" s="256" t="n"/>
      <c r="Z747" s="256" t="n"/>
      <c r="AA747" s="256" t="n"/>
      <c r="AB747" s="256" t="n"/>
      <c r="AC747" s="256" t="n"/>
      <c r="AD747" s="256" t="n"/>
      <c r="AE747" s="256" t="n"/>
      <c r="AF747" s="264">
        <f>IF(COUNTA(S747:AE747)=0,"",ROUND(AVERAGE(S747:AE747),1))</f>
        <v/>
      </c>
      <c r="AH747" s="256" t="n"/>
      <c r="AI747" s="256" t="n"/>
      <c r="AJ747" s="256" t="n"/>
      <c r="AK747" s="256" t="n"/>
      <c r="AL747" s="256" t="n"/>
      <c r="AM747" s="256" t="n"/>
      <c r="AN747" s="256" t="n"/>
      <c r="AO747" s="256" t="n"/>
      <c r="AP747" s="256" t="n"/>
      <c r="AQ747" s="256" t="n"/>
      <c r="AR747" s="256" t="n"/>
      <c r="AS747" s="256" t="n"/>
      <c r="AT747" s="256" t="n"/>
      <c r="AU747" s="237">
        <f>IF(COUNTA(AH747:AT747)=0,"",ROUND(AVERAGE(AH747:AT747),1))</f>
        <v/>
      </c>
    </row>
    <row r="748" ht="14.4" customHeight="1" s="185">
      <c r="A748" s="257" t="inlineStr">
        <is>
          <t>📊 MOY.</t>
        </is>
      </c>
      <c r="C748" s="235" t="n"/>
      <c r="D748" s="258">
        <f>IF(COUNTA(D733:D747)=0,"",ROUND(AVERAGE(D733:D747),1))</f>
        <v/>
      </c>
      <c r="E748" s="258">
        <f>IF(COUNTA(E733:E747)=0,"",ROUND(AVERAGE(E733:E747),1))</f>
        <v/>
      </c>
      <c r="F748" s="258">
        <f>IF(COUNTA(F733:F747)=0,"",ROUND(AVERAGE(F733:F747),1))</f>
        <v/>
      </c>
      <c r="G748" s="258">
        <f>IF(COUNTA(G733:G747)=0,"",ROUND(AVERAGE(G733:G747),1))</f>
        <v/>
      </c>
      <c r="H748" s="258">
        <f>IF(COUNTA(H733:H747)=0,"",ROUND(AVERAGE(H733:H747),1))</f>
        <v/>
      </c>
      <c r="I748" s="258">
        <f>IF(COUNTA(I733:I747)=0,"",ROUND(AVERAGE(I733:I747),1))</f>
        <v/>
      </c>
      <c r="J748" s="258">
        <f>IF(COUNTA(J733:J747)=0,"",ROUND(AVERAGE(J733:J747),1))</f>
        <v/>
      </c>
      <c r="K748" s="258">
        <f>IF(COUNTA(K733:K747)=0,"",ROUND(AVERAGE(K733:K747),1))</f>
        <v/>
      </c>
      <c r="L748" s="258">
        <f>IF(COUNTA(L733:L747)=0,"",ROUND(AVERAGE(L733:L747),1))</f>
        <v/>
      </c>
      <c r="M748" s="258">
        <f>IF(COUNTA(M733:M747)=0,"",ROUND(AVERAGE(M733:M747),1))</f>
        <v/>
      </c>
      <c r="N748" s="258">
        <f>IF(COUNTA(N733:N747)=0,"",ROUND(AVERAGE(N733:N747),1))</f>
        <v/>
      </c>
      <c r="O748" s="258">
        <f>IF(COUNTA(O733:O747)=0,"",ROUND(AVERAGE(O733:O747),1))</f>
        <v/>
      </c>
      <c r="P748" s="258">
        <f>IF(COUNTA(P733:P747)=0,"",ROUND(AVERAGE(P733:P747),1))</f>
        <v/>
      </c>
      <c r="Q748" s="265">
        <f>IF(COUNTA(Q733:Q747)=0,"",ROUND(AVERAGE(Q733:Q747),1))</f>
        <v/>
      </c>
      <c r="S748" s="258">
        <f>IF(COUNTA(S733:S747)=0,"",ROUND(AVERAGE(S733:S747),1))</f>
        <v/>
      </c>
      <c r="T748" s="258">
        <f>IF(COUNTA(T733:T747)=0,"",ROUND(AVERAGE(T733:T747),1))</f>
        <v/>
      </c>
      <c r="U748" s="258">
        <f>IF(COUNTA(U733:U747)=0,"",ROUND(AVERAGE(U733:U747),1))</f>
        <v/>
      </c>
      <c r="V748" s="258">
        <f>IF(COUNTA(V733:V747)=0,"",ROUND(AVERAGE(V733:V747),1))</f>
        <v/>
      </c>
      <c r="W748" s="258">
        <f>IF(COUNTA(W733:W747)=0,"",ROUND(AVERAGE(W733:W747),1))</f>
        <v/>
      </c>
      <c r="X748" s="258">
        <f>IF(COUNTA(X733:X747)=0,"",ROUND(AVERAGE(X733:X747),1))</f>
        <v/>
      </c>
      <c r="Y748" s="258">
        <f>IF(COUNTA(Y733:Y747)=0,"",ROUND(AVERAGE(Y733:Y747),1))</f>
        <v/>
      </c>
      <c r="Z748" s="258">
        <f>IF(COUNTA(Z733:Z747)=0,"",ROUND(AVERAGE(Z733:Z747),1))</f>
        <v/>
      </c>
      <c r="AA748" s="258">
        <f>IF(COUNTA(AA733:AA747)=0,"",ROUND(AVERAGE(AA733:AA747),1))</f>
        <v/>
      </c>
      <c r="AB748" s="258">
        <f>IF(COUNTA(AB733:AB747)=0,"",ROUND(AVERAGE(AB733:AB747),1))</f>
        <v/>
      </c>
      <c r="AC748" s="258">
        <f>IF(COUNTA(AC733:AC747)=0,"",ROUND(AVERAGE(AC733:AC747),1))</f>
        <v/>
      </c>
      <c r="AD748" s="258">
        <f>IF(COUNTA(AD733:AD747)=0,"",ROUND(AVERAGE(AD733:AD747),1))</f>
        <v/>
      </c>
      <c r="AE748" s="258">
        <f>IF(COUNTA(AE733:AE747)=0,"",ROUND(AVERAGE(AE733:AE747),1))</f>
        <v/>
      </c>
      <c r="AF748" s="265">
        <f>IF(COUNTA(AF733:AF747)=0,"",ROUND(AVERAGE(AF733:AF747),1))</f>
        <v/>
      </c>
      <c r="AH748" s="258">
        <f>IF(COUNTA(AH733:AH747)=0,"",ROUND(AVERAGE(AH733:AH747),1))</f>
        <v/>
      </c>
      <c r="AI748" s="258">
        <f>IF(COUNTA(AI733:AI747)=0,"",ROUND(AVERAGE(AI733:AI747),1))</f>
        <v/>
      </c>
      <c r="AJ748" s="258">
        <f>IF(COUNTA(AJ733:AJ747)=0,"",ROUND(AVERAGE(AJ733:AJ747),1))</f>
        <v/>
      </c>
      <c r="AK748" s="258">
        <f>IF(COUNTA(AK733:AK747)=0,"",ROUND(AVERAGE(AK733:AK747),1))</f>
        <v/>
      </c>
      <c r="AL748" s="258">
        <f>IF(COUNTA(AL733:AL747)=0,"",ROUND(AVERAGE(AL733:AL747),1))</f>
        <v/>
      </c>
      <c r="AM748" s="258">
        <f>IF(COUNTA(AM733:AM747)=0,"",ROUND(AVERAGE(AM733:AM747),1))</f>
        <v/>
      </c>
      <c r="AN748" s="258">
        <f>IF(COUNTA(AN733:AN747)=0,"",ROUND(AVERAGE(AN733:AN747),1))</f>
        <v/>
      </c>
      <c r="AO748" s="258">
        <f>IF(COUNTA(AO733:AO747)=0,"",ROUND(AVERAGE(AO733:AO747),1))</f>
        <v/>
      </c>
      <c r="AP748" s="258">
        <f>IF(COUNTA(AP733:AP747)=0,"",ROUND(AVERAGE(AP733:AP747),1))</f>
        <v/>
      </c>
      <c r="AQ748" s="258">
        <f>IF(COUNTA(AQ733:AQ747)=0,"",ROUND(AVERAGE(AQ733:AQ747),1))</f>
        <v/>
      </c>
      <c r="AR748" s="258">
        <f>IF(COUNTA(AR733:AR747)=0,"",ROUND(AVERAGE(AR733:AR747),1))</f>
        <v/>
      </c>
      <c r="AS748" s="258">
        <f>IF(COUNTA(AS733:AS747)=0,"",ROUND(AVERAGE(AS733:AS747),1))</f>
        <v/>
      </c>
      <c r="AT748" s="258">
        <f>IF(COUNTA(AT733:AT747)=0,"",ROUND(AVERAGE(AT733:AT747),1))</f>
        <v/>
      </c>
      <c r="AU748" s="272">
        <f>IF(COUNTA(AU733:AU747)=0,"",ROUND(AVERAGE(AU733:AU747),1))</f>
        <v/>
      </c>
    </row>
    <row r="749" ht="30" customHeight="1" s="185">
      <c r="A749" s="260" t="inlineStr">
        <is>
          <t>N°</t>
        </is>
      </c>
      <c r="B749" s="245" t="inlineStr">
        <is>
          <t>📅 MERCREDI</t>
        </is>
      </c>
      <c r="C749" s="228" t="n"/>
      <c r="D749" s="229" t="inlineStr">
        <is>
          <t>Règles</t>
        </is>
      </c>
      <c r="E749" s="229" t="inlineStr">
        <is>
          <t>Coopér.</t>
        </is>
      </c>
      <c r="F749" s="229" t="inlineStr">
        <is>
          <t>Comm.</t>
        </is>
      </c>
      <c r="G749" s="229" t="inlineStr">
        <is>
          <t>Entraide</t>
        </is>
      </c>
      <c r="H749" s="230" t="inlineStr">
        <is>
          <t>Initiat.</t>
        </is>
      </c>
      <c r="I749" s="230" t="inlineStr">
        <is>
          <t>Gest.mat</t>
        </is>
      </c>
      <c r="J749" s="230" t="inlineStr">
        <is>
          <t>Orga.</t>
        </is>
      </c>
      <c r="K749" s="231" t="inlineStr">
        <is>
          <t>Imagin.</t>
        </is>
      </c>
      <c r="L749" s="231" t="inlineStr">
        <is>
          <t>Expr.art</t>
        </is>
      </c>
      <c r="M749" s="231" t="inlineStr">
        <is>
          <t>Expr.corp</t>
        </is>
      </c>
      <c r="N749" s="232" t="inlineStr">
        <is>
          <t>Coord.</t>
        </is>
      </c>
      <c r="O749" s="232" t="inlineStr">
        <is>
          <t>Endur.</t>
        </is>
      </c>
      <c r="P749" s="232" t="inlineStr">
        <is>
          <t>Esp.sport</t>
        </is>
      </c>
      <c r="Q749" s="267" t="inlineStr">
        <is>
          <t>MOY</t>
        </is>
      </c>
      <c r="R749" s="268" t="inlineStr">
        <is>
          <t>▼ Activité</t>
        </is>
      </c>
      <c r="S749" s="229" t="inlineStr">
        <is>
          <t>Règles</t>
        </is>
      </c>
      <c r="T749" s="229" t="inlineStr">
        <is>
          <t>Coopér.</t>
        </is>
      </c>
      <c r="U749" s="229" t="inlineStr">
        <is>
          <t>Comm.</t>
        </is>
      </c>
      <c r="V749" s="229" t="inlineStr">
        <is>
          <t>Entraide</t>
        </is>
      </c>
      <c r="W749" s="230" t="inlineStr">
        <is>
          <t>Initiat.</t>
        </is>
      </c>
      <c r="X749" s="230" t="inlineStr">
        <is>
          <t>Gest.mat</t>
        </is>
      </c>
      <c r="Y749" s="230" t="inlineStr">
        <is>
          <t>Orga.</t>
        </is>
      </c>
      <c r="Z749" s="231" t="inlineStr">
        <is>
          <t>Imagin.</t>
        </is>
      </c>
      <c r="AA749" s="231" t="inlineStr">
        <is>
          <t>Expr.art</t>
        </is>
      </c>
      <c r="AB749" s="231" t="inlineStr">
        <is>
          <t>Expr.corp</t>
        </is>
      </c>
      <c r="AC749" s="232" t="inlineStr">
        <is>
          <t>Coord.</t>
        </is>
      </c>
      <c r="AD749" s="232" t="inlineStr">
        <is>
          <t>Endur.</t>
        </is>
      </c>
      <c r="AE749" s="232" t="inlineStr">
        <is>
          <t>Esp.sport</t>
        </is>
      </c>
      <c r="AF749" s="267" t="inlineStr">
        <is>
          <t>MOY</t>
        </is>
      </c>
      <c r="AH749" s="229" t="inlineStr">
        <is>
          <t>Règles</t>
        </is>
      </c>
      <c r="AI749" s="229" t="inlineStr">
        <is>
          <t>Coopér.</t>
        </is>
      </c>
      <c r="AJ749" s="229" t="inlineStr">
        <is>
          <t>Comm.</t>
        </is>
      </c>
      <c r="AK749" s="229" t="inlineStr">
        <is>
          <t>Entraide</t>
        </is>
      </c>
      <c r="AL749" s="230" t="inlineStr">
        <is>
          <t>Initiat.</t>
        </is>
      </c>
      <c r="AM749" s="230" t="inlineStr">
        <is>
          <t>Gest.mat</t>
        </is>
      </c>
      <c r="AN749" s="230" t="inlineStr">
        <is>
          <t>Orga.</t>
        </is>
      </c>
      <c r="AO749" s="231" t="inlineStr">
        <is>
          <t>Imagin.</t>
        </is>
      </c>
      <c r="AP749" s="231" t="inlineStr">
        <is>
          <t>Expr.art</t>
        </is>
      </c>
      <c r="AQ749" s="231" t="inlineStr">
        <is>
          <t>Expr.corp</t>
        </is>
      </c>
      <c r="AR749" s="232" t="inlineStr">
        <is>
          <t>Coord.</t>
        </is>
      </c>
      <c r="AS749" s="232" t="inlineStr">
        <is>
          <t>Endur.</t>
        </is>
      </c>
      <c r="AT749" s="232" t="inlineStr">
        <is>
          <t>Esp.sport</t>
        </is>
      </c>
      <c r="AU749" s="269" t="inlineStr">
        <is>
          <t>MOY</t>
        </is>
      </c>
    </row>
    <row r="750" ht="14.4" customHeight="1" s="185">
      <c r="A750" s="255" t="n">
        <v>1</v>
      </c>
      <c r="B750" s="194">
        <f t="array" ref="B750:B750">IFERROR(INDEX(Liste_Enfants!B$4:B$53,SMALL(IF(Liste_Enfants!E$4:E$53="D",ROW(Liste_Enfants!E$4:E$53)-3),1))&amp;" "&amp;INDEX(Liste_Enfants!C$4:C$53,SMALL(IF(Liste_Enfants!E$4:E$53="D",ROW(Liste_Enfants!E$4:E$53)-3),1)),"")</f>
        <v/>
      </c>
      <c r="C750" s="235" t="n"/>
      <c r="D750" s="256" t="n"/>
      <c r="E750" s="256" t="n"/>
      <c r="F750" s="256" t="n"/>
      <c r="G750" s="256" t="n"/>
      <c r="H750" s="256" t="n"/>
      <c r="I750" s="256" t="n"/>
      <c r="J750" s="256" t="n"/>
      <c r="K750" s="256" t="n"/>
      <c r="L750" s="256" t="n"/>
      <c r="M750" s="256" t="n"/>
      <c r="N750" s="256" t="n"/>
      <c r="O750" s="256" t="n"/>
      <c r="P750" s="256" t="n"/>
      <c r="Q750" s="264">
        <f>IF(COUNTA(D750:P750)=0,"",ROUND(AVERAGE(D750:P750),1))</f>
        <v/>
      </c>
      <c r="S750" s="256" t="n"/>
      <c r="T750" s="256" t="n"/>
      <c r="U750" s="256" t="n"/>
      <c r="V750" s="256" t="n"/>
      <c r="W750" s="256" t="n"/>
      <c r="X750" s="256" t="n"/>
      <c r="Y750" s="256" t="n"/>
      <c r="Z750" s="256" t="n"/>
      <c r="AA750" s="256" t="n"/>
      <c r="AB750" s="256" t="n"/>
      <c r="AC750" s="256" t="n"/>
      <c r="AD750" s="256" t="n"/>
      <c r="AE750" s="256" t="n"/>
      <c r="AF750" s="264">
        <f>IF(COUNTA(S750:AE750)=0,"",ROUND(AVERAGE(S750:AE750),1))</f>
        <v/>
      </c>
      <c r="AH750" s="256" t="n"/>
      <c r="AI750" s="256" t="n"/>
      <c r="AJ750" s="256" t="n"/>
      <c r="AK750" s="256" t="n"/>
      <c r="AL750" s="256" t="n"/>
      <c r="AM750" s="256" t="n"/>
      <c r="AN750" s="256" t="n"/>
      <c r="AO750" s="256" t="n"/>
      <c r="AP750" s="256" t="n"/>
      <c r="AQ750" s="256" t="n"/>
      <c r="AR750" s="256" t="n"/>
      <c r="AS750" s="256" t="n"/>
      <c r="AT750" s="256" t="n"/>
      <c r="AU750" s="237">
        <f>IF(COUNTA(AH750:AT750)=0,"",ROUND(AVERAGE(AH750:AT750),1))</f>
        <v/>
      </c>
    </row>
    <row r="751" ht="14.4" customHeight="1" s="185">
      <c r="A751" s="255" t="n">
        <v>2</v>
      </c>
      <c r="B751" s="194">
        <f t="array" ref="B751:B751">IFERROR(INDEX(Liste_Enfants!B$4:B$53,SMALL(IF(Liste_Enfants!E$4:E$53="D",ROW(Liste_Enfants!E$4:E$53)-3),2))&amp;" "&amp;INDEX(Liste_Enfants!C$4:C$53,SMALL(IF(Liste_Enfants!E$4:E$53="D",ROW(Liste_Enfants!E$4:E$53)-3),2)),"")</f>
        <v/>
      </c>
      <c r="C751" s="235" t="n"/>
      <c r="D751" s="256" t="n"/>
      <c r="E751" s="256" t="n"/>
      <c r="F751" s="256" t="n"/>
      <c r="G751" s="256" t="n"/>
      <c r="H751" s="256" t="n"/>
      <c r="I751" s="256" t="n"/>
      <c r="J751" s="256" t="n"/>
      <c r="K751" s="256" t="n"/>
      <c r="L751" s="256" t="n"/>
      <c r="M751" s="256" t="n"/>
      <c r="N751" s="256" t="n"/>
      <c r="O751" s="256" t="n"/>
      <c r="P751" s="256" t="n"/>
      <c r="Q751" s="264">
        <f>IF(COUNTA(D751:P751)=0,"",ROUND(AVERAGE(D751:P751),1))</f>
        <v/>
      </c>
      <c r="S751" s="256" t="n"/>
      <c r="T751" s="256" t="n"/>
      <c r="U751" s="256" t="n"/>
      <c r="V751" s="256" t="n"/>
      <c r="W751" s="256" t="n"/>
      <c r="X751" s="256" t="n"/>
      <c r="Y751" s="256" t="n"/>
      <c r="Z751" s="256" t="n"/>
      <c r="AA751" s="256" t="n"/>
      <c r="AB751" s="256" t="n"/>
      <c r="AC751" s="256" t="n"/>
      <c r="AD751" s="256" t="n"/>
      <c r="AE751" s="256" t="n"/>
      <c r="AF751" s="264">
        <f>IF(COUNTA(S751:AE751)=0,"",ROUND(AVERAGE(S751:AE751),1))</f>
        <v/>
      </c>
      <c r="AH751" s="256" t="n"/>
      <c r="AI751" s="256" t="n"/>
      <c r="AJ751" s="256" t="n"/>
      <c r="AK751" s="256" t="n"/>
      <c r="AL751" s="256" t="n"/>
      <c r="AM751" s="256" t="n"/>
      <c r="AN751" s="256" t="n"/>
      <c r="AO751" s="256" t="n"/>
      <c r="AP751" s="256" t="n"/>
      <c r="AQ751" s="256" t="n"/>
      <c r="AR751" s="256" t="n"/>
      <c r="AS751" s="256" t="n"/>
      <c r="AT751" s="256" t="n"/>
      <c r="AU751" s="237">
        <f>IF(COUNTA(AH751:AT751)=0,"",ROUND(AVERAGE(AH751:AT751),1))</f>
        <v/>
      </c>
    </row>
    <row r="752" ht="14.4" customHeight="1" s="185">
      <c r="A752" s="255" t="n">
        <v>3</v>
      </c>
      <c r="B752" s="194">
        <f t="array" ref="B752:B752">IFERROR(INDEX(Liste_Enfants!B$4:B$53,SMALL(IF(Liste_Enfants!E$4:E$53="D",ROW(Liste_Enfants!E$4:E$53)-3),3))&amp;" "&amp;INDEX(Liste_Enfants!C$4:C$53,SMALL(IF(Liste_Enfants!E$4:E$53="D",ROW(Liste_Enfants!E$4:E$53)-3),3)),"")</f>
        <v/>
      </c>
      <c r="C752" s="235" t="n"/>
      <c r="D752" s="256" t="n"/>
      <c r="E752" s="256" t="n"/>
      <c r="F752" s="256" t="n"/>
      <c r="G752" s="256" t="n"/>
      <c r="H752" s="256" t="n"/>
      <c r="I752" s="256" t="n"/>
      <c r="J752" s="256" t="n"/>
      <c r="K752" s="256" t="n"/>
      <c r="L752" s="256" t="n"/>
      <c r="M752" s="256" t="n"/>
      <c r="N752" s="256" t="n"/>
      <c r="O752" s="256" t="n"/>
      <c r="P752" s="256" t="n"/>
      <c r="Q752" s="264">
        <f>IF(COUNTA(D752:P752)=0,"",ROUND(AVERAGE(D752:P752),1))</f>
        <v/>
      </c>
      <c r="S752" s="256" t="n"/>
      <c r="T752" s="256" t="n"/>
      <c r="U752" s="256" t="n"/>
      <c r="V752" s="256" t="n"/>
      <c r="W752" s="256" t="n"/>
      <c r="X752" s="256" t="n"/>
      <c r="Y752" s="256" t="n"/>
      <c r="Z752" s="256" t="n"/>
      <c r="AA752" s="256" t="n"/>
      <c r="AB752" s="256" t="n"/>
      <c r="AC752" s="256" t="n"/>
      <c r="AD752" s="256" t="n"/>
      <c r="AE752" s="256" t="n"/>
      <c r="AF752" s="264">
        <f>IF(COUNTA(S752:AE752)=0,"",ROUND(AVERAGE(S752:AE752),1))</f>
        <v/>
      </c>
      <c r="AH752" s="256" t="n"/>
      <c r="AI752" s="256" t="n"/>
      <c r="AJ752" s="256" t="n"/>
      <c r="AK752" s="256" t="n"/>
      <c r="AL752" s="256" t="n"/>
      <c r="AM752" s="256" t="n"/>
      <c r="AN752" s="256" t="n"/>
      <c r="AO752" s="256" t="n"/>
      <c r="AP752" s="256" t="n"/>
      <c r="AQ752" s="256" t="n"/>
      <c r="AR752" s="256" t="n"/>
      <c r="AS752" s="256" t="n"/>
      <c r="AT752" s="256" t="n"/>
      <c r="AU752" s="237">
        <f>IF(COUNTA(AH752:AT752)=0,"",ROUND(AVERAGE(AH752:AT752),1))</f>
        <v/>
      </c>
    </row>
    <row r="753" ht="14.4" customHeight="1" s="185">
      <c r="A753" s="255" t="n">
        <v>4</v>
      </c>
      <c r="B753" s="194">
        <f t="array" ref="B753:B753">IFERROR(INDEX(Liste_Enfants!B$4:B$53,SMALL(IF(Liste_Enfants!E$4:E$53="D",ROW(Liste_Enfants!E$4:E$53)-3),4))&amp;" "&amp;INDEX(Liste_Enfants!C$4:C$53,SMALL(IF(Liste_Enfants!E$4:E$53="D",ROW(Liste_Enfants!E$4:E$53)-3),4)),"")</f>
        <v/>
      </c>
      <c r="C753" s="235" t="n"/>
      <c r="D753" s="256" t="n"/>
      <c r="E753" s="256" t="n"/>
      <c r="F753" s="256" t="n"/>
      <c r="G753" s="256" t="n"/>
      <c r="H753" s="256" t="n"/>
      <c r="I753" s="256" t="n"/>
      <c r="J753" s="256" t="n"/>
      <c r="K753" s="256" t="n"/>
      <c r="L753" s="256" t="n"/>
      <c r="M753" s="256" t="n"/>
      <c r="N753" s="256" t="n"/>
      <c r="O753" s="256" t="n"/>
      <c r="P753" s="256" t="n"/>
      <c r="Q753" s="264">
        <f>IF(COUNTA(D753:P753)=0,"",ROUND(AVERAGE(D753:P753),1))</f>
        <v/>
      </c>
      <c r="S753" s="256" t="n"/>
      <c r="T753" s="256" t="n"/>
      <c r="U753" s="256" t="n"/>
      <c r="V753" s="256" t="n"/>
      <c r="W753" s="256" t="n"/>
      <c r="X753" s="256" t="n"/>
      <c r="Y753" s="256" t="n"/>
      <c r="Z753" s="256" t="n"/>
      <c r="AA753" s="256" t="n"/>
      <c r="AB753" s="256" t="n"/>
      <c r="AC753" s="256" t="n"/>
      <c r="AD753" s="256" t="n"/>
      <c r="AE753" s="256" t="n"/>
      <c r="AF753" s="264">
        <f>IF(COUNTA(S753:AE753)=0,"",ROUND(AVERAGE(S753:AE753),1))</f>
        <v/>
      </c>
      <c r="AH753" s="256" t="n"/>
      <c r="AI753" s="256" t="n"/>
      <c r="AJ753" s="256" t="n"/>
      <c r="AK753" s="256" t="n"/>
      <c r="AL753" s="256" t="n"/>
      <c r="AM753" s="256" t="n"/>
      <c r="AN753" s="256" t="n"/>
      <c r="AO753" s="256" t="n"/>
      <c r="AP753" s="256" t="n"/>
      <c r="AQ753" s="256" t="n"/>
      <c r="AR753" s="256" t="n"/>
      <c r="AS753" s="256" t="n"/>
      <c r="AT753" s="256" t="n"/>
      <c r="AU753" s="237">
        <f>IF(COUNTA(AH753:AT753)=0,"",ROUND(AVERAGE(AH753:AT753),1))</f>
        <v/>
      </c>
    </row>
    <row r="754" ht="14.4" customHeight="1" s="185">
      <c r="A754" s="255" t="n">
        <v>5</v>
      </c>
      <c r="B754" s="194">
        <f t="array" ref="B754:B754">IFERROR(INDEX(Liste_Enfants!B$4:B$53,SMALL(IF(Liste_Enfants!E$4:E$53="D",ROW(Liste_Enfants!E$4:E$53)-3),5))&amp;" "&amp;INDEX(Liste_Enfants!C$4:C$53,SMALL(IF(Liste_Enfants!E$4:E$53="D",ROW(Liste_Enfants!E$4:E$53)-3),5)),"")</f>
        <v/>
      </c>
      <c r="C754" s="235" t="n"/>
      <c r="D754" s="256" t="n"/>
      <c r="E754" s="256" t="n"/>
      <c r="F754" s="256" t="n"/>
      <c r="G754" s="256" t="n"/>
      <c r="H754" s="256" t="n"/>
      <c r="I754" s="256" t="n"/>
      <c r="J754" s="256" t="n"/>
      <c r="K754" s="256" t="n"/>
      <c r="L754" s="256" t="n"/>
      <c r="M754" s="256" t="n"/>
      <c r="N754" s="256" t="n"/>
      <c r="O754" s="256" t="n"/>
      <c r="P754" s="256" t="n"/>
      <c r="Q754" s="264">
        <f>IF(COUNTA(D754:P754)=0,"",ROUND(AVERAGE(D754:P754),1))</f>
        <v/>
      </c>
      <c r="S754" s="256" t="n"/>
      <c r="T754" s="256" t="n"/>
      <c r="U754" s="256" t="n"/>
      <c r="V754" s="256" t="n"/>
      <c r="W754" s="256" t="n"/>
      <c r="X754" s="256" t="n"/>
      <c r="Y754" s="256" t="n"/>
      <c r="Z754" s="256" t="n"/>
      <c r="AA754" s="256" t="n"/>
      <c r="AB754" s="256" t="n"/>
      <c r="AC754" s="256" t="n"/>
      <c r="AD754" s="256" t="n"/>
      <c r="AE754" s="256" t="n"/>
      <c r="AF754" s="264">
        <f>IF(COUNTA(S754:AE754)=0,"",ROUND(AVERAGE(S754:AE754),1))</f>
        <v/>
      </c>
      <c r="AH754" s="256" t="n"/>
      <c r="AI754" s="256" t="n"/>
      <c r="AJ754" s="256" t="n"/>
      <c r="AK754" s="256" t="n"/>
      <c r="AL754" s="256" t="n"/>
      <c r="AM754" s="256" t="n"/>
      <c r="AN754" s="256" t="n"/>
      <c r="AO754" s="256" t="n"/>
      <c r="AP754" s="256" t="n"/>
      <c r="AQ754" s="256" t="n"/>
      <c r="AR754" s="256" t="n"/>
      <c r="AS754" s="256" t="n"/>
      <c r="AT754" s="256" t="n"/>
      <c r="AU754" s="237">
        <f>IF(COUNTA(AH754:AT754)=0,"",ROUND(AVERAGE(AH754:AT754),1))</f>
        <v/>
      </c>
    </row>
    <row r="755" ht="14.4" customHeight="1" s="185">
      <c r="A755" s="255" t="n">
        <v>6</v>
      </c>
      <c r="B755" s="194">
        <f t="array" ref="B755:B755">IFERROR(INDEX(Liste_Enfants!B$4:B$53,SMALL(IF(Liste_Enfants!E$4:E$53="D",ROW(Liste_Enfants!E$4:E$53)-3),6))&amp;" "&amp;INDEX(Liste_Enfants!C$4:C$53,SMALL(IF(Liste_Enfants!E$4:E$53="D",ROW(Liste_Enfants!E$4:E$53)-3),6)),"")</f>
        <v/>
      </c>
      <c r="C755" s="235" t="n"/>
      <c r="D755" s="256" t="n"/>
      <c r="E755" s="256" t="n"/>
      <c r="F755" s="256" t="n"/>
      <c r="G755" s="256" t="n"/>
      <c r="H755" s="256" t="n"/>
      <c r="I755" s="256" t="n"/>
      <c r="J755" s="256" t="n"/>
      <c r="K755" s="256" t="n"/>
      <c r="L755" s="256" t="n"/>
      <c r="M755" s="256" t="n"/>
      <c r="N755" s="256" t="n"/>
      <c r="O755" s="256" t="n"/>
      <c r="P755" s="256" t="n"/>
      <c r="Q755" s="264">
        <f>IF(COUNTA(D755:P755)=0,"",ROUND(AVERAGE(D755:P755),1))</f>
        <v/>
      </c>
      <c r="S755" s="256" t="n"/>
      <c r="T755" s="256" t="n"/>
      <c r="U755" s="256" t="n"/>
      <c r="V755" s="256" t="n"/>
      <c r="W755" s="256" t="n"/>
      <c r="X755" s="256" t="n"/>
      <c r="Y755" s="256" t="n"/>
      <c r="Z755" s="256" t="n"/>
      <c r="AA755" s="256" t="n"/>
      <c r="AB755" s="256" t="n"/>
      <c r="AC755" s="256" t="n"/>
      <c r="AD755" s="256" t="n"/>
      <c r="AE755" s="256" t="n"/>
      <c r="AF755" s="264">
        <f>IF(COUNTA(S755:AE755)=0,"",ROUND(AVERAGE(S755:AE755),1))</f>
        <v/>
      </c>
      <c r="AH755" s="256" t="n"/>
      <c r="AI755" s="256" t="n"/>
      <c r="AJ755" s="256" t="n"/>
      <c r="AK755" s="256" t="n"/>
      <c r="AL755" s="256" t="n"/>
      <c r="AM755" s="256" t="n"/>
      <c r="AN755" s="256" t="n"/>
      <c r="AO755" s="256" t="n"/>
      <c r="AP755" s="256" t="n"/>
      <c r="AQ755" s="256" t="n"/>
      <c r="AR755" s="256" t="n"/>
      <c r="AS755" s="256" t="n"/>
      <c r="AT755" s="256" t="n"/>
      <c r="AU755" s="237">
        <f>IF(COUNTA(AH755:AT755)=0,"",ROUND(AVERAGE(AH755:AT755),1))</f>
        <v/>
      </c>
    </row>
    <row r="756" ht="14.4" customHeight="1" s="185">
      <c r="A756" s="255" t="n">
        <v>7</v>
      </c>
      <c r="B756" s="194">
        <f t="array" ref="B756:B756">IFERROR(INDEX(Liste_Enfants!B$4:B$53,SMALL(IF(Liste_Enfants!E$4:E$53="D",ROW(Liste_Enfants!E$4:E$53)-3),7))&amp;" "&amp;INDEX(Liste_Enfants!C$4:C$53,SMALL(IF(Liste_Enfants!E$4:E$53="D",ROW(Liste_Enfants!E$4:E$53)-3),7)),"")</f>
        <v/>
      </c>
      <c r="C756" s="235" t="n"/>
      <c r="D756" s="256" t="n"/>
      <c r="E756" s="256" t="n"/>
      <c r="F756" s="256" t="n"/>
      <c r="G756" s="256" t="n"/>
      <c r="H756" s="256" t="n"/>
      <c r="I756" s="256" t="n"/>
      <c r="J756" s="256" t="n"/>
      <c r="K756" s="256" t="n"/>
      <c r="L756" s="256" t="n"/>
      <c r="M756" s="256" t="n"/>
      <c r="N756" s="256" t="n"/>
      <c r="O756" s="256" t="n"/>
      <c r="P756" s="256" t="n"/>
      <c r="Q756" s="264">
        <f>IF(COUNTA(D756:P756)=0,"",ROUND(AVERAGE(D756:P756),1))</f>
        <v/>
      </c>
      <c r="S756" s="256" t="n"/>
      <c r="T756" s="256" t="n"/>
      <c r="U756" s="256" t="n"/>
      <c r="V756" s="256" t="n"/>
      <c r="W756" s="256" t="n"/>
      <c r="X756" s="256" t="n"/>
      <c r="Y756" s="256" t="n"/>
      <c r="Z756" s="256" t="n"/>
      <c r="AA756" s="256" t="n"/>
      <c r="AB756" s="256" t="n"/>
      <c r="AC756" s="256" t="n"/>
      <c r="AD756" s="256" t="n"/>
      <c r="AE756" s="256" t="n"/>
      <c r="AF756" s="264">
        <f>IF(COUNTA(S756:AE756)=0,"",ROUND(AVERAGE(S756:AE756),1))</f>
        <v/>
      </c>
      <c r="AH756" s="256" t="n"/>
      <c r="AI756" s="256" t="n"/>
      <c r="AJ756" s="256" t="n"/>
      <c r="AK756" s="256" t="n"/>
      <c r="AL756" s="256" t="n"/>
      <c r="AM756" s="256" t="n"/>
      <c r="AN756" s="256" t="n"/>
      <c r="AO756" s="256" t="n"/>
      <c r="AP756" s="256" t="n"/>
      <c r="AQ756" s="256" t="n"/>
      <c r="AR756" s="256" t="n"/>
      <c r="AS756" s="256" t="n"/>
      <c r="AT756" s="256" t="n"/>
      <c r="AU756" s="237">
        <f>IF(COUNTA(AH756:AT756)=0,"",ROUND(AVERAGE(AH756:AT756),1))</f>
        <v/>
      </c>
    </row>
    <row r="757" ht="14.4" customHeight="1" s="185">
      <c r="A757" s="255" t="n">
        <v>8</v>
      </c>
      <c r="B757" s="194">
        <f t="array" ref="B757:B757">IFERROR(INDEX(Liste_Enfants!B$4:B$53,SMALL(IF(Liste_Enfants!E$4:E$53="D",ROW(Liste_Enfants!E$4:E$53)-3),8))&amp;" "&amp;INDEX(Liste_Enfants!C$4:C$53,SMALL(IF(Liste_Enfants!E$4:E$53="D",ROW(Liste_Enfants!E$4:E$53)-3),8)),"")</f>
        <v/>
      </c>
      <c r="C757" s="235" t="n"/>
      <c r="D757" s="256" t="n"/>
      <c r="E757" s="256" t="n"/>
      <c r="F757" s="256" t="n"/>
      <c r="G757" s="256" t="n"/>
      <c r="H757" s="256" t="n"/>
      <c r="I757" s="256" t="n"/>
      <c r="J757" s="256" t="n"/>
      <c r="K757" s="256" t="n"/>
      <c r="L757" s="256" t="n"/>
      <c r="M757" s="256" t="n"/>
      <c r="N757" s="256" t="n"/>
      <c r="O757" s="256" t="n"/>
      <c r="P757" s="256" t="n"/>
      <c r="Q757" s="264">
        <f>IF(COUNTA(D757:P757)=0,"",ROUND(AVERAGE(D757:P757),1))</f>
        <v/>
      </c>
      <c r="S757" s="256" t="n"/>
      <c r="T757" s="256" t="n"/>
      <c r="U757" s="256" t="n"/>
      <c r="V757" s="256" t="n"/>
      <c r="W757" s="256" t="n"/>
      <c r="X757" s="256" t="n"/>
      <c r="Y757" s="256" t="n"/>
      <c r="Z757" s="256" t="n"/>
      <c r="AA757" s="256" t="n"/>
      <c r="AB757" s="256" t="n"/>
      <c r="AC757" s="256" t="n"/>
      <c r="AD757" s="256" t="n"/>
      <c r="AE757" s="256" t="n"/>
      <c r="AF757" s="264">
        <f>IF(COUNTA(S757:AE757)=0,"",ROUND(AVERAGE(S757:AE757),1))</f>
        <v/>
      </c>
      <c r="AH757" s="256" t="n"/>
      <c r="AI757" s="256" t="n"/>
      <c r="AJ757" s="256" t="n"/>
      <c r="AK757" s="256" t="n"/>
      <c r="AL757" s="256" t="n"/>
      <c r="AM757" s="256" t="n"/>
      <c r="AN757" s="256" t="n"/>
      <c r="AO757" s="256" t="n"/>
      <c r="AP757" s="256" t="n"/>
      <c r="AQ757" s="256" t="n"/>
      <c r="AR757" s="256" t="n"/>
      <c r="AS757" s="256" t="n"/>
      <c r="AT757" s="256" t="n"/>
      <c r="AU757" s="237">
        <f>IF(COUNTA(AH757:AT757)=0,"",ROUND(AVERAGE(AH757:AT757),1))</f>
        <v/>
      </c>
    </row>
    <row r="758" ht="14.4" customHeight="1" s="185">
      <c r="A758" s="255" t="n">
        <v>9</v>
      </c>
      <c r="B758" s="194">
        <f t="array" ref="B758:B758">IFERROR(INDEX(Liste_Enfants!B$4:B$53,SMALL(IF(Liste_Enfants!E$4:E$53="D",ROW(Liste_Enfants!E$4:E$53)-3),9))&amp;" "&amp;INDEX(Liste_Enfants!C$4:C$53,SMALL(IF(Liste_Enfants!E$4:E$53="D",ROW(Liste_Enfants!E$4:E$53)-3),9)),"")</f>
        <v/>
      </c>
      <c r="C758" s="235" t="n"/>
      <c r="D758" s="256" t="n"/>
      <c r="E758" s="256" t="n"/>
      <c r="F758" s="256" t="n"/>
      <c r="G758" s="256" t="n"/>
      <c r="H758" s="256" t="n"/>
      <c r="I758" s="256" t="n"/>
      <c r="J758" s="256" t="n"/>
      <c r="K758" s="256" t="n"/>
      <c r="L758" s="256" t="n"/>
      <c r="M758" s="256" t="n"/>
      <c r="N758" s="256" t="n"/>
      <c r="O758" s="256" t="n"/>
      <c r="P758" s="256" t="n"/>
      <c r="Q758" s="264">
        <f>IF(COUNTA(D758:P758)=0,"",ROUND(AVERAGE(D758:P758),1))</f>
        <v/>
      </c>
      <c r="S758" s="256" t="n"/>
      <c r="T758" s="256" t="n"/>
      <c r="U758" s="256" t="n"/>
      <c r="V758" s="256" t="n"/>
      <c r="W758" s="256" t="n"/>
      <c r="X758" s="256" t="n"/>
      <c r="Y758" s="256" t="n"/>
      <c r="Z758" s="256" t="n"/>
      <c r="AA758" s="256" t="n"/>
      <c r="AB758" s="256" t="n"/>
      <c r="AC758" s="256" t="n"/>
      <c r="AD758" s="256" t="n"/>
      <c r="AE758" s="256" t="n"/>
      <c r="AF758" s="264">
        <f>IF(COUNTA(S758:AE758)=0,"",ROUND(AVERAGE(S758:AE758),1))</f>
        <v/>
      </c>
      <c r="AH758" s="256" t="n"/>
      <c r="AI758" s="256" t="n"/>
      <c r="AJ758" s="256" t="n"/>
      <c r="AK758" s="256" t="n"/>
      <c r="AL758" s="256" t="n"/>
      <c r="AM758" s="256" t="n"/>
      <c r="AN758" s="256" t="n"/>
      <c r="AO758" s="256" t="n"/>
      <c r="AP758" s="256" t="n"/>
      <c r="AQ758" s="256" t="n"/>
      <c r="AR758" s="256" t="n"/>
      <c r="AS758" s="256" t="n"/>
      <c r="AT758" s="256" t="n"/>
      <c r="AU758" s="237">
        <f>IF(COUNTA(AH758:AT758)=0,"",ROUND(AVERAGE(AH758:AT758),1))</f>
        <v/>
      </c>
    </row>
    <row r="759" ht="14.4" customHeight="1" s="185">
      <c r="A759" s="255" t="n">
        <v>10</v>
      </c>
      <c r="B759" s="194">
        <f t="array" ref="B759:B759">IFERROR(INDEX(Liste_Enfants!B$4:B$53,SMALL(IF(Liste_Enfants!E$4:E$53="D",ROW(Liste_Enfants!E$4:E$53)-3),10))&amp;" "&amp;INDEX(Liste_Enfants!C$4:C$53,SMALL(IF(Liste_Enfants!E$4:E$53="D",ROW(Liste_Enfants!E$4:E$53)-3),10)),"")</f>
        <v/>
      </c>
      <c r="C759" s="235" t="n"/>
      <c r="D759" s="256" t="n"/>
      <c r="E759" s="256" t="n"/>
      <c r="F759" s="256" t="n"/>
      <c r="G759" s="256" t="n"/>
      <c r="H759" s="256" t="n"/>
      <c r="I759" s="256" t="n"/>
      <c r="J759" s="256" t="n"/>
      <c r="K759" s="256" t="n"/>
      <c r="L759" s="256" t="n"/>
      <c r="M759" s="256" t="n"/>
      <c r="N759" s="256" t="n"/>
      <c r="O759" s="256" t="n"/>
      <c r="P759" s="256" t="n"/>
      <c r="Q759" s="264">
        <f>IF(COUNTA(D759:P759)=0,"",ROUND(AVERAGE(D759:P759),1))</f>
        <v/>
      </c>
      <c r="S759" s="256" t="n"/>
      <c r="T759" s="256" t="n"/>
      <c r="U759" s="256" t="n"/>
      <c r="V759" s="256" t="n"/>
      <c r="W759" s="256" t="n"/>
      <c r="X759" s="256" t="n"/>
      <c r="Y759" s="256" t="n"/>
      <c r="Z759" s="256" t="n"/>
      <c r="AA759" s="256" t="n"/>
      <c r="AB759" s="256" t="n"/>
      <c r="AC759" s="256" t="n"/>
      <c r="AD759" s="256" t="n"/>
      <c r="AE759" s="256" t="n"/>
      <c r="AF759" s="264">
        <f>IF(COUNTA(S759:AE759)=0,"",ROUND(AVERAGE(S759:AE759),1))</f>
        <v/>
      </c>
      <c r="AH759" s="256" t="n"/>
      <c r="AI759" s="256" t="n"/>
      <c r="AJ759" s="256" t="n"/>
      <c r="AK759" s="256" t="n"/>
      <c r="AL759" s="256" t="n"/>
      <c r="AM759" s="256" t="n"/>
      <c r="AN759" s="256" t="n"/>
      <c r="AO759" s="256" t="n"/>
      <c r="AP759" s="256" t="n"/>
      <c r="AQ759" s="256" t="n"/>
      <c r="AR759" s="256" t="n"/>
      <c r="AS759" s="256" t="n"/>
      <c r="AT759" s="256" t="n"/>
      <c r="AU759" s="237">
        <f>IF(COUNTA(AH759:AT759)=0,"",ROUND(AVERAGE(AH759:AT759),1))</f>
        <v/>
      </c>
    </row>
    <row r="760" ht="14.4" customHeight="1" s="185">
      <c r="A760" s="255" t="n">
        <v>11</v>
      </c>
      <c r="B760" s="194">
        <f t="array" ref="B760:B760">IFERROR(INDEX(Liste_Enfants!B$4:B$53,SMALL(IF(Liste_Enfants!E$4:E$53="D",ROW(Liste_Enfants!E$4:E$53)-3),11))&amp;" "&amp;INDEX(Liste_Enfants!C$4:C$53,SMALL(IF(Liste_Enfants!E$4:E$53="D",ROW(Liste_Enfants!E$4:E$53)-3),11)),"")</f>
        <v/>
      </c>
      <c r="C760" s="235" t="n"/>
      <c r="D760" s="256" t="n"/>
      <c r="E760" s="256" t="n"/>
      <c r="F760" s="256" t="n"/>
      <c r="G760" s="256" t="n"/>
      <c r="H760" s="256" t="n"/>
      <c r="I760" s="256" t="n"/>
      <c r="J760" s="256" t="n"/>
      <c r="K760" s="256" t="n"/>
      <c r="L760" s="256" t="n"/>
      <c r="M760" s="256" t="n"/>
      <c r="N760" s="256" t="n"/>
      <c r="O760" s="256" t="n"/>
      <c r="P760" s="256" t="n"/>
      <c r="Q760" s="264">
        <f>IF(COUNTA(D760:P760)=0,"",ROUND(AVERAGE(D760:P760),1))</f>
        <v/>
      </c>
      <c r="S760" s="256" t="n"/>
      <c r="T760" s="256" t="n"/>
      <c r="U760" s="256" t="n"/>
      <c r="V760" s="256" t="n"/>
      <c r="W760" s="256" t="n"/>
      <c r="X760" s="256" t="n"/>
      <c r="Y760" s="256" t="n"/>
      <c r="Z760" s="256" t="n"/>
      <c r="AA760" s="256" t="n"/>
      <c r="AB760" s="256" t="n"/>
      <c r="AC760" s="256" t="n"/>
      <c r="AD760" s="256" t="n"/>
      <c r="AE760" s="256" t="n"/>
      <c r="AF760" s="264">
        <f>IF(COUNTA(S760:AE760)=0,"",ROUND(AVERAGE(S760:AE760),1))</f>
        <v/>
      </c>
      <c r="AH760" s="256" t="n"/>
      <c r="AI760" s="256" t="n"/>
      <c r="AJ760" s="256" t="n"/>
      <c r="AK760" s="256" t="n"/>
      <c r="AL760" s="256" t="n"/>
      <c r="AM760" s="256" t="n"/>
      <c r="AN760" s="256" t="n"/>
      <c r="AO760" s="256" t="n"/>
      <c r="AP760" s="256" t="n"/>
      <c r="AQ760" s="256" t="n"/>
      <c r="AR760" s="256" t="n"/>
      <c r="AS760" s="256" t="n"/>
      <c r="AT760" s="256" t="n"/>
      <c r="AU760" s="237">
        <f>IF(COUNTA(AH760:AT760)=0,"",ROUND(AVERAGE(AH760:AT760),1))</f>
        <v/>
      </c>
    </row>
    <row r="761" ht="14.4" customHeight="1" s="185">
      <c r="A761" s="255" t="n">
        <v>12</v>
      </c>
      <c r="B761" s="194">
        <f t="array" ref="B761:B761">IFERROR(INDEX(Liste_Enfants!B$4:B$53,SMALL(IF(Liste_Enfants!E$4:E$53="D",ROW(Liste_Enfants!E$4:E$53)-3),12))&amp;" "&amp;INDEX(Liste_Enfants!C$4:C$53,SMALL(IF(Liste_Enfants!E$4:E$53="D",ROW(Liste_Enfants!E$4:E$53)-3),12)),"")</f>
        <v/>
      </c>
      <c r="C761" s="235" t="n"/>
      <c r="D761" s="256" t="n"/>
      <c r="E761" s="256" t="n"/>
      <c r="F761" s="256" t="n"/>
      <c r="G761" s="256" t="n"/>
      <c r="H761" s="256" t="n"/>
      <c r="I761" s="256" t="n"/>
      <c r="J761" s="256" t="n"/>
      <c r="K761" s="256" t="n"/>
      <c r="L761" s="256" t="n"/>
      <c r="M761" s="256" t="n"/>
      <c r="N761" s="256" t="n"/>
      <c r="O761" s="256" t="n"/>
      <c r="P761" s="256" t="n"/>
      <c r="Q761" s="264">
        <f>IF(COUNTA(D761:P761)=0,"",ROUND(AVERAGE(D761:P761),1))</f>
        <v/>
      </c>
      <c r="S761" s="256" t="n"/>
      <c r="T761" s="256" t="n"/>
      <c r="U761" s="256" t="n"/>
      <c r="V761" s="256" t="n"/>
      <c r="W761" s="256" t="n"/>
      <c r="X761" s="256" t="n"/>
      <c r="Y761" s="256" t="n"/>
      <c r="Z761" s="256" t="n"/>
      <c r="AA761" s="256" t="n"/>
      <c r="AB761" s="256" t="n"/>
      <c r="AC761" s="256" t="n"/>
      <c r="AD761" s="256" t="n"/>
      <c r="AE761" s="256" t="n"/>
      <c r="AF761" s="264">
        <f>IF(COUNTA(S761:AE761)=0,"",ROUND(AVERAGE(S761:AE761),1))</f>
        <v/>
      </c>
      <c r="AH761" s="256" t="n"/>
      <c r="AI761" s="256" t="n"/>
      <c r="AJ761" s="256" t="n"/>
      <c r="AK761" s="256" t="n"/>
      <c r="AL761" s="256" t="n"/>
      <c r="AM761" s="256" t="n"/>
      <c r="AN761" s="256" t="n"/>
      <c r="AO761" s="256" t="n"/>
      <c r="AP761" s="256" t="n"/>
      <c r="AQ761" s="256" t="n"/>
      <c r="AR761" s="256" t="n"/>
      <c r="AS761" s="256" t="n"/>
      <c r="AT761" s="256" t="n"/>
      <c r="AU761" s="237">
        <f>IF(COUNTA(AH761:AT761)=0,"",ROUND(AVERAGE(AH761:AT761),1))</f>
        <v/>
      </c>
    </row>
    <row r="762" ht="14.4" customHeight="1" s="185">
      <c r="A762" s="255" t="n">
        <v>13</v>
      </c>
      <c r="B762" s="194">
        <f t="array" ref="B762:B762">IFERROR(INDEX(Liste_Enfants!B$4:B$53,SMALL(IF(Liste_Enfants!E$4:E$53="D",ROW(Liste_Enfants!E$4:E$53)-3),13))&amp;" "&amp;INDEX(Liste_Enfants!C$4:C$53,SMALL(IF(Liste_Enfants!E$4:E$53="D",ROW(Liste_Enfants!E$4:E$53)-3),13)),"")</f>
        <v/>
      </c>
      <c r="C762" s="235" t="n"/>
      <c r="D762" s="256" t="n"/>
      <c r="E762" s="256" t="n"/>
      <c r="F762" s="256" t="n"/>
      <c r="G762" s="256" t="n"/>
      <c r="H762" s="256" t="n"/>
      <c r="I762" s="256" t="n"/>
      <c r="J762" s="256" t="n"/>
      <c r="K762" s="256" t="n"/>
      <c r="L762" s="256" t="n"/>
      <c r="M762" s="256" t="n"/>
      <c r="N762" s="256" t="n"/>
      <c r="O762" s="256" t="n"/>
      <c r="P762" s="256" t="n"/>
      <c r="Q762" s="264">
        <f>IF(COUNTA(D762:P762)=0,"",ROUND(AVERAGE(D762:P762),1))</f>
        <v/>
      </c>
      <c r="S762" s="256" t="n"/>
      <c r="T762" s="256" t="n"/>
      <c r="U762" s="256" t="n"/>
      <c r="V762" s="256" t="n"/>
      <c r="W762" s="256" t="n"/>
      <c r="X762" s="256" t="n"/>
      <c r="Y762" s="256" t="n"/>
      <c r="Z762" s="256" t="n"/>
      <c r="AA762" s="256" t="n"/>
      <c r="AB762" s="256" t="n"/>
      <c r="AC762" s="256" t="n"/>
      <c r="AD762" s="256" t="n"/>
      <c r="AE762" s="256" t="n"/>
      <c r="AF762" s="264">
        <f>IF(COUNTA(S762:AE762)=0,"",ROUND(AVERAGE(S762:AE762),1))</f>
        <v/>
      </c>
      <c r="AH762" s="256" t="n"/>
      <c r="AI762" s="256" t="n"/>
      <c r="AJ762" s="256" t="n"/>
      <c r="AK762" s="256" t="n"/>
      <c r="AL762" s="256" t="n"/>
      <c r="AM762" s="256" t="n"/>
      <c r="AN762" s="256" t="n"/>
      <c r="AO762" s="256" t="n"/>
      <c r="AP762" s="256" t="n"/>
      <c r="AQ762" s="256" t="n"/>
      <c r="AR762" s="256" t="n"/>
      <c r="AS762" s="256" t="n"/>
      <c r="AT762" s="256" t="n"/>
      <c r="AU762" s="237">
        <f>IF(COUNTA(AH762:AT762)=0,"",ROUND(AVERAGE(AH762:AT762),1))</f>
        <v/>
      </c>
    </row>
    <row r="763" ht="14.4" customHeight="1" s="185">
      <c r="A763" s="255" t="n">
        <v>14</v>
      </c>
      <c r="B763" s="194">
        <f t="array" ref="B763:B763">IFERROR(INDEX(Liste_Enfants!B$4:B$53,SMALL(IF(Liste_Enfants!E$4:E$53="D",ROW(Liste_Enfants!E$4:E$53)-3),14))&amp;" "&amp;INDEX(Liste_Enfants!C$4:C$53,SMALL(IF(Liste_Enfants!E$4:E$53="D",ROW(Liste_Enfants!E$4:E$53)-3),14)),"")</f>
        <v/>
      </c>
      <c r="C763" s="235" t="n"/>
      <c r="D763" s="256" t="n"/>
      <c r="E763" s="256" t="n"/>
      <c r="F763" s="256" t="n"/>
      <c r="G763" s="256" t="n"/>
      <c r="H763" s="256" t="n"/>
      <c r="I763" s="256" t="n"/>
      <c r="J763" s="256" t="n"/>
      <c r="K763" s="256" t="n"/>
      <c r="L763" s="256" t="n"/>
      <c r="M763" s="256" t="n"/>
      <c r="N763" s="256" t="n"/>
      <c r="O763" s="256" t="n"/>
      <c r="P763" s="256" t="n"/>
      <c r="Q763" s="264">
        <f>IF(COUNTA(D763:P763)=0,"",ROUND(AVERAGE(D763:P763),1))</f>
        <v/>
      </c>
      <c r="S763" s="256" t="n"/>
      <c r="T763" s="256" t="n"/>
      <c r="U763" s="256" t="n"/>
      <c r="V763" s="256" t="n"/>
      <c r="W763" s="256" t="n"/>
      <c r="X763" s="256" t="n"/>
      <c r="Y763" s="256" t="n"/>
      <c r="Z763" s="256" t="n"/>
      <c r="AA763" s="256" t="n"/>
      <c r="AB763" s="256" t="n"/>
      <c r="AC763" s="256" t="n"/>
      <c r="AD763" s="256" t="n"/>
      <c r="AE763" s="256" t="n"/>
      <c r="AF763" s="264">
        <f>IF(COUNTA(S763:AE763)=0,"",ROUND(AVERAGE(S763:AE763),1))</f>
        <v/>
      </c>
      <c r="AH763" s="256" t="n"/>
      <c r="AI763" s="256" t="n"/>
      <c r="AJ763" s="256" t="n"/>
      <c r="AK763" s="256" t="n"/>
      <c r="AL763" s="256" t="n"/>
      <c r="AM763" s="256" t="n"/>
      <c r="AN763" s="256" t="n"/>
      <c r="AO763" s="256" t="n"/>
      <c r="AP763" s="256" t="n"/>
      <c r="AQ763" s="256" t="n"/>
      <c r="AR763" s="256" t="n"/>
      <c r="AS763" s="256" t="n"/>
      <c r="AT763" s="256" t="n"/>
      <c r="AU763" s="237">
        <f>IF(COUNTA(AH763:AT763)=0,"",ROUND(AVERAGE(AH763:AT763),1))</f>
        <v/>
      </c>
    </row>
    <row r="764" ht="14.4" customHeight="1" s="185">
      <c r="A764" s="255" t="n">
        <v>15</v>
      </c>
      <c r="B764" s="194">
        <f t="array" ref="B764:B764">IFERROR(INDEX(Liste_Enfants!B$4:B$53,SMALL(IF(Liste_Enfants!E$4:E$53="D",ROW(Liste_Enfants!E$4:E$53)-3),15))&amp;" "&amp;INDEX(Liste_Enfants!C$4:C$53,SMALL(IF(Liste_Enfants!E$4:E$53="D",ROW(Liste_Enfants!E$4:E$53)-3),15)),"")</f>
        <v/>
      </c>
      <c r="C764" s="235" t="n"/>
      <c r="D764" s="256" t="n"/>
      <c r="E764" s="256" t="n"/>
      <c r="F764" s="256" t="n"/>
      <c r="G764" s="256" t="n"/>
      <c r="H764" s="256" t="n"/>
      <c r="I764" s="256" t="n"/>
      <c r="J764" s="256" t="n"/>
      <c r="K764" s="256" t="n"/>
      <c r="L764" s="256" t="n"/>
      <c r="M764" s="256" t="n"/>
      <c r="N764" s="256" t="n"/>
      <c r="O764" s="256" t="n"/>
      <c r="P764" s="256" t="n"/>
      <c r="Q764" s="264">
        <f>IF(COUNTA(D764:P764)=0,"",ROUND(AVERAGE(D764:P764),1))</f>
        <v/>
      </c>
      <c r="S764" s="256" t="n"/>
      <c r="T764" s="256" t="n"/>
      <c r="U764" s="256" t="n"/>
      <c r="V764" s="256" t="n"/>
      <c r="W764" s="256" t="n"/>
      <c r="X764" s="256" t="n"/>
      <c r="Y764" s="256" t="n"/>
      <c r="Z764" s="256" t="n"/>
      <c r="AA764" s="256" t="n"/>
      <c r="AB764" s="256" t="n"/>
      <c r="AC764" s="256" t="n"/>
      <c r="AD764" s="256" t="n"/>
      <c r="AE764" s="256" t="n"/>
      <c r="AF764" s="264">
        <f>IF(COUNTA(S764:AE764)=0,"",ROUND(AVERAGE(S764:AE764),1))</f>
        <v/>
      </c>
      <c r="AH764" s="256" t="n"/>
      <c r="AI764" s="256" t="n"/>
      <c r="AJ764" s="256" t="n"/>
      <c r="AK764" s="256" t="n"/>
      <c r="AL764" s="256" t="n"/>
      <c r="AM764" s="256" t="n"/>
      <c r="AN764" s="256" t="n"/>
      <c r="AO764" s="256" t="n"/>
      <c r="AP764" s="256" t="n"/>
      <c r="AQ764" s="256" t="n"/>
      <c r="AR764" s="256" t="n"/>
      <c r="AS764" s="256" t="n"/>
      <c r="AT764" s="256" t="n"/>
      <c r="AU764" s="237">
        <f>IF(COUNTA(AH764:AT764)=0,"",ROUND(AVERAGE(AH764:AT764),1))</f>
        <v/>
      </c>
    </row>
    <row r="765" ht="14.4" customHeight="1" s="185">
      <c r="A765" s="257" t="inlineStr">
        <is>
          <t>📊 MOY.</t>
        </is>
      </c>
      <c r="C765" s="235" t="n"/>
      <c r="D765" s="258">
        <f>IF(COUNTA(D750:D764)=0,"",ROUND(AVERAGE(D750:D764),1))</f>
        <v/>
      </c>
      <c r="E765" s="258">
        <f>IF(COUNTA(E750:E764)=0,"",ROUND(AVERAGE(E750:E764),1))</f>
        <v/>
      </c>
      <c r="F765" s="258">
        <f>IF(COUNTA(F750:F764)=0,"",ROUND(AVERAGE(F750:F764),1))</f>
        <v/>
      </c>
      <c r="G765" s="258">
        <f>IF(COUNTA(G750:G764)=0,"",ROUND(AVERAGE(G750:G764),1))</f>
        <v/>
      </c>
      <c r="H765" s="258">
        <f>IF(COUNTA(H750:H764)=0,"",ROUND(AVERAGE(H750:H764),1))</f>
        <v/>
      </c>
      <c r="I765" s="258">
        <f>IF(COUNTA(I750:I764)=0,"",ROUND(AVERAGE(I750:I764),1))</f>
        <v/>
      </c>
      <c r="J765" s="258">
        <f>IF(COUNTA(J750:J764)=0,"",ROUND(AVERAGE(J750:J764),1))</f>
        <v/>
      </c>
      <c r="K765" s="258">
        <f>IF(COUNTA(K750:K764)=0,"",ROUND(AVERAGE(K750:K764),1))</f>
        <v/>
      </c>
      <c r="L765" s="258">
        <f>IF(COUNTA(L750:L764)=0,"",ROUND(AVERAGE(L750:L764),1))</f>
        <v/>
      </c>
      <c r="M765" s="258">
        <f>IF(COUNTA(M750:M764)=0,"",ROUND(AVERAGE(M750:M764),1))</f>
        <v/>
      </c>
      <c r="N765" s="258">
        <f>IF(COUNTA(N750:N764)=0,"",ROUND(AVERAGE(N750:N764),1))</f>
        <v/>
      </c>
      <c r="O765" s="258">
        <f>IF(COUNTA(O750:O764)=0,"",ROUND(AVERAGE(O750:O764),1))</f>
        <v/>
      </c>
      <c r="P765" s="258">
        <f>IF(COUNTA(P750:P764)=0,"",ROUND(AVERAGE(P750:P764),1))</f>
        <v/>
      </c>
      <c r="Q765" s="265">
        <f>IF(COUNTA(Q750:Q764)=0,"",ROUND(AVERAGE(Q750:Q764),1))</f>
        <v/>
      </c>
      <c r="S765" s="258">
        <f>IF(COUNTA(S750:S764)=0,"",ROUND(AVERAGE(S750:S764),1))</f>
        <v/>
      </c>
      <c r="T765" s="258">
        <f>IF(COUNTA(T750:T764)=0,"",ROUND(AVERAGE(T750:T764),1))</f>
        <v/>
      </c>
      <c r="U765" s="258">
        <f>IF(COUNTA(U750:U764)=0,"",ROUND(AVERAGE(U750:U764),1))</f>
        <v/>
      </c>
      <c r="V765" s="258">
        <f>IF(COUNTA(V750:V764)=0,"",ROUND(AVERAGE(V750:V764),1))</f>
        <v/>
      </c>
      <c r="W765" s="258">
        <f>IF(COUNTA(W750:W764)=0,"",ROUND(AVERAGE(W750:W764),1))</f>
        <v/>
      </c>
      <c r="X765" s="258">
        <f>IF(COUNTA(X750:X764)=0,"",ROUND(AVERAGE(X750:X764),1))</f>
        <v/>
      </c>
      <c r="Y765" s="258">
        <f>IF(COUNTA(Y750:Y764)=0,"",ROUND(AVERAGE(Y750:Y764),1))</f>
        <v/>
      </c>
      <c r="Z765" s="258">
        <f>IF(COUNTA(Z750:Z764)=0,"",ROUND(AVERAGE(Z750:Z764),1))</f>
        <v/>
      </c>
      <c r="AA765" s="258">
        <f>IF(COUNTA(AA750:AA764)=0,"",ROUND(AVERAGE(AA750:AA764),1))</f>
        <v/>
      </c>
      <c r="AB765" s="258">
        <f>IF(COUNTA(AB750:AB764)=0,"",ROUND(AVERAGE(AB750:AB764),1))</f>
        <v/>
      </c>
      <c r="AC765" s="258">
        <f>IF(COUNTA(AC750:AC764)=0,"",ROUND(AVERAGE(AC750:AC764),1))</f>
        <v/>
      </c>
      <c r="AD765" s="258">
        <f>IF(COUNTA(AD750:AD764)=0,"",ROUND(AVERAGE(AD750:AD764),1))</f>
        <v/>
      </c>
      <c r="AE765" s="258">
        <f>IF(COUNTA(AE750:AE764)=0,"",ROUND(AVERAGE(AE750:AE764),1))</f>
        <v/>
      </c>
      <c r="AF765" s="265">
        <f>IF(COUNTA(AF750:AF764)=0,"",ROUND(AVERAGE(AF750:AF764),1))</f>
        <v/>
      </c>
      <c r="AH765" s="258">
        <f>IF(COUNTA(AH750:AH764)=0,"",ROUND(AVERAGE(AH750:AH764),1))</f>
        <v/>
      </c>
      <c r="AI765" s="258">
        <f>IF(COUNTA(AI750:AI764)=0,"",ROUND(AVERAGE(AI750:AI764),1))</f>
        <v/>
      </c>
      <c r="AJ765" s="258">
        <f>IF(COUNTA(AJ750:AJ764)=0,"",ROUND(AVERAGE(AJ750:AJ764),1))</f>
        <v/>
      </c>
      <c r="AK765" s="258">
        <f>IF(COUNTA(AK750:AK764)=0,"",ROUND(AVERAGE(AK750:AK764),1))</f>
        <v/>
      </c>
      <c r="AL765" s="258">
        <f>IF(COUNTA(AL750:AL764)=0,"",ROUND(AVERAGE(AL750:AL764),1))</f>
        <v/>
      </c>
      <c r="AM765" s="258">
        <f>IF(COUNTA(AM750:AM764)=0,"",ROUND(AVERAGE(AM750:AM764),1))</f>
        <v/>
      </c>
      <c r="AN765" s="258">
        <f>IF(COUNTA(AN750:AN764)=0,"",ROUND(AVERAGE(AN750:AN764),1))</f>
        <v/>
      </c>
      <c r="AO765" s="258">
        <f>IF(COUNTA(AO750:AO764)=0,"",ROUND(AVERAGE(AO750:AO764),1))</f>
        <v/>
      </c>
      <c r="AP765" s="258">
        <f>IF(COUNTA(AP750:AP764)=0,"",ROUND(AVERAGE(AP750:AP764),1))</f>
        <v/>
      </c>
      <c r="AQ765" s="258">
        <f>IF(COUNTA(AQ750:AQ764)=0,"",ROUND(AVERAGE(AQ750:AQ764),1))</f>
        <v/>
      </c>
      <c r="AR765" s="258">
        <f>IF(COUNTA(AR750:AR764)=0,"",ROUND(AVERAGE(AR750:AR764),1))</f>
        <v/>
      </c>
      <c r="AS765" s="258">
        <f>IF(COUNTA(AS750:AS764)=0,"",ROUND(AVERAGE(AS750:AS764),1))</f>
        <v/>
      </c>
      <c r="AT765" s="258">
        <f>IF(COUNTA(AT750:AT764)=0,"",ROUND(AVERAGE(AT750:AT764),1))</f>
        <v/>
      </c>
      <c r="AU765" s="272">
        <f>IF(COUNTA(AU750:AU764)=0,"",ROUND(AVERAGE(AU750:AU764),1))</f>
        <v/>
      </c>
    </row>
    <row r="766" ht="30" customHeight="1" s="185">
      <c r="A766" s="261" t="inlineStr">
        <is>
          <t>N°</t>
        </is>
      </c>
      <c r="B766" s="247" t="inlineStr">
        <is>
          <t>📅 JEUDI</t>
        </is>
      </c>
      <c r="C766" s="228" t="n"/>
      <c r="D766" s="229" t="inlineStr">
        <is>
          <t>Règles</t>
        </is>
      </c>
      <c r="E766" s="229" t="inlineStr">
        <is>
          <t>Coopér.</t>
        </is>
      </c>
      <c r="F766" s="229" t="inlineStr">
        <is>
          <t>Comm.</t>
        </is>
      </c>
      <c r="G766" s="229" t="inlineStr">
        <is>
          <t>Entraide</t>
        </is>
      </c>
      <c r="H766" s="230" t="inlineStr">
        <is>
          <t>Initiat.</t>
        </is>
      </c>
      <c r="I766" s="230" t="inlineStr">
        <is>
          <t>Gest.mat</t>
        </is>
      </c>
      <c r="J766" s="230" t="inlineStr">
        <is>
          <t>Orga.</t>
        </is>
      </c>
      <c r="K766" s="231" t="inlineStr">
        <is>
          <t>Imagin.</t>
        </is>
      </c>
      <c r="L766" s="231" t="inlineStr">
        <is>
          <t>Expr.art</t>
        </is>
      </c>
      <c r="M766" s="231" t="inlineStr">
        <is>
          <t>Expr.corp</t>
        </is>
      </c>
      <c r="N766" s="232" t="inlineStr">
        <is>
          <t>Coord.</t>
        </is>
      </c>
      <c r="O766" s="232" t="inlineStr">
        <is>
          <t>Endur.</t>
        </is>
      </c>
      <c r="P766" s="232" t="inlineStr">
        <is>
          <t>Esp.sport</t>
        </is>
      </c>
      <c r="Q766" s="267" t="inlineStr">
        <is>
          <t>MOY</t>
        </is>
      </c>
      <c r="R766" s="268" t="inlineStr">
        <is>
          <t>▼ Activité</t>
        </is>
      </c>
      <c r="S766" s="229" t="inlineStr">
        <is>
          <t>Règles</t>
        </is>
      </c>
      <c r="T766" s="229" t="inlineStr">
        <is>
          <t>Coopér.</t>
        </is>
      </c>
      <c r="U766" s="229" t="inlineStr">
        <is>
          <t>Comm.</t>
        </is>
      </c>
      <c r="V766" s="229" t="inlineStr">
        <is>
          <t>Entraide</t>
        </is>
      </c>
      <c r="W766" s="230" t="inlineStr">
        <is>
          <t>Initiat.</t>
        </is>
      </c>
      <c r="X766" s="230" t="inlineStr">
        <is>
          <t>Gest.mat</t>
        </is>
      </c>
      <c r="Y766" s="230" t="inlineStr">
        <is>
          <t>Orga.</t>
        </is>
      </c>
      <c r="Z766" s="231" t="inlineStr">
        <is>
          <t>Imagin.</t>
        </is>
      </c>
      <c r="AA766" s="231" t="inlineStr">
        <is>
          <t>Expr.art</t>
        </is>
      </c>
      <c r="AB766" s="231" t="inlineStr">
        <is>
          <t>Expr.corp</t>
        </is>
      </c>
      <c r="AC766" s="232" t="inlineStr">
        <is>
          <t>Coord.</t>
        </is>
      </c>
      <c r="AD766" s="232" t="inlineStr">
        <is>
          <t>Endur.</t>
        </is>
      </c>
      <c r="AE766" s="232" t="inlineStr">
        <is>
          <t>Esp.sport</t>
        </is>
      </c>
      <c r="AF766" s="267" t="inlineStr">
        <is>
          <t>MOY</t>
        </is>
      </c>
      <c r="AH766" s="229" t="inlineStr">
        <is>
          <t>Règles</t>
        </is>
      </c>
      <c r="AI766" s="229" t="inlineStr">
        <is>
          <t>Coopér.</t>
        </is>
      </c>
      <c r="AJ766" s="229" t="inlineStr">
        <is>
          <t>Comm.</t>
        </is>
      </c>
      <c r="AK766" s="229" t="inlineStr">
        <is>
          <t>Entraide</t>
        </is>
      </c>
      <c r="AL766" s="230" t="inlineStr">
        <is>
          <t>Initiat.</t>
        </is>
      </c>
      <c r="AM766" s="230" t="inlineStr">
        <is>
          <t>Gest.mat</t>
        </is>
      </c>
      <c r="AN766" s="230" t="inlineStr">
        <is>
          <t>Orga.</t>
        </is>
      </c>
      <c r="AO766" s="231" t="inlineStr">
        <is>
          <t>Imagin.</t>
        </is>
      </c>
      <c r="AP766" s="231" t="inlineStr">
        <is>
          <t>Expr.art</t>
        </is>
      </c>
      <c r="AQ766" s="231" t="inlineStr">
        <is>
          <t>Expr.corp</t>
        </is>
      </c>
      <c r="AR766" s="232" t="inlineStr">
        <is>
          <t>Coord.</t>
        </is>
      </c>
      <c r="AS766" s="232" t="inlineStr">
        <is>
          <t>Endur.</t>
        </is>
      </c>
      <c r="AT766" s="232" t="inlineStr">
        <is>
          <t>Esp.sport</t>
        </is>
      </c>
      <c r="AU766" s="269" t="inlineStr">
        <is>
          <t>MOY</t>
        </is>
      </c>
    </row>
    <row r="767" ht="14.4" customHeight="1" s="185">
      <c r="A767" s="255" t="n">
        <v>1</v>
      </c>
      <c r="B767" s="194">
        <f t="array" ref="B767:B767">IFERROR(INDEX(Liste_Enfants!B$4:B$53,SMALL(IF(Liste_Enfants!E$4:E$53="D",ROW(Liste_Enfants!E$4:E$53)-3),1))&amp;" "&amp;INDEX(Liste_Enfants!C$4:C$53,SMALL(IF(Liste_Enfants!E$4:E$53="D",ROW(Liste_Enfants!E$4:E$53)-3),1)),"")</f>
        <v/>
      </c>
      <c r="C767" s="235" t="n"/>
      <c r="D767" s="256" t="n"/>
      <c r="E767" s="256" t="n"/>
      <c r="F767" s="256" t="n"/>
      <c r="G767" s="256" t="n"/>
      <c r="H767" s="256" t="n"/>
      <c r="I767" s="256" t="n"/>
      <c r="J767" s="256" t="n"/>
      <c r="K767" s="256" t="n"/>
      <c r="L767" s="256" t="n"/>
      <c r="M767" s="256" t="n"/>
      <c r="N767" s="256" t="n"/>
      <c r="O767" s="256" t="n"/>
      <c r="P767" s="256" t="n"/>
      <c r="Q767" s="264">
        <f>IF(COUNTA(D767:P767)=0,"",ROUND(AVERAGE(D767:P767),1))</f>
        <v/>
      </c>
      <c r="S767" s="256" t="n"/>
      <c r="T767" s="256" t="n"/>
      <c r="U767" s="256" t="n"/>
      <c r="V767" s="256" t="n"/>
      <c r="W767" s="256" t="n"/>
      <c r="X767" s="256" t="n"/>
      <c r="Y767" s="256" t="n"/>
      <c r="Z767" s="256" t="n"/>
      <c r="AA767" s="256" t="n"/>
      <c r="AB767" s="256" t="n"/>
      <c r="AC767" s="256" t="n"/>
      <c r="AD767" s="256" t="n"/>
      <c r="AE767" s="256" t="n"/>
      <c r="AF767" s="264">
        <f>IF(COUNTA(S767:AE767)=0,"",ROUND(AVERAGE(S767:AE767),1))</f>
        <v/>
      </c>
      <c r="AH767" s="256" t="n"/>
      <c r="AI767" s="256" t="n"/>
      <c r="AJ767" s="256" t="n"/>
      <c r="AK767" s="256" t="n"/>
      <c r="AL767" s="256" t="n"/>
      <c r="AM767" s="256" t="n"/>
      <c r="AN767" s="256" t="n"/>
      <c r="AO767" s="256" t="n"/>
      <c r="AP767" s="256" t="n"/>
      <c r="AQ767" s="256" t="n"/>
      <c r="AR767" s="256" t="n"/>
      <c r="AS767" s="256" t="n"/>
      <c r="AT767" s="256" t="n"/>
      <c r="AU767" s="237">
        <f>IF(COUNTA(AH767:AT767)=0,"",ROUND(AVERAGE(AH767:AT767),1))</f>
        <v/>
      </c>
    </row>
    <row r="768" ht="14.4" customHeight="1" s="185">
      <c r="A768" s="255" t="n">
        <v>2</v>
      </c>
      <c r="B768" s="194">
        <f t="array" ref="B768:B768">IFERROR(INDEX(Liste_Enfants!B$4:B$53,SMALL(IF(Liste_Enfants!E$4:E$53="D",ROW(Liste_Enfants!E$4:E$53)-3),2))&amp;" "&amp;INDEX(Liste_Enfants!C$4:C$53,SMALL(IF(Liste_Enfants!E$4:E$53="D",ROW(Liste_Enfants!E$4:E$53)-3),2)),"")</f>
        <v/>
      </c>
      <c r="C768" s="235" t="n"/>
      <c r="D768" s="256" t="n"/>
      <c r="E768" s="256" t="n"/>
      <c r="F768" s="256" t="n"/>
      <c r="G768" s="256" t="n"/>
      <c r="H768" s="256" t="n"/>
      <c r="I768" s="256" t="n"/>
      <c r="J768" s="256" t="n"/>
      <c r="K768" s="256" t="n"/>
      <c r="L768" s="256" t="n"/>
      <c r="M768" s="256" t="n"/>
      <c r="N768" s="256" t="n"/>
      <c r="O768" s="256" t="n"/>
      <c r="P768" s="256" t="n"/>
      <c r="Q768" s="264">
        <f>IF(COUNTA(D768:P768)=0,"",ROUND(AVERAGE(D768:P768),1))</f>
        <v/>
      </c>
      <c r="S768" s="256" t="n"/>
      <c r="T768" s="256" t="n"/>
      <c r="U768" s="256" t="n"/>
      <c r="V768" s="256" t="n"/>
      <c r="W768" s="256" t="n"/>
      <c r="X768" s="256" t="n"/>
      <c r="Y768" s="256" t="n"/>
      <c r="Z768" s="256" t="n"/>
      <c r="AA768" s="256" t="n"/>
      <c r="AB768" s="256" t="n"/>
      <c r="AC768" s="256" t="n"/>
      <c r="AD768" s="256" t="n"/>
      <c r="AE768" s="256" t="n"/>
      <c r="AF768" s="264">
        <f>IF(COUNTA(S768:AE768)=0,"",ROUND(AVERAGE(S768:AE768),1))</f>
        <v/>
      </c>
      <c r="AH768" s="256" t="n"/>
      <c r="AI768" s="256" t="n"/>
      <c r="AJ768" s="256" t="n"/>
      <c r="AK768" s="256" t="n"/>
      <c r="AL768" s="256" t="n"/>
      <c r="AM768" s="256" t="n"/>
      <c r="AN768" s="256" t="n"/>
      <c r="AO768" s="256" t="n"/>
      <c r="AP768" s="256" t="n"/>
      <c r="AQ768" s="256" t="n"/>
      <c r="AR768" s="256" t="n"/>
      <c r="AS768" s="256" t="n"/>
      <c r="AT768" s="256" t="n"/>
      <c r="AU768" s="237">
        <f>IF(COUNTA(AH768:AT768)=0,"",ROUND(AVERAGE(AH768:AT768),1))</f>
        <v/>
      </c>
    </row>
    <row r="769" ht="14.4" customHeight="1" s="185">
      <c r="A769" s="255" t="n">
        <v>3</v>
      </c>
      <c r="B769" s="194">
        <f t="array" ref="B769:B769">IFERROR(INDEX(Liste_Enfants!B$4:B$53,SMALL(IF(Liste_Enfants!E$4:E$53="D",ROW(Liste_Enfants!E$4:E$53)-3),3))&amp;" "&amp;INDEX(Liste_Enfants!C$4:C$53,SMALL(IF(Liste_Enfants!E$4:E$53="D",ROW(Liste_Enfants!E$4:E$53)-3),3)),"")</f>
        <v/>
      </c>
      <c r="C769" s="235" t="n"/>
      <c r="D769" s="256" t="n"/>
      <c r="E769" s="256" t="n"/>
      <c r="F769" s="256" t="n"/>
      <c r="G769" s="256" t="n"/>
      <c r="H769" s="256" t="n"/>
      <c r="I769" s="256" t="n"/>
      <c r="J769" s="256" t="n"/>
      <c r="K769" s="256" t="n"/>
      <c r="L769" s="256" t="n"/>
      <c r="M769" s="256" t="n"/>
      <c r="N769" s="256" t="n"/>
      <c r="O769" s="256" t="n"/>
      <c r="P769" s="256" t="n"/>
      <c r="Q769" s="264">
        <f>IF(COUNTA(D769:P769)=0,"",ROUND(AVERAGE(D769:P769),1))</f>
        <v/>
      </c>
      <c r="S769" s="256" t="n"/>
      <c r="T769" s="256" t="n"/>
      <c r="U769" s="256" t="n"/>
      <c r="V769" s="256" t="n"/>
      <c r="W769" s="256" t="n"/>
      <c r="X769" s="256" t="n"/>
      <c r="Y769" s="256" t="n"/>
      <c r="Z769" s="256" t="n"/>
      <c r="AA769" s="256" t="n"/>
      <c r="AB769" s="256" t="n"/>
      <c r="AC769" s="256" t="n"/>
      <c r="AD769" s="256" t="n"/>
      <c r="AE769" s="256" t="n"/>
      <c r="AF769" s="264">
        <f>IF(COUNTA(S769:AE769)=0,"",ROUND(AVERAGE(S769:AE769),1))</f>
        <v/>
      </c>
      <c r="AH769" s="256" t="n"/>
      <c r="AI769" s="256" t="n"/>
      <c r="AJ769" s="256" t="n"/>
      <c r="AK769" s="256" t="n"/>
      <c r="AL769" s="256" t="n"/>
      <c r="AM769" s="256" t="n"/>
      <c r="AN769" s="256" t="n"/>
      <c r="AO769" s="256" t="n"/>
      <c r="AP769" s="256" t="n"/>
      <c r="AQ769" s="256" t="n"/>
      <c r="AR769" s="256" t="n"/>
      <c r="AS769" s="256" t="n"/>
      <c r="AT769" s="256" t="n"/>
      <c r="AU769" s="237">
        <f>IF(COUNTA(AH769:AT769)=0,"",ROUND(AVERAGE(AH769:AT769),1))</f>
        <v/>
      </c>
    </row>
    <row r="770" ht="14.4" customHeight="1" s="185">
      <c r="A770" s="255" t="n">
        <v>4</v>
      </c>
      <c r="B770" s="194">
        <f t="array" ref="B770:B770">IFERROR(INDEX(Liste_Enfants!B$4:B$53,SMALL(IF(Liste_Enfants!E$4:E$53="D",ROW(Liste_Enfants!E$4:E$53)-3),4))&amp;" "&amp;INDEX(Liste_Enfants!C$4:C$53,SMALL(IF(Liste_Enfants!E$4:E$53="D",ROW(Liste_Enfants!E$4:E$53)-3),4)),"")</f>
        <v/>
      </c>
      <c r="C770" s="235" t="n"/>
      <c r="D770" s="256" t="n"/>
      <c r="E770" s="256" t="n"/>
      <c r="F770" s="256" t="n"/>
      <c r="G770" s="256" t="n"/>
      <c r="H770" s="256" t="n"/>
      <c r="I770" s="256" t="n"/>
      <c r="J770" s="256" t="n"/>
      <c r="K770" s="256" t="n"/>
      <c r="L770" s="256" t="n"/>
      <c r="M770" s="256" t="n"/>
      <c r="N770" s="256" t="n"/>
      <c r="O770" s="256" t="n"/>
      <c r="P770" s="256" t="n"/>
      <c r="Q770" s="264">
        <f>IF(COUNTA(D770:P770)=0,"",ROUND(AVERAGE(D770:P770),1))</f>
        <v/>
      </c>
      <c r="S770" s="256" t="n"/>
      <c r="T770" s="256" t="n"/>
      <c r="U770" s="256" t="n"/>
      <c r="V770" s="256" t="n"/>
      <c r="W770" s="256" t="n"/>
      <c r="X770" s="256" t="n"/>
      <c r="Y770" s="256" t="n"/>
      <c r="Z770" s="256" t="n"/>
      <c r="AA770" s="256" t="n"/>
      <c r="AB770" s="256" t="n"/>
      <c r="AC770" s="256" t="n"/>
      <c r="AD770" s="256" t="n"/>
      <c r="AE770" s="256" t="n"/>
      <c r="AF770" s="264">
        <f>IF(COUNTA(S770:AE770)=0,"",ROUND(AVERAGE(S770:AE770),1))</f>
        <v/>
      </c>
      <c r="AH770" s="256" t="n"/>
      <c r="AI770" s="256" t="n"/>
      <c r="AJ770" s="256" t="n"/>
      <c r="AK770" s="256" t="n"/>
      <c r="AL770" s="256" t="n"/>
      <c r="AM770" s="256" t="n"/>
      <c r="AN770" s="256" t="n"/>
      <c r="AO770" s="256" t="n"/>
      <c r="AP770" s="256" t="n"/>
      <c r="AQ770" s="256" t="n"/>
      <c r="AR770" s="256" t="n"/>
      <c r="AS770" s="256" t="n"/>
      <c r="AT770" s="256" t="n"/>
      <c r="AU770" s="237">
        <f>IF(COUNTA(AH770:AT770)=0,"",ROUND(AVERAGE(AH770:AT770),1))</f>
        <v/>
      </c>
    </row>
    <row r="771" ht="14.4" customHeight="1" s="185">
      <c r="A771" s="255" t="n">
        <v>5</v>
      </c>
      <c r="B771" s="194">
        <f t="array" ref="B771:B771">IFERROR(INDEX(Liste_Enfants!B$4:B$53,SMALL(IF(Liste_Enfants!E$4:E$53="D",ROW(Liste_Enfants!E$4:E$53)-3),5))&amp;" "&amp;INDEX(Liste_Enfants!C$4:C$53,SMALL(IF(Liste_Enfants!E$4:E$53="D",ROW(Liste_Enfants!E$4:E$53)-3),5)),"")</f>
        <v/>
      </c>
      <c r="C771" s="235" t="n"/>
      <c r="D771" s="256" t="n"/>
      <c r="E771" s="256" t="n"/>
      <c r="F771" s="256" t="n"/>
      <c r="G771" s="256" t="n"/>
      <c r="H771" s="256" t="n"/>
      <c r="I771" s="256" t="n"/>
      <c r="J771" s="256" t="n"/>
      <c r="K771" s="256" t="n"/>
      <c r="L771" s="256" t="n"/>
      <c r="M771" s="256" t="n"/>
      <c r="N771" s="256" t="n"/>
      <c r="O771" s="256" t="n"/>
      <c r="P771" s="256" t="n"/>
      <c r="Q771" s="264">
        <f>IF(COUNTA(D771:P771)=0,"",ROUND(AVERAGE(D771:P771),1))</f>
        <v/>
      </c>
      <c r="S771" s="256" t="n"/>
      <c r="T771" s="256" t="n"/>
      <c r="U771" s="256" t="n"/>
      <c r="V771" s="256" t="n"/>
      <c r="W771" s="256" t="n"/>
      <c r="X771" s="256" t="n"/>
      <c r="Y771" s="256" t="n"/>
      <c r="Z771" s="256" t="n"/>
      <c r="AA771" s="256" t="n"/>
      <c r="AB771" s="256" t="n"/>
      <c r="AC771" s="256" t="n"/>
      <c r="AD771" s="256" t="n"/>
      <c r="AE771" s="256" t="n"/>
      <c r="AF771" s="264">
        <f>IF(COUNTA(S771:AE771)=0,"",ROUND(AVERAGE(S771:AE771),1))</f>
        <v/>
      </c>
      <c r="AH771" s="256" t="n"/>
      <c r="AI771" s="256" t="n"/>
      <c r="AJ771" s="256" t="n"/>
      <c r="AK771" s="256" t="n"/>
      <c r="AL771" s="256" t="n"/>
      <c r="AM771" s="256" t="n"/>
      <c r="AN771" s="256" t="n"/>
      <c r="AO771" s="256" t="n"/>
      <c r="AP771" s="256" t="n"/>
      <c r="AQ771" s="256" t="n"/>
      <c r="AR771" s="256" t="n"/>
      <c r="AS771" s="256" t="n"/>
      <c r="AT771" s="256" t="n"/>
      <c r="AU771" s="237">
        <f>IF(COUNTA(AH771:AT771)=0,"",ROUND(AVERAGE(AH771:AT771),1))</f>
        <v/>
      </c>
    </row>
    <row r="772" ht="14.4" customHeight="1" s="185">
      <c r="A772" s="255" t="n">
        <v>6</v>
      </c>
      <c r="B772" s="194">
        <f t="array" ref="B772:B772">IFERROR(INDEX(Liste_Enfants!B$4:B$53,SMALL(IF(Liste_Enfants!E$4:E$53="D",ROW(Liste_Enfants!E$4:E$53)-3),6))&amp;" "&amp;INDEX(Liste_Enfants!C$4:C$53,SMALL(IF(Liste_Enfants!E$4:E$53="D",ROW(Liste_Enfants!E$4:E$53)-3),6)),"")</f>
        <v/>
      </c>
      <c r="C772" s="235" t="n"/>
      <c r="D772" s="256" t="n"/>
      <c r="E772" s="256" t="n"/>
      <c r="F772" s="256" t="n"/>
      <c r="G772" s="256" t="n"/>
      <c r="H772" s="256" t="n"/>
      <c r="I772" s="256" t="n"/>
      <c r="J772" s="256" t="n"/>
      <c r="K772" s="256" t="n"/>
      <c r="L772" s="256" t="n"/>
      <c r="M772" s="256" t="n"/>
      <c r="N772" s="256" t="n"/>
      <c r="O772" s="256" t="n"/>
      <c r="P772" s="256" t="n"/>
      <c r="Q772" s="264">
        <f>IF(COUNTA(D772:P772)=0,"",ROUND(AVERAGE(D772:P772),1))</f>
        <v/>
      </c>
      <c r="S772" s="256" t="n"/>
      <c r="T772" s="256" t="n"/>
      <c r="U772" s="256" t="n"/>
      <c r="V772" s="256" t="n"/>
      <c r="W772" s="256" t="n"/>
      <c r="X772" s="256" t="n"/>
      <c r="Y772" s="256" t="n"/>
      <c r="Z772" s="256" t="n"/>
      <c r="AA772" s="256" t="n"/>
      <c r="AB772" s="256" t="n"/>
      <c r="AC772" s="256" t="n"/>
      <c r="AD772" s="256" t="n"/>
      <c r="AE772" s="256" t="n"/>
      <c r="AF772" s="264">
        <f>IF(COUNTA(S772:AE772)=0,"",ROUND(AVERAGE(S772:AE772),1))</f>
        <v/>
      </c>
      <c r="AH772" s="256" t="n"/>
      <c r="AI772" s="256" t="n"/>
      <c r="AJ772" s="256" t="n"/>
      <c r="AK772" s="256" t="n"/>
      <c r="AL772" s="256" t="n"/>
      <c r="AM772" s="256" t="n"/>
      <c r="AN772" s="256" t="n"/>
      <c r="AO772" s="256" t="n"/>
      <c r="AP772" s="256" t="n"/>
      <c r="AQ772" s="256" t="n"/>
      <c r="AR772" s="256" t="n"/>
      <c r="AS772" s="256" t="n"/>
      <c r="AT772" s="256" t="n"/>
      <c r="AU772" s="237">
        <f>IF(COUNTA(AH772:AT772)=0,"",ROUND(AVERAGE(AH772:AT772),1))</f>
        <v/>
      </c>
    </row>
    <row r="773" ht="14.4" customHeight="1" s="185">
      <c r="A773" s="255" t="n">
        <v>7</v>
      </c>
      <c r="B773" s="194">
        <f t="array" ref="B773:B773">IFERROR(INDEX(Liste_Enfants!B$4:B$53,SMALL(IF(Liste_Enfants!E$4:E$53="D",ROW(Liste_Enfants!E$4:E$53)-3),7))&amp;" "&amp;INDEX(Liste_Enfants!C$4:C$53,SMALL(IF(Liste_Enfants!E$4:E$53="D",ROW(Liste_Enfants!E$4:E$53)-3),7)),"")</f>
        <v/>
      </c>
      <c r="C773" s="235" t="n"/>
      <c r="D773" s="256" t="n"/>
      <c r="E773" s="256" t="n"/>
      <c r="F773" s="256" t="n"/>
      <c r="G773" s="256" t="n"/>
      <c r="H773" s="256" t="n"/>
      <c r="I773" s="256" t="n"/>
      <c r="J773" s="256" t="n"/>
      <c r="K773" s="256" t="n"/>
      <c r="L773" s="256" t="n"/>
      <c r="M773" s="256" t="n"/>
      <c r="N773" s="256" t="n"/>
      <c r="O773" s="256" t="n"/>
      <c r="P773" s="256" t="n"/>
      <c r="Q773" s="264">
        <f>IF(COUNTA(D773:P773)=0,"",ROUND(AVERAGE(D773:P773),1))</f>
        <v/>
      </c>
      <c r="S773" s="256" t="n"/>
      <c r="T773" s="256" t="n"/>
      <c r="U773" s="256" t="n"/>
      <c r="V773" s="256" t="n"/>
      <c r="W773" s="256" t="n"/>
      <c r="X773" s="256" t="n"/>
      <c r="Y773" s="256" t="n"/>
      <c r="Z773" s="256" t="n"/>
      <c r="AA773" s="256" t="n"/>
      <c r="AB773" s="256" t="n"/>
      <c r="AC773" s="256" t="n"/>
      <c r="AD773" s="256" t="n"/>
      <c r="AE773" s="256" t="n"/>
      <c r="AF773" s="264">
        <f>IF(COUNTA(S773:AE773)=0,"",ROUND(AVERAGE(S773:AE773),1))</f>
        <v/>
      </c>
      <c r="AH773" s="256" t="n"/>
      <c r="AI773" s="256" t="n"/>
      <c r="AJ773" s="256" t="n"/>
      <c r="AK773" s="256" t="n"/>
      <c r="AL773" s="256" t="n"/>
      <c r="AM773" s="256" t="n"/>
      <c r="AN773" s="256" t="n"/>
      <c r="AO773" s="256" t="n"/>
      <c r="AP773" s="256" t="n"/>
      <c r="AQ773" s="256" t="n"/>
      <c r="AR773" s="256" t="n"/>
      <c r="AS773" s="256" t="n"/>
      <c r="AT773" s="256" t="n"/>
      <c r="AU773" s="237">
        <f>IF(COUNTA(AH773:AT773)=0,"",ROUND(AVERAGE(AH773:AT773),1))</f>
        <v/>
      </c>
    </row>
    <row r="774" ht="14.4" customHeight="1" s="185">
      <c r="A774" s="255" t="n">
        <v>8</v>
      </c>
      <c r="B774" s="194">
        <f t="array" ref="B774:B774">IFERROR(INDEX(Liste_Enfants!B$4:B$53,SMALL(IF(Liste_Enfants!E$4:E$53="D",ROW(Liste_Enfants!E$4:E$53)-3),8))&amp;" "&amp;INDEX(Liste_Enfants!C$4:C$53,SMALL(IF(Liste_Enfants!E$4:E$53="D",ROW(Liste_Enfants!E$4:E$53)-3),8)),"")</f>
        <v/>
      </c>
      <c r="C774" s="235" t="n"/>
      <c r="D774" s="256" t="n"/>
      <c r="E774" s="256" t="n"/>
      <c r="F774" s="256" t="n"/>
      <c r="G774" s="256" t="n"/>
      <c r="H774" s="256" t="n"/>
      <c r="I774" s="256" t="n"/>
      <c r="J774" s="256" t="n"/>
      <c r="K774" s="256" t="n"/>
      <c r="L774" s="256" t="n"/>
      <c r="M774" s="256" t="n"/>
      <c r="N774" s="256" t="n"/>
      <c r="O774" s="256" t="n"/>
      <c r="P774" s="256" t="n"/>
      <c r="Q774" s="264">
        <f>IF(COUNTA(D774:P774)=0,"",ROUND(AVERAGE(D774:P774),1))</f>
        <v/>
      </c>
      <c r="S774" s="256" t="n"/>
      <c r="T774" s="256" t="n"/>
      <c r="U774" s="256" t="n"/>
      <c r="V774" s="256" t="n"/>
      <c r="W774" s="256" t="n"/>
      <c r="X774" s="256" t="n"/>
      <c r="Y774" s="256" t="n"/>
      <c r="Z774" s="256" t="n"/>
      <c r="AA774" s="256" t="n"/>
      <c r="AB774" s="256" t="n"/>
      <c r="AC774" s="256" t="n"/>
      <c r="AD774" s="256" t="n"/>
      <c r="AE774" s="256" t="n"/>
      <c r="AF774" s="264">
        <f>IF(COUNTA(S774:AE774)=0,"",ROUND(AVERAGE(S774:AE774),1))</f>
        <v/>
      </c>
      <c r="AH774" s="256" t="n"/>
      <c r="AI774" s="256" t="n"/>
      <c r="AJ774" s="256" t="n"/>
      <c r="AK774" s="256" t="n"/>
      <c r="AL774" s="256" t="n"/>
      <c r="AM774" s="256" t="n"/>
      <c r="AN774" s="256" t="n"/>
      <c r="AO774" s="256" t="n"/>
      <c r="AP774" s="256" t="n"/>
      <c r="AQ774" s="256" t="n"/>
      <c r="AR774" s="256" t="n"/>
      <c r="AS774" s="256" t="n"/>
      <c r="AT774" s="256" t="n"/>
      <c r="AU774" s="237">
        <f>IF(COUNTA(AH774:AT774)=0,"",ROUND(AVERAGE(AH774:AT774),1))</f>
        <v/>
      </c>
    </row>
    <row r="775" ht="14.4" customHeight="1" s="185">
      <c r="A775" s="255" t="n">
        <v>9</v>
      </c>
      <c r="B775" s="194">
        <f t="array" ref="B775:B775">IFERROR(INDEX(Liste_Enfants!B$4:B$53,SMALL(IF(Liste_Enfants!E$4:E$53="D",ROW(Liste_Enfants!E$4:E$53)-3),9))&amp;" "&amp;INDEX(Liste_Enfants!C$4:C$53,SMALL(IF(Liste_Enfants!E$4:E$53="D",ROW(Liste_Enfants!E$4:E$53)-3),9)),"")</f>
        <v/>
      </c>
      <c r="C775" s="235" t="n"/>
      <c r="D775" s="256" t="n"/>
      <c r="E775" s="256" t="n"/>
      <c r="F775" s="256" t="n"/>
      <c r="G775" s="256" t="n"/>
      <c r="H775" s="256" t="n"/>
      <c r="I775" s="256" t="n"/>
      <c r="J775" s="256" t="n"/>
      <c r="K775" s="256" t="n"/>
      <c r="L775" s="256" t="n"/>
      <c r="M775" s="256" t="n"/>
      <c r="N775" s="256" t="n"/>
      <c r="O775" s="256" t="n"/>
      <c r="P775" s="256" t="n"/>
      <c r="Q775" s="264">
        <f>IF(COUNTA(D775:P775)=0,"",ROUND(AVERAGE(D775:P775),1))</f>
        <v/>
      </c>
      <c r="S775" s="256" t="n"/>
      <c r="T775" s="256" t="n"/>
      <c r="U775" s="256" t="n"/>
      <c r="V775" s="256" t="n"/>
      <c r="W775" s="256" t="n"/>
      <c r="X775" s="256" t="n"/>
      <c r="Y775" s="256" t="n"/>
      <c r="Z775" s="256" t="n"/>
      <c r="AA775" s="256" t="n"/>
      <c r="AB775" s="256" t="n"/>
      <c r="AC775" s="256" t="n"/>
      <c r="AD775" s="256" t="n"/>
      <c r="AE775" s="256" t="n"/>
      <c r="AF775" s="264">
        <f>IF(COUNTA(S775:AE775)=0,"",ROUND(AVERAGE(S775:AE775),1))</f>
        <v/>
      </c>
      <c r="AH775" s="256" t="n"/>
      <c r="AI775" s="256" t="n"/>
      <c r="AJ775" s="256" t="n"/>
      <c r="AK775" s="256" t="n"/>
      <c r="AL775" s="256" t="n"/>
      <c r="AM775" s="256" t="n"/>
      <c r="AN775" s="256" t="n"/>
      <c r="AO775" s="256" t="n"/>
      <c r="AP775" s="256" t="n"/>
      <c r="AQ775" s="256" t="n"/>
      <c r="AR775" s="256" t="n"/>
      <c r="AS775" s="256" t="n"/>
      <c r="AT775" s="256" t="n"/>
      <c r="AU775" s="237">
        <f>IF(COUNTA(AH775:AT775)=0,"",ROUND(AVERAGE(AH775:AT775),1))</f>
        <v/>
      </c>
    </row>
    <row r="776" ht="14.4" customHeight="1" s="185">
      <c r="A776" s="255" t="n">
        <v>10</v>
      </c>
      <c r="B776" s="194">
        <f t="array" ref="B776:B776">IFERROR(INDEX(Liste_Enfants!B$4:B$53,SMALL(IF(Liste_Enfants!E$4:E$53="D",ROW(Liste_Enfants!E$4:E$53)-3),10))&amp;" "&amp;INDEX(Liste_Enfants!C$4:C$53,SMALL(IF(Liste_Enfants!E$4:E$53="D",ROW(Liste_Enfants!E$4:E$53)-3),10)),"")</f>
        <v/>
      </c>
      <c r="C776" s="235" t="n"/>
      <c r="D776" s="256" t="n"/>
      <c r="E776" s="256" t="n"/>
      <c r="F776" s="256" t="n"/>
      <c r="G776" s="256" t="n"/>
      <c r="H776" s="256" t="n"/>
      <c r="I776" s="256" t="n"/>
      <c r="J776" s="256" t="n"/>
      <c r="K776" s="256" t="n"/>
      <c r="L776" s="256" t="n"/>
      <c r="M776" s="256" t="n"/>
      <c r="N776" s="256" t="n"/>
      <c r="O776" s="256" t="n"/>
      <c r="P776" s="256" t="n"/>
      <c r="Q776" s="264">
        <f>IF(COUNTA(D776:P776)=0,"",ROUND(AVERAGE(D776:P776),1))</f>
        <v/>
      </c>
      <c r="S776" s="256" t="n"/>
      <c r="T776" s="256" t="n"/>
      <c r="U776" s="256" t="n"/>
      <c r="V776" s="256" t="n"/>
      <c r="W776" s="256" t="n"/>
      <c r="X776" s="256" t="n"/>
      <c r="Y776" s="256" t="n"/>
      <c r="Z776" s="256" t="n"/>
      <c r="AA776" s="256" t="n"/>
      <c r="AB776" s="256" t="n"/>
      <c r="AC776" s="256" t="n"/>
      <c r="AD776" s="256" t="n"/>
      <c r="AE776" s="256" t="n"/>
      <c r="AF776" s="264">
        <f>IF(COUNTA(S776:AE776)=0,"",ROUND(AVERAGE(S776:AE776),1))</f>
        <v/>
      </c>
      <c r="AH776" s="256" t="n"/>
      <c r="AI776" s="256" t="n"/>
      <c r="AJ776" s="256" t="n"/>
      <c r="AK776" s="256" t="n"/>
      <c r="AL776" s="256" t="n"/>
      <c r="AM776" s="256" t="n"/>
      <c r="AN776" s="256" t="n"/>
      <c r="AO776" s="256" t="n"/>
      <c r="AP776" s="256" t="n"/>
      <c r="AQ776" s="256" t="n"/>
      <c r="AR776" s="256" t="n"/>
      <c r="AS776" s="256" t="n"/>
      <c r="AT776" s="256" t="n"/>
      <c r="AU776" s="237">
        <f>IF(COUNTA(AH776:AT776)=0,"",ROUND(AVERAGE(AH776:AT776),1))</f>
        <v/>
      </c>
    </row>
    <row r="777" ht="14.4" customHeight="1" s="185">
      <c r="A777" s="255" t="n">
        <v>11</v>
      </c>
      <c r="B777" s="194">
        <f t="array" ref="B777:B777">IFERROR(INDEX(Liste_Enfants!B$4:B$53,SMALL(IF(Liste_Enfants!E$4:E$53="D",ROW(Liste_Enfants!E$4:E$53)-3),11))&amp;" "&amp;INDEX(Liste_Enfants!C$4:C$53,SMALL(IF(Liste_Enfants!E$4:E$53="D",ROW(Liste_Enfants!E$4:E$53)-3),11)),"")</f>
        <v/>
      </c>
      <c r="C777" s="235" t="n"/>
      <c r="D777" s="256" t="n"/>
      <c r="E777" s="256" t="n"/>
      <c r="F777" s="256" t="n"/>
      <c r="G777" s="256" t="n"/>
      <c r="H777" s="256" t="n"/>
      <c r="I777" s="256" t="n"/>
      <c r="J777" s="256" t="n"/>
      <c r="K777" s="256" t="n"/>
      <c r="L777" s="256" t="n"/>
      <c r="M777" s="256" t="n"/>
      <c r="N777" s="256" t="n"/>
      <c r="O777" s="256" t="n"/>
      <c r="P777" s="256" t="n"/>
      <c r="Q777" s="264">
        <f>IF(COUNTA(D777:P777)=0,"",ROUND(AVERAGE(D777:P777),1))</f>
        <v/>
      </c>
      <c r="S777" s="256" t="n"/>
      <c r="T777" s="256" t="n"/>
      <c r="U777" s="256" t="n"/>
      <c r="V777" s="256" t="n"/>
      <c r="W777" s="256" t="n"/>
      <c r="X777" s="256" t="n"/>
      <c r="Y777" s="256" t="n"/>
      <c r="Z777" s="256" t="n"/>
      <c r="AA777" s="256" t="n"/>
      <c r="AB777" s="256" t="n"/>
      <c r="AC777" s="256" t="n"/>
      <c r="AD777" s="256" t="n"/>
      <c r="AE777" s="256" t="n"/>
      <c r="AF777" s="264">
        <f>IF(COUNTA(S777:AE777)=0,"",ROUND(AVERAGE(S777:AE777),1))</f>
        <v/>
      </c>
      <c r="AH777" s="256" t="n"/>
      <c r="AI777" s="256" t="n"/>
      <c r="AJ777" s="256" t="n"/>
      <c r="AK777" s="256" t="n"/>
      <c r="AL777" s="256" t="n"/>
      <c r="AM777" s="256" t="n"/>
      <c r="AN777" s="256" t="n"/>
      <c r="AO777" s="256" t="n"/>
      <c r="AP777" s="256" t="n"/>
      <c r="AQ777" s="256" t="n"/>
      <c r="AR777" s="256" t="n"/>
      <c r="AS777" s="256" t="n"/>
      <c r="AT777" s="256" t="n"/>
      <c r="AU777" s="237">
        <f>IF(COUNTA(AH777:AT777)=0,"",ROUND(AVERAGE(AH777:AT777),1))</f>
        <v/>
      </c>
    </row>
    <row r="778" ht="14.4" customHeight="1" s="185">
      <c r="A778" s="255" t="n">
        <v>12</v>
      </c>
      <c r="B778" s="194">
        <f t="array" ref="B778:B778">IFERROR(INDEX(Liste_Enfants!B$4:B$53,SMALL(IF(Liste_Enfants!E$4:E$53="D",ROW(Liste_Enfants!E$4:E$53)-3),12))&amp;" "&amp;INDEX(Liste_Enfants!C$4:C$53,SMALL(IF(Liste_Enfants!E$4:E$53="D",ROW(Liste_Enfants!E$4:E$53)-3),12)),"")</f>
        <v/>
      </c>
      <c r="C778" s="235" t="n"/>
      <c r="D778" s="256" t="n"/>
      <c r="E778" s="256" t="n"/>
      <c r="F778" s="256" t="n"/>
      <c r="G778" s="256" t="n"/>
      <c r="H778" s="256" t="n"/>
      <c r="I778" s="256" t="n"/>
      <c r="J778" s="256" t="n"/>
      <c r="K778" s="256" t="n"/>
      <c r="L778" s="256" t="n"/>
      <c r="M778" s="256" t="n"/>
      <c r="N778" s="256" t="n"/>
      <c r="O778" s="256" t="n"/>
      <c r="P778" s="256" t="n"/>
      <c r="Q778" s="264">
        <f>IF(COUNTA(D778:P778)=0,"",ROUND(AVERAGE(D778:P778),1))</f>
        <v/>
      </c>
      <c r="S778" s="256" t="n"/>
      <c r="T778" s="256" t="n"/>
      <c r="U778" s="256" t="n"/>
      <c r="V778" s="256" t="n"/>
      <c r="W778" s="256" t="n"/>
      <c r="X778" s="256" t="n"/>
      <c r="Y778" s="256" t="n"/>
      <c r="Z778" s="256" t="n"/>
      <c r="AA778" s="256" t="n"/>
      <c r="AB778" s="256" t="n"/>
      <c r="AC778" s="256" t="n"/>
      <c r="AD778" s="256" t="n"/>
      <c r="AE778" s="256" t="n"/>
      <c r="AF778" s="264">
        <f>IF(COUNTA(S778:AE778)=0,"",ROUND(AVERAGE(S778:AE778),1))</f>
        <v/>
      </c>
      <c r="AH778" s="256" t="n"/>
      <c r="AI778" s="256" t="n"/>
      <c r="AJ778" s="256" t="n"/>
      <c r="AK778" s="256" t="n"/>
      <c r="AL778" s="256" t="n"/>
      <c r="AM778" s="256" t="n"/>
      <c r="AN778" s="256" t="n"/>
      <c r="AO778" s="256" t="n"/>
      <c r="AP778" s="256" t="n"/>
      <c r="AQ778" s="256" t="n"/>
      <c r="AR778" s="256" t="n"/>
      <c r="AS778" s="256" t="n"/>
      <c r="AT778" s="256" t="n"/>
      <c r="AU778" s="237">
        <f>IF(COUNTA(AH778:AT778)=0,"",ROUND(AVERAGE(AH778:AT778),1))</f>
        <v/>
      </c>
    </row>
    <row r="779" ht="14.4" customHeight="1" s="185">
      <c r="A779" s="255" t="n">
        <v>13</v>
      </c>
      <c r="B779" s="194">
        <f t="array" ref="B779:B779">IFERROR(INDEX(Liste_Enfants!B$4:B$53,SMALL(IF(Liste_Enfants!E$4:E$53="D",ROW(Liste_Enfants!E$4:E$53)-3),13))&amp;" "&amp;INDEX(Liste_Enfants!C$4:C$53,SMALL(IF(Liste_Enfants!E$4:E$53="D",ROW(Liste_Enfants!E$4:E$53)-3),13)),"")</f>
        <v/>
      </c>
      <c r="C779" s="235" t="n"/>
      <c r="D779" s="256" t="n"/>
      <c r="E779" s="256" t="n"/>
      <c r="F779" s="256" t="n"/>
      <c r="G779" s="256" t="n"/>
      <c r="H779" s="256" t="n"/>
      <c r="I779" s="256" t="n"/>
      <c r="J779" s="256" t="n"/>
      <c r="K779" s="256" t="n"/>
      <c r="L779" s="256" t="n"/>
      <c r="M779" s="256" t="n"/>
      <c r="N779" s="256" t="n"/>
      <c r="O779" s="256" t="n"/>
      <c r="P779" s="256" t="n"/>
      <c r="Q779" s="264">
        <f>IF(COUNTA(D779:P779)=0,"",ROUND(AVERAGE(D779:P779),1))</f>
        <v/>
      </c>
      <c r="S779" s="256" t="n"/>
      <c r="T779" s="256" t="n"/>
      <c r="U779" s="256" t="n"/>
      <c r="V779" s="256" t="n"/>
      <c r="W779" s="256" t="n"/>
      <c r="X779" s="256" t="n"/>
      <c r="Y779" s="256" t="n"/>
      <c r="Z779" s="256" t="n"/>
      <c r="AA779" s="256" t="n"/>
      <c r="AB779" s="256" t="n"/>
      <c r="AC779" s="256" t="n"/>
      <c r="AD779" s="256" t="n"/>
      <c r="AE779" s="256" t="n"/>
      <c r="AF779" s="264">
        <f>IF(COUNTA(S779:AE779)=0,"",ROUND(AVERAGE(S779:AE779),1))</f>
        <v/>
      </c>
      <c r="AH779" s="256" t="n"/>
      <c r="AI779" s="256" t="n"/>
      <c r="AJ779" s="256" t="n"/>
      <c r="AK779" s="256" t="n"/>
      <c r="AL779" s="256" t="n"/>
      <c r="AM779" s="256" t="n"/>
      <c r="AN779" s="256" t="n"/>
      <c r="AO779" s="256" t="n"/>
      <c r="AP779" s="256" t="n"/>
      <c r="AQ779" s="256" t="n"/>
      <c r="AR779" s="256" t="n"/>
      <c r="AS779" s="256" t="n"/>
      <c r="AT779" s="256" t="n"/>
      <c r="AU779" s="237">
        <f>IF(COUNTA(AH779:AT779)=0,"",ROUND(AVERAGE(AH779:AT779),1))</f>
        <v/>
      </c>
    </row>
    <row r="780" ht="14.4" customHeight="1" s="185">
      <c r="A780" s="255" t="n">
        <v>14</v>
      </c>
      <c r="B780" s="194">
        <f t="array" ref="B780:B780">IFERROR(INDEX(Liste_Enfants!B$4:B$53,SMALL(IF(Liste_Enfants!E$4:E$53="D",ROW(Liste_Enfants!E$4:E$53)-3),14))&amp;" "&amp;INDEX(Liste_Enfants!C$4:C$53,SMALL(IF(Liste_Enfants!E$4:E$53="D",ROW(Liste_Enfants!E$4:E$53)-3),14)),"")</f>
        <v/>
      </c>
      <c r="C780" s="235" t="n"/>
      <c r="D780" s="256" t="n"/>
      <c r="E780" s="256" t="n"/>
      <c r="F780" s="256" t="n"/>
      <c r="G780" s="256" t="n"/>
      <c r="H780" s="256" t="n"/>
      <c r="I780" s="256" t="n"/>
      <c r="J780" s="256" t="n"/>
      <c r="K780" s="256" t="n"/>
      <c r="L780" s="256" t="n"/>
      <c r="M780" s="256" t="n"/>
      <c r="N780" s="256" t="n"/>
      <c r="O780" s="256" t="n"/>
      <c r="P780" s="256" t="n"/>
      <c r="Q780" s="264">
        <f>IF(COUNTA(D780:P780)=0,"",ROUND(AVERAGE(D780:P780),1))</f>
        <v/>
      </c>
      <c r="S780" s="256" t="n"/>
      <c r="T780" s="256" t="n"/>
      <c r="U780" s="256" t="n"/>
      <c r="V780" s="256" t="n"/>
      <c r="W780" s="256" t="n"/>
      <c r="X780" s="256" t="n"/>
      <c r="Y780" s="256" t="n"/>
      <c r="Z780" s="256" t="n"/>
      <c r="AA780" s="256" t="n"/>
      <c r="AB780" s="256" t="n"/>
      <c r="AC780" s="256" t="n"/>
      <c r="AD780" s="256" t="n"/>
      <c r="AE780" s="256" t="n"/>
      <c r="AF780" s="264">
        <f>IF(COUNTA(S780:AE780)=0,"",ROUND(AVERAGE(S780:AE780),1))</f>
        <v/>
      </c>
      <c r="AH780" s="256" t="n"/>
      <c r="AI780" s="256" t="n"/>
      <c r="AJ780" s="256" t="n"/>
      <c r="AK780" s="256" t="n"/>
      <c r="AL780" s="256" t="n"/>
      <c r="AM780" s="256" t="n"/>
      <c r="AN780" s="256" t="n"/>
      <c r="AO780" s="256" t="n"/>
      <c r="AP780" s="256" t="n"/>
      <c r="AQ780" s="256" t="n"/>
      <c r="AR780" s="256" t="n"/>
      <c r="AS780" s="256" t="n"/>
      <c r="AT780" s="256" t="n"/>
      <c r="AU780" s="237">
        <f>IF(COUNTA(AH780:AT780)=0,"",ROUND(AVERAGE(AH780:AT780),1))</f>
        <v/>
      </c>
    </row>
    <row r="781" ht="14.4" customHeight="1" s="185">
      <c r="A781" s="255" t="n">
        <v>15</v>
      </c>
      <c r="B781" s="194">
        <f t="array" ref="B781:B781">IFERROR(INDEX(Liste_Enfants!B$4:B$53,SMALL(IF(Liste_Enfants!E$4:E$53="D",ROW(Liste_Enfants!E$4:E$53)-3),15))&amp;" "&amp;INDEX(Liste_Enfants!C$4:C$53,SMALL(IF(Liste_Enfants!E$4:E$53="D",ROW(Liste_Enfants!E$4:E$53)-3),15)),"")</f>
        <v/>
      </c>
      <c r="C781" s="235" t="n"/>
      <c r="D781" s="256" t="n"/>
      <c r="E781" s="256" t="n"/>
      <c r="F781" s="256" t="n"/>
      <c r="G781" s="256" t="n"/>
      <c r="H781" s="256" t="n"/>
      <c r="I781" s="256" t="n"/>
      <c r="J781" s="256" t="n"/>
      <c r="K781" s="256" t="n"/>
      <c r="L781" s="256" t="n"/>
      <c r="M781" s="256" t="n"/>
      <c r="N781" s="256" t="n"/>
      <c r="O781" s="256" t="n"/>
      <c r="P781" s="256" t="n"/>
      <c r="Q781" s="264">
        <f>IF(COUNTA(D781:P781)=0,"",ROUND(AVERAGE(D781:P781),1))</f>
        <v/>
      </c>
      <c r="S781" s="256" t="n"/>
      <c r="T781" s="256" t="n"/>
      <c r="U781" s="256" t="n"/>
      <c r="V781" s="256" t="n"/>
      <c r="W781" s="256" t="n"/>
      <c r="X781" s="256" t="n"/>
      <c r="Y781" s="256" t="n"/>
      <c r="Z781" s="256" t="n"/>
      <c r="AA781" s="256" t="n"/>
      <c r="AB781" s="256" t="n"/>
      <c r="AC781" s="256" t="n"/>
      <c r="AD781" s="256" t="n"/>
      <c r="AE781" s="256" t="n"/>
      <c r="AF781" s="264">
        <f>IF(COUNTA(S781:AE781)=0,"",ROUND(AVERAGE(S781:AE781),1))</f>
        <v/>
      </c>
      <c r="AH781" s="256" t="n"/>
      <c r="AI781" s="256" t="n"/>
      <c r="AJ781" s="256" t="n"/>
      <c r="AK781" s="256" t="n"/>
      <c r="AL781" s="256" t="n"/>
      <c r="AM781" s="256" t="n"/>
      <c r="AN781" s="256" t="n"/>
      <c r="AO781" s="256" t="n"/>
      <c r="AP781" s="256" t="n"/>
      <c r="AQ781" s="256" t="n"/>
      <c r="AR781" s="256" t="n"/>
      <c r="AS781" s="256" t="n"/>
      <c r="AT781" s="256" t="n"/>
      <c r="AU781" s="237">
        <f>IF(COUNTA(AH781:AT781)=0,"",ROUND(AVERAGE(AH781:AT781),1))</f>
        <v/>
      </c>
    </row>
    <row r="782" ht="14.4" customHeight="1" s="185">
      <c r="A782" s="257" t="inlineStr">
        <is>
          <t>📊 MOY.</t>
        </is>
      </c>
      <c r="C782" s="235" t="n"/>
      <c r="D782" s="258">
        <f>IF(COUNTA(D767:D781)=0,"",ROUND(AVERAGE(D767:D781),1))</f>
        <v/>
      </c>
      <c r="E782" s="258">
        <f>IF(COUNTA(E767:E781)=0,"",ROUND(AVERAGE(E767:E781),1))</f>
        <v/>
      </c>
      <c r="F782" s="258">
        <f>IF(COUNTA(F767:F781)=0,"",ROUND(AVERAGE(F767:F781),1))</f>
        <v/>
      </c>
      <c r="G782" s="258">
        <f>IF(COUNTA(G767:G781)=0,"",ROUND(AVERAGE(G767:G781),1))</f>
        <v/>
      </c>
      <c r="H782" s="258">
        <f>IF(COUNTA(H767:H781)=0,"",ROUND(AVERAGE(H767:H781),1))</f>
        <v/>
      </c>
      <c r="I782" s="258">
        <f>IF(COUNTA(I767:I781)=0,"",ROUND(AVERAGE(I767:I781),1))</f>
        <v/>
      </c>
      <c r="J782" s="258">
        <f>IF(COUNTA(J767:J781)=0,"",ROUND(AVERAGE(J767:J781),1))</f>
        <v/>
      </c>
      <c r="K782" s="258">
        <f>IF(COUNTA(K767:K781)=0,"",ROUND(AVERAGE(K767:K781),1))</f>
        <v/>
      </c>
      <c r="L782" s="258">
        <f>IF(COUNTA(L767:L781)=0,"",ROUND(AVERAGE(L767:L781),1))</f>
        <v/>
      </c>
      <c r="M782" s="258">
        <f>IF(COUNTA(M767:M781)=0,"",ROUND(AVERAGE(M767:M781),1))</f>
        <v/>
      </c>
      <c r="N782" s="258">
        <f>IF(COUNTA(N767:N781)=0,"",ROUND(AVERAGE(N767:N781),1))</f>
        <v/>
      </c>
      <c r="O782" s="258">
        <f>IF(COUNTA(O767:O781)=0,"",ROUND(AVERAGE(O767:O781),1))</f>
        <v/>
      </c>
      <c r="P782" s="258">
        <f>IF(COUNTA(P767:P781)=0,"",ROUND(AVERAGE(P767:P781),1))</f>
        <v/>
      </c>
      <c r="Q782" s="265">
        <f>IF(COUNTA(Q767:Q781)=0,"",ROUND(AVERAGE(Q767:Q781),1))</f>
        <v/>
      </c>
      <c r="S782" s="258">
        <f>IF(COUNTA(S767:S781)=0,"",ROUND(AVERAGE(S767:S781),1))</f>
        <v/>
      </c>
      <c r="T782" s="258">
        <f>IF(COUNTA(T767:T781)=0,"",ROUND(AVERAGE(T767:T781),1))</f>
        <v/>
      </c>
      <c r="U782" s="258">
        <f>IF(COUNTA(U767:U781)=0,"",ROUND(AVERAGE(U767:U781),1))</f>
        <v/>
      </c>
      <c r="V782" s="258">
        <f>IF(COUNTA(V767:V781)=0,"",ROUND(AVERAGE(V767:V781),1))</f>
        <v/>
      </c>
      <c r="W782" s="258">
        <f>IF(COUNTA(W767:W781)=0,"",ROUND(AVERAGE(W767:W781),1))</f>
        <v/>
      </c>
      <c r="X782" s="258">
        <f>IF(COUNTA(X767:X781)=0,"",ROUND(AVERAGE(X767:X781),1))</f>
        <v/>
      </c>
      <c r="Y782" s="258">
        <f>IF(COUNTA(Y767:Y781)=0,"",ROUND(AVERAGE(Y767:Y781),1))</f>
        <v/>
      </c>
      <c r="Z782" s="258">
        <f>IF(COUNTA(Z767:Z781)=0,"",ROUND(AVERAGE(Z767:Z781),1))</f>
        <v/>
      </c>
      <c r="AA782" s="258">
        <f>IF(COUNTA(AA767:AA781)=0,"",ROUND(AVERAGE(AA767:AA781),1))</f>
        <v/>
      </c>
      <c r="AB782" s="258">
        <f>IF(COUNTA(AB767:AB781)=0,"",ROUND(AVERAGE(AB767:AB781),1))</f>
        <v/>
      </c>
      <c r="AC782" s="258">
        <f>IF(COUNTA(AC767:AC781)=0,"",ROUND(AVERAGE(AC767:AC781),1))</f>
        <v/>
      </c>
      <c r="AD782" s="258">
        <f>IF(COUNTA(AD767:AD781)=0,"",ROUND(AVERAGE(AD767:AD781),1))</f>
        <v/>
      </c>
      <c r="AE782" s="258">
        <f>IF(COUNTA(AE767:AE781)=0,"",ROUND(AVERAGE(AE767:AE781),1))</f>
        <v/>
      </c>
      <c r="AF782" s="265">
        <f>IF(COUNTA(AF767:AF781)=0,"",ROUND(AVERAGE(AF767:AF781),1))</f>
        <v/>
      </c>
      <c r="AH782" s="258">
        <f>IF(COUNTA(AH767:AH781)=0,"",ROUND(AVERAGE(AH767:AH781),1))</f>
        <v/>
      </c>
      <c r="AI782" s="258">
        <f>IF(COUNTA(AI767:AI781)=0,"",ROUND(AVERAGE(AI767:AI781),1))</f>
        <v/>
      </c>
      <c r="AJ782" s="258">
        <f>IF(COUNTA(AJ767:AJ781)=0,"",ROUND(AVERAGE(AJ767:AJ781),1))</f>
        <v/>
      </c>
      <c r="AK782" s="258">
        <f>IF(COUNTA(AK767:AK781)=0,"",ROUND(AVERAGE(AK767:AK781),1))</f>
        <v/>
      </c>
      <c r="AL782" s="258">
        <f>IF(COUNTA(AL767:AL781)=0,"",ROUND(AVERAGE(AL767:AL781),1))</f>
        <v/>
      </c>
      <c r="AM782" s="258">
        <f>IF(COUNTA(AM767:AM781)=0,"",ROUND(AVERAGE(AM767:AM781),1))</f>
        <v/>
      </c>
      <c r="AN782" s="258">
        <f>IF(COUNTA(AN767:AN781)=0,"",ROUND(AVERAGE(AN767:AN781),1))</f>
        <v/>
      </c>
      <c r="AO782" s="258">
        <f>IF(COUNTA(AO767:AO781)=0,"",ROUND(AVERAGE(AO767:AO781),1))</f>
        <v/>
      </c>
      <c r="AP782" s="258">
        <f>IF(COUNTA(AP767:AP781)=0,"",ROUND(AVERAGE(AP767:AP781),1))</f>
        <v/>
      </c>
      <c r="AQ782" s="258">
        <f>IF(COUNTA(AQ767:AQ781)=0,"",ROUND(AVERAGE(AQ767:AQ781),1))</f>
        <v/>
      </c>
      <c r="AR782" s="258">
        <f>IF(COUNTA(AR767:AR781)=0,"",ROUND(AVERAGE(AR767:AR781),1))</f>
        <v/>
      </c>
      <c r="AS782" s="258">
        <f>IF(COUNTA(AS767:AS781)=0,"",ROUND(AVERAGE(AS767:AS781),1))</f>
        <v/>
      </c>
      <c r="AT782" s="258">
        <f>IF(COUNTA(AT767:AT781)=0,"",ROUND(AVERAGE(AT767:AT781),1))</f>
        <v/>
      </c>
      <c r="AU782" s="272">
        <f>IF(COUNTA(AU767:AU781)=0,"",ROUND(AVERAGE(AU767:AU781),1))</f>
        <v/>
      </c>
    </row>
    <row r="783" ht="14.4" customHeight="1" s="185">
      <c r="A783" s="262" t="inlineStr">
        <is>
          <t>⭐ MOY. S11</t>
        </is>
      </c>
      <c r="C783" s="235" t="n"/>
      <c r="D783" s="263">
        <f>IF(COUNTA(D731,D748,D765,D782)=0,"",ROUND(AVERAGE(D731,D748,D765,D782),1))</f>
        <v/>
      </c>
      <c r="E783" s="263">
        <f>IF(COUNTA(E731,E748,E765,E782)=0,"",ROUND(AVERAGE(E731,E748,E765,E782),1))</f>
        <v/>
      </c>
      <c r="F783" s="263">
        <f>IF(COUNTA(F731,F748,F765,F782)=0,"",ROUND(AVERAGE(F731,F748,F765,F782),1))</f>
        <v/>
      </c>
      <c r="G783" s="263">
        <f>IF(COUNTA(G731,G748,G765,G782)=0,"",ROUND(AVERAGE(G731,G748,G765,G782),1))</f>
        <v/>
      </c>
      <c r="H783" s="263">
        <f>IF(COUNTA(H731,H748,H765,H782)=0,"",ROUND(AVERAGE(H731,H748,H765,H782),1))</f>
        <v/>
      </c>
      <c r="I783" s="263">
        <f>IF(COUNTA(I731,I748,I765,I782)=0,"",ROUND(AVERAGE(I731,I748,I765,I782),1))</f>
        <v/>
      </c>
      <c r="J783" s="263">
        <f>IF(COUNTA(J731,J748,J765,J782)=0,"",ROUND(AVERAGE(J731,J748,J765,J782),1))</f>
        <v/>
      </c>
      <c r="K783" s="263">
        <f>IF(COUNTA(K731,K748,K765,K782)=0,"",ROUND(AVERAGE(K731,K748,K765,K782),1))</f>
        <v/>
      </c>
      <c r="L783" s="263">
        <f>IF(COUNTA(L731,L748,L765,L782)=0,"",ROUND(AVERAGE(L731,L748,L765,L782),1))</f>
        <v/>
      </c>
      <c r="M783" s="263">
        <f>IF(COUNTA(M731,M748,M765,M782)=0,"",ROUND(AVERAGE(M731,M748,M765,M782),1))</f>
        <v/>
      </c>
      <c r="N783" s="263">
        <f>IF(COUNTA(N731,N748,N765,N782)=0,"",ROUND(AVERAGE(N731,N748,N765,N782),1))</f>
        <v/>
      </c>
      <c r="O783" s="263">
        <f>IF(COUNTA(O731,O748,O765,O782)=0,"",ROUND(AVERAGE(O731,O748,O765,O782),1))</f>
        <v/>
      </c>
      <c r="P783" s="263">
        <f>IF(COUNTA(P731,P748,P765,P782)=0,"",ROUND(AVERAGE(P731,P748,P765,P782),1))</f>
        <v/>
      </c>
      <c r="Q783" s="270">
        <f>IF(COUNTA(Q731,Q748,Q765,Q782)=0,"",ROUND(AVERAGE(Q731,Q748,Q765,Q782),1))</f>
        <v/>
      </c>
      <c r="S783" s="263">
        <f>IF(COUNTA(S731,S748,S765,S782)=0,"",ROUND(AVERAGE(S731,S748,S765,S782),1))</f>
        <v/>
      </c>
      <c r="T783" s="263">
        <f>IF(COUNTA(T731,T748,T765,T782)=0,"",ROUND(AVERAGE(T731,T748,T765,T782),1))</f>
        <v/>
      </c>
      <c r="U783" s="263">
        <f>IF(COUNTA(U731,U748,U765,U782)=0,"",ROUND(AVERAGE(U731,U748,U765,U782),1))</f>
        <v/>
      </c>
      <c r="V783" s="263">
        <f>IF(COUNTA(V731,V748,V765,V782)=0,"",ROUND(AVERAGE(V731,V748,V765,V782),1))</f>
        <v/>
      </c>
      <c r="W783" s="263">
        <f>IF(COUNTA(W731,W748,W765,W782)=0,"",ROUND(AVERAGE(W731,W748,W765,W782),1))</f>
        <v/>
      </c>
      <c r="X783" s="263">
        <f>IF(COUNTA(X731,X748,X765,X782)=0,"",ROUND(AVERAGE(X731,X748,X765,X782),1))</f>
        <v/>
      </c>
      <c r="Y783" s="263">
        <f>IF(COUNTA(Y731,Y748,Y765,Y782)=0,"",ROUND(AVERAGE(Y731,Y748,Y765,Y782),1))</f>
        <v/>
      </c>
      <c r="Z783" s="263">
        <f>IF(COUNTA(Z731,Z748,Z765,Z782)=0,"",ROUND(AVERAGE(Z731,Z748,Z765,Z782),1))</f>
        <v/>
      </c>
      <c r="AA783" s="263">
        <f>IF(COUNTA(AA731,AA748,AA765,AA782)=0,"",ROUND(AVERAGE(AA731,AA748,AA765,AA782),1))</f>
        <v/>
      </c>
      <c r="AB783" s="263">
        <f>IF(COUNTA(AB731,AB748,AB765,AB782)=0,"",ROUND(AVERAGE(AB731,AB748,AB765,AB782),1))</f>
        <v/>
      </c>
      <c r="AC783" s="263">
        <f>IF(COUNTA(AC731,AC748,AC765,AC782)=0,"",ROUND(AVERAGE(AC731,AC748,AC765,AC782),1))</f>
        <v/>
      </c>
      <c r="AD783" s="263">
        <f>IF(COUNTA(AD731,AD748,AD765,AD782)=0,"",ROUND(AVERAGE(AD731,AD748,AD765,AD782),1))</f>
        <v/>
      </c>
      <c r="AE783" s="263">
        <f>IF(COUNTA(AE731,AE748,AE765,AE782)=0,"",ROUND(AVERAGE(AE731,AE748,AE765,AE782),1))</f>
        <v/>
      </c>
      <c r="AF783" s="270">
        <f>IF(COUNTA(AF731,AF748,AF765,AF782)=0,"",ROUND(AVERAGE(AF731,AF748,AF765,AF782),1))</f>
        <v/>
      </c>
      <c r="AH783" s="263">
        <f>IF(COUNTA(AH731,AH748,AH765,AH782)=0,"",ROUND(AVERAGE(AH731,AH748,AH765,AH782),1))</f>
        <v/>
      </c>
      <c r="AI783" s="263">
        <f>IF(COUNTA(AI731,AI748,AI765,AI782)=0,"",ROUND(AVERAGE(AI731,AI748,AI765,AI782),1))</f>
        <v/>
      </c>
      <c r="AJ783" s="263">
        <f>IF(COUNTA(AJ731,AJ748,AJ765,AJ782)=0,"",ROUND(AVERAGE(AJ731,AJ748,AJ765,AJ782),1))</f>
        <v/>
      </c>
      <c r="AK783" s="263">
        <f>IF(COUNTA(AK731,AK748,AK765,AK782)=0,"",ROUND(AVERAGE(AK731,AK748,AK765,AK782),1))</f>
        <v/>
      </c>
      <c r="AL783" s="263">
        <f>IF(COUNTA(AL731,AL748,AL765,AL782)=0,"",ROUND(AVERAGE(AL731,AL748,AL765,AL782),1))</f>
        <v/>
      </c>
      <c r="AM783" s="263">
        <f>IF(COUNTA(AM731,AM748,AM765,AM782)=0,"",ROUND(AVERAGE(AM731,AM748,AM765,AM782),1))</f>
        <v/>
      </c>
      <c r="AN783" s="263">
        <f>IF(COUNTA(AN731,AN748,AN765,AN782)=0,"",ROUND(AVERAGE(AN731,AN748,AN765,AN782),1))</f>
        <v/>
      </c>
      <c r="AO783" s="263">
        <f>IF(COUNTA(AO731,AO748,AO765,AO782)=0,"",ROUND(AVERAGE(AO731,AO748,AO765,AO782),1))</f>
        <v/>
      </c>
      <c r="AP783" s="263">
        <f>IF(COUNTA(AP731,AP748,AP765,AP782)=0,"",ROUND(AVERAGE(AP731,AP748,AP765,AP782),1))</f>
        <v/>
      </c>
      <c r="AQ783" s="263">
        <f>IF(COUNTA(AQ731,AQ748,AQ765,AQ782)=0,"",ROUND(AVERAGE(AQ731,AQ748,AQ765,AQ782),1))</f>
        <v/>
      </c>
      <c r="AR783" s="263">
        <f>IF(COUNTA(AR731,AR748,AR765,AR782)=0,"",ROUND(AVERAGE(AR731,AR748,AR765,AR782),1))</f>
        <v/>
      </c>
      <c r="AS783" s="263">
        <f>IF(COUNTA(AS731,AS748,AS765,AS782)=0,"",ROUND(AVERAGE(AS731,AS748,AS765,AS782),1))</f>
        <v/>
      </c>
      <c r="AT783" s="263">
        <f>IF(COUNTA(AT731,AT748,AT765,AT782)=0,"",ROUND(AVERAGE(AT731,AT748,AT765,AT782),1))</f>
        <v/>
      </c>
      <c r="AU783" s="273">
        <f>IF(COUNTA(AU731,AU748,AU765,AU782)=0,"",ROUND(AVERAGE(AU731,AU748,AU765,AU782),1))</f>
        <v/>
      </c>
    </row>
    <row r="784" ht="14.4" customHeight="1" s="185">
      <c r="C784" s="235" t="n"/>
      <c r="D784" s="194" t="n"/>
      <c r="E784" s="194" t="n"/>
      <c r="F784" s="194" t="n"/>
      <c r="G784" s="194" t="n"/>
      <c r="H784" s="194" t="n"/>
      <c r="I784" s="194" t="n"/>
      <c r="J784" s="194" t="n"/>
      <c r="K784" s="194" t="n"/>
      <c r="L784" s="194" t="n"/>
      <c r="M784" s="194" t="n"/>
      <c r="N784" s="194" t="n"/>
      <c r="O784" s="194" t="n"/>
      <c r="P784" s="194" t="n"/>
      <c r="Q784" s="235" t="n"/>
      <c r="S784" s="194" t="n"/>
      <c r="T784" s="194" t="n"/>
      <c r="U784" s="194" t="n"/>
      <c r="V784" s="194" t="n"/>
      <c r="W784" s="194" t="n"/>
      <c r="X784" s="194" t="n"/>
      <c r="Y784" s="194" t="n"/>
      <c r="Z784" s="194" t="n"/>
      <c r="AA784" s="194" t="n"/>
      <c r="AB784" s="194" t="n"/>
      <c r="AC784" s="194" t="n"/>
      <c r="AD784" s="194" t="n"/>
      <c r="AE784" s="194" t="n"/>
      <c r="AF784" s="235" t="n"/>
      <c r="AH784" s="194" t="n"/>
      <c r="AI784" s="194" t="n"/>
      <c r="AJ784" s="194" t="n"/>
      <c r="AK784" s="194" t="n"/>
      <c r="AL784" s="194" t="n"/>
      <c r="AM784" s="194" t="n"/>
      <c r="AN784" s="194" t="n"/>
      <c r="AO784" s="194" t="n"/>
      <c r="AP784" s="194" t="n"/>
      <c r="AQ784" s="194" t="n"/>
      <c r="AR784" s="194" t="n"/>
      <c r="AS784" s="194" t="n"/>
      <c r="AT784" s="194" t="n"/>
    </row>
    <row r="785" ht="15.6" customHeight="1" s="185">
      <c r="A785" s="216" t="inlineStr">
        <is>
          <t>📋 T1 — 📆 SEMAINE 12</t>
        </is>
      </c>
      <c r="C785" s="235" t="n"/>
      <c r="D785" s="194" t="n"/>
      <c r="E785" s="194" t="n"/>
      <c r="F785" s="194" t="n"/>
      <c r="G785" s="194" t="n"/>
      <c r="H785" s="194" t="n"/>
      <c r="I785" s="194" t="n"/>
      <c r="J785" s="194" t="n"/>
      <c r="K785" s="194" t="n"/>
      <c r="L785" s="194" t="n"/>
      <c r="M785" s="194" t="n"/>
      <c r="N785" s="194" t="n"/>
      <c r="O785" s="194" t="n"/>
      <c r="P785" s="194" t="n"/>
      <c r="Q785" s="235" t="n"/>
      <c r="S785" s="194" t="n"/>
      <c r="T785" s="194" t="n"/>
      <c r="U785" s="194" t="n"/>
      <c r="V785" s="194" t="n"/>
      <c r="W785" s="194" t="n"/>
      <c r="X785" s="194" t="n"/>
      <c r="Y785" s="194" t="n"/>
      <c r="Z785" s="194" t="n"/>
      <c r="AA785" s="194" t="n"/>
      <c r="AB785" s="194" t="n"/>
      <c r="AC785" s="194" t="n"/>
      <c r="AD785" s="194" t="n"/>
      <c r="AE785" s="194" t="n"/>
      <c r="AF785" s="235" t="n"/>
      <c r="AH785" s="194" t="n"/>
      <c r="AI785" s="194" t="n"/>
      <c r="AJ785" s="194" t="n"/>
      <c r="AK785" s="194" t="n"/>
      <c r="AL785" s="194" t="n"/>
      <c r="AM785" s="194" t="n"/>
      <c r="AN785" s="194" t="n"/>
      <c r="AO785" s="194" t="n"/>
      <c r="AP785" s="194" t="n"/>
      <c r="AQ785" s="194" t="n"/>
      <c r="AR785" s="194" t="n"/>
      <c r="AS785" s="194" t="n"/>
      <c r="AT785" s="194" t="n"/>
    </row>
    <row r="786" ht="30" customHeight="1" s="185">
      <c r="A786" s="254" t="inlineStr">
        <is>
          <t>N°</t>
        </is>
      </c>
      <c r="B786" s="227" t="inlineStr">
        <is>
          <t>📅 LUNDI</t>
        </is>
      </c>
      <c r="C786" s="228" t="n"/>
      <c r="D786" s="229" t="inlineStr">
        <is>
          <t>Règles</t>
        </is>
      </c>
      <c r="E786" s="229" t="inlineStr">
        <is>
          <t>Coopér.</t>
        </is>
      </c>
      <c r="F786" s="229" t="inlineStr">
        <is>
          <t>Comm.</t>
        </is>
      </c>
      <c r="G786" s="229" t="inlineStr">
        <is>
          <t>Entraide</t>
        </is>
      </c>
      <c r="H786" s="230" t="inlineStr">
        <is>
          <t>Initiat.</t>
        </is>
      </c>
      <c r="I786" s="230" t="inlineStr">
        <is>
          <t>Gest.mat</t>
        </is>
      </c>
      <c r="J786" s="230" t="inlineStr">
        <is>
          <t>Orga.</t>
        </is>
      </c>
      <c r="K786" s="231" t="inlineStr">
        <is>
          <t>Imagin.</t>
        </is>
      </c>
      <c r="L786" s="231" t="inlineStr">
        <is>
          <t>Expr.art</t>
        </is>
      </c>
      <c r="M786" s="231" t="inlineStr">
        <is>
          <t>Expr.corp</t>
        </is>
      </c>
      <c r="N786" s="232" t="inlineStr">
        <is>
          <t>Coord.</t>
        </is>
      </c>
      <c r="O786" s="232" t="inlineStr">
        <is>
          <t>Endur.</t>
        </is>
      </c>
      <c r="P786" s="232" t="inlineStr">
        <is>
          <t>Esp.sport</t>
        </is>
      </c>
      <c r="Q786" s="267" t="inlineStr">
        <is>
          <t>MOY</t>
        </is>
      </c>
      <c r="R786" s="268" t="inlineStr">
        <is>
          <t>▼ Activité</t>
        </is>
      </c>
      <c r="S786" s="229" t="inlineStr">
        <is>
          <t>Règles</t>
        </is>
      </c>
      <c r="T786" s="229" t="inlineStr">
        <is>
          <t>Coopér.</t>
        </is>
      </c>
      <c r="U786" s="229" t="inlineStr">
        <is>
          <t>Comm.</t>
        </is>
      </c>
      <c r="V786" s="229" t="inlineStr">
        <is>
          <t>Entraide</t>
        </is>
      </c>
      <c r="W786" s="230" t="inlineStr">
        <is>
          <t>Initiat.</t>
        </is>
      </c>
      <c r="X786" s="230" t="inlineStr">
        <is>
          <t>Gest.mat</t>
        </is>
      </c>
      <c r="Y786" s="230" t="inlineStr">
        <is>
          <t>Orga.</t>
        </is>
      </c>
      <c r="Z786" s="231" t="inlineStr">
        <is>
          <t>Imagin.</t>
        </is>
      </c>
      <c r="AA786" s="231" t="inlineStr">
        <is>
          <t>Expr.art</t>
        </is>
      </c>
      <c r="AB786" s="231" t="inlineStr">
        <is>
          <t>Expr.corp</t>
        </is>
      </c>
      <c r="AC786" s="232" t="inlineStr">
        <is>
          <t>Coord.</t>
        </is>
      </c>
      <c r="AD786" s="232" t="inlineStr">
        <is>
          <t>Endur.</t>
        </is>
      </c>
      <c r="AE786" s="232" t="inlineStr">
        <is>
          <t>Esp.sport</t>
        </is>
      </c>
      <c r="AF786" s="267" t="inlineStr">
        <is>
          <t>MOY</t>
        </is>
      </c>
      <c r="AH786" s="229" t="inlineStr">
        <is>
          <t>Règles</t>
        </is>
      </c>
      <c r="AI786" s="229" t="inlineStr">
        <is>
          <t>Coopér.</t>
        </is>
      </c>
      <c r="AJ786" s="229" t="inlineStr">
        <is>
          <t>Comm.</t>
        </is>
      </c>
      <c r="AK786" s="229" t="inlineStr">
        <is>
          <t>Entraide</t>
        </is>
      </c>
      <c r="AL786" s="230" t="inlineStr">
        <is>
          <t>Initiat.</t>
        </is>
      </c>
      <c r="AM786" s="230" t="inlineStr">
        <is>
          <t>Gest.mat</t>
        </is>
      </c>
      <c r="AN786" s="230" t="inlineStr">
        <is>
          <t>Orga.</t>
        </is>
      </c>
      <c r="AO786" s="231" t="inlineStr">
        <is>
          <t>Imagin.</t>
        </is>
      </c>
      <c r="AP786" s="231" t="inlineStr">
        <is>
          <t>Expr.art</t>
        </is>
      </c>
      <c r="AQ786" s="231" t="inlineStr">
        <is>
          <t>Expr.corp</t>
        </is>
      </c>
      <c r="AR786" s="232" t="inlineStr">
        <is>
          <t>Coord.</t>
        </is>
      </c>
      <c r="AS786" s="232" t="inlineStr">
        <is>
          <t>Endur.</t>
        </is>
      </c>
      <c r="AT786" s="232" t="inlineStr">
        <is>
          <t>Esp.sport</t>
        </is>
      </c>
      <c r="AU786" s="269" t="inlineStr">
        <is>
          <t>MOY</t>
        </is>
      </c>
    </row>
    <row r="787" ht="14.4" customHeight="1" s="185">
      <c r="A787" s="255" t="n">
        <v>1</v>
      </c>
      <c r="B787" s="194">
        <f t="array" ref="B787:B787">IFERROR(INDEX(Liste_Enfants!B$4:B$53,SMALL(IF(Liste_Enfants!E$4:E$53="D",ROW(Liste_Enfants!E$4:E$53)-3),1))&amp;" "&amp;INDEX(Liste_Enfants!C$4:C$53,SMALL(IF(Liste_Enfants!E$4:E$53="D",ROW(Liste_Enfants!E$4:E$53)-3),1)),"")</f>
        <v/>
      </c>
      <c r="C787" s="235" t="n"/>
      <c r="D787" s="256" t="n"/>
      <c r="E787" s="256" t="n"/>
      <c r="F787" s="256" t="n"/>
      <c r="G787" s="256" t="n"/>
      <c r="H787" s="256" t="n"/>
      <c r="I787" s="256" t="n"/>
      <c r="J787" s="256" t="n"/>
      <c r="K787" s="256" t="n"/>
      <c r="L787" s="256" t="n"/>
      <c r="M787" s="256" t="n"/>
      <c r="N787" s="256" t="n"/>
      <c r="O787" s="256" t="n"/>
      <c r="P787" s="256" t="n"/>
      <c r="Q787" s="264">
        <f>IF(COUNTA(D787:P787)=0,"",ROUND(AVERAGE(D787:P787),1))</f>
        <v/>
      </c>
      <c r="S787" s="256" t="n"/>
      <c r="T787" s="256" t="n"/>
      <c r="U787" s="256" t="n"/>
      <c r="V787" s="256" t="n"/>
      <c r="W787" s="256" t="n"/>
      <c r="X787" s="256" t="n"/>
      <c r="Y787" s="256" t="n"/>
      <c r="Z787" s="256" t="n"/>
      <c r="AA787" s="256" t="n"/>
      <c r="AB787" s="256" t="n"/>
      <c r="AC787" s="256" t="n"/>
      <c r="AD787" s="256" t="n"/>
      <c r="AE787" s="256" t="n"/>
      <c r="AF787" s="264">
        <f>IF(COUNTA(S787:AE787)=0,"",ROUND(AVERAGE(S787:AE787),1))</f>
        <v/>
      </c>
      <c r="AH787" s="256" t="n"/>
      <c r="AI787" s="256" t="n"/>
      <c r="AJ787" s="256" t="n"/>
      <c r="AK787" s="256" t="n"/>
      <c r="AL787" s="256" t="n"/>
      <c r="AM787" s="256" t="n"/>
      <c r="AN787" s="256" t="n"/>
      <c r="AO787" s="256" t="n"/>
      <c r="AP787" s="256" t="n"/>
      <c r="AQ787" s="256" t="n"/>
      <c r="AR787" s="256" t="n"/>
      <c r="AS787" s="256" t="n"/>
      <c r="AT787" s="256" t="n"/>
      <c r="AU787" s="237">
        <f>IF(COUNTA(AH787:AT787)=0,"",ROUND(AVERAGE(AH787:AT787),1))</f>
        <v/>
      </c>
    </row>
    <row r="788" ht="14.4" customHeight="1" s="185">
      <c r="A788" s="255" t="n">
        <v>2</v>
      </c>
      <c r="B788" s="194">
        <f t="array" ref="B788:B788">IFERROR(INDEX(Liste_Enfants!B$4:B$53,SMALL(IF(Liste_Enfants!E$4:E$53="D",ROW(Liste_Enfants!E$4:E$53)-3),2))&amp;" "&amp;INDEX(Liste_Enfants!C$4:C$53,SMALL(IF(Liste_Enfants!E$4:E$53="D",ROW(Liste_Enfants!E$4:E$53)-3),2)),"")</f>
        <v/>
      </c>
      <c r="C788" s="235" t="n"/>
      <c r="D788" s="256" t="n"/>
      <c r="E788" s="256" t="n"/>
      <c r="F788" s="256" t="n"/>
      <c r="G788" s="256" t="n"/>
      <c r="H788" s="256" t="n"/>
      <c r="I788" s="256" t="n"/>
      <c r="J788" s="256" t="n"/>
      <c r="K788" s="256" t="n"/>
      <c r="L788" s="256" t="n"/>
      <c r="M788" s="256" t="n"/>
      <c r="N788" s="256" t="n"/>
      <c r="O788" s="256" t="n"/>
      <c r="P788" s="256" t="n"/>
      <c r="Q788" s="264">
        <f>IF(COUNTA(D788:P788)=0,"",ROUND(AVERAGE(D788:P788),1))</f>
        <v/>
      </c>
      <c r="S788" s="256" t="n"/>
      <c r="T788" s="256" t="n"/>
      <c r="U788" s="256" t="n"/>
      <c r="V788" s="256" t="n"/>
      <c r="W788" s="256" t="n"/>
      <c r="X788" s="256" t="n"/>
      <c r="Y788" s="256" t="n"/>
      <c r="Z788" s="256" t="n"/>
      <c r="AA788" s="256" t="n"/>
      <c r="AB788" s="256" t="n"/>
      <c r="AC788" s="256" t="n"/>
      <c r="AD788" s="256" t="n"/>
      <c r="AE788" s="256" t="n"/>
      <c r="AF788" s="264">
        <f>IF(COUNTA(S788:AE788)=0,"",ROUND(AVERAGE(S788:AE788),1))</f>
        <v/>
      </c>
      <c r="AH788" s="256" t="n"/>
      <c r="AI788" s="256" t="n"/>
      <c r="AJ788" s="256" t="n"/>
      <c r="AK788" s="256" t="n"/>
      <c r="AL788" s="256" t="n"/>
      <c r="AM788" s="256" t="n"/>
      <c r="AN788" s="256" t="n"/>
      <c r="AO788" s="256" t="n"/>
      <c r="AP788" s="256" t="n"/>
      <c r="AQ788" s="256" t="n"/>
      <c r="AR788" s="256" t="n"/>
      <c r="AS788" s="256" t="n"/>
      <c r="AT788" s="256" t="n"/>
      <c r="AU788" s="237">
        <f>IF(COUNTA(AH788:AT788)=0,"",ROUND(AVERAGE(AH788:AT788),1))</f>
        <v/>
      </c>
    </row>
    <row r="789" ht="14.4" customHeight="1" s="185">
      <c r="A789" s="255" t="n">
        <v>3</v>
      </c>
      <c r="B789" s="194">
        <f t="array" ref="B789:B789">IFERROR(INDEX(Liste_Enfants!B$4:B$53,SMALL(IF(Liste_Enfants!E$4:E$53="D",ROW(Liste_Enfants!E$4:E$53)-3),3))&amp;" "&amp;INDEX(Liste_Enfants!C$4:C$53,SMALL(IF(Liste_Enfants!E$4:E$53="D",ROW(Liste_Enfants!E$4:E$53)-3),3)),"")</f>
        <v/>
      </c>
      <c r="C789" s="235" t="n"/>
      <c r="D789" s="256" t="n"/>
      <c r="E789" s="256" t="n"/>
      <c r="F789" s="256" t="n"/>
      <c r="G789" s="256" t="n"/>
      <c r="H789" s="256" t="n"/>
      <c r="I789" s="256" t="n"/>
      <c r="J789" s="256" t="n"/>
      <c r="K789" s="256" t="n"/>
      <c r="L789" s="256" t="n"/>
      <c r="M789" s="256" t="n"/>
      <c r="N789" s="256" t="n"/>
      <c r="O789" s="256" t="n"/>
      <c r="P789" s="256" t="n"/>
      <c r="Q789" s="264">
        <f>IF(COUNTA(D789:P789)=0,"",ROUND(AVERAGE(D789:P789),1))</f>
        <v/>
      </c>
      <c r="S789" s="256" t="n"/>
      <c r="T789" s="256" t="n"/>
      <c r="U789" s="256" t="n"/>
      <c r="V789" s="256" t="n"/>
      <c r="W789" s="256" t="n"/>
      <c r="X789" s="256" t="n"/>
      <c r="Y789" s="256" t="n"/>
      <c r="Z789" s="256" t="n"/>
      <c r="AA789" s="256" t="n"/>
      <c r="AB789" s="256" t="n"/>
      <c r="AC789" s="256" t="n"/>
      <c r="AD789" s="256" t="n"/>
      <c r="AE789" s="256" t="n"/>
      <c r="AF789" s="264">
        <f>IF(COUNTA(S789:AE789)=0,"",ROUND(AVERAGE(S789:AE789),1))</f>
        <v/>
      </c>
      <c r="AH789" s="256" t="n"/>
      <c r="AI789" s="256" t="n"/>
      <c r="AJ789" s="256" t="n"/>
      <c r="AK789" s="256" t="n"/>
      <c r="AL789" s="256" t="n"/>
      <c r="AM789" s="256" t="n"/>
      <c r="AN789" s="256" t="n"/>
      <c r="AO789" s="256" t="n"/>
      <c r="AP789" s="256" t="n"/>
      <c r="AQ789" s="256" t="n"/>
      <c r="AR789" s="256" t="n"/>
      <c r="AS789" s="256" t="n"/>
      <c r="AT789" s="256" t="n"/>
      <c r="AU789" s="237">
        <f>IF(COUNTA(AH789:AT789)=0,"",ROUND(AVERAGE(AH789:AT789),1))</f>
        <v/>
      </c>
    </row>
    <row r="790" ht="14.4" customHeight="1" s="185">
      <c r="A790" s="255" t="n">
        <v>4</v>
      </c>
      <c r="B790" s="194">
        <f t="array" ref="B790:B790">IFERROR(INDEX(Liste_Enfants!B$4:B$53,SMALL(IF(Liste_Enfants!E$4:E$53="D",ROW(Liste_Enfants!E$4:E$53)-3),4))&amp;" "&amp;INDEX(Liste_Enfants!C$4:C$53,SMALL(IF(Liste_Enfants!E$4:E$53="D",ROW(Liste_Enfants!E$4:E$53)-3),4)),"")</f>
        <v/>
      </c>
      <c r="C790" s="235" t="n"/>
      <c r="D790" s="256" t="n"/>
      <c r="E790" s="256" t="n"/>
      <c r="F790" s="256" t="n"/>
      <c r="G790" s="256" t="n"/>
      <c r="H790" s="256" t="n"/>
      <c r="I790" s="256" t="n"/>
      <c r="J790" s="256" t="n"/>
      <c r="K790" s="256" t="n"/>
      <c r="L790" s="256" t="n"/>
      <c r="M790" s="256" t="n"/>
      <c r="N790" s="256" t="n"/>
      <c r="O790" s="256" t="n"/>
      <c r="P790" s="256" t="n"/>
      <c r="Q790" s="264">
        <f>IF(COUNTA(D790:P790)=0,"",ROUND(AVERAGE(D790:P790),1))</f>
        <v/>
      </c>
      <c r="S790" s="256" t="n"/>
      <c r="T790" s="256" t="n"/>
      <c r="U790" s="256" t="n"/>
      <c r="V790" s="256" t="n"/>
      <c r="W790" s="256" t="n"/>
      <c r="X790" s="256" t="n"/>
      <c r="Y790" s="256" t="n"/>
      <c r="Z790" s="256" t="n"/>
      <c r="AA790" s="256" t="n"/>
      <c r="AB790" s="256" t="n"/>
      <c r="AC790" s="256" t="n"/>
      <c r="AD790" s="256" t="n"/>
      <c r="AE790" s="256" t="n"/>
      <c r="AF790" s="264">
        <f>IF(COUNTA(S790:AE790)=0,"",ROUND(AVERAGE(S790:AE790),1))</f>
        <v/>
      </c>
      <c r="AH790" s="256" t="n"/>
      <c r="AI790" s="256" t="n"/>
      <c r="AJ790" s="256" t="n"/>
      <c r="AK790" s="256" t="n"/>
      <c r="AL790" s="256" t="n"/>
      <c r="AM790" s="256" t="n"/>
      <c r="AN790" s="256" t="n"/>
      <c r="AO790" s="256" t="n"/>
      <c r="AP790" s="256" t="n"/>
      <c r="AQ790" s="256" t="n"/>
      <c r="AR790" s="256" t="n"/>
      <c r="AS790" s="256" t="n"/>
      <c r="AT790" s="256" t="n"/>
      <c r="AU790" s="237">
        <f>IF(COUNTA(AH790:AT790)=0,"",ROUND(AVERAGE(AH790:AT790),1))</f>
        <v/>
      </c>
    </row>
    <row r="791" ht="14.4" customHeight="1" s="185">
      <c r="A791" s="255" t="n">
        <v>5</v>
      </c>
      <c r="B791" s="194">
        <f t="array" ref="B791:B791">IFERROR(INDEX(Liste_Enfants!B$4:B$53,SMALL(IF(Liste_Enfants!E$4:E$53="D",ROW(Liste_Enfants!E$4:E$53)-3),5))&amp;" "&amp;INDEX(Liste_Enfants!C$4:C$53,SMALL(IF(Liste_Enfants!E$4:E$53="D",ROW(Liste_Enfants!E$4:E$53)-3),5)),"")</f>
        <v/>
      </c>
      <c r="C791" s="235" t="n"/>
      <c r="D791" s="256" t="n"/>
      <c r="E791" s="256" t="n"/>
      <c r="F791" s="256" t="n"/>
      <c r="G791" s="256" t="n"/>
      <c r="H791" s="256" t="n"/>
      <c r="I791" s="256" t="n"/>
      <c r="J791" s="256" t="n"/>
      <c r="K791" s="256" t="n"/>
      <c r="L791" s="256" t="n"/>
      <c r="M791" s="256" t="n"/>
      <c r="N791" s="256" t="n"/>
      <c r="O791" s="256" t="n"/>
      <c r="P791" s="256" t="n"/>
      <c r="Q791" s="264">
        <f>IF(COUNTA(D791:P791)=0,"",ROUND(AVERAGE(D791:P791),1))</f>
        <v/>
      </c>
      <c r="S791" s="256" t="n"/>
      <c r="T791" s="256" t="n"/>
      <c r="U791" s="256" t="n"/>
      <c r="V791" s="256" t="n"/>
      <c r="W791" s="256" t="n"/>
      <c r="X791" s="256" t="n"/>
      <c r="Y791" s="256" t="n"/>
      <c r="Z791" s="256" t="n"/>
      <c r="AA791" s="256" t="n"/>
      <c r="AB791" s="256" t="n"/>
      <c r="AC791" s="256" t="n"/>
      <c r="AD791" s="256" t="n"/>
      <c r="AE791" s="256" t="n"/>
      <c r="AF791" s="264">
        <f>IF(COUNTA(S791:AE791)=0,"",ROUND(AVERAGE(S791:AE791),1))</f>
        <v/>
      </c>
      <c r="AH791" s="256" t="n"/>
      <c r="AI791" s="256" t="n"/>
      <c r="AJ791" s="256" t="n"/>
      <c r="AK791" s="256" t="n"/>
      <c r="AL791" s="256" t="n"/>
      <c r="AM791" s="256" t="n"/>
      <c r="AN791" s="256" t="n"/>
      <c r="AO791" s="256" t="n"/>
      <c r="AP791" s="256" t="n"/>
      <c r="AQ791" s="256" t="n"/>
      <c r="AR791" s="256" t="n"/>
      <c r="AS791" s="256" t="n"/>
      <c r="AT791" s="256" t="n"/>
      <c r="AU791" s="237">
        <f>IF(COUNTA(AH791:AT791)=0,"",ROUND(AVERAGE(AH791:AT791),1))</f>
        <v/>
      </c>
    </row>
    <row r="792" ht="14.4" customHeight="1" s="185">
      <c r="A792" s="255" t="n">
        <v>6</v>
      </c>
      <c r="B792" s="194">
        <f t="array" ref="B792:B792">IFERROR(INDEX(Liste_Enfants!B$4:B$53,SMALL(IF(Liste_Enfants!E$4:E$53="D",ROW(Liste_Enfants!E$4:E$53)-3),6))&amp;" "&amp;INDEX(Liste_Enfants!C$4:C$53,SMALL(IF(Liste_Enfants!E$4:E$53="D",ROW(Liste_Enfants!E$4:E$53)-3),6)),"")</f>
        <v/>
      </c>
      <c r="C792" s="235" t="n"/>
      <c r="D792" s="256" t="n"/>
      <c r="E792" s="256" t="n"/>
      <c r="F792" s="256" t="n"/>
      <c r="G792" s="256" t="n"/>
      <c r="H792" s="256" t="n"/>
      <c r="I792" s="256" t="n"/>
      <c r="J792" s="256" t="n"/>
      <c r="K792" s="256" t="n"/>
      <c r="L792" s="256" t="n"/>
      <c r="M792" s="256" t="n"/>
      <c r="N792" s="256" t="n"/>
      <c r="O792" s="256" t="n"/>
      <c r="P792" s="256" t="n"/>
      <c r="Q792" s="264">
        <f>IF(COUNTA(D792:P792)=0,"",ROUND(AVERAGE(D792:P792),1))</f>
        <v/>
      </c>
      <c r="S792" s="256" t="n"/>
      <c r="T792" s="256" t="n"/>
      <c r="U792" s="256" t="n"/>
      <c r="V792" s="256" t="n"/>
      <c r="W792" s="256" t="n"/>
      <c r="X792" s="256" t="n"/>
      <c r="Y792" s="256" t="n"/>
      <c r="Z792" s="256" t="n"/>
      <c r="AA792" s="256" t="n"/>
      <c r="AB792" s="256" t="n"/>
      <c r="AC792" s="256" t="n"/>
      <c r="AD792" s="256" t="n"/>
      <c r="AE792" s="256" t="n"/>
      <c r="AF792" s="264">
        <f>IF(COUNTA(S792:AE792)=0,"",ROUND(AVERAGE(S792:AE792),1))</f>
        <v/>
      </c>
      <c r="AH792" s="256" t="n"/>
      <c r="AI792" s="256" t="n"/>
      <c r="AJ792" s="256" t="n"/>
      <c r="AK792" s="256" t="n"/>
      <c r="AL792" s="256" t="n"/>
      <c r="AM792" s="256" t="n"/>
      <c r="AN792" s="256" t="n"/>
      <c r="AO792" s="256" t="n"/>
      <c r="AP792" s="256" t="n"/>
      <c r="AQ792" s="256" t="n"/>
      <c r="AR792" s="256" t="n"/>
      <c r="AS792" s="256" t="n"/>
      <c r="AT792" s="256" t="n"/>
      <c r="AU792" s="237">
        <f>IF(COUNTA(AH792:AT792)=0,"",ROUND(AVERAGE(AH792:AT792),1))</f>
        <v/>
      </c>
    </row>
    <row r="793" ht="14.4" customHeight="1" s="185">
      <c r="A793" s="255" t="n">
        <v>7</v>
      </c>
      <c r="B793" s="194">
        <f t="array" ref="B793:B793">IFERROR(INDEX(Liste_Enfants!B$4:B$53,SMALL(IF(Liste_Enfants!E$4:E$53="D",ROW(Liste_Enfants!E$4:E$53)-3),7))&amp;" "&amp;INDEX(Liste_Enfants!C$4:C$53,SMALL(IF(Liste_Enfants!E$4:E$53="D",ROW(Liste_Enfants!E$4:E$53)-3),7)),"")</f>
        <v/>
      </c>
      <c r="C793" s="235" t="n"/>
      <c r="D793" s="256" t="n"/>
      <c r="E793" s="256" t="n"/>
      <c r="F793" s="256" t="n"/>
      <c r="G793" s="256" t="n"/>
      <c r="H793" s="256" t="n"/>
      <c r="I793" s="256" t="n"/>
      <c r="J793" s="256" t="n"/>
      <c r="K793" s="256" t="n"/>
      <c r="L793" s="256" t="n"/>
      <c r="M793" s="256" t="n"/>
      <c r="N793" s="256" t="n"/>
      <c r="O793" s="256" t="n"/>
      <c r="P793" s="256" t="n"/>
      <c r="Q793" s="264">
        <f>IF(COUNTA(D793:P793)=0,"",ROUND(AVERAGE(D793:P793),1))</f>
        <v/>
      </c>
      <c r="S793" s="256" t="n"/>
      <c r="T793" s="256" t="n"/>
      <c r="U793" s="256" t="n"/>
      <c r="V793" s="256" t="n"/>
      <c r="W793" s="256" t="n"/>
      <c r="X793" s="256" t="n"/>
      <c r="Y793" s="256" t="n"/>
      <c r="Z793" s="256" t="n"/>
      <c r="AA793" s="256" t="n"/>
      <c r="AB793" s="256" t="n"/>
      <c r="AC793" s="256" t="n"/>
      <c r="AD793" s="256" t="n"/>
      <c r="AE793" s="256" t="n"/>
      <c r="AF793" s="264">
        <f>IF(COUNTA(S793:AE793)=0,"",ROUND(AVERAGE(S793:AE793),1))</f>
        <v/>
      </c>
      <c r="AH793" s="256" t="n"/>
      <c r="AI793" s="256" t="n"/>
      <c r="AJ793" s="256" t="n"/>
      <c r="AK793" s="256" t="n"/>
      <c r="AL793" s="256" t="n"/>
      <c r="AM793" s="256" t="n"/>
      <c r="AN793" s="256" t="n"/>
      <c r="AO793" s="256" t="n"/>
      <c r="AP793" s="256" t="n"/>
      <c r="AQ793" s="256" t="n"/>
      <c r="AR793" s="256" t="n"/>
      <c r="AS793" s="256" t="n"/>
      <c r="AT793" s="256" t="n"/>
      <c r="AU793" s="237">
        <f>IF(COUNTA(AH793:AT793)=0,"",ROUND(AVERAGE(AH793:AT793),1))</f>
        <v/>
      </c>
    </row>
    <row r="794" ht="14.4" customHeight="1" s="185">
      <c r="A794" s="255" t="n">
        <v>8</v>
      </c>
      <c r="B794" s="194">
        <f t="array" ref="B794:B794">IFERROR(INDEX(Liste_Enfants!B$4:B$53,SMALL(IF(Liste_Enfants!E$4:E$53="D",ROW(Liste_Enfants!E$4:E$53)-3),8))&amp;" "&amp;INDEX(Liste_Enfants!C$4:C$53,SMALL(IF(Liste_Enfants!E$4:E$53="D",ROW(Liste_Enfants!E$4:E$53)-3),8)),"")</f>
        <v/>
      </c>
      <c r="C794" s="235" t="n"/>
      <c r="D794" s="256" t="n"/>
      <c r="E794" s="256" t="n"/>
      <c r="F794" s="256" t="n"/>
      <c r="G794" s="256" t="n"/>
      <c r="H794" s="256" t="n"/>
      <c r="I794" s="256" t="n"/>
      <c r="J794" s="256" t="n"/>
      <c r="K794" s="256" t="n"/>
      <c r="L794" s="256" t="n"/>
      <c r="M794" s="256" t="n"/>
      <c r="N794" s="256" t="n"/>
      <c r="O794" s="256" t="n"/>
      <c r="P794" s="256" t="n"/>
      <c r="Q794" s="264">
        <f>IF(COUNTA(D794:P794)=0,"",ROUND(AVERAGE(D794:P794),1))</f>
        <v/>
      </c>
      <c r="S794" s="256" t="n"/>
      <c r="T794" s="256" t="n"/>
      <c r="U794" s="256" t="n"/>
      <c r="V794" s="256" t="n"/>
      <c r="W794" s="256" t="n"/>
      <c r="X794" s="256" t="n"/>
      <c r="Y794" s="256" t="n"/>
      <c r="Z794" s="256" t="n"/>
      <c r="AA794" s="256" t="n"/>
      <c r="AB794" s="256" t="n"/>
      <c r="AC794" s="256" t="n"/>
      <c r="AD794" s="256" t="n"/>
      <c r="AE794" s="256" t="n"/>
      <c r="AF794" s="264">
        <f>IF(COUNTA(S794:AE794)=0,"",ROUND(AVERAGE(S794:AE794),1))</f>
        <v/>
      </c>
      <c r="AH794" s="256" t="n"/>
      <c r="AI794" s="256" t="n"/>
      <c r="AJ794" s="256" t="n"/>
      <c r="AK794" s="256" t="n"/>
      <c r="AL794" s="256" t="n"/>
      <c r="AM794" s="256" t="n"/>
      <c r="AN794" s="256" t="n"/>
      <c r="AO794" s="256" t="n"/>
      <c r="AP794" s="256" t="n"/>
      <c r="AQ794" s="256" t="n"/>
      <c r="AR794" s="256" t="n"/>
      <c r="AS794" s="256" t="n"/>
      <c r="AT794" s="256" t="n"/>
      <c r="AU794" s="237">
        <f>IF(COUNTA(AH794:AT794)=0,"",ROUND(AVERAGE(AH794:AT794),1))</f>
        <v/>
      </c>
    </row>
    <row r="795" ht="14.4" customHeight="1" s="185">
      <c r="A795" s="255" t="n">
        <v>9</v>
      </c>
      <c r="B795" s="194">
        <f t="array" ref="B795:B795">IFERROR(INDEX(Liste_Enfants!B$4:B$53,SMALL(IF(Liste_Enfants!E$4:E$53="D",ROW(Liste_Enfants!E$4:E$53)-3),9))&amp;" "&amp;INDEX(Liste_Enfants!C$4:C$53,SMALL(IF(Liste_Enfants!E$4:E$53="D",ROW(Liste_Enfants!E$4:E$53)-3),9)),"")</f>
        <v/>
      </c>
      <c r="C795" s="235" t="n"/>
      <c r="D795" s="256" t="n"/>
      <c r="E795" s="256" t="n"/>
      <c r="F795" s="256" t="n"/>
      <c r="G795" s="256" t="n"/>
      <c r="H795" s="256" t="n"/>
      <c r="I795" s="256" t="n"/>
      <c r="J795" s="256" t="n"/>
      <c r="K795" s="256" t="n"/>
      <c r="L795" s="256" t="n"/>
      <c r="M795" s="256" t="n"/>
      <c r="N795" s="256" t="n"/>
      <c r="O795" s="256" t="n"/>
      <c r="P795" s="256" t="n"/>
      <c r="Q795" s="264">
        <f>IF(COUNTA(D795:P795)=0,"",ROUND(AVERAGE(D795:P795),1))</f>
        <v/>
      </c>
      <c r="S795" s="256" t="n"/>
      <c r="T795" s="256" t="n"/>
      <c r="U795" s="256" t="n"/>
      <c r="V795" s="256" t="n"/>
      <c r="W795" s="256" t="n"/>
      <c r="X795" s="256" t="n"/>
      <c r="Y795" s="256" t="n"/>
      <c r="Z795" s="256" t="n"/>
      <c r="AA795" s="256" t="n"/>
      <c r="AB795" s="256" t="n"/>
      <c r="AC795" s="256" t="n"/>
      <c r="AD795" s="256" t="n"/>
      <c r="AE795" s="256" t="n"/>
      <c r="AF795" s="264">
        <f>IF(COUNTA(S795:AE795)=0,"",ROUND(AVERAGE(S795:AE795),1))</f>
        <v/>
      </c>
      <c r="AH795" s="256" t="n"/>
      <c r="AI795" s="256" t="n"/>
      <c r="AJ795" s="256" t="n"/>
      <c r="AK795" s="256" t="n"/>
      <c r="AL795" s="256" t="n"/>
      <c r="AM795" s="256" t="n"/>
      <c r="AN795" s="256" t="n"/>
      <c r="AO795" s="256" t="n"/>
      <c r="AP795" s="256" t="n"/>
      <c r="AQ795" s="256" t="n"/>
      <c r="AR795" s="256" t="n"/>
      <c r="AS795" s="256" t="n"/>
      <c r="AT795" s="256" t="n"/>
      <c r="AU795" s="237">
        <f>IF(COUNTA(AH795:AT795)=0,"",ROUND(AVERAGE(AH795:AT795),1))</f>
        <v/>
      </c>
    </row>
    <row r="796" ht="14.4" customHeight="1" s="185">
      <c r="A796" s="255" t="n">
        <v>10</v>
      </c>
      <c r="B796" s="194">
        <f t="array" ref="B796:B796">IFERROR(INDEX(Liste_Enfants!B$4:B$53,SMALL(IF(Liste_Enfants!E$4:E$53="D",ROW(Liste_Enfants!E$4:E$53)-3),10))&amp;" "&amp;INDEX(Liste_Enfants!C$4:C$53,SMALL(IF(Liste_Enfants!E$4:E$53="D",ROW(Liste_Enfants!E$4:E$53)-3),10)),"")</f>
        <v/>
      </c>
      <c r="C796" s="235" t="n"/>
      <c r="D796" s="256" t="n"/>
      <c r="E796" s="256" t="n"/>
      <c r="F796" s="256" t="n"/>
      <c r="G796" s="256" t="n"/>
      <c r="H796" s="256" t="n"/>
      <c r="I796" s="256" t="n"/>
      <c r="J796" s="256" t="n"/>
      <c r="K796" s="256" t="n"/>
      <c r="L796" s="256" t="n"/>
      <c r="M796" s="256" t="n"/>
      <c r="N796" s="256" t="n"/>
      <c r="O796" s="256" t="n"/>
      <c r="P796" s="256" t="n"/>
      <c r="Q796" s="264">
        <f>IF(COUNTA(D796:P796)=0,"",ROUND(AVERAGE(D796:P796),1))</f>
        <v/>
      </c>
      <c r="S796" s="256" t="n"/>
      <c r="T796" s="256" t="n"/>
      <c r="U796" s="256" t="n"/>
      <c r="V796" s="256" t="n"/>
      <c r="W796" s="256" t="n"/>
      <c r="X796" s="256" t="n"/>
      <c r="Y796" s="256" t="n"/>
      <c r="Z796" s="256" t="n"/>
      <c r="AA796" s="256" t="n"/>
      <c r="AB796" s="256" t="n"/>
      <c r="AC796" s="256" t="n"/>
      <c r="AD796" s="256" t="n"/>
      <c r="AE796" s="256" t="n"/>
      <c r="AF796" s="264">
        <f>IF(COUNTA(S796:AE796)=0,"",ROUND(AVERAGE(S796:AE796),1))</f>
        <v/>
      </c>
      <c r="AH796" s="256" t="n"/>
      <c r="AI796" s="256" t="n"/>
      <c r="AJ796" s="256" t="n"/>
      <c r="AK796" s="256" t="n"/>
      <c r="AL796" s="256" t="n"/>
      <c r="AM796" s="256" t="n"/>
      <c r="AN796" s="256" t="n"/>
      <c r="AO796" s="256" t="n"/>
      <c r="AP796" s="256" t="n"/>
      <c r="AQ796" s="256" t="n"/>
      <c r="AR796" s="256" t="n"/>
      <c r="AS796" s="256" t="n"/>
      <c r="AT796" s="256" t="n"/>
      <c r="AU796" s="237">
        <f>IF(COUNTA(AH796:AT796)=0,"",ROUND(AVERAGE(AH796:AT796),1))</f>
        <v/>
      </c>
    </row>
    <row r="797" ht="14.4" customHeight="1" s="185">
      <c r="A797" s="255" t="n">
        <v>11</v>
      </c>
      <c r="B797" s="194">
        <f t="array" ref="B797:B797">IFERROR(INDEX(Liste_Enfants!B$4:B$53,SMALL(IF(Liste_Enfants!E$4:E$53="D",ROW(Liste_Enfants!E$4:E$53)-3),11))&amp;" "&amp;INDEX(Liste_Enfants!C$4:C$53,SMALL(IF(Liste_Enfants!E$4:E$53="D",ROW(Liste_Enfants!E$4:E$53)-3),11)),"")</f>
        <v/>
      </c>
      <c r="C797" s="235" t="n"/>
      <c r="D797" s="256" t="n"/>
      <c r="E797" s="256" t="n"/>
      <c r="F797" s="256" t="n"/>
      <c r="G797" s="256" t="n"/>
      <c r="H797" s="256" t="n"/>
      <c r="I797" s="256" t="n"/>
      <c r="J797" s="256" t="n"/>
      <c r="K797" s="256" t="n"/>
      <c r="L797" s="256" t="n"/>
      <c r="M797" s="256" t="n"/>
      <c r="N797" s="256" t="n"/>
      <c r="O797" s="256" t="n"/>
      <c r="P797" s="256" t="n"/>
      <c r="Q797" s="264">
        <f>IF(COUNTA(D797:P797)=0,"",ROUND(AVERAGE(D797:P797),1))</f>
        <v/>
      </c>
      <c r="S797" s="256" t="n"/>
      <c r="T797" s="256" t="n"/>
      <c r="U797" s="256" t="n"/>
      <c r="V797" s="256" t="n"/>
      <c r="W797" s="256" t="n"/>
      <c r="X797" s="256" t="n"/>
      <c r="Y797" s="256" t="n"/>
      <c r="Z797" s="256" t="n"/>
      <c r="AA797" s="256" t="n"/>
      <c r="AB797" s="256" t="n"/>
      <c r="AC797" s="256" t="n"/>
      <c r="AD797" s="256" t="n"/>
      <c r="AE797" s="256" t="n"/>
      <c r="AF797" s="264">
        <f>IF(COUNTA(S797:AE797)=0,"",ROUND(AVERAGE(S797:AE797),1))</f>
        <v/>
      </c>
      <c r="AH797" s="256" t="n"/>
      <c r="AI797" s="256" t="n"/>
      <c r="AJ797" s="256" t="n"/>
      <c r="AK797" s="256" t="n"/>
      <c r="AL797" s="256" t="n"/>
      <c r="AM797" s="256" t="n"/>
      <c r="AN797" s="256" t="n"/>
      <c r="AO797" s="256" t="n"/>
      <c r="AP797" s="256" t="n"/>
      <c r="AQ797" s="256" t="n"/>
      <c r="AR797" s="256" t="n"/>
      <c r="AS797" s="256" t="n"/>
      <c r="AT797" s="256" t="n"/>
      <c r="AU797" s="237">
        <f>IF(COUNTA(AH797:AT797)=0,"",ROUND(AVERAGE(AH797:AT797),1))</f>
        <v/>
      </c>
    </row>
    <row r="798" ht="14.4" customHeight="1" s="185">
      <c r="A798" s="255" t="n">
        <v>12</v>
      </c>
      <c r="B798" s="194">
        <f t="array" ref="B798:B798">IFERROR(INDEX(Liste_Enfants!B$4:B$53,SMALL(IF(Liste_Enfants!E$4:E$53="D",ROW(Liste_Enfants!E$4:E$53)-3),12))&amp;" "&amp;INDEX(Liste_Enfants!C$4:C$53,SMALL(IF(Liste_Enfants!E$4:E$53="D",ROW(Liste_Enfants!E$4:E$53)-3),12)),"")</f>
        <v/>
      </c>
      <c r="C798" s="235" t="n"/>
      <c r="D798" s="256" t="n"/>
      <c r="E798" s="256" t="n"/>
      <c r="F798" s="256" t="n"/>
      <c r="G798" s="256" t="n"/>
      <c r="H798" s="256" t="n"/>
      <c r="I798" s="256" t="n"/>
      <c r="J798" s="256" t="n"/>
      <c r="K798" s="256" t="n"/>
      <c r="L798" s="256" t="n"/>
      <c r="M798" s="256" t="n"/>
      <c r="N798" s="256" t="n"/>
      <c r="O798" s="256" t="n"/>
      <c r="P798" s="256" t="n"/>
      <c r="Q798" s="264">
        <f>IF(COUNTA(D798:P798)=0,"",ROUND(AVERAGE(D798:P798),1))</f>
        <v/>
      </c>
      <c r="S798" s="256" t="n"/>
      <c r="T798" s="256" t="n"/>
      <c r="U798" s="256" t="n"/>
      <c r="V798" s="256" t="n"/>
      <c r="W798" s="256" t="n"/>
      <c r="X798" s="256" t="n"/>
      <c r="Y798" s="256" t="n"/>
      <c r="Z798" s="256" t="n"/>
      <c r="AA798" s="256" t="n"/>
      <c r="AB798" s="256" t="n"/>
      <c r="AC798" s="256" t="n"/>
      <c r="AD798" s="256" t="n"/>
      <c r="AE798" s="256" t="n"/>
      <c r="AF798" s="264">
        <f>IF(COUNTA(S798:AE798)=0,"",ROUND(AVERAGE(S798:AE798),1))</f>
        <v/>
      </c>
      <c r="AH798" s="256" t="n"/>
      <c r="AI798" s="256" t="n"/>
      <c r="AJ798" s="256" t="n"/>
      <c r="AK798" s="256" t="n"/>
      <c r="AL798" s="256" t="n"/>
      <c r="AM798" s="256" t="n"/>
      <c r="AN798" s="256" t="n"/>
      <c r="AO798" s="256" t="n"/>
      <c r="AP798" s="256" t="n"/>
      <c r="AQ798" s="256" t="n"/>
      <c r="AR798" s="256" t="n"/>
      <c r="AS798" s="256" t="n"/>
      <c r="AT798" s="256" t="n"/>
      <c r="AU798" s="237">
        <f>IF(COUNTA(AH798:AT798)=0,"",ROUND(AVERAGE(AH798:AT798),1))</f>
        <v/>
      </c>
    </row>
    <row r="799" ht="14.4" customHeight="1" s="185">
      <c r="A799" s="255" t="n">
        <v>13</v>
      </c>
      <c r="B799" s="194">
        <f t="array" ref="B799:B799">IFERROR(INDEX(Liste_Enfants!B$4:B$53,SMALL(IF(Liste_Enfants!E$4:E$53="D",ROW(Liste_Enfants!E$4:E$53)-3),13))&amp;" "&amp;INDEX(Liste_Enfants!C$4:C$53,SMALL(IF(Liste_Enfants!E$4:E$53="D",ROW(Liste_Enfants!E$4:E$53)-3),13)),"")</f>
        <v/>
      </c>
      <c r="C799" s="235" t="n"/>
      <c r="D799" s="256" t="n"/>
      <c r="E799" s="256" t="n"/>
      <c r="F799" s="256" t="n"/>
      <c r="G799" s="256" t="n"/>
      <c r="H799" s="256" t="n"/>
      <c r="I799" s="256" t="n"/>
      <c r="J799" s="256" t="n"/>
      <c r="K799" s="256" t="n"/>
      <c r="L799" s="256" t="n"/>
      <c r="M799" s="256" t="n"/>
      <c r="N799" s="256" t="n"/>
      <c r="O799" s="256" t="n"/>
      <c r="P799" s="256" t="n"/>
      <c r="Q799" s="264">
        <f>IF(COUNTA(D799:P799)=0,"",ROUND(AVERAGE(D799:P799),1))</f>
        <v/>
      </c>
      <c r="S799" s="256" t="n"/>
      <c r="T799" s="256" t="n"/>
      <c r="U799" s="256" t="n"/>
      <c r="V799" s="256" t="n"/>
      <c r="W799" s="256" t="n"/>
      <c r="X799" s="256" t="n"/>
      <c r="Y799" s="256" t="n"/>
      <c r="Z799" s="256" t="n"/>
      <c r="AA799" s="256" t="n"/>
      <c r="AB799" s="256" t="n"/>
      <c r="AC799" s="256" t="n"/>
      <c r="AD799" s="256" t="n"/>
      <c r="AE799" s="256" t="n"/>
      <c r="AF799" s="264">
        <f>IF(COUNTA(S799:AE799)=0,"",ROUND(AVERAGE(S799:AE799),1))</f>
        <v/>
      </c>
      <c r="AH799" s="256" t="n"/>
      <c r="AI799" s="256" t="n"/>
      <c r="AJ799" s="256" t="n"/>
      <c r="AK799" s="256" t="n"/>
      <c r="AL799" s="256" t="n"/>
      <c r="AM799" s="256" t="n"/>
      <c r="AN799" s="256" t="n"/>
      <c r="AO799" s="256" t="n"/>
      <c r="AP799" s="256" t="n"/>
      <c r="AQ799" s="256" t="n"/>
      <c r="AR799" s="256" t="n"/>
      <c r="AS799" s="256" t="n"/>
      <c r="AT799" s="256" t="n"/>
      <c r="AU799" s="237">
        <f>IF(COUNTA(AH799:AT799)=0,"",ROUND(AVERAGE(AH799:AT799),1))</f>
        <v/>
      </c>
    </row>
    <row r="800" ht="14.4" customHeight="1" s="185">
      <c r="A800" s="255" t="n">
        <v>14</v>
      </c>
      <c r="B800" s="194">
        <f t="array" ref="B800:B800">IFERROR(INDEX(Liste_Enfants!B$4:B$53,SMALL(IF(Liste_Enfants!E$4:E$53="D",ROW(Liste_Enfants!E$4:E$53)-3),14))&amp;" "&amp;INDEX(Liste_Enfants!C$4:C$53,SMALL(IF(Liste_Enfants!E$4:E$53="D",ROW(Liste_Enfants!E$4:E$53)-3),14)),"")</f>
        <v/>
      </c>
      <c r="C800" s="235" t="n"/>
      <c r="D800" s="256" t="n"/>
      <c r="E800" s="256" t="n"/>
      <c r="F800" s="256" t="n"/>
      <c r="G800" s="256" t="n"/>
      <c r="H800" s="256" t="n"/>
      <c r="I800" s="256" t="n"/>
      <c r="J800" s="256" t="n"/>
      <c r="K800" s="256" t="n"/>
      <c r="L800" s="256" t="n"/>
      <c r="M800" s="256" t="n"/>
      <c r="N800" s="256" t="n"/>
      <c r="O800" s="256" t="n"/>
      <c r="P800" s="256" t="n"/>
      <c r="Q800" s="264">
        <f>IF(COUNTA(D800:P800)=0,"",ROUND(AVERAGE(D800:P800),1))</f>
        <v/>
      </c>
      <c r="S800" s="256" t="n"/>
      <c r="T800" s="256" t="n"/>
      <c r="U800" s="256" t="n"/>
      <c r="V800" s="256" t="n"/>
      <c r="W800" s="256" t="n"/>
      <c r="X800" s="256" t="n"/>
      <c r="Y800" s="256" t="n"/>
      <c r="Z800" s="256" t="n"/>
      <c r="AA800" s="256" t="n"/>
      <c r="AB800" s="256" t="n"/>
      <c r="AC800" s="256" t="n"/>
      <c r="AD800" s="256" t="n"/>
      <c r="AE800" s="256" t="n"/>
      <c r="AF800" s="264">
        <f>IF(COUNTA(S800:AE800)=0,"",ROUND(AVERAGE(S800:AE800),1))</f>
        <v/>
      </c>
      <c r="AH800" s="256" t="n"/>
      <c r="AI800" s="256" t="n"/>
      <c r="AJ800" s="256" t="n"/>
      <c r="AK800" s="256" t="n"/>
      <c r="AL800" s="256" t="n"/>
      <c r="AM800" s="256" t="n"/>
      <c r="AN800" s="256" t="n"/>
      <c r="AO800" s="256" t="n"/>
      <c r="AP800" s="256" t="n"/>
      <c r="AQ800" s="256" t="n"/>
      <c r="AR800" s="256" t="n"/>
      <c r="AS800" s="256" t="n"/>
      <c r="AT800" s="256" t="n"/>
      <c r="AU800" s="237">
        <f>IF(COUNTA(AH800:AT800)=0,"",ROUND(AVERAGE(AH800:AT800),1))</f>
        <v/>
      </c>
    </row>
    <row r="801" ht="14.4" customHeight="1" s="185">
      <c r="A801" s="255" t="n">
        <v>15</v>
      </c>
      <c r="B801" s="194">
        <f t="array" ref="B801:B801">IFERROR(INDEX(Liste_Enfants!B$4:B$53,SMALL(IF(Liste_Enfants!E$4:E$53="D",ROW(Liste_Enfants!E$4:E$53)-3),15))&amp;" "&amp;INDEX(Liste_Enfants!C$4:C$53,SMALL(IF(Liste_Enfants!E$4:E$53="D",ROW(Liste_Enfants!E$4:E$53)-3),15)),"")</f>
        <v/>
      </c>
      <c r="C801" s="235" t="n"/>
      <c r="D801" s="256" t="n"/>
      <c r="E801" s="256" t="n"/>
      <c r="F801" s="256" t="n"/>
      <c r="G801" s="256" t="n"/>
      <c r="H801" s="256" t="n"/>
      <c r="I801" s="256" t="n"/>
      <c r="J801" s="256" t="n"/>
      <c r="K801" s="256" t="n"/>
      <c r="L801" s="256" t="n"/>
      <c r="M801" s="256" t="n"/>
      <c r="N801" s="256" t="n"/>
      <c r="O801" s="256" t="n"/>
      <c r="P801" s="256" t="n"/>
      <c r="Q801" s="264">
        <f>IF(COUNTA(D801:P801)=0,"",ROUND(AVERAGE(D801:P801),1))</f>
        <v/>
      </c>
      <c r="S801" s="256" t="n"/>
      <c r="T801" s="256" t="n"/>
      <c r="U801" s="256" t="n"/>
      <c r="V801" s="256" t="n"/>
      <c r="W801" s="256" t="n"/>
      <c r="X801" s="256" t="n"/>
      <c r="Y801" s="256" t="n"/>
      <c r="Z801" s="256" t="n"/>
      <c r="AA801" s="256" t="n"/>
      <c r="AB801" s="256" t="n"/>
      <c r="AC801" s="256" t="n"/>
      <c r="AD801" s="256" t="n"/>
      <c r="AE801" s="256" t="n"/>
      <c r="AF801" s="264">
        <f>IF(COUNTA(S801:AE801)=0,"",ROUND(AVERAGE(S801:AE801),1))</f>
        <v/>
      </c>
      <c r="AH801" s="256" t="n"/>
      <c r="AI801" s="256" t="n"/>
      <c r="AJ801" s="256" t="n"/>
      <c r="AK801" s="256" t="n"/>
      <c r="AL801" s="256" t="n"/>
      <c r="AM801" s="256" t="n"/>
      <c r="AN801" s="256" t="n"/>
      <c r="AO801" s="256" t="n"/>
      <c r="AP801" s="256" t="n"/>
      <c r="AQ801" s="256" t="n"/>
      <c r="AR801" s="256" t="n"/>
      <c r="AS801" s="256" t="n"/>
      <c r="AT801" s="256" t="n"/>
      <c r="AU801" s="237">
        <f>IF(COUNTA(AH801:AT801)=0,"",ROUND(AVERAGE(AH801:AT801),1))</f>
        <v/>
      </c>
    </row>
    <row r="802" ht="14.4" customHeight="1" s="185">
      <c r="A802" s="257" t="inlineStr">
        <is>
          <t>📊 MOY.</t>
        </is>
      </c>
      <c r="C802" s="235" t="n"/>
      <c r="D802" s="258">
        <f>IF(COUNTA(D787:D801)=0,"",ROUND(AVERAGE(D787:D801),1))</f>
        <v/>
      </c>
      <c r="E802" s="258">
        <f>IF(COUNTA(E787:E801)=0,"",ROUND(AVERAGE(E787:E801),1))</f>
        <v/>
      </c>
      <c r="F802" s="258">
        <f>IF(COUNTA(F787:F801)=0,"",ROUND(AVERAGE(F787:F801),1))</f>
        <v/>
      </c>
      <c r="G802" s="258">
        <f>IF(COUNTA(G787:G801)=0,"",ROUND(AVERAGE(G787:G801),1))</f>
        <v/>
      </c>
      <c r="H802" s="258">
        <f>IF(COUNTA(H787:H801)=0,"",ROUND(AVERAGE(H787:H801),1))</f>
        <v/>
      </c>
      <c r="I802" s="258">
        <f>IF(COUNTA(I787:I801)=0,"",ROUND(AVERAGE(I787:I801),1))</f>
        <v/>
      </c>
      <c r="J802" s="258">
        <f>IF(COUNTA(J787:J801)=0,"",ROUND(AVERAGE(J787:J801),1))</f>
        <v/>
      </c>
      <c r="K802" s="258">
        <f>IF(COUNTA(K787:K801)=0,"",ROUND(AVERAGE(K787:K801),1))</f>
        <v/>
      </c>
      <c r="L802" s="258">
        <f>IF(COUNTA(L787:L801)=0,"",ROUND(AVERAGE(L787:L801),1))</f>
        <v/>
      </c>
      <c r="M802" s="258">
        <f>IF(COUNTA(M787:M801)=0,"",ROUND(AVERAGE(M787:M801),1))</f>
        <v/>
      </c>
      <c r="N802" s="258">
        <f>IF(COUNTA(N787:N801)=0,"",ROUND(AVERAGE(N787:N801),1))</f>
        <v/>
      </c>
      <c r="O802" s="258">
        <f>IF(COUNTA(O787:O801)=0,"",ROUND(AVERAGE(O787:O801),1))</f>
        <v/>
      </c>
      <c r="P802" s="258">
        <f>IF(COUNTA(P787:P801)=0,"",ROUND(AVERAGE(P787:P801),1))</f>
        <v/>
      </c>
      <c r="Q802" s="265">
        <f>IF(COUNTA(Q787:Q801)=0,"",ROUND(AVERAGE(Q787:Q801),1))</f>
        <v/>
      </c>
      <c r="S802" s="258">
        <f>IF(COUNTA(S787:S801)=0,"",ROUND(AVERAGE(S787:S801),1))</f>
        <v/>
      </c>
      <c r="T802" s="258">
        <f>IF(COUNTA(T787:T801)=0,"",ROUND(AVERAGE(T787:T801),1))</f>
        <v/>
      </c>
      <c r="U802" s="258">
        <f>IF(COUNTA(U787:U801)=0,"",ROUND(AVERAGE(U787:U801),1))</f>
        <v/>
      </c>
      <c r="V802" s="258">
        <f>IF(COUNTA(V787:V801)=0,"",ROUND(AVERAGE(V787:V801),1))</f>
        <v/>
      </c>
      <c r="W802" s="258">
        <f>IF(COUNTA(W787:W801)=0,"",ROUND(AVERAGE(W787:W801),1))</f>
        <v/>
      </c>
      <c r="X802" s="258">
        <f>IF(COUNTA(X787:X801)=0,"",ROUND(AVERAGE(X787:X801),1))</f>
        <v/>
      </c>
      <c r="Y802" s="258">
        <f>IF(COUNTA(Y787:Y801)=0,"",ROUND(AVERAGE(Y787:Y801),1))</f>
        <v/>
      </c>
      <c r="Z802" s="258">
        <f>IF(COUNTA(Z787:Z801)=0,"",ROUND(AVERAGE(Z787:Z801),1))</f>
        <v/>
      </c>
      <c r="AA802" s="258">
        <f>IF(COUNTA(AA787:AA801)=0,"",ROUND(AVERAGE(AA787:AA801),1))</f>
        <v/>
      </c>
      <c r="AB802" s="258">
        <f>IF(COUNTA(AB787:AB801)=0,"",ROUND(AVERAGE(AB787:AB801),1))</f>
        <v/>
      </c>
      <c r="AC802" s="258">
        <f>IF(COUNTA(AC787:AC801)=0,"",ROUND(AVERAGE(AC787:AC801),1))</f>
        <v/>
      </c>
      <c r="AD802" s="258">
        <f>IF(COUNTA(AD787:AD801)=0,"",ROUND(AVERAGE(AD787:AD801),1))</f>
        <v/>
      </c>
      <c r="AE802" s="258">
        <f>IF(COUNTA(AE787:AE801)=0,"",ROUND(AVERAGE(AE787:AE801),1))</f>
        <v/>
      </c>
      <c r="AF802" s="265">
        <f>IF(COUNTA(AF787:AF801)=0,"",ROUND(AVERAGE(AF787:AF801),1))</f>
        <v/>
      </c>
      <c r="AH802" s="258">
        <f>IF(COUNTA(AH787:AH801)=0,"",ROUND(AVERAGE(AH787:AH801),1))</f>
        <v/>
      </c>
      <c r="AI802" s="258">
        <f>IF(COUNTA(AI787:AI801)=0,"",ROUND(AVERAGE(AI787:AI801),1))</f>
        <v/>
      </c>
      <c r="AJ802" s="258">
        <f>IF(COUNTA(AJ787:AJ801)=0,"",ROUND(AVERAGE(AJ787:AJ801),1))</f>
        <v/>
      </c>
      <c r="AK802" s="258">
        <f>IF(COUNTA(AK787:AK801)=0,"",ROUND(AVERAGE(AK787:AK801),1))</f>
        <v/>
      </c>
      <c r="AL802" s="258">
        <f>IF(COUNTA(AL787:AL801)=0,"",ROUND(AVERAGE(AL787:AL801),1))</f>
        <v/>
      </c>
      <c r="AM802" s="258">
        <f>IF(COUNTA(AM787:AM801)=0,"",ROUND(AVERAGE(AM787:AM801),1))</f>
        <v/>
      </c>
      <c r="AN802" s="258">
        <f>IF(COUNTA(AN787:AN801)=0,"",ROUND(AVERAGE(AN787:AN801),1))</f>
        <v/>
      </c>
      <c r="AO802" s="258">
        <f>IF(COUNTA(AO787:AO801)=0,"",ROUND(AVERAGE(AO787:AO801),1))</f>
        <v/>
      </c>
      <c r="AP802" s="258">
        <f>IF(COUNTA(AP787:AP801)=0,"",ROUND(AVERAGE(AP787:AP801),1))</f>
        <v/>
      </c>
      <c r="AQ802" s="258">
        <f>IF(COUNTA(AQ787:AQ801)=0,"",ROUND(AVERAGE(AQ787:AQ801),1))</f>
        <v/>
      </c>
      <c r="AR802" s="258">
        <f>IF(COUNTA(AR787:AR801)=0,"",ROUND(AVERAGE(AR787:AR801),1))</f>
        <v/>
      </c>
      <c r="AS802" s="258">
        <f>IF(COUNTA(AS787:AS801)=0,"",ROUND(AVERAGE(AS787:AS801),1))</f>
        <v/>
      </c>
      <c r="AT802" s="258">
        <f>IF(COUNTA(AT787:AT801)=0,"",ROUND(AVERAGE(AT787:AT801),1))</f>
        <v/>
      </c>
      <c r="AU802" s="272">
        <f>IF(COUNTA(AU787:AU801)=0,"",ROUND(AVERAGE(AU787:AU801),1))</f>
        <v/>
      </c>
    </row>
    <row r="803" ht="30" customHeight="1" s="185">
      <c r="A803" s="259" t="inlineStr">
        <is>
          <t>N°</t>
        </is>
      </c>
      <c r="B803" s="243" t="inlineStr">
        <is>
          <t>📅 MARDI</t>
        </is>
      </c>
      <c r="C803" s="228" t="n"/>
      <c r="D803" s="229" t="inlineStr">
        <is>
          <t>Règles</t>
        </is>
      </c>
      <c r="E803" s="229" t="inlineStr">
        <is>
          <t>Coopér.</t>
        </is>
      </c>
      <c r="F803" s="229" t="inlineStr">
        <is>
          <t>Comm.</t>
        </is>
      </c>
      <c r="G803" s="229" t="inlineStr">
        <is>
          <t>Entraide</t>
        </is>
      </c>
      <c r="H803" s="230" t="inlineStr">
        <is>
          <t>Initiat.</t>
        </is>
      </c>
      <c r="I803" s="230" t="inlineStr">
        <is>
          <t>Gest.mat</t>
        </is>
      </c>
      <c r="J803" s="230" t="inlineStr">
        <is>
          <t>Orga.</t>
        </is>
      </c>
      <c r="K803" s="231" t="inlineStr">
        <is>
          <t>Imagin.</t>
        </is>
      </c>
      <c r="L803" s="231" t="inlineStr">
        <is>
          <t>Expr.art</t>
        </is>
      </c>
      <c r="M803" s="231" t="inlineStr">
        <is>
          <t>Expr.corp</t>
        </is>
      </c>
      <c r="N803" s="232" t="inlineStr">
        <is>
          <t>Coord.</t>
        </is>
      </c>
      <c r="O803" s="232" t="inlineStr">
        <is>
          <t>Endur.</t>
        </is>
      </c>
      <c r="P803" s="232" t="inlineStr">
        <is>
          <t>Esp.sport</t>
        </is>
      </c>
      <c r="Q803" s="267" t="inlineStr">
        <is>
          <t>MOY</t>
        </is>
      </c>
      <c r="R803" s="268" t="inlineStr">
        <is>
          <t>▼ Activité</t>
        </is>
      </c>
      <c r="S803" s="229" t="inlineStr">
        <is>
          <t>Règles</t>
        </is>
      </c>
      <c r="T803" s="229" t="inlineStr">
        <is>
          <t>Coopér.</t>
        </is>
      </c>
      <c r="U803" s="229" t="inlineStr">
        <is>
          <t>Comm.</t>
        </is>
      </c>
      <c r="V803" s="229" t="inlineStr">
        <is>
          <t>Entraide</t>
        </is>
      </c>
      <c r="W803" s="230" t="inlineStr">
        <is>
          <t>Initiat.</t>
        </is>
      </c>
      <c r="X803" s="230" t="inlineStr">
        <is>
          <t>Gest.mat</t>
        </is>
      </c>
      <c r="Y803" s="230" t="inlineStr">
        <is>
          <t>Orga.</t>
        </is>
      </c>
      <c r="Z803" s="231" t="inlineStr">
        <is>
          <t>Imagin.</t>
        </is>
      </c>
      <c r="AA803" s="231" t="inlineStr">
        <is>
          <t>Expr.art</t>
        </is>
      </c>
      <c r="AB803" s="231" t="inlineStr">
        <is>
          <t>Expr.corp</t>
        </is>
      </c>
      <c r="AC803" s="232" t="inlineStr">
        <is>
          <t>Coord.</t>
        </is>
      </c>
      <c r="AD803" s="232" t="inlineStr">
        <is>
          <t>Endur.</t>
        </is>
      </c>
      <c r="AE803" s="232" t="inlineStr">
        <is>
          <t>Esp.sport</t>
        </is>
      </c>
      <c r="AF803" s="267" t="inlineStr">
        <is>
          <t>MOY</t>
        </is>
      </c>
      <c r="AH803" s="229" t="inlineStr">
        <is>
          <t>Règles</t>
        </is>
      </c>
      <c r="AI803" s="229" t="inlineStr">
        <is>
          <t>Coopér.</t>
        </is>
      </c>
      <c r="AJ803" s="229" t="inlineStr">
        <is>
          <t>Comm.</t>
        </is>
      </c>
      <c r="AK803" s="229" t="inlineStr">
        <is>
          <t>Entraide</t>
        </is>
      </c>
      <c r="AL803" s="230" t="inlineStr">
        <is>
          <t>Initiat.</t>
        </is>
      </c>
      <c r="AM803" s="230" t="inlineStr">
        <is>
          <t>Gest.mat</t>
        </is>
      </c>
      <c r="AN803" s="230" t="inlineStr">
        <is>
          <t>Orga.</t>
        </is>
      </c>
      <c r="AO803" s="231" t="inlineStr">
        <is>
          <t>Imagin.</t>
        </is>
      </c>
      <c r="AP803" s="231" t="inlineStr">
        <is>
          <t>Expr.art</t>
        </is>
      </c>
      <c r="AQ803" s="231" t="inlineStr">
        <is>
          <t>Expr.corp</t>
        </is>
      </c>
      <c r="AR803" s="232" t="inlineStr">
        <is>
          <t>Coord.</t>
        </is>
      </c>
      <c r="AS803" s="232" t="inlineStr">
        <is>
          <t>Endur.</t>
        </is>
      </c>
      <c r="AT803" s="232" t="inlineStr">
        <is>
          <t>Esp.sport</t>
        </is>
      </c>
      <c r="AU803" s="269" t="inlineStr">
        <is>
          <t>MOY</t>
        </is>
      </c>
    </row>
    <row r="804" ht="14.4" customHeight="1" s="185">
      <c r="A804" s="255" t="n">
        <v>1</v>
      </c>
      <c r="B804" s="194">
        <f t="array" ref="B804:B804">IFERROR(INDEX(Liste_Enfants!B$4:B$53,SMALL(IF(Liste_Enfants!E$4:E$53="D",ROW(Liste_Enfants!E$4:E$53)-3),1))&amp;" "&amp;INDEX(Liste_Enfants!C$4:C$53,SMALL(IF(Liste_Enfants!E$4:E$53="D",ROW(Liste_Enfants!E$4:E$53)-3),1)),"")</f>
        <v/>
      </c>
      <c r="C804" s="235" t="n"/>
      <c r="D804" s="256" t="n"/>
      <c r="E804" s="256" t="n"/>
      <c r="F804" s="256" t="n"/>
      <c r="G804" s="256" t="n"/>
      <c r="H804" s="256" t="n"/>
      <c r="I804" s="256" t="n"/>
      <c r="J804" s="256" t="n"/>
      <c r="K804" s="256" t="n"/>
      <c r="L804" s="256" t="n"/>
      <c r="M804" s="256" t="n"/>
      <c r="N804" s="256" t="n"/>
      <c r="O804" s="256" t="n"/>
      <c r="P804" s="256" t="n"/>
      <c r="Q804" s="264">
        <f>IF(COUNTA(D804:P804)=0,"",ROUND(AVERAGE(D804:P804),1))</f>
        <v/>
      </c>
      <c r="S804" s="256" t="n"/>
      <c r="T804" s="256" t="n"/>
      <c r="U804" s="256" t="n"/>
      <c r="V804" s="256" t="n"/>
      <c r="W804" s="256" t="n"/>
      <c r="X804" s="256" t="n"/>
      <c r="Y804" s="256" t="n"/>
      <c r="Z804" s="256" t="n"/>
      <c r="AA804" s="256" t="n"/>
      <c r="AB804" s="256" t="n"/>
      <c r="AC804" s="256" t="n"/>
      <c r="AD804" s="256" t="n"/>
      <c r="AE804" s="256" t="n"/>
      <c r="AF804" s="264">
        <f>IF(COUNTA(S804:AE804)=0,"",ROUND(AVERAGE(S804:AE804),1))</f>
        <v/>
      </c>
      <c r="AH804" s="256" t="n"/>
      <c r="AI804" s="256" t="n"/>
      <c r="AJ804" s="256" t="n"/>
      <c r="AK804" s="256" t="n"/>
      <c r="AL804" s="256" t="n"/>
      <c r="AM804" s="256" t="n"/>
      <c r="AN804" s="256" t="n"/>
      <c r="AO804" s="256" t="n"/>
      <c r="AP804" s="256" t="n"/>
      <c r="AQ804" s="256" t="n"/>
      <c r="AR804" s="256" t="n"/>
      <c r="AS804" s="256" t="n"/>
      <c r="AT804" s="256" t="n"/>
      <c r="AU804" s="237">
        <f>IF(COUNTA(AH804:AT804)=0,"",ROUND(AVERAGE(AH804:AT804),1))</f>
        <v/>
      </c>
    </row>
    <row r="805" ht="14.4" customHeight="1" s="185">
      <c r="A805" s="255" t="n">
        <v>2</v>
      </c>
      <c r="B805" s="194">
        <f t="array" ref="B805:B805">IFERROR(INDEX(Liste_Enfants!B$4:B$53,SMALL(IF(Liste_Enfants!E$4:E$53="D",ROW(Liste_Enfants!E$4:E$53)-3),2))&amp;" "&amp;INDEX(Liste_Enfants!C$4:C$53,SMALL(IF(Liste_Enfants!E$4:E$53="D",ROW(Liste_Enfants!E$4:E$53)-3),2)),"")</f>
        <v/>
      </c>
      <c r="C805" s="235" t="n"/>
      <c r="D805" s="256" t="n"/>
      <c r="E805" s="256" t="n"/>
      <c r="F805" s="256" t="n"/>
      <c r="G805" s="256" t="n"/>
      <c r="H805" s="256" t="n"/>
      <c r="I805" s="256" t="n"/>
      <c r="J805" s="256" t="n"/>
      <c r="K805" s="256" t="n"/>
      <c r="L805" s="256" t="n"/>
      <c r="M805" s="256" t="n"/>
      <c r="N805" s="256" t="n"/>
      <c r="O805" s="256" t="n"/>
      <c r="P805" s="256" t="n"/>
      <c r="Q805" s="264">
        <f>IF(COUNTA(D805:P805)=0,"",ROUND(AVERAGE(D805:P805),1))</f>
        <v/>
      </c>
      <c r="S805" s="256" t="n"/>
      <c r="T805" s="256" t="n"/>
      <c r="U805" s="256" t="n"/>
      <c r="V805" s="256" t="n"/>
      <c r="W805" s="256" t="n"/>
      <c r="X805" s="256" t="n"/>
      <c r="Y805" s="256" t="n"/>
      <c r="Z805" s="256" t="n"/>
      <c r="AA805" s="256" t="n"/>
      <c r="AB805" s="256" t="n"/>
      <c r="AC805" s="256" t="n"/>
      <c r="AD805" s="256" t="n"/>
      <c r="AE805" s="256" t="n"/>
      <c r="AF805" s="264">
        <f>IF(COUNTA(S805:AE805)=0,"",ROUND(AVERAGE(S805:AE805),1))</f>
        <v/>
      </c>
      <c r="AH805" s="256" t="n"/>
      <c r="AI805" s="256" t="n"/>
      <c r="AJ805" s="256" t="n"/>
      <c r="AK805" s="256" t="n"/>
      <c r="AL805" s="256" t="n"/>
      <c r="AM805" s="256" t="n"/>
      <c r="AN805" s="256" t="n"/>
      <c r="AO805" s="256" t="n"/>
      <c r="AP805" s="256" t="n"/>
      <c r="AQ805" s="256" t="n"/>
      <c r="AR805" s="256" t="n"/>
      <c r="AS805" s="256" t="n"/>
      <c r="AT805" s="256" t="n"/>
      <c r="AU805" s="237">
        <f>IF(COUNTA(AH805:AT805)=0,"",ROUND(AVERAGE(AH805:AT805),1))</f>
        <v/>
      </c>
    </row>
    <row r="806" ht="14.4" customHeight="1" s="185">
      <c r="A806" s="255" t="n">
        <v>3</v>
      </c>
      <c r="B806" s="194">
        <f t="array" ref="B806:B806">IFERROR(INDEX(Liste_Enfants!B$4:B$53,SMALL(IF(Liste_Enfants!E$4:E$53="D",ROW(Liste_Enfants!E$4:E$53)-3),3))&amp;" "&amp;INDEX(Liste_Enfants!C$4:C$53,SMALL(IF(Liste_Enfants!E$4:E$53="D",ROW(Liste_Enfants!E$4:E$53)-3),3)),"")</f>
        <v/>
      </c>
      <c r="C806" s="235" t="n"/>
      <c r="D806" s="256" t="n"/>
      <c r="E806" s="256" t="n"/>
      <c r="F806" s="256" t="n"/>
      <c r="G806" s="256" t="n"/>
      <c r="H806" s="256" t="n"/>
      <c r="I806" s="256" t="n"/>
      <c r="J806" s="256" t="n"/>
      <c r="K806" s="256" t="n"/>
      <c r="L806" s="256" t="n"/>
      <c r="M806" s="256" t="n"/>
      <c r="N806" s="256" t="n"/>
      <c r="O806" s="256" t="n"/>
      <c r="P806" s="256" t="n"/>
      <c r="Q806" s="264">
        <f>IF(COUNTA(D806:P806)=0,"",ROUND(AVERAGE(D806:P806),1))</f>
        <v/>
      </c>
      <c r="S806" s="256" t="n"/>
      <c r="T806" s="256" t="n"/>
      <c r="U806" s="256" t="n"/>
      <c r="V806" s="256" t="n"/>
      <c r="W806" s="256" t="n"/>
      <c r="X806" s="256" t="n"/>
      <c r="Y806" s="256" t="n"/>
      <c r="Z806" s="256" t="n"/>
      <c r="AA806" s="256" t="n"/>
      <c r="AB806" s="256" t="n"/>
      <c r="AC806" s="256" t="n"/>
      <c r="AD806" s="256" t="n"/>
      <c r="AE806" s="256" t="n"/>
      <c r="AF806" s="264">
        <f>IF(COUNTA(S806:AE806)=0,"",ROUND(AVERAGE(S806:AE806),1))</f>
        <v/>
      </c>
      <c r="AH806" s="256" t="n"/>
      <c r="AI806" s="256" t="n"/>
      <c r="AJ806" s="256" t="n"/>
      <c r="AK806" s="256" t="n"/>
      <c r="AL806" s="256" t="n"/>
      <c r="AM806" s="256" t="n"/>
      <c r="AN806" s="256" t="n"/>
      <c r="AO806" s="256" t="n"/>
      <c r="AP806" s="256" t="n"/>
      <c r="AQ806" s="256" t="n"/>
      <c r="AR806" s="256" t="n"/>
      <c r="AS806" s="256" t="n"/>
      <c r="AT806" s="256" t="n"/>
      <c r="AU806" s="237">
        <f>IF(COUNTA(AH806:AT806)=0,"",ROUND(AVERAGE(AH806:AT806),1))</f>
        <v/>
      </c>
    </row>
    <row r="807" ht="14.4" customHeight="1" s="185">
      <c r="A807" s="255" t="n">
        <v>4</v>
      </c>
      <c r="B807" s="194">
        <f t="array" ref="B807:B807">IFERROR(INDEX(Liste_Enfants!B$4:B$53,SMALL(IF(Liste_Enfants!E$4:E$53="D",ROW(Liste_Enfants!E$4:E$53)-3),4))&amp;" "&amp;INDEX(Liste_Enfants!C$4:C$53,SMALL(IF(Liste_Enfants!E$4:E$53="D",ROW(Liste_Enfants!E$4:E$53)-3),4)),"")</f>
        <v/>
      </c>
      <c r="C807" s="235" t="n"/>
      <c r="D807" s="256" t="n"/>
      <c r="E807" s="256" t="n"/>
      <c r="F807" s="256" t="n"/>
      <c r="G807" s="256" t="n"/>
      <c r="H807" s="256" t="n"/>
      <c r="I807" s="256" t="n"/>
      <c r="J807" s="256" t="n"/>
      <c r="K807" s="256" t="n"/>
      <c r="L807" s="256" t="n"/>
      <c r="M807" s="256" t="n"/>
      <c r="N807" s="256" t="n"/>
      <c r="O807" s="256" t="n"/>
      <c r="P807" s="256" t="n"/>
      <c r="Q807" s="264">
        <f>IF(COUNTA(D807:P807)=0,"",ROUND(AVERAGE(D807:P807),1))</f>
        <v/>
      </c>
      <c r="S807" s="256" t="n"/>
      <c r="T807" s="256" t="n"/>
      <c r="U807" s="256" t="n"/>
      <c r="V807" s="256" t="n"/>
      <c r="W807" s="256" t="n"/>
      <c r="X807" s="256" t="n"/>
      <c r="Y807" s="256" t="n"/>
      <c r="Z807" s="256" t="n"/>
      <c r="AA807" s="256" t="n"/>
      <c r="AB807" s="256" t="n"/>
      <c r="AC807" s="256" t="n"/>
      <c r="AD807" s="256" t="n"/>
      <c r="AE807" s="256" t="n"/>
      <c r="AF807" s="264">
        <f>IF(COUNTA(S807:AE807)=0,"",ROUND(AVERAGE(S807:AE807),1))</f>
        <v/>
      </c>
      <c r="AH807" s="256" t="n"/>
      <c r="AI807" s="256" t="n"/>
      <c r="AJ807" s="256" t="n"/>
      <c r="AK807" s="256" t="n"/>
      <c r="AL807" s="256" t="n"/>
      <c r="AM807" s="256" t="n"/>
      <c r="AN807" s="256" t="n"/>
      <c r="AO807" s="256" t="n"/>
      <c r="AP807" s="256" t="n"/>
      <c r="AQ807" s="256" t="n"/>
      <c r="AR807" s="256" t="n"/>
      <c r="AS807" s="256" t="n"/>
      <c r="AT807" s="256" t="n"/>
      <c r="AU807" s="237">
        <f>IF(COUNTA(AH807:AT807)=0,"",ROUND(AVERAGE(AH807:AT807),1))</f>
        <v/>
      </c>
    </row>
    <row r="808" ht="14.4" customHeight="1" s="185">
      <c r="A808" s="255" t="n">
        <v>5</v>
      </c>
      <c r="B808" s="194">
        <f t="array" ref="B808:B808">IFERROR(INDEX(Liste_Enfants!B$4:B$53,SMALL(IF(Liste_Enfants!E$4:E$53="D",ROW(Liste_Enfants!E$4:E$53)-3),5))&amp;" "&amp;INDEX(Liste_Enfants!C$4:C$53,SMALL(IF(Liste_Enfants!E$4:E$53="D",ROW(Liste_Enfants!E$4:E$53)-3),5)),"")</f>
        <v/>
      </c>
      <c r="C808" s="235" t="n"/>
      <c r="D808" s="256" t="n"/>
      <c r="E808" s="256" t="n"/>
      <c r="F808" s="256" t="n"/>
      <c r="G808" s="256" t="n"/>
      <c r="H808" s="256" t="n"/>
      <c r="I808" s="256" t="n"/>
      <c r="J808" s="256" t="n"/>
      <c r="K808" s="256" t="n"/>
      <c r="L808" s="256" t="n"/>
      <c r="M808" s="256" t="n"/>
      <c r="N808" s="256" t="n"/>
      <c r="O808" s="256" t="n"/>
      <c r="P808" s="256" t="n"/>
      <c r="Q808" s="264">
        <f>IF(COUNTA(D808:P808)=0,"",ROUND(AVERAGE(D808:P808),1))</f>
        <v/>
      </c>
      <c r="S808" s="256" t="n"/>
      <c r="T808" s="256" t="n"/>
      <c r="U808" s="256" t="n"/>
      <c r="V808" s="256" t="n"/>
      <c r="W808" s="256" t="n"/>
      <c r="X808" s="256" t="n"/>
      <c r="Y808" s="256" t="n"/>
      <c r="Z808" s="256" t="n"/>
      <c r="AA808" s="256" t="n"/>
      <c r="AB808" s="256" t="n"/>
      <c r="AC808" s="256" t="n"/>
      <c r="AD808" s="256" t="n"/>
      <c r="AE808" s="256" t="n"/>
      <c r="AF808" s="264">
        <f>IF(COUNTA(S808:AE808)=0,"",ROUND(AVERAGE(S808:AE808),1))</f>
        <v/>
      </c>
      <c r="AH808" s="256" t="n"/>
      <c r="AI808" s="256" t="n"/>
      <c r="AJ808" s="256" t="n"/>
      <c r="AK808" s="256" t="n"/>
      <c r="AL808" s="256" t="n"/>
      <c r="AM808" s="256" t="n"/>
      <c r="AN808" s="256" t="n"/>
      <c r="AO808" s="256" t="n"/>
      <c r="AP808" s="256" t="n"/>
      <c r="AQ808" s="256" t="n"/>
      <c r="AR808" s="256" t="n"/>
      <c r="AS808" s="256" t="n"/>
      <c r="AT808" s="256" t="n"/>
      <c r="AU808" s="237">
        <f>IF(COUNTA(AH808:AT808)=0,"",ROUND(AVERAGE(AH808:AT808),1))</f>
        <v/>
      </c>
    </row>
    <row r="809" ht="14.4" customHeight="1" s="185">
      <c r="A809" s="255" t="n">
        <v>6</v>
      </c>
      <c r="B809" s="194">
        <f t="array" ref="B809:B809">IFERROR(INDEX(Liste_Enfants!B$4:B$53,SMALL(IF(Liste_Enfants!E$4:E$53="D",ROW(Liste_Enfants!E$4:E$53)-3),6))&amp;" "&amp;INDEX(Liste_Enfants!C$4:C$53,SMALL(IF(Liste_Enfants!E$4:E$53="D",ROW(Liste_Enfants!E$4:E$53)-3),6)),"")</f>
        <v/>
      </c>
      <c r="C809" s="235" t="n"/>
      <c r="D809" s="256" t="n"/>
      <c r="E809" s="256" t="n"/>
      <c r="F809" s="256" t="n"/>
      <c r="G809" s="256" t="n"/>
      <c r="H809" s="256" t="n"/>
      <c r="I809" s="256" t="n"/>
      <c r="J809" s="256" t="n"/>
      <c r="K809" s="256" t="n"/>
      <c r="L809" s="256" t="n"/>
      <c r="M809" s="256" t="n"/>
      <c r="N809" s="256" t="n"/>
      <c r="O809" s="256" t="n"/>
      <c r="P809" s="256" t="n"/>
      <c r="Q809" s="264">
        <f>IF(COUNTA(D809:P809)=0,"",ROUND(AVERAGE(D809:P809),1))</f>
        <v/>
      </c>
      <c r="S809" s="256" t="n"/>
      <c r="T809" s="256" t="n"/>
      <c r="U809" s="256" t="n"/>
      <c r="V809" s="256" t="n"/>
      <c r="W809" s="256" t="n"/>
      <c r="X809" s="256" t="n"/>
      <c r="Y809" s="256" t="n"/>
      <c r="Z809" s="256" t="n"/>
      <c r="AA809" s="256" t="n"/>
      <c r="AB809" s="256" t="n"/>
      <c r="AC809" s="256" t="n"/>
      <c r="AD809" s="256" t="n"/>
      <c r="AE809" s="256" t="n"/>
      <c r="AF809" s="264">
        <f>IF(COUNTA(S809:AE809)=0,"",ROUND(AVERAGE(S809:AE809),1))</f>
        <v/>
      </c>
      <c r="AH809" s="256" t="n"/>
      <c r="AI809" s="256" t="n"/>
      <c r="AJ809" s="256" t="n"/>
      <c r="AK809" s="256" t="n"/>
      <c r="AL809" s="256" t="n"/>
      <c r="AM809" s="256" t="n"/>
      <c r="AN809" s="256" t="n"/>
      <c r="AO809" s="256" t="n"/>
      <c r="AP809" s="256" t="n"/>
      <c r="AQ809" s="256" t="n"/>
      <c r="AR809" s="256" t="n"/>
      <c r="AS809" s="256" t="n"/>
      <c r="AT809" s="256" t="n"/>
      <c r="AU809" s="237">
        <f>IF(COUNTA(AH809:AT809)=0,"",ROUND(AVERAGE(AH809:AT809),1))</f>
        <v/>
      </c>
    </row>
    <row r="810" ht="14.4" customHeight="1" s="185">
      <c r="A810" s="255" t="n">
        <v>7</v>
      </c>
      <c r="B810" s="194">
        <f t="array" ref="B810:B810">IFERROR(INDEX(Liste_Enfants!B$4:B$53,SMALL(IF(Liste_Enfants!E$4:E$53="D",ROW(Liste_Enfants!E$4:E$53)-3),7))&amp;" "&amp;INDEX(Liste_Enfants!C$4:C$53,SMALL(IF(Liste_Enfants!E$4:E$53="D",ROW(Liste_Enfants!E$4:E$53)-3),7)),"")</f>
        <v/>
      </c>
      <c r="C810" s="235" t="n"/>
      <c r="D810" s="256" t="n"/>
      <c r="E810" s="256" t="n"/>
      <c r="F810" s="256" t="n"/>
      <c r="G810" s="256" t="n"/>
      <c r="H810" s="256" t="n"/>
      <c r="I810" s="256" t="n"/>
      <c r="J810" s="256" t="n"/>
      <c r="K810" s="256" t="n"/>
      <c r="L810" s="256" t="n"/>
      <c r="M810" s="256" t="n"/>
      <c r="N810" s="256" t="n"/>
      <c r="O810" s="256" t="n"/>
      <c r="P810" s="256" t="n"/>
      <c r="Q810" s="264">
        <f>IF(COUNTA(D810:P810)=0,"",ROUND(AVERAGE(D810:P810),1))</f>
        <v/>
      </c>
      <c r="S810" s="256" t="n"/>
      <c r="T810" s="256" t="n"/>
      <c r="U810" s="256" t="n"/>
      <c r="V810" s="256" t="n"/>
      <c r="W810" s="256" t="n"/>
      <c r="X810" s="256" t="n"/>
      <c r="Y810" s="256" t="n"/>
      <c r="Z810" s="256" t="n"/>
      <c r="AA810" s="256" t="n"/>
      <c r="AB810" s="256" t="n"/>
      <c r="AC810" s="256" t="n"/>
      <c r="AD810" s="256" t="n"/>
      <c r="AE810" s="256" t="n"/>
      <c r="AF810" s="264">
        <f>IF(COUNTA(S810:AE810)=0,"",ROUND(AVERAGE(S810:AE810),1))</f>
        <v/>
      </c>
      <c r="AH810" s="256" t="n"/>
      <c r="AI810" s="256" t="n"/>
      <c r="AJ810" s="256" t="n"/>
      <c r="AK810" s="256" t="n"/>
      <c r="AL810" s="256" t="n"/>
      <c r="AM810" s="256" t="n"/>
      <c r="AN810" s="256" t="n"/>
      <c r="AO810" s="256" t="n"/>
      <c r="AP810" s="256" t="n"/>
      <c r="AQ810" s="256" t="n"/>
      <c r="AR810" s="256" t="n"/>
      <c r="AS810" s="256" t="n"/>
      <c r="AT810" s="256" t="n"/>
      <c r="AU810" s="237">
        <f>IF(COUNTA(AH810:AT810)=0,"",ROUND(AVERAGE(AH810:AT810),1))</f>
        <v/>
      </c>
    </row>
    <row r="811" ht="14.4" customHeight="1" s="185">
      <c r="A811" s="255" t="n">
        <v>8</v>
      </c>
      <c r="B811" s="194">
        <f t="array" ref="B811:B811">IFERROR(INDEX(Liste_Enfants!B$4:B$53,SMALL(IF(Liste_Enfants!E$4:E$53="D",ROW(Liste_Enfants!E$4:E$53)-3),8))&amp;" "&amp;INDEX(Liste_Enfants!C$4:C$53,SMALL(IF(Liste_Enfants!E$4:E$53="D",ROW(Liste_Enfants!E$4:E$53)-3),8)),"")</f>
        <v/>
      </c>
      <c r="C811" s="235" t="n"/>
      <c r="D811" s="256" t="n"/>
      <c r="E811" s="256" t="n"/>
      <c r="F811" s="256" t="n"/>
      <c r="G811" s="256" t="n"/>
      <c r="H811" s="256" t="n"/>
      <c r="I811" s="256" t="n"/>
      <c r="J811" s="256" t="n"/>
      <c r="K811" s="256" t="n"/>
      <c r="L811" s="256" t="n"/>
      <c r="M811" s="256" t="n"/>
      <c r="N811" s="256" t="n"/>
      <c r="O811" s="256" t="n"/>
      <c r="P811" s="256" t="n"/>
      <c r="Q811" s="264">
        <f>IF(COUNTA(D811:P811)=0,"",ROUND(AVERAGE(D811:P811),1))</f>
        <v/>
      </c>
      <c r="S811" s="256" t="n"/>
      <c r="T811" s="256" t="n"/>
      <c r="U811" s="256" t="n"/>
      <c r="V811" s="256" t="n"/>
      <c r="W811" s="256" t="n"/>
      <c r="X811" s="256" t="n"/>
      <c r="Y811" s="256" t="n"/>
      <c r="Z811" s="256" t="n"/>
      <c r="AA811" s="256" t="n"/>
      <c r="AB811" s="256" t="n"/>
      <c r="AC811" s="256" t="n"/>
      <c r="AD811" s="256" t="n"/>
      <c r="AE811" s="256" t="n"/>
      <c r="AF811" s="264">
        <f>IF(COUNTA(S811:AE811)=0,"",ROUND(AVERAGE(S811:AE811),1))</f>
        <v/>
      </c>
      <c r="AH811" s="256" t="n"/>
      <c r="AI811" s="256" t="n"/>
      <c r="AJ811" s="256" t="n"/>
      <c r="AK811" s="256" t="n"/>
      <c r="AL811" s="256" t="n"/>
      <c r="AM811" s="256" t="n"/>
      <c r="AN811" s="256" t="n"/>
      <c r="AO811" s="256" t="n"/>
      <c r="AP811" s="256" t="n"/>
      <c r="AQ811" s="256" t="n"/>
      <c r="AR811" s="256" t="n"/>
      <c r="AS811" s="256" t="n"/>
      <c r="AT811" s="256" t="n"/>
      <c r="AU811" s="237">
        <f>IF(COUNTA(AH811:AT811)=0,"",ROUND(AVERAGE(AH811:AT811),1))</f>
        <v/>
      </c>
    </row>
    <row r="812" ht="14.4" customHeight="1" s="185">
      <c r="A812" s="255" t="n">
        <v>9</v>
      </c>
      <c r="B812" s="194">
        <f t="array" ref="B812:B812">IFERROR(INDEX(Liste_Enfants!B$4:B$53,SMALL(IF(Liste_Enfants!E$4:E$53="D",ROW(Liste_Enfants!E$4:E$53)-3),9))&amp;" "&amp;INDEX(Liste_Enfants!C$4:C$53,SMALL(IF(Liste_Enfants!E$4:E$53="D",ROW(Liste_Enfants!E$4:E$53)-3),9)),"")</f>
        <v/>
      </c>
      <c r="C812" s="235" t="n"/>
      <c r="D812" s="256" t="n"/>
      <c r="E812" s="256" t="n"/>
      <c r="F812" s="256" t="n"/>
      <c r="G812" s="256" t="n"/>
      <c r="H812" s="256" t="n"/>
      <c r="I812" s="256" t="n"/>
      <c r="J812" s="256" t="n"/>
      <c r="K812" s="256" t="n"/>
      <c r="L812" s="256" t="n"/>
      <c r="M812" s="256" t="n"/>
      <c r="N812" s="256" t="n"/>
      <c r="O812" s="256" t="n"/>
      <c r="P812" s="256" t="n"/>
      <c r="Q812" s="264">
        <f>IF(COUNTA(D812:P812)=0,"",ROUND(AVERAGE(D812:P812),1))</f>
        <v/>
      </c>
      <c r="S812" s="256" t="n"/>
      <c r="T812" s="256" t="n"/>
      <c r="U812" s="256" t="n"/>
      <c r="V812" s="256" t="n"/>
      <c r="W812" s="256" t="n"/>
      <c r="X812" s="256" t="n"/>
      <c r="Y812" s="256" t="n"/>
      <c r="Z812" s="256" t="n"/>
      <c r="AA812" s="256" t="n"/>
      <c r="AB812" s="256" t="n"/>
      <c r="AC812" s="256" t="n"/>
      <c r="AD812" s="256" t="n"/>
      <c r="AE812" s="256" t="n"/>
      <c r="AF812" s="264">
        <f>IF(COUNTA(S812:AE812)=0,"",ROUND(AVERAGE(S812:AE812),1))</f>
        <v/>
      </c>
      <c r="AH812" s="256" t="n"/>
      <c r="AI812" s="256" t="n"/>
      <c r="AJ812" s="256" t="n"/>
      <c r="AK812" s="256" t="n"/>
      <c r="AL812" s="256" t="n"/>
      <c r="AM812" s="256" t="n"/>
      <c r="AN812" s="256" t="n"/>
      <c r="AO812" s="256" t="n"/>
      <c r="AP812" s="256" t="n"/>
      <c r="AQ812" s="256" t="n"/>
      <c r="AR812" s="256" t="n"/>
      <c r="AS812" s="256" t="n"/>
      <c r="AT812" s="256" t="n"/>
      <c r="AU812" s="237">
        <f>IF(COUNTA(AH812:AT812)=0,"",ROUND(AVERAGE(AH812:AT812),1))</f>
        <v/>
      </c>
    </row>
    <row r="813" ht="14.4" customHeight="1" s="185">
      <c r="A813" s="255" t="n">
        <v>10</v>
      </c>
      <c r="B813" s="194">
        <f t="array" ref="B813:B813">IFERROR(INDEX(Liste_Enfants!B$4:B$53,SMALL(IF(Liste_Enfants!E$4:E$53="D",ROW(Liste_Enfants!E$4:E$53)-3),10))&amp;" "&amp;INDEX(Liste_Enfants!C$4:C$53,SMALL(IF(Liste_Enfants!E$4:E$53="D",ROW(Liste_Enfants!E$4:E$53)-3),10)),"")</f>
        <v/>
      </c>
      <c r="C813" s="235" t="n"/>
      <c r="D813" s="256" t="n"/>
      <c r="E813" s="256" t="n"/>
      <c r="F813" s="256" t="n"/>
      <c r="G813" s="256" t="n"/>
      <c r="H813" s="256" t="n"/>
      <c r="I813" s="256" t="n"/>
      <c r="J813" s="256" t="n"/>
      <c r="K813" s="256" t="n"/>
      <c r="L813" s="256" t="n"/>
      <c r="M813" s="256" t="n"/>
      <c r="N813" s="256" t="n"/>
      <c r="O813" s="256" t="n"/>
      <c r="P813" s="256" t="n"/>
      <c r="Q813" s="264">
        <f>IF(COUNTA(D813:P813)=0,"",ROUND(AVERAGE(D813:P813),1))</f>
        <v/>
      </c>
      <c r="S813" s="256" t="n"/>
      <c r="T813" s="256" t="n"/>
      <c r="U813" s="256" t="n"/>
      <c r="V813" s="256" t="n"/>
      <c r="W813" s="256" t="n"/>
      <c r="X813" s="256" t="n"/>
      <c r="Y813" s="256" t="n"/>
      <c r="Z813" s="256" t="n"/>
      <c r="AA813" s="256" t="n"/>
      <c r="AB813" s="256" t="n"/>
      <c r="AC813" s="256" t="n"/>
      <c r="AD813" s="256" t="n"/>
      <c r="AE813" s="256" t="n"/>
      <c r="AF813" s="264">
        <f>IF(COUNTA(S813:AE813)=0,"",ROUND(AVERAGE(S813:AE813),1))</f>
        <v/>
      </c>
      <c r="AH813" s="256" t="n"/>
      <c r="AI813" s="256" t="n"/>
      <c r="AJ813" s="256" t="n"/>
      <c r="AK813" s="256" t="n"/>
      <c r="AL813" s="256" t="n"/>
      <c r="AM813" s="256" t="n"/>
      <c r="AN813" s="256" t="n"/>
      <c r="AO813" s="256" t="n"/>
      <c r="AP813" s="256" t="n"/>
      <c r="AQ813" s="256" t="n"/>
      <c r="AR813" s="256" t="n"/>
      <c r="AS813" s="256" t="n"/>
      <c r="AT813" s="256" t="n"/>
      <c r="AU813" s="237">
        <f>IF(COUNTA(AH813:AT813)=0,"",ROUND(AVERAGE(AH813:AT813),1))</f>
        <v/>
      </c>
    </row>
    <row r="814" ht="14.4" customHeight="1" s="185">
      <c r="A814" s="255" t="n">
        <v>11</v>
      </c>
      <c r="B814" s="194">
        <f t="array" ref="B814:B814">IFERROR(INDEX(Liste_Enfants!B$4:B$53,SMALL(IF(Liste_Enfants!E$4:E$53="D",ROW(Liste_Enfants!E$4:E$53)-3),11))&amp;" "&amp;INDEX(Liste_Enfants!C$4:C$53,SMALL(IF(Liste_Enfants!E$4:E$53="D",ROW(Liste_Enfants!E$4:E$53)-3),11)),"")</f>
        <v/>
      </c>
      <c r="C814" s="235" t="n"/>
      <c r="D814" s="256" t="n"/>
      <c r="E814" s="256" t="n"/>
      <c r="F814" s="256" t="n"/>
      <c r="G814" s="256" t="n"/>
      <c r="H814" s="256" t="n"/>
      <c r="I814" s="256" t="n"/>
      <c r="J814" s="256" t="n"/>
      <c r="K814" s="256" t="n"/>
      <c r="L814" s="256" t="n"/>
      <c r="M814" s="256" t="n"/>
      <c r="N814" s="256" t="n"/>
      <c r="O814" s="256" t="n"/>
      <c r="P814" s="256" t="n"/>
      <c r="Q814" s="264">
        <f>IF(COUNTA(D814:P814)=0,"",ROUND(AVERAGE(D814:P814),1))</f>
        <v/>
      </c>
      <c r="S814" s="256" t="n"/>
      <c r="T814" s="256" t="n"/>
      <c r="U814" s="256" t="n"/>
      <c r="V814" s="256" t="n"/>
      <c r="W814" s="256" t="n"/>
      <c r="X814" s="256" t="n"/>
      <c r="Y814" s="256" t="n"/>
      <c r="Z814" s="256" t="n"/>
      <c r="AA814" s="256" t="n"/>
      <c r="AB814" s="256" t="n"/>
      <c r="AC814" s="256" t="n"/>
      <c r="AD814" s="256" t="n"/>
      <c r="AE814" s="256" t="n"/>
      <c r="AF814" s="264">
        <f>IF(COUNTA(S814:AE814)=0,"",ROUND(AVERAGE(S814:AE814),1))</f>
        <v/>
      </c>
      <c r="AH814" s="256" t="n"/>
      <c r="AI814" s="256" t="n"/>
      <c r="AJ814" s="256" t="n"/>
      <c r="AK814" s="256" t="n"/>
      <c r="AL814" s="256" t="n"/>
      <c r="AM814" s="256" t="n"/>
      <c r="AN814" s="256" t="n"/>
      <c r="AO814" s="256" t="n"/>
      <c r="AP814" s="256" t="n"/>
      <c r="AQ814" s="256" t="n"/>
      <c r="AR814" s="256" t="n"/>
      <c r="AS814" s="256" t="n"/>
      <c r="AT814" s="256" t="n"/>
      <c r="AU814" s="237">
        <f>IF(COUNTA(AH814:AT814)=0,"",ROUND(AVERAGE(AH814:AT814),1))</f>
        <v/>
      </c>
    </row>
    <row r="815" ht="14.4" customHeight="1" s="185">
      <c r="A815" s="255" t="n">
        <v>12</v>
      </c>
      <c r="B815" s="194">
        <f t="array" ref="B815:B815">IFERROR(INDEX(Liste_Enfants!B$4:B$53,SMALL(IF(Liste_Enfants!E$4:E$53="D",ROW(Liste_Enfants!E$4:E$53)-3),12))&amp;" "&amp;INDEX(Liste_Enfants!C$4:C$53,SMALL(IF(Liste_Enfants!E$4:E$53="D",ROW(Liste_Enfants!E$4:E$53)-3),12)),"")</f>
        <v/>
      </c>
      <c r="C815" s="235" t="n"/>
      <c r="D815" s="256" t="n"/>
      <c r="E815" s="256" t="n"/>
      <c r="F815" s="256" t="n"/>
      <c r="G815" s="256" t="n"/>
      <c r="H815" s="256" t="n"/>
      <c r="I815" s="256" t="n"/>
      <c r="J815" s="256" t="n"/>
      <c r="K815" s="256" t="n"/>
      <c r="L815" s="256" t="n"/>
      <c r="M815" s="256" t="n"/>
      <c r="N815" s="256" t="n"/>
      <c r="O815" s="256" t="n"/>
      <c r="P815" s="256" t="n"/>
      <c r="Q815" s="264">
        <f>IF(COUNTA(D815:P815)=0,"",ROUND(AVERAGE(D815:P815),1))</f>
        <v/>
      </c>
      <c r="S815" s="256" t="n"/>
      <c r="T815" s="256" t="n"/>
      <c r="U815" s="256" t="n"/>
      <c r="V815" s="256" t="n"/>
      <c r="W815" s="256" t="n"/>
      <c r="X815" s="256" t="n"/>
      <c r="Y815" s="256" t="n"/>
      <c r="Z815" s="256" t="n"/>
      <c r="AA815" s="256" t="n"/>
      <c r="AB815" s="256" t="n"/>
      <c r="AC815" s="256" t="n"/>
      <c r="AD815" s="256" t="n"/>
      <c r="AE815" s="256" t="n"/>
      <c r="AF815" s="264">
        <f>IF(COUNTA(S815:AE815)=0,"",ROUND(AVERAGE(S815:AE815),1))</f>
        <v/>
      </c>
      <c r="AH815" s="256" t="n"/>
      <c r="AI815" s="256" t="n"/>
      <c r="AJ815" s="256" t="n"/>
      <c r="AK815" s="256" t="n"/>
      <c r="AL815" s="256" t="n"/>
      <c r="AM815" s="256" t="n"/>
      <c r="AN815" s="256" t="n"/>
      <c r="AO815" s="256" t="n"/>
      <c r="AP815" s="256" t="n"/>
      <c r="AQ815" s="256" t="n"/>
      <c r="AR815" s="256" t="n"/>
      <c r="AS815" s="256" t="n"/>
      <c r="AT815" s="256" t="n"/>
      <c r="AU815" s="237">
        <f>IF(COUNTA(AH815:AT815)=0,"",ROUND(AVERAGE(AH815:AT815),1))</f>
        <v/>
      </c>
    </row>
    <row r="816" ht="14.4" customHeight="1" s="185">
      <c r="A816" s="255" t="n">
        <v>13</v>
      </c>
      <c r="B816" s="194">
        <f t="array" ref="B816:B816">IFERROR(INDEX(Liste_Enfants!B$4:B$53,SMALL(IF(Liste_Enfants!E$4:E$53="D",ROW(Liste_Enfants!E$4:E$53)-3),13))&amp;" "&amp;INDEX(Liste_Enfants!C$4:C$53,SMALL(IF(Liste_Enfants!E$4:E$53="D",ROW(Liste_Enfants!E$4:E$53)-3),13)),"")</f>
        <v/>
      </c>
      <c r="C816" s="235" t="n"/>
      <c r="D816" s="256" t="n"/>
      <c r="E816" s="256" t="n"/>
      <c r="F816" s="256" t="n"/>
      <c r="G816" s="256" t="n"/>
      <c r="H816" s="256" t="n"/>
      <c r="I816" s="256" t="n"/>
      <c r="J816" s="256" t="n"/>
      <c r="K816" s="256" t="n"/>
      <c r="L816" s="256" t="n"/>
      <c r="M816" s="256" t="n"/>
      <c r="N816" s="256" t="n"/>
      <c r="O816" s="256" t="n"/>
      <c r="P816" s="256" t="n"/>
      <c r="Q816" s="264">
        <f>IF(COUNTA(D816:P816)=0,"",ROUND(AVERAGE(D816:P816),1))</f>
        <v/>
      </c>
      <c r="S816" s="256" t="n"/>
      <c r="T816" s="256" t="n"/>
      <c r="U816" s="256" t="n"/>
      <c r="V816" s="256" t="n"/>
      <c r="W816" s="256" t="n"/>
      <c r="X816" s="256" t="n"/>
      <c r="Y816" s="256" t="n"/>
      <c r="Z816" s="256" t="n"/>
      <c r="AA816" s="256" t="n"/>
      <c r="AB816" s="256" t="n"/>
      <c r="AC816" s="256" t="n"/>
      <c r="AD816" s="256" t="n"/>
      <c r="AE816" s="256" t="n"/>
      <c r="AF816" s="264">
        <f>IF(COUNTA(S816:AE816)=0,"",ROUND(AVERAGE(S816:AE816),1))</f>
        <v/>
      </c>
      <c r="AH816" s="256" t="n"/>
      <c r="AI816" s="256" t="n"/>
      <c r="AJ816" s="256" t="n"/>
      <c r="AK816" s="256" t="n"/>
      <c r="AL816" s="256" t="n"/>
      <c r="AM816" s="256" t="n"/>
      <c r="AN816" s="256" t="n"/>
      <c r="AO816" s="256" t="n"/>
      <c r="AP816" s="256" t="n"/>
      <c r="AQ816" s="256" t="n"/>
      <c r="AR816" s="256" t="n"/>
      <c r="AS816" s="256" t="n"/>
      <c r="AT816" s="256" t="n"/>
      <c r="AU816" s="237">
        <f>IF(COUNTA(AH816:AT816)=0,"",ROUND(AVERAGE(AH816:AT816),1))</f>
        <v/>
      </c>
    </row>
    <row r="817" ht="14.4" customHeight="1" s="185">
      <c r="A817" s="255" t="n">
        <v>14</v>
      </c>
      <c r="B817" s="194">
        <f t="array" ref="B817:B817">IFERROR(INDEX(Liste_Enfants!B$4:B$53,SMALL(IF(Liste_Enfants!E$4:E$53="D",ROW(Liste_Enfants!E$4:E$53)-3),14))&amp;" "&amp;INDEX(Liste_Enfants!C$4:C$53,SMALL(IF(Liste_Enfants!E$4:E$53="D",ROW(Liste_Enfants!E$4:E$53)-3),14)),"")</f>
        <v/>
      </c>
      <c r="C817" s="235" t="n"/>
      <c r="D817" s="256" t="n"/>
      <c r="E817" s="256" t="n"/>
      <c r="F817" s="256" t="n"/>
      <c r="G817" s="256" t="n"/>
      <c r="H817" s="256" t="n"/>
      <c r="I817" s="256" t="n"/>
      <c r="J817" s="256" t="n"/>
      <c r="K817" s="256" t="n"/>
      <c r="L817" s="256" t="n"/>
      <c r="M817" s="256" t="n"/>
      <c r="N817" s="256" t="n"/>
      <c r="O817" s="256" t="n"/>
      <c r="P817" s="256" t="n"/>
      <c r="Q817" s="264">
        <f>IF(COUNTA(D817:P817)=0,"",ROUND(AVERAGE(D817:P817),1))</f>
        <v/>
      </c>
      <c r="S817" s="256" t="n"/>
      <c r="T817" s="256" t="n"/>
      <c r="U817" s="256" t="n"/>
      <c r="V817" s="256" t="n"/>
      <c r="W817" s="256" t="n"/>
      <c r="X817" s="256" t="n"/>
      <c r="Y817" s="256" t="n"/>
      <c r="Z817" s="256" t="n"/>
      <c r="AA817" s="256" t="n"/>
      <c r="AB817" s="256" t="n"/>
      <c r="AC817" s="256" t="n"/>
      <c r="AD817" s="256" t="n"/>
      <c r="AE817" s="256" t="n"/>
      <c r="AF817" s="264">
        <f>IF(COUNTA(S817:AE817)=0,"",ROUND(AVERAGE(S817:AE817),1))</f>
        <v/>
      </c>
      <c r="AH817" s="256" t="n"/>
      <c r="AI817" s="256" t="n"/>
      <c r="AJ817" s="256" t="n"/>
      <c r="AK817" s="256" t="n"/>
      <c r="AL817" s="256" t="n"/>
      <c r="AM817" s="256" t="n"/>
      <c r="AN817" s="256" t="n"/>
      <c r="AO817" s="256" t="n"/>
      <c r="AP817" s="256" t="n"/>
      <c r="AQ817" s="256" t="n"/>
      <c r="AR817" s="256" t="n"/>
      <c r="AS817" s="256" t="n"/>
      <c r="AT817" s="256" t="n"/>
      <c r="AU817" s="237">
        <f>IF(COUNTA(AH817:AT817)=0,"",ROUND(AVERAGE(AH817:AT817),1))</f>
        <v/>
      </c>
    </row>
    <row r="818" ht="14.4" customHeight="1" s="185">
      <c r="A818" s="255" t="n">
        <v>15</v>
      </c>
      <c r="B818" s="194">
        <f t="array" ref="B818:B818">IFERROR(INDEX(Liste_Enfants!B$4:B$53,SMALL(IF(Liste_Enfants!E$4:E$53="D",ROW(Liste_Enfants!E$4:E$53)-3),15))&amp;" "&amp;INDEX(Liste_Enfants!C$4:C$53,SMALL(IF(Liste_Enfants!E$4:E$53="D",ROW(Liste_Enfants!E$4:E$53)-3),15)),"")</f>
        <v/>
      </c>
      <c r="C818" s="235" t="n"/>
      <c r="D818" s="256" t="n"/>
      <c r="E818" s="256" t="n"/>
      <c r="F818" s="256" t="n"/>
      <c r="G818" s="256" t="n"/>
      <c r="H818" s="256" t="n"/>
      <c r="I818" s="256" t="n"/>
      <c r="J818" s="256" t="n"/>
      <c r="K818" s="256" t="n"/>
      <c r="L818" s="256" t="n"/>
      <c r="M818" s="256" t="n"/>
      <c r="N818" s="256" t="n"/>
      <c r="O818" s="256" t="n"/>
      <c r="P818" s="256" t="n"/>
      <c r="Q818" s="264">
        <f>IF(COUNTA(D818:P818)=0,"",ROUND(AVERAGE(D818:P818),1))</f>
        <v/>
      </c>
      <c r="S818" s="256" t="n"/>
      <c r="T818" s="256" t="n"/>
      <c r="U818" s="256" t="n"/>
      <c r="V818" s="256" t="n"/>
      <c r="W818" s="256" t="n"/>
      <c r="X818" s="256" t="n"/>
      <c r="Y818" s="256" t="n"/>
      <c r="Z818" s="256" t="n"/>
      <c r="AA818" s="256" t="n"/>
      <c r="AB818" s="256" t="n"/>
      <c r="AC818" s="256" t="n"/>
      <c r="AD818" s="256" t="n"/>
      <c r="AE818" s="256" t="n"/>
      <c r="AF818" s="264">
        <f>IF(COUNTA(S818:AE818)=0,"",ROUND(AVERAGE(S818:AE818),1))</f>
        <v/>
      </c>
      <c r="AH818" s="256" t="n"/>
      <c r="AI818" s="256" t="n"/>
      <c r="AJ818" s="256" t="n"/>
      <c r="AK818" s="256" t="n"/>
      <c r="AL818" s="256" t="n"/>
      <c r="AM818" s="256" t="n"/>
      <c r="AN818" s="256" t="n"/>
      <c r="AO818" s="256" t="n"/>
      <c r="AP818" s="256" t="n"/>
      <c r="AQ818" s="256" t="n"/>
      <c r="AR818" s="256" t="n"/>
      <c r="AS818" s="256" t="n"/>
      <c r="AT818" s="256" t="n"/>
      <c r="AU818" s="237">
        <f>IF(COUNTA(AH818:AT818)=0,"",ROUND(AVERAGE(AH818:AT818),1))</f>
        <v/>
      </c>
    </row>
    <row r="819" ht="14.4" customHeight="1" s="185">
      <c r="A819" s="257" t="inlineStr">
        <is>
          <t>📊 MOY.</t>
        </is>
      </c>
      <c r="C819" s="235" t="n"/>
      <c r="D819" s="258">
        <f>IF(COUNTA(D804:D818)=0,"",ROUND(AVERAGE(D804:D818),1))</f>
        <v/>
      </c>
      <c r="E819" s="258">
        <f>IF(COUNTA(E804:E818)=0,"",ROUND(AVERAGE(E804:E818),1))</f>
        <v/>
      </c>
      <c r="F819" s="258">
        <f>IF(COUNTA(F804:F818)=0,"",ROUND(AVERAGE(F804:F818),1))</f>
        <v/>
      </c>
      <c r="G819" s="258">
        <f>IF(COUNTA(G804:G818)=0,"",ROUND(AVERAGE(G804:G818),1))</f>
        <v/>
      </c>
      <c r="H819" s="258">
        <f>IF(COUNTA(H804:H818)=0,"",ROUND(AVERAGE(H804:H818),1))</f>
        <v/>
      </c>
      <c r="I819" s="258">
        <f>IF(COUNTA(I804:I818)=0,"",ROUND(AVERAGE(I804:I818),1))</f>
        <v/>
      </c>
      <c r="J819" s="258">
        <f>IF(COUNTA(J804:J818)=0,"",ROUND(AVERAGE(J804:J818),1))</f>
        <v/>
      </c>
      <c r="K819" s="258">
        <f>IF(COUNTA(K804:K818)=0,"",ROUND(AVERAGE(K804:K818),1))</f>
        <v/>
      </c>
      <c r="L819" s="258">
        <f>IF(COUNTA(L804:L818)=0,"",ROUND(AVERAGE(L804:L818),1))</f>
        <v/>
      </c>
      <c r="M819" s="258">
        <f>IF(COUNTA(M804:M818)=0,"",ROUND(AVERAGE(M804:M818),1))</f>
        <v/>
      </c>
      <c r="N819" s="258">
        <f>IF(COUNTA(N804:N818)=0,"",ROUND(AVERAGE(N804:N818),1))</f>
        <v/>
      </c>
      <c r="O819" s="258">
        <f>IF(COUNTA(O804:O818)=0,"",ROUND(AVERAGE(O804:O818),1))</f>
        <v/>
      </c>
      <c r="P819" s="258">
        <f>IF(COUNTA(P804:P818)=0,"",ROUND(AVERAGE(P804:P818),1))</f>
        <v/>
      </c>
      <c r="Q819" s="265">
        <f>IF(COUNTA(Q804:Q818)=0,"",ROUND(AVERAGE(Q804:Q818),1))</f>
        <v/>
      </c>
      <c r="S819" s="258">
        <f>IF(COUNTA(S804:S818)=0,"",ROUND(AVERAGE(S804:S818),1))</f>
        <v/>
      </c>
      <c r="T819" s="258">
        <f>IF(COUNTA(T804:T818)=0,"",ROUND(AVERAGE(T804:T818),1))</f>
        <v/>
      </c>
      <c r="U819" s="258">
        <f>IF(COUNTA(U804:U818)=0,"",ROUND(AVERAGE(U804:U818),1))</f>
        <v/>
      </c>
      <c r="V819" s="258">
        <f>IF(COUNTA(V804:V818)=0,"",ROUND(AVERAGE(V804:V818),1))</f>
        <v/>
      </c>
      <c r="W819" s="258">
        <f>IF(COUNTA(W804:W818)=0,"",ROUND(AVERAGE(W804:W818),1))</f>
        <v/>
      </c>
      <c r="X819" s="258">
        <f>IF(COUNTA(X804:X818)=0,"",ROUND(AVERAGE(X804:X818),1))</f>
        <v/>
      </c>
      <c r="Y819" s="258">
        <f>IF(COUNTA(Y804:Y818)=0,"",ROUND(AVERAGE(Y804:Y818),1))</f>
        <v/>
      </c>
      <c r="Z819" s="258">
        <f>IF(COUNTA(Z804:Z818)=0,"",ROUND(AVERAGE(Z804:Z818),1))</f>
        <v/>
      </c>
      <c r="AA819" s="258">
        <f>IF(COUNTA(AA804:AA818)=0,"",ROUND(AVERAGE(AA804:AA818),1))</f>
        <v/>
      </c>
      <c r="AB819" s="258">
        <f>IF(COUNTA(AB804:AB818)=0,"",ROUND(AVERAGE(AB804:AB818),1))</f>
        <v/>
      </c>
      <c r="AC819" s="258">
        <f>IF(COUNTA(AC804:AC818)=0,"",ROUND(AVERAGE(AC804:AC818),1))</f>
        <v/>
      </c>
      <c r="AD819" s="258">
        <f>IF(COUNTA(AD804:AD818)=0,"",ROUND(AVERAGE(AD804:AD818),1))</f>
        <v/>
      </c>
      <c r="AE819" s="258">
        <f>IF(COUNTA(AE804:AE818)=0,"",ROUND(AVERAGE(AE804:AE818),1))</f>
        <v/>
      </c>
      <c r="AF819" s="265">
        <f>IF(COUNTA(AF804:AF818)=0,"",ROUND(AVERAGE(AF804:AF818),1))</f>
        <v/>
      </c>
      <c r="AH819" s="258">
        <f>IF(COUNTA(AH804:AH818)=0,"",ROUND(AVERAGE(AH804:AH818),1))</f>
        <v/>
      </c>
      <c r="AI819" s="258">
        <f>IF(COUNTA(AI804:AI818)=0,"",ROUND(AVERAGE(AI804:AI818),1))</f>
        <v/>
      </c>
      <c r="AJ819" s="258">
        <f>IF(COUNTA(AJ804:AJ818)=0,"",ROUND(AVERAGE(AJ804:AJ818),1))</f>
        <v/>
      </c>
      <c r="AK819" s="258">
        <f>IF(COUNTA(AK804:AK818)=0,"",ROUND(AVERAGE(AK804:AK818),1))</f>
        <v/>
      </c>
      <c r="AL819" s="258">
        <f>IF(COUNTA(AL804:AL818)=0,"",ROUND(AVERAGE(AL804:AL818),1))</f>
        <v/>
      </c>
      <c r="AM819" s="258">
        <f>IF(COUNTA(AM804:AM818)=0,"",ROUND(AVERAGE(AM804:AM818),1))</f>
        <v/>
      </c>
      <c r="AN819" s="258">
        <f>IF(COUNTA(AN804:AN818)=0,"",ROUND(AVERAGE(AN804:AN818),1))</f>
        <v/>
      </c>
      <c r="AO819" s="258">
        <f>IF(COUNTA(AO804:AO818)=0,"",ROUND(AVERAGE(AO804:AO818),1))</f>
        <v/>
      </c>
      <c r="AP819" s="258">
        <f>IF(COUNTA(AP804:AP818)=0,"",ROUND(AVERAGE(AP804:AP818),1))</f>
        <v/>
      </c>
      <c r="AQ819" s="258">
        <f>IF(COUNTA(AQ804:AQ818)=0,"",ROUND(AVERAGE(AQ804:AQ818),1))</f>
        <v/>
      </c>
      <c r="AR819" s="258">
        <f>IF(COUNTA(AR804:AR818)=0,"",ROUND(AVERAGE(AR804:AR818),1))</f>
        <v/>
      </c>
      <c r="AS819" s="258">
        <f>IF(COUNTA(AS804:AS818)=0,"",ROUND(AVERAGE(AS804:AS818),1))</f>
        <v/>
      </c>
      <c r="AT819" s="258">
        <f>IF(COUNTA(AT804:AT818)=0,"",ROUND(AVERAGE(AT804:AT818),1))</f>
        <v/>
      </c>
      <c r="AU819" s="272">
        <f>IF(COUNTA(AU804:AU818)=0,"",ROUND(AVERAGE(AU804:AU818),1))</f>
        <v/>
      </c>
    </row>
    <row r="820" ht="30" customHeight="1" s="185">
      <c r="A820" s="260" t="inlineStr">
        <is>
          <t>N°</t>
        </is>
      </c>
      <c r="B820" s="245" t="inlineStr">
        <is>
          <t>📅 MERCREDI</t>
        </is>
      </c>
      <c r="C820" s="228" t="n"/>
      <c r="D820" s="229" t="inlineStr">
        <is>
          <t>Règles</t>
        </is>
      </c>
      <c r="E820" s="229" t="inlineStr">
        <is>
          <t>Coopér.</t>
        </is>
      </c>
      <c r="F820" s="229" t="inlineStr">
        <is>
          <t>Comm.</t>
        </is>
      </c>
      <c r="G820" s="229" t="inlineStr">
        <is>
          <t>Entraide</t>
        </is>
      </c>
      <c r="H820" s="230" t="inlineStr">
        <is>
          <t>Initiat.</t>
        </is>
      </c>
      <c r="I820" s="230" t="inlineStr">
        <is>
          <t>Gest.mat</t>
        </is>
      </c>
      <c r="J820" s="230" t="inlineStr">
        <is>
          <t>Orga.</t>
        </is>
      </c>
      <c r="K820" s="231" t="inlineStr">
        <is>
          <t>Imagin.</t>
        </is>
      </c>
      <c r="L820" s="231" t="inlineStr">
        <is>
          <t>Expr.art</t>
        </is>
      </c>
      <c r="M820" s="231" t="inlineStr">
        <is>
          <t>Expr.corp</t>
        </is>
      </c>
      <c r="N820" s="232" t="inlineStr">
        <is>
          <t>Coord.</t>
        </is>
      </c>
      <c r="O820" s="232" t="inlineStr">
        <is>
          <t>Endur.</t>
        </is>
      </c>
      <c r="P820" s="232" t="inlineStr">
        <is>
          <t>Esp.sport</t>
        </is>
      </c>
      <c r="Q820" s="267" t="inlineStr">
        <is>
          <t>MOY</t>
        </is>
      </c>
      <c r="R820" s="268" t="inlineStr">
        <is>
          <t>▼ Activité</t>
        </is>
      </c>
      <c r="S820" s="229" t="inlineStr">
        <is>
          <t>Règles</t>
        </is>
      </c>
      <c r="T820" s="229" t="inlineStr">
        <is>
          <t>Coopér.</t>
        </is>
      </c>
      <c r="U820" s="229" t="inlineStr">
        <is>
          <t>Comm.</t>
        </is>
      </c>
      <c r="V820" s="229" t="inlineStr">
        <is>
          <t>Entraide</t>
        </is>
      </c>
      <c r="W820" s="230" t="inlineStr">
        <is>
          <t>Initiat.</t>
        </is>
      </c>
      <c r="X820" s="230" t="inlineStr">
        <is>
          <t>Gest.mat</t>
        </is>
      </c>
      <c r="Y820" s="230" t="inlineStr">
        <is>
          <t>Orga.</t>
        </is>
      </c>
      <c r="Z820" s="231" t="inlineStr">
        <is>
          <t>Imagin.</t>
        </is>
      </c>
      <c r="AA820" s="231" t="inlineStr">
        <is>
          <t>Expr.art</t>
        </is>
      </c>
      <c r="AB820" s="231" t="inlineStr">
        <is>
          <t>Expr.corp</t>
        </is>
      </c>
      <c r="AC820" s="232" t="inlineStr">
        <is>
          <t>Coord.</t>
        </is>
      </c>
      <c r="AD820" s="232" t="inlineStr">
        <is>
          <t>Endur.</t>
        </is>
      </c>
      <c r="AE820" s="232" t="inlineStr">
        <is>
          <t>Esp.sport</t>
        </is>
      </c>
      <c r="AF820" s="267" t="inlineStr">
        <is>
          <t>MOY</t>
        </is>
      </c>
      <c r="AH820" s="229" t="inlineStr">
        <is>
          <t>Règles</t>
        </is>
      </c>
      <c r="AI820" s="229" t="inlineStr">
        <is>
          <t>Coopér.</t>
        </is>
      </c>
      <c r="AJ820" s="229" t="inlineStr">
        <is>
          <t>Comm.</t>
        </is>
      </c>
      <c r="AK820" s="229" t="inlineStr">
        <is>
          <t>Entraide</t>
        </is>
      </c>
      <c r="AL820" s="230" t="inlineStr">
        <is>
          <t>Initiat.</t>
        </is>
      </c>
      <c r="AM820" s="230" t="inlineStr">
        <is>
          <t>Gest.mat</t>
        </is>
      </c>
      <c r="AN820" s="230" t="inlineStr">
        <is>
          <t>Orga.</t>
        </is>
      </c>
      <c r="AO820" s="231" t="inlineStr">
        <is>
          <t>Imagin.</t>
        </is>
      </c>
      <c r="AP820" s="231" t="inlineStr">
        <is>
          <t>Expr.art</t>
        </is>
      </c>
      <c r="AQ820" s="231" t="inlineStr">
        <is>
          <t>Expr.corp</t>
        </is>
      </c>
      <c r="AR820" s="232" t="inlineStr">
        <is>
          <t>Coord.</t>
        </is>
      </c>
      <c r="AS820" s="232" t="inlineStr">
        <is>
          <t>Endur.</t>
        </is>
      </c>
      <c r="AT820" s="232" t="inlineStr">
        <is>
          <t>Esp.sport</t>
        </is>
      </c>
      <c r="AU820" s="269" t="inlineStr">
        <is>
          <t>MOY</t>
        </is>
      </c>
    </row>
    <row r="821" ht="14.4" customHeight="1" s="185">
      <c r="A821" s="255" t="n">
        <v>1</v>
      </c>
      <c r="B821" s="194">
        <f t="array" ref="B821:B821">IFERROR(INDEX(Liste_Enfants!B$4:B$53,SMALL(IF(Liste_Enfants!E$4:E$53="D",ROW(Liste_Enfants!E$4:E$53)-3),1))&amp;" "&amp;INDEX(Liste_Enfants!C$4:C$53,SMALL(IF(Liste_Enfants!E$4:E$53="D",ROW(Liste_Enfants!E$4:E$53)-3),1)),"")</f>
        <v/>
      </c>
      <c r="C821" s="235" t="n"/>
      <c r="D821" s="256" t="n"/>
      <c r="E821" s="256" t="n"/>
      <c r="F821" s="256" t="n"/>
      <c r="G821" s="256" t="n"/>
      <c r="H821" s="256" t="n"/>
      <c r="I821" s="256" t="n"/>
      <c r="J821" s="256" t="n"/>
      <c r="K821" s="256" t="n"/>
      <c r="L821" s="256" t="n"/>
      <c r="M821" s="256" t="n"/>
      <c r="N821" s="256" t="n"/>
      <c r="O821" s="256" t="n"/>
      <c r="P821" s="256" t="n"/>
      <c r="Q821" s="264">
        <f>IF(COUNTA(D821:P821)=0,"",ROUND(AVERAGE(D821:P821),1))</f>
        <v/>
      </c>
      <c r="S821" s="256" t="n"/>
      <c r="T821" s="256" t="n"/>
      <c r="U821" s="256" t="n"/>
      <c r="V821" s="256" t="n"/>
      <c r="W821" s="256" t="n"/>
      <c r="X821" s="256" t="n"/>
      <c r="Y821" s="256" t="n"/>
      <c r="Z821" s="256" t="n"/>
      <c r="AA821" s="256" t="n"/>
      <c r="AB821" s="256" t="n"/>
      <c r="AC821" s="256" t="n"/>
      <c r="AD821" s="256" t="n"/>
      <c r="AE821" s="256" t="n"/>
      <c r="AF821" s="264">
        <f>IF(COUNTA(S821:AE821)=0,"",ROUND(AVERAGE(S821:AE821),1))</f>
        <v/>
      </c>
      <c r="AH821" s="256" t="n"/>
      <c r="AI821" s="256" t="n"/>
      <c r="AJ821" s="256" t="n"/>
      <c r="AK821" s="256" t="n"/>
      <c r="AL821" s="256" t="n"/>
      <c r="AM821" s="256" t="n"/>
      <c r="AN821" s="256" t="n"/>
      <c r="AO821" s="256" t="n"/>
      <c r="AP821" s="256" t="n"/>
      <c r="AQ821" s="256" t="n"/>
      <c r="AR821" s="256" t="n"/>
      <c r="AS821" s="256" t="n"/>
      <c r="AT821" s="256" t="n"/>
      <c r="AU821" s="237">
        <f>IF(COUNTA(AH821:AT821)=0,"",ROUND(AVERAGE(AH821:AT821),1))</f>
        <v/>
      </c>
    </row>
    <row r="822" ht="14.4" customHeight="1" s="185">
      <c r="A822" s="255" t="n">
        <v>2</v>
      </c>
      <c r="B822" s="194">
        <f t="array" ref="B822:B822">IFERROR(INDEX(Liste_Enfants!B$4:B$53,SMALL(IF(Liste_Enfants!E$4:E$53="D",ROW(Liste_Enfants!E$4:E$53)-3),2))&amp;" "&amp;INDEX(Liste_Enfants!C$4:C$53,SMALL(IF(Liste_Enfants!E$4:E$53="D",ROW(Liste_Enfants!E$4:E$53)-3),2)),"")</f>
        <v/>
      </c>
      <c r="C822" s="235" t="n"/>
      <c r="D822" s="256" t="n"/>
      <c r="E822" s="256" t="n"/>
      <c r="F822" s="256" t="n"/>
      <c r="G822" s="256" t="n"/>
      <c r="H822" s="256" t="n"/>
      <c r="I822" s="256" t="n"/>
      <c r="J822" s="256" t="n"/>
      <c r="K822" s="256" t="n"/>
      <c r="L822" s="256" t="n"/>
      <c r="M822" s="256" t="n"/>
      <c r="N822" s="256" t="n"/>
      <c r="O822" s="256" t="n"/>
      <c r="P822" s="256" t="n"/>
      <c r="Q822" s="264">
        <f>IF(COUNTA(D822:P822)=0,"",ROUND(AVERAGE(D822:P822),1))</f>
        <v/>
      </c>
      <c r="S822" s="256" t="n"/>
      <c r="T822" s="256" t="n"/>
      <c r="U822" s="256" t="n"/>
      <c r="V822" s="256" t="n"/>
      <c r="W822" s="256" t="n"/>
      <c r="X822" s="256" t="n"/>
      <c r="Y822" s="256" t="n"/>
      <c r="Z822" s="256" t="n"/>
      <c r="AA822" s="256" t="n"/>
      <c r="AB822" s="256" t="n"/>
      <c r="AC822" s="256" t="n"/>
      <c r="AD822" s="256" t="n"/>
      <c r="AE822" s="256" t="n"/>
      <c r="AF822" s="264">
        <f>IF(COUNTA(S822:AE822)=0,"",ROUND(AVERAGE(S822:AE822),1))</f>
        <v/>
      </c>
      <c r="AH822" s="256" t="n"/>
      <c r="AI822" s="256" t="n"/>
      <c r="AJ822" s="256" t="n"/>
      <c r="AK822" s="256" t="n"/>
      <c r="AL822" s="256" t="n"/>
      <c r="AM822" s="256" t="n"/>
      <c r="AN822" s="256" t="n"/>
      <c r="AO822" s="256" t="n"/>
      <c r="AP822" s="256" t="n"/>
      <c r="AQ822" s="256" t="n"/>
      <c r="AR822" s="256" t="n"/>
      <c r="AS822" s="256" t="n"/>
      <c r="AT822" s="256" t="n"/>
      <c r="AU822" s="237">
        <f>IF(COUNTA(AH822:AT822)=0,"",ROUND(AVERAGE(AH822:AT822),1))</f>
        <v/>
      </c>
    </row>
    <row r="823" ht="14.4" customHeight="1" s="185">
      <c r="A823" s="255" t="n">
        <v>3</v>
      </c>
      <c r="B823" s="194">
        <f t="array" ref="B823:B823">IFERROR(INDEX(Liste_Enfants!B$4:B$53,SMALL(IF(Liste_Enfants!E$4:E$53="D",ROW(Liste_Enfants!E$4:E$53)-3),3))&amp;" "&amp;INDEX(Liste_Enfants!C$4:C$53,SMALL(IF(Liste_Enfants!E$4:E$53="D",ROW(Liste_Enfants!E$4:E$53)-3),3)),"")</f>
        <v/>
      </c>
      <c r="C823" s="235" t="n"/>
      <c r="D823" s="256" t="n"/>
      <c r="E823" s="256" t="n"/>
      <c r="F823" s="256" t="n"/>
      <c r="G823" s="256" t="n"/>
      <c r="H823" s="256" t="n"/>
      <c r="I823" s="256" t="n"/>
      <c r="J823" s="256" t="n"/>
      <c r="K823" s="256" t="n"/>
      <c r="L823" s="256" t="n"/>
      <c r="M823" s="256" t="n"/>
      <c r="N823" s="256" t="n"/>
      <c r="O823" s="256" t="n"/>
      <c r="P823" s="256" t="n"/>
      <c r="Q823" s="264">
        <f>IF(COUNTA(D823:P823)=0,"",ROUND(AVERAGE(D823:P823),1))</f>
        <v/>
      </c>
      <c r="S823" s="256" t="n"/>
      <c r="T823" s="256" t="n"/>
      <c r="U823" s="256" t="n"/>
      <c r="V823" s="256" t="n"/>
      <c r="W823" s="256" t="n"/>
      <c r="X823" s="256" t="n"/>
      <c r="Y823" s="256" t="n"/>
      <c r="Z823" s="256" t="n"/>
      <c r="AA823" s="256" t="n"/>
      <c r="AB823" s="256" t="n"/>
      <c r="AC823" s="256" t="n"/>
      <c r="AD823" s="256" t="n"/>
      <c r="AE823" s="256" t="n"/>
      <c r="AF823" s="264">
        <f>IF(COUNTA(S823:AE823)=0,"",ROUND(AVERAGE(S823:AE823),1))</f>
        <v/>
      </c>
      <c r="AH823" s="256" t="n"/>
      <c r="AI823" s="256" t="n"/>
      <c r="AJ823" s="256" t="n"/>
      <c r="AK823" s="256" t="n"/>
      <c r="AL823" s="256" t="n"/>
      <c r="AM823" s="256" t="n"/>
      <c r="AN823" s="256" t="n"/>
      <c r="AO823" s="256" t="n"/>
      <c r="AP823" s="256" t="n"/>
      <c r="AQ823" s="256" t="n"/>
      <c r="AR823" s="256" t="n"/>
      <c r="AS823" s="256" t="n"/>
      <c r="AT823" s="256" t="n"/>
      <c r="AU823" s="237">
        <f>IF(COUNTA(AH823:AT823)=0,"",ROUND(AVERAGE(AH823:AT823),1))</f>
        <v/>
      </c>
    </row>
    <row r="824" ht="14.4" customHeight="1" s="185">
      <c r="A824" s="255" t="n">
        <v>4</v>
      </c>
      <c r="B824" s="194">
        <f t="array" ref="B824:B824">IFERROR(INDEX(Liste_Enfants!B$4:B$53,SMALL(IF(Liste_Enfants!E$4:E$53="D",ROW(Liste_Enfants!E$4:E$53)-3),4))&amp;" "&amp;INDEX(Liste_Enfants!C$4:C$53,SMALL(IF(Liste_Enfants!E$4:E$53="D",ROW(Liste_Enfants!E$4:E$53)-3),4)),"")</f>
        <v/>
      </c>
      <c r="C824" s="235" t="n"/>
      <c r="D824" s="256" t="n"/>
      <c r="E824" s="256" t="n"/>
      <c r="F824" s="256" t="n"/>
      <c r="G824" s="256" t="n"/>
      <c r="H824" s="256" t="n"/>
      <c r="I824" s="256" t="n"/>
      <c r="J824" s="256" t="n"/>
      <c r="K824" s="256" t="n"/>
      <c r="L824" s="256" t="n"/>
      <c r="M824" s="256" t="n"/>
      <c r="N824" s="256" t="n"/>
      <c r="O824" s="256" t="n"/>
      <c r="P824" s="256" t="n"/>
      <c r="Q824" s="264">
        <f>IF(COUNTA(D824:P824)=0,"",ROUND(AVERAGE(D824:P824),1))</f>
        <v/>
      </c>
      <c r="S824" s="256" t="n"/>
      <c r="T824" s="256" t="n"/>
      <c r="U824" s="256" t="n"/>
      <c r="V824" s="256" t="n"/>
      <c r="W824" s="256" t="n"/>
      <c r="X824" s="256" t="n"/>
      <c r="Y824" s="256" t="n"/>
      <c r="Z824" s="256" t="n"/>
      <c r="AA824" s="256" t="n"/>
      <c r="AB824" s="256" t="n"/>
      <c r="AC824" s="256" t="n"/>
      <c r="AD824" s="256" t="n"/>
      <c r="AE824" s="256" t="n"/>
      <c r="AF824" s="264">
        <f>IF(COUNTA(S824:AE824)=0,"",ROUND(AVERAGE(S824:AE824),1))</f>
        <v/>
      </c>
      <c r="AH824" s="256" t="n"/>
      <c r="AI824" s="256" t="n"/>
      <c r="AJ824" s="256" t="n"/>
      <c r="AK824" s="256" t="n"/>
      <c r="AL824" s="256" t="n"/>
      <c r="AM824" s="256" t="n"/>
      <c r="AN824" s="256" t="n"/>
      <c r="AO824" s="256" t="n"/>
      <c r="AP824" s="256" t="n"/>
      <c r="AQ824" s="256" t="n"/>
      <c r="AR824" s="256" t="n"/>
      <c r="AS824" s="256" t="n"/>
      <c r="AT824" s="256" t="n"/>
      <c r="AU824" s="237">
        <f>IF(COUNTA(AH824:AT824)=0,"",ROUND(AVERAGE(AH824:AT824),1))</f>
        <v/>
      </c>
    </row>
    <row r="825" ht="14.4" customHeight="1" s="185">
      <c r="A825" s="255" t="n">
        <v>5</v>
      </c>
      <c r="B825" s="194">
        <f t="array" ref="B825:B825">IFERROR(INDEX(Liste_Enfants!B$4:B$53,SMALL(IF(Liste_Enfants!E$4:E$53="D",ROW(Liste_Enfants!E$4:E$53)-3),5))&amp;" "&amp;INDEX(Liste_Enfants!C$4:C$53,SMALL(IF(Liste_Enfants!E$4:E$53="D",ROW(Liste_Enfants!E$4:E$53)-3),5)),"")</f>
        <v/>
      </c>
      <c r="C825" s="235" t="n"/>
      <c r="D825" s="256" t="n"/>
      <c r="E825" s="256" t="n"/>
      <c r="F825" s="256" t="n"/>
      <c r="G825" s="256" t="n"/>
      <c r="H825" s="256" t="n"/>
      <c r="I825" s="256" t="n"/>
      <c r="J825" s="256" t="n"/>
      <c r="K825" s="256" t="n"/>
      <c r="L825" s="256" t="n"/>
      <c r="M825" s="256" t="n"/>
      <c r="N825" s="256" t="n"/>
      <c r="O825" s="256" t="n"/>
      <c r="P825" s="256" t="n"/>
      <c r="Q825" s="264">
        <f>IF(COUNTA(D825:P825)=0,"",ROUND(AVERAGE(D825:P825),1))</f>
        <v/>
      </c>
      <c r="S825" s="256" t="n"/>
      <c r="T825" s="256" t="n"/>
      <c r="U825" s="256" t="n"/>
      <c r="V825" s="256" t="n"/>
      <c r="W825" s="256" t="n"/>
      <c r="X825" s="256" t="n"/>
      <c r="Y825" s="256" t="n"/>
      <c r="Z825" s="256" t="n"/>
      <c r="AA825" s="256" t="n"/>
      <c r="AB825" s="256" t="n"/>
      <c r="AC825" s="256" t="n"/>
      <c r="AD825" s="256" t="n"/>
      <c r="AE825" s="256" t="n"/>
      <c r="AF825" s="264">
        <f>IF(COUNTA(S825:AE825)=0,"",ROUND(AVERAGE(S825:AE825),1))</f>
        <v/>
      </c>
      <c r="AH825" s="256" t="n"/>
      <c r="AI825" s="256" t="n"/>
      <c r="AJ825" s="256" t="n"/>
      <c r="AK825" s="256" t="n"/>
      <c r="AL825" s="256" t="n"/>
      <c r="AM825" s="256" t="n"/>
      <c r="AN825" s="256" t="n"/>
      <c r="AO825" s="256" t="n"/>
      <c r="AP825" s="256" t="n"/>
      <c r="AQ825" s="256" t="n"/>
      <c r="AR825" s="256" t="n"/>
      <c r="AS825" s="256" t="n"/>
      <c r="AT825" s="256" t="n"/>
      <c r="AU825" s="237">
        <f>IF(COUNTA(AH825:AT825)=0,"",ROUND(AVERAGE(AH825:AT825),1))</f>
        <v/>
      </c>
    </row>
    <row r="826" ht="14.4" customHeight="1" s="185">
      <c r="A826" s="255" t="n">
        <v>6</v>
      </c>
      <c r="B826" s="194">
        <f t="array" ref="B826:B826">IFERROR(INDEX(Liste_Enfants!B$4:B$53,SMALL(IF(Liste_Enfants!E$4:E$53="D",ROW(Liste_Enfants!E$4:E$53)-3),6))&amp;" "&amp;INDEX(Liste_Enfants!C$4:C$53,SMALL(IF(Liste_Enfants!E$4:E$53="D",ROW(Liste_Enfants!E$4:E$53)-3),6)),"")</f>
        <v/>
      </c>
      <c r="C826" s="235" t="n"/>
      <c r="D826" s="256" t="n"/>
      <c r="E826" s="256" t="n"/>
      <c r="F826" s="256" t="n"/>
      <c r="G826" s="256" t="n"/>
      <c r="H826" s="256" t="n"/>
      <c r="I826" s="256" t="n"/>
      <c r="J826" s="256" t="n"/>
      <c r="K826" s="256" t="n"/>
      <c r="L826" s="256" t="n"/>
      <c r="M826" s="256" t="n"/>
      <c r="N826" s="256" t="n"/>
      <c r="O826" s="256" t="n"/>
      <c r="P826" s="256" t="n"/>
      <c r="Q826" s="264">
        <f>IF(COUNTA(D826:P826)=0,"",ROUND(AVERAGE(D826:P826),1))</f>
        <v/>
      </c>
      <c r="S826" s="256" t="n"/>
      <c r="T826" s="256" t="n"/>
      <c r="U826" s="256" t="n"/>
      <c r="V826" s="256" t="n"/>
      <c r="W826" s="256" t="n"/>
      <c r="X826" s="256" t="n"/>
      <c r="Y826" s="256" t="n"/>
      <c r="Z826" s="256" t="n"/>
      <c r="AA826" s="256" t="n"/>
      <c r="AB826" s="256" t="n"/>
      <c r="AC826" s="256" t="n"/>
      <c r="AD826" s="256" t="n"/>
      <c r="AE826" s="256" t="n"/>
      <c r="AF826" s="264">
        <f>IF(COUNTA(S826:AE826)=0,"",ROUND(AVERAGE(S826:AE826),1))</f>
        <v/>
      </c>
      <c r="AH826" s="256" t="n"/>
      <c r="AI826" s="256" t="n"/>
      <c r="AJ826" s="256" t="n"/>
      <c r="AK826" s="256" t="n"/>
      <c r="AL826" s="256" t="n"/>
      <c r="AM826" s="256" t="n"/>
      <c r="AN826" s="256" t="n"/>
      <c r="AO826" s="256" t="n"/>
      <c r="AP826" s="256" t="n"/>
      <c r="AQ826" s="256" t="n"/>
      <c r="AR826" s="256" t="n"/>
      <c r="AS826" s="256" t="n"/>
      <c r="AT826" s="256" t="n"/>
      <c r="AU826" s="237">
        <f>IF(COUNTA(AH826:AT826)=0,"",ROUND(AVERAGE(AH826:AT826),1))</f>
        <v/>
      </c>
    </row>
    <row r="827" ht="14.4" customHeight="1" s="185">
      <c r="A827" s="255" t="n">
        <v>7</v>
      </c>
      <c r="B827" s="194">
        <f t="array" ref="B827:B827">IFERROR(INDEX(Liste_Enfants!B$4:B$53,SMALL(IF(Liste_Enfants!E$4:E$53="D",ROW(Liste_Enfants!E$4:E$53)-3),7))&amp;" "&amp;INDEX(Liste_Enfants!C$4:C$53,SMALL(IF(Liste_Enfants!E$4:E$53="D",ROW(Liste_Enfants!E$4:E$53)-3),7)),"")</f>
        <v/>
      </c>
      <c r="C827" s="235" t="n"/>
      <c r="D827" s="256" t="n"/>
      <c r="E827" s="256" t="n"/>
      <c r="F827" s="256" t="n"/>
      <c r="G827" s="256" t="n"/>
      <c r="H827" s="256" t="n"/>
      <c r="I827" s="256" t="n"/>
      <c r="J827" s="256" t="n"/>
      <c r="K827" s="256" t="n"/>
      <c r="L827" s="256" t="n"/>
      <c r="M827" s="256" t="n"/>
      <c r="N827" s="256" t="n"/>
      <c r="O827" s="256" t="n"/>
      <c r="P827" s="256" t="n"/>
      <c r="Q827" s="264">
        <f>IF(COUNTA(D827:P827)=0,"",ROUND(AVERAGE(D827:P827),1))</f>
        <v/>
      </c>
      <c r="S827" s="256" t="n"/>
      <c r="T827" s="256" t="n"/>
      <c r="U827" s="256" t="n"/>
      <c r="V827" s="256" t="n"/>
      <c r="W827" s="256" t="n"/>
      <c r="X827" s="256" t="n"/>
      <c r="Y827" s="256" t="n"/>
      <c r="Z827" s="256" t="n"/>
      <c r="AA827" s="256" t="n"/>
      <c r="AB827" s="256" t="n"/>
      <c r="AC827" s="256" t="n"/>
      <c r="AD827" s="256" t="n"/>
      <c r="AE827" s="256" t="n"/>
      <c r="AF827" s="264">
        <f>IF(COUNTA(S827:AE827)=0,"",ROUND(AVERAGE(S827:AE827),1))</f>
        <v/>
      </c>
      <c r="AH827" s="256" t="n"/>
      <c r="AI827" s="256" t="n"/>
      <c r="AJ827" s="256" t="n"/>
      <c r="AK827" s="256" t="n"/>
      <c r="AL827" s="256" t="n"/>
      <c r="AM827" s="256" t="n"/>
      <c r="AN827" s="256" t="n"/>
      <c r="AO827" s="256" t="n"/>
      <c r="AP827" s="256" t="n"/>
      <c r="AQ827" s="256" t="n"/>
      <c r="AR827" s="256" t="n"/>
      <c r="AS827" s="256" t="n"/>
      <c r="AT827" s="256" t="n"/>
      <c r="AU827" s="237">
        <f>IF(COUNTA(AH827:AT827)=0,"",ROUND(AVERAGE(AH827:AT827),1))</f>
        <v/>
      </c>
    </row>
    <row r="828" ht="14.4" customHeight="1" s="185">
      <c r="A828" s="255" t="n">
        <v>8</v>
      </c>
      <c r="B828" s="194">
        <f t="array" ref="B828:B828">IFERROR(INDEX(Liste_Enfants!B$4:B$53,SMALL(IF(Liste_Enfants!E$4:E$53="D",ROW(Liste_Enfants!E$4:E$53)-3),8))&amp;" "&amp;INDEX(Liste_Enfants!C$4:C$53,SMALL(IF(Liste_Enfants!E$4:E$53="D",ROW(Liste_Enfants!E$4:E$53)-3),8)),"")</f>
        <v/>
      </c>
      <c r="C828" s="235" t="n"/>
      <c r="D828" s="256" t="n"/>
      <c r="E828" s="256" t="n"/>
      <c r="F828" s="256" t="n"/>
      <c r="G828" s="256" t="n"/>
      <c r="H828" s="256" t="n"/>
      <c r="I828" s="256" t="n"/>
      <c r="J828" s="256" t="n"/>
      <c r="K828" s="256" t="n"/>
      <c r="L828" s="256" t="n"/>
      <c r="M828" s="256" t="n"/>
      <c r="N828" s="256" t="n"/>
      <c r="O828" s="256" t="n"/>
      <c r="P828" s="256" t="n"/>
      <c r="Q828" s="264">
        <f>IF(COUNTA(D828:P828)=0,"",ROUND(AVERAGE(D828:P828),1))</f>
        <v/>
      </c>
      <c r="S828" s="256" t="n"/>
      <c r="T828" s="256" t="n"/>
      <c r="U828" s="256" t="n"/>
      <c r="V828" s="256" t="n"/>
      <c r="W828" s="256" t="n"/>
      <c r="X828" s="256" t="n"/>
      <c r="Y828" s="256" t="n"/>
      <c r="Z828" s="256" t="n"/>
      <c r="AA828" s="256" t="n"/>
      <c r="AB828" s="256" t="n"/>
      <c r="AC828" s="256" t="n"/>
      <c r="AD828" s="256" t="n"/>
      <c r="AE828" s="256" t="n"/>
      <c r="AF828" s="264">
        <f>IF(COUNTA(S828:AE828)=0,"",ROUND(AVERAGE(S828:AE828),1))</f>
        <v/>
      </c>
      <c r="AH828" s="256" t="n"/>
      <c r="AI828" s="256" t="n"/>
      <c r="AJ828" s="256" t="n"/>
      <c r="AK828" s="256" t="n"/>
      <c r="AL828" s="256" t="n"/>
      <c r="AM828" s="256" t="n"/>
      <c r="AN828" s="256" t="n"/>
      <c r="AO828" s="256" t="n"/>
      <c r="AP828" s="256" t="n"/>
      <c r="AQ828" s="256" t="n"/>
      <c r="AR828" s="256" t="n"/>
      <c r="AS828" s="256" t="n"/>
      <c r="AT828" s="256" t="n"/>
      <c r="AU828" s="237">
        <f>IF(COUNTA(AH828:AT828)=0,"",ROUND(AVERAGE(AH828:AT828),1))</f>
        <v/>
      </c>
    </row>
    <row r="829" ht="14.4" customHeight="1" s="185">
      <c r="A829" s="255" t="n">
        <v>9</v>
      </c>
      <c r="B829" s="194">
        <f t="array" ref="B829:B829">IFERROR(INDEX(Liste_Enfants!B$4:B$53,SMALL(IF(Liste_Enfants!E$4:E$53="D",ROW(Liste_Enfants!E$4:E$53)-3),9))&amp;" "&amp;INDEX(Liste_Enfants!C$4:C$53,SMALL(IF(Liste_Enfants!E$4:E$53="D",ROW(Liste_Enfants!E$4:E$53)-3),9)),"")</f>
        <v/>
      </c>
      <c r="C829" s="235" t="n"/>
      <c r="D829" s="256" t="n"/>
      <c r="E829" s="256" t="n"/>
      <c r="F829" s="256" t="n"/>
      <c r="G829" s="256" t="n"/>
      <c r="H829" s="256" t="n"/>
      <c r="I829" s="256" t="n"/>
      <c r="J829" s="256" t="n"/>
      <c r="K829" s="256" t="n"/>
      <c r="L829" s="256" t="n"/>
      <c r="M829" s="256" t="n"/>
      <c r="N829" s="256" t="n"/>
      <c r="O829" s="256" t="n"/>
      <c r="P829" s="256" t="n"/>
      <c r="Q829" s="264">
        <f>IF(COUNTA(D829:P829)=0,"",ROUND(AVERAGE(D829:P829),1))</f>
        <v/>
      </c>
      <c r="S829" s="256" t="n"/>
      <c r="T829" s="256" t="n"/>
      <c r="U829" s="256" t="n"/>
      <c r="V829" s="256" t="n"/>
      <c r="W829" s="256" t="n"/>
      <c r="X829" s="256" t="n"/>
      <c r="Y829" s="256" t="n"/>
      <c r="Z829" s="256" t="n"/>
      <c r="AA829" s="256" t="n"/>
      <c r="AB829" s="256" t="n"/>
      <c r="AC829" s="256" t="n"/>
      <c r="AD829" s="256" t="n"/>
      <c r="AE829" s="256" t="n"/>
      <c r="AF829" s="264">
        <f>IF(COUNTA(S829:AE829)=0,"",ROUND(AVERAGE(S829:AE829),1))</f>
        <v/>
      </c>
      <c r="AH829" s="256" t="n"/>
      <c r="AI829" s="256" t="n"/>
      <c r="AJ829" s="256" t="n"/>
      <c r="AK829" s="256" t="n"/>
      <c r="AL829" s="256" t="n"/>
      <c r="AM829" s="256" t="n"/>
      <c r="AN829" s="256" t="n"/>
      <c r="AO829" s="256" t="n"/>
      <c r="AP829" s="256" t="n"/>
      <c r="AQ829" s="256" t="n"/>
      <c r="AR829" s="256" t="n"/>
      <c r="AS829" s="256" t="n"/>
      <c r="AT829" s="256" t="n"/>
      <c r="AU829" s="237">
        <f>IF(COUNTA(AH829:AT829)=0,"",ROUND(AVERAGE(AH829:AT829),1))</f>
        <v/>
      </c>
    </row>
    <row r="830" ht="14.4" customHeight="1" s="185">
      <c r="A830" s="255" t="n">
        <v>10</v>
      </c>
      <c r="B830" s="194">
        <f t="array" ref="B830:B830">IFERROR(INDEX(Liste_Enfants!B$4:B$53,SMALL(IF(Liste_Enfants!E$4:E$53="D",ROW(Liste_Enfants!E$4:E$53)-3),10))&amp;" "&amp;INDEX(Liste_Enfants!C$4:C$53,SMALL(IF(Liste_Enfants!E$4:E$53="D",ROW(Liste_Enfants!E$4:E$53)-3),10)),"")</f>
        <v/>
      </c>
      <c r="C830" s="235" t="n"/>
      <c r="D830" s="256" t="n"/>
      <c r="E830" s="256" t="n"/>
      <c r="F830" s="256" t="n"/>
      <c r="G830" s="256" t="n"/>
      <c r="H830" s="256" t="n"/>
      <c r="I830" s="256" t="n"/>
      <c r="J830" s="256" t="n"/>
      <c r="K830" s="256" t="n"/>
      <c r="L830" s="256" t="n"/>
      <c r="M830" s="256" t="n"/>
      <c r="N830" s="256" t="n"/>
      <c r="O830" s="256" t="n"/>
      <c r="P830" s="256" t="n"/>
      <c r="Q830" s="264">
        <f>IF(COUNTA(D830:P830)=0,"",ROUND(AVERAGE(D830:P830),1))</f>
        <v/>
      </c>
      <c r="S830" s="256" t="n"/>
      <c r="T830" s="256" t="n"/>
      <c r="U830" s="256" t="n"/>
      <c r="V830" s="256" t="n"/>
      <c r="W830" s="256" t="n"/>
      <c r="X830" s="256" t="n"/>
      <c r="Y830" s="256" t="n"/>
      <c r="Z830" s="256" t="n"/>
      <c r="AA830" s="256" t="n"/>
      <c r="AB830" s="256" t="n"/>
      <c r="AC830" s="256" t="n"/>
      <c r="AD830" s="256" t="n"/>
      <c r="AE830" s="256" t="n"/>
      <c r="AF830" s="264">
        <f>IF(COUNTA(S830:AE830)=0,"",ROUND(AVERAGE(S830:AE830),1))</f>
        <v/>
      </c>
      <c r="AH830" s="256" t="n"/>
      <c r="AI830" s="256" t="n"/>
      <c r="AJ830" s="256" t="n"/>
      <c r="AK830" s="256" t="n"/>
      <c r="AL830" s="256" t="n"/>
      <c r="AM830" s="256" t="n"/>
      <c r="AN830" s="256" t="n"/>
      <c r="AO830" s="256" t="n"/>
      <c r="AP830" s="256" t="n"/>
      <c r="AQ830" s="256" t="n"/>
      <c r="AR830" s="256" t="n"/>
      <c r="AS830" s="256" t="n"/>
      <c r="AT830" s="256" t="n"/>
      <c r="AU830" s="237">
        <f>IF(COUNTA(AH830:AT830)=0,"",ROUND(AVERAGE(AH830:AT830),1))</f>
        <v/>
      </c>
    </row>
    <row r="831" ht="14.4" customHeight="1" s="185">
      <c r="A831" s="255" t="n">
        <v>11</v>
      </c>
      <c r="B831" s="194">
        <f t="array" ref="B831:B831">IFERROR(INDEX(Liste_Enfants!B$4:B$53,SMALL(IF(Liste_Enfants!E$4:E$53="D",ROW(Liste_Enfants!E$4:E$53)-3),11))&amp;" "&amp;INDEX(Liste_Enfants!C$4:C$53,SMALL(IF(Liste_Enfants!E$4:E$53="D",ROW(Liste_Enfants!E$4:E$53)-3),11)),"")</f>
        <v/>
      </c>
      <c r="C831" s="235" t="n"/>
      <c r="D831" s="256" t="n"/>
      <c r="E831" s="256" t="n"/>
      <c r="F831" s="256" t="n"/>
      <c r="G831" s="256" t="n"/>
      <c r="H831" s="256" t="n"/>
      <c r="I831" s="256" t="n"/>
      <c r="J831" s="256" t="n"/>
      <c r="K831" s="256" t="n"/>
      <c r="L831" s="256" t="n"/>
      <c r="M831" s="256" t="n"/>
      <c r="N831" s="256" t="n"/>
      <c r="O831" s="256" t="n"/>
      <c r="P831" s="256" t="n"/>
      <c r="Q831" s="264">
        <f>IF(COUNTA(D831:P831)=0,"",ROUND(AVERAGE(D831:P831),1))</f>
        <v/>
      </c>
      <c r="S831" s="256" t="n"/>
      <c r="T831" s="256" t="n"/>
      <c r="U831" s="256" t="n"/>
      <c r="V831" s="256" t="n"/>
      <c r="W831" s="256" t="n"/>
      <c r="X831" s="256" t="n"/>
      <c r="Y831" s="256" t="n"/>
      <c r="Z831" s="256" t="n"/>
      <c r="AA831" s="256" t="n"/>
      <c r="AB831" s="256" t="n"/>
      <c r="AC831" s="256" t="n"/>
      <c r="AD831" s="256" t="n"/>
      <c r="AE831" s="256" t="n"/>
      <c r="AF831" s="264">
        <f>IF(COUNTA(S831:AE831)=0,"",ROUND(AVERAGE(S831:AE831),1))</f>
        <v/>
      </c>
      <c r="AH831" s="256" t="n"/>
      <c r="AI831" s="256" t="n"/>
      <c r="AJ831" s="256" t="n"/>
      <c r="AK831" s="256" t="n"/>
      <c r="AL831" s="256" t="n"/>
      <c r="AM831" s="256" t="n"/>
      <c r="AN831" s="256" t="n"/>
      <c r="AO831" s="256" t="n"/>
      <c r="AP831" s="256" t="n"/>
      <c r="AQ831" s="256" t="n"/>
      <c r="AR831" s="256" t="n"/>
      <c r="AS831" s="256" t="n"/>
      <c r="AT831" s="256" t="n"/>
      <c r="AU831" s="237">
        <f>IF(COUNTA(AH831:AT831)=0,"",ROUND(AVERAGE(AH831:AT831),1))</f>
        <v/>
      </c>
    </row>
    <row r="832" ht="14.4" customHeight="1" s="185">
      <c r="A832" s="255" t="n">
        <v>12</v>
      </c>
      <c r="B832" s="194">
        <f t="array" ref="B832:B832">IFERROR(INDEX(Liste_Enfants!B$4:B$53,SMALL(IF(Liste_Enfants!E$4:E$53="D",ROW(Liste_Enfants!E$4:E$53)-3),12))&amp;" "&amp;INDEX(Liste_Enfants!C$4:C$53,SMALL(IF(Liste_Enfants!E$4:E$53="D",ROW(Liste_Enfants!E$4:E$53)-3),12)),"")</f>
        <v/>
      </c>
      <c r="C832" s="235" t="n"/>
      <c r="D832" s="256" t="n"/>
      <c r="E832" s="256" t="n"/>
      <c r="F832" s="256" t="n"/>
      <c r="G832" s="256" t="n"/>
      <c r="H832" s="256" t="n"/>
      <c r="I832" s="256" t="n"/>
      <c r="J832" s="256" t="n"/>
      <c r="K832" s="256" t="n"/>
      <c r="L832" s="256" t="n"/>
      <c r="M832" s="256" t="n"/>
      <c r="N832" s="256" t="n"/>
      <c r="O832" s="256" t="n"/>
      <c r="P832" s="256" t="n"/>
      <c r="Q832" s="264">
        <f>IF(COUNTA(D832:P832)=0,"",ROUND(AVERAGE(D832:P832),1))</f>
        <v/>
      </c>
      <c r="S832" s="256" t="n"/>
      <c r="T832" s="256" t="n"/>
      <c r="U832" s="256" t="n"/>
      <c r="V832" s="256" t="n"/>
      <c r="W832" s="256" t="n"/>
      <c r="X832" s="256" t="n"/>
      <c r="Y832" s="256" t="n"/>
      <c r="Z832" s="256" t="n"/>
      <c r="AA832" s="256" t="n"/>
      <c r="AB832" s="256" t="n"/>
      <c r="AC832" s="256" t="n"/>
      <c r="AD832" s="256" t="n"/>
      <c r="AE832" s="256" t="n"/>
      <c r="AF832" s="264">
        <f>IF(COUNTA(S832:AE832)=0,"",ROUND(AVERAGE(S832:AE832),1))</f>
        <v/>
      </c>
      <c r="AH832" s="256" t="n"/>
      <c r="AI832" s="256" t="n"/>
      <c r="AJ832" s="256" t="n"/>
      <c r="AK832" s="256" t="n"/>
      <c r="AL832" s="256" t="n"/>
      <c r="AM832" s="256" t="n"/>
      <c r="AN832" s="256" t="n"/>
      <c r="AO832" s="256" t="n"/>
      <c r="AP832" s="256" t="n"/>
      <c r="AQ832" s="256" t="n"/>
      <c r="AR832" s="256" t="n"/>
      <c r="AS832" s="256" t="n"/>
      <c r="AT832" s="256" t="n"/>
      <c r="AU832" s="237">
        <f>IF(COUNTA(AH832:AT832)=0,"",ROUND(AVERAGE(AH832:AT832),1))</f>
        <v/>
      </c>
    </row>
    <row r="833" ht="14.4" customHeight="1" s="185">
      <c r="A833" s="255" t="n">
        <v>13</v>
      </c>
      <c r="B833" s="194">
        <f t="array" ref="B833:B833">IFERROR(INDEX(Liste_Enfants!B$4:B$53,SMALL(IF(Liste_Enfants!E$4:E$53="D",ROW(Liste_Enfants!E$4:E$53)-3),13))&amp;" "&amp;INDEX(Liste_Enfants!C$4:C$53,SMALL(IF(Liste_Enfants!E$4:E$53="D",ROW(Liste_Enfants!E$4:E$53)-3),13)),"")</f>
        <v/>
      </c>
      <c r="C833" s="235" t="n"/>
      <c r="D833" s="256" t="n"/>
      <c r="E833" s="256" t="n"/>
      <c r="F833" s="256" t="n"/>
      <c r="G833" s="256" t="n"/>
      <c r="H833" s="256" t="n"/>
      <c r="I833" s="256" t="n"/>
      <c r="J833" s="256" t="n"/>
      <c r="K833" s="256" t="n"/>
      <c r="L833" s="256" t="n"/>
      <c r="M833" s="256" t="n"/>
      <c r="N833" s="256" t="n"/>
      <c r="O833" s="256" t="n"/>
      <c r="P833" s="256" t="n"/>
      <c r="Q833" s="264">
        <f>IF(COUNTA(D833:P833)=0,"",ROUND(AVERAGE(D833:P833),1))</f>
        <v/>
      </c>
      <c r="S833" s="256" t="n"/>
      <c r="T833" s="256" t="n"/>
      <c r="U833" s="256" t="n"/>
      <c r="V833" s="256" t="n"/>
      <c r="W833" s="256" t="n"/>
      <c r="X833" s="256" t="n"/>
      <c r="Y833" s="256" t="n"/>
      <c r="Z833" s="256" t="n"/>
      <c r="AA833" s="256" t="n"/>
      <c r="AB833" s="256" t="n"/>
      <c r="AC833" s="256" t="n"/>
      <c r="AD833" s="256" t="n"/>
      <c r="AE833" s="256" t="n"/>
      <c r="AF833" s="264">
        <f>IF(COUNTA(S833:AE833)=0,"",ROUND(AVERAGE(S833:AE833),1))</f>
        <v/>
      </c>
      <c r="AH833" s="256" t="n"/>
      <c r="AI833" s="256" t="n"/>
      <c r="AJ833" s="256" t="n"/>
      <c r="AK833" s="256" t="n"/>
      <c r="AL833" s="256" t="n"/>
      <c r="AM833" s="256" t="n"/>
      <c r="AN833" s="256" t="n"/>
      <c r="AO833" s="256" t="n"/>
      <c r="AP833" s="256" t="n"/>
      <c r="AQ833" s="256" t="n"/>
      <c r="AR833" s="256" t="n"/>
      <c r="AS833" s="256" t="n"/>
      <c r="AT833" s="256" t="n"/>
      <c r="AU833" s="237">
        <f>IF(COUNTA(AH833:AT833)=0,"",ROUND(AVERAGE(AH833:AT833),1))</f>
        <v/>
      </c>
    </row>
    <row r="834" ht="14.4" customHeight="1" s="185">
      <c r="A834" s="255" t="n">
        <v>14</v>
      </c>
      <c r="B834" s="194">
        <f t="array" ref="B834:B834">IFERROR(INDEX(Liste_Enfants!B$4:B$53,SMALL(IF(Liste_Enfants!E$4:E$53="D",ROW(Liste_Enfants!E$4:E$53)-3),14))&amp;" "&amp;INDEX(Liste_Enfants!C$4:C$53,SMALL(IF(Liste_Enfants!E$4:E$53="D",ROW(Liste_Enfants!E$4:E$53)-3),14)),"")</f>
        <v/>
      </c>
      <c r="C834" s="235" t="n"/>
      <c r="D834" s="256" t="n"/>
      <c r="E834" s="256" t="n"/>
      <c r="F834" s="256" t="n"/>
      <c r="G834" s="256" t="n"/>
      <c r="H834" s="256" t="n"/>
      <c r="I834" s="256" t="n"/>
      <c r="J834" s="256" t="n"/>
      <c r="K834" s="256" t="n"/>
      <c r="L834" s="256" t="n"/>
      <c r="M834" s="256" t="n"/>
      <c r="N834" s="256" t="n"/>
      <c r="O834" s="256" t="n"/>
      <c r="P834" s="256" t="n"/>
      <c r="Q834" s="264">
        <f>IF(COUNTA(D834:P834)=0,"",ROUND(AVERAGE(D834:P834),1))</f>
        <v/>
      </c>
      <c r="S834" s="256" t="n"/>
      <c r="T834" s="256" t="n"/>
      <c r="U834" s="256" t="n"/>
      <c r="V834" s="256" t="n"/>
      <c r="W834" s="256" t="n"/>
      <c r="X834" s="256" t="n"/>
      <c r="Y834" s="256" t="n"/>
      <c r="Z834" s="256" t="n"/>
      <c r="AA834" s="256" t="n"/>
      <c r="AB834" s="256" t="n"/>
      <c r="AC834" s="256" t="n"/>
      <c r="AD834" s="256" t="n"/>
      <c r="AE834" s="256" t="n"/>
      <c r="AF834" s="264">
        <f>IF(COUNTA(S834:AE834)=0,"",ROUND(AVERAGE(S834:AE834),1))</f>
        <v/>
      </c>
      <c r="AH834" s="256" t="n"/>
      <c r="AI834" s="256" t="n"/>
      <c r="AJ834" s="256" t="n"/>
      <c r="AK834" s="256" t="n"/>
      <c r="AL834" s="256" t="n"/>
      <c r="AM834" s="256" t="n"/>
      <c r="AN834" s="256" t="n"/>
      <c r="AO834" s="256" t="n"/>
      <c r="AP834" s="256" t="n"/>
      <c r="AQ834" s="256" t="n"/>
      <c r="AR834" s="256" t="n"/>
      <c r="AS834" s="256" t="n"/>
      <c r="AT834" s="256" t="n"/>
      <c r="AU834" s="237">
        <f>IF(COUNTA(AH834:AT834)=0,"",ROUND(AVERAGE(AH834:AT834),1))</f>
        <v/>
      </c>
    </row>
    <row r="835" ht="14.4" customHeight="1" s="185">
      <c r="A835" s="255" t="n">
        <v>15</v>
      </c>
      <c r="B835" s="194">
        <f t="array" ref="B835:B835">IFERROR(INDEX(Liste_Enfants!B$4:B$53,SMALL(IF(Liste_Enfants!E$4:E$53="D",ROW(Liste_Enfants!E$4:E$53)-3),15))&amp;" "&amp;INDEX(Liste_Enfants!C$4:C$53,SMALL(IF(Liste_Enfants!E$4:E$53="D",ROW(Liste_Enfants!E$4:E$53)-3),15)),"")</f>
        <v/>
      </c>
      <c r="C835" s="235" t="n"/>
      <c r="D835" s="256" t="n"/>
      <c r="E835" s="256" t="n"/>
      <c r="F835" s="256" t="n"/>
      <c r="G835" s="256" t="n"/>
      <c r="H835" s="256" t="n"/>
      <c r="I835" s="256" t="n"/>
      <c r="J835" s="256" t="n"/>
      <c r="K835" s="256" t="n"/>
      <c r="L835" s="256" t="n"/>
      <c r="M835" s="256" t="n"/>
      <c r="N835" s="256" t="n"/>
      <c r="O835" s="256" t="n"/>
      <c r="P835" s="256" t="n"/>
      <c r="Q835" s="264">
        <f>IF(COUNTA(D835:P835)=0,"",ROUND(AVERAGE(D835:P835),1))</f>
        <v/>
      </c>
      <c r="S835" s="256" t="n"/>
      <c r="T835" s="256" t="n"/>
      <c r="U835" s="256" t="n"/>
      <c r="V835" s="256" t="n"/>
      <c r="W835" s="256" t="n"/>
      <c r="X835" s="256" t="n"/>
      <c r="Y835" s="256" t="n"/>
      <c r="Z835" s="256" t="n"/>
      <c r="AA835" s="256" t="n"/>
      <c r="AB835" s="256" t="n"/>
      <c r="AC835" s="256" t="n"/>
      <c r="AD835" s="256" t="n"/>
      <c r="AE835" s="256" t="n"/>
      <c r="AF835" s="264">
        <f>IF(COUNTA(S835:AE835)=0,"",ROUND(AVERAGE(S835:AE835),1))</f>
        <v/>
      </c>
      <c r="AH835" s="256" t="n"/>
      <c r="AI835" s="256" t="n"/>
      <c r="AJ835" s="256" t="n"/>
      <c r="AK835" s="256" t="n"/>
      <c r="AL835" s="256" t="n"/>
      <c r="AM835" s="256" t="n"/>
      <c r="AN835" s="256" t="n"/>
      <c r="AO835" s="256" t="n"/>
      <c r="AP835" s="256" t="n"/>
      <c r="AQ835" s="256" t="n"/>
      <c r="AR835" s="256" t="n"/>
      <c r="AS835" s="256" t="n"/>
      <c r="AT835" s="256" t="n"/>
      <c r="AU835" s="237">
        <f>IF(COUNTA(AH835:AT835)=0,"",ROUND(AVERAGE(AH835:AT835),1))</f>
        <v/>
      </c>
    </row>
    <row r="836" ht="14.4" customHeight="1" s="185">
      <c r="A836" s="257" t="inlineStr">
        <is>
          <t>📊 MOY.</t>
        </is>
      </c>
      <c r="C836" s="235" t="n"/>
      <c r="D836" s="258">
        <f>IF(COUNTA(D821:D835)=0,"",ROUND(AVERAGE(D821:D835),1))</f>
        <v/>
      </c>
      <c r="E836" s="258">
        <f>IF(COUNTA(E821:E835)=0,"",ROUND(AVERAGE(E821:E835),1))</f>
        <v/>
      </c>
      <c r="F836" s="258">
        <f>IF(COUNTA(F821:F835)=0,"",ROUND(AVERAGE(F821:F835),1))</f>
        <v/>
      </c>
      <c r="G836" s="258">
        <f>IF(COUNTA(G821:G835)=0,"",ROUND(AVERAGE(G821:G835),1))</f>
        <v/>
      </c>
      <c r="H836" s="258">
        <f>IF(COUNTA(H821:H835)=0,"",ROUND(AVERAGE(H821:H835),1))</f>
        <v/>
      </c>
      <c r="I836" s="258">
        <f>IF(COUNTA(I821:I835)=0,"",ROUND(AVERAGE(I821:I835),1))</f>
        <v/>
      </c>
      <c r="J836" s="258">
        <f>IF(COUNTA(J821:J835)=0,"",ROUND(AVERAGE(J821:J835),1))</f>
        <v/>
      </c>
      <c r="K836" s="258">
        <f>IF(COUNTA(K821:K835)=0,"",ROUND(AVERAGE(K821:K835),1))</f>
        <v/>
      </c>
      <c r="L836" s="258">
        <f>IF(COUNTA(L821:L835)=0,"",ROUND(AVERAGE(L821:L835),1))</f>
        <v/>
      </c>
      <c r="M836" s="258">
        <f>IF(COUNTA(M821:M835)=0,"",ROUND(AVERAGE(M821:M835),1))</f>
        <v/>
      </c>
      <c r="N836" s="258">
        <f>IF(COUNTA(N821:N835)=0,"",ROUND(AVERAGE(N821:N835),1))</f>
        <v/>
      </c>
      <c r="O836" s="258">
        <f>IF(COUNTA(O821:O835)=0,"",ROUND(AVERAGE(O821:O835),1))</f>
        <v/>
      </c>
      <c r="P836" s="258">
        <f>IF(COUNTA(P821:P835)=0,"",ROUND(AVERAGE(P821:P835),1))</f>
        <v/>
      </c>
      <c r="Q836" s="265">
        <f>IF(COUNTA(Q821:Q835)=0,"",ROUND(AVERAGE(Q821:Q835),1))</f>
        <v/>
      </c>
      <c r="S836" s="258">
        <f>IF(COUNTA(S821:S835)=0,"",ROUND(AVERAGE(S821:S835),1))</f>
        <v/>
      </c>
      <c r="T836" s="258">
        <f>IF(COUNTA(T821:T835)=0,"",ROUND(AVERAGE(T821:T835),1))</f>
        <v/>
      </c>
      <c r="U836" s="258">
        <f>IF(COUNTA(U821:U835)=0,"",ROUND(AVERAGE(U821:U835),1))</f>
        <v/>
      </c>
      <c r="V836" s="258">
        <f>IF(COUNTA(V821:V835)=0,"",ROUND(AVERAGE(V821:V835),1))</f>
        <v/>
      </c>
      <c r="W836" s="258">
        <f>IF(COUNTA(W821:W835)=0,"",ROUND(AVERAGE(W821:W835),1))</f>
        <v/>
      </c>
      <c r="X836" s="258">
        <f>IF(COUNTA(X821:X835)=0,"",ROUND(AVERAGE(X821:X835),1))</f>
        <v/>
      </c>
      <c r="Y836" s="258">
        <f>IF(COUNTA(Y821:Y835)=0,"",ROUND(AVERAGE(Y821:Y835),1))</f>
        <v/>
      </c>
      <c r="Z836" s="258">
        <f>IF(COUNTA(Z821:Z835)=0,"",ROUND(AVERAGE(Z821:Z835),1))</f>
        <v/>
      </c>
      <c r="AA836" s="258">
        <f>IF(COUNTA(AA821:AA835)=0,"",ROUND(AVERAGE(AA821:AA835),1))</f>
        <v/>
      </c>
      <c r="AB836" s="258">
        <f>IF(COUNTA(AB821:AB835)=0,"",ROUND(AVERAGE(AB821:AB835),1))</f>
        <v/>
      </c>
      <c r="AC836" s="258">
        <f>IF(COUNTA(AC821:AC835)=0,"",ROUND(AVERAGE(AC821:AC835),1))</f>
        <v/>
      </c>
      <c r="AD836" s="258">
        <f>IF(COUNTA(AD821:AD835)=0,"",ROUND(AVERAGE(AD821:AD835),1))</f>
        <v/>
      </c>
      <c r="AE836" s="258">
        <f>IF(COUNTA(AE821:AE835)=0,"",ROUND(AVERAGE(AE821:AE835),1))</f>
        <v/>
      </c>
      <c r="AF836" s="265">
        <f>IF(COUNTA(AF821:AF835)=0,"",ROUND(AVERAGE(AF821:AF835),1))</f>
        <v/>
      </c>
      <c r="AH836" s="258">
        <f>IF(COUNTA(AH821:AH835)=0,"",ROUND(AVERAGE(AH821:AH835),1))</f>
        <v/>
      </c>
      <c r="AI836" s="258">
        <f>IF(COUNTA(AI821:AI835)=0,"",ROUND(AVERAGE(AI821:AI835),1))</f>
        <v/>
      </c>
      <c r="AJ836" s="258">
        <f>IF(COUNTA(AJ821:AJ835)=0,"",ROUND(AVERAGE(AJ821:AJ835),1))</f>
        <v/>
      </c>
      <c r="AK836" s="258">
        <f>IF(COUNTA(AK821:AK835)=0,"",ROUND(AVERAGE(AK821:AK835),1))</f>
        <v/>
      </c>
      <c r="AL836" s="258">
        <f>IF(COUNTA(AL821:AL835)=0,"",ROUND(AVERAGE(AL821:AL835),1))</f>
        <v/>
      </c>
      <c r="AM836" s="258">
        <f>IF(COUNTA(AM821:AM835)=0,"",ROUND(AVERAGE(AM821:AM835),1))</f>
        <v/>
      </c>
      <c r="AN836" s="258">
        <f>IF(COUNTA(AN821:AN835)=0,"",ROUND(AVERAGE(AN821:AN835),1))</f>
        <v/>
      </c>
      <c r="AO836" s="258">
        <f>IF(COUNTA(AO821:AO835)=0,"",ROUND(AVERAGE(AO821:AO835),1))</f>
        <v/>
      </c>
      <c r="AP836" s="258">
        <f>IF(COUNTA(AP821:AP835)=0,"",ROUND(AVERAGE(AP821:AP835),1))</f>
        <v/>
      </c>
      <c r="AQ836" s="258">
        <f>IF(COUNTA(AQ821:AQ835)=0,"",ROUND(AVERAGE(AQ821:AQ835),1))</f>
        <v/>
      </c>
      <c r="AR836" s="258">
        <f>IF(COUNTA(AR821:AR835)=0,"",ROUND(AVERAGE(AR821:AR835),1))</f>
        <v/>
      </c>
      <c r="AS836" s="258">
        <f>IF(COUNTA(AS821:AS835)=0,"",ROUND(AVERAGE(AS821:AS835),1))</f>
        <v/>
      </c>
      <c r="AT836" s="258">
        <f>IF(COUNTA(AT821:AT835)=0,"",ROUND(AVERAGE(AT821:AT835),1))</f>
        <v/>
      </c>
      <c r="AU836" s="272">
        <f>IF(COUNTA(AU821:AU835)=0,"",ROUND(AVERAGE(AU821:AU835),1))</f>
        <v/>
      </c>
    </row>
    <row r="837" ht="30" customHeight="1" s="185">
      <c r="A837" s="261" t="inlineStr">
        <is>
          <t>N°</t>
        </is>
      </c>
      <c r="B837" s="247" t="inlineStr">
        <is>
          <t>📅 JEUDI</t>
        </is>
      </c>
      <c r="C837" s="228" t="n"/>
      <c r="D837" s="229" t="inlineStr">
        <is>
          <t>Règles</t>
        </is>
      </c>
      <c r="E837" s="229" t="inlineStr">
        <is>
          <t>Coopér.</t>
        </is>
      </c>
      <c r="F837" s="229" t="inlineStr">
        <is>
          <t>Comm.</t>
        </is>
      </c>
      <c r="G837" s="229" t="inlineStr">
        <is>
          <t>Entraide</t>
        </is>
      </c>
      <c r="H837" s="230" t="inlineStr">
        <is>
          <t>Initiat.</t>
        </is>
      </c>
      <c r="I837" s="230" t="inlineStr">
        <is>
          <t>Gest.mat</t>
        </is>
      </c>
      <c r="J837" s="230" t="inlineStr">
        <is>
          <t>Orga.</t>
        </is>
      </c>
      <c r="K837" s="231" t="inlineStr">
        <is>
          <t>Imagin.</t>
        </is>
      </c>
      <c r="L837" s="231" t="inlineStr">
        <is>
          <t>Expr.art</t>
        </is>
      </c>
      <c r="M837" s="231" t="inlineStr">
        <is>
          <t>Expr.corp</t>
        </is>
      </c>
      <c r="N837" s="232" t="inlineStr">
        <is>
          <t>Coord.</t>
        </is>
      </c>
      <c r="O837" s="232" t="inlineStr">
        <is>
          <t>Endur.</t>
        </is>
      </c>
      <c r="P837" s="232" t="inlineStr">
        <is>
          <t>Esp.sport</t>
        </is>
      </c>
      <c r="Q837" s="267" t="inlineStr">
        <is>
          <t>MOY</t>
        </is>
      </c>
      <c r="R837" s="268" t="inlineStr">
        <is>
          <t>▼ Activité</t>
        </is>
      </c>
      <c r="S837" s="229" t="inlineStr">
        <is>
          <t>Règles</t>
        </is>
      </c>
      <c r="T837" s="229" t="inlineStr">
        <is>
          <t>Coopér.</t>
        </is>
      </c>
      <c r="U837" s="229" t="inlineStr">
        <is>
          <t>Comm.</t>
        </is>
      </c>
      <c r="V837" s="229" t="inlineStr">
        <is>
          <t>Entraide</t>
        </is>
      </c>
      <c r="W837" s="230" t="inlineStr">
        <is>
          <t>Initiat.</t>
        </is>
      </c>
      <c r="X837" s="230" t="inlineStr">
        <is>
          <t>Gest.mat</t>
        </is>
      </c>
      <c r="Y837" s="230" t="inlineStr">
        <is>
          <t>Orga.</t>
        </is>
      </c>
      <c r="Z837" s="231" t="inlineStr">
        <is>
          <t>Imagin.</t>
        </is>
      </c>
      <c r="AA837" s="231" t="inlineStr">
        <is>
          <t>Expr.art</t>
        </is>
      </c>
      <c r="AB837" s="231" t="inlineStr">
        <is>
          <t>Expr.corp</t>
        </is>
      </c>
      <c r="AC837" s="232" t="inlineStr">
        <is>
          <t>Coord.</t>
        </is>
      </c>
      <c r="AD837" s="232" t="inlineStr">
        <is>
          <t>Endur.</t>
        </is>
      </c>
      <c r="AE837" s="232" t="inlineStr">
        <is>
          <t>Esp.sport</t>
        </is>
      </c>
      <c r="AF837" s="267" t="inlineStr">
        <is>
          <t>MOY</t>
        </is>
      </c>
      <c r="AH837" s="229" t="inlineStr">
        <is>
          <t>Règles</t>
        </is>
      </c>
      <c r="AI837" s="229" t="inlineStr">
        <is>
          <t>Coopér.</t>
        </is>
      </c>
      <c r="AJ837" s="229" t="inlineStr">
        <is>
          <t>Comm.</t>
        </is>
      </c>
      <c r="AK837" s="229" t="inlineStr">
        <is>
          <t>Entraide</t>
        </is>
      </c>
      <c r="AL837" s="230" t="inlineStr">
        <is>
          <t>Initiat.</t>
        </is>
      </c>
      <c r="AM837" s="230" t="inlineStr">
        <is>
          <t>Gest.mat</t>
        </is>
      </c>
      <c r="AN837" s="230" t="inlineStr">
        <is>
          <t>Orga.</t>
        </is>
      </c>
      <c r="AO837" s="231" t="inlineStr">
        <is>
          <t>Imagin.</t>
        </is>
      </c>
      <c r="AP837" s="231" t="inlineStr">
        <is>
          <t>Expr.art</t>
        </is>
      </c>
      <c r="AQ837" s="231" t="inlineStr">
        <is>
          <t>Expr.corp</t>
        </is>
      </c>
      <c r="AR837" s="232" t="inlineStr">
        <is>
          <t>Coord.</t>
        </is>
      </c>
      <c r="AS837" s="232" t="inlineStr">
        <is>
          <t>Endur.</t>
        </is>
      </c>
      <c r="AT837" s="232" t="inlineStr">
        <is>
          <t>Esp.sport</t>
        </is>
      </c>
      <c r="AU837" s="269" t="inlineStr">
        <is>
          <t>MOY</t>
        </is>
      </c>
    </row>
    <row r="838" ht="14.4" customHeight="1" s="185">
      <c r="A838" s="255" t="n">
        <v>1</v>
      </c>
      <c r="B838" s="194">
        <f t="array" ref="B838:B838">IFERROR(INDEX(Liste_Enfants!B$4:B$53,SMALL(IF(Liste_Enfants!E$4:E$53="D",ROW(Liste_Enfants!E$4:E$53)-3),1))&amp;" "&amp;INDEX(Liste_Enfants!C$4:C$53,SMALL(IF(Liste_Enfants!E$4:E$53="D",ROW(Liste_Enfants!E$4:E$53)-3),1)),"")</f>
        <v/>
      </c>
      <c r="C838" s="235" t="n"/>
      <c r="D838" s="256" t="n"/>
      <c r="E838" s="256" t="n"/>
      <c r="F838" s="256" t="n"/>
      <c r="G838" s="256" t="n"/>
      <c r="H838" s="256" t="n"/>
      <c r="I838" s="256" t="n"/>
      <c r="J838" s="256" t="n"/>
      <c r="K838" s="256" t="n"/>
      <c r="L838" s="256" t="n"/>
      <c r="M838" s="256" t="n"/>
      <c r="N838" s="256" t="n"/>
      <c r="O838" s="256" t="n"/>
      <c r="P838" s="256" t="n"/>
      <c r="Q838" s="264">
        <f>IF(COUNTA(D838:P838)=0,"",ROUND(AVERAGE(D838:P838),1))</f>
        <v/>
      </c>
      <c r="S838" s="256" t="n"/>
      <c r="T838" s="256" t="n"/>
      <c r="U838" s="256" t="n"/>
      <c r="V838" s="256" t="n"/>
      <c r="W838" s="256" t="n"/>
      <c r="X838" s="256" t="n"/>
      <c r="Y838" s="256" t="n"/>
      <c r="Z838" s="256" t="n"/>
      <c r="AA838" s="256" t="n"/>
      <c r="AB838" s="256" t="n"/>
      <c r="AC838" s="256" t="n"/>
      <c r="AD838" s="256" t="n"/>
      <c r="AE838" s="256" t="n"/>
      <c r="AF838" s="264">
        <f>IF(COUNTA(S838:AE838)=0,"",ROUND(AVERAGE(S838:AE838),1))</f>
        <v/>
      </c>
      <c r="AH838" s="256" t="n"/>
      <c r="AI838" s="256" t="n"/>
      <c r="AJ838" s="256" t="n"/>
      <c r="AK838" s="256" t="n"/>
      <c r="AL838" s="256" t="n"/>
      <c r="AM838" s="256" t="n"/>
      <c r="AN838" s="256" t="n"/>
      <c r="AO838" s="256" t="n"/>
      <c r="AP838" s="256" t="n"/>
      <c r="AQ838" s="256" t="n"/>
      <c r="AR838" s="256" t="n"/>
      <c r="AS838" s="256" t="n"/>
      <c r="AT838" s="256" t="n"/>
      <c r="AU838" s="237">
        <f>IF(COUNTA(AH838:AT838)=0,"",ROUND(AVERAGE(AH838:AT838),1))</f>
        <v/>
      </c>
    </row>
    <row r="839" ht="14.4" customHeight="1" s="185">
      <c r="A839" s="255" t="n">
        <v>2</v>
      </c>
      <c r="B839" s="194">
        <f t="array" ref="B839:B839">IFERROR(INDEX(Liste_Enfants!B$4:B$53,SMALL(IF(Liste_Enfants!E$4:E$53="D",ROW(Liste_Enfants!E$4:E$53)-3),2))&amp;" "&amp;INDEX(Liste_Enfants!C$4:C$53,SMALL(IF(Liste_Enfants!E$4:E$53="D",ROW(Liste_Enfants!E$4:E$53)-3),2)),"")</f>
        <v/>
      </c>
      <c r="C839" s="235" t="n"/>
      <c r="D839" s="256" t="n"/>
      <c r="E839" s="256" t="n"/>
      <c r="F839" s="256" t="n"/>
      <c r="G839" s="256" t="n"/>
      <c r="H839" s="256" t="n"/>
      <c r="I839" s="256" t="n"/>
      <c r="J839" s="256" t="n"/>
      <c r="K839" s="256" t="n"/>
      <c r="L839" s="256" t="n"/>
      <c r="M839" s="256" t="n"/>
      <c r="N839" s="256" t="n"/>
      <c r="O839" s="256" t="n"/>
      <c r="P839" s="256" t="n"/>
      <c r="Q839" s="264">
        <f>IF(COUNTA(D839:P839)=0,"",ROUND(AVERAGE(D839:P839),1))</f>
        <v/>
      </c>
      <c r="S839" s="256" t="n"/>
      <c r="T839" s="256" t="n"/>
      <c r="U839" s="256" t="n"/>
      <c r="V839" s="256" t="n"/>
      <c r="W839" s="256" t="n"/>
      <c r="X839" s="256" t="n"/>
      <c r="Y839" s="256" t="n"/>
      <c r="Z839" s="256" t="n"/>
      <c r="AA839" s="256" t="n"/>
      <c r="AB839" s="256" t="n"/>
      <c r="AC839" s="256" t="n"/>
      <c r="AD839" s="256" t="n"/>
      <c r="AE839" s="256" t="n"/>
      <c r="AF839" s="264">
        <f>IF(COUNTA(S839:AE839)=0,"",ROUND(AVERAGE(S839:AE839),1))</f>
        <v/>
      </c>
      <c r="AH839" s="256" t="n"/>
      <c r="AI839" s="256" t="n"/>
      <c r="AJ839" s="256" t="n"/>
      <c r="AK839" s="256" t="n"/>
      <c r="AL839" s="256" t="n"/>
      <c r="AM839" s="256" t="n"/>
      <c r="AN839" s="256" t="n"/>
      <c r="AO839" s="256" t="n"/>
      <c r="AP839" s="256" t="n"/>
      <c r="AQ839" s="256" t="n"/>
      <c r="AR839" s="256" t="n"/>
      <c r="AS839" s="256" t="n"/>
      <c r="AT839" s="256" t="n"/>
      <c r="AU839" s="237">
        <f>IF(COUNTA(AH839:AT839)=0,"",ROUND(AVERAGE(AH839:AT839),1))</f>
        <v/>
      </c>
    </row>
    <row r="840" ht="14.4" customHeight="1" s="185">
      <c r="A840" s="255" t="n">
        <v>3</v>
      </c>
      <c r="B840" s="194">
        <f t="array" ref="B840:B840">IFERROR(INDEX(Liste_Enfants!B$4:B$53,SMALL(IF(Liste_Enfants!E$4:E$53="D",ROW(Liste_Enfants!E$4:E$53)-3),3))&amp;" "&amp;INDEX(Liste_Enfants!C$4:C$53,SMALL(IF(Liste_Enfants!E$4:E$53="D",ROW(Liste_Enfants!E$4:E$53)-3),3)),"")</f>
        <v/>
      </c>
      <c r="C840" s="235" t="n"/>
      <c r="D840" s="256" t="n"/>
      <c r="E840" s="256" t="n"/>
      <c r="F840" s="256" t="n"/>
      <c r="G840" s="256" t="n"/>
      <c r="H840" s="256" t="n"/>
      <c r="I840" s="256" t="n"/>
      <c r="J840" s="256" t="n"/>
      <c r="K840" s="256" t="n"/>
      <c r="L840" s="256" t="n"/>
      <c r="M840" s="256" t="n"/>
      <c r="N840" s="256" t="n"/>
      <c r="O840" s="256" t="n"/>
      <c r="P840" s="256" t="n"/>
      <c r="Q840" s="264">
        <f>IF(COUNTA(D840:P840)=0,"",ROUND(AVERAGE(D840:P840),1))</f>
        <v/>
      </c>
      <c r="S840" s="256" t="n"/>
      <c r="T840" s="256" t="n"/>
      <c r="U840" s="256" t="n"/>
      <c r="V840" s="256" t="n"/>
      <c r="W840" s="256" t="n"/>
      <c r="X840" s="256" t="n"/>
      <c r="Y840" s="256" t="n"/>
      <c r="Z840" s="256" t="n"/>
      <c r="AA840" s="256" t="n"/>
      <c r="AB840" s="256" t="n"/>
      <c r="AC840" s="256" t="n"/>
      <c r="AD840" s="256" t="n"/>
      <c r="AE840" s="256" t="n"/>
      <c r="AF840" s="264">
        <f>IF(COUNTA(S840:AE840)=0,"",ROUND(AVERAGE(S840:AE840),1))</f>
        <v/>
      </c>
      <c r="AH840" s="256" t="n"/>
      <c r="AI840" s="256" t="n"/>
      <c r="AJ840" s="256" t="n"/>
      <c r="AK840" s="256" t="n"/>
      <c r="AL840" s="256" t="n"/>
      <c r="AM840" s="256" t="n"/>
      <c r="AN840" s="256" t="n"/>
      <c r="AO840" s="256" t="n"/>
      <c r="AP840" s="256" t="n"/>
      <c r="AQ840" s="256" t="n"/>
      <c r="AR840" s="256" t="n"/>
      <c r="AS840" s="256" t="n"/>
      <c r="AT840" s="256" t="n"/>
      <c r="AU840" s="237">
        <f>IF(COUNTA(AH840:AT840)=0,"",ROUND(AVERAGE(AH840:AT840),1))</f>
        <v/>
      </c>
    </row>
    <row r="841" ht="14.4" customHeight="1" s="185">
      <c r="A841" s="255" t="n">
        <v>4</v>
      </c>
      <c r="B841" s="194">
        <f t="array" ref="B841:B841">IFERROR(INDEX(Liste_Enfants!B$4:B$53,SMALL(IF(Liste_Enfants!E$4:E$53="D",ROW(Liste_Enfants!E$4:E$53)-3),4))&amp;" "&amp;INDEX(Liste_Enfants!C$4:C$53,SMALL(IF(Liste_Enfants!E$4:E$53="D",ROW(Liste_Enfants!E$4:E$53)-3),4)),"")</f>
        <v/>
      </c>
      <c r="C841" s="235" t="n"/>
      <c r="D841" s="256" t="n"/>
      <c r="E841" s="256" t="n"/>
      <c r="F841" s="256" t="n"/>
      <c r="G841" s="256" t="n"/>
      <c r="H841" s="256" t="n"/>
      <c r="I841" s="256" t="n"/>
      <c r="J841" s="256" t="n"/>
      <c r="K841" s="256" t="n"/>
      <c r="L841" s="256" t="n"/>
      <c r="M841" s="256" t="n"/>
      <c r="N841" s="256" t="n"/>
      <c r="O841" s="256" t="n"/>
      <c r="P841" s="256" t="n"/>
      <c r="Q841" s="264">
        <f>IF(COUNTA(D841:P841)=0,"",ROUND(AVERAGE(D841:P841),1))</f>
        <v/>
      </c>
      <c r="S841" s="256" t="n"/>
      <c r="T841" s="256" t="n"/>
      <c r="U841" s="256" t="n"/>
      <c r="V841" s="256" t="n"/>
      <c r="W841" s="256" t="n"/>
      <c r="X841" s="256" t="n"/>
      <c r="Y841" s="256" t="n"/>
      <c r="Z841" s="256" t="n"/>
      <c r="AA841" s="256" t="n"/>
      <c r="AB841" s="256" t="n"/>
      <c r="AC841" s="256" t="n"/>
      <c r="AD841" s="256" t="n"/>
      <c r="AE841" s="256" t="n"/>
      <c r="AF841" s="264">
        <f>IF(COUNTA(S841:AE841)=0,"",ROUND(AVERAGE(S841:AE841),1))</f>
        <v/>
      </c>
      <c r="AH841" s="256" t="n"/>
      <c r="AI841" s="256" t="n"/>
      <c r="AJ841" s="256" t="n"/>
      <c r="AK841" s="256" t="n"/>
      <c r="AL841" s="256" t="n"/>
      <c r="AM841" s="256" t="n"/>
      <c r="AN841" s="256" t="n"/>
      <c r="AO841" s="256" t="n"/>
      <c r="AP841" s="256" t="n"/>
      <c r="AQ841" s="256" t="n"/>
      <c r="AR841" s="256" t="n"/>
      <c r="AS841" s="256" t="n"/>
      <c r="AT841" s="256" t="n"/>
      <c r="AU841" s="237">
        <f>IF(COUNTA(AH841:AT841)=0,"",ROUND(AVERAGE(AH841:AT841),1))</f>
        <v/>
      </c>
    </row>
    <row r="842" ht="14.4" customHeight="1" s="185">
      <c r="A842" s="255" t="n">
        <v>5</v>
      </c>
      <c r="B842" s="194">
        <f t="array" ref="B842:B842">IFERROR(INDEX(Liste_Enfants!B$4:B$53,SMALL(IF(Liste_Enfants!E$4:E$53="D",ROW(Liste_Enfants!E$4:E$53)-3),5))&amp;" "&amp;INDEX(Liste_Enfants!C$4:C$53,SMALL(IF(Liste_Enfants!E$4:E$53="D",ROW(Liste_Enfants!E$4:E$53)-3),5)),"")</f>
        <v/>
      </c>
      <c r="C842" s="235" t="n"/>
      <c r="D842" s="256" t="n"/>
      <c r="E842" s="256" t="n"/>
      <c r="F842" s="256" t="n"/>
      <c r="G842" s="256" t="n"/>
      <c r="H842" s="256" t="n"/>
      <c r="I842" s="256" t="n"/>
      <c r="J842" s="256" t="n"/>
      <c r="K842" s="256" t="n"/>
      <c r="L842" s="256" t="n"/>
      <c r="M842" s="256" t="n"/>
      <c r="N842" s="256" t="n"/>
      <c r="O842" s="256" t="n"/>
      <c r="P842" s="256" t="n"/>
      <c r="Q842" s="264">
        <f>IF(COUNTA(D842:P842)=0,"",ROUND(AVERAGE(D842:P842),1))</f>
        <v/>
      </c>
      <c r="S842" s="256" t="n"/>
      <c r="T842" s="256" t="n"/>
      <c r="U842" s="256" t="n"/>
      <c r="V842" s="256" t="n"/>
      <c r="W842" s="256" t="n"/>
      <c r="X842" s="256" t="n"/>
      <c r="Y842" s="256" t="n"/>
      <c r="Z842" s="256" t="n"/>
      <c r="AA842" s="256" t="n"/>
      <c r="AB842" s="256" t="n"/>
      <c r="AC842" s="256" t="n"/>
      <c r="AD842" s="256" t="n"/>
      <c r="AE842" s="256" t="n"/>
      <c r="AF842" s="264">
        <f>IF(COUNTA(S842:AE842)=0,"",ROUND(AVERAGE(S842:AE842),1))</f>
        <v/>
      </c>
      <c r="AH842" s="256" t="n"/>
      <c r="AI842" s="256" t="n"/>
      <c r="AJ842" s="256" t="n"/>
      <c r="AK842" s="256" t="n"/>
      <c r="AL842" s="256" t="n"/>
      <c r="AM842" s="256" t="n"/>
      <c r="AN842" s="256" t="n"/>
      <c r="AO842" s="256" t="n"/>
      <c r="AP842" s="256" t="n"/>
      <c r="AQ842" s="256" t="n"/>
      <c r="AR842" s="256" t="n"/>
      <c r="AS842" s="256" t="n"/>
      <c r="AT842" s="256" t="n"/>
      <c r="AU842" s="237">
        <f>IF(COUNTA(AH842:AT842)=0,"",ROUND(AVERAGE(AH842:AT842),1))</f>
        <v/>
      </c>
    </row>
    <row r="843" ht="14.4" customHeight="1" s="185">
      <c r="A843" s="255" t="n">
        <v>6</v>
      </c>
      <c r="B843" s="194">
        <f t="array" ref="B843:B843">IFERROR(INDEX(Liste_Enfants!B$4:B$53,SMALL(IF(Liste_Enfants!E$4:E$53="D",ROW(Liste_Enfants!E$4:E$53)-3),6))&amp;" "&amp;INDEX(Liste_Enfants!C$4:C$53,SMALL(IF(Liste_Enfants!E$4:E$53="D",ROW(Liste_Enfants!E$4:E$53)-3),6)),"")</f>
        <v/>
      </c>
      <c r="C843" s="235" t="n"/>
      <c r="D843" s="256" t="n"/>
      <c r="E843" s="256" t="n"/>
      <c r="F843" s="256" t="n"/>
      <c r="G843" s="256" t="n"/>
      <c r="H843" s="256" t="n"/>
      <c r="I843" s="256" t="n"/>
      <c r="J843" s="256" t="n"/>
      <c r="K843" s="256" t="n"/>
      <c r="L843" s="256" t="n"/>
      <c r="M843" s="256" t="n"/>
      <c r="N843" s="256" t="n"/>
      <c r="O843" s="256" t="n"/>
      <c r="P843" s="256" t="n"/>
      <c r="Q843" s="264">
        <f>IF(COUNTA(D843:P843)=0,"",ROUND(AVERAGE(D843:P843),1))</f>
        <v/>
      </c>
      <c r="S843" s="256" t="n"/>
      <c r="T843" s="256" t="n"/>
      <c r="U843" s="256" t="n"/>
      <c r="V843" s="256" t="n"/>
      <c r="W843" s="256" t="n"/>
      <c r="X843" s="256" t="n"/>
      <c r="Y843" s="256" t="n"/>
      <c r="Z843" s="256" t="n"/>
      <c r="AA843" s="256" t="n"/>
      <c r="AB843" s="256" t="n"/>
      <c r="AC843" s="256" t="n"/>
      <c r="AD843" s="256" t="n"/>
      <c r="AE843" s="256" t="n"/>
      <c r="AF843" s="264">
        <f>IF(COUNTA(S843:AE843)=0,"",ROUND(AVERAGE(S843:AE843),1))</f>
        <v/>
      </c>
      <c r="AH843" s="256" t="n"/>
      <c r="AI843" s="256" t="n"/>
      <c r="AJ843" s="256" t="n"/>
      <c r="AK843" s="256" t="n"/>
      <c r="AL843" s="256" t="n"/>
      <c r="AM843" s="256" t="n"/>
      <c r="AN843" s="256" t="n"/>
      <c r="AO843" s="256" t="n"/>
      <c r="AP843" s="256" t="n"/>
      <c r="AQ843" s="256" t="n"/>
      <c r="AR843" s="256" t="n"/>
      <c r="AS843" s="256" t="n"/>
      <c r="AT843" s="256" t="n"/>
      <c r="AU843" s="237">
        <f>IF(COUNTA(AH843:AT843)=0,"",ROUND(AVERAGE(AH843:AT843),1))</f>
        <v/>
      </c>
    </row>
    <row r="844" ht="14.4" customHeight="1" s="185">
      <c r="A844" s="255" t="n">
        <v>7</v>
      </c>
      <c r="B844" s="194">
        <f t="array" ref="B844:B844">IFERROR(INDEX(Liste_Enfants!B$4:B$53,SMALL(IF(Liste_Enfants!E$4:E$53="D",ROW(Liste_Enfants!E$4:E$53)-3),7))&amp;" "&amp;INDEX(Liste_Enfants!C$4:C$53,SMALL(IF(Liste_Enfants!E$4:E$53="D",ROW(Liste_Enfants!E$4:E$53)-3),7)),"")</f>
        <v/>
      </c>
      <c r="C844" s="235" t="n"/>
      <c r="D844" s="256" t="n"/>
      <c r="E844" s="256" t="n"/>
      <c r="F844" s="256" t="n"/>
      <c r="G844" s="256" t="n"/>
      <c r="H844" s="256" t="n"/>
      <c r="I844" s="256" t="n"/>
      <c r="J844" s="256" t="n"/>
      <c r="K844" s="256" t="n"/>
      <c r="L844" s="256" t="n"/>
      <c r="M844" s="256" t="n"/>
      <c r="N844" s="256" t="n"/>
      <c r="O844" s="256" t="n"/>
      <c r="P844" s="256" t="n"/>
      <c r="Q844" s="264">
        <f>IF(COUNTA(D844:P844)=0,"",ROUND(AVERAGE(D844:P844),1))</f>
        <v/>
      </c>
      <c r="S844" s="256" t="n"/>
      <c r="T844" s="256" t="n"/>
      <c r="U844" s="256" t="n"/>
      <c r="V844" s="256" t="n"/>
      <c r="W844" s="256" t="n"/>
      <c r="X844" s="256" t="n"/>
      <c r="Y844" s="256" t="n"/>
      <c r="Z844" s="256" t="n"/>
      <c r="AA844" s="256" t="n"/>
      <c r="AB844" s="256" t="n"/>
      <c r="AC844" s="256" t="n"/>
      <c r="AD844" s="256" t="n"/>
      <c r="AE844" s="256" t="n"/>
      <c r="AF844" s="264">
        <f>IF(COUNTA(S844:AE844)=0,"",ROUND(AVERAGE(S844:AE844),1))</f>
        <v/>
      </c>
      <c r="AH844" s="256" t="n"/>
      <c r="AI844" s="256" t="n"/>
      <c r="AJ844" s="256" t="n"/>
      <c r="AK844" s="256" t="n"/>
      <c r="AL844" s="256" t="n"/>
      <c r="AM844" s="256" t="n"/>
      <c r="AN844" s="256" t="n"/>
      <c r="AO844" s="256" t="n"/>
      <c r="AP844" s="256" t="n"/>
      <c r="AQ844" s="256" t="n"/>
      <c r="AR844" s="256" t="n"/>
      <c r="AS844" s="256" t="n"/>
      <c r="AT844" s="256" t="n"/>
      <c r="AU844" s="237">
        <f>IF(COUNTA(AH844:AT844)=0,"",ROUND(AVERAGE(AH844:AT844),1))</f>
        <v/>
      </c>
    </row>
    <row r="845" ht="14.4" customHeight="1" s="185">
      <c r="A845" s="255" t="n">
        <v>8</v>
      </c>
      <c r="B845" s="194">
        <f t="array" ref="B845:B845">IFERROR(INDEX(Liste_Enfants!B$4:B$53,SMALL(IF(Liste_Enfants!E$4:E$53="D",ROW(Liste_Enfants!E$4:E$53)-3),8))&amp;" "&amp;INDEX(Liste_Enfants!C$4:C$53,SMALL(IF(Liste_Enfants!E$4:E$53="D",ROW(Liste_Enfants!E$4:E$53)-3),8)),"")</f>
        <v/>
      </c>
      <c r="C845" s="235" t="n"/>
      <c r="D845" s="256" t="n"/>
      <c r="E845" s="256" t="n"/>
      <c r="F845" s="256" t="n"/>
      <c r="G845" s="256" t="n"/>
      <c r="H845" s="256" t="n"/>
      <c r="I845" s="256" t="n"/>
      <c r="J845" s="256" t="n"/>
      <c r="K845" s="256" t="n"/>
      <c r="L845" s="256" t="n"/>
      <c r="M845" s="256" t="n"/>
      <c r="N845" s="256" t="n"/>
      <c r="O845" s="256" t="n"/>
      <c r="P845" s="256" t="n"/>
      <c r="Q845" s="264">
        <f>IF(COUNTA(D845:P845)=0,"",ROUND(AVERAGE(D845:P845),1))</f>
        <v/>
      </c>
      <c r="S845" s="256" t="n"/>
      <c r="T845" s="256" t="n"/>
      <c r="U845" s="256" t="n"/>
      <c r="V845" s="256" t="n"/>
      <c r="W845" s="256" t="n"/>
      <c r="X845" s="256" t="n"/>
      <c r="Y845" s="256" t="n"/>
      <c r="Z845" s="256" t="n"/>
      <c r="AA845" s="256" t="n"/>
      <c r="AB845" s="256" t="n"/>
      <c r="AC845" s="256" t="n"/>
      <c r="AD845" s="256" t="n"/>
      <c r="AE845" s="256" t="n"/>
      <c r="AF845" s="264">
        <f>IF(COUNTA(S845:AE845)=0,"",ROUND(AVERAGE(S845:AE845),1))</f>
        <v/>
      </c>
      <c r="AH845" s="256" t="n"/>
      <c r="AI845" s="256" t="n"/>
      <c r="AJ845" s="256" t="n"/>
      <c r="AK845" s="256" t="n"/>
      <c r="AL845" s="256" t="n"/>
      <c r="AM845" s="256" t="n"/>
      <c r="AN845" s="256" t="n"/>
      <c r="AO845" s="256" t="n"/>
      <c r="AP845" s="256" t="n"/>
      <c r="AQ845" s="256" t="n"/>
      <c r="AR845" s="256" t="n"/>
      <c r="AS845" s="256" t="n"/>
      <c r="AT845" s="256" t="n"/>
      <c r="AU845" s="237">
        <f>IF(COUNTA(AH845:AT845)=0,"",ROUND(AVERAGE(AH845:AT845),1))</f>
        <v/>
      </c>
    </row>
    <row r="846" ht="14.4" customHeight="1" s="185">
      <c r="A846" s="255" t="n">
        <v>9</v>
      </c>
      <c r="B846" s="194">
        <f t="array" ref="B846:B846">IFERROR(INDEX(Liste_Enfants!B$4:B$53,SMALL(IF(Liste_Enfants!E$4:E$53="D",ROW(Liste_Enfants!E$4:E$53)-3),9))&amp;" "&amp;INDEX(Liste_Enfants!C$4:C$53,SMALL(IF(Liste_Enfants!E$4:E$53="D",ROW(Liste_Enfants!E$4:E$53)-3),9)),"")</f>
        <v/>
      </c>
      <c r="C846" s="235" t="n"/>
      <c r="D846" s="256" t="n"/>
      <c r="E846" s="256" t="n"/>
      <c r="F846" s="256" t="n"/>
      <c r="G846" s="256" t="n"/>
      <c r="H846" s="256" t="n"/>
      <c r="I846" s="256" t="n"/>
      <c r="J846" s="256" t="n"/>
      <c r="K846" s="256" t="n"/>
      <c r="L846" s="256" t="n"/>
      <c r="M846" s="256" t="n"/>
      <c r="N846" s="256" t="n"/>
      <c r="O846" s="256" t="n"/>
      <c r="P846" s="256" t="n"/>
      <c r="Q846" s="264">
        <f>IF(COUNTA(D846:P846)=0,"",ROUND(AVERAGE(D846:P846),1))</f>
        <v/>
      </c>
      <c r="S846" s="256" t="n"/>
      <c r="T846" s="256" t="n"/>
      <c r="U846" s="256" t="n"/>
      <c r="V846" s="256" t="n"/>
      <c r="W846" s="256" t="n"/>
      <c r="X846" s="256" t="n"/>
      <c r="Y846" s="256" t="n"/>
      <c r="Z846" s="256" t="n"/>
      <c r="AA846" s="256" t="n"/>
      <c r="AB846" s="256" t="n"/>
      <c r="AC846" s="256" t="n"/>
      <c r="AD846" s="256" t="n"/>
      <c r="AE846" s="256" t="n"/>
      <c r="AF846" s="264">
        <f>IF(COUNTA(S846:AE846)=0,"",ROUND(AVERAGE(S846:AE846),1))</f>
        <v/>
      </c>
      <c r="AH846" s="256" t="n"/>
      <c r="AI846" s="256" t="n"/>
      <c r="AJ846" s="256" t="n"/>
      <c r="AK846" s="256" t="n"/>
      <c r="AL846" s="256" t="n"/>
      <c r="AM846" s="256" t="n"/>
      <c r="AN846" s="256" t="n"/>
      <c r="AO846" s="256" t="n"/>
      <c r="AP846" s="256" t="n"/>
      <c r="AQ846" s="256" t="n"/>
      <c r="AR846" s="256" t="n"/>
      <c r="AS846" s="256" t="n"/>
      <c r="AT846" s="256" t="n"/>
      <c r="AU846" s="237">
        <f>IF(COUNTA(AH846:AT846)=0,"",ROUND(AVERAGE(AH846:AT846),1))</f>
        <v/>
      </c>
    </row>
    <row r="847" ht="14.4" customHeight="1" s="185">
      <c r="A847" s="255" t="n">
        <v>10</v>
      </c>
      <c r="B847" s="194">
        <f t="array" ref="B847:B847">IFERROR(INDEX(Liste_Enfants!B$4:B$53,SMALL(IF(Liste_Enfants!E$4:E$53="D",ROW(Liste_Enfants!E$4:E$53)-3),10))&amp;" "&amp;INDEX(Liste_Enfants!C$4:C$53,SMALL(IF(Liste_Enfants!E$4:E$53="D",ROW(Liste_Enfants!E$4:E$53)-3),10)),"")</f>
        <v/>
      </c>
      <c r="C847" s="235" t="n"/>
      <c r="D847" s="256" t="n"/>
      <c r="E847" s="256" t="n"/>
      <c r="F847" s="256" t="n"/>
      <c r="G847" s="256" t="n"/>
      <c r="H847" s="256" t="n"/>
      <c r="I847" s="256" t="n"/>
      <c r="J847" s="256" t="n"/>
      <c r="K847" s="256" t="n"/>
      <c r="L847" s="256" t="n"/>
      <c r="M847" s="256" t="n"/>
      <c r="N847" s="256" t="n"/>
      <c r="O847" s="256" t="n"/>
      <c r="P847" s="256" t="n"/>
      <c r="Q847" s="264">
        <f>IF(COUNTA(D847:P847)=0,"",ROUND(AVERAGE(D847:P847),1))</f>
        <v/>
      </c>
      <c r="S847" s="256" t="n"/>
      <c r="T847" s="256" t="n"/>
      <c r="U847" s="256" t="n"/>
      <c r="V847" s="256" t="n"/>
      <c r="W847" s="256" t="n"/>
      <c r="X847" s="256" t="n"/>
      <c r="Y847" s="256" t="n"/>
      <c r="Z847" s="256" t="n"/>
      <c r="AA847" s="256" t="n"/>
      <c r="AB847" s="256" t="n"/>
      <c r="AC847" s="256" t="n"/>
      <c r="AD847" s="256" t="n"/>
      <c r="AE847" s="256" t="n"/>
      <c r="AF847" s="264">
        <f>IF(COUNTA(S847:AE847)=0,"",ROUND(AVERAGE(S847:AE847),1))</f>
        <v/>
      </c>
      <c r="AH847" s="256" t="n"/>
      <c r="AI847" s="256" t="n"/>
      <c r="AJ847" s="256" t="n"/>
      <c r="AK847" s="256" t="n"/>
      <c r="AL847" s="256" t="n"/>
      <c r="AM847" s="256" t="n"/>
      <c r="AN847" s="256" t="n"/>
      <c r="AO847" s="256" t="n"/>
      <c r="AP847" s="256" t="n"/>
      <c r="AQ847" s="256" t="n"/>
      <c r="AR847" s="256" t="n"/>
      <c r="AS847" s="256" t="n"/>
      <c r="AT847" s="256" t="n"/>
      <c r="AU847" s="237">
        <f>IF(COUNTA(AH847:AT847)=0,"",ROUND(AVERAGE(AH847:AT847),1))</f>
        <v/>
      </c>
    </row>
    <row r="848" ht="14.4" customHeight="1" s="185">
      <c r="A848" s="255" t="n">
        <v>11</v>
      </c>
      <c r="B848" s="194">
        <f t="array" ref="B848:B848">IFERROR(INDEX(Liste_Enfants!B$4:B$53,SMALL(IF(Liste_Enfants!E$4:E$53="D",ROW(Liste_Enfants!E$4:E$53)-3),11))&amp;" "&amp;INDEX(Liste_Enfants!C$4:C$53,SMALL(IF(Liste_Enfants!E$4:E$53="D",ROW(Liste_Enfants!E$4:E$53)-3),11)),"")</f>
        <v/>
      </c>
      <c r="C848" s="235" t="n"/>
      <c r="D848" s="256" t="n"/>
      <c r="E848" s="256" t="n"/>
      <c r="F848" s="256" t="n"/>
      <c r="G848" s="256" t="n"/>
      <c r="H848" s="256" t="n"/>
      <c r="I848" s="256" t="n"/>
      <c r="J848" s="256" t="n"/>
      <c r="K848" s="256" t="n"/>
      <c r="L848" s="256" t="n"/>
      <c r="M848" s="256" t="n"/>
      <c r="N848" s="256" t="n"/>
      <c r="O848" s="256" t="n"/>
      <c r="P848" s="256" t="n"/>
      <c r="Q848" s="264">
        <f>IF(COUNTA(D848:P848)=0,"",ROUND(AVERAGE(D848:P848),1))</f>
        <v/>
      </c>
      <c r="S848" s="256" t="n"/>
      <c r="T848" s="256" t="n"/>
      <c r="U848" s="256" t="n"/>
      <c r="V848" s="256" t="n"/>
      <c r="W848" s="256" t="n"/>
      <c r="X848" s="256" t="n"/>
      <c r="Y848" s="256" t="n"/>
      <c r="Z848" s="256" t="n"/>
      <c r="AA848" s="256" t="n"/>
      <c r="AB848" s="256" t="n"/>
      <c r="AC848" s="256" t="n"/>
      <c r="AD848" s="256" t="n"/>
      <c r="AE848" s="256" t="n"/>
      <c r="AF848" s="264">
        <f>IF(COUNTA(S848:AE848)=0,"",ROUND(AVERAGE(S848:AE848),1))</f>
        <v/>
      </c>
      <c r="AH848" s="256" t="n"/>
      <c r="AI848" s="256" t="n"/>
      <c r="AJ848" s="256" t="n"/>
      <c r="AK848" s="256" t="n"/>
      <c r="AL848" s="256" t="n"/>
      <c r="AM848" s="256" t="n"/>
      <c r="AN848" s="256" t="n"/>
      <c r="AO848" s="256" t="n"/>
      <c r="AP848" s="256" t="n"/>
      <c r="AQ848" s="256" t="n"/>
      <c r="AR848" s="256" t="n"/>
      <c r="AS848" s="256" t="n"/>
      <c r="AT848" s="256" t="n"/>
      <c r="AU848" s="237">
        <f>IF(COUNTA(AH848:AT848)=0,"",ROUND(AVERAGE(AH848:AT848),1))</f>
        <v/>
      </c>
    </row>
    <row r="849" ht="14.4" customHeight="1" s="185">
      <c r="A849" s="255" t="n">
        <v>12</v>
      </c>
      <c r="B849" s="194">
        <f t="array" ref="B849:B849">IFERROR(INDEX(Liste_Enfants!B$4:B$53,SMALL(IF(Liste_Enfants!E$4:E$53="D",ROW(Liste_Enfants!E$4:E$53)-3),12))&amp;" "&amp;INDEX(Liste_Enfants!C$4:C$53,SMALL(IF(Liste_Enfants!E$4:E$53="D",ROW(Liste_Enfants!E$4:E$53)-3),12)),"")</f>
        <v/>
      </c>
      <c r="C849" s="235" t="n"/>
      <c r="D849" s="256" t="n"/>
      <c r="E849" s="256" t="n"/>
      <c r="F849" s="256" t="n"/>
      <c r="G849" s="256" t="n"/>
      <c r="H849" s="256" t="n"/>
      <c r="I849" s="256" t="n"/>
      <c r="J849" s="256" t="n"/>
      <c r="K849" s="256" t="n"/>
      <c r="L849" s="256" t="n"/>
      <c r="M849" s="256" t="n"/>
      <c r="N849" s="256" t="n"/>
      <c r="O849" s="256" t="n"/>
      <c r="P849" s="256" t="n"/>
      <c r="Q849" s="264">
        <f>IF(COUNTA(D849:P849)=0,"",ROUND(AVERAGE(D849:P849),1))</f>
        <v/>
      </c>
      <c r="S849" s="256" t="n"/>
      <c r="T849" s="256" t="n"/>
      <c r="U849" s="256" t="n"/>
      <c r="V849" s="256" t="n"/>
      <c r="W849" s="256" t="n"/>
      <c r="X849" s="256" t="n"/>
      <c r="Y849" s="256" t="n"/>
      <c r="Z849" s="256" t="n"/>
      <c r="AA849" s="256" t="n"/>
      <c r="AB849" s="256" t="n"/>
      <c r="AC849" s="256" t="n"/>
      <c r="AD849" s="256" t="n"/>
      <c r="AE849" s="256" t="n"/>
      <c r="AF849" s="264">
        <f>IF(COUNTA(S849:AE849)=0,"",ROUND(AVERAGE(S849:AE849),1))</f>
        <v/>
      </c>
      <c r="AH849" s="256" t="n"/>
      <c r="AI849" s="256" t="n"/>
      <c r="AJ849" s="256" t="n"/>
      <c r="AK849" s="256" t="n"/>
      <c r="AL849" s="256" t="n"/>
      <c r="AM849" s="256" t="n"/>
      <c r="AN849" s="256" t="n"/>
      <c r="AO849" s="256" t="n"/>
      <c r="AP849" s="256" t="n"/>
      <c r="AQ849" s="256" t="n"/>
      <c r="AR849" s="256" t="n"/>
      <c r="AS849" s="256" t="n"/>
      <c r="AT849" s="256" t="n"/>
      <c r="AU849" s="237">
        <f>IF(COUNTA(AH849:AT849)=0,"",ROUND(AVERAGE(AH849:AT849),1))</f>
        <v/>
      </c>
    </row>
    <row r="850" ht="14.4" customHeight="1" s="185">
      <c r="A850" s="255" t="n">
        <v>13</v>
      </c>
      <c r="B850" s="194">
        <f t="array" ref="B850:B850">IFERROR(INDEX(Liste_Enfants!B$4:B$53,SMALL(IF(Liste_Enfants!E$4:E$53="D",ROW(Liste_Enfants!E$4:E$53)-3),13))&amp;" "&amp;INDEX(Liste_Enfants!C$4:C$53,SMALL(IF(Liste_Enfants!E$4:E$53="D",ROW(Liste_Enfants!E$4:E$53)-3),13)),"")</f>
        <v/>
      </c>
      <c r="C850" s="235" t="n"/>
      <c r="D850" s="256" t="n"/>
      <c r="E850" s="256" t="n"/>
      <c r="F850" s="256" t="n"/>
      <c r="G850" s="256" t="n"/>
      <c r="H850" s="256" t="n"/>
      <c r="I850" s="256" t="n"/>
      <c r="J850" s="256" t="n"/>
      <c r="K850" s="256" t="n"/>
      <c r="L850" s="256" t="n"/>
      <c r="M850" s="256" t="n"/>
      <c r="N850" s="256" t="n"/>
      <c r="O850" s="256" t="n"/>
      <c r="P850" s="256" t="n"/>
      <c r="Q850" s="264">
        <f>IF(COUNTA(D850:P850)=0,"",ROUND(AVERAGE(D850:P850),1))</f>
        <v/>
      </c>
      <c r="S850" s="256" t="n"/>
      <c r="T850" s="256" t="n"/>
      <c r="U850" s="256" t="n"/>
      <c r="V850" s="256" t="n"/>
      <c r="W850" s="256" t="n"/>
      <c r="X850" s="256" t="n"/>
      <c r="Y850" s="256" t="n"/>
      <c r="Z850" s="256" t="n"/>
      <c r="AA850" s="256" t="n"/>
      <c r="AB850" s="256" t="n"/>
      <c r="AC850" s="256" t="n"/>
      <c r="AD850" s="256" t="n"/>
      <c r="AE850" s="256" t="n"/>
      <c r="AF850" s="264">
        <f>IF(COUNTA(S850:AE850)=0,"",ROUND(AVERAGE(S850:AE850),1))</f>
        <v/>
      </c>
      <c r="AH850" s="256" t="n"/>
      <c r="AI850" s="256" t="n"/>
      <c r="AJ850" s="256" t="n"/>
      <c r="AK850" s="256" t="n"/>
      <c r="AL850" s="256" t="n"/>
      <c r="AM850" s="256" t="n"/>
      <c r="AN850" s="256" t="n"/>
      <c r="AO850" s="256" t="n"/>
      <c r="AP850" s="256" t="n"/>
      <c r="AQ850" s="256" t="n"/>
      <c r="AR850" s="256" t="n"/>
      <c r="AS850" s="256" t="n"/>
      <c r="AT850" s="256" t="n"/>
      <c r="AU850" s="237">
        <f>IF(COUNTA(AH850:AT850)=0,"",ROUND(AVERAGE(AH850:AT850),1))</f>
        <v/>
      </c>
    </row>
    <row r="851" ht="14.4" customHeight="1" s="185">
      <c r="A851" s="255" t="n">
        <v>14</v>
      </c>
      <c r="B851" s="194">
        <f t="array" ref="B851:B851">IFERROR(INDEX(Liste_Enfants!B$4:B$53,SMALL(IF(Liste_Enfants!E$4:E$53="D",ROW(Liste_Enfants!E$4:E$53)-3),14))&amp;" "&amp;INDEX(Liste_Enfants!C$4:C$53,SMALL(IF(Liste_Enfants!E$4:E$53="D",ROW(Liste_Enfants!E$4:E$53)-3),14)),"")</f>
        <v/>
      </c>
      <c r="C851" s="235" t="n"/>
      <c r="D851" s="256" t="n"/>
      <c r="E851" s="256" t="n"/>
      <c r="F851" s="256" t="n"/>
      <c r="G851" s="256" t="n"/>
      <c r="H851" s="256" t="n"/>
      <c r="I851" s="256" t="n"/>
      <c r="J851" s="256" t="n"/>
      <c r="K851" s="256" t="n"/>
      <c r="L851" s="256" t="n"/>
      <c r="M851" s="256" t="n"/>
      <c r="N851" s="256" t="n"/>
      <c r="O851" s="256" t="n"/>
      <c r="P851" s="256" t="n"/>
      <c r="Q851" s="264">
        <f>IF(COUNTA(D851:P851)=0,"",ROUND(AVERAGE(D851:P851),1))</f>
        <v/>
      </c>
      <c r="S851" s="256" t="n"/>
      <c r="T851" s="256" t="n"/>
      <c r="U851" s="256" t="n"/>
      <c r="V851" s="256" t="n"/>
      <c r="W851" s="256" t="n"/>
      <c r="X851" s="256" t="n"/>
      <c r="Y851" s="256" t="n"/>
      <c r="Z851" s="256" t="n"/>
      <c r="AA851" s="256" t="n"/>
      <c r="AB851" s="256" t="n"/>
      <c r="AC851" s="256" t="n"/>
      <c r="AD851" s="256" t="n"/>
      <c r="AE851" s="256" t="n"/>
      <c r="AF851" s="264">
        <f>IF(COUNTA(S851:AE851)=0,"",ROUND(AVERAGE(S851:AE851),1))</f>
        <v/>
      </c>
      <c r="AH851" s="256" t="n"/>
      <c r="AI851" s="256" t="n"/>
      <c r="AJ851" s="256" t="n"/>
      <c r="AK851" s="256" t="n"/>
      <c r="AL851" s="256" t="n"/>
      <c r="AM851" s="256" t="n"/>
      <c r="AN851" s="256" t="n"/>
      <c r="AO851" s="256" t="n"/>
      <c r="AP851" s="256" t="n"/>
      <c r="AQ851" s="256" t="n"/>
      <c r="AR851" s="256" t="n"/>
      <c r="AS851" s="256" t="n"/>
      <c r="AT851" s="256" t="n"/>
      <c r="AU851" s="237">
        <f>IF(COUNTA(AH851:AT851)=0,"",ROUND(AVERAGE(AH851:AT851),1))</f>
        <v/>
      </c>
    </row>
    <row r="852" ht="14.4" customHeight="1" s="185">
      <c r="A852" s="255" t="n">
        <v>15</v>
      </c>
      <c r="B852" s="194">
        <f t="array" ref="B852:B852">IFERROR(INDEX(Liste_Enfants!B$4:B$53,SMALL(IF(Liste_Enfants!E$4:E$53="D",ROW(Liste_Enfants!E$4:E$53)-3),15))&amp;" "&amp;INDEX(Liste_Enfants!C$4:C$53,SMALL(IF(Liste_Enfants!E$4:E$53="D",ROW(Liste_Enfants!E$4:E$53)-3),15)),"")</f>
        <v/>
      </c>
      <c r="C852" s="235" t="n"/>
      <c r="D852" s="256" t="n"/>
      <c r="E852" s="256" t="n"/>
      <c r="F852" s="256" t="n"/>
      <c r="G852" s="256" t="n"/>
      <c r="H852" s="256" t="n"/>
      <c r="I852" s="256" t="n"/>
      <c r="J852" s="256" t="n"/>
      <c r="K852" s="256" t="n"/>
      <c r="L852" s="256" t="n"/>
      <c r="M852" s="256" t="n"/>
      <c r="N852" s="256" t="n"/>
      <c r="O852" s="256" t="n"/>
      <c r="P852" s="256" t="n"/>
      <c r="Q852" s="264">
        <f>IF(COUNTA(D852:P852)=0,"",ROUND(AVERAGE(D852:P852),1))</f>
        <v/>
      </c>
      <c r="S852" s="256" t="n"/>
      <c r="T852" s="256" t="n"/>
      <c r="U852" s="256" t="n"/>
      <c r="V852" s="256" t="n"/>
      <c r="W852" s="256" t="n"/>
      <c r="X852" s="256" t="n"/>
      <c r="Y852" s="256" t="n"/>
      <c r="Z852" s="256" t="n"/>
      <c r="AA852" s="256" t="n"/>
      <c r="AB852" s="256" t="n"/>
      <c r="AC852" s="256" t="n"/>
      <c r="AD852" s="256" t="n"/>
      <c r="AE852" s="256" t="n"/>
      <c r="AF852" s="264">
        <f>IF(COUNTA(S852:AE852)=0,"",ROUND(AVERAGE(S852:AE852),1))</f>
        <v/>
      </c>
      <c r="AH852" s="256" t="n"/>
      <c r="AI852" s="256" t="n"/>
      <c r="AJ852" s="256" t="n"/>
      <c r="AK852" s="256" t="n"/>
      <c r="AL852" s="256" t="n"/>
      <c r="AM852" s="256" t="n"/>
      <c r="AN852" s="256" t="n"/>
      <c r="AO852" s="256" t="n"/>
      <c r="AP852" s="256" t="n"/>
      <c r="AQ852" s="256" t="n"/>
      <c r="AR852" s="256" t="n"/>
      <c r="AS852" s="256" t="n"/>
      <c r="AT852" s="256" t="n"/>
      <c r="AU852" s="237">
        <f>IF(COUNTA(AH852:AT852)=0,"",ROUND(AVERAGE(AH852:AT852),1))</f>
        <v/>
      </c>
    </row>
    <row r="853" ht="14.4" customHeight="1" s="185">
      <c r="A853" s="257" t="inlineStr">
        <is>
          <t>📊 MOY.</t>
        </is>
      </c>
      <c r="C853" s="235" t="n"/>
      <c r="D853" s="258">
        <f>IF(COUNTA(D838:D852)=0,"",ROUND(AVERAGE(D838:D852),1))</f>
        <v/>
      </c>
      <c r="E853" s="258">
        <f>IF(COUNTA(E838:E852)=0,"",ROUND(AVERAGE(E838:E852),1))</f>
        <v/>
      </c>
      <c r="F853" s="258">
        <f>IF(COUNTA(F838:F852)=0,"",ROUND(AVERAGE(F838:F852),1))</f>
        <v/>
      </c>
      <c r="G853" s="258">
        <f>IF(COUNTA(G838:G852)=0,"",ROUND(AVERAGE(G838:G852),1))</f>
        <v/>
      </c>
      <c r="H853" s="258">
        <f>IF(COUNTA(H838:H852)=0,"",ROUND(AVERAGE(H838:H852),1))</f>
        <v/>
      </c>
      <c r="I853" s="258">
        <f>IF(COUNTA(I838:I852)=0,"",ROUND(AVERAGE(I838:I852),1))</f>
        <v/>
      </c>
      <c r="J853" s="258">
        <f>IF(COUNTA(J838:J852)=0,"",ROUND(AVERAGE(J838:J852),1))</f>
        <v/>
      </c>
      <c r="K853" s="258">
        <f>IF(COUNTA(K838:K852)=0,"",ROUND(AVERAGE(K838:K852),1))</f>
        <v/>
      </c>
      <c r="L853" s="258">
        <f>IF(COUNTA(L838:L852)=0,"",ROUND(AVERAGE(L838:L852),1))</f>
        <v/>
      </c>
      <c r="M853" s="258">
        <f>IF(COUNTA(M838:M852)=0,"",ROUND(AVERAGE(M838:M852),1))</f>
        <v/>
      </c>
      <c r="N853" s="258">
        <f>IF(COUNTA(N838:N852)=0,"",ROUND(AVERAGE(N838:N852),1))</f>
        <v/>
      </c>
      <c r="O853" s="258">
        <f>IF(COUNTA(O838:O852)=0,"",ROUND(AVERAGE(O838:O852),1))</f>
        <v/>
      </c>
      <c r="P853" s="258">
        <f>IF(COUNTA(P838:P852)=0,"",ROUND(AVERAGE(P838:P852),1))</f>
        <v/>
      </c>
      <c r="Q853" s="265">
        <f>IF(COUNTA(Q838:Q852)=0,"",ROUND(AVERAGE(Q838:Q852),1))</f>
        <v/>
      </c>
      <c r="S853" s="258">
        <f>IF(COUNTA(S838:S852)=0,"",ROUND(AVERAGE(S838:S852),1))</f>
        <v/>
      </c>
      <c r="T853" s="258">
        <f>IF(COUNTA(T838:T852)=0,"",ROUND(AVERAGE(T838:T852),1))</f>
        <v/>
      </c>
      <c r="U853" s="258">
        <f>IF(COUNTA(U838:U852)=0,"",ROUND(AVERAGE(U838:U852),1))</f>
        <v/>
      </c>
      <c r="V853" s="258">
        <f>IF(COUNTA(V838:V852)=0,"",ROUND(AVERAGE(V838:V852),1))</f>
        <v/>
      </c>
      <c r="W853" s="258">
        <f>IF(COUNTA(W838:W852)=0,"",ROUND(AVERAGE(W838:W852),1))</f>
        <v/>
      </c>
      <c r="X853" s="258">
        <f>IF(COUNTA(X838:X852)=0,"",ROUND(AVERAGE(X838:X852),1))</f>
        <v/>
      </c>
      <c r="Y853" s="258">
        <f>IF(COUNTA(Y838:Y852)=0,"",ROUND(AVERAGE(Y838:Y852),1))</f>
        <v/>
      </c>
      <c r="Z853" s="258">
        <f>IF(COUNTA(Z838:Z852)=0,"",ROUND(AVERAGE(Z838:Z852),1))</f>
        <v/>
      </c>
      <c r="AA853" s="258">
        <f>IF(COUNTA(AA838:AA852)=0,"",ROUND(AVERAGE(AA838:AA852),1))</f>
        <v/>
      </c>
      <c r="AB853" s="258">
        <f>IF(COUNTA(AB838:AB852)=0,"",ROUND(AVERAGE(AB838:AB852),1))</f>
        <v/>
      </c>
      <c r="AC853" s="258">
        <f>IF(COUNTA(AC838:AC852)=0,"",ROUND(AVERAGE(AC838:AC852),1))</f>
        <v/>
      </c>
      <c r="AD853" s="258">
        <f>IF(COUNTA(AD838:AD852)=0,"",ROUND(AVERAGE(AD838:AD852),1))</f>
        <v/>
      </c>
      <c r="AE853" s="258">
        <f>IF(COUNTA(AE838:AE852)=0,"",ROUND(AVERAGE(AE838:AE852),1))</f>
        <v/>
      </c>
      <c r="AF853" s="265">
        <f>IF(COUNTA(AF838:AF852)=0,"",ROUND(AVERAGE(AF838:AF852),1))</f>
        <v/>
      </c>
      <c r="AH853" s="258">
        <f>IF(COUNTA(AH838:AH852)=0,"",ROUND(AVERAGE(AH838:AH852),1))</f>
        <v/>
      </c>
      <c r="AI853" s="258">
        <f>IF(COUNTA(AI838:AI852)=0,"",ROUND(AVERAGE(AI838:AI852),1))</f>
        <v/>
      </c>
      <c r="AJ853" s="258">
        <f>IF(COUNTA(AJ838:AJ852)=0,"",ROUND(AVERAGE(AJ838:AJ852),1))</f>
        <v/>
      </c>
      <c r="AK853" s="258">
        <f>IF(COUNTA(AK838:AK852)=0,"",ROUND(AVERAGE(AK838:AK852),1))</f>
        <v/>
      </c>
      <c r="AL853" s="258">
        <f>IF(COUNTA(AL838:AL852)=0,"",ROUND(AVERAGE(AL838:AL852),1))</f>
        <v/>
      </c>
      <c r="AM853" s="258">
        <f>IF(COUNTA(AM838:AM852)=0,"",ROUND(AVERAGE(AM838:AM852),1))</f>
        <v/>
      </c>
      <c r="AN853" s="258">
        <f>IF(COUNTA(AN838:AN852)=0,"",ROUND(AVERAGE(AN838:AN852),1))</f>
        <v/>
      </c>
      <c r="AO853" s="258">
        <f>IF(COUNTA(AO838:AO852)=0,"",ROUND(AVERAGE(AO838:AO852),1))</f>
        <v/>
      </c>
      <c r="AP853" s="258">
        <f>IF(COUNTA(AP838:AP852)=0,"",ROUND(AVERAGE(AP838:AP852),1))</f>
        <v/>
      </c>
      <c r="AQ853" s="258">
        <f>IF(COUNTA(AQ838:AQ852)=0,"",ROUND(AVERAGE(AQ838:AQ852),1))</f>
        <v/>
      </c>
      <c r="AR853" s="258">
        <f>IF(COUNTA(AR838:AR852)=0,"",ROUND(AVERAGE(AR838:AR852),1))</f>
        <v/>
      </c>
      <c r="AS853" s="258">
        <f>IF(COUNTA(AS838:AS852)=0,"",ROUND(AVERAGE(AS838:AS852),1))</f>
        <v/>
      </c>
      <c r="AT853" s="258">
        <f>IF(COUNTA(AT838:AT852)=0,"",ROUND(AVERAGE(AT838:AT852),1))</f>
        <v/>
      </c>
      <c r="AU853" s="272">
        <f>IF(COUNTA(AU838:AU852)=0,"",ROUND(AVERAGE(AU838:AU852),1))</f>
        <v/>
      </c>
    </row>
    <row r="854" ht="14.4" customHeight="1" s="185">
      <c r="A854" s="262" t="inlineStr">
        <is>
          <t>⭐ MOY. S12</t>
        </is>
      </c>
      <c r="C854" s="235" t="n"/>
      <c r="D854" s="263">
        <f>IF(COUNTA(D802,D819,D836,D853)=0,"",ROUND(AVERAGE(D802,D819,D836,D853),1))</f>
        <v/>
      </c>
      <c r="E854" s="263">
        <f>IF(COUNTA(E802,E819,E836,E853)=0,"",ROUND(AVERAGE(E802,E819,E836,E853),1))</f>
        <v/>
      </c>
      <c r="F854" s="263">
        <f>IF(COUNTA(F802,F819,F836,F853)=0,"",ROUND(AVERAGE(F802,F819,F836,F853),1))</f>
        <v/>
      </c>
      <c r="G854" s="263">
        <f>IF(COUNTA(G802,G819,G836,G853)=0,"",ROUND(AVERAGE(G802,G819,G836,G853),1))</f>
        <v/>
      </c>
      <c r="H854" s="263">
        <f>IF(COUNTA(H802,H819,H836,H853)=0,"",ROUND(AVERAGE(H802,H819,H836,H853),1))</f>
        <v/>
      </c>
      <c r="I854" s="263">
        <f>IF(COUNTA(I802,I819,I836,I853)=0,"",ROUND(AVERAGE(I802,I819,I836,I853),1))</f>
        <v/>
      </c>
      <c r="J854" s="263">
        <f>IF(COUNTA(J802,J819,J836,J853)=0,"",ROUND(AVERAGE(J802,J819,J836,J853),1))</f>
        <v/>
      </c>
      <c r="K854" s="263">
        <f>IF(COUNTA(K802,K819,K836,K853)=0,"",ROUND(AVERAGE(K802,K819,K836,K853),1))</f>
        <v/>
      </c>
      <c r="L854" s="263">
        <f>IF(COUNTA(L802,L819,L836,L853)=0,"",ROUND(AVERAGE(L802,L819,L836,L853),1))</f>
        <v/>
      </c>
      <c r="M854" s="263">
        <f>IF(COUNTA(M802,M819,M836,M853)=0,"",ROUND(AVERAGE(M802,M819,M836,M853),1))</f>
        <v/>
      </c>
      <c r="N854" s="263">
        <f>IF(COUNTA(N802,N819,N836,N853)=0,"",ROUND(AVERAGE(N802,N819,N836,N853),1))</f>
        <v/>
      </c>
      <c r="O854" s="263">
        <f>IF(COUNTA(O802,O819,O836,O853)=0,"",ROUND(AVERAGE(O802,O819,O836,O853),1))</f>
        <v/>
      </c>
      <c r="P854" s="263">
        <f>IF(COUNTA(P802,P819,P836,P853)=0,"",ROUND(AVERAGE(P802,P819,P836,P853),1))</f>
        <v/>
      </c>
      <c r="Q854" s="270">
        <f>IF(COUNTA(Q802,Q819,Q836,Q853)=0,"",ROUND(AVERAGE(Q802,Q819,Q836,Q853),1))</f>
        <v/>
      </c>
      <c r="S854" s="263">
        <f>IF(COUNTA(S802,S819,S836,S853)=0,"",ROUND(AVERAGE(S802,S819,S836,S853),1))</f>
        <v/>
      </c>
      <c r="T854" s="263">
        <f>IF(COUNTA(T802,T819,T836,T853)=0,"",ROUND(AVERAGE(T802,T819,T836,T853),1))</f>
        <v/>
      </c>
      <c r="U854" s="263">
        <f>IF(COUNTA(U802,U819,U836,U853)=0,"",ROUND(AVERAGE(U802,U819,U836,U853),1))</f>
        <v/>
      </c>
      <c r="V854" s="263">
        <f>IF(COUNTA(V802,V819,V836,V853)=0,"",ROUND(AVERAGE(V802,V819,V836,V853),1))</f>
        <v/>
      </c>
      <c r="W854" s="263">
        <f>IF(COUNTA(W802,W819,W836,W853)=0,"",ROUND(AVERAGE(W802,W819,W836,W853),1))</f>
        <v/>
      </c>
      <c r="X854" s="263">
        <f>IF(COUNTA(X802,X819,X836,X853)=0,"",ROUND(AVERAGE(X802,X819,X836,X853),1))</f>
        <v/>
      </c>
      <c r="Y854" s="263">
        <f>IF(COUNTA(Y802,Y819,Y836,Y853)=0,"",ROUND(AVERAGE(Y802,Y819,Y836,Y853),1))</f>
        <v/>
      </c>
      <c r="Z854" s="263">
        <f>IF(COUNTA(Z802,Z819,Z836,Z853)=0,"",ROUND(AVERAGE(Z802,Z819,Z836,Z853),1))</f>
        <v/>
      </c>
      <c r="AA854" s="263">
        <f>IF(COUNTA(AA802,AA819,AA836,AA853)=0,"",ROUND(AVERAGE(AA802,AA819,AA836,AA853),1))</f>
        <v/>
      </c>
      <c r="AB854" s="263">
        <f>IF(COUNTA(AB802,AB819,AB836,AB853)=0,"",ROUND(AVERAGE(AB802,AB819,AB836,AB853),1))</f>
        <v/>
      </c>
      <c r="AC854" s="263">
        <f>IF(COUNTA(AC802,AC819,AC836,AC853)=0,"",ROUND(AVERAGE(AC802,AC819,AC836,AC853),1))</f>
        <v/>
      </c>
      <c r="AD854" s="263">
        <f>IF(COUNTA(AD802,AD819,AD836,AD853)=0,"",ROUND(AVERAGE(AD802,AD819,AD836,AD853),1))</f>
        <v/>
      </c>
      <c r="AE854" s="263">
        <f>IF(COUNTA(AE802,AE819,AE836,AE853)=0,"",ROUND(AVERAGE(AE802,AE819,AE836,AE853),1))</f>
        <v/>
      </c>
      <c r="AF854" s="270">
        <f>IF(COUNTA(AF802,AF819,AF836,AF853)=0,"",ROUND(AVERAGE(AF802,AF819,AF836,AF853),1))</f>
        <v/>
      </c>
      <c r="AH854" s="263">
        <f>IF(COUNTA(AH802,AH819,AH836,AH853)=0,"",ROUND(AVERAGE(AH802,AH819,AH836,AH853),1))</f>
        <v/>
      </c>
      <c r="AI854" s="263">
        <f>IF(COUNTA(AI802,AI819,AI836,AI853)=0,"",ROUND(AVERAGE(AI802,AI819,AI836,AI853),1))</f>
        <v/>
      </c>
      <c r="AJ854" s="263">
        <f>IF(COUNTA(AJ802,AJ819,AJ836,AJ853)=0,"",ROUND(AVERAGE(AJ802,AJ819,AJ836,AJ853),1))</f>
        <v/>
      </c>
      <c r="AK854" s="263">
        <f>IF(COUNTA(AK802,AK819,AK836,AK853)=0,"",ROUND(AVERAGE(AK802,AK819,AK836,AK853),1))</f>
        <v/>
      </c>
      <c r="AL854" s="263">
        <f>IF(COUNTA(AL802,AL819,AL836,AL853)=0,"",ROUND(AVERAGE(AL802,AL819,AL836,AL853),1))</f>
        <v/>
      </c>
      <c r="AM854" s="263">
        <f>IF(COUNTA(AM802,AM819,AM836,AM853)=0,"",ROUND(AVERAGE(AM802,AM819,AM836,AM853),1))</f>
        <v/>
      </c>
      <c r="AN854" s="263">
        <f>IF(COUNTA(AN802,AN819,AN836,AN853)=0,"",ROUND(AVERAGE(AN802,AN819,AN836,AN853),1))</f>
        <v/>
      </c>
      <c r="AO854" s="263">
        <f>IF(COUNTA(AO802,AO819,AO836,AO853)=0,"",ROUND(AVERAGE(AO802,AO819,AO836,AO853),1))</f>
        <v/>
      </c>
      <c r="AP854" s="263">
        <f>IF(COUNTA(AP802,AP819,AP836,AP853)=0,"",ROUND(AVERAGE(AP802,AP819,AP836,AP853),1))</f>
        <v/>
      </c>
      <c r="AQ854" s="263">
        <f>IF(COUNTA(AQ802,AQ819,AQ836,AQ853)=0,"",ROUND(AVERAGE(AQ802,AQ819,AQ836,AQ853),1))</f>
        <v/>
      </c>
      <c r="AR854" s="263">
        <f>IF(COUNTA(AR802,AR819,AR836,AR853)=0,"",ROUND(AVERAGE(AR802,AR819,AR836,AR853),1))</f>
        <v/>
      </c>
      <c r="AS854" s="263">
        <f>IF(COUNTA(AS802,AS819,AS836,AS853)=0,"",ROUND(AVERAGE(AS802,AS819,AS836,AS853),1))</f>
        <v/>
      </c>
      <c r="AT854" s="263">
        <f>IF(COUNTA(AT802,AT819,AT836,AT853)=0,"",ROUND(AVERAGE(AT802,AT819,AT836,AT853),1))</f>
        <v/>
      </c>
      <c r="AU854" s="273">
        <f>IF(COUNTA(AU802,AU819,AU836,AU853)=0,"",ROUND(AVERAGE(AU802,AU819,AU836,AU853),1))</f>
        <v/>
      </c>
    </row>
    <row r="855" ht="14.4" customHeight="1" s="185">
      <c r="C855" s="235" t="n"/>
      <c r="Q855" s="235" t="n"/>
      <c r="AF855" s="235" t="n"/>
    </row>
    <row r="856" ht="14.4" customHeight="1" s="185">
      <c r="C856" s="235" t="n"/>
      <c r="Q856" s="235" t="n"/>
      <c r="AF856" s="235" t="n"/>
    </row>
    <row r="857" ht="30" customHeight="1" s="185">
      <c r="A857" s="194" t="inlineStr">
        <is>
          <t>📋 T2 — 📆 SEMAINE 1</t>
        </is>
      </c>
      <c r="C857" s="235" t="n"/>
      <c r="Q857" s="235" t="n"/>
      <c r="AF857" s="235" t="n"/>
    </row>
    <row r="858" ht="14.4" customHeight="1" s="185">
      <c r="C858" s="235" t="n"/>
      <c r="Q858" s="235" t="n"/>
      <c r="AF858" s="235" t="n"/>
    </row>
    <row r="859" ht="14.4" customHeight="1" s="185">
      <c r="C859" s="235" t="n"/>
      <c r="Q859" s="235" t="n"/>
      <c r="AF859" s="235" t="n"/>
    </row>
    <row r="860" ht="14.4" customHeight="1" s="185">
      <c r="C860" s="235" t="n"/>
      <c r="Q860" s="235" t="n"/>
      <c r="AF860" s="235" t="n"/>
    </row>
    <row r="861" ht="14.4" customHeight="1" s="185">
      <c r="C861" s="235" t="n"/>
      <c r="Q861" s="235" t="n"/>
      <c r="AF861" s="235" t="n"/>
    </row>
    <row r="862" ht="14.4" customHeight="1" s="185">
      <c r="C862" s="235" t="n"/>
      <c r="Q862" s="235" t="n"/>
      <c r="AF862" s="235" t="n"/>
    </row>
    <row r="863" ht="14.4" customHeight="1" s="185">
      <c r="C863" s="235" t="n"/>
      <c r="Q863" s="235" t="n"/>
      <c r="AF863" s="235" t="n"/>
    </row>
    <row r="864" ht="14.4" customHeight="1" s="185">
      <c r="C864" s="235" t="n"/>
      <c r="Q864" s="235" t="n"/>
      <c r="AF864" s="235" t="n"/>
    </row>
    <row r="865" ht="14.4" customHeight="1" s="185">
      <c r="C865" s="235" t="n"/>
      <c r="Q865" s="235" t="n"/>
      <c r="AF865" s="235" t="n"/>
    </row>
    <row r="866" ht="14.4" customHeight="1" s="185">
      <c r="C866" s="235" t="n"/>
      <c r="Q866" s="235" t="n"/>
      <c r="AF866" s="235" t="n"/>
    </row>
    <row r="867" ht="14.4" customHeight="1" s="185">
      <c r="C867" s="235" t="n"/>
      <c r="Q867" s="235" t="n"/>
      <c r="AF867" s="235" t="n"/>
    </row>
    <row r="868" ht="14.4" customHeight="1" s="185">
      <c r="C868" s="235" t="n"/>
      <c r="Q868" s="235" t="n"/>
      <c r="AF868" s="235" t="n"/>
    </row>
    <row r="869" ht="14.4" customHeight="1" s="185">
      <c r="C869" s="235" t="n"/>
      <c r="Q869" s="235" t="n"/>
      <c r="AF869" s="235" t="n"/>
    </row>
    <row r="870" ht="14.4" customHeight="1" s="185">
      <c r="C870" s="235" t="n"/>
      <c r="Q870" s="235" t="n"/>
      <c r="AF870" s="235" t="n"/>
    </row>
    <row r="871" ht="14.4" customHeight="1" s="185">
      <c r="C871" s="235" t="n"/>
      <c r="Q871" s="235" t="n"/>
      <c r="AF871" s="235" t="n"/>
    </row>
    <row r="872" ht="14.4" customHeight="1" s="185">
      <c r="C872" s="235" t="n"/>
      <c r="Q872" s="235" t="n"/>
      <c r="AF872" s="235" t="n"/>
    </row>
    <row r="873" ht="14.4" customHeight="1" s="185">
      <c r="C873" s="235" t="n"/>
      <c r="Q873" s="235" t="n"/>
      <c r="AF873" s="235" t="n"/>
    </row>
    <row r="874" ht="14.4" customHeight="1" s="185">
      <c r="C874" s="235" t="n"/>
      <c r="Q874" s="235" t="n"/>
      <c r="AF874" s="235" t="n"/>
    </row>
    <row r="875" ht="14.4" customHeight="1" s="185">
      <c r="C875" s="235" t="n"/>
      <c r="Q875" s="235" t="n"/>
      <c r="AF875" s="235" t="n"/>
    </row>
    <row r="876" ht="14.4" customHeight="1" s="185">
      <c r="C876" s="235" t="n"/>
      <c r="Q876" s="235" t="n"/>
      <c r="AF876" s="235" t="n"/>
    </row>
    <row r="877" ht="14.4" customHeight="1" s="185">
      <c r="C877" s="235" t="n"/>
      <c r="Q877" s="235" t="n"/>
      <c r="AF877" s="235" t="n"/>
    </row>
    <row r="878" ht="14.4" customHeight="1" s="185">
      <c r="C878" s="235" t="n"/>
      <c r="Q878" s="235" t="n"/>
      <c r="AF878" s="235" t="n"/>
    </row>
    <row r="879" ht="14.4" customHeight="1" s="185">
      <c r="C879" s="235" t="n"/>
      <c r="Q879" s="235" t="n"/>
      <c r="AF879" s="235" t="n"/>
    </row>
    <row r="880" ht="14.4" customHeight="1" s="185">
      <c r="C880" s="235" t="n"/>
      <c r="Q880" s="235" t="n"/>
      <c r="AF880" s="235" t="n"/>
    </row>
    <row r="881" ht="14.4" customHeight="1" s="185">
      <c r="C881" s="235" t="n"/>
      <c r="Q881" s="235" t="n"/>
      <c r="AF881" s="235" t="n"/>
    </row>
    <row r="882" ht="14.4" customHeight="1" s="185">
      <c r="C882" s="235" t="n"/>
      <c r="Q882" s="235" t="n"/>
      <c r="AF882" s="235" t="n"/>
    </row>
    <row r="883" ht="14.4" customHeight="1" s="185">
      <c r="C883" s="235" t="n"/>
      <c r="Q883" s="235" t="n"/>
      <c r="AF883" s="235" t="n"/>
    </row>
    <row r="884" ht="14.4" customHeight="1" s="185">
      <c r="C884" s="235" t="n"/>
      <c r="Q884" s="235" t="n"/>
      <c r="AF884" s="235" t="n"/>
    </row>
    <row r="885" ht="14.4" customHeight="1" s="185">
      <c r="C885" s="235" t="n"/>
      <c r="Q885" s="235" t="n"/>
      <c r="AF885" s="235" t="n"/>
    </row>
    <row r="886" ht="14.4" customHeight="1" s="185">
      <c r="C886" s="235" t="n"/>
      <c r="Q886" s="235" t="n"/>
      <c r="AF886" s="235" t="n"/>
    </row>
    <row r="887" ht="14.4" customHeight="1" s="185">
      <c r="C887" s="235" t="n"/>
      <c r="Q887" s="235" t="n"/>
      <c r="AF887" s="235" t="n"/>
    </row>
    <row r="888" ht="14.4" customHeight="1" s="185">
      <c r="C888" s="235" t="n"/>
      <c r="Q888" s="235" t="n"/>
      <c r="AF888" s="235" t="n"/>
    </row>
    <row r="889" ht="14.4" customHeight="1" s="185">
      <c r="C889" s="235" t="n"/>
      <c r="Q889" s="235" t="n"/>
      <c r="AF889" s="235" t="n"/>
    </row>
    <row r="890" ht="14.4" customHeight="1" s="185">
      <c r="C890" s="235" t="n"/>
      <c r="Q890" s="235" t="n"/>
      <c r="AF890" s="235" t="n"/>
    </row>
    <row r="891" ht="14.4" customHeight="1" s="185">
      <c r="C891" s="235" t="n"/>
      <c r="Q891" s="235" t="n"/>
      <c r="AF891" s="235" t="n"/>
    </row>
    <row r="892" ht="14.4" customHeight="1" s="185">
      <c r="C892" s="235" t="n"/>
      <c r="Q892" s="235" t="n"/>
      <c r="AF892" s="235" t="n"/>
    </row>
    <row r="893" ht="14.4" customHeight="1" s="185">
      <c r="C893" s="235" t="n"/>
      <c r="Q893" s="235" t="n"/>
      <c r="AF893" s="235" t="n"/>
    </row>
    <row r="894" ht="14.4" customHeight="1" s="185">
      <c r="C894" s="235" t="n"/>
      <c r="Q894" s="235" t="n"/>
      <c r="AF894" s="235" t="n"/>
    </row>
    <row r="895" ht="14.4" customHeight="1" s="185">
      <c r="C895" s="235" t="n"/>
      <c r="Q895" s="235" t="n"/>
      <c r="AF895" s="235" t="n"/>
    </row>
    <row r="896" ht="14.4" customHeight="1" s="185">
      <c r="C896" s="235" t="n"/>
      <c r="Q896" s="235" t="n"/>
      <c r="AF896" s="235" t="n"/>
    </row>
    <row r="897" ht="14.4" customHeight="1" s="185">
      <c r="C897" s="235" t="n"/>
      <c r="Q897" s="235" t="n"/>
      <c r="AF897" s="235" t="n"/>
    </row>
    <row r="898" ht="14.4" customHeight="1" s="185">
      <c r="C898" s="235" t="n"/>
      <c r="Q898" s="235" t="n"/>
      <c r="AF898" s="235" t="n"/>
    </row>
    <row r="899" ht="14.4" customHeight="1" s="185">
      <c r="C899" s="235" t="n"/>
      <c r="Q899" s="235" t="n"/>
      <c r="AF899" s="235" t="n"/>
    </row>
    <row r="900" ht="14.4" customHeight="1" s="185">
      <c r="C900" s="235" t="n"/>
      <c r="Q900" s="235" t="n"/>
      <c r="AF900" s="235" t="n"/>
    </row>
    <row r="901" ht="14.4" customHeight="1" s="185">
      <c r="C901" s="235" t="n"/>
      <c r="Q901" s="235" t="n"/>
      <c r="AF901" s="235" t="n"/>
    </row>
    <row r="902" ht="14.4" customHeight="1" s="185">
      <c r="C902" s="235" t="n"/>
      <c r="Q902" s="235" t="n"/>
      <c r="AF902" s="235" t="n"/>
    </row>
    <row r="903" ht="14.4" customHeight="1" s="185">
      <c r="C903" s="235" t="n"/>
      <c r="Q903" s="235" t="n"/>
      <c r="AF903" s="235" t="n"/>
    </row>
    <row r="904" ht="14.4" customHeight="1" s="185">
      <c r="C904" s="235" t="n"/>
      <c r="Q904" s="235" t="n"/>
      <c r="AF904" s="235" t="n"/>
    </row>
    <row r="905" ht="14.4" customHeight="1" s="185">
      <c r="C905" s="235" t="n"/>
      <c r="Q905" s="235" t="n"/>
      <c r="AF905" s="235" t="n"/>
    </row>
    <row r="906" ht="14.4" customHeight="1" s="185">
      <c r="C906" s="235" t="n"/>
      <c r="Q906" s="235" t="n"/>
      <c r="AF906" s="235" t="n"/>
    </row>
    <row r="907" ht="14.4" customHeight="1" s="185">
      <c r="C907" s="235" t="n"/>
      <c r="Q907" s="235" t="n"/>
      <c r="AF907" s="235" t="n"/>
    </row>
    <row r="908" ht="14.4" customHeight="1" s="185">
      <c r="C908" s="235" t="n"/>
      <c r="Q908" s="235" t="n"/>
      <c r="AF908" s="235" t="n"/>
    </row>
    <row r="909" ht="14.4" customHeight="1" s="185">
      <c r="C909" s="235" t="n"/>
      <c r="Q909" s="235" t="n"/>
      <c r="AF909" s="235" t="n"/>
    </row>
    <row r="910" ht="14.4" customHeight="1" s="185">
      <c r="C910" s="235" t="n"/>
      <c r="Q910" s="235" t="n"/>
      <c r="AF910" s="235" t="n"/>
    </row>
    <row r="911" ht="14.4" customHeight="1" s="185">
      <c r="C911" s="235" t="n"/>
      <c r="Q911" s="235" t="n"/>
      <c r="AF911" s="235" t="n"/>
    </row>
    <row r="912" ht="14.4" customHeight="1" s="185">
      <c r="C912" s="235" t="n"/>
      <c r="Q912" s="235" t="n"/>
      <c r="AF912" s="235" t="n"/>
    </row>
    <row r="913" ht="14.4" customHeight="1" s="185">
      <c r="C913" s="235" t="n"/>
      <c r="Q913" s="235" t="n"/>
      <c r="AF913" s="235" t="n"/>
    </row>
    <row r="914" ht="14.4" customHeight="1" s="185">
      <c r="C914" s="235" t="n"/>
      <c r="Q914" s="235" t="n"/>
      <c r="AF914" s="235" t="n"/>
    </row>
    <row r="915" ht="14.4" customHeight="1" s="185">
      <c r="C915" s="235" t="n"/>
      <c r="Q915" s="235" t="n"/>
      <c r="AF915" s="235" t="n"/>
    </row>
    <row r="916" ht="14.4" customHeight="1" s="185">
      <c r="C916" s="235" t="n"/>
      <c r="Q916" s="235" t="n"/>
      <c r="AF916" s="235" t="n"/>
    </row>
    <row r="917" ht="14.4" customHeight="1" s="185">
      <c r="C917" s="235" t="n"/>
      <c r="Q917" s="235" t="n"/>
      <c r="AF917" s="235" t="n"/>
    </row>
    <row r="918" ht="14.4" customHeight="1" s="185">
      <c r="C918" s="235" t="n"/>
      <c r="Q918" s="235" t="n"/>
      <c r="AF918" s="235" t="n"/>
    </row>
    <row r="919" ht="14.4" customHeight="1" s="185">
      <c r="C919" s="235" t="n"/>
      <c r="Q919" s="235" t="n"/>
      <c r="AF919" s="235" t="n"/>
    </row>
    <row r="920" ht="14.4" customHeight="1" s="185">
      <c r="C920" s="235" t="n"/>
      <c r="Q920" s="235" t="n"/>
      <c r="AF920" s="235" t="n"/>
    </row>
    <row r="921" ht="14.4" customHeight="1" s="185">
      <c r="C921" s="235" t="n"/>
      <c r="Q921" s="235" t="n"/>
      <c r="AF921" s="235" t="n"/>
    </row>
    <row r="922" ht="14.4" customHeight="1" s="185">
      <c r="C922" s="235" t="n"/>
      <c r="Q922" s="235" t="n"/>
      <c r="AF922" s="235" t="n"/>
    </row>
    <row r="923" ht="14.4" customHeight="1" s="185">
      <c r="C923" s="235" t="n"/>
      <c r="Q923" s="235" t="n"/>
      <c r="AF923" s="235" t="n"/>
    </row>
    <row r="924" ht="14.4" customHeight="1" s="185">
      <c r="C924" s="235" t="n"/>
      <c r="Q924" s="235" t="n"/>
      <c r="AF924" s="235" t="n"/>
    </row>
    <row r="925" ht="14.4" customHeight="1" s="185">
      <c r="C925" s="235" t="n"/>
      <c r="Q925" s="235" t="n"/>
      <c r="AF925" s="235" t="n"/>
    </row>
    <row r="926" ht="14.4" customHeight="1" s="185">
      <c r="C926" s="235" t="n"/>
      <c r="Q926" s="235" t="n"/>
      <c r="AF926" s="235" t="n"/>
    </row>
    <row r="927" ht="14.4" customHeight="1" s="185">
      <c r="C927" s="235" t="n"/>
      <c r="Q927" s="235" t="n"/>
      <c r="AF927" s="235" t="n"/>
    </row>
    <row r="928" ht="14.4" customHeight="1" s="185">
      <c r="A928" s="194" t="inlineStr">
        <is>
          <t>📋 T2 — 📆 SEMAINE 2</t>
        </is>
      </c>
      <c r="C928" s="235" t="n"/>
      <c r="Q928" s="235" t="n"/>
      <c r="AF928" s="235" t="n"/>
    </row>
    <row r="929" ht="14.4" customHeight="1" s="185">
      <c r="C929" s="235" t="n"/>
      <c r="Q929" s="235" t="n"/>
      <c r="AF929" s="235" t="n"/>
    </row>
    <row r="930" ht="14.4" customHeight="1" s="185">
      <c r="C930" s="235" t="n"/>
      <c r="Q930" s="235" t="n"/>
      <c r="AF930" s="235" t="n"/>
    </row>
    <row r="931" ht="14.4" customHeight="1" s="185">
      <c r="C931" s="235" t="n"/>
      <c r="Q931" s="235" t="n"/>
      <c r="AF931" s="235" t="n"/>
    </row>
    <row r="932" ht="14.4" customHeight="1" s="185">
      <c r="C932" s="235" t="n"/>
      <c r="Q932" s="235" t="n"/>
      <c r="AF932" s="235" t="n"/>
    </row>
    <row r="933" ht="14.4" customHeight="1" s="185">
      <c r="C933" s="235" t="n"/>
      <c r="Q933" s="235" t="n"/>
      <c r="AF933" s="235" t="n"/>
    </row>
    <row r="934" ht="14.4" customHeight="1" s="185">
      <c r="C934" s="235" t="n"/>
      <c r="Q934" s="235" t="n"/>
      <c r="AF934" s="235" t="n"/>
    </row>
    <row r="935" ht="14.4" customHeight="1" s="185">
      <c r="C935" s="235" t="n"/>
      <c r="Q935" s="235" t="n"/>
      <c r="AF935" s="235" t="n"/>
    </row>
    <row r="936" ht="14.4" customHeight="1" s="185">
      <c r="C936" s="235" t="n"/>
      <c r="Q936" s="235" t="n"/>
      <c r="AF936" s="235" t="n"/>
    </row>
    <row r="937" ht="14.4" customHeight="1" s="185">
      <c r="C937" s="235" t="n"/>
      <c r="Q937" s="235" t="n"/>
      <c r="AF937" s="235" t="n"/>
    </row>
    <row r="938" ht="14.4" customHeight="1" s="185">
      <c r="C938" s="235" t="n"/>
      <c r="Q938" s="235" t="n"/>
      <c r="AF938" s="235" t="n"/>
    </row>
    <row r="939" ht="14.4" customHeight="1" s="185">
      <c r="C939" s="235" t="n"/>
      <c r="Q939" s="235" t="n"/>
      <c r="AF939" s="235" t="n"/>
    </row>
    <row r="940" ht="14.4" customHeight="1" s="185">
      <c r="C940" s="235" t="n"/>
      <c r="Q940" s="235" t="n"/>
      <c r="AF940" s="235" t="n"/>
    </row>
    <row r="941" ht="14.4" customHeight="1" s="185">
      <c r="C941" s="235" t="n"/>
      <c r="Q941" s="235" t="n"/>
      <c r="AF941" s="235" t="n"/>
    </row>
    <row r="942" ht="14.4" customHeight="1" s="185">
      <c r="C942" s="235" t="n"/>
      <c r="Q942" s="235" t="n"/>
      <c r="AF942" s="235" t="n"/>
    </row>
    <row r="943" ht="14.4" customHeight="1" s="185">
      <c r="C943" s="235" t="n"/>
      <c r="Q943" s="235" t="n"/>
      <c r="AF943" s="235" t="n"/>
    </row>
    <row r="944" ht="14.4" customHeight="1" s="185">
      <c r="C944" s="235" t="n"/>
      <c r="Q944" s="235" t="n"/>
      <c r="AF944" s="235" t="n"/>
    </row>
    <row r="945" ht="14.4" customHeight="1" s="185">
      <c r="C945" s="235" t="n"/>
      <c r="Q945" s="235" t="n"/>
      <c r="AF945" s="235" t="n"/>
    </row>
    <row r="946" ht="14.4" customHeight="1" s="185">
      <c r="C946" s="235" t="n"/>
      <c r="Q946" s="235" t="n"/>
      <c r="AF946" s="235" t="n"/>
    </row>
    <row r="947" ht="14.4" customHeight="1" s="185">
      <c r="C947" s="235" t="n"/>
      <c r="Q947" s="235" t="n"/>
      <c r="AF947" s="235" t="n"/>
    </row>
    <row r="948" ht="14.4" customHeight="1" s="185">
      <c r="C948" s="235" t="n"/>
      <c r="Q948" s="235" t="n"/>
      <c r="AF948" s="235" t="n"/>
    </row>
    <row r="949" ht="14.4" customHeight="1" s="185">
      <c r="C949" s="235" t="n"/>
      <c r="Q949" s="235" t="n"/>
      <c r="AF949" s="235" t="n"/>
    </row>
    <row r="950" ht="14.4" customHeight="1" s="185">
      <c r="C950" s="235" t="n"/>
      <c r="Q950" s="235" t="n"/>
      <c r="AF950" s="235" t="n"/>
    </row>
    <row r="951" ht="14.4" customHeight="1" s="185">
      <c r="C951" s="235" t="n"/>
      <c r="Q951" s="235" t="n"/>
      <c r="AF951" s="235" t="n"/>
    </row>
    <row r="952" ht="14.4" customHeight="1" s="185">
      <c r="C952" s="235" t="n"/>
      <c r="Q952" s="235" t="n"/>
      <c r="AF952" s="235" t="n"/>
    </row>
    <row r="953" ht="14.4" customHeight="1" s="185">
      <c r="C953" s="235" t="n"/>
      <c r="Q953" s="235" t="n"/>
      <c r="AF953" s="235" t="n"/>
    </row>
    <row r="954" ht="14.4" customHeight="1" s="185">
      <c r="C954" s="235" t="n"/>
      <c r="Q954" s="235" t="n"/>
      <c r="AF954" s="235" t="n"/>
    </row>
    <row r="955" ht="14.4" customHeight="1" s="185">
      <c r="C955" s="235" t="n"/>
      <c r="Q955" s="235" t="n"/>
      <c r="AF955" s="235" t="n"/>
    </row>
    <row r="956" ht="14.4" customHeight="1" s="185">
      <c r="C956" s="235" t="n"/>
      <c r="Q956" s="235" t="n"/>
      <c r="AF956" s="235" t="n"/>
    </row>
    <row r="957" ht="14.4" customHeight="1" s="185">
      <c r="C957" s="235" t="n"/>
      <c r="Q957" s="235" t="n"/>
      <c r="AF957" s="235" t="n"/>
    </row>
    <row r="958" ht="14.4" customHeight="1" s="185">
      <c r="C958" s="235" t="n"/>
      <c r="Q958" s="235" t="n"/>
      <c r="AF958" s="235" t="n"/>
    </row>
    <row r="959" ht="14.4" customHeight="1" s="185">
      <c r="C959" s="235" t="n"/>
      <c r="Q959" s="235" t="n"/>
      <c r="AF959" s="235" t="n"/>
    </row>
    <row r="960" ht="14.4" customHeight="1" s="185">
      <c r="C960" s="235" t="n"/>
      <c r="Q960" s="235" t="n"/>
      <c r="AF960" s="235" t="n"/>
    </row>
    <row r="961" ht="14.4" customHeight="1" s="185">
      <c r="C961" s="235" t="n"/>
      <c r="Q961" s="235" t="n"/>
      <c r="AF961" s="235" t="n"/>
    </row>
    <row r="962" ht="14.4" customHeight="1" s="185">
      <c r="C962" s="235" t="n"/>
      <c r="Q962" s="235" t="n"/>
      <c r="AF962" s="235" t="n"/>
    </row>
    <row r="963" ht="14.4" customHeight="1" s="185">
      <c r="C963" s="235" t="n"/>
      <c r="Q963" s="235" t="n"/>
      <c r="AF963" s="235" t="n"/>
    </row>
    <row r="964" ht="14.4" customHeight="1" s="185">
      <c r="C964" s="235" t="n"/>
      <c r="Q964" s="235" t="n"/>
      <c r="AF964" s="235" t="n"/>
    </row>
    <row r="965" ht="14.4" customHeight="1" s="185">
      <c r="C965" s="235" t="n"/>
      <c r="Q965" s="235" t="n"/>
      <c r="AF965" s="235" t="n"/>
    </row>
    <row r="966" ht="14.4" customHeight="1" s="185">
      <c r="C966" s="235" t="n"/>
      <c r="Q966" s="235" t="n"/>
      <c r="AF966" s="235" t="n"/>
    </row>
    <row r="967" ht="14.4" customHeight="1" s="185">
      <c r="C967" s="235" t="n"/>
      <c r="Q967" s="235" t="n"/>
      <c r="AF967" s="235" t="n"/>
    </row>
    <row r="968" ht="14.4" customHeight="1" s="185">
      <c r="C968" s="235" t="n"/>
      <c r="Q968" s="235" t="n"/>
      <c r="AF968" s="235" t="n"/>
    </row>
    <row r="969" ht="14.4" customHeight="1" s="185">
      <c r="C969" s="235" t="n"/>
      <c r="Q969" s="235" t="n"/>
      <c r="AF969" s="235" t="n"/>
    </row>
    <row r="970" ht="14.4" customHeight="1" s="185">
      <c r="C970" s="235" t="n"/>
      <c r="Q970" s="235" t="n"/>
      <c r="AF970" s="235" t="n"/>
    </row>
    <row r="971" ht="14.4" customHeight="1" s="185">
      <c r="C971" s="235" t="n"/>
      <c r="Q971" s="235" t="n"/>
      <c r="AF971" s="235" t="n"/>
    </row>
    <row r="972" ht="14.4" customHeight="1" s="185">
      <c r="C972" s="235" t="n"/>
      <c r="Q972" s="235" t="n"/>
      <c r="AF972" s="235" t="n"/>
    </row>
    <row r="973" ht="14.4" customHeight="1" s="185">
      <c r="C973" s="235" t="n"/>
      <c r="Q973" s="235" t="n"/>
      <c r="AF973" s="235" t="n"/>
    </row>
    <row r="974" ht="14.4" customHeight="1" s="185">
      <c r="C974" s="235" t="n"/>
      <c r="Q974" s="235" t="n"/>
      <c r="AF974" s="235" t="n"/>
    </row>
    <row r="975" ht="14.4" customHeight="1" s="185">
      <c r="C975" s="235" t="n"/>
      <c r="Q975" s="235" t="n"/>
      <c r="AF975" s="235" t="n"/>
    </row>
    <row r="976" ht="14.4" customHeight="1" s="185">
      <c r="C976" s="235" t="n"/>
      <c r="Q976" s="235" t="n"/>
      <c r="AF976" s="235" t="n"/>
    </row>
    <row r="977" ht="14.4" customHeight="1" s="185">
      <c r="C977" s="235" t="n"/>
      <c r="Q977" s="235" t="n"/>
      <c r="AF977" s="235" t="n"/>
    </row>
    <row r="978" ht="14.4" customHeight="1" s="185">
      <c r="C978" s="235" t="n"/>
      <c r="Q978" s="235" t="n"/>
      <c r="AF978" s="235" t="n"/>
    </row>
    <row r="979" ht="14.4" customHeight="1" s="185">
      <c r="C979" s="235" t="n"/>
      <c r="Q979" s="235" t="n"/>
      <c r="AF979" s="235" t="n"/>
    </row>
    <row r="980" ht="14.4" customHeight="1" s="185">
      <c r="C980" s="235" t="n"/>
      <c r="Q980" s="235" t="n"/>
      <c r="AF980" s="235" t="n"/>
    </row>
    <row r="981" ht="14.4" customHeight="1" s="185">
      <c r="C981" s="235" t="n"/>
      <c r="Q981" s="235" t="n"/>
      <c r="AF981" s="235" t="n"/>
    </row>
    <row r="982" ht="14.4" customHeight="1" s="185">
      <c r="C982" s="235" t="n"/>
      <c r="Q982" s="235" t="n"/>
      <c r="AF982" s="235" t="n"/>
    </row>
    <row r="983" ht="14.4" customHeight="1" s="185">
      <c r="C983" s="235" t="n"/>
      <c r="Q983" s="235" t="n"/>
      <c r="AF983" s="235" t="n"/>
    </row>
    <row r="984" ht="14.4" customHeight="1" s="185">
      <c r="C984" s="235" t="n"/>
      <c r="Q984" s="235" t="n"/>
      <c r="AF984" s="235" t="n"/>
    </row>
    <row r="985" ht="14.4" customHeight="1" s="185">
      <c r="C985" s="235" t="n"/>
      <c r="Q985" s="235" t="n"/>
      <c r="AF985" s="235" t="n"/>
    </row>
    <row r="986" ht="14.4" customHeight="1" s="185">
      <c r="C986" s="235" t="n"/>
      <c r="Q986" s="235" t="n"/>
      <c r="AF986" s="235" t="n"/>
    </row>
    <row r="987" ht="14.4" customHeight="1" s="185">
      <c r="C987" s="235" t="n"/>
      <c r="Q987" s="235" t="n"/>
      <c r="AF987" s="235" t="n"/>
    </row>
    <row r="988" ht="14.4" customHeight="1" s="185">
      <c r="C988" s="235" t="n"/>
      <c r="Q988" s="235" t="n"/>
      <c r="AF988" s="235" t="n"/>
    </row>
    <row r="989" ht="14.4" customHeight="1" s="185">
      <c r="C989" s="235" t="n"/>
      <c r="Q989" s="235" t="n"/>
      <c r="AF989" s="235" t="n"/>
    </row>
    <row r="990" ht="14.4" customHeight="1" s="185">
      <c r="C990" s="235" t="n"/>
      <c r="Q990" s="235" t="n"/>
      <c r="AF990" s="235" t="n"/>
    </row>
    <row r="991" ht="14.4" customHeight="1" s="185">
      <c r="C991" s="235" t="n"/>
      <c r="Q991" s="235" t="n"/>
      <c r="AF991" s="235" t="n"/>
    </row>
    <row r="992" ht="14.4" customHeight="1" s="185">
      <c r="C992" s="235" t="n"/>
      <c r="Q992" s="235" t="n"/>
      <c r="AF992" s="235" t="n"/>
    </row>
    <row r="993" ht="14.4" customHeight="1" s="185">
      <c r="C993" s="235" t="n"/>
      <c r="Q993" s="235" t="n"/>
      <c r="AF993" s="235" t="n"/>
    </row>
    <row r="994" ht="14.4" customHeight="1" s="185">
      <c r="C994" s="235" t="n"/>
      <c r="Q994" s="235" t="n"/>
      <c r="AF994" s="235" t="n"/>
    </row>
    <row r="995" ht="14.4" customHeight="1" s="185">
      <c r="C995" s="235" t="n"/>
      <c r="Q995" s="235" t="n"/>
      <c r="AF995" s="235" t="n"/>
    </row>
    <row r="996" ht="14.4" customHeight="1" s="185">
      <c r="C996" s="235" t="n"/>
      <c r="Q996" s="235" t="n"/>
      <c r="AF996" s="235" t="n"/>
    </row>
    <row r="997" ht="14.4" customHeight="1" s="185">
      <c r="C997" s="235" t="n"/>
      <c r="Q997" s="235" t="n"/>
      <c r="AF997" s="235" t="n"/>
    </row>
    <row r="998" ht="14.4" customHeight="1" s="185">
      <c r="C998" s="235" t="n"/>
      <c r="Q998" s="235" t="n"/>
      <c r="AF998" s="235" t="n"/>
    </row>
    <row r="999" ht="14.4" customHeight="1" s="185">
      <c r="A999" s="194" t="inlineStr">
        <is>
          <t>📋 T2 — 📆 SEMAINE 3</t>
        </is>
      </c>
      <c r="C999" s="235" t="n"/>
      <c r="Q999" s="235" t="n"/>
      <c r="AF999" s="235" t="n"/>
    </row>
    <row r="1000" ht="14.4" customHeight="1" s="185">
      <c r="C1000" s="235" t="n"/>
      <c r="Q1000" s="235" t="n"/>
      <c r="AF1000" s="235" t="n"/>
    </row>
    <row r="1001" ht="14.4" customHeight="1" s="185">
      <c r="C1001" s="235" t="n"/>
      <c r="Q1001" s="235" t="n"/>
      <c r="AF1001" s="235" t="n"/>
    </row>
    <row r="1002" ht="14.4" customHeight="1" s="185">
      <c r="C1002" s="235" t="n"/>
      <c r="Q1002" s="235" t="n"/>
      <c r="AF1002" s="235" t="n"/>
    </row>
    <row r="1003" ht="14.4" customHeight="1" s="185">
      <c r="C1003" s="235" t="n"/>
      <c r="Q1003" s="235" t="n"/>
      <c r="AF1003" s="235" t="n"/>
    </row>
    <row r="1004" ht="14.4" customHeight="1" s="185">
      <c r="C1004" s="235" t="n"/>
      <c r="Q1004" s="235" t="n"/>
      <c r="AF1004" s="235" t="n"/>
    </row>
    <row r="1005" ht="14.4" customHeight="1" s="185">
      <c r="C1005" s="235" t="n"/>
      <c r="Q1005" s="235" t="n"/>
      <c r="AF1005" s="235" t="n"/>
    </row>
    <row r="1006" ht="14.4" customHeight="1" s="185">
      <c r="C1006" s="235" t="n"/>
      <c r="Q1006" s="235" t="n"/>
      <c r="AF1006" s="235" t="n"/>
    </row>
    <row r="1007" ht="14.4" customHeight="1" s="185">
      <c r="C1007" s="235" t="n"/>
      <c r="Q1007" s="235" t="n"/>
      <c r="AF1007" s="235" t="n"/>
    </row>
    <row r="1008" ht="14.4" customHeight="1" s="185">
      <c r="C1008" s="235" t="n"/>
      <c r="Q1008" s="235" t="n"/>
      <c r="AF1008" s="235" t="n"/>
    </row>
    <row r="1009" ht="14.4" customHeight="1" s="185">
      <c r="C1009" s="235" t="n"/>
      <c r="Q1009" s="235" t="n"/>
      <c r="AF1009" s="235" t="n"/>
    </row>
    <row r="1010" ht="14.4" customHeight="1" s="185">
      <c r="C1010" s="235" t="n"/>
      <c r="Q1010" s="235" t="n"/>
      <c r="AF1010" s="235" t="n"/>
    </row>
    <row r="1011" ht="14.4" customHeight="1" s="185">
      <c r="C1011" s="235" t="n"/>
      <c r="Q1011" s="235" t="n"/>
      <c r="AF1011" s="235" t="n"/>
    </row>
    <row r="1012" ht="14.4" customHeight="1" s="185">
      <c r="C1012" s="235" t="n"/>
      <c r="Q1012" s="235" t="n"/>
      <c r="AF1012" s="235" t="n"/>
    </row>
    <row r="1013" ht="14.4" customHeight="1" s="185">
      <c r="C1013" s="235" t="n"/>
      <c r="Q1013" s="235" t="n"/>
      <c r="AF1013" s="235" t="n"/>
    </row>
    <row r="1014" ht="14.4" customHeight="1" s="185">
      <c r="C1014" s="235" t="n"/>
      <c r="Q1014" s="235" t="n"/>
      <c r="AF1014" s="235" t="n"/>
    </row>
    <row r="1015" ht="14.4" customHeight="1" s="185">
      <c r="C1015" s="235" t="n"/>
      <c r="Q1015" s="235" t="n"/>
      <c r="AF1015" s="235" t="n"/>
    </row>
    <row r="1016" ht="14.4" customHeight="1" s="185">
      <c r="C1016" s="235" t="n"/>
      <c r="Q1016" s="235" t="n"/>
      <c r="AF1016" s="235" t="n"/>
    </row>
    <row r="1017" ht="14.4" customHeight="1" s="185">
      <c r="C1017" s="235" t="n"/>
      <c r="Q1017" s="235" t="n"/>
      <c r="AF1017" s="235" t="n"/>
    </row>
    <row r="1018" ht="14.4" customHeight="1" s="185">
      <c r="C1018" s="235" t="n"/>
      <c r="Q1018" s="235" t="n"/>
      <c r="AF1018" s="235" t="n"/>
    </row>
    <row r="1019" ht="14.4" customHeight="1" s="185">
      <c r="C1019" s="235" t="n"/>
      <c r="Q1019" s="235" t="n"/>
      <c r="AF1019" s="235" t="n"/>
    </row>
    <row r="1020" ht="14.4" customHeight="1" s="185">
      <c r="C1020" s="235" t="n"/>
      <c r="Q1020" s="235" t="n"/>
      <c r="AF1020" s="235" t="n"/>
    </row>
    <row r="1021" ht="14.4" customHeight="1" s="185">
      <c r="C1021" s="235" t="n"/>
      <c r="Q1021" s="235" t="n"/>
      <c r="AF1021" s="235" t="n"/>
    </row>
    <row r="1022" ht="14.4" customHeight="1" s="185">
      <c r="C1022" s="235" t="n"/>
      <c r="Q1022" s="235" t="n"/>
      <c r="AF1022" s="235" t="n"/>
    </row>
    <row r="1023" ht="14.4" customHeight="1" s="185">
      <c r="C1023" s="235" t="n"/>
      <c r="Q1023" s="235" t="n"/>
      <c r="AF1023" s="235" t="n"/>
    </row>
    <row r="1024" ht="14.4" customHeight="1" s="185">
      <c r="C1024" s="235" t="n"/>
      <c r="Q1024" s="235" t="n"/>
      <c r="AF1024" s="235" t="n"/>
    </row>
    <row r="1025" ht="14.4" customHeight="1" s="185">
      <c r="C1025" s="235" t="n"/>
      <c r="Q1025" s="235" t="n"/>
      <c r="AF1025" s="235" t="n"/>
    </row>
    <row r="1026" ht="14.4" customHeight="1" s="185">
      <c r="C1026" s="235" t="n"/>
      <c r="Q1026" s="235" t="n"/>
      <c r="AF1026" s="235" t="n"/>
    </row>
    <row r="1027" ht="14.4" customHeight="1" s="185">
      <c r="C1027" s="235" t="n"/>
      <c r="Q1027" s="235" t="n"/>
      <c r="AF1027" s="235" t="n"/>
    </row>
    <row r="1028" ht="14.4" customHeight="1" s="185">
      <c r="C1028" s="235" t="n"/>
      <c r="Q1028" s="235" t="n"/>
      <c r="AF1028" s="235" t="n"/>
    </row>
    <row r="1029" ht="14.4" customHeight="1" s="185">
      <c r="C1029" s="235" t="n"/>
      <c r="Q1029" s="235" t="n"/>
      <c r="AF1029" s="235" t="n"/>
    </row>
    <row r="1030" ht="14.4" customHeight="1" s="185">
      <c r="C1030" s="235" t="n"/>
      <c r="Q1030" s="235" t="n"/>
      <c r="AF1030" s="235" t="n"/>
    </row>
    <row r="1031" ht="14.4" customHeight="1" s="185">
      <c r="C1031" s="235" t="n"/>
      <c r="Q1031" s="235" t="n"/>
      <c r="AF1031" s="235" t="n"/>
    </row>
    <row r="1032" ht="14.4" customHeight="1" s="185">
      <c r="C1032" s="235" t="n"/>
      <c r="Q1032" s="235" t="n"/>
      <c r="AF1032" s="235" t="n"/>
    </row>
    <row r="1033" ht="14.4" customHeight="1" s="185">
      <c r="C1033" s="235" t="n"/>
      <c r="Q1033" s="235" t="n"/>
      <c r="AF1033" s="235" t="n"/>
    </row>
    <row r="1034" ht="14.4" customHeight="1" s="185">
      <c r="C1034" s="235" t="n"/>
      <c r="Q1034" s="235" t="n"/>
      <c r="AF1034" s="235" t="n"/>
    </row>
    <row r="1035" ht="14.4" customHeight="1" s="185">
      <c r="C1035" s="235" t="n"/>
      <c r="Q1035" s="235" t="n"/>
      <c r="AF1035" s="235" t="n"/>
    </row>
    <row r="1036" ht="14.4" customHeight="1" s="185">
      <c r="C1036" s="235" t="n"/>
      <c r="Q1036" s="235" t="n"/>
      <c r="AF1036" s="235" t="n"/>
    </row>
    <row r="1037" ht="14.4" customHeight="1" s="185">
      <c r="C1037" s="235" t="n"/>
      <c r="Q1037" s="235" t="n"/>
      <c r="AF1037" s="235" t="n"/>
    </row>
    <row r="1038" ht="14.4" customHeight="1" s="185">
      <c r="C1038" s="235" t="n"/>
      <c r="Q1038" s="235" t="n"/>
      <c r="AF1038" s="235" t="n"/>
    </row>
    <row r="1039" ht="14.4" customHeight="1" s="185">
      <c r="C1039" s="235" t="n"/>
      <c r="Q1039" s="235" t="n"/>
      <c r="AF1039" s="235" t="n"/>
    </row>
    <row r="1040" ht="14.4" customHeight="1" s="185">
      <c r="C1040" s="235" t="n"/>
      <c r="Q1040" s="235" t="n"/>
      <c r="AF1040" s="235" t="n"/>
    </row>
    <row r="1041" ht="14.4" customHeight="1" s="185">
      <c r="C1041" s="235" t="n"/>
      <c r="Q1041" s="235" t="n"/>
      <c r="AF1041" s="235" t="n"/>
    </row>
    <row r="1042" ht="14.4" customHeight="1" s="185">
      <c r="C1042" s="235" t="n"/>
      <c r="Q1042" s="235" t="n"/>
      <c r="AF1042" s="235" t="n"/>
    </row>
    <row r="1043" ht="14.4" customHeight="1" s="185">
      <c r="C1043" s="235" t="n"/>
      <c r="Q1043" s="235" t="n"/>
      <c r="AF1043" s="235" t="n"/>
    </row>
    <row r="1044" ht="14.4" customHeight="1" s="185">
      <c r="C1044" s="235" t="n"/>
      <c r="Q1044" s="235" t="n"/>
      <c r="AF1044" s="235" t="n"/>
    </row>
    <row r="1045" ht="14.4" customHeight="1" s="185">
      <c r="C1045" s="235" t="n"/>
      <c r="Q1045" s="235" t="n"/>
      <c r="AF1045" s="235" t="n"/>
    </row>
    <row r="1046" ht="14.4" customHeight="1" s="185">
      <c r="C1046" s="235" t="n"/>
      <c r="Q1046" s="235" t="n"/>
      <c r="AF1046" s="235" t="n"/>
    </row>
    <row r="1047" ht="14.4" customHeight="1" s="185">
      <c r="C1047" s="235" t="n"/>
      <c r="Q1047" s="235" t="n"/>
      <c r="AF1047" s="235" t="n"/>
    </row>
    <row r="1048" ht="14.4" customHeight="1" s="185">
      <c r="C1048" s="235" t="n"/>
      <c r="Q1048" s="235" t="n"/>
      <c r="AF1048" s="235" t="n"/>
    </row>
    <row r="1049" ht="14.4" customHeight="1" s="185">
      <c r="C1049" s="235" t="n"/>
      <c r="Q1049" s="235" t="n"/>
      <c r="AF1049" s="235" t="n"/>
    </row>
    <row r="1050" ht="14.4" customHeight="1" s="185">
      <c r="C1050" s="235" t="n"/>
      <c r="Q1050" s="235" t="n"/>
      <c r="AF1050" s="235" t="n"/>
    </row>
    <row r="1051" ht="14.4" customHeight="1" s="185">
      <c r="C1051" s="235" t="n"/>
      <c r="Q1051" s="235" t="n"/>
      <c r="AF1051" s="235" t="n"/>
    </row>
    <row r="1052" ht="14.4" customHeight="1" s="185">
      <c r="C1052" s="235" t="n"/>
      <c r="Q1052" s="235" t="n"/>
      <c r="AF1052" s="235" t="n"/>
    </row>
    <row r="1053" ht="14.4" customHeight="1" s="185">
      <c r="C1053" s="235" t="n"/>
      <c r="Q1053" s="235" t="n"/>
      <c r="AF1053" s="235" t="n"/>
    </row>
    <row r="1054" ht="14.4" customHeight="1" s="185">
      <c r="C1054" s="235" t="n"/>
      <c r="Q1054" s="235" t="n"/>
      <c r="AF1054" s="235" t="n"/>
    </row>
    <row r="1055" ht="14.4" customHeight="1" s="185">
      <c r="C1055" s="235" t="n"/>
      <c r="Q1055" s="235" t="n"/>
      <c r="AF1055" s="235" t="n"/>
    </row>
    <row r="1056" ht="14.4" customHeight="1" s="185">
      <c r="C1056" s="235" t="n"/>
      <c r="Q1056" s="235" t="n"/>
      <c r="AF1056" s="235" t="n"/>
    </row>
    <row r="1057" ht="14.4" customHeight="1" s="185">
      <c r="C1057" s="235" t="n"/>
      <c r="Q1057" s="235" t="n"/>
      <c r="AF1057" s="235" t="n"/>
    </row>
    <row r="1058" ht="14.4" customHeight="1" s="185">
      <c r="C1058" s="235" t="n"/>
      <c r="Q1058" s="235" t="n"/>
      <c r="AF1058" s="235" t="n"/>
    </row>
    <row r="1059" ht="14.4" customHeight="1" s="185">
      <c r="C1059" s="235" t="n"/>
      <c r="Q1059" s="235" t="n"/>
      <c r="AF1059" s="235" t="n"/>
    </row>
    <row r="1060" ht="14.4" customHeight="1" s="185">
      <c r="C1060" s="235" t="n"/>
      <c r="Q1060" s="235" t="n"/>
      <c r="AF1060" s="235" t="n"/>
    </row>
    <row r="1061" ht="14.4" customHeight="1" s="185">
      <c r="C1061" s="235" t="n"/>
      <c r="Q1061" s="235" t="n"/>
      <c r="AF1061" s="235" t="n"/>
    </row>
    <row r="1062" ht="14.4" customHeight="1" s="185">
      <c r="C1062" s="235" t="n"/>
      <c r="Q1062" s="235" t="n"/>
      <c r="AF1062" s="235" t="n"/>
    </row>
    <row r="1063" ht="14.4" customHeight="1" s="185">
      <c r="C1063" s="235" t="n"/>
      <c r="Q1063" s="235" t="n"/>
      <c r="AF1063" s="235" t="n"/>
    </row>
    <row r="1064" ht="14.4" customHeight="1" s="185">
      <c r="C1064" s="235" t="n"/>
      <c r="Q1064" s="235" t="n"/>
      <c r="AF1064" s="235" t="n"/>
    </row>
    <row r="1065" ht="14.4" customHeight="1" s="185">
      <c r="C1065" s="235" t="n"/>
      <c r="Q1065" s="235" t="n"/>
      <c r="AF1065" s="235" t="n"/>
    </row>
    <row r="1066" ht="14.4" customHeight="1" s="185">
      <c r="C1066" s="235" t="n"/>
      <c r="Q1066" s="235" t="n"/>
      <c r="AF1066" s="235" t="n"/>
    </row>
    <row r="1067" ht="14.4" customHeight="1" s="185">
      <c r="C1067" s="235" t="n"/>
      <c r="Q1067" s="235" t="n"/>
      <c r="AF1067" s="235" t="n"/>
    </row>
    <row r="1068" ht="14.4" customHeight="1" s="185">
      <c r="C1068" s="235" t="n"/>
      <c r="Q1068" s="235" t="n"/>
      <c r="AF1068" s="235" t="n"/>
    </row>
    <row r="1069" ht="14.4" customHeight="1" s="185">
      <c r="C1069" s="235" t="n"/>
      <c r="Q1069" s="235" t="n"/>
      <c r="AF1069" s="235" t="n"/>
    </row>
    <row r="1070" ht="14.4" customHeight="1" s="185">
      <c r="A1070" s="194" t="inlineStr">
        <is>
          <t>📋 T2 — 📆 SEMAINE 4</t>
        </is>
      </c>
      <c r="C1070" s="235" t="n"/>
      <c r="Q1070" s="235" t="n"/>
      <c r="AF1070" s="235" t="n"/>
    </row>
    <row r="1071" ht="14.4" customHeight="1" s="185">
      <c r="C1071" s="235" t="n"/>
      <c r="Q1071" s="235" t="n"/>
      <c r="AF1071" s="235" t="n"/>
    </row>
    <row r="1072" ht="14.4" customHeight="1" s="185">
      <c r="C1072" s="235" t="n"/>
      <c r="Q1072" s="235" t="n"/>
      <c r="AF1072" s="235" t="n"/>
    </row>
    <row r="1073" ht="14.4" customHeight="1" s="185">
      <c r="C1073" s="235" t="n"/>
      <c r="Q1073" s="235" t="n"/>
      <c r="AF1073" s="235" t="n"/>
    </row>
    <row r="1074" ht="14.4" customHeight="1" s="185">
      <c r="C1074" s="235" t="n"/>
      <c r="Q1074" s="235" t="n"/>
      <c r="AF1074" s="235" t="n"/>
    </row>
    <row r="1075" ht="14.4" customHeight="1" s="185">
      <c r="C1075" s="235" t="n"/>
      <c r="Q1075" s="235" t="n"/>
      <c r="AF1075" s="235" t="n"/>
    </row>
    <row r="1076" ht="14.4" customHeight="1" s="185">
      <c r="C1076" s="235" t="n"/>
      <c r="Q1076" s="235" t="n"/>
      <c r="AF1076" s="235" t="n"/>
    </row>
    <row r="1077" ht="14.4" customHeight="1" s="185">
      <c r="C1077" s="235" t="n"/>
      <c r="Q1077" s="235" t="n"/>
      <c r="AF1077" s="235" t="n"/>
    </row>
    <row r="1078" ht="14.4" customHeight="1" s="185">
      <c r="C1078" s="235" t="n"/>
      <c r="Q1078" s="235" t="n"/>
      <c r="AF1078" s="235" t="n"/>
    </row>
    <row r="1079" ht="14.4" customHeight="1" s="185">
      <c r="C1079" s="235" t="n"/>
      <c r="Q1079" s="235" t="n"/>
      <c r="AF1079" s="235" t="n"/>
    </row>
    <row r="1080" ht="14.4" customHeight="1" s="185">
      <c r="C1080" s="235" t="n"/>
      <c r="Q1080" s="235" t="n"/>
      <c r="AF1080" s="235" t="n"/>
    </row>
    <row r="1081" ht="14.4" customHeight="1" s="185">
      <c r="C1081" s="235" t="n"/>
      <c r="Q1081" s="235" t="n"/>
      <c r="AF1081" s="235" t="n"/>
    </row>
    <row r="1082" ht="14.4" customHeight="1" s="185">
      <c r="C1082" s="235" t="n"/>
      <c r="Q1082" s="235" t="n"/>
      <c r="AF1082" s="235" t="n"/>
    </row>
    <row r="1083" ht="14.4" customHeight="1" s="185">
      <c r="C1083" s="235" t="n"/>
      <c r="Q1083" s="235" t="n"/>
      <c r="AF1083" s="235" t="n"/>
    </row>
    <row r="1084" ht="14.4" customHeight="1" s="185">
      <c r="C1084" s="235" t="n"/>
      <c r="Q1084" s="235" t="n"/>
      <c r="AF1084" s="235" t="n"/>
    </row>
    <row r="1085" ht="14.4" customHeight="1" s="185">
      <c r="C1085" s="235" t="n"/>
      <c r="Q1085" s="235" t="n"/>
      <c r="AF1085" s="235" t="n"/>
    </row>
    <row r="1086" ht="14.4" customHeight="1" s="185">
      <c r="C1086" s="235" t="n"/>
      <c r="Q1086" s="235" t="n"/>
      <c r="AF1086" s="235" t="n"/>
    </row>
    <row r="1087" ht="14.4" customHeight="1" s="185">
      <c r="C1087" s="235" t="n"/>
      <c r="Q1087" s="235" t="n"/>
      <c r="AF1087" s="235" t="n"/>
    </row>
    <row r="1088" ht="14.4" customHeight="1" s="185">
      <c r="C1088" s="235" t="n"/>
      <c r="Q1088" s="235" t="n"/>
      <c r="AF1088" s="235" t="n"/>
    </row>
    <row r="1089" ht="14.4" customHeight="1" s="185">
      <c r="C1089" s="235" t="n"/>
      <c r="Q1089" s="235" t="n"/>
      <c r="AF1089" s="235" t="n"/>
    </row>
    <row r="1090" ht="14.4" customHeight="1" s="185">
      <c r="C1090" s="235" t="n"/>
      <c r="Q1090" s="235" t="n"/>
      <c r="AF1090" s="235" t="n"/>
    </row>
    <row r="1091" ht="14.4" customHeight="1" s="185">
      <c r="C1091" s="235" t="n"/>
      <c r="Q1091" s="235" t="n"/>
      <c r="AF1091" s="235" t="n"/>
    </row>
    <row r="1092" ht="14.4" customHeight="1" s="185">
      <c r="C1092" s="235" t="n"/>
      <c r="Q1092" s="235" t="n"/>
      <c r="AF1092" s="235" t="n"/>
    </row>
    <row r="1093" ht="14.4" customHeight="1" s="185">
      <c r="C1093" s="235" t="n"/>
      <c r="Q1093" s="235" t="n"/>
      <c r="AF1093" s="235" t="n"/>
    </row>
    <row r="1094" ht="14.4" customHeight="1" s="185">
      <c r="C1094" s="235" t="n"/>
      <c r="Q1094" s="235" t="n"/>
      <c r="AF1094" s="235" t="n"/>
    </row>
    <row r="1095" ht="14.4" customHeight="1" s="185">
      <c r="C1095" s="235" t="n"/>
      <c r="Q1095" s="235" t="n"/>
      <c r="AF1095" s="235" t="n"/>
    </row>
    <row r="1096" ht="14.4" customHeight="1" s="185">
      <c r="C1096" s="235" t="n"/>
      <c r="Q1096" s="235" t="n"/>
      <c r="AF1096" s="235" t="n"/>
    </row>
    <row r="1097" ht="14.4" customHeight="1" s="185">
      <c r="C1097" s="235" t="n"/>
      <c r="Q1097" s="235" t="n"/>
      <c r="AF1097" s="235" t="n"/>
    </row>
    <row r="1098" ht="14.4" customHeight="1" s="185">
      <c r="C1098" s="235" t="n"/>
      <c r="Q1098" s="235" t="n"/>
      <c r="AF1098" s="235" t="n"/>
    </row>
    <row r="1099" ht="14.4" customHeight="1" s="185">
      <c r="C1099" s="235" t="n"/>
      <c r="Q1099" s="235" t="n"/>
      <c r="AF1099" s="235" t="n"/>
    </row>
    <row r="1100" ht="14.4" customHeight="1" s="185">
      <c r="C1100" s="235" t="n"/>
      <c r="Q1100" s="235" t="n"/>
      <c r="AF1100" s="235" t="n"/>
    </row>
    <row r="1101" ht="14.4" customHeight="1" s="185">
      <c r="C1101" s="235" t="n"/>
      <c r="Q1101" s="235" t="n"/>
      <c r="AF1101" s="235" t="n"/>
    </row>
    <row r="1102" ht="14.4" customHeight="1" s="185">
      <c r="C1102" s="235" t="n"/>
      <c r="Q1102" s="235" t="n"/>
      <c r="AF1102" s="235" t="n"/>
    </row>
    <row r="1103" ht="14.4" customHeight="1" s="185">
      <c r="C1103" s="235" t="n"/>
      <c r="Q1103" s="235" t="n"/>
      <c r="AF1103" s="235" t="n"/>
    </row>
    <row r="1104" ht="14.4" customHeight="1" s="185">
      <c r="C1104" s="235" t="n"/>
      <c r="Q1104" s="235" t="n"/>
      <c r="AF1104" s="235" t="n"/>
    </row>
    <row r="1105" ht="14.4" customHeight="1" s="185">
      <c r="C1105" s="235" t="n"/>
      <c r="Q1105" s="235" t="n"/>
      <c r="AF1105" s="235" t="n"/>
    </row>
    <row r="1106" ht="14.4" customHeight="1" s="185">
      <c r="C1106" s="235" t="n"/>
      <c r="Q1106" s="235" t="n"/>
      <c r="AF1106" s="235" t="n"/>
    </row>
    <row r="1107" ht="14.4" customHeight="1" s="185">
      <c r="C1107" s="235" t="n"/>
      <c r="Q1107" s="235" t="n"/>
      <c r="AF1107" s="235" t="n"/>
    </row>
    <row r="1108" ht="14.4" customHeight="1" s="185">
      <c r="C1108" s="235" t="n"/>
      <c r="Q1108" s="235" t="n"/>
      <c r="AF1108" s="235" t="n"/>
    </row>
    <row r="1109" ht="14.4" customHeight="1" s="185">
      <c r="C1109" s="235" t="n"/>
      <c r="Q1109" s="235" t="n"/>
      <c r="AF1109" s="235" t="n"/>
    </row>
    <row r="1110" ht="14.4" customHeight="1" s="185">
      <c r="C1110" s="235" t="n"/>
      <c r="Q1110" s="235" t="n"/>
      <c r="AF1110" s="235" t="n"/>
    </row>
    <row r="1111" ht="14.4" customHeight="1" s="185">
      <c r="C1111" s="235" t="n"/>
      <c r="Q1111" s="235" t="n"/>
      <c r="AF1111" s="235" t="n"/>
    </row>
    <row r="1112" ht="14.4" customHeight="1" s="185">
      <c r="C1112" s="235" t="n"/>
      <c r="Q1112" s="235" t="n"/>
      <c r="AF1112" s="235" t="n"/>
    </row>
    <row r="1113" ht="14.4" customHeight="1" s="185">
      <c r="C1113" s="235" t="n"/>
      <c r="Q1113" s="235" t="n"/>
      <c r="AF1113" s="235" t="n"/>
    </row>
    <row r="1114" ht="14.4" customHeight="1" s="185">
      <c r="C1114" s="235" t="n"/>
      <c r="Q1114" s="235" t="n"/>
      <c r="AF1114" s="235" t="n"/>
    </row>
    <row r="1115" ht="14.4" customHeight="1" s="185">
      <c r="C1115" s="235" t="n"/>
      <c r="Q1115" s="235" t="n"/>
      <c r="AF1115" s="235" t="n"/>
    </row>
    <row r="1116" ht="14.4" customHeight="1" s="185">
      <c r="C1116" s="235" t="n"/>
      <c r="Q1116" s="235" t="n"/>
      <c r="AF1116" s="235" t="n"/>
    </row>
    <row r="1117" ht="14.4" customHeight="1" s="185">
      <c r="C1117" s="235" t="n"/>
      <c r="Q1117" s="235" t="n"/>
      <c r="AF1117" s="235" t="n"/>
    </row>
    <row r="1118" ht="14.4" customHeight="1" s="185">
      <c r="C1118" s="235" t="n"/>
      <c r="Q1118" s="235" t="n"/>
      <c r="AF1118" s="235" t="n"/>
    </row>
    <row r="1119" ht="14.4" customHeight="1" s="185">
      <c r="C1119" s="235" t="n"/>
      <c r="Q1119" s="235" t="n"/>
      <c r="AF1119" s="235" t="n"/>
    </row>
    <row r="1120" ht="14.4" customHeight="1" s="185">
      <c r="C1120" s="235" t="n"/>
      <c r="Q1120" s="235" t="n"/>
      <c r="AF1120" s="235" t="n"/>
    </row>
    <row r="1121" ht="14.4" customHeight="1" s="185">
      <c r="C1121" s="235" t="n"/>
      <c r="Q1121" s="235" t="n"/>
      <c r="AF1121" s="235" t="n"/>
    </row>
    <row r="1122" ht="14.4" customHeight="1" s="185">
      <c r="C1122" s="235" t="n"/>
      <c r="Q1122" s="235" t="n"/>
      <c r="AF1122" s="235" t="n"/>
    </row>
    <row r="1123" ht="14.4" customHeight="1" s="185">
      <c r="C1123" s="235" t="n"/>
      <c r="Q1123" s="235" t="n"/>
      <c r="AF1123" s="235" t="n"/>
    </row>
    <row r="1124" ht="14.4" customHeight="1" s="185">
      <c r="C1124" s="235" t="n"/>
      <c r="Q1124" s="235" t="n"/>
      <c r="AF1124" s="235" t="n"/>
    </row>
    <row r="1125" ht="14.4" customHeight="1" s="185">
      <c r="C1125" s="235" t="n"/>
      <c r="Q1125" s="235" t="n"/>
      <c r="AF1125" s="235" t="n"/>
    </row>
    <row r="1126" ht="14.4" customHeight="1" s="185">
      <c r="C1126" s="235" t="n"/>
      <c r="Q1126" s="235" t="n"/>
      <c r="AF1126" s="235" t="n"/>
    </row>
    <row r="1127" ht="14.4" customHeight="1" s="185">
      <c r="C1127" s="235" t="n"/>
      <c r="Q1127" s="235" t="n"/>
      <c r="AF1127" s="235" t="n"/>
    </row>
    <row r="1128" ht="14.4" customHeight="1" s="185">
      <c r="C1128" s="235" t="n"/>
      <c r="Q1128" s="235" t="n"/>
      <c r="AF1128" s="235" t="n"/>
    </row>
    <row r="1129" ht="14.4" customHeight="1" s="185">
      <c r="C1129" s="235" t="n"/>
      <c r="Q1129" s="235" t="n"/>
      <c r="AF1129" s="235" t="n"/>
    </row>
    <row r="1130" ht="14.4" customHeight="1" s="185">
      <c r="C1130" s="235" t="n"/>
      <c r="Q1130" s="235" t="n"/>
      <c r="AF1130" s="235" t="n"/>
    </row>
    <row r="1131" ht="14.4" customHeight="1" s="185">
      <c r="C1131" s="235" t="n"/>
      <c r="Q1131" s="235" t="n"/>
      <c r="AF1131" s="235" t="n"/>
    </row>
    <row r="1132" ht="14.4" customHeight="1" s="185">
      <c r="C1132" s="235" t="n"/>
      <c r="Q1132" s="235" t="n"/>
      <c r="AF1132" s="235" t="n"/>
    </row>
    <row r="1133" ht="14.4" customHeight="1" s="185">
      <c r="C1133" s="235" t="n"/>
      <c r="Q1133" s="235" t="n"/>
      <c r="AF1133" s="235" t="n"/>
    </row>
    <row r="1134" ht="14.4" customHeight="1" s="185">
      <c r="C1134" s="235" t="n"/>
      <c r="Q1134" s="235" t="n"/>
      <c r="AF1134" s="235" t="n"/>
    </row>
    <row r="1135" ht="14.4" customHeight="1" s="185">
      <c r="C1135" s="235" t="n"/>
      <c r="Q1135" s="235" t="n"/>
      <c r="AF1135" s="235" t="n"/>
    </row>
    <row r="1136" ht="14.4" customHeight="1" s="185">
      <c r="C1136" s="235" t="n"/>
      <c r="Q1136" s="235" t="n"/>
      <c r="AF1136" s="235" t="n"/>
    </row>
    <row r="1137" ht="14.4" customHeight="1" s="185">
      <c r="C1137" s="235" t="n"/>
      <c r="Q1137" s="235" t="n"/>
      <c r="AF1137" s="235" t="n"/>
    </row>
    <row r="1138" ht="14.4" customHeight="1" s="185">
      <c r="C1138" s="235" t="n"/>
      <c r="Q1138" s="235" t="n"/>
      <c r="AF1138" s="235" t="n"/>
    </row>
    <row r="1139" ht="14.4" customHeight="1" s="185">
      <c r="C1139" s="235" t="n"/>
      <c r="Q1139" s="235" t="n"/>
      <c r="AF1139" s="235" t="n"/>
    </row>
    <row r="1140" ht="14.4" customHeight="1" s="185">
      <c r="C1140" s="235" t="n"/>
      <c r="Q1140" s="235" t="n"/>
      <c r="AF1140" s="235" t="n"/>
    </row>
    <row r="1141" ht="14.4" customHeight="1" s="185">
      <c r="A1141" s="194" t="inlineStr">
        <is>
          <t>📋 T2 — 📆 SEMAINE 5</t>
        </is>
      </c>
      <c r="C1141" s="235" t="n"/>
      <c r="Q1141" s="235" t="n"/>
      <c r="AF1141" s="235" t="n"/>
    </row>
    <row r="1142" ht="14.4" customHeight="1" s="185">
      <c r="C1142" s="235" t="n"/>
      <c r="Q1142" s="235" t="n"/>
      <c r="AF1142" s="235" t="n"/>
    </row>
    <row r="1143" ht="14.4" customHeight="1" s="185">
      <c r="C1143" s="235" t="n"/>
      <c r="Q1143" s="235" t="n"/>
      <c r="AF1143" s="235" t="n"/>
    </row>
    <row r="1144" ht="14.4" customHeight="1" s="185">
      <c r="C1144" s="235" t="n"/>
      <c r="Q1144" s="235" t="n"/>
      <c r="AF1144" s="235" t="n"/>
    </row>
    <row r="1145" ht="14.4" customHeight="1" s="185">
      <c r="C1145" s="235" t="n"/>
      <c r="Q1145" s="235" t="n"/>
      <c r="AF1145" s="235" t="n"/>
    </row>
    <row r="1146" ht="14.4" customHeight="1" s="185">
      <c r="C1146" s="235" t="n"/>
      <c r="Q1146" s="235" t="n"/>
      <c r="AF1146" s="235" t="n"/>
    </row>
    <row r="1147" ht="14.4" customHeight="1" s="185">
      <c r="C1147" s="235" t="n"/>
      <c r="Q1147" s="235" t="n"/>
      <c r="AF1147" s="235" t="n"/>
    </row>
    <row r="1148" ht="14.4" customHeight="1" s="185">
      <c r="C1148" s="235" t="n"/>
      <c r="Q1148" s="235" t="n"/>
      <c r="AF1148" s="235" t="n"/>
    </row>
    <row r="1149" ht="14.4" customHeight="1" s="185">
      <c r="C1149" s="235" t="n"/>
      <c r="Q1149" s="235" t="n"/>
      <c r="AF1149" s="235" t="n"/>
    </row>
    <row r="1150" ht="14.4" customHeight="1" s="185">
      <c r="C1150" s="235" t="n"/>
      <c r="Q1150" s="235" t="n"/>
      <c r="AF1150" s="235" t="n"/>
    </row>
    <row r="1151" ht="14.4" customHeight="1" s="185">
      <c r="C1151" s="235" t="n"/>
      <c r="Q1151" s="235" t="n"/>
      <c r="AF1151" s="235" t="n"/>
    </row>
    <row r="1152" ht="14.4" customHeight="1" s="185">
      <c r="C1152" s="235" t="n"/>
      <c r="Q1152" s="235" t="n"/>
      <c r="AF1152" s="235" t="n"/>
    </row>
    <row r="1153" ht="14.4" customHeight="1" s="185">
      <c r="C1153" s="235" t="n"/>
      <c r="Q1153" s="235" t="n"/>
      <c r="AF1153" s="235" t="n"/>
    </row>
    <row r="1154" ht="14.4" customHeight="1" s="185">
      <c r="C1154" s="235" t="n"/>
      <c r="Q1154" s="235" t="n"/>
      <c r="AF1154" s="235" t="n"/>
    </row>
    <row r="1155" ht="14.4" customHeight="1" s="185">
      <c r="C1155" s="235" t="n"/>
      <c r="Q1155" s="235" t="n"/>
      <c r="AF1155" s="235" t="n"/>
    </row>
    <row r="1156" ht="14.4" customHeight="1" s="185">
      <c r="C1156" s="235" t="n"/>
      <c r="Q1156" s="235" t="n"/>
      <c r="AF1156" s="235" t="n"/>
    </row>
    <row r="1157" ht="14.4" customHeight="1" s="185">
      <c r="C1157" s="235" t="n"/>
      <c r="Q1157" s="235" t="n"/>
      <c r="AF1157" s="235" t="n"/>
    </row>
    <row r="1158" ht="14.4" customHeight="1" s="185">
      <c r="C1158" s="235" t="n"/>
      <c r="Q1158" s="235" t="n"/>
      <c r="AF1158" s="235" t="n"/>
    </row>
    <row r="1159" ht="14.4" customHeight="1" s="185">
      <c r="C1159" s="235" t="n"/>
      <c r="Q1159" s="235" t="n"/>
      <c r="AF1159" s="235" t="n"/>
    </row>
    <row r="1160" ht="14.4" customHeight="1" s="185">
      <c r="C1160" s="235" t="n"/>
      <c r="Q1160" s="235" t="n"/>
      <c r="AF1160" s="235" t="n"/>
    </row>
    <row r="1161" ht="14.4" customHeight="1" s="185">
      <c r="C1161" s="235" t="n"/>
      <c r="Q1161" s="235" t="n"/>
      <c r="AF1161" s="235" t="n"/>
    </row>
    <row r="1162" ht="14.4" customHeight="1" s="185">
      <c r="C1162" s="235" t="n"/>
      <c r="Q1162" s="235" t="n"/>
      <c r="AF1162" s="235" t="n"/>
    </row>
    <row r="1163" ht="14.4" customHeight="1" s="185">
      <c r="C1163" s="235" t="n"/>
      <c r="Q1163" s="235" t="n"/>
      <c r="AF1163" s="235" t="n"/>
    </row>
    <row r="1164" ht="14.4" customHeight="1" s="185">
      <c r="C1164" s="235" t="n"/>
      <c r="Q1164" s="235" t="n"/>
      <c r="AF1164" s="235" t="n"/>
    </row>
    <row r="1165" ht="14.4" customHeight="1" s="185">
      <c r="C1165" s="235" t="n"/>
      <c r="Q1165" s="235" t="n"/>
      <c r="AF1165" s="235" t="n"/>
    </row>
    <row r="1166" ht="14.4" customHeight="1" s="185">
      <c r="C1166" s="235" t="n"/>
      <c r="Q1166" s="235" t="n"/>
      <c r="AF1166" s="235" t="n"/>
    </row>
    <row r="1167" ht="14.4" customHeight="1" s="185">
      <c r="C1167" s="235" t="n"/>
      <c r="Q1167" s="235" t="n"/>
      <c r="AF1167" s="235" t="n"/>
    </row>
    <row r="1168" ht="14.4" customHeight="1" s="185">
      <c r="C1168" s="235" t="n"/>
      <c r="Q1168" s="235" t="n"/>
      <c r="AF1168" s="235" t="n"/>
    </row>
    <row r="1169" ht="14.4" customHeight="1" s="185">
      <c r="C1169" s="235" t="n"/>
      <c r="Q1169" s="235" t="n"/>
      <c r="AF1169" s="235" t="n"/>
    </row>
    <row r="1170" ht="14.4" customHeight="1" s="185">
      <c r="C1170" s="235" t="n"/>
      <c r="Q1170" s="235" t="n"/>
      <c r="AF1170" s="235" t="n"/>
    </row>
    <row r="1171" ht="14.4" customHeight="1" s="185">
      <c r="C1171" s="235" t="n"/>
      <c r="Q1171" s="235" t="n"/>
      <c r="AF1171" s="235" t="n"/>
    </row>
    <row r="1172" ht="14.4" customHeight="1" s="185">
      <c r="C1172" s="235" t="n"/>
      <c r="Q1172" s="235" t="n"/>
      <c r="AF1172" s="235" t="n"/>
    </row>
    <row r="1173" ht="14.4" customHeight="1" s="185">
      <c r="C1173" s="235" t="n"/>
      <c r="Q1173" s="235" t="n"/>
      <c r="AF1173" s="235" t="n"/>
    </row>
    <row r="1174" ht="14.4" customHeight="1" s="185">
      <c r="C1174" s="235" t="n"/>
      <c r="Q1174" s="235" t="n"/>
      <c r="AF1174" s="235" t="n"/>
    </row>
    <row r="1175" ht="14.4" customHeight="1" s="185">
      <c r="C1175" s="235" t="n"/>
      <c r="Q1175" s="235" t="n"/>
      <c r="AF1175" s="235" t="n"/>
    </row>
    <row r="1176" ht="14.4" customHeight="1" s="185">
      <c r="C1176" s="235" t="n"/>
      <c r="Q1176" s="235" t="n"/>
      <c r="AF1176" s="235" t="n"/>
    </row>
    <row r="1177" ht="14.4" customHeight="1" s="185">
      <c r="C1177" s="235" t="n"/>
      <c r="Q1177" s="235" t="n"/>
      <c r="AF1177" s="235" t="n"/>
    </row>
    <row r="1178" ht="14.4" customHeight="1" s="185">
      <c r="C1178" s="235" t="n"/>
      <c r="Q1178" s="235" t="n"/>
      <c r="AF1178" s="235" t="n"/>
    </row>
    <row r="1179" ht="14.4" customHeight="1" s="185">
      <c r="C1179" s="235" t="n"/>
      <c r="Q1179" s="235" t="n"/>
      <c r="AF1179" s="235" t="n"/>
    </row>
    <row r="1180" ht="14.4" customHeight="1" s="185">
      <c r="C1180" s="235" t="n"/>
      <c r="Q1180" s="235" t="n"/>
      <c r="AF1180" s="235" t="n"/>
    </row>
    <row r="1181" ht="14.4" customHeight="1" s="185">
      <c r="C1181" s="235" t="n"/>
      <c r="Q1181" s="235" t="n"/>
      <c r="AF1181" s="235" t="n"/>
    </row>
    <row r="1182" ht="14.4" customHeight="1" s="185">
      <c r="C1182" s="235" t="n"/>
      <c r="Q1182" s="235" t="n"/>
      <c r="AF1182" s="235" t="n"/>
    </row>
    <row r="1183" ht="14.4" customHeight="1" s="185">
      <c r="C1183" s="235" t="n"/>
      <c r="Q1183" s="235" t="n"/>
      <c r="AF1183" s="235" t="n"/>
    </row>
    <row r="1184" ht="14.4" customHeight="1" s="185">
      <c r="C1184" s="235" t="n"/>
      <c r="Q1184" s="235" t="n"/>
      <c r="AF1184" s="235" t="n"/>
    </row>
    <row r="1185" ht="14.4" customHeight="1" s="185">
      <c r="C1185" s="235" t="n"/>
      <c r="Q1185" s="235" t="n"/>
      <c r="AF1185" s="235" t="n"/>
    </row>
    <row r="1186" ht="14.4" customHeight="1" s="185">
      <c r="C1186" s="235" t="n"/>
      <c r="Q1186" s="235" t="n"/>
      <c r="AF1186" s="235" t="n"/>
    </row>
    <row r="1187" ht="14.4" customHeight="1" s="185">
      <c r="C1187" s="235" t="n"/>
      <c r="Q1187" s="235" t="n"/>
      <c r="AF1187" s="235" t="n"/>
    </row>
    <row r="1188" ht="14.4" customHeight="1" s="185">
      <c r="C1188" s="235" t="n"/>
      <c r="Q1188" s="235" t="n"/>
      <c r="AF1188" s="235" t="n"/>
    </row>
    <row r="1189" ht="14.4" customHeight="1" s="185">
      <c r="C1189" s="235" t="n"/>
      <c r="Q1189" s="235" t="n"/>
      <c r="AF1189" s="235" t="n"/>
    </row>
    <row r="1190" ht="14.4" customHeight="1" s="185">
      <c r="C1190" s="235" t="n"/>
      <c r="Q1190" s="235" t="n"/>
      <c r="AF1190" s="235" t="n"/>
    </row>
    <row r="1191" ht="14.4" customHeight="1" s="185">
      <c r="C1191" s="235" t="n"/>
      <c r="Q1191" s="235" t="n"/>
      <c r="AF1191" s="235" t="n"/>
    </row>
    <row r="1192" ht="14.4" customHeight="1" s="185">
      <c r="C1192" s="235" t="n"/>
      <c r="Q1192" s="235" t="n"/>
      <c r="AF1192" s="235" t="n"/>
    </row>
    <row r="1193" ht="14.4" customHeight="1" s="185">
      <c r="C1193" s="235" t="n"/>
      <c r="Q1193" s="235" t="n"/>
      <c r="AF1193" s="235" t="n"/>
    </row>
    <row r="1194" ht="14.4" customHeight="1" s="185">
      <c r="C1194" s="235" t="n"/>
      <c r="Q1194" s="235" t="n"/>
      <c r="AF1194" s="235" t="n"/>
    </row>
    <row r="1195" ht="14.4" customHeight="1" s="185">
      <c r="C1195" s="235" t="n"/>
      <c r="Q1195" s="235" t="n"/>
      <c r="AF1195" s="235" t="n"/>
    </row>
    <row r="1196" ht="14.4" customHeight="1" s="185">
      <c r="C1196" s="235" t="n"/>
      <c r="Q1196" s="235" t="n"/>
      <c r="AF1196" s="235" t="n"/>
    </row>
    <row r="1197" ht="14.4" customHeight="1" s="185">
      <c r="C1197" s="235" t="n"/>
      <c r="Q1197" s="235" t="n"/>
      <c r="AF1197" s="235" t="n"/>
    </row>
    <row r="1198" ht="14.4" customHeight="1" s="185">
      <c r="C1198" s="235" t="n"/>
      <c r="Q1198" s="235" t="n"/>
      <c r="AF1198" s="235" t="n"/>
    </row>
    <row r="1199" ht="14.4" customHeight="1" s="185">
      <c r="C1199" s="235" t="n"/>
      <c r="Q1199" s="235" t="n"/>
      <c r="AF1199" s="235" t="n"/>
    </row>
    <row r="1200" ht="14.4" customHeight="1" s="185">
      <c r="C1200" s="235" t="n"/>
      <c r="Q1200" s="235" t="n"/>
      <c r="AF1200" s="235" t="n"/>
    </row>
    <row r="1201" ht="14.4" customHeight="1" s="185">
      <c r="C1201" s="235" t="n"/>
      <c r="Q1201" s="235" t="n"/>
      <c r="AF1201" s="235" t="n"/>
    </row>
    <row r="1202" ht="14.4" customHeight="1" s="185">
      <c r="C1202" s="235" t="n"/>
      <c r="Q1202" s="235" t="n"/>
      <c r="AF1202" s="235" t="n"/>
    </row>
    <row r="1203" ht="14.4" customHeight="1" s="185">
      <c r="C1203" s="235" t="n"/>
      <c r="Q1203" s="235" t="n"/>
      <c r="AF1203" s="235" t="n"/>
    </row>
    <row r="1204" ht="14.4" customHeight="1" s="185">
      <c r="C1204" s="235" t="n"/>
      <c r="Q1204" s="235" t="n"/>
      <c r="AF1204" s="235" t="n"/>
    </row>
    <row r="1205" ht="14.4" customHeight="1" s="185">
      <c r="C1205" s="235" t="n"/>
      <c r="Q1205" s="235" t="n"/>
      <c r="AF1205" s="235" t="n"/>
    </row>
    <row r="1206" ht="14.4" customHeight="1" s="185">
      <c r="C1206" s="235" t="n"/>
      <c r="Q1206" s="235" t="n"/>
      <c r="AF1206" s="235" t="n"/>
    </row>
    <row r="1207" ht="14.4" customHeight="1" s="185">
      <c r="C1207" s="235" t="n"/>
      <c r="Q1207" s="235" t="n"/>
      <c r="AF1207" s="235" t="n"/>
    </row>
    <row r="1208" ht="14.4" customHeight="1" s="185">
      <c r="C1208" s="235" t="n"/>
      <c r="Q1208" s="235" t="n"/>
      <c r="AF1208" s="235" t="n"/>
    </row>
    <row r="1209" ht="14.4" customHeight="1" s="185">
      <c r="C1209" s="235" t="n"/>
      <c r="Q1209" s="235" t="n"/>
      <c r="AF1209" s="235" t="n"/>
    </row>
    <row r="1210" ht="14.4" customHeight="1" s="185">
      <c r="C1210" s="235" t="n"/>
      <c r="Q1210" s="235" t="n"/>
      <c r="AF1210" s="235" t="n"/>
    </row>
    <row r="1211" ht="14.4" customHeight="1" s="185">
      <c r="C1211" s="235" t="n"/>
      <c r="Q1211" s="235" t="n"/>
      <c r="AF1211" s="235" t="n"/>
    </row>
    <row r="1212" ht="14.4" customHeight="1" s="185">
      <c r="A1212" s="194" t="inlineStr">
        <is>
          <t>📋 T2 — 📆 SEMAINE 6</t>
        </is>
      </c>
      <c r="C1212" s="235" t="n"/>
      <c r="Q1212" s="235" t="n"/>
      <c r="AF1212" s="235" t="n"/>
    </row>
    <row r="1213" ht="14.4" customHeight="1" s="185">
      <c r="C1213" s="235" t="n"/>
      <c r="Q1213" s="235" t="n"/>
      <c r="AF1213" s="235" t="n"/>
    </row>
    <row r="1214" ht="14.4" customHeight="1" s="185">
      <c r="C1214" s="235" t="n"/>
      <c r="Q1214" s="235" t="n"/>
      <c r="AF1214" s="235" t="n"/>
    </row>
    <row r="1215" ht="14.4" customHeight="1" s="185">
      <c r="C1215" s="235" t="n"/>
      <c r="Q1215" s="235" t="n"/>
      <c r="AF1215" s="235" t="n"/>
    </row>
    <row r="1216" ht="14.4" customHeight="1" s="185">
      <c r="C1216" s="235" t="n"/>
      <c r="Q1216" s="235" t="n"/>
      <c r="AF1216" s="235" t="n"/>
    </row>
    <row r="1217" ht="14.4" customHeight="1" s="185">
      <c r="C1217" s="235" t="n"/>
      <c r="Q1217" s="235" t="n"/>
      <c r="AF1217" s="235" t="n"/>
    </row>
    <row r="1218" ht="14.4" customHeight="1" s="185">
      <c r="C1218" s="235" t="n"/>
      <c r="Q1218" s="235" t="n"/>
      <c r="AF1218" s="235" t="n"/>
    </row>
    <row r="1219" ht="14.4" customHeight="1" s="185">
      <c r="C1219" s="235" t="n"/>
      <c r="Q1219" s="235" t="n"/>
      <c r="AF1219" s="235" t="n"/>
    </row>
    <row r="1220" ht="14.4" customHeight="1" s="185">
      <c r="C1220" s="235" t="n"/>
      <c r="Q1220" s="235" t="n"/>
      <c r="AF1220" s="235" t="n"/>
    </row>
    <row r="1221" ht="14.4" customHeight="1" s="185">
      <c r="C1221" s="235" t="n"/>
      <c r="Q1221" s="235" t="n"/>
      <c r="AF1221" s="235" t="n"/>
    </row>
    <row r="1222" ht="14.4" customHeight="1" s="185">
      <c r="C1222" s="235" t="n"/>
      <c r="Q1222" s="235" t="n"/>
      <c r="AF1222" s="235" t="n"/>
    </row>
    <row r="1223" ht="14.4" customHeight="1" s="185">
      <c r="C1223" s="235" t="n"/>
      <c r="Q1223" s="235" t="n"/>
      <c r="AF1223" s="235" t="n"/>
    </row>
    <row r="1224" ht="14.4" customHeight="1" s="185">
      <c r="C1224" s="235" t="n"/>
      <c r="Q1224" s="235" t="n"/>
      <c r="AF1224" s="235" t="n"/>
    </row>
    <row r="1225" ht="14.4" customHeight="1" s="185">
      <c r="C1225" s="235" t="n"/>
      <c r="Q1225" s="235" t="n"/>
      <c r="AF1225" s="235" t="n"/>
    </row>
    <row r="1226" ht="14.4" customHeight="1" s="185">
      <c r="C1226" s="235" t="n"/>
      <c r="Q1226" s="235" t="n"/>
      <c r="AF1226" s="235" t="n"/>
    </row>
    <row r="1227" ht="14.4" customHeight="1" s="185">
      <c r="C1227" s="235" t="n"/>
      <c r="Q1227" s="235" t="n"/>
      <c r="AF1227" s="235" t="n"/>
    </row>
    <row r="1228" ht="14.4" customHeight="1" s="185">
      <c r="C1228" s="235" t="n"/>
      <c r="Q1228" s="235" t="n"/>
      <c r="AF1228" s="235" t="n"/>
    </row>
    <row r="1229" ht="14.4" customHeight="1" s="185">
      <c r="C1229" s="235" t="n"/>
      <c r="Q1229" s="235" t="n"/>
      <c r="AF1229" s="235" t="n"/>
    </row>
    <row r="1230" ht="14.4" customHeight="1" s="185">
      <c r="C1230" s="235" t="n"/>
      <c r="Q1230" s="235" t="n"/>
      <c r="AF1230" s="235" t="n"/>
    </row>
    <row r="1231" ht="14.4" customHeight="1" s="185">
      <c r="C1231" s="235" t="n"/>
      <c r="Q1231" s="235" t="n"/>
      <c r="AF1231" s="235" t="n"/>
    </row>
    <row r="1232" ht="14.4" customHeight="1" s="185">
      <c r="C1232" s="235" t="n"/>
      <c r="Q1232" s="235" t="n"/>
      <c r="AF1232" s="235" t="n"/>
    </row>
    <row r="1233" ht="14.4" customHeight="1" s="185">
      <c r="C1233" s="235" t="n"/>
      <c r="Q1233" s="235" t="n"/>
      <c r="AF1233" s="235" t="n"/>
    </row>
    <row r="1234" ht="14.4" customHeight="1" s="185">
      <c r="C1234" s="235" t="n"/>
      <c r="Q1234" s="235" t="n"/>
      <c r="AF1234" s="235" t="n"/>
    </row>
    <row r="1235" ht="14.4" customHeight="1" s="185">
      <c r="C1235" s="235" t="n"/>
      <c r="Q1235" s="235" t="n"/>
      <c r="AF1235" s="235" t="n"/>
    </row>
    <row r="1236" ht="14.4" customHeight="1" s="185">
      <c r="C1236" s="235" t="n"/>
      <c r="Q1236" s="235" t="n"/>
      <c r="AF1236" s="235" t="n"/>
    </row>
    <row r="1237" ht="14.4" customHeight="1" s="185">
      <c r="C1237" s="235" t="n"/>
      <c r="Q1237" s="235" t="n"/>
      <c r="AF1237" s="235" t="n"/>
    </row>
    <row r="1238" ht="14.4" customHeight="1" s="185">
      <c r="C1238" s="235" t="n"/>
      <c r="Q1238" s="235" t="n"/>
      <c r="AF1238" s="235" t="n"/>
    </row>
    <row r="1239" ht="14.4" customHeight="1" s="185">
      <c r="C1239" s="235" t="n"/>
      <c r="Q1239" s="235" t="n"/>
      <c r="AF1239" s="235" t="n"/>
    </row>
    <row r="1240" ht="14.4" customHeight="1" s="185">
      <c r="C1240" s="235" t="n"/>
      <c r="Q1240" s="235" t="n"/>
      <c r="AF1240" s="235" t="n"/>
    </row>
    <row r="1241" ht="14.4" customHeight="1" s="185">
      <c r="C1241" s="235" t="n"/>
      <c r="Q1241" s="235" t="n"/>
      <c r="AF1241" s="235" t="n"/>
    </row>
    <row r="1242" ht="14.4" customHeight="1" s="185">
      <c r="C1242" s="235" t="n"/>
      <c r="Q1242" s="235" t="n"/>
      <c r="AF1242" s="235" t="n"/>
    </row>
    <row r="1243" ht="14.4" customHeight="1" s="185">
      <c r="C1243" s="235" t="n"/>
      <c r="Q1243" s="235" t="n"/>
      <c r="AF1243" s="235" t="n"/>
    </row>
    <row r="1244" ht="14.4" customHeight="1" s="185">
      <c r="C1244" s="235" t="n"/>
      <c r="Q1244" s="235" t="n"/>
      <c r="AF1244" s="235" t="n"/>
    </row>
    <row r="1245" ht="14.4" customHeight="1" s="185">
      <c r="C1245" s="235" t="n"/>
      <c r="Q1245" s="235" t="n"/>
      <c r="AF1245" s="235" t="n"/>
    </row>
    <row r="1246" ht="14.4" customHeight="1" s="185">
      <c r="C1246" s="235" t="n"/>
      <c r="Q1246" s="235" t="n"/>
      <c r="AF1246" s="235" t="n"/>
    </row>
    <row r="1247" ht="14.4" customHeight="1" s="185">
      <c r="C1247" s="235" t="n"/>
      <c r="Q1247" s="235" t="n"/>
      <c r="AF1247" s="235" t="n"/>
    </row>
    <row r="1248" ht="14.4" customHeight="1" s="185">
      <c r="C1248" s="235" t="n"/>
      <c r="Q1248" s="235" t="n"/>
      <c r="AF1248" s="235" t="n"/>
    </row>
    <row r="1249" ht="14.4" customHeight="1" s="185">
      <c r="C1249" s="235" t="n"/>
      <c r="Q1249" s="235" t="n"/>
      <c r="AF1249" s="235" t="n"/>
    </row>
    <row r="1250" ht="14.4" customHeight="1" s="185">
      <c r="C1250" s="235" t="n"/>
      <c r="Q1250" s="235" t="n"/>
      <c r="AF1250" s="235" t="n"/>
    </row>
    <row r="1251" ht="14.4" customHeight="1" s="185">
      <c r="C1251" s="235" t="n"/>
      <c r="Q1251" s="235" t="n"/>
      <c r="AF1251" s="235" t="n"/>
    </row>
    <row r="1252" ht="14.4" customHeight="1" s="185">
      <c r="C1252" s="235" t="n"/>
      <c r="Q1252" s="235" t="n"/>
      <c r="AF1252" s="235" t="n"/>
    </row>
    <row r="1253" ht="14.4" customHeight="1" s="185">
      <c r="C1253" s="235" t="n"/>
      <c r="Q1253" s="235" t="n"/>
      <c r="AF1253" s="235" t="n"/>
    </row>
    <row r="1254" ht="14.4" customHeight="1" s="185">
      <c r="C1254" s="235" t="n"/>
      <c r="Q1254" s="235" t="n"/>
      <c r="AF1254" s="235" t="n"/>
    </row>
    <row r="1255" ht="14.4" customHeight="1" s="185">
      <c r="C1255" s="235" t="n"/>
      <c r="Q1255" s="235" t="n"/>
      <c r="AF1255" s="235" t="n"/>
    </row>
    <row r="1256" ht="14.4" customHeight="1" s="185">
      <c r="C1256" s="235" t="n"/>
      <c r="Q1256" s="235" t="n"/>
      <c r="AF1256" s="235" t="n"/>
    </row>
    <row r="1257" ht="14.4" customHeight="1" s="185">
      <c r="C1257" s="235" t="n"/>
      <c r="Q1257" s="235" t="n"/>
      <c r="AF1257" s="235" t="n"/>
    </row>
    <row r="1258" ht="14.4" customHeight="1" s="185">
      <c r="C1258" s="235" t="n"/>
      <c r="Q1258" s="235" t="n"/>
      <c r="AF1258" s="235" t="n"/>
    </row>
    <row r="1259" ht="14.4" customHeight="1" s="185">
      <c r="C1259" s="235" t="n"/>
      <c r="Q1259" s="235" t="n"/>
      <c r="AF1259" s="235" t="n"/>
    </row>
    <row r="1260" ht="14.4" customHeight="1" s="185">
      <c r="C1260" s="235" t="n"/>
      <c r="Q1260" s="235" t="n"/>
      <c r="AF1260" s="235" t="n"/>
    </row>
    <row r="1261" ht="14.4" customHeight="1" s="185">
      <c r="C1261" s="235" t="n"/>
      <c r="Q1261" s="235" t="n"/>
      <c r="AF1261" s="235" t="n"/>
    </row>
    <row r="1262" ht="14.4" customHeight="1" s="185">
      <c r="C1262" s="235" t="n"/>
      <c r="Q1262" s="235" t="n"/>
      <c r="AF1262" s="235" t="n"/>
    </row>
    <row r="1263" ht="14.4" customHeight="1" s="185">
      <c r="C1263" s="235" t="n"/>
      <c r="Q1263" s="235" t="n"/>
      <c r="AF1263" s="235" t="n"/>
    </row>
    <row r="1264" ht="14.4" customHeight="1" s="185">
      <c r="C1264" s="235" t="n"/>
      <c r="Q1264" s="235" t="n"/>
      <c r="AF1264" s="235" t="n"/>
    </row>
    <row r="1265" ht="14.4" customHeight="1" s="185">
      <c r="C1265" s="235" t="n"/>
      <c r="Q1265" s="235" t="n"/>
      <c r="AF1265" s="235" t="n"/>
    </row>
    <row r="1266" ht="14.4" customHeight="1" s="185">
      <c r="C1266" s="235" t="n"/>
      <c r="Q1266" s="235" t="n"/>
      <c r="AF1266" s="235" t="n"/>
    </row>
    <row r="1267" ht="14.4" customHeight="1" s="185">
      <c r="C1267" s="235" t="n"/>
      <c r="Q1267" s="235" t="n"/>
      <c r="AF1267" s="235" t="n"/>
    </row>
    <row r="1268" ht="14.4" customHeight="1" s="185">
      <c r="C1268" s="235" t="n"/>
      <c r="Q1268" s="235" t="n"/>
      <c r="AF1268" s="235" t="n"/>
    </row>
    <row r="1269" ht="14.4" customHeight="1" s="185">
      <c r="C1269" s="235" t="n"/>
      <c r="Q1269" s="235" t="n"/>
      <c r="AF1269" s="235" t="n"/>
    </row>
    <row r="1270" ht="14.4" customHeight="1" s="185">
      <c r="C1270" s="235" t="n"/>
      <c r="Q1270" s="235" t="n"/>
      <c r="AF1270" s="235" t="n"/>
    </row>
    <row r="1271" ht="14.4" customHeight="1" s="185">
      <c r="C1271" s="235" t="n"/>
      <c r="Q1271" s="235" t="n"/>
      <c r="AF1271" s="235" t="n"/>
    </row>
    <row r="1272" ht="14.4" customHeight="1" s="185">
      <c r="C1272" s="235" t="n"/>
      <c r="Q1272" s="235" t="n"/>
      <c r="AF1272" s="235" t="n"/>
    </row>
    <row r="1273" ht="14.4" customHeight="1" s="185">
      <c r="C1273" s="235" t="n"/>
      <c r="Q1273" s="235" t="n"/>
      <c r="AF1273" s="235" t="n"/>
    </row>
    <row r="1274" ht="14.4" customHeight="1" s="185">
      <c r="C1274" s="235" t="n"/>
      <c r="Q1274" s="235" t="n"/>
      <c r="AF1274" s="235" t="n"/>
    </row>
    <row r="1275" ht="14.4" customHeight="1" s="185">
      <c r="C1275" s="235" t="n"/>
      <c r="Q1275" s="235" t="n"/>
      <c r="AF1275" s="235" t="n"/>
    </row>
    <row r="1276" ht="14.4" customHeight="1" s="185">
      <c r="C1276" s="235" t="n"/>
      <c r="Q1276" s="235" t="n"/>
      <c r="AF1276" s="235" t="n"/>
    </row>
    <row r="1277" ht="14.4" customHeight="1" s="185">
      <c r="C1277" s="235" t="n"/>
      <c r="Q1277" s="235" t="n"/>
      <c r="AF1277" s="235" t="n"/>
    </row>
    <row r="1278" ht="14.4" customHeight="1" s="185">
      <c r="C1278" s="235" t="n"/>
      <c r="Q1278" s="235" t="n"/>
      <c r="AF1278" s="235" t="n"/>
    </row>
    <row r="1279" ht="14.4" customHeight="1" s="185">
      <c r="C1279" s="235" t="n"/>
      <c r="Q1279" s="235" t="n"/>
      <c r="AF1279" s="235" t="n"/>
    </row>
    <row r="1280" ht="14.4" customHeight="1" s="185">
      <c r="C1280" s="235" t="n"/>
      <c r="Q1280" s="235" t="n"/>
      <c r="AF1280" s="235" t="n"/>
    </row>
    <row r="1281" ht="14.4" customHeight="1" s="185">
      <c r="C1281" s="235" t="n"/>
      <c r="Q1281" s="235" t="n"/>
      <c r="AF1281" s="235" t="n"/>
    </row>
    <row r="1282" ht="14.4" customHeight="1" s="185">
      <c r="C1282" s="235" t="n"/>
      <c r="Q1282" s="235" t="n"/>
      <c r="AF1282" s="235" t="n"/>
    </row>
    <row r="1283" ht="14.4" customHeight="1" s="185">
      <c r="A1283" s="194" t="inlineStr">
        <is>
          <t>📋 T2 — 📆 SEMAINE 7</t>
        </is>
      </c>
      <c r="C1283" s="235" t="n"/>
      <c r="Q1283" s="235" t="n"/>
      <c r="AF1283" s="235" t="n"/>
    </row>
    <row r="1284" ht="14.4" customHeight="1" s="185">
      <c r="C1284" s="235" t="n"/>
      <c r="Q1284" s="235" t="n"/>
      <c r="AF1284" s="235" t="n"/>
    </row>
    <row r="1285" ht="14.4" customHeight="1" s="185">
      <c r="C1285" s="235" t="n"/>
      <c r="Q1285" s="235" t="n"/>
      <c r="AF1285" s="235" t="n"/>
    </row>
    <row r="1286" ht="14.4" customHeight="1" s="185">
      <c r="C1286" s="235" t="n"/>
      <c r="Q1286" s="235" t="n"/>
      <c r="AF1286" s="235" t="n"/>
    </row>
    <row r="1287" ht="14.4" customHeight="1" s="185">
      <c r="C1287" s="235" t="n"/>
      <c r="Q1287" s="235" t="n"/>
      <c r="AF1287" s="235" t="n"/>
    </row>
    <row r="1288" ht="14.4" customHeight="1" s="185">
      <c r="C1288" s="235" t="n"/>
      <c r="Q1288" s="235" t="n"/>
      <c r="AF1288" s="235" t="n"/>
    </row>
    <row r="1289" ht="14.4" customHeight="1" s="185">
      <c r="C1289" s="235" t="n"/>
      <c r="Q1289" s="235" t="n"/>
      <c r="AF1289" s="235" t="n"/>
    </row>
    <row r="1290" ht="14.4" customHeight="1" s="185">
      <c r="C1290" s="235" t="n"/>
      <c r="Q1290" s="235" t="n"/>
      <c r="AF1290" s="235" t="n"/>
    </row>
    <row r="1291" ht="14.4" customHeight="1" s="185">
      <c r="C1291" s="235" t="n"/>
      <c r="Q1291" s="235" t="n"/>
      <c r="AF1291" s="235" t="n"/>
    </row>
    <row r="1292" ht="14.4" customHeight="1" s="185">
      <c r="C1292" s="235" t="n"/>
      <c r="Q1292" s="235" t="n"/>
      <c r="AF1292" s="235" t="n"/>
    </row>
    <row r="1293" ht="14.4" customHeight="1" s="185">
      <c r="C1293" s="235" t="n"/>
      <c r="Q1293" s="235" t="n"/>
      <c r="AF1293" s="235" t="n"/>
    </row>
    <row r="1294" ht="14.4" customHeight="1" s="185">
      <c r="C1294" s="235" t="n"/>
      <c r="Q1294" s="235" t="n"/>
      <c r="AF1294" s="235" t="n"/>
    </row>
    <row r="1295" ht="14.4" customHeight="1" s="185">
      <c r="C1295" s="235" t="n"/>
      <c r="Q1295" s="235" t="n"/>
      <c r="AF1295" s="235" t="n"/>
    </row>
    <row r="1296" ht="14.4" customHeight="1" s="185">
      <c r="C1296" s="235" t="n"/>
      <c r="Q1296" s="235" t="n"/>
      <c r="AF1296" s="235" t="n"/>
    </row>
    <row r="1297" ht="14.4" customHeight="1" s="185">
      <c r="C1297" s="235" t="n"/>
      <c r="Q1297" s="235" t="n"/>
      <c r="AF1297" s="235" t="n"/>
    </row>
    <row r="1298" ht="14.4" customHeight="1" s="185">
      <c r="C1298" s="235" t="n"/>
      <c r="Q1298" s="235" t="n"/>
      <c r="AF1298" s="235" t="n"/>
    </row>
    <row r="1299" ht="14.4" customHeight="1" s="185">
      <c r="C1299" s="235" t="n"/>
      <c r="Q1299" s="235" t="n"/>
      <c r="AF1299" s="235" t="n"/>
    </row>
    <row r="1300" ht="14.4" customHeight="1" s="185">
      <c r="C1300" s="235" t="n"/>
      <c r="Q1300" s="235" t="n"/>
      <c r="AF1300" s="235" t="n"/>
    </row>
    <row r="1301" ht="14.4" customHeight="1" s="185">
      <c r="C1301" s="235" t="n"/>
      <c r="Q1301" s="235" t="n"/>
      <c r="AF1301" s="235" t="n"/>
    </row>
    <row r="1302" ht="14.4" customHeight="1" s="185">
      <c r="C1302" s="235" t="n"/>
      <c r="Q1302" s="235" t="n"/>
      <c r="AF1302" s="235" t="n"/>
    </row>
    <row r="1303" ht="14.4" customHeight="1" s="185">
      <c r="C1303" s="235" t="n"/>
      <c r="Q1303" s="235" t="n"/>
      <c r="AF1303" s="235" t="n"/>
    </row>
    <row r="1304" ht="14.4" customHeight="1" s="185">
      <c r="C1304" s="235" t="n"/>
      <c r="Q1304" s="235" t="n"/>
      <c r="AF1304" s="235" t="n"/>
    </row>
    <row r="1305" ht="14.4" customHeight="1" s="185">
      <c r="C1305" s="235" t="n"/>
      <c r="Q1305" s="235" t="n"/>
      <c r="AF1305" s="235" t="n"/>
    </row>
    <row r="1306" ht="14.4" customHeight="1" s="185">
      <c r="C1306" s="235" t="n"/>
      <c r="Q1306" s="235" t="n"/>
      <c r="AF1306" s="235" t="n"/>
    </row>
    <row r="1307" ht="14.4" customHeight="1" s="185">
      <c r="C1307" s="235" t="n"/>
      <c r="Q1307" s="235" t="n"/>
      <c r="AF1307" s="235" t="n"/>
    </row>
    <row r="1308" ht="14.4" customHeight="1" s="185">
      <c r="C1308" s="235" t="n"/>
      <c r="Q1308" s="235" t="n"/>
      <c r="AF1308" s="235" t="n"/>
    </row>
    <row r="1309" ht="14.4" customHeight="1" s="185">
      <c r="C1309" s="235" t="n"/>
      <c r="Q1309" s="235" t="n"/>
      <c r="AF1309" s="235" t="n"/>
    </row>
    <row r="1310" ht="14.4" customHeight="1" s="185">
      <c r="C1310" s="235" t="n"/>
      <c r="Q1310" s="235" t="n"/>
      <c r="AF1310" s="235" t="n"/>
    </row>
    <row r="1311" ht="14.4" customHeight="1" s="185">
      <c r="C1311" s="235" t="n"/>
      <c r="Q1311" s="235" t="n"/>
      <c r="AF1311" s="235" t="n"/>
    </row>
    <row r="1312" ht="14.4" customHeight="1" s="185">
      <c r="C1312" s="235" t="n"/>
      <c r="Q1312" s="235" t="n"/>
      <c r="AF1312" s="235" t="n"/>
    </row>
    <row r="1313" ht="14.4" customHeight="1" s="185">
      <c r="C1313" s="235" t="n"/>
      <c r="Q1313" s="235" t="n"/>
      <c r="AF1313" s="235" t="n"/>
    </row>
    <row r="1314" ht="14.4" customHeight="1" s="185">
      <c r="C1314" s="235" t="n"/>
      <c r="Q1314" s="235" t="n"/>
      <c r="AF1314" s="235" t="n"/>
    </row>
    <row r="1315" ht="14.4" customHeight="1" s="185">
      <c r="C1315" s="235" t="n"/>
      <c r="Q1315" s="235" t="n"/>
      <c r="AF1315" s="235" t="n"/>
    </row>
    <row r="1316" ht="14.4" customHeight="1" s="185">
      <c r="C1316" s="235" t="n"/>
      <c r="Q1316" s="235" t="n"/>
      <c r="AF1316" s="235" t="n"/>
    </row>
    <row r="1317" ht="14.4" customHeight="1" s="185">
      <c r="C1317" s="235" t="n"/>
      <c r="Q1317" s="235" t="n"/>
      <c r="AF1317" s="235" t="n"/>
    </row>
    <row r="1318" ht="14.4" customHeight="1" s="185">
      <c r="C1318" s="235" t="n"/>
      <c r="Q1318" s="235" t="n"/>
      <c r="AF1318" s="235" t="n"/>
    </row>
    <row r="1319" ht="14.4" customHeight="1" s="185">
      <c r="C1319" s="235" t="n"/>
      <c r="Q1319" s="235" t="n"/>
      <c r="AF1319" s="235" t="n"/>
    </row>
    <row r="1320" ht="14.4" customHeight="1" s="185">
      <c r="C1320" s="235" t="n"/>
      <c r="Q1320" s="235" t="n"/>
      <c r="AF1320" s="235" t="n"/>
    </row>
    <row r="1321" ht="14.4" customHeight="1" s="185">
      <c r="C1321" s="235" t="n"/>
      <c r="Q1321" s="235" t="n"/>
      <c r="AF1321" s="235" t="n"/>
    </row>
    <row r="1322" ht="14.4" customHeight="1" s="185">
      <c r="C1322" s="235" t="n"/>
      <c r="Q1322" s="235" t="n"/>
      <c r="AF1322" s="235" t="n"/>
    </row>
    <row r="1323" ht="14.4" customHeight="1" s="185">
      <c r="C1323" s="235" t="n"/>
      <c r="Q1323" s="235" t="n"/>
      <c r="AF1323" s="235" t="n"/>
    </row>
    <row r="1324" ht="14.4" customHeight="1" s="185">
      <c r="C1324" s="235" t="n"/>
      <c r="Q1324" s="235" t="n"/>
      <c r="AF1324" s="235" t="n"/>
    </row>
    <row r="1325" ht="14.4" customHeight="1" s="185">
      <c r="C1325" s="235" t="n"/>
      <c r="Q1325" s="235" t="n"/>
      <c r="AF1325" s="235" t="n"/>
    </row>
    <row r="1326" ht="14.4" customHeight="1" s="185">
      <c r="C1326" s="235" t="n"/>
      <c r="Q1326" s="235" t="n"/>
      <c r="AF1326" s="235" t="n"/>
    </row>
    <row r="1327" ht="14.4" customHeight="1" s="185">
      <c r="C1327" s="235" t="n"/>
      <c r="Q1327" s="235" t="n"/>
      <c r="AF1327" s="235" t="n"/>
    </row>
    <row r="1328" ht="14.4" customHeight="1" s="185">
      <c r="C1328" s="235" t="n"/>
      <c r="Q1328" s="235" t="n"/>
      <c r="AF1328" s="235" t="n"/>
    </row>
    <row r="1329" ht="14.4" customHeight="1" s="185">
      <c r="C1329" s="235" t="n"/>
      <c r="Q1329" s="235" t="n"/>
      <c r="AF1329" s="235" t="n"/>
    </row>
    <row r="1330" ht="14.4" customHeight="1" s="185">
      <c r="C1330" s="235" t="n"/>
      <c r="Q1330" s="235" t="n"/>
      <c r="AF1330" s="235" t="n"/>
    </row>
    <row r="1331" ht="14.4" customHeight="1" s="185">
      <c r="C1331" s="235" t="n"/>
      <c r="Q1331" s="235" t="n"/>
      <c r="AF1331" s="235" t="n"/>
    </row>
    <row r="1332" ht="14.4" customHeight="1" s="185">
      <c r="C1332" s="235" t="n"/>
      <c r="Q1332" s="235" t="n"/>
      <c r="AF1332" s="235" t="n"/>
    </row>
    <row r="1333" ht="14.4" customHeight="1" s="185">
      <c r="C1333" s="235" t="n"/>
      <c r="Q1333" s="235" t="n"/>
      <c r="AF1333" s="235" t="n"/>
    </row>
    <row r="1334" ht="14.4" customHeight="1" s="185">
      <c r="C1334" s="235" t="n"/>
      <c r="Q1334" s="235" t="n"/>
      <c r="AF1334" s="235" t="n"/>
    </row>
    <row r="1335" ht="14.4" customHeight="1" s="185">
      <c r="C1335" s="235" t="n"/>
      <c r="Q1335" s="235" t="n"/>
      <c r="AF1335" s="235" t="n"/>
    </row>
    <row r="1336" ht="14.4" customHeight="1" s="185">
      <c r="C1336" s="235" t="n"/>
      <c r="Q1336" s="235" t="n"/>
      <c r="AF1336" s="235" t="n"/>
    </row>
    <row r="1337" ht="14.4" customHeight="1" s="185">
      <c r="C1337" s="235" t="n"/>
      <c r="Q1337" s="235" t="n"/>
      <c r="AF1337" s="235" t="n"/>
    </row>
    <row r="1338" ht="14.4" customHeight="1" s="185">
      <c r="C1338" s="235" t="n"/>
      <c r="Q1338" s="235" t="n"/>
      <c r="AF1338" s="235" t="n"/>
    </row>
    <row r="1339" ht="14.4" customHeight="1" s="185">
      <c r="C1339" s="235" t="n"/>
      <c r="Q1339" s="235" t="n"/>
      <c r="AF1339" s="235" t="n"/>
    </row>
    <row r="1340" ht="14.4" customHeight="1" s="185">
      <c r="C1340" s="235" t="n"/>
      <c r="Q1340" s="235" t="n"/>
      <c r="AF1340" s="235" t="n"/>
    </row>
    <row r="1341" ht="14.4" customHeight="1" s="185">
      <c r="C1341" s="235" t="n"/>
      <c r="Q1341" s="235" t="n"/>
      <c r="AF1341" s="235" t="n"/>
    </row>
    <row r="1342" ht="14.4" customHeight="1" s="185">
      <c r="C1342" s="235" t="n"/>
      <c r="Q1342" s="235" t="n"/>
      <c r="AF1342" s="235" t="n"/>
    </row>
    <row r="1343" ht="14.4" customHeight="1" s="185">
      <c r="C1343" s="235" t="n"/>
      <c r="Q1343" s="235" t="n"/>
      <c r="AF1343" s="235" t="n"/>
    </row>
    <row r="1344" ht="14.4" customHeight="1" s="185">
      <c r="C1344" s="235" t="n"/>
      <c r="Q1344" s="235" t="n"/>
      <c r="AF1344" s="235" t="n"/>
    </row>
    <row r="1345" ht="14.4" customHeight="1" s="185">
      <c r="C1345" s="235" t="n"/>
      <c r="Q1345" s="235" t="n"/>
      <c r="AF1345" s="235" t="n"/>
    </row>
    <row r="1346" ht="14.4" customHeight="1" s="185">
      <c r="C1346" s="235" t="n"/>
      <c r="Q1346" s="235" t="n"/>
      <c r="AF1346" s="235" t="n"/>
    </row>
    <row r="1347" ht="14.4" customHeight="1" s="185">
      <c r="C1347" s="235" t="n"/>
      <c r="Q1347" s="235" t="n"/>
      <c r="AF1347" s="235" t="n"/>
    </row>
    <row r="1348" ht="14.4" customHeight="1" s="185">
      <c r="C1348" s="235" t="n"/>
      <c r="Q1348" s="235" t="n"/>
      <c r="AF1348" s="235" t="n"/>
    </row>
    <row r="1349" ht="14.4" customHeight="1" s="185">
      <c r="C1349" s="235" t="n"/>
      <c r="Q1349" s="235" t="n"/>
      <c r="AF1349" s="235" t="n"/>
    </row>
    <row r="1350" ht="14.4" customHeight="1" s="185">
      <c r="C1350" s="235" t="n"/>
      <c r="Q1350" s="235" t="n"/>
      <c r="AF1350" s="235" t="n"/>
    </row>
    <row r="1351" ht="14.4" customHeight="1" s="185">
      <c r="C1351" s="235" t="n"/>
      <c r="Q1351" s="235" t="n"/>
      <c r="AF1351" s="235" t="n"/>
    </row>
    <row r="1352" ht="14.4" customHeight="1" s="185">
      <c r="C1352" s="235" t="n"/>
      <c r="Q1352" s="235" t="n"/>
      <c r="AF1352" s="235" t="n"/>
    </row>
    <row r="1353" ht="14.4" customHeight="1" s="185">
      <c r="C1353" s="235" t="n"/>
      <c r="Q1353" s="235" t="n"/>
      <c r="AF1353" s="235" t="n"/>
    </row>
    <row r="1354" ht="14.4" customHeight="1" s="185">
      <c r="A1354" s="194" t="inlineStr">
        <is>
          <t>📋 T2 — 📆 SEMAINE 8</t>
        </is>
      </c>
      <c r="C1354" s="235" t="n"/>
      <c r="Q1354" s="235" t="n"/>
      <c r="AF1354" s="235" t="n"/>
    </row>
    <row r="1355" ht="14.4" customHeight="1" s="185">
      <c r="C1355" s="235" t="n"/>
      <c r="Q1355" s="235" t="n"/>
      <c r="AF1355" s="235" t="n"/>
    </row>
    <row r="1356" ht="14.4" customHeight="1" s="185">
      <c r="C1356" s="235" t="n"/>
      <c r="Q1356" s="235" t="n"/>
      <c r="AF1356" s="235" t="n"/>
    </row>
    <row r="1357" ht="14.4" customHeight="1" s="185">
      <c r="C1357" s="235" t="n"/>
      <c r="Q1357" s="235" t="n"/>
      <c r="AF1357" s="235" t="n"/>
    </row>
    <row r="1358" ht="14.4" customHeight="1" s="185">
      <c r="C1358" s="235" t="n"/>
      <c r="Q1358" s="235" t="n"/>
      <c r="AF1358" s="235" t="n"/>
    </row>
    <row r="1359" ht="14.4" customHeight="1" s="185">
      <c r="C1359" s="235" t="n"/>
      <c r="Q1359" s="235" t="n"/>
      <c r="AF1359" s="235" t="n"/>
    </row>
    <row r="1360" ht="14.4" customHeight="1" s="185">
      <c r="C1360" s="235" t="n"/>
      <c r="Q1360" s="235" t="n"/>
      <c r="AF1360" s="235" t="n"/>
    </row>
    <row r="1361" ht="14.4" customHeight="1" s="185">
      <c r="C1361" s="235" t="n"/>
      <c r="Q1361" s="235" t="n"/>
      <c r="AF1361" s="235" t="n"/>
    </row>
    <row r="1362" ht="14.4" customHeight="1" s="185">
      <c r="C1362" s="235" t="n"/>
      <c r="Q1362" s="235" t="n"/>
      <c r="AF1362" s="235" t="n"/>
    </row>
    <row r="1363" ht="14.4" customHeight="1" s="185">
      <c r="C1363" s="235" t="n"/>
      <c r="Q1363" s="235" t="n"/>
      <c r="AF1363" s="235" t="n"/>
    </row>
    <row r="1364" ht="14.4" customHeight="1" s="185">
      <c r="C1364" s="235" t="n"/>
      <c r="Q1364" s="235" t="n"/>
      <c r="AF1364" s="235" t="n"/>
    </row>
    <row r="1365" ht="14.4" customHeight="1" s="185">
      <c r="C1365" s="235" t="n"/>
      <c r="Q1365" s="235" t="n"/>
      <c r="AF1365" s="235" t="n"/>
    </row>
    <row r="1366" ht="14.4" customHeight="1" s="185">
      <c r="C1366" s="235" t="n"/>
      <c r="Q1366" s="235" t="n"/>
      <c r="AF1366" s="235" t="n"/>
    </row>
    <row r="1367" ht="14.4" customHeight="1" s="185">
      <c r="C1367" s="235" t="n"/>
      <c r="Q1367" s="235" t="n"/>
      <c r="AF1367" s="235" t="n"/>
    </row>
    <row r="1368" ht="14.4" customHeight="1" s="185">
      <c r="C1368" s="235" t="n"/>
      <c r="Q1368" s="235" t="n"/>
      <c r="AF1368" s="235" t="n"/>
    </row>
    <row r="1369" ht="14.4" customHeight="1" s="185">
      <c r="C1369" s="235" t="n"/>
      <c r="Q1369" s="235" t="n"/>
      <c r="AF1369" s="235" t="n"/>
    </row>
    <row r="1370" ht="14.4" customHeight="1" s="185">
      <c r="C1370" s="235" t="n"/>
      <c r="Q1370" s="235" t="n"/>
      <c r="AF1370" s="235" t="n"/>
    </row>
    <row r="1371" ht="14.4" customHeight="1" s="185">
      <c r="C1371" s="235" t="n"/>
      <c r="Q1371" s="235" t="n"/>
      <c r="AF1371" s="235" t="n"/>
    </row>
    <row r="1372" ht="14.4" customHeight="1" s="185">
      <c r="C1372" s="235" t="n"/>
      <c r="Q1372" s="235" t="n"/>
      <c r="AF1372" s="235" t="n"/>
    </row>
    <row r="1373" ht="14.4" customHeight="1" s="185">
      <c r="C1373" s="235" t="n"/>
      <c r="Q1373" s="235" t="n"/>
      <c r="AF1373" s="235" t="n"/>
    </row>
    <row r="1374" ht="14.4" customHeight="1" s="185">
      <c r="C1374" s="235" t="n"/>
      <c r="Q1374" s="235" t="n"/>
      <c r="AF1374" s="235" t="n"/>
    </row>
    <row r="1375" ht="14.4" customHeight="1" s="185">
      <c r="C1375" s="235" t="n"/>
      <c r="Q1375" s="235" t="n"/>
      <c r="AF1375" s="235" t="n"/>
    </row>
    <row r="1376" ht="14.4" customHeight="1" s="185">
      <c r="C1376" s="235" t="n"/>
      <c r="Q1376" s="235" t="n"/>
      <c r="AF1376" s="235" t="n"/>
    </row>
    <row r="1377" ht="14.4" customHeight="1" s="185">
      <c r="C1377" s="235" t="n"/>
      <c r="Q1377" s="235" t="n"/>
      <c r="AF1377" s="235" t="n"/>
    </row>
    <row r="1378" ht="14.4" customHeight="1" s="185">
      <c r="C1378" s="235" t="n"/>
      <c r="Q1378" s="235" t="n"/>
      <c r="AF1378" s="235" t="n"/>
    </row>
    <row r="1379" ht="14.4" customHeight="1" s="185">
      <c r="C1379" s="235" t="n"/>
      <c r="Q1379" s="235" t="n"/>
      <c r="AF1379" s="235" t="n"/>
    </row>
    <row r="1380" ht="14.4" customHeight="1" s="185">
      <c r="C1380" s="235" t="n"/>
      <c r="Q1380" s="235" t="n"/>
      <c r="AF1380" s="235" t="n"/>
    </row>
    <row r="1381" ht="14.4" customHeight="1" s="185">
      <c r="C1381" s="235" t="n"/>
      <c r="Q1381" s="235" t="n"/>
      <c r="AF1381" s="235" t="n"/>
    </row>
    <row r="1382" ht="14.4" customHeight="1" s="185">
      <c r="C1382" s="235" t="n"/>
      <c r="Q1382" s="235" t="n"/>
      <c r="AF1382" s="235" t="n"/>
    </row>
    <row r="1383" ht="14.4" customHeight="1" s="185">
      <c r="C1383" s="235" t="n"/>
      <c r="Q1383" s="235" t="n"/>
      <c r="AF1383" s="235" t="n"/>
    </row>
    <row r="1384" ht="14.4" customHeight="1" s="185">
      <c r="C1384" s="235" t="n"/>
      <c r="Q1384" s="235" t="n"/>
      <c r="AF1384" s="235" t="n"/>
    </row>
    <row r="1385" ht="14.4" customHeight="1" s="185">
      <c r="C1385" s="235" t="n"/>
      <c r="Q1385" s="235" t="n"/>
      <c r="AF1385" s="235" t="n"/>
    </row>
    <row r="1386" ht="14.4" customHeight="1" s="185">
      <c r="C1386" s="235" t="n"/>
      <c r="Q1386" s="235" t="n"/>
      <c r="AF1386" s="235" t="n"/>
    </row>
    <row r="1387" ht="14.4" customHeight="1" s="185">
      <c r="C1387" s="235" t="n"/>
      <c r="Q1387" s="235" t="n"/>
      <c r="AF1387" s="235" t="n"/>
    </row>
    <row r="1388" ht="14.4" customHeight="1" s="185">
      <c r="C1388" s="235" t="n"/>
      <c r="Q1388" s="235" t="n"/>
      <c r="AF1388" s="235" t="n"/>
    </row>
    <row r="1389" ht="14.4" customHeight="1" s="185">
      <c r="C1389" s="235" t="n"/>
      <c r="Q1389" s="235" t="n"/>
      <c r="AF1389" s="235" t="n"/>
    </row>
    <row r="1390" ht="14.4" customHeight="1" s="185">
      <c r="C1390" s="235" t="n"/>
      <c r="Q1390" s="235" t="n"/>
      <c r="AF1390" s="235" t="n"/>
    </row>
    <row r="1391" ht="14.4" customHeight="1" s="185">
      <c r="C1391" s="235" t="n"/>
      <c r="Q1391" s="235" t="n"/>
      <c r="AF1391" s="235" t="n"/>
    </row>
    <row r="1392" ht="14.4" customHeight="1" s="185">
      <c r="C1392" s="235" t="n"/>
      <c r="Q1392" s="235" t="n"/>
      <c r="AF1392" s="235" t="n"/>
    </row>
    <row r="1393" ht="14.4" customHeight="1" s="185">
      <c r="C1393" s="235" t="n"/>
      <c r="Q1393" s="235" t="n"/>
      <c r="AF1393" s="235" t="n"/>
    </row>
    <row r="1394" ht="14.4" customHeight="1" s="185">
      <c r="C1394" s="235" t="n"/>
      <c r="Q1394" s="235" t="n"/>
      <c r="AF1394" s="235" t="n"/>
    </row>
    <row r="1395" ht="14.4" customHeight="1" s="185">
      <c r="C1395" s="235" t="n"/>
      <c r="Q1395" s="235" t="n"/>
      <c r="AF1395" s="235" t="n"/>
    </row>
    <row r="1396" ht="14.4" customHeight="1" s="185">
      <c r="C1396" s="235" t="n"/>
      <c r="Q1396" s="235" t="n"/>
      <c r="AF1396" s="235" t="n"/>
    </row>
    <row r="1397" ht="14.4" customHeight="1" s="185">
      <c r="C1397" s="235" t="n"/>
      <c r="Q1397" s="235" t="n"/>
      <c r="AF1397" s="235" t="n"/>
    </row>
    <row r="1398" ht="14.4" customHeight="1" s="185">
      <c r="C1398" s="235" t="n"/>
      <c r="Q1398" s="235" t="n"/>
      <c r="AF1398" s="235" t="n"/>
    </row>
    <row r="1399" ht="14.4" customHeight="1" s="185">
      <c r="C1399" s="235" t="n"/>
      <c r="Q1399" s="235" t="n"/>
      <c r="AF1399" s="235" t="n"/>
    </row>
    <row r="1400" ht="14.4" customHeight="1" s="185">
      <c r="C1400" s="235" t="n"/>
      <c r="Q1400" s="235" t="n"/>
      <c r="AF1400" s="235" t="n"/>
    </row>
    <row r="1401" ht="14.4" customHeight="1" s="185">
      <c r="C1401" s="235" t="n"/>
      <c r="Q1401" s="235" t="n"/>
      <c r="AF1401" s="235" t="n"/>
    </row>
    <row r="1402" ht="14.4" customHeight="1" s="185">
      <c r="C1402" s="235" t="n"/>
      <c r="Q1402" s="235" t="n"/>
      <c r="AF1402" s="235" t="n"/>
    </row>
    <row r="1403" ht="14.4" customHeight="1" s="185">
      <c r="C1403" s="235" t="n"/>
      <c r="Q1403" s="235" t="n"/>
      <c r="AF1403" s="235" t="n"/>
    </row>
    <row r="1404" ht="14.4" customHeight="1" s="185">
      <c r="C1404" s="235" t="n"/>
      <c r="Q1404" s="235" t="n"/>
      <c r="AF1404" s="235" t="n"/>
    </row>
    <row r="1405" ht="14.4" customHeight="1" s="185">
      <c r="C1405" s="235" t="n"/>
      <c r="Q1405" s="235" t="n"/>
      <c r="AF1405" s="235" t="n"/>
    </row>
    <row r="1406" ht="14.4" customHeight="1" s="185">
      <c r="C1406" s="235" t="n"/>
      <c r="Q1406" s="235" t="n"/>
      <c r="AF1406" s="235" t="n"/>
    </row>
    <row r="1407" ht="14.4" customHeight="1" s="185">
      <c r="C1407" s="235" t="n"/>
      <c r="Q1407" s="235" t="n"/>
      <c r="AF1407" s="235" t="n"/>
    </row>
    <row r="1408" ht="14.4" customHeight="1" s="185">
      <c r="C1408" s="235" t="n"/>
      <c r="Q1408" s="235" t="n"/>
      <c r="AF1408" s="235" t="n"/>
    </row>
    <row r="1409" ht="14.4" customHeight="1" s="185">
      <c r="C1409" s="235" t="n"/>
      <c r="Q1409" s="235" t="n"/>
      <c r="AF1409" s="235" t="n"/>
    </row>
    <row r="1410" ht="14.4" customHeight="1" s="185">
      <c r="C1410" s="235" t="n"/>
      <c r="Q1410" s="235" t="n"/>
      <c r="AF1410" s="235" t="n"/>
    </row>
    <row r="1411" ht="14.4" customHeight="1" s="185">
      <c r="C1411" s="235" t="n"/>
      <c r="Q1411" s="235" t="n"/>
      <c r="AF1411" s="235" t="n"/>
    </row>
    <row r="1412" ht="14.4" customHeight="1" s="185">
      <c r="C1412" s="235" t="n"/>
      <c r="Q1412" s="235" t="n"/>
      <c r="AF1412" s="235" t="n"/>
    </row>
    <row r="1413" ht="14.4" customHeight="1" s="185">
      <c r="C1413" s="235" t="n"/>
      <c r="Q1413" s="235" t="n"/>
      <c r="AF1413" s="235" t="n"/>
    </row>
    <row r="1414" ht="14.4" customHeight="1" s="185">
      <c r="C1414" s="235" t="n"/>
      <c r="Q1414" s="235" t="n"/>
      <c r="AF1414" s="235" t="n"/>
    </row>
    <row r="1415" ht="14.4" customHeight="1" s="185">
      <c r="C1415" s="235" t="n"/>
      <c r="Q1415" s="235" t="n"/>
      <c r="AF1415" s="235" t="n"/>
    </row>
    <row r="1416" ht="14.4" customHeight="1" s="185">
      <c r="C1416" s="235" t="n"/>
      <c r="Q1416" s="235" t="n"/>
      <c r="AF1416" s="235" t="n"/>
    </row>
    <row r="1417" ht="14.4" customHeight="1" s="185">
      <c r="C1417" s="235" t="n"/>
      <c r="Q1417" s="235" t="n"/>
      <c r="AF1417" s="235" t="n"/>
    </row>
    <row r="1418" ht="14.4" customHeight="1" s="185">
      <c r="C1418" s="235" t="n"/>
      <c r="Q1418" s="235" t="n"/>
      <c r="AF1418" s="235" t="n"/>
    </row>
    <row r="1419" ht="14.4" customHeight="1" s="185">
      <c r="C1419" s="235" t="n"/>
      <c r="Q1419" s="235" t="n"/>
      <c r="AF1419" s="235" t="n"/>
    </row>
    <row r="1420" ht="14.4" customHeight="1" s="185">
      <c r="C1420" s="235" t="n"/>
      <c r="Q1420" s="235" t="n"/>
      <c r="AF1420" s="235" t="n"/>
    </row>
    <row r="1421" ht="14.4" customHeight="1" s="185">
      <c r="C1421" s="235" t="n"/>
      <c r="Q1421" s="235" t="n"/>
      <c r="AF1421" s="235" t="n"/>
    </row>
    <row r="1422" ht="14.4" customHeight="1" s="185">
      <c r="C1422" s="235" t="n"/>
      <c r="Q1422" s="235" t="n"/>
      <c r="AF1422" s="235" t="n"/>
    </row>
    <row r="1423" ht="14.4" customHeight="1" s="185">
      <c r="C1423" s="235" t="n"/>
      <c r="Q1423" s="235" t="n"/>
      <c r="AF1423" s="235" t="n"/>
    </row>
    <row r="1424" ht="14.4" customHeight="1" s="185">
      <c r="C1424" s="235" t="n"/>
      <c r="Q1424" s="235" t="n"/>
      <c r="AF1424" s="235" t="n"/>
    </row>
    <row r="1425" ht="14.4" customHeight="1" s="185">
      <c r="A1425" s="194" t="inlineStr">
        <is>
          <t>📋 T2 — 📆 SEMAINE 9</t>
        </is>
      </c>
      <c r="C1425" s="235" t="n"/>
      <c r="Q1425" s="235" t="n"/>
      <c r="AF1425" s="235" t="n"/>
    </row>
    <row r="1426" ht="14.4" customHeight="1" s="185">
      <c r="C1426" s="235" t="n"/>
      <c r="Q1426" s="235" t="n"/>
      <c r="AF1426" s="235" t="n"/>
    </row>
    <row r="1427" ht="14.4" customHeight="1" s="185">
      <c r="C1427" s="235" t="n"/>
      <c r="Q1427" s="235" t="n"/>
      <c r="AF1427" s="235" t="n"/>
    </row>
    <row r="1428" ht="14.4" customHeight="1" s="185">
      <c r="C1428" s="235" t="n"/>
      <c r="Q1428" s="235" t="n"/>
      <c r="AF1428" s="235" t="n"/>
    </row>
    <row r="1429" ht="14.4" customHeight="1" s="185">
      <c r="C1429" s="235" t="n"/>
      <c r="Q1429" s="235" t="n"/>
      <c r="AF1429" s="235" t="n"/>
    </row>
    <row r="1430" ht="14.4" customHeight="1" s="185">
      <c r="C1430" s="235" t="n"/>
      <c r="Q1430" s="235" t="n"/>
      <c r="AF1430" s="235" t="n"/>
    </row>
    <row r="1431" ht="14.4" customHeight="1" s="185">
      <c r="C1431" s="235" t="n"/>
      <c r="Q1431" s="235" t="n"/>
      <c r="AF1431" s="235" t="n"/>
    </row>
    <row r="1432" ht="14.4" customHeight="1" s="185">
      <c r="C1432" s="235" t="n"/>
      <c r="Q1432" s="235" t="n"/>
      <c r="AF1432" s="235" t="n"/>
    </row>
    <row r="1433" ht="14.4" customHeight="1" s="185">
      <c r="C1433" s="235" t="n"/>
      <c r="Q1433" s="235" t="n"/>
      <c r="AF1433" s="235" t="n"/>
    </row>
    <row r="1434" ht="14.4" customHeight="1" s="185">
      <c r="C1434" s="235" t="n"/>
      <c r="Q1434" s="235" t="n"/>
      <c r="AF1434" s="235" t="n"/>
    </row>
    <row r="1435" ht="14.4" customHeight="1" s="185">
      <c r="C1435" s="235" t="n"/>
      <c r="Q1435" s="235" t="n"/>
      <c r="AF1435" s="235" t="n"/>
    </row>
    <row r="1436" ht="14.4" customHeight="1" s="185">
      <c r="C1436" s="235" t="n"/>
      <c r="Q1436" s="235" t="n"/>
      <c r="AF1436" s="235" t="n"/>
    </row>
    <row r="1437" ht="14.4" customHeight="1" s="185">
      <c r="C1437" s="235" t="n"/>
      <c r="Q1437" s="235" t="n"/>
      <c r="AF1437" s="235" t="n"/>
    </row>
    <row r="1438" ht="14.4" customHeight="1" s="185">
      <c r="C1438" s="235" t="n"/>
      <c r="Q1438" s="235" t="n"/>
      <c r="AF1438" s="235" t="n"/>
    </row>
    <row r="1439" ht="14.4" customHeight="1" s="185">
      <c r="C1439" s="235" t="n"/>
      <c r="Q1439" s="235" t="n"/>
      <c r="AF1439" s="235" t="n"/>
    </row>
    <row r="1440" ht="14.4" customHeight="1" s="185">
      <c r="C1440" s="235" t="n"/>
      <c r="Q1440" s="235" t="n"/>
      <c r="AF1440" s="235" t="n"/>
    </row>
    <row r="1441" ht="14.4" customHeight="1" s="185">
      <c r="C1441" s="235" t="n"/>
      <c r="Q1441" s="235" t="n"/>
      <c r="AF1441" s="235" t="n"/>
    </row>
    <row r="1442" ht="14.4" customHeight="1" s="185">
      <c r="C1442" s="235" t="n"/>
      <c r="Q1442" s="235" t="n"/>
      <c r="AF1442" s="235" t="n"/>
    </row>
    <row r="1443" ht="14.4" customHeight="1" s="185">
      <c r="C1443" s="235" t="n"/>
      <c r="Q1443" s="235" t="n"/>
      <c r="AF1443" s="235" t="n"/>
    </row>
    <row r="1444" ht="14.4" customHeight="1" s="185">
      <c r="C1444" s="235" t="n"/>
      <c r="Q1444" s="235" t="n"/>
      <c r="AF1444" s="235" t="n"/>
    </row>
    <row r="1445" ht="14.4" customHeight="1" s="185">
      <c r="C1445" s="235" t="n"/>
      <c r="Q1445" s="235" t="n"/>
      <c r="AF1445" s="235" t="n"/>
    </row>
    <row r="1446" ht="14.4" customHeight="1" s="185">
      <c r="C1446" s="235" t="n"/>
      <c r="Q1446" s="235" t="n"/>
      <c r="AF1446" s="235" t="n"/>
    </row>
    <row r="1447" ht="14.4" customHeight="1" s="185">
      <c r="C1447" s="235" t="n"/>
      <c r="Q1447" s="235" t="n"/>
      <c r="AF1447" s="235" t="n"/>
    </row>
    <row r="1448" ht="14.4" customHeight="1" s="185">
      <c r="C1448" s="235" t="n"/>
      <c r="Q1448" s="235" t="n"/>
      <c r="AF1448" s="235" t="n"/>
    </row>
    <row r="1449" ht="14.4" customHeight="1" s="185">
      <c r="C1449" s="235" t="n"/>
      <c r="Q1449" s="235" t="n"/>
      <c r="AF1449" s="235" t="n"/>
    </row>
    <row r="1450" ht="14.4" customHeight="1" s="185">
      <c r="C1450" s="235" t="n"/>
      <c r="Q1450" s="235" t="n"/>
      <c r="AF1450" s="235" t="n"/>
    </row>
    <row r="1451" ht="14.4" customHeight="1" s="185">
      <c r="C1451" s="235" t="n"/>
      <c r="Q1451" s="235" t="n"/>
      <c r="AF1451" s="235" t="n"/>
    </row>
    <row r="1452" ht="14.4" customHeight="1" s="185">
      <c r="C1452" s="235" t="n"/>
      <c r="Q1452" s="235" t="n"/>
      <c r="AF1452" s="235" t="n"/>
    </row>
    <row r="1453" ht="14.4" customHeight="1" s="185">
      <c r="C1453" s="235" t="n"/>
      <c r="Q1453" s="235" t="n"/>
      <c r="AF1453" s="235" t="n"/>
    </row>
    <row r="1454" ht="14.4" customHeight="1" s="185">
      <c r="C1454" s="235" t="n"/>
      <c r="Q1454" s="235" t="n"/>
      <c r="AF1454" s="235" t="n"/>
    </row>
    <row r="1455" ht="14.4" customHeight="1" s="185">
      <c r="C1455" s="235" t="n"/>
      <c r="Q1455" s="235" t="n"/>
      <c r="AF1455" s="235" t="n"/>
    </row>
    <row r="1456" ht="14.4" customHeight="1" s="185">
      <c r="C1456" s="235" t="n"/>
      <c r="Q1456" s="235" t="n"/>
      <c r="AF1456" s="235" t="n"/>
    </row>
    <row r="1457" ht="14.4" customHeight="1" s="185">
      <c r="C1457" s="235" t="n"/>
      <c r="Q1457" s="235" t="n"/>
      <c r="AF1457" s="235" t="n"/>
    </row>
    <row r="1458" ht="14.4" customHeight="1" s="185">
      <c r="C1458" s="235" t="n"/>
      <c r="Q1458" s="235" t="n"/>
      <c r="AF1458" s="235" t="n"/>
    </row>
    <row r="1459" ht="14.4" customHeight="1" s="185">
      <c r="C1459" s="235" t="n"/>
      <c r="Q1459" s="235" t="n"/>
      <c r="AF1459" s="235" t="n"/>
    </row>
    <row r="1460" ht="14.4" customHeight="1" s="185">
      <c r="C1460" s="235" t="n"/>
      <c r="Q1460" s="235" t="n"/>
      <c r="AF1460" s="235" t="n"/>
    </row>
    <row r="1461" ht="14.4" customHeight="1" s="185">
      <c r="C1461" s="235" t="n"/>
      <c r="Q1461" s="235" t="n"/>
      <c r="AF1461" s="235" t="n"/>
    </row>
    <row r="1462" ht="14.4" customHeight="1" s="185">
      <c r="C1462" s="235" t="n"/>
      <c r="Q1462" s="235" t="n"/>
      <c r="AF1462" s="235" t="n"/>
    </row>
    <row r="1463" ht="14.4" customHeight="1" s="185">
      <c r="C1463" s="235" t="n"/>
      <c r="Q1463" s="235" t="n"/>
      <c r="AF1463" s="235" t="n"/>
    </row>
    <row r="1464" ht="14.4" customHeight="1" s="185">
      <c r="C1464" s="235" t="n"/>
      <c r="Q1464" s="235" t="n"/>
      <c r="AF1464" s="235" t="n"/>
    </row>
    <row r="1465" ht="14.4" customHeight="1" s="185">
      <c r="C1465" s="235" t="n"/>
      <c r="Q1465" s="235" t="n"/>
      <c r="AF1465" s="235" t="n"/>
    </row>
    <row r="1466" ht="14.4" customHeight="1" s="185">
      <c r="C1466" s="235" t="n"/>
      <c r="Q1466" s="235" t="n"/>
      <c r="AF1466" s="235" t="n"/>
    </row>
    <row r="1467" ht="14.4" customHeight="1" s="185">
      <c r="C1467" s="235" t="n"/>
      <c r="Q1467" s="235" t="n"/>
      <c r="AF1467" s="235" t="n"/>
    </row>
    <row r="1468" ht="14.4" customHeight="1" s="185">
      <c r="C1468" s="235" t="n"/>
      <c r="Q1468" s="235" t="n"/>
      <c r="AF1468" s="235" t="n"/>
    </row>
    <row r="1469" ht="14.4" customHeight="1" s="185">
      <c r="C1469" s="235" t="n"/>
      <c r="Q1469" s="235" t="n"/>
      <c r="AF1469" s="235" t="n"/>
    </row>
    <row r="1470" ht="14.4" customHeight="1" s="185">
      <c r="C1470" s="235" t="n"/>
      <c r="Q1470" s="235" t="n"/>
      <c r="AF1470" s="235" t="n"/>
    </row>
    <row r="1471" ht="14.4" customHeight="1" s="185">
      <c r="C1471" s="235" t="n"/>
      <c r="Q1471" s="235" t="n"/>
      <c r="AF1471" s="235" t="n"/>
    </row>
    <row r="1472" ht="14.4" customHeight="1" s="185">
      <c r="C1472" s="235" t="n"/>
      <c r="Q1472" s="235" t="n"/>
      <c r="AF1472" s="235" t="n"/>
    </row>
    <row r="1473" ht="14.4" customHeight="1" s="185">
      <c r="C1473" s="235" t="n"/>
      <c r="Q1473" s="235" t="n"/>
      <c r="AF1473" s="235" t="n"/>
    </row>
    <row r="1474" ht="14.4" customHeight="1" s="185">
      <c r="C1474" s="235" t="n"/>
      <c r="Q1474" s="235" t="n"/>
      <c r="AF1474" s="235" t="n"/>
    </row>
    <row r="1475" ht="14.4" customHeight="1" s="185">
      <c r="C1475" s="235" t="n"/>
      <c r="Q1475" s="235" t="n"/>
      <c r="AF1475" s="235" t="n"/>
    </row>
    <row r="1476" ht="14.4" customHeight="1" s="185">
      <c r="C1476" s="235" t="n"/>
      <c r="Q1476" s="235" t="n"/>
      <c r="AF1476" s="235" t="n"/>
    </row>
    <row r="1477" ht="14.4" customHeight="1" s="185">
      <c r="C1477" s="235" t="n"/>
      <c r="Q1477" s="235" t="n"/>
      <c r="AF1477" s="235" t="n"/>
    </row>
    <row r="1478" ht="14.4" customHeight="1" s="185">
      <c r="C1478" s="235" t="n"/>
      <c r="Q1478" s="235" t="n"/>
      <c r="AF1478" s="235" t="n"/>
    </row>
    <row r="1479" ht="14.4" customHeight="1" s="185">
      <c r="C1479" s="235" t="n"/>
      <c r="Q1479" s="235" t="n"/>
      <c r="AF1479" s="235" t="n"/>
    </row>
    <row r="1480" ht="14.4" customHeight="1" s="185">
      <c r="C1480" s="235" t="n"/>
      <c r="Q1480" s="235" t="n"/>
      <c r="AF1480" s="235" t="n"/>
    </row>
    <row r="1481" ht="14.4" customHeight="1" s="185">
      <c r="C1481" s="235" t="n"/>
      <c r="Q1481" s="235" t="n"/>
      <c r="AF1481" s="235" t="n"/>
    </row>
    <row r="1482" ht="14.4" customHeight="1" s="185">
      <c r="C1482" s="235" t="n"/>
      <c r="Q1482" s="235" t="n"/>
      <c r="AF1482" s="235" t="n"/>
    </row>
    <row r="1483" ht="14.4" customHeight="1" s="185">
      <c r="C1483" s="235" t="n"/>
      <c r="Q1483" s="235" t="n"/>
      <c r="AF1483" s="235" t="n"/>
    </row>
    <row r="1484" ht="14.4" customHeight="1" s="185">
      <c r="C1484" s="235" t="n"/>
      <c r="Q1484" s="235" t="n"/>
      <c r="AF1484" s="235" t="n"/>
    </row>
    <row r="1485" ht="14.4" customHeight="1" s="185">
      <c r="C1485" s="235" t="n"/>
      <c r="Q1485" s="235" t="n"/>
      <c r="AF1485" s="235" t="n"/>
    </row>
    <row r="1486" ht="14.4" customHeight="1" s="185">
      <c r="C1486" s="235" t="n"/>
      <c r="Q1486" s="235" t="n"/>
      <c r="AF1486" s="235" t="n"/>
    </row>
    <row r="1487" ht="14.4" customHeight="1" s="185">
      <c r="C1487" s="235" t="n"/>
      <c r="Q1487" s="235" t="n"/>
      <c r="AF1487" s="235" t="n"/>
    </row>
    <row r="1488" ht="14.4" customHeight="1" s="185">
      <c r="C1488" s="235" t="n"/>
      <c r="Q1488" s="235" t="n"/>
      <c r="AF1488" s="235" t="n"/>
    </row>
    <row r="1489" ht="14.4" customHeight="1" s="185">
      <c r="C1489" s="235" t="n"/>
      <c r="Q1489" s="235" t="n"/>
      <c r="AF1489" s="235" t="n"/>
    </row>
    <row r="1490" ht="14.4" customHeight="1" s="185">
      <c r="C1490" s="235" t="n"/>
      <c r="Q1490" s="235" t="n"/>
      <c r="AF1490" s="235" t="n"/>
    </row>
    <row r="1491" ht="14.4" customHeight="1" s="185">
      <c r="C1491" s="235" t="n"/>
      <c r="Q1491" s="235" t="n"/>
      <c r="AF1491" s="235" t="n"/>
    </row>
    <row r="1492" ht="14.4" customHeight="1" s="185">
      <c r="C1492" s="235" t="n"/>
      <c r="Q1492" s="235" t="n"/>
      <c r="AF1492" s="235" t="n"/>
    </row>
    <row r="1493" ht="14.4" customHeight="1" s="185">
      <c r="C1493" s="235" t="n"/>
      <c r="Q1493" s="235" t="n"/>
      <c r="AF1493" s="235" t="n"/>
    </row>
    <row r="1494" ht="14.4" customHeight="1" s="185">
      <c r="C1494" s="235" t="n"/>
      <c r="Q1494" s="235" t="n"/>
      <c r="AF1494" s="235" t="n"/>
    </row>
    <row r="1495" ht="14.4" customHeight="1" s="185">
      <c r="C1495" s="235" t="n"/>
      <c r="Q1495" s="235" t="n"/>
      <c r="AF1495" s="235" t="n"/>
    </row>
    <row r="1496" ht="14.4" customHeight="1" s="185">
      <c r="A1496" s="194" t="inlineStr">
        <is>
          <t>📋 T2 — 📆 SEMAINE 10</t>
        </is>
      </c>
      <c r="C1496" s="235" t="n"/>
      <c r="Q1496" s="235" t="n"/>
      <c r="AF1496" s="235" t="n"/>
    </row>
    <row r="1497" ht="14.4" customHeight="1" s="185">
      <c r="C1497" s="235" t="n"/>
      <c r="Q1497" s="235" t="n"/>
      <c r="AF1497" s="235" t="n"/>
    </row>
    <row r="1498" ht="14.4" customHeight="1" s="185">
      <c r="C1498" s="235" t="n"/>
      <c r="Q1498" s="235" t="n"/>
      <c r="AF1498" s="235" t="n"/>
    </row>
    <row r="1499" ht="14.4" customHeight="1" s="185">
      <c r="C1499" s="235" t="n"/>
      <c r="Q1499" s="235" t="n"/>
      <c r="AF1499" s="235" t="n"/>
    </row>
    <row r="1500" ht="14.4" customHeight="1" s="185">
      <c r="C1500" s="235" t="n"/>
      <c r="Q1500" s="235" t="n"/>
      <c r="AF1500" s="235" t="n"/>
    </row>
    <row r="1501" ht="14.4" customHeight="1" s="185">
      <c r="C1501" s="235" t="n"/>
      <c r="Q1501" s="235" t="n"/>
      <c r="AF1501" s="235" t="n"/>
    </row>
    <row r="1502" ht="14.4" customHeight="1" s="185">
      <c r="C1502" s="235" t="n"/>
      <c r="Q1502" s="235" t="n"/>
      <c r="AF1502" s="235" t="n"/>
    </row>
    <row r="1503" ht="14.4" customHeight="1" s="185">
      <c r="C1503" s="235" t="n"/>
      <c r="Q1503" s="235" t="n"/>
      <c r="AF1503" s="235" t="n"/>
    </row>
    <row r="1504" ht="14.4" customHeight="1" s="185">
      <c r="C1504" s="235" t="n"/>
      <c r="Q1504" s="235" t="n"/>
      <c r="AF1504" s="235" t="n"/>
    </row>
    <row r="1505" ht="14.4" customHeight="1" s="185">
      <c r="C1505" s="235" t="n"/>
      <c r="Q1505" s="235" t="n"/>
      <c r="AF1505" s="235" t="n"/>
    </row>
    <row r="1506" ht="14.4" customHeight="1" s="185">
      <c r="C1506" s="235" t="n"/>
      <c r="Q1506" s="235" t="n"/>
      <c r="AF1506" s="235" t="n"/>
    </row>
    <row r="1507" ht="14.4" customHeight="1" s="185">
      <c r="C1507" s="235" t="n"/>
      <c r="Q1507" s="235" t="n"/>
      <c r="AF1507" s="235" t="n"/>
    </row>
    <row r="1508" ht="14.4" customHeight="1" s="185">
      <c r="C1508" s="235" t="n"/>
      <c r="Q1508" s="235" t="n"/>
      <c r="AF1508" s="235" t="n"/>
    </row>
    <row r="1509" ht="14.4" customHeight="1" s="185">
      <c r="C1509" s="235" t="n"/>
      <c r="Q1509" s="235" t="n"/>
      <c r="AF1509" s="235" t="n"/>
    </row>
    <row r="1510" ht="14.4" customHeight="1" s="185">
      <c r="C1510" s="235" t="n"/>
      <c r="Q1510" s="235" t="n"/>
      <c r="AF1510" s="235" t="n"/>
    </row>
    <row r="1511" ht="14.4" customHeight="1" s="185">
      <c r="C1511" s="235" t="n"/>
      <c r="Q1511" s="235" t="n"/>
      <c r="AF1511" s="235" t="n"/>
    </row>
    <row r="1512" ht="14.4" customHeight="1" s="185">
      <c r="C1512" s="235" t="n"/>
      <c r="Q1512" s="235" t="n"/>
      <c r="AF1512" s="235" t="n"/>
    </row>
    <row r="1513" ht="14.4" customHeight="1" s="185">
      <c r="C1513" s="235" t="n"/>
      <c r="Q1513" s="235" t="n"/>
      <c r="AF1513" s="235" t="n"/>
    </row>
    <row r="1514" ht="14.4" customHeight="1" s="185">
      <c r="C1514" s="235" t="n"/>
      <c r="Q1514" s="235" t="n"/>
      <c r="AF1514" s="235" t="n"/>
    </row>
    <row r="1515" ht="14.4" customHeight="1" s="185">
      <c r="C1515" s="235" t="n"/>
      <c r="Q1515" s="235" t="n"/>
      <c r="AF1515" s="235" t="n"/>
    </row>
    <row r="1516" ht="14.4" customHeight="1" s="185">
      <c r="C1516" s="235" t="n"/>
      <c r="Q1516" s="235" t="n"/>
      <c r="AF1516" s="235" t="n"/>
    </row>
    <row r="1517" ht="14.4" customHeight="1" s="185">
      <c r="C1517" s="235" t="n"/>
      <c r="Q1517" s="235" t="n"/>
      <c r="AF1517" s="235" t="n"/>
    </row>
    <row r="1518" ht="14.4" customHeight="1" s="185">
      <c r="C1518" s="235" t="n"/>
      <c r="Q1518" s="235" t="n"/>
      <c r="AF1518" s="235" t="n"/>
    </row>
    <row r="1519" ht="14.4" customHeight="1" s="185">
      <c r="C1519" s="235" t="n"/>
      <c r="Q1519" s="235" t="n"/>
      <c r="AF1519" s="235" t="n"/>
    </row>
    <row r="1520" ht="14.4" customHeight="1" s="185">
      <c r="C1520" s="235" t="n"/>
      <c r="Q1520" s="235" t="n"/>
      <c r="AF1520" s="235" t="n"/>
    </row>
    <row r="1521" ht="14.4" customHeight="1" s="185">
      <c r="C1521" s="235" t="n"/>
      <c r="Q1521" s="235" t="n"/>
      <c r="AF1521" s="235" t="n"/>
    </row>
    <row r="1522" ht="14.4" customHeight="1" s="185">
      <c r="C1522" s="235" t="n"/>
      <c r="Q1522" s="235" t="n"/>
      <c r="AF1522" s="235" t="n"/>
    </row>
    <row r="1523" ht="14.4" customHeight="1" s="185">
      <c r="C1523" s="235" t="n"/>
      <c r="Q1523" s="235" t="n"/>
      <c r="AF1523" s="235" t="n"/>
    </row>
    <row r="1524" ht="14.4" customHeight="1" s="185">
      <c r="C1524" s="235" t="n"/>
      <c r="Q1524" s="235" t="n"/>
      <c r="AF1524" s="235" t="n"/>
    </row>
    <row r="1525" ht="14.4" customHeight="1" s="185">
      <c r="C1525" s="235" t="n"/>
      <c r="Q1525" s="235" t="n"/>
      <c r="AF1525" s="235" t="n"/>
    </row>
    <row r="1526" ht="14.4" customHeight="1" s="185">
      <c r="C1526" s="235" t="n"/>
      <c r="Q1526" s="235" t="n"/>
      <c r="AF1526" s="235" t="n"/>
    </row>
    <row r="1527" ht="14.4" customHeight="1" s="185">
      <c r="C1527" s="235" t="n"/>
      <c r="Q1527" s="235" t="n"/>
      <c r="AF1527" s="235" t="n"/>
    </row>
    <row r="1528" ht="14.4" customHeight="1" s="185">
      <c r="C1528" s="235" t="n"/>
      <c r="Q1528" s="235" t="n"/>
      <c r="AF1528" s="235" t="n"/>
    </row>
    <row r="1529" ht="14.4" customHeight="1" s="185">
      <c r="C1529" s="235" t="n"/>
      <c r="Q1529" s="235" t="n"/>
      <c r="AF1529" s="235" t="n"/>
    </row>
    <row r="1530" ht="14.4" customHeight="1" s="185">
      <c r="C1530" s="235" t="n"/>
      <c r="Q1530" s="235" t="n"/>
      <c r="AF1530" s="235" t="n"/>
    </row>
    <row r="1531" ht="14.4" customHeight="1" s="185">
      <c r="C1531" s="235" t="n"/>
      <c r="Q1531" s="235" t="n"/>
      <c r="AF1531" s="235" t="n"/>
    </row>
    <row r="1532" ht="14.4" customHeight="1" s="185">
      <c r="C1532" s="235" t="n"/>
      <c r="Q1532" s="235" t="n"/>
      <c r="AF1532" s="235" t="n"/>
    </row>
    <row r="1533" ht="14.4" customHeight="1" s="185">
      <c r="C1533" s="235" t="n"/>
      <c r="Q1533" s="235" t="n"/>
      <c r="AF1533" s="235" t="n"/>
    </row>
    <row r="1534" ht="14.4" customHeight="1" s="185">
      <c r="C1534" s="235" t="n"/>
      <c r="Q1534" s="235" t="n"/>
      <c r="AF1534" s="235" t="n"/>
    </row>
    <row r="1535" ht="14.4" customHeight="1" s="185">
      <c r="C1535" s="235" t="n"/>
      <c r="Q1535" s="235" t="n"/>
      <c r="AF1535" s="235" t="n"/>
    </row>
    <row r="1536" ht="14.4" customHeight="1" s="185">
      <c r="C1536" s="235" t="n"/>
      <c r="Q1536" s="235" t="n"/>
      <c r="AF1536" s="235" t="n"/>
    </row>
    <row r="1537" ht="14.4" customHeight="1" s="185">
      <c r="C1537" s="235" t="n"/>
      <c r="Q1537" s="235" t="n"/>
      <c r="AF1537" s="235" t="n"/>
    </row>
    <row r="1538" ht="14.4" customHeight="1" s="185">
      <c r="C1538" s="235" t="n"/>
      <c r="Q1538" s="235" t="n"/>
      <c r="AF1538" s="235" t="n"/>
    </row>
    <row r="1539" ht="14.4" customHeight="1" s="185">
      <c r="C1539" s="235" t="n"/>
      <c r="Q1539" s="235" t="n"/>
      <c r="AF1539" s="235" t="n"/>
    </row>
    <row r="1540" ht="14.4" customHeight="1" s="185">
      <c r="C1540" s="235" t="n"/>
      <c r="Q1540" s="235" t="n"/>
      <c r="AF1540" s="235" t="n"/>
    </row>
    <row r="1541" ht="14.4" customHeight="1" s="185">
      <c r="C1541" s="235" t="n"/>
      <c r="Q1541" s="235" t="n"/>
      <c r="AF1541" s="235" t="n"/>
    </row>
    <row r="1542" ht="14.4" customHeight="1" s="185">
      <c r="C1542" s="235" t="n"/>
      <c r="Q1542" s="235" t="n"/>
      <c r="AF1542" s="235" t="n"/>
    </row>
    <row r="1543" ht="14.4" customHeight="1" s="185">
      <c r="C1543" s="235" t="n"/>
      <c r="Q1543" s="235" t="n"/>
      <c r="AF1543" s="235" t="n"/>
    </row>
    <row r="1544" ht="14.4" customHeight="1" s="185">
      <c r="C1544" s="235" t="n"/>
      <c r="Q1544" s="235" t="n"/>
      <c r="AF1544" s="235" t="n"/>
    </row>
    <row r="1545" ht="14.4" customHeight="1" s="185">
      <c r="C1545" s="235" t="n"/>
      <c r="Q1545" s="235" t="n"/>
      <c r="AF1545" s="235" t="n"/>
    </row>
    <row r="1546" ht="14.4" customHeight="1" s="185">
      <c r="C1546" s="235" t="n"/>
      <c r="Q1546" s="235" t="n"/>
      <c r="AF1546" s="235" t="n"/>
    </row>
    <row r="1547" ht="14.4" customHeight="1" s="185">
      <c r="C1547" s="235" t="n"/>
      <c r="Q1547" s="235" t="n"/>
      <c r="AF1547" s="235" t="n"/>
    </row>
    <row r="1548" ht="14.4" customHeight="1" s="185">
      <c r="C1548" s="235" t="n"/>
      <c r="Q1548" s="235" t="n"/>
      <c r="AF1548" s="235" t="n"/>
    </row>
    <row r="1549" ht="14.4" customHeight="1" s="185">
      <c r="C1549" s="235" t="n"/>
      <c r="Q1549" s="235" t="n"/>
      <c r="AF1549" s="235" t="n"/>
    </row>
    <row r="1550" ht="14.4" customHeight="1" s="185">
      <c r="C1550" s="235" t="n"/>
      <c r="Q1550" s="235" t="n"/>
      <c r="AF1550" s="235" t="n"/>
    </row>
    <row r="1551" ht="14.4" customHeight="1" s="185">
      <c r="C1551" s="235" t="n"/>
      <c r="Q1551" s="235" t="n"/>
      <c r="AF1551" s="235" t="n"/>
    </row>
    <row r="1552" ht="14.4" customHeight="1" s="185">
      <c r="C1552" s="235" t="n"/>
      <c r="Q1552" s="235" t="n"/>
      <c r="AF1552" s="235" t="n"/>
    </row>
    <row r="1553" ht="14.4" customHeight="1" s="185">
      <c r="C1553" s="235" t="n"/>
      <c r="Q1553" s="235" t="n"/>
      <c r="AF1553" s="235" t="n"/>
    </row>
    <row r="1554" ht="14.4" customHeight="1" s="185">
      <c r="C1554" s="235" t="n"/>
      <c r="Q1554" s="235" t="n"/>
      <c r="AF1554" s="235" t="n"/>
    </row>
    <row r="1555" ht="14.4" customHeight="1" s="185">
      <c r="C1555" s="235" t="n"/>
      <c r="Q1555" s="235" t="n"/>
      <c r="AF1555" s="235" t="n"/>
    </row>
    <row r="1556" ht="14.4" customHeight="1" s="185">
      <c r="C1556" s="235" t="n"/>
      <c r="Q1556" s="235" t="n"/>
      <c r="AF1556" s="235" t="n"/>
    </row>
    <row r="1557" ht="14.4" customHeight="1" s="185">
      <c r="C1557" s="235" t="n"/>
      <c r="Q1557" s="235" t="n"/>
      <c r="AF1557" s="235" t="n"/>
    </row>
    <row r="1558" ht="14.4" customHeight="1" s="185">
      <c r="C1558" s="235" t="n"/>
      <c r="Q1558" s="235" t="n"/>
      <c r="AF1558" s="235" t="n"/>
    </row>
    <row r="1559" ht="14.4" customHeight="1" s="185">
      <c r="C1559" s="235" t="n"/>
      <c r="Q1559" s="235" t="n"/>
      <c r="AF1559" s="235" t="n"/>
    </row>
    <row r="1560" ht="14.4" customHeight="1" s="185">
      <c r="C1560" s="235" t="n"/>
      <c r="Q1560" s="235" t="n"/>
      <c r="AF1560" s="235" t="n"/>
    </row>
    <row r="1561" ht="14.4" customHeight="1" s="185">
      <c r="C1561" s="235" t="n"/>
      <c r="Q1561" s="235" t="n"/>
      <c r="AF1561" s="235" t="n"/>
    </row>
    <row r="1562" ht="14.4" customHeight="1" s="185">
      <c r="C1562" s="235" t="n"/>
      <c r="Q1562" s="235" t="n"/>
      <c r="AF1562" s="235" t="n"/>
    </row>
    <row r="1563" ht="14.4" customHeight="1" s="185">
      <c r="C1563" s="235" t="n"/>
      <c r="Q1563" s="235" t="n"/>
      <c r="AF1563" s="235" t="n"/>
    </row>
    <row r="1564" ht="14.4" customHeight="1" s="185">
      <c r="C1564" s="235" t="n"/>
      <c r="Q1564" s="235" t="n"/>
      <c r="AF1564" s="235" t="n"/>
    </row>
    <row r="1565" ht="14.4" customHeight="1" s="185">
      <c r="C1565" s="235" t="n"/>
      <c r="Q1565" s="235" t="n"/>
      <c r="AF1565" s="235" t="n"/>
    </row>
    <row r="1566" ht="14.4" customHeight="1" s="185">
      <c r="C1566" s="235" t="n"/>
      <c r="Q1566" s="235" t="n"/>
      <c r="AF1566" s="235" t="n"/>
    </row>
    <row r="1567" ht="14.4" customHeight="1" s="185">
      <c r="A1567" s="194" t="inlineStr">
        <is>
          <t>📋 T2 — 📆 SEMAINE 11</t>
        </is>
      </c>
      <c r="C1567" s="235" t="n"/>
      <c r="Q1567" s="235" t="n"/>
      <c r="AF1567" s="235" t="n"/>
    </row>
    <row r="1568" ht="14.4" customHeight="1" s="185">
      <c r="C1568" s="235" t="n"/>
      <c r="Q1568" s="235" t="n"/>
      <c r="AF1568" s="235" t="n"/>
    </row>
    <row r="1569" ht="14.4" customHeight="1" s="185">
      <c r="C1569" s="235" t="n"/>
      <c r="Q1569" s="235" t="n"/>
      <c r="AF1569" s="235" t="n"/>
    </row>
    <row r="1570" ht="14.4" customHeight="1" s="185">
      <c r="C1570" s="235" t="n"/>
      <c r="Q1570" s="235" t="n"/>
      <c r="AF1570" s="235" t="n"/>
    </row>
    <row r="1571" ht="14.4" customHeight="1" s="185">
      <c r="C1571" s="235" t="n"/>
      <c r="Q1571" s="235" t="n"/>
      <c r="AF1571" s="235" t="n"/>
    </row>
    <row r="1572" ht="14.4" customHeight="1" s="185">
      <c r="C1572" s="235" t="n"/>
      <c r="Q1572" s="235" t="n"/>
      <c r="AF1572" s="235" t="n"/>
    </row>
    <row r="1573" ht="14.4" customHeight="1" s="185">
      <c r="C1573" s="235" t="n"/>
      <c r="Q1573" s="235" t="n"/>
      <c r="AF1573" s="235" t="n"/>
    </row>
    <row r="1574" ht="14.4" customHeight="1" s="185">
      <c r="C1574" s="235" t="n"/>
      <c r="Q1574" s="235" t="n"/>
      <c r="AF1574" s="235" t="n"/>
    </row>
    <row r="1575" ht="14.4" customHeight="1" s="185">
      <c r="C1575" s="235" t="n"/>
      <c r="Q1575" s="235" t="n"/>
      <c r="AF1575" s="235" t="n"/>
    </row>
    <row r="1576" ht="14.4" customHeight="1" s="185">
      <c r="C1576" s="235" t="n"/>
      <c r="Q1576" s="235" t="n"/>
      <c r="AF1576" s="235" t="n"/>
    </row>
    <row r="1577" ht="14.4" customHeight="1" s="185">
      <c r="C1577" s="235" t="n"/>
      <c r="Q1577" s="235" t="n"/>
      <c r="AF1577" s="235" t="n"/>
    </row>
    <row r="1578" ht="14.4" customHeight="1" s="185">
      <c r="C1578" s="235" t="n"/>
      <c r="Q1578" s="235" t="n"/>
      <c r="AF1578" s="235" t="n"/>
    </row>
    <row r="1579" ht="14.4" customHeight="1" s="185">
      <c r="C1579" s="235" t="n"/>
      <c r="Q1579" s="235" t="n"/>
      <c r="AF1579" s="235" t="n"/>
    </row>
    <row r="1580" ht="14.4" customHeight="1" s="185">
      <c r="C1580" s="235" t="n"/>
      <c r="Q1580" s="235" t="n"/>
      <c r="AF1580" s="235" t="n"/>
    </row>
    <row r="1581" ht="14.4" customHeight="1" s="185">
      <c r="C1581" s="235" t="n"/>
      <c r="Q1581" s="235" t="n"/>
      <c r="AF1581" s="235" t="n"/>
    </row>
    <row r="1582" ht="14.4" customHeight="1" s="185">
      <c r="C1582" s="235" t="n"/>
      <c r="Q1582" s="235" t="n"/>
      <c r="AF1582" s="235" t="n"/>
    </row>
    <row r="1583" ht="14.4" customHeight="1" s="185">
      <c r="C1583" s="235" t="n"/>
      <c r="Q1583" s="235" t="n"/>
      <c r="AF1583" s="235" t="n"/>
    </row>
    <row r="1584" ht="14.4" customHeight="1" s="185">
      <c r="C1584" s="235" t="n"/>
      <c r="Q1584" s="235" t="n"/>
      <c r="AF1584" s="235" t="n"/>
    </row>
    <row r="1585" ht="14.4" customHeight="1" s="185">
      <c r="C1585" s="235" t="n"/>
      <c r="Q1585" s="235" t="n"/>
      <c r="AF1585" s="235" t="n"/>
    </row>
    <row r="1586" ht="14.4" customHeight="1" s="185">
      <c r="C1586" s="235" t="n"/>
      <c r="Q1586" s="235" t="n"/>
      <c r="AF1586" s="235" t="n"/>
    </row>
    <row r="1587" ht="14.4" customHeight="1" s="185">
      <c r="C1587" s="235" t="n"/>
      <c r="Q1587" s="235" t="n"/>
      <c r="AF1587" s="235" t="n"/>
    </row>
    <row r="1588" ht="14.4" customHeight="1" s="185">
      <c r="C1588" s="235" t="n"/>
      <c r="Q1588" s="235" t="n"/>
      <c r="AF1588" s="235" t="n"/>
    </row>
    <row r="1589" ht="14.4" customHeight="1" s="185">
      <c r="C1589" s="235" t="n"/>
      <c r="Q1589" s="235" t="n"/>
      <c r="AF1589" s="235" t="n"/>
    </row>
    <row r="1590" ht="14.4" customHeight="1" s="185">
      <c r="C1590" s="235" t="n"/>
      <c r="Q1590" s="235" t="n"/>
      <c r="AF1590" s="235" t="n"/>
    </row>
    <row r="1591" ht="14.4" customHeight="1" s="185">
      <c r="C1591" s="235" t="n"/>
      <c r="Q1591" s="235" t="n"/>
      <c r="AF1591" s="235" t="n"/>
    </row>
    <row r="1592" ht="14.4" customHeight="1" s="185">
      <c r="C1592" s="235" t="n"/>
      <c r="Q1592" s="235" t="n"/>
      <c r="AF1592" s="235" t="n"/>
    </row>
    <row r="1593" ht="14.4" customHeight="1" s="185">
      <c r="C1593" s="235" t="n"/>
      <c r="Q1593" s="235" t="n"/>
      <c r="AF1593" s="235" t="n"/>
    </row>
    <row r="1594" ht="14.4" customHeight="1" s="185">
      <c r="C1594" s="235" t="n"/>
      <c r="Q1594" s="235" t="n"/>
      <c r="AF1594" s="235" t="n"/>
    </row>
    <row r="1595" ht="14.4" customHeight="1" s="185">
      <c r="C1595" s="235" t="n"/>
      <c r="Q1595" s="235" t="n"/>
      <c r="AF1595" s="235" t="n"/>
    </row>
    <row r="1596" ht="14.4" customHeight="1" s="185">
      <c r="C1596" s="235" t="n"/>
      <c r="Q1596" s="235" t="n"/>
      <c r="AF1596" s="235" t="n"/>
    </row>
    <row r="1597" ht="14.4" customHeight="1" s="185">
      <c r="C1597" s="235" t="n"/>
      <c r="Q1597" s="235" t="n"/>
      <c r="AF1597" s="235" t="n"/>
    </row>
    <row r="1598" ht="14.4" customHeight="1" s="185">
      <c r="C1598" s="235" t="n"/>
      <c r="Q1598" s="235" t="n"/>
      <c r="AF1598" s="235" t="n"/>
    </row>
    <row r="1599" ht="14.4" customHeight="1" s="185">
      <c r="C1599" s="235" t="n"/>
      <c r="Q1599" s="235" t="n"/>
      <c r="AF1599" s="235" t="n"/>
    </row>
    <row r="1600" ht="14.4" customHeight="1" s="185">
      <c r="C1600" s="235" t="n"/>
      <c r="Q1600" s="235" t="n"/>
      <c r="AF1600" s="235" t="n"/>
    </row>
    <row r="1601" ht="14.4" customHeight="1" s="185">
      <c r="C1601" s="235" t="n"/>
      <c r="Q1601" s="235" t="n"/>
      <c r="AF1601" s="235" t="n"/>
    </row>
    <row r="1602" ht="14.4" customHeight="1" s="185">
      <c r="C1602" s="235" t="n"/>
      <c r="Q1602" s="235" t="n"/>
      <c r="AF1602" s="235" t="n"/>
    </row>
    <row r="1603" ht="14.4" customHeight="1" s="185">
      <c r="C1603" s="235" t="n"/>
      <c r="Q1603" s="235" t="n"/>
      <c r="AF1603" s="235" t="n"/>
    </row>
    <row r="1604" ht="14.4" customHeight="1" s="185">
      <c r="C1604" s="235" t="n"/>
      <c r="Q1604" s="235" t="n"/>
      <c r="AF1604" s="235" t="n"/>
    </row>
    <row r="1605" ht="14.4" customHeight="1" s="185">
      <c r="C1605" s="235" t="n"/>
      <c r="Q1605" s="235" t="n"/>
      <c r="AF1605" s="235" t="n"/>
    </row>
    <row r="1606" ht="14.4" customHeight="1" s="185">
      <c r="C1606" s="235" t="n"/>
      <c r="Q1606" s="235" t="n"/>
      <c r="AF1606" s="235" t="n"/>
    </row>
    <row r="1607" ht="14.4" customHeight="1" s="185">
      <c r="C1607" s="235" t="n"/>
      <c r="Q1607" s="235" t="n"/>
      <c r="AF1607" s="235" t="n"/>
    </row>
    <row r="1608" ht="14.4" customHeight="1" s="185">
      <c r="C1608" s="235" t="n"/>
      <c r="Q1608" s="235" t="n"/>
      <c r="AF1608" s="235" t="n"/>
    </row>
    <row r="1609" ht="14.4" customHeight="1" s="185">
      <c r="C1609" s="235" t="n"/>
      <c r="Q1609" s="235" t="n"/>
      <c r="AF1609" s="235" t="n"/>
    </row>
    <row r="1610" ht="14.4" customHeight="1" s="185">
      <c r="C1610" s="235" t="n"/>
      <c r="Q1610" s="235" t="n"/>
      <c r="AF1610" s="235" t="n"/>
    </row>
    <row r="1611" ht="14.4" customHeight="1" s="185">
      <c r="C1611" s="235" t="n"/>
      <c r="Q1611" s="235" t="n"/>
      <c r="AF1611" s="235" t="n"/>
    </row>
    <row r="1612" ht="14.4" customHeight="1" s="185">
      <c r="C1612" s="235" t="n"/>
      <c r="Q1612" s="235" t="n"/>
      <c r="AF1612" s="235" t="n"/>
    </row>
    <row r="1613" ht="14.4" customHeight="1" s="185">
      <c r="C1613" s="235" t="n"/>
      <c r="Q1613" s="235" t="n"/>
      <c r="AF1613" s="235" t="n"/>
    </row>
    <row r="1614" ht="14.4" customHeight="1" s="185">
      <c r="C1614" s="235" t="n"/>
      <c r="Q1614" s="235" t="n"/>
      <c r="AF1614" s="235" t="n"/>
    </row>
    <row r="1615" ht="14.4" customHeight="1" s="185">
      <c r="C1615" s="235" t="n"/>
      <c r="Q1615" s="235" t="n"/>
      <c r="AF1615" s="235" t="n"/>
    </row>
    <row r="1616" ht="14.4" customHeight="1" s="185">
      <c r="C1616" s="235" t="n"/>
      <c r="Q1616" s="235" t="n"/>
      <c r="AF1616" s="235" t="n"/>
    </row>
    <row r="1617" ht="14.4" customHeight="1" s="185">
      <c r="C1617" s="235" t="n"/>
      <c r="Q1617" s="235" t="n"/>
      <c r="AF1617" s="235" t="n"/>
    </row>
    <row r="1618" ht="14.4" customHeight="1" s="185">
      <c r="C1618" s="235" t="n"/>
      <c r="Q1618" s="235" t="n"/>
      <c r="AF1618" s="235" t="n"/>
    </row>
    <row r="1619" ht="14.4" customHeight="1" s="185">
      <c r="C1619" s="235" t="n"/>
      <c r="Q1619" s="235" t="n"/>
      <c r="AF1619" s="235" t="n"/>
    </row>
    <row r="1620" ht="14.4" customHeight="1" s="185">
      <c r="C1620" s="235" t="n"/>
      <c r="Q1620" s="235" t="n"/>
      <c r="AF1620" s="235" t="n"/>
    </row>
    <row r="1621" ht="14.4" customHeight="1" s="185">
      <c r="C1621" s="235" t="n"/>
      <c r="Q1621" s="235" t="n"/>
      <c r="AF1621" s="235" t="n"/>
    </row>
    <row r="1622" ht="14.4" customHeight="1" s="185">
      <c r="C1622" s="235" t="n"/>
      <c r="Q1622" s="235" t="n"/>
      <c r="AF1622" s="235" t="n"/>
    </row>
    <row r="1623" ht="14.4" customHeight="1" s="185">
      <c r="C1623" s="235" t="n"/>
      <c r="Q1623" s="235" t="n"/>
      <c r="AF1623" s="235" t="n"/>
    </row>
    <row r="1624" ht="14.4" customHeight="1" s="185">
      <c r="C1624" s="235" t="n"/>
      <c r="Q1624" s="235" t="n"/>
      <c r="AF1624" s="235" t="n"/>
    </row>
    <row r="1625" ht="14.4" customHeight="1" s="185">
      <c r="C1625" s="235" t="n"/>
      <c r="Q1625" s="235" t="n"/>
      <c r="AF1625" s="235" t="n"/>
    </row>
    <row r="1626" ht="14.4" customHeight="1" s="185">
      <c r="C1626" s="235" t="n"/>
      <c r="Q1626" s="235" t="n"/>
      <c r="AF1626" s="235" t="n"/>
    </row>
    <row r="1627" ht="14.4" customHeight="1" s="185">
      <c r="C1627" s="235" t="n"/>
      <c r="Q1627" s="235" t="n"/>
      <c r="AF1627" s="235" t="n"/>
    </row>
    <row r="1628" ht="14.4" customHeight="1" s="185">
      <c r="C1628" s="235" t="n"/>
      <c r="Q1628" s="235" t="n"/>
      <c r="AF1628" s="235" t="n"/>
    </row>
    <row r="1629" ht="14.4" customHeight="1" s="185">
      <c r="C1629" s="235" t="n"/>
      <c r="Q1629" s="235" t="n"/>
      <c r="AF1629" s="235" t="n"/>
    </row>
    <row r="1630" ht="14.4" customHeight="1" s="185">
      <c r="C1630" s="235" t="n"/>
      <c r="Q1630" s="235" t="n"/>
      <c r="AF1630" s="235" t="n"/>
    </row>
    <row r="1631" ht="14.4" customHeight="1" s="185">
      <c r="C1631" s="235" t="n"/>
      <c r="Q1631" s="235" t="n"/>
      <c r="AF1631" s="235" t="n"/>
    </row>
    <row r="1632" ht="14.4" customHeight="1" s="185">
      <c r="C1632" s="235" t="n"/>
      <c r="Q1632" s="235" t="n"/>
      <c r="AF1632" s="235" t="n"/>
    </row>
    <row r="1633" ht="14.4" customHeight="1" s="185">
      <c r="C1633" s="235" t="n"/>
      <c r="Q1633" s="235" t="n"/>
      <c r="AF1633" s="235" t="n"/>
    </row>
    <row r="1634" ht="14.4" customHeight="1" s="185">
      <c r="C1634" s="235" t="n"/>
      <c r="Q1634" s="235" t="n"/>
      <c r="AF1634" s="235" t="n"/>
    </row>
    <row r="1635" ht="14.4" customHeight="1" s="185">
      <c r="C1635" s="235" t="n"/>
      <c r="Q1635" s="235" t="n"/>
      <c r="AF1635" s="235" t="n"/>
    </row>
    <row r="1636" ht="14.4" customHeight="1" s="185">
      <c r="C1636" s="235" t="n"/>
      <c r="Q1636" s="235" t="n"/>
      <c r="AF1636" s="235" t="n"/>
    </row>
    <row r="1637" ht="14.4" customHeight="1" s="185">
      <c r="C1637" s="235" t="n"/>
      <c r="Q1637" s="235" t="n"/>
      <c r="AF1637" s="235" t="n"/>
    </row>
    <row r="1638" ht="14.4" customHeight="1" s="185">
      <c r="A1638" s="194" t="inlineStr">
        <is>
          <t>📋 T2 — 📆 SEMAINE 12</t>
        </is>
      </c>
      <c r="C1638" s="235" t="n"/>
      <c r="Q1638" s="235" t="n"/>
      <c r="AF1638" s="235" t="n"/>
    </row>
    <row r="1639" ht="14.4" customHeight="1" s="185">
      <c r="C1639" s="235" t="n"/>
      <c r="Q1639" s="235" t="n"/>
      <c r="AF1639" s="235" t="n"/>
    </row>
    <row r="1640" ht="14.4" customHeight="1" s="185">
      <c r="C1640" s="235" t="n"/>
      <c r="Q1640" s="235" t="n"/>
      <c r="AF1640" s="235" t="n"/>
    </row>
    <row r="1641" ht="14.4" customHeight="1" s="185">
      <c r="C1641" s="235" t="n"/>
      <c r="Q1641" s="235" t="n"/>
      <c r="AF1641" s="235" t="n"/>
    </row>
    <row r="1642" ht="14.4" customHeight="1" s="185">
      <c r="C1642" s="235" t="n"/>
      <c r="Q1642" s="235" t="n"/>
      <c r="AF1642" s="235" t="n"/>
    </row>
    <row r="1643" ht="14.4" customHeight="1" s="185">
      <c r="C1643" s="235" t="n"/>
      <c r="Q1643" s="235" t="n"/>
      <c r="AF1643" s="235" t="n"/>
    </row>
    <row r="1644" ht="14.4" customHeight="1" s="185">
      <c r="C1644" s="235" t="n"/>
      <c r="Q1644" s="235" t="n"/>
      <c r="AF1644" s="235" t="n"/>
    </row>
    <row r="1645" ht="14.4" customHeight="1" s="185">
      <c r="C1645" s="235" t="n"/>
      <c r="Q1645" s="235" t="n"/>
      <c r="AF1645" s="235" t="n"/>
    </row>
    <row r="1646" ht="14.4" customHeight="1" s="185">
      <c r="C1646" s="235" t="n"/>
      <c r="Q1646" s="235" t="n"/>
      <c r="AF1646" s="235" t="n"/>
    </row>
    <row r="1647" ht="14.4" customHeight="1" s="185">
      <c r="C1647" s="235" t="n"/>
      <c r="Q1647" s="235" t="n"/>
      <c r="AF1647" s="235" t="n"/>
    </row>
    <row r="1648" ht="14.4" customHeight="1" s="185">
      <c r="C1648" s="235" t="n"/>
      <c r="Q1648" s="235" t="n"/>
      <c r="AF1648" s="235" t="n"/>
    </row>
    <row r="1649" ht="14.4" customHeight="1" s="185">
      <c r="C1649" s="235" t="n"/>
      <c r="Q1649" s="235" t="n"/>
      <c r="AF1649" s="235" t="n"/>
    </row>
    <row r="1650" ht="14.4" customHeight="1" s="185">
      <c r="C1650" s="235" t="n"/>
      <c r="Q1650" s="235" t="n"/>
      <c r="AF1650" s="235" t="n"/>
    </row>
    <row r="1651" ht="14.4" customHeight="1" s="185">
      <c r="C1651" s="235" t="n"/>
      <c r="Q1651" s="235" t="n"/>
      <c r="AF1651" s="235" t="n"/>
    </row>
    <row r="1652" ht="14.4" customHeight="1" s="185">
      <c r="C1652" s="235" t="n"/>
      <c r="Q1652" s="235" t="n"/>
      <c r="AF1652" s="235" t="n"/>
    </row>
    <row r="1653" ht="14.4" customHeight="1" s="185">
      <c r="C1653" s="235" t="n"/>
      <c r="Q1653" s="235" t="n"/>
      <c r="AF1653" s="235" t="n"/>
    </row>
    <row r="1654" ht="14.4" customHeight="1" s="185">
      <c r="C1654" s="235" t="n"/>
      <c r="Q1654" s="235" t="n"/>
      <c r="AF1654" s="235" t="n"/>
    </row>
    <row r="1655" ht="14.4" customHeight="1" s="185">
      <c r="C1655" s="235" t="n"/>
      <c r="Q1655" s="235" t="n"/>
      <c r="AF1655" s="235" t="n"/>
    </row>
    <row r="1656" ht="14.4" customHeight="1" s="185">
      <c r="C1656" s="235" t="n"/>
      <c r="Q1656" s="235" t="n"/>
      <c r="AF1656" s="235" t="n"/>
    </row>
    <row r="1657" ht="14.4" customHeight="1" s="185">
      <c r="C1657" s="235" t="n"/>
      <c r="Q1657" s="235" t="n"/>
      <c r="AF1657" s="235" t="n"/>
    </row>
    <row r="1658" ht="14.4" customHeight="1" s="185">
      <c r="C1658" s="235" t="n"/>
      <c r="Q1658" s="235" t="n"/>
      <c r="AF1658" s="235" t="n"/>
    </row>
    <row r="1659" ht="14.4" customHeight="1" s="185">
      <c r="C1659" s="235" t="n"/>
      <c r="Q1659" s="235" t="n"/>
      <c r="AF1659" s="235" t="n"/>
    </row>
    <row r="1660" ht="14.4" customHeight="1" s="185">
      <c r="C1660" s="235" t="n"/>
      <c r="Q1660" s="235" t="n"/>
      <c r="AF1660" s="235" t="n"/>
    </row>
    <row r="1661" ht="14.4" customHeight="1" s="185">
      <c r="C1661" s="235" t="n"/>
      <c r="Q1661" s="235" t="n"/>
      <c r="AF1661" s="235" t="n"/>
    </row>
    <row r="1662" ht="14.4" customHeight="1" s="185">
      <c r="C1662" s="235" t="n"/>
      <c r="Q1662" s="235" t="n"/>
      <c r="AF1662" s="235" t="n"/>
    </row>
    <row r="1663" ht="14.4" customHeight="1" s="185">
      <c r="C1663" s="235" t="n"/>
      <c r="Q1663" s="235" t="n"/>
      <c r="AF1663" s="235" t="n"/>
    </row>
    <row r="1664" ht="14.4" customHeight="1" s="185">
      <c r="C1664" s="235" t="n"/>
      <c r="Q1664" s="235" t="n"/>
      <c r="AF1664" s="235" t="n"/>
    </row>
    <row r="1665" ht="14.4" customHeight="1" s="185">
      <c r="C1665" s="235" t="n"/>
      <c r="Q1665" s="235" t="n"/>
      <c r="AF1665" s="235" t="n"/>
    </row>
    <row r="1666" ht="14.4" customHeight="1" s="185">
      <c r="C1666" s="235" t="n"/>
      <c r="Q1666" s="235" t="n"/>
      <c r="AF1666" s="235" t="n"/>
    </row>
    <row r="1667" ht="14.4" customHeight="1" s="185">
      <c r="C1667" s="235" t="n"/>
      <c r="Q1667" s="235" t="n"/>
      <c r="AF1667" s="235" t="n"/>
    </row>
    <row r="1668" ht="14.4" customHeight="1" s="185">
      <c r="C1668" s="235" t="n"/>
      <c r="Q1668" s="235" t="n"/>
      <c r="AF1668" s="235" t="n"/>
    </row>
    <row r="1669" ht="14.4" customHeight="1" s="185">
      <c r="C1669" s="235" t="n"/>
      <c r="Q1669" s="235" t="n"/>
      <c r="AF1669" s="235" t="n"/>
    </row>
    <row r="1670" ht="14.4" customHeight="1" s="185">
      <c r="C1670" s="235" t="n"/>
      <c r="Q1670" s="235" t="n"/>
      <c r="AF1670" s="235" t="n"/>
    </row>
    <row r="1671" ht="14.4" customHeight="1" s="185">
      <c r="C1671" s="235" t="n"/>
      <c r="Q1671" s="235" t="n"/>
      <c r="AF1671" s="235" t="n"/>
    </row>
    <row r="1672" ht="14.4" customHeight="1" s="185">
      <c r="C1672" s="235" t="n"/>
      <c r="Q1672" s="235" t="n"/>
      <c r="AF1672" s="235" t="n"/>
    </row>
    <row r="1673" ht="14.4" customHeight="1" s="185">
      <c r="C1673" s="235" t="n"/>
      <c r="Q1673" s="235" t="n"/>
      <c r="AF1673" s="235" t="n"/>
    </row>
    <row r="1674" ht="14.4" customHeight="1" s="185">
      <c r="C1674" s="235" t="n"/>
      <c r="Q1674" s="235" t="n"/>
      <c r="AF1674" s="235" t="n"/>
    </row>
    <row r="1675" ht="14.4" customHeight="1" s="185">
      <c r="C1675" s="235" t="n"/>
      <c r="Q1675" s="235" t="n"/>
      <c r="AF1675" s="235" t="n"/>
    </row>
    <row r="1676" ht="14.4" customHeight="1" s="185">
      <c r="C1676" s="235" t="n"/>
      <c r="Q1676" s="235" t="n"/>
      <c r="AF1676" s="235" t="n"/>
    </row>
    <row r="1677" ht="14.4" customHeight="1" s="185">
      <c r="C1677" s="235" t="n"/>
      <c r="Q1677" s="235" t="n"/>
      <c r="AF1677" s="235" t="n"/>
    </row>
    <row r="1678" ht="14.4" customHeight="1" s="185">
      <c r="C1678" s="235" t="n"/>
      <c r="Q1678" s="235" t="n"/>
      <c r="AF1678" s="235" t="n"/>
    </row>
    <row r="1679" ht="14.4" customHeight="1" s="185">
      <c r="C1679" s="235" t="n"/>
      <c r="Q1679" s="235" t="n"/>
      <c r="AF1679" s="235" t="n"/>
    </row>
    <row r="1680" ht="14.4" customHeight="1" s="185">
      <c r="C1680" s="235" t="n"/>
      <c r="Q1680" s="235" t="n"/>
      <c r="AF1680" s="235" t="n"/>
    </row>
    <row r="1681" ht="14.4" customHeight="1" s="185">
      <c r="C1681" s="235" t="n"/>
      <c r="Q1681" s="235" t="n"/>
      <c r="AF1681" s="235" t="n"/>
    </row>
    <row r="1682" ht="14.4" customHeight="1" s="185">
      <c r="C1682" s="235" t="n"/>
      <c r="Q1682" s="235" t="n"/>
      <c r="AF1682" s="235" t="n"/>
    </row>
    <row r="1683" ht="14.4" customHeight="1" s="185">
      <c r="C1683" s="235" t="n"/>
      <c r="Q1683" s="235" t="n"/>
      <c r="AF1683" s="235" t="n"/>
    </row>
    <row r="1684" ht="14.4" customHeight="1" s="185">
      <c r="C1684" s="235" t="n"/>
      <c r="Q1684" s="235" t="n"/>
      <c r="AF1684" s="235" t="n"/>
    </row>
    <row r="1685" ht="14.4" customHeight="1" s="185">
      <c r="C1685" s="235" t="n"/>
      <c r="Q1685" s="235" t="n"/>
      <c r="AF1685" s="235" t="n"/>
    </row>
    <row r="1686" ht="14.4" customHeight="1" s="185">
      <c r="C1686" s="235" t="n"/>
      <c r="Q1686" s="235" t="n"/>
      <c r="AF1686" s="235" t="n"/>
    </row>
    <row r="1687" ht="14.4" customHeight="1" s="185">
      <c r="C1687" s="235" t="n"/>
      <c r="Q1687" s="235" t="n"/>
      <c r="AF1687" s="235" t="n"/>
    </row>
    <row r="1688" ht="14.4" customHeight="1" s="185">
      <c r="C1688" s="235" t="n"/>
      <c r="Q1688" s="235" t="n"/>
      <c r="AF1688" s="235" t="n"/>
    </row>
    <row r="1689" ht="14.4" customHeight="1" s="185">
      <c r="C1689" s="235" t="n"/>
      <c r="Q1689" s="235" t="n"/>
      <c r="AF1689" s="235" t="n"/>
    </row>
    <row r="1690" ht="14.4" customHeight="1" s="185">
      <c r="C1690" s="235" t="n"/>
      <c r="Q1690" s="235" t="n"/>
      <c r="AF1690" s="235" t="n"/>
    </row>
    <row r="1691" ht="14.4" customHeight="1" s="185">
      <c r="C1691" s="235" t="n"/>
      <c r="Q1691" s="235" t="n"/>
      <c r="AF1691" s="235" t="n"/>
    </row>
    <row r="1692" ht="14.4" customHeight="1" s="185">
      <c r="C1692" s="235" t="n"/>
      <c r="Q1692" s="235" t="n"/>
      <c r="AF1692" s="235" t="n"/>
    </row>
    <row r="1693" ht="14.4" customHeight="1" s="185">
      <c r="C1693" s="235" t="n"/>
      <c r="Q1693" s="235" t="n"/>
      <c r="AF1693" s="235" t="n"/>
    </row>
    <row r="1694" ht="14.4" customHeight="1" s="185">
      <c r="C1694" s="235" t="n"/>
      <c r="Q1694" s="235" t="n"/>
      <c r="AF1694" s="235" t="n"/>
    </row>
    <row r="1695" ht="14.4" customHeight="1" s="185">
      <c r="C1695" s="235" t="n"/>
      <c r="Q1695" s="235" t="n"/>
      <c r="AF1695" s="235" t="n"/>
    </row>
    <row r="1696" ht="14.4" customHeight="1" s="185">
      <c r="C1696" s="235" t="n"/>
      <c r="Q1696" s="235" t="n"/>
      <c r="AF1696" s="235" t="n"/>
    </row>
    <row r="1697" ht="14.4" customHeight="1" s="185">
      <c r="C1697" s="235" t="n"/>
      <c r="Q1697" s="235" t="n"/>
      <c r="AF1697" s="235" t="n"/>
    </row>
    <row r="1698" ht="14.4" customHeight="1" s="185">
      <c r="C1698" s="235" t="n"/>
      <c r="Q1698" s="235" t="n"/>
      <c r="AF1698" s="235" t="n"/>
    </row>
    <row r="1699" ht="14.4" customHeight="1" s="185">
      <c r="C1699" s="235" t="n"/>
      <c r="Q1699" s="235" t="n"/>
      <c r="AF1699" s="235" t="n"/>
    </row>
    <row r="1700" ht="14.4" customHeight="1" s="185">
      <c r="C1700" s="235" t="n"/>
      <c r="Q1700" s="235" t="n"/>
      <c r="AF1700" s="235" t="n"/>
    </row>
    <row r="1701" ht="14.4" customHeight="1" s="185">
      <c r="C1701" s="235" t="n"/>
      <c r="Q1701" s="235" t="n"/>
      <c r="AF1701" s="235" t="n"/>
    </row>
    <row r="1702" ht="14.4" customHeight="1" s="185">
      <c r="C1702" s="235" t="n"/>
      <c r="Q1702" s="235" t="n"/>
      <c r="AF1702" s="235" t="n"/>
    </row>
    <row r="1703" ht="14.4" customHeight="1" s="185">
      <c r="C1703" s="235" t="n"/>
      <c r="Q1703" s="235" t="n"/>
      <c r="AF1703" s="235" t="n"/>
    </row>
    <row r="1704" ht="14.4" customHeight="1" s="185">
      <c r="C1704" s="235" t="n"/>
      <c r="Q1704" s="235" t="n"/>
      <c r="AF1704" s="235" t="n"/>
    </row>
    <row r="1705" ht="14.4" customHeight="1" s="185">
      <c r="C1705" s="235" t="n"/>
      <c r="Q1705" s="235" t="n"/>
      <c r="AF1705" s="235" t="n"/>
    </row>
    <row r="1706" ht="14.4" customHeight="1" s="185">
      <c r="C1706" s="235" t="n"/>
      <c r="Q1706" s="235" t="n"/>
      <c r="AF1706" s="235" t="n"/>
    </row>
    <row r="1707" ht="14.4" customHeight="1" s="185">
      <c r="C1707" s="235" t="n"/>
      <c r="Q1707" s="235" t="n"/>
      <c r="AF1707" s="235" t="n"/>
    </row>
    <row r="1708" ht="14.4" customHeight="1" s="185">
      <c r="C1708" s="235" t="n"/>
      <c r="Q1708" s="235" t="n"/>
      <c r="AF1708" s="235" t="n"/>
    </row>
    <row r="1709" ht="14.4" customHeight="1" s="185">
      <c r="C1709" s="235" t="n"/>
      <c r="Q1709" s="235" t="n"/>
      <c r="AF1709" s="235" t="n"/>
    </row>
    <row r="1710" ht="30" customHeight="1" s="185">
      <c r="A1710" s="194" t="inlineStr">
        <is>
          <t>📋 T3 — 📆 SEMAINE 1</t>
        </is>
      </c>
      <c r="C1710" s="235" t="n"/>
      <c r="Q1710" s="235" t="n"/>
      <c r="AF1710" s="235" t="n"/>
    </row>
    <row r="1711" ht="14.4" customHeight="1" s="185">
      <c r="C1711" s="235" t="n"/>
      <c r="Q1711" s="235" t="n"/>
      <c r="AF1711" s="235" t="n"/>
    </row>
    <row r="1712" ht="14.4" customHeight="1" s="185">
      <c r="C1712" s="235" t="n"/>
      <c r="Q1712" s="235" t="n"/>
      <c r="AF1712" s="235" t="n"/>
    </row>
    <row r="1713" ht="14.4" customHeight="1" s="185">
      <c r="C1713" s="235" t="n"/>
      <c r="Q1713" s="235" t="n"/>
      <c r="AF1713" s="235" t="n"/>
    </row>
    <row r="1714" ht="14.4" customHeight="1" s="185">
      <c r="C1714" s="235" t="n"/>
      <c r="Q1714" s="235" t="n"/>
      <c r="AF1714" s="235" t="n"/>
    </row>
    <row r="1715" ht="14.4" customHeight="1" s="185">
      <c r="C1715" s="235" t="n"/>
      <c r="Q1715" s="235" t="n"/>
      <c r="AF1715" s="235" t="n"/>
    </row>
    <row r="1716" ht="14.4" customHeight="1" s="185">
      <c r="C1716" s="235" t="n"/>
      <c r="Q1716" s="235" t="n"/>
      <c r="AF1716" s="235" t="n"/>
    </row>
    <row r="1717" ht="14.4" customHeight="1" s="185">
      <c r="C1717" s="235" t="n"/>
      <c r="Q1717" s="235" t="n"/>
      <c r="AF1717" s="235" t="n"/>
    </row>
    <row r="1718" ht="14.4" customHeight="1" s="185">
      <c r="C1718" s="235" t="n"/>
      <c r="Q1718" s="235" t="n"/>
      <c r="AF1718" s="235" t="n"/>
    </row>
    <row r="1719" ht="14.4" customHeight="1" s="185">
      <c r="C1719" s="235" t="n"/>
      <c r="Q1719" s="235" t="n"/>
      <c r="AF1719" s="235" t="n"/>
    </row>
    <row r="1720" ht="14.4" customHeight="1" s="185">
      <c r="C1720" s="235" t="n"/>
      <c r="Q1720" s="235" t="n"/>
      <c r="AF1720" s="235" t="n"/>
    </row>
    <row r="1721" ht="14.4" customHeight="1" s="185">
      <c r="C1721" s="235" t="n"/>
      <c r="Q1721" s="235" t="n"/>
      <c r="AF1721" s="235" t="n"/>
    </row>
    <row r="1722" ht="14.4" customHeight="1" s="185">
      <c r="C1722" s="235" t="n"/>
      <c r="Q1722" s="235" t="n"/>
      <c r="AF1722" s="235" t="n"/>
    </row>
    <row r="1723" ht="14.4" customHeight="1" s="185">
      <c r="C1723" s="235" t="n"/>
      <c r="Q1723" s="235" t="n"/>
      <c r="AF1723" s="235" t="n"/>
    </row>
    <row r="1724" ht="14.4" customHeight="1" s="185">
      <c r="C1724" s="235" t="n"/>
      <c r="Q1724" s="235" t="n"/>
      <c r="AF1724" s="235" t="n"/>
    </row>
    <row r="1725" ht="14.4" customHeight="1" s="185">
      <c r="C1725" s="235" t="n"/>
      <c r="Q1725" s="235" t="n"/>
      <c r="AF1725" s="235" t="n"/>
    </row>
    <row r="1726" ht="14.4" customHeight="1" s="185">
      <c r="C1726" s="235" t="n"/>
      <c r="Q1726" s="235" t="n"/>
      <c r="AF1726" s="235" t="n"/>
    </row>
    <row r="1727" ht="14.4" customHeight="1" s="185">
      <c r="C1727" s="235" t="n"/>
      <c r="Q1727" s="235" t="n"/>
      <c r="AF1727" s="235" t="n"/>
    </row>
    <row r="1728" ht="14.4" customHeight="1" s="185">
      <c r="C1728" s="235" t="n"/>
      <c r="Q1728" s="235" t="n"/>
      <c r="AF1728" s="235" t="n"/>
    </row>
    <row r="1729" ht="14.4" customHeight="1" s="185">
      <c r="C1729" s="235" t="n"/>
      <c r="Q1729" s="235" t="n"/>
      <c r="AF1729" s="235" t="n"/>
    </row>
    <row r="1730" ht="14.4" customHeight="1" s="185">
      <c r="C1730" s="235" t="n"/>
      <c r="Q1730" s="235" t="n"/>
      <c r="AF1730" s="235" t="n"/>
    </row>
    <row r="1731" ht="14.4" customHeight="1" s="185">
      <c r="C1731" s="235" t="n"/>
      <c r="Q1731" s="235" t="n"/>
      <c r="AF1731" s="235" t="n"/>
    </row>
    <row r="1732" ht="14.4" customHeight="1" s="185">
      <c r="C1732" s="235" t="n"/>
      <c r="Q1732" s="235" t="n"/>
      <c r="AF1732" s="235" t="n"/>
    </row>
    <row r="1733" ht="14.4" customHeight="1" s="185">
      <c r="C1733" s="235" t="n"/>
      <c r="Q1733" s="235" t="n"/>
      <c r="AF1733" s="235" t="n"/>
    </row>
    <row r="1734" ht="14.4" customHeight="1" s="185">
      <c r="C1734" s="235" t="n"/>
      <c r="Q1734" s="235" t="n"/>
      <c r="AF1734" s="235" t="n"/>
    </row>
    <row r="1735" ht="14.4" customHeight="1" s="185">
      <c r="C1735" s="235" t="n"/>
      <c r="Q1735" s="235" t="n"/>
      <c r="AF1735" s="235" t="n"/>
    </row>
    <row r="1736" ht="14.4" customHeight="1" s="185">
      <c r="C1736" s="235" t="n"/>
      <c r="Q1736" s="235" t="n"/>
      <c r="AF1736" s="235" t="n"/>
    </row>
    <row r="1737" ht="14.4" customHeight="1" s="185">
      <c r="C1737" s="235" t="n"/>
      <c r="Q1737" s="235" t="n"/>
      <c r="AF1737" s="235" t="n"/>
    </row>
    <row r="1738" ht="14.4" customHeight="1" s="185">
      <c r="C1738" s="235" t="n"/>
      <c r="Q1738" s="235" t="n"/>
      <c r="AF1738" s="235" t="n"/>
    </row>
    <row r="1739" ht="14.4" customHeight="1" s="185">
      <c r="C1739" s="235" t="n"/>
      <c r="Q1739" s="235" t="n"/>
      <c r="AF1739" s="235" t="n"/>
    </row>
    <row r="1740" ht="14.4" customHeight="1" s="185">
      <c r="C1740" s="235" t="n"/>
      <c r="Q1740" s="235" t="n"/>
      <c r="AF1740" s="235" t="n"/>
    </row>
    <row r="1741" ht="14.4" customHeight="1" s="185">
      <c r="C1741" s="235" t="n"/>
      <c r="Q1741" s="235" t="n"/>
      <c r="AF1741" s="235" t="n"/>
    </row>
    <row r="1742" ht="14.4" customHeight="1" s="185">
      <c r="C1742" s="235" t="n"/>
      <c r="Q1742" s="235" t="n"/>
      <c r="AF1742" s="235" t="n"/>
    </row>
    <row r="1743" ht="14.4" customHeight="1" s="185">
      <c r="C1743" s="235" t="n"/>
      <c r="Q1743" s="235" t="n"/>
      <c r="AF1743" s="235" t="n"/>
    </row>
    <row r="1744" ht="14.4" customHeight="1" s="185">
      <c r="C1744" s="235" t="n"/>
      <c r="Q1744" s="235" t="n"/>
      <c r="AF1744" s="235" t="n"/>
    </row>
    <row r="1745" ht="14.4" customHeight="1" s="185">
      <c r="C1745" s="235" t="n"/>
      <c r="Q1745" s="235" t="n"/>
      <c r="AF1745" s="235" t="n"/>
    </row>
    <row r="1746" ht="14.4" customHeight="1" s="185">
      <c r="C1746" s="235" t="n"/>
      <c r="Q1746" s="235" t="n"/>
      <c r="AF1746" s="235" t="n"/>
    </row>
    <row r="1747" ht="14.4" customHeight="1" s="185">
      <c r="C1747" s="235" t="n"/>
      <c r="Q1747" s="235" t="n"/>
      <c r="AF1747" s="235" t="n"/>
    </row>
    <row r="1748" ht="14.4" customHeight="1" s="185">
      <c r="C1748" s="235" t="n"/>
      <c r="Q1748" s="235" t="n"/>
      <c r="AF1748" s="235" t="n"/>
    </row>
    <row r="1749" ht="14.4" customHeight="1" s="185">
      <c r="C1749" s="235" t="n"/>
      <c r="Q1749" s="235" t="n"/>
      <c r="AF1749" s="235" t="n"/>
    </row>
    <row r="1750" ht="14.4" customHeight="1" s="185">
      <c r="C1750" s="235" t="n"/>
      <c r="Q1750" s="235" t="n"/>
      <c r="AF1750" s="235" t="n"/>
    </row>
    <row r="1751" ht="14.4" customHeight="1" s="185">
      <c r="C1751" s="235" t="n"/>
      <c r="Q1751" s="235" t="n"/>
      <c r="AF1751" s="235" t="n"/>
    </row>
    <row r="1752" ht="14.4" customHeight="1" s="185">
      <c r="C1752" s="235" t="n"/>
      <c r="Q1752" s="235" t="n"/>
      <c r="AF1752" s="235" t="n"/>
    </row>
    <row r="1753" ht="14.4" customHeight="1" s="185">
      <c r="C1753" s="235" t="n"/>
      <c r="Q1753" s="235" t="n"/>
      <c r="AF1753" s="235" t="n"/>
    </row>
    <row r="1754" ht="14.4" customHeight="1" s="185">
      <c r="C1754" s="235" t="n"/>
      <c r="Q1754" s="235" t="n"/>
      <c r="AF1754" s="235" t="n"/>
    </row>
    <row r="1755" ht="14.4" customHeight="1" s="185">
      <c r="C1755" s="235" t="n"/>
      <c r="Q1755" s="235" t="n"/>
      <c r="AF1755" s="235" t="n"/>
    </row>
    <row r="1756" ht="14.4" customHeight="1" s="185">
      <c r="C1756" s="235" t="n"/>
      <c r="Q1756" s="235" t="n"/>
      <c r="AF1756" s="235" t="n"/>
    </row>
    <row r="1757" ht="14.4" customHeight="1" s="185">
      <c r="C1757" s="235" t="n"/>
      <c r="Q1757" s="235" t="n"/>
      <c r="AF1757" s="235" t="n"/>
    </row>
    <row r="1758" ht="14.4" customHeight="1" s="185">
      <c r="C1758" s="235" t="n"/>
      <c r="Q1758" s="235" t="n"/>
      <c r="AF1758" s="235" t="n"/>
    </row>
    <row r="1759" ht="14.4" customHeight="1" s="185">
      <c r="C1759" s="235" t="n"/>
      <c r="Q1759" s="235" t="n"/>
      <c r="AF1759" s="235" t="n"/>
    </row>
    <row r="1760" ht="14.4" customHeight="1" s="185">
      <c r="C1760" s="235" t="n"/>
      <c r="Q1760" s="235" t="n"/>
      <c r="AF1760" s="235" t="n"/>
    </row>
    <row r="1761" ht="14.4" customHeight="1" s="185">
      <c r="C1761" s="235" t="n"/>
      <c r="Q1761" s="235" t="n"/>
      <c r="AF1761" s="235" t="n"/>
    </row>
    <row r="1762" ht="14.4" customHeight="1" s="185">
      <c r="C1762" s="235" t="n"/>
      <c r="Q1762" s="235" t="n"/>
      <c r="AF1762" s="235" t="n"/>
    </row>
    <row r="1763" ht="14.4" customHeight="1" s="185">
      <c r="C1763" s="235" t="n"/>
      <c r="Q1763" s="235" t="n"/>
      <c r="AF1763" s="235" t="n"/>
    </row>
    <row r="1764" ht="14.4" customHeight="1" s="185">
      <c r="C1764" s="235" t="n"/>
      <c r="Q1764" s="235" t="n"/>
      <c r="AF1764" s="235" t="n"/>
    </row>
    <row r="1765" ht="14.4" customHeight="1" s="185">
      <c r="C1765" s="235" t="n"/>
      <c r="Q1765" s="235" t="n"/>
      <c r="AF1765" s="235" t="n"/>
    </row>
    <row r="1766" ht="14.4" customHeight="1" s="185">
      <c r="C1766" s="235" t="n"/>
      <c r="Q1766" s="235" t="n"/>
      <c r="AF1766" s="235" t="n"/>
    </row>
    <row r="1767" ht="14.4" customHeight="1" s="185">
      <c r="C1767" s="235" t="n"/>
      <c r="Q1767" s="235" t="n"/>
      <c r="AF1767" s="235" t="n"/>
    </row>
    <row r="1768" ht="14.4" customHeight="1" s="185">
      <c r="C1768" s="235" t="n"/>
      <c r="Q1768" s="235" t="n"/>
      <c r="AF1768" s="235" t="n"/>
    </row>
    <row r="1769" ht="14.4" customHeight="1" s="185">
      <c r="C1769" s="235" t="n"/>
      <c r="Q1769" s="235" t="n"/>
      <c r="AF1769" s="235" t="n"/>
    </row>
    <row r="1770" ht="14.4" customHeight="1" s="185">
      <c r="C1770" s="235" t="n"/>
      <c r="Q1770" s="235" t="n"/>
      <c r="AF1770" s="235" t="n"/>
    </row>
    <row r="1771" ht="14.4" customHeight="1" s="185">
      <c r="C1771" s="235" t="n"/>
      <c r="Q1771" s="235" t="n"/>
      <c r="AF1771" s="235" t="n"/>
    </row>
    <row r="1772" ht="14.4" customHeight="1" s="185">
      <c r="C1772" s="235" t="n"/>
      <c r="Q1772" s="235" t="n"/>
      <c r="AF1772" s="235" t="n"/>
    </row>
    <row r="1773" ht="14.4" customHeight="1" s="185">
      <c r="C1773" s="235" t="n"/>
      <c r="Q1773" s="235" t="n"/>
      <c r="AF1773" s="235" t="n"/>
    </row>
    <row r="1774" ht="14.4" customHeight="1" s="185">
      <c r="C1774" s="235" t="n"/>
      <c r="Q1774" s="235" t="n"/>
      <c r="AF1774" s="235" t="n"/>
    </row>
    <row r="1775" ht="14.4" customHeight="1" s="185">
      <c r="C1775" s="235" t="n"/>
      <c r="Q1775" s="235" t="n"/>
      <c r="AF1775" s="235" t="n"/>
    </row>
    <row r="1776" ht="14.4" customHeight="1" s="185">
      <c r="C1776" s="235" t="n"/>
      <c r="Q1776" s="235" t="n"/>
      <c r="AF1776" s="235" t="n"/>
    </row>
    <row r="1777" ht="14.4" customHeight="1" s="185">
      <c r="C1777" s="235" t="n"/>
      <c r="Q1777" s="235" t="n"/>
      <c r="AF1777" s="235" t="n"/>
    </row>
    <row r="1778" ht="14.4" customHeight="1" s="185">
      <c r="C1778" s="235" t="n"/>
      <c r="Q1778" s="235" t="n"/>
      <c r="AF1778" s="235" t="n"/>
    </row>
    <row r="1779" ht="14.4" customHeight="1" s="185">
      <c r="C1779" s="235" t="n"/>
      <c r="Q1779" s="235" t="n"/>
      <c r="AF1779" s="235" t="n"/>
    </row>
    <row r="1780" ht="14.4" customHeight="1" s="185">
      <c r="C1780" s="235" t="n"/>
      <c r="Q1780" s="235" t="n"/>
      <c r="AF1780" s="235" t="n"/>
    </row>
    <row r="1781" ht="14.4" customHeight="1" s="185">
      <c r="A1781" s="194" t="inlineStr">
        <is>
          <t>📋 T3 — 📆 SEMAINE 2</t>
        </is>
      </c>
      <c r="C1781" s="235" t="n"/>
      <c r="Q1781" s="235" t="n"/>
      <c r="AF1781" s="235" t="n"/>
    </row>
    <row r="1782" ht="14.4" customHeight="1" s="185">
      <c r="C1782" s="235" t="n"/>
      <c r="Q1782" s="235" t="n"/>
      <c r="AF1782" s="235" t="n"/>
    </row>
    <row r="1783" ht="14.4" customHeight="1" s="185">
      <c r="C1783" s="235" t="n"/>
      <c r="Q1783" s="235" t="n"/>
      <c r="AF1783" s="235" t="n"/>
    </row>
    <row r="1784" ht="14.4" customHeight="1" s="185">
      <c r="C1784" s="235" t="n"/>
      <c r="Q1784" s="235" t="n"/>
      <c r="AF1784" s="235" t="n"/>
    </row>
    <row r="1785" ht="14.4" customHeight="1" s="185">
      <c r="C1785" s="235" t="n"/>
      <c r="Q1785" s="235" t="n"/>
      <c r="AF1785" s="235" t="n"/>
    </row>
    <row r="1786" ht="14.4" customHeight="1" s="185">
      <c r="C1786" s="235" t="n"/>
      <c r="Q1786" s="235" t="n"/>
      <c r="AF1786" s="235" t="n"/>
    </row>
    <row r="1787" ht="14.4" customHeight="1" s="185">
      <c r="C1787" s="235" t="n"/>
      <c r="Q1787" s="235" t="n"/>
      <c r="AF1787" s="235" t="n"/>
    </row>
    <row r="1788" ht="14.4" customHeight="1" s="185">
      <c r="C1788" s="235" t="n"/>
      <c r="Q1788" s="235" t="n"/>
      <c r="AF1788" s="235" t="n"/>
    </row>
    <row r="1789" ht="14.4" customHeight="1" s="185">
      <c r="C1789" s="235" t="n"/>
      <c r="Q1789" s="235" t="n"/>
      <c r="AF1789" s="235" t="n"/>
    </row>
    <row r="1790" ht="14.4" customHeight="1" s="185">
      <c r="C1790" s="235" t="n"/>
      <c r="Q1790" s="235" t="n"/>
      <c r="AF1790" s="235" t="n"/>
    </row>
    <row r="1791" ht="14.4" customHeight="1" s="185">
      <c r="C1791" s="235" t="n"/>
      <c r="Q1791" s="235" t="n"/>
      <c r="AF1791" s="235" t="n"/>
    </row>
    <row r="1792" ht="14.4" customHeight="1" s="185">
      <c r="C1792" s="235" t="n"/>
      <c r="Q1792" s="235" t="n"/>
      <c r="AF1792" s="235" t="n"/>
    </row>
    <row r="1793" ht="14.4" customHeight="1" s="185">
      <c r="C1793" s="235" t="n"/>
      <c r="Q1793" s="235" t="n"/>
      <c r="AF1793" s="235" t="n"/>
    </row>
    <row r="1794" ht="14.4" customHeight="1" s="185">
      <c r="C1794" s="235" t="n"/>
      <c r="Q1794" s="235" t="n"/>
      <c r="AF1794" s="235" t="n"/>
    </row>
    <row r="1795" ht="14.4" customHeight="1" s="185">
      <c r="C1795" s="235" t="n"/>
      <c r="Q1795" s="235" t="n"/>
      <c r="AF1795" s="235" t="n"/>
    </row>
    <row r="1796" ht="14.4" customHeight="1" s="185">
      <c r="C1796" s="235" t="n"/>
      <c r="Q1796" s="235" t="n"/>
      <c r="AF1796" s="235" t="n"/>
    </row>
    <row r="1797" ht="14.4" customHeight="1" s="185">
      <c r="C1797" s="235" t="n"/>
      <c r="Q1797" s="235" t="n"/>
      <c r="AF1797" s="235" t="n"/>
    </row>
    <row r="1798" ht="14.4" customHeight="1" s="185">
      <c r="C1798" s="235" t="n"/>
      <c r="Q1798" s="235" t="n"/>
      <c r="AF1798" s="235" t="n"/>
    </row>
    <row r="1799" ht="14.4" customHeight="1" s="185">
      <c r="C1799" s="235" t="n"/>
      <c r="Q1799" s="235" t="n"/>
      <c r="AF1799" s="235" t="n"/>
    </row>
    <row r="1800" ht="14.4" customHeight="1" s="185">
      <c r="C1800" s="235" t="n"/>
      <c r="Q1800" s="235" t="n"/>
      <c r="AF1800" s="235" t="n"/>
    </row>
    <row r="1801" ht="14.4" customHeight="1" s="185">
      <c r="C1801" s="235" t="n"/>
      <c r="Q1801" s="235" t="n"/>
      <c r="AF1801" s="235" t="n"/>
    </row>
    <row r="1802" ht="14.4" customHeight="1" s="185">
      <c r="C1802" s="235" t="n"/>
      <c r="Q1802" s="235" t="n"/>
      <c r="AF1802" s="235" t="n"/>
    </row>
    <row r="1803" ht="14.4" customHeight="1" s="185">
      <c r="C1803" s="235" t="n"/>
      <c r="Q1803" s="235" t="n"/>
      <c r="AF1803" s="235" t="n"/>
    </row>
    <row r="1804" ht="14.4" customHeight="1" s="185">
      <c r="C1804" s="235" t="n"/>
      <c r="Q1804" s="235" t="n"/>
      <c r="AF1804" s="235" t="n"/>
    </row>
    <row r="1805" ht="14.4" customHeight="1" s="185">
      <c r="C1805" s="235" t="n"/>
      <c r="Q1805" s="235" t="n"/>
      <c r="AF1805" s="235" t="n"/>
    </row>
    <row r="1806" ht="14.4" customHeight="1" s="185">
      <c r="C1806" s="235" t="n"/>
      <c r="Q1806" s="235" t="n"/>
      <c r="AF1806" s="235" t="n"/>
    </row>
    <row r="1807" ht="14.4" customHeight="1" s="185">
      <c r="C1807" s="235" t="n"/>
      <c r="Q1807" s="235" t="n"/>
      <c r="AF1807" s="235" t="n"/>
    </row>
    <row r="1808" ht="14.4" customHeight="1" s="185">
      <c r="C1808" s="235" t="n"/>
      <c r="Q1808" s="235" t="n"/>
      <c r="AF1808" s="235" t="n"/>
    </row>
    <row r="1809" ht="14.4" customHeight="1" s="185">
      <c r="C1809" s="235" t="n"/>
      <c r="Q1809" s="235" t="n"/>
      <c r="AF1809" s="235" t="n"/>
    </row>
    <row r="1810" ht="14.4" customHeight="1" s="185">
      <c r="C1810" s="235" t="n"/>
      <c r="Q1810" s="235" t="n"/>
      <c r="AF1810" s="235" t="n"/>
    </row>
    <row r="1811" ht="14.4" customHeight="1" s="185">
      <c r="C1811" s="235" t="n"/>
      <c r="Q1811" s="235" t="n"/>
      <c r="AF1811" s="235" t="n"/>
    </row>
    <row r="1812" ht="14.4" customHeight="1" s="185">
      <c r="C1812" s="235" t="n"/>
      <c r="Q1812" s="235" t="n"/>
      <c r="AF1812" s="235" t="n"/>
    </row>
    <row r="1813" ht="14.4" customHeight="1" s="185">
      <c r="C1813" s="235" t="n"/>
      <c r="Q1813" s="235" t="n"/>
      <c r="AF1813" s="235" t="n"/>
    </row>
    <row r="1814" ht="14.4" customHeight="1" s="185">
      <c r="C1814" s="235" t="n"/>
      <c r="Q1814" s="235" t="n"/>
      <c r="AF1814" s="235" t="n"/>
    </row>
    <row r="1815" ht="14.4" customHeight="1" s="185">
      <c r="C1815" s="235" t="n"/>
      <c r="Q1815" s="235" t="n"/>
      <c r="AF1815" s="235" t="n"/>
    </row>
    <row r="1816" ht="14.4" customHeight="1" s="185">
      <c r="C1816" s="235" t="n"/>
      <c r="Q1816" s="235" t="n"/>
      <c r="AF1816" s="235" t="n"/>
    </row>
    <row r="1817" ht="14.4" customHeight="1" s="185">
      <c r="C1817" s="235" t="n"/>
      <c r="Q1817" s="235" t="n"/>
      <c r="AF1817" s="235" t="n"/>
    </row>
    <row r="1818" ht="14.4" customHeight="1" s="185">
      <c r="C1818" s="235" t="n"/>
      <c r="Q1818" s="235" t="n"/>
      <c r="AF1818" s="235" t="n"/>
    </row>
    <row r="1819" ht="14.4" customHeight="1" s="185">
      <c r="C1819" s="235" t="n"/>
      <c r="Q1819" s="235" t="n"/>
      <c r="AF1819" s="235" t="n"/>
    </row>
    <row r="1820" ht="14.4" customHeight="1" s="185">
      <c r="C1820" s="235" t="n"/>
      <c r="Q1820" s="235" t="n"/>
      <c r="AF1820" s="235" t="n"/>
    </row>
    <row r="1821" ht="14.4" customHeight="1" s="185">
      <c r="C1821" s="235" t="n"/>
      <c r="Q1821" s="235" t="n"/>
      <c r="AF1821" s="235" t="n"/>
    </row>
    <row r="1822" ht="14.4" customHeight="1" s="185">
      <c r="C1822" s="235" t="n"/>
      <c r="Q1822" s="235" t="n"/>
      <c r="AF1822" s="235" t="n"/>
    </row>
    <row r="1823" ht="14.4" customHeight="1" s="185">
      <c r="C1823" s="235" t="n"/>
      <c r="Q1823" s="235" t="n"/>
      <c r="AF1823" s="235" t="n"/>
    </row>
    <row r="1824" ht="14.4" customHeight="1" s="185">
      <c r="C1824" s="235" t="n"/>
      <c r="Q1824" s="235" t="n"/>
      <c r="AF1824" s="235" t="n"/>
    </row>
    <row r="1825" ht="14.4" customHeight="1" s="185">
      <c r="C1825" s="235" t="n"/>
      <c r="Q1825" s="235" t="n"/>
      <c r="AF1825" s="235" t="n"/>
    </row>
    <row r="1826" ht="14.4" customHeight="1" s="185">
      <c r="C1826" s="235" t="n"/>
      <c r="Q1826" s="235" t="n"/>
      <c r="AF1826" s="235" t="n"/>
    </row>
    <row r="1827" ht="14.4" customHeight="1" s="185">
      <c r="C1827" s="235" t="n"/>
      <c r="Q1827" s="235" t="n"/>
      <c r="AF1827" s="235" t="n"/>
    </row>
    <row r="1828" ht="14.4" customHeight="1" s="185">
      <c r="C1828" s="235" t="n"/>
      <c r="Q1828" s="235" t="n"/>
      <c r="AF1828" s="235" t="n"/>
    </row>
    <row r="1829" ht="14.4" customHeight="1" s="185">
      <c r="C1829" s="235" t="n"/>
      <c r="Q1829" s="235" t="n"/>
      <c r="AF1829" s="235" t="n"/>
    </row>
    <row r="1830" ht="14.4" customHeight="1" s="185">
      <c r="C1830" s="235" t="n"/>
      <c r="Q1830" s="235" t="n"/>
      <c r="AF1830" s="235" t="n"/>
    </row>
    <row r="1831" ht="14.4" customHeight="1" s="185">
      <c r="C1831" s="235" t="n"/>
      <c r="Q1831" s="235" t="n"/>
      <c r="AF1831" s="235" t="n"/>
    </row>
    <row r="1832" ht="14.4" customHeight="1" s="185">
      <c r="C1832" s="235" t="n"/>
      <c r="Q1832" s="235" t="n"/>
      <c r="AF1832" s="235" t="n"/>
    </row>
    <row r="1833" ht="14.4" customHeight="1" s="185">
      <c r="C1833" s="235" t="n"/>
      <c r="Q1833" s="235" t="n"/>
      <c r="AF1833" s="235" t="n"/>
    </row>
    <row r="1834" ht="14.4" customHeight="1" s="185">
      <c r="C1834" s="235" t="n"/>
      <c r="Q1834" s="235" t="n"/>
      <c r="AF1834" s="235" t="n"/>
    </row>
    <row r="1835" ht="14.4" customHeight="1" s="185">
      <c r="C1835" s="235" t="n"/>
      <c r="Q1835" s="235" t="n"/>
      <c r="AF1835" s="235" t="n"/>
    </row>
    <row r="1836" ht="14.4" customHeight="1" s="185">
      <c r="C1836" s="235" t="n"/>
      <c r="Q1836" s="235" t="n"/>
      <c r="AF1836" s="235" t="n"/>
    </row>
    <row r="1837" ht="14.4" customHeight="1" s="185">
      <c r="C1837" s="235" t="n"/>
      <c r="Q1837" s="235" t="n"/>
      <c r="AF1837" s="235" t="n"/>
    </row>
    <row r="1838" ht="14.4" customHeight="1" s="185">
      <c r="C1838" s="235" t="n"/>
      <c r="Q1838" s="235" t="n"/>
      <c r="AF1838" s="235" t="n"/>
    </row>
    <row r="1839" ht="14.4" customHeight="1" s="185">
      <c r="C1839" s="235" t="n"/>
      <c r="Q1839" s="235" t="n"/>
      <c r="AF1839" s="235" t="n"/>
    </row>
    <row r="1840" ht="14.4" customHeight="1" s="185">
      <c r="C1840" s="235" t="n"/>
      <c r="Q1840" s="235" t="n"/>
      <c r="AF1840" s="235" t="n"/>
    </row>
    <row r="1841" ht="14.4" customHeight="1" s="185">
      <c r="C1841" s="235" t="n"/>
      <c r="Q1841" s="235" t="n"/>
      <c r="AF1841" s="235" t="n"/>
    </row>
    <row r="1842" ht="14.4" customHeight="1" s="185">
      <c r="C1842" s="235" t="n"/>
      <c r="Q1842" s="235" t="n"/>
      <c r="AF1842" s="235" t="n"/>
    </row>
    <row r="1843" ht="14.4" customHeight="1" s="185">
      <c r="C1843" s="235" t="n"/>
      <c r="Q1843" s="235" t="n"/>
      <c r="AF1843" s="235" t="n"/>
    </row>
    <row r="1844" ht="14.4" customHeight="1" s="185">
      <c r="C1844" s="235" t="n"/>
      <c r="Q1844" s="235" t="n"/>
      <c r="AF1844" s="235" t="n"/>
    </row>
    <row r="1845" ht="14.4" customHeight="1" s="185">
      <c r="C1845" s="235" t="n"/>
      <c r="Q1845" s="235" t="n"/>
      <c r="AF1845" s="235" t="n"/>
    </row>
    <row r="1846" ht="14.4" customHeight="1" s="185">
      <c r="C1846" s="235" t="n"/>
      <c r="Q1846" s="235" t="n"/>
      <c r="AF1846" s="235" t="n"/>
    </row>
    <row r="1847" ht="14.4" customHeight="1" s="185">
      <c r="C1847" s="235" t="n"/>
      <c r="Q1847" s="235" t="n"/>
      <c r="AF1847" s="235" t="n"/>
    </row>
    <row r="1848" ht="14.4" customHeight="1" s="185">
      <c r="C1848" s="235" t="n"/>
      <c r="Q1848" s="235" t="n"/>
      <c r="AF1848" s="235" t="n"/>
    </row>
    <row r="1849" ht="14.4" customHeight="1" s="185">
      <c r="C1849" s="235" t="n"/>
      <c r="Q1849" s="235" t="n"/>
      <c r="AF1849" s="235" t="n"/>
    </row>
    <row r="1850" ht="14.4" customHeight="1" s="185">
      <c r="C1850" s="235" t="n"/>
      <c r="Q1850" s="235" t="n"/>
      <c r="AF1850" s="235" t="n"/>
    </row>
    <row r="1851" ht="14.4" customHeight="1" s="185">
      <c r="C1851" s="235" t="n"/>
      <c r="Q1851" s="235" t="n"/>
      <c r="AF1851" s="235" t="n"/>
    </row>
    <row r="1852" ht="14.4" customHeight="1" s="185">
      <c r="A1852" s="194" t="inlineStr">
        <is>
          <t>📋 T3 — 📆 SEMAINE 3</t>
        </is>
      </c>
      <c r="C1852" s="235" t="n"/>
      <c r="Q1852" s="235" t="n"/>
      <c r="AF1852" s="235" t="n"/>
    </row>
    <row r="1853" ht="14.4" customHeight="1" s="185">
      <c r="C1853" s="235" t="n"/>
      <c r="Q1853" s="235" t="n"/>
      <c r="AF1853" s="235" t="n"/>
    </row>
    <row r="1854" ht="14.4" customHeight="1" s="185">
      <c r="C1854" s="235" t="n"/>
      <c r="Q1854" s="235" t="n"/>
      <c r="AF1854" s="235" t="n"/>
    </row>
    <row r="1855" ht="14.4" customHeight="1" s="185">
      <c r="C1855" s="235" t="n"/>
      <c r="Q1855" s="235" t="n"/>
      <c r="AF1855" s="235" t="n"/>
    </row>
    <row r="1856" ht="14.4" customHeight="1" s="185">
      <c r="C1856" s="235" t="n"/>
      <c r="Q1856" s="235" t="n"/>
      <c r="AF1856" s="235" t="n"/>
    </row>
    <row r="1857" ht="14.4" customHeight="1" s="185">
      <c r="C1857" s="235" t="n"/>
      <c r="Q1857" s="235" t="n"/>
      <c r="AF1857" s="235" t="n"/>
    </row>
    <row r="1858" ht="14.4" customHeight="1" s="185">
      <c r="C1858" s="235" t="n"/>
      <c r="Q1858" s="235" t="n"/>
      <c r="AF1858" s="235" t="n"/>
    </row>
    <row r="1859" ht="14.4" customHeight="1" s="185">
      <c r="C1859" s="235" t="n"/>
      <c r="Q1859" s="235" t="n"/>
      <c r="AF1859" s="235" t="n"/>
    </row>
    <row r="1860" ht="14.4" customHeight="1" s="185">
      <c r="C1860" s="235" t="n"/>
      <c r="Q1860" s="235" t="n"/>
      <c r="AF1860" s="235" t="n"/>
    </row>
    <row r="1861" ht="14.4" customHeight="1" s="185">
      <c r="C1861" s="235" t="n"/>
      <c r="Q1861" s="235" t="n"/>
      <c r="AF1861" s="235" t="n"/>
    </row>
    <row r="1862" ht="14.4" customHeight="1" s="185">
      <c r="C1862" s="235" t="n"/>
      <c r="Q1862" s="235" t="n"/>
      <c r="AF1862" s="235" t="n"/>
    </row>
    <row r="1863" ht="14.4" customHeight="1" s="185">
      <c r="C1863" s="235" t="n"/>
      <c r="Q1863" s="235" t="n"/>
      <c r="AF1863" s="235" t="n"/>
    </row>
    <row r="1864" ht="14.4" customHeight="1" s="185">
      <c r="C1864" s="235" t="n"/>
      <c r="Q1864" s="235" t="n"/>
      <c r="AF1864" s="235" t="n"/>
    </row>
    <row r="1865" ht="14.4" customHeight="1" s="185">
      <c r="C1865" s="235" t="n"/>
      <c r="Q1865" s="235" t="n"/>
      <c r="AF1865" s="235" t="n"/>
    </row>
    <row r="1866" ht="14.4" customHeight="1" s="185">
      <c r="C1866" s="235" t="n"/>
      <c r="Q1866" s="235" t="n"/>
      <c r="AF1866" s="235" t="n"/>
    </row>
    <row r="1867" ht="14.4" customHeight="1" s="185">
      <c r="C1867" s="235" t="n"/>
      <c r="Q1867" s="235" t="n"/>
      <c r="AF1867" s="235" t="n"/>
    </row>
    <row r="1868" ht="14.4" customHeight="1" s="185">
      <c r="C1868" s="235" t="n"/>
      <c r="Q1868" s="235" t="n"/>
      <c r="AF1868" s="235" t="n"/>
    </row>
    <row r="1869" ht="14.4" customHeight="1" s="185">
      <c r="C1869" s="235" t="n"/>
      <c r="Q1869" s="235" t="n"/>
      <c r="AF1869" s="235" t="n"/>
    </row>
    <row r="1870" ht="14.4" customHeight="1" s="185">
      <c r="C1870" s="235" t="n"/>
      <c r="Q1870" s="235" t="n"/>
      <c r="AF1870" s="235" t="n"/>
    </row>
    <row r="1871" ht="14.4" customHeight="1" s="185">
      <c r="C1871" s="235" t="n"/>
      <c r="Q1871" s="235" t="n"/>
      <c r="AF1871" s="235" t="n"/>
    </row>
    <row r="1872" ht="14.4" customHeight="1" s="185">
      <c r="C1872" s="235" t="n"/>
      <c r="Q1872" s="235" t="n"/>
      <c r="AF1872" s="235" t="n"/>
    </row>
    <row r="1873" ht="14.4" customHeight="1" s="185">
      <c r="C1873" s="235" t="n"/>
      <c r="Q1873" s="235" t="n"/>
      <c r="AF1873" s="235" t="n"/>
    </row>
    <row r="1874" ht="14.4" customHeight="1" s="185">
      <c r="C1874" s="235" t="n"/>
      <c r="Q1874" s="235" t="n"/>
      <c r="AF1874" s="235" t="n"/>
    </row>
    <row r="1875" ht="14.4" customHeight="1" s="185">
      <c r="C1875" s="235" t="n"/>
      <c r="Q1875" s="235" t="n"/>
      <c r="AF1875" s="235" t="n"/>
    </row>
    <row r="1876" ht="14.4" customHeight="1" s="185">
      <c r="C1876" s="235" t="n"/>
      <c r="Q1876" s="235" t="n"/>
      <c r="AF1876" s="235" t="n"/>
    </row>
    <row r="1877" ht="14.4" customHeight="1" s="185">
      <c r="C1877" s="235" t="n"/>
      <c r="Q1877" s="235" t="n"/>
      <c r="AF1877" s="235" t="n"/>
    </row>
    <row r="1878" ht="14.4" customHeight="1" s="185">
      <c r="C1878" s="235" t="n"/>
      <c r="Q1878" s="235" t="n"/>
      <c r="AF1878" s="235" t="n"/>
    </row>
    <row r="1879" ht="14.4" customHeight="1" s="185">
      <c r="C1879" s="235" t="n"/>
      <c r="Q1879" s="235" t="n"/>
      <c r="AF1879" s="235" t="n"/>
    </row>
    <row r="1880" ht="14.4" customHeight="1" s="185">
      <c r="C1880" s="235" t="n"/>
      <c r="Q1880" s="235" t="n"/>
      <c r="AF1880" s="235" t="n"/>
    </row>
    <row r="1881" ht="14.4" customHeight="1" s="185">
      <c r="C1881" s="235" t="n"/>
      <c r="Q1881" s="235" t="n"/>
      <c r="AF1881" s="235" t="n"/>
    </row>
    <row r="1882" ht="14.4" customHeight="1" s="185">
      <c r="C1882" s="235" t="n"/>
      <c r="Q1882" s="235" t="n"/>
      <c r="AF1882" s="235" t="n"/>
    </row>
    <row r="1883" ht="14.4" customHeight="1" s="185">
      <c r="C1883" s="235" t="n"/>
      <c r="Q1883" s="235" t="n"/>
      <c r="AF1883" s="235" t="n"/>
    </row>
    <row r="1884" ht="14.4" customHeight="1" s="185">
      <c r="C1884" s="235" t="n"/>
      <c r="Q1884" s="235" t="n"/>
      <c r="AF1884" s="235" t="n"/>
    </row>
    <row r="1885" ht="14.4" customHeight="1" s="185">
      <c r="C1885" s="235" t="n"/>
      <c r="Q1885" s="235" t="n"/>
      <c r="AF1885" s="235" t="n"/>
    </row>
    <row r="1886" ht="14.4" customHeight="1" s="185">
      <c r="C1886" s="235" t="n"/>
      <c r="Q1886" s="235" t="n"/>
      <c r="AF1886" s="235" t="n"/>
    </row>
    <row r="1887" ht="14.4" customHeight="1" s="185">
      <c r="C1887" s="235" t="n"/>
      <c r="Q1887" s="235" t="n"/>
      <c r="AF1887" s="235" t="n"/>
    </row>
    <row r="1888" ht="14.4" customHeight="1" s="185">
      <c r="C1888" s="235" t="n"/>
      <c r="Q1888" s="235" t="n"/>
      <c r="AF1888" s="235" t="n"/>
    </row>
    <row r="1889" ht="14.4" customHeight="1" s="185">
      <c r="C1889" s="235" t="n"/>
      <c r="Q1889" s="235" t="n"/>
      <c r="AF1889" s="235" t="n"/>
    </row>
    <row r="1890" ht="14.4" customHeight="1" s="185">
      <c r="C1890" s="235" t="n"/>
      <c r="Q1890" s="235" t="n"/>
      <c r="AF1890" s="235" t="n"/>
    </row>
    <row r="1891" ht="14.4" customHeight="1" s="185">
      <c r="C1891" s="235" t="n"/>
      <c r="Q1891" s="235" t="n"/>
      <c r="AF1891" s="235" t="n"/>
    </row>
    <row r="1892" ht="14.4" customHeight="1" s="185">
      <c r="C1892" s="235" t="n"/>
      <c r="Q1892" s="235" t="n"/>
      <c r="AF1892" s="235" t="n"/>
    </row>
    <row r="1893" ht="14.4" customHeight="1" s="185">
      <c r="C1893" s="235" t="n"/>
      <c r="Q1893" s="235" t="n"/>
      <c r="AF1893" s="235" t="n"/>
    </row>
    <row r="1894" ht="14.4" customHeight="1" s="185">
      <c r="C1894" s="235" t="n"/>
      <c r="Q1894" s="235" t="n"/>
      <c r="AF1894" s="235" t="n"/>
    </row>
    <row r="1895" ht="14.4" customHeight="1" s="185">
      <c r="C1895" s="235" t="n"/>
      <c r="Q1895" s="235" t="n"/>
      <c r="AF1895" s="235" t="n"/>
    </row>
    <row r="1896" ht="14.4" customHeight="1" s="185">
      <c r="C1896" s="235" t="n"/>
      <c r="Q1896" s="235" t="n"/>
      <c r="AF1896" s="235" t="n"/>
    </row>
    <row r="1897" ht="14.4" customHeight="1" s="185">
      <c r="C1897" s="235" t="n"/>
      <c r="Q1897" s="235" t="n"/>
      <c r="AF1897" s="235" t="n"/>
    </row>
    <row r="1898" ht="14.4" customHeight="1" s="185">
      <c r="C1898" s="235" t="n"/>
      <c r="Q1898" s="235" t="n"/>
      <c r="AF1898" s="235" t="n"/>
    </row>
    <row r="1899" ht="14.4" customHeight="1" s="185">
      <c r="C1899" s="235" t="n"/>
      <c r="Q1899" s="235" t="n"/>
      <c r="AF1899" s="235" t="n"/>
    </row>
    <row r="1900" ht="14.4" customHeight="1" s="185">
      <c r="C1900" s="235" t="n"/>
      <c r="Q1900" s="235" t="n"/>
      <c r="AF1900" s="235" t="n"/>
    </row>
    <row r="1901" ht="14.4" customHeight="1" s="185">
      <c r="C1901" s="235" t="n"/>
      <c r="Q1901" s="235" t="n"/>
      <c r="AF1901" s="235" t="n"/>
    </row>
    <row r="1902" ht="14.4" customHeight="1" s="185">
      <c r="C1902" s="235" t="n"/>
      <c r="Q1902" s="235" t="n"/>
      <c r="AF1902" s="235" t="n"/>
    </row>
    <row r="1903" ht="14.4" customHeight="1" s="185">
      <c r="C1903" s="235" t="n"/>
      <c r="Q1903" s="235" t="n"/>
      <c r="AF1903" s="235" t="n"/>
    </row>
    <row r="1904" ht="14.4" customHeight="1" s="185">
      <c r="C1904" s="235" t="n"/>
      <c r="Q1904" s="235" t="n"/>
      <c r="AF1904" s="235" t="n"/>
    </row>
    <row r="1905" ht="14.4" customHeight="1" s="185">
      <c r="C1905" s="235" t="n"/>
      <c r="Q1905" s="235" t="n"/>
      <c r="AF1905" s="235" t="n"/>
    </row>
    <row r="1906" ht="14.4" customHeight="1" s="185">
      <c r="C1906" s="235" t="n"/>
      <c r="Q1906" s="235" t="n"/>
      <c r="AF1906" s="235" t="n"/>
    </row>
    <row r="1907" ht="14.4" customHeight="1" s="185">
      <c r="C1907" s="235" t="n"/>
      <c r="Q1907" s="235" t="n"/>
      <c r="AF1907" s="235" t="n"/>
    </row>
    <row r="1908" ht="14.4" customHeight="1" s="185">
      <c r="C1908" s="235" t="n"/>
      <c r="Q1908" s="235" t="n"/>
      <c r="AF1908" s="235" t="n"/>
    </row>
    <row r="1909" ht="14.4" customHeight="1" s="185">
      <c r="C1909" s="235" t="n"/>
      <c r="Q1909" s="235" t="n"/>
      <c r="AF1909" s="235" t="n"/>
    </row>
    <row r="1910" ht="14.4" customHeight="1" s="185">
      <c r="C1910" s="235" t="n"/>
      <c r="Q1910" s="235" t="n"/>
      <c r="AF1910" s="235" t="n"/>
    </row>
    <row r="1911" ht="14.4" customHeight="1" s="185">
      <c r="C1911" s="235" t="n"/>
      <c r="Q1911" s="235" t="n"/>
      <c r="AF1911" s="235" t="n"/>
    </row>
    <row r="1912" ht="14.4" customHeight="1" s="185">
      <c r="C1912" s="235" t="n"/>
      <c r="Q1912" s="235" t="n"/>
      <c r="AF1912" s="235" t="n"/>
    </row>
    <row r="1913" ht="14.4" customHeight="1" s="185">
      <c r="C1913" s="235" t="n"/>
      <c r="Q1913" s="235" t="n"/>
      <c r="AF1913" s="235" t="n"/>
    </row>
    <row r="1914" ht="14.4" customHeight="1" s="185">
      <c r="C1914" s="235" t="n"/>
      <c r="Q1914" s="235" t="n"/>
      <c r="AF1914" s="235" t="n"/>
    </row>
    <row r="1915" ht="14.4" customHeight="1" s="185">
      <c r="C1915" s="235" t="n"/>
      <c r="Q1915" s="235" t="n"/>
      <c r="AF1915" s="235" t="n"/>
    </row>
    <row r="1916" ht="14.4" customHeight="1" s="185">
      <c r="C1916" s="235" t="n"/>
      <c r="Q1916" s="235" t="n"/>
      <c r="AF1916" s="235" t="n"/>
    </row>
    <row r="1917" ht="14.4" customHeight="1" s="185">
      <c r="C1917" s="235" t="n"/>
      <c r="Q1917" s="235" t="n"/>
      <c r="AF1917" s="235" t="n"/>
    </row>
    <row r="1918" ht="14.4" customHeight="1" s="185">
      <c r="C1918" s="235" t="n"/>
      <c r="Q1918" s="235" t="n"/>
      <c r="AF1918" s="235" t="n"/>
    </row>
    <row r="1919" ht="14.4" customHeight="1" s="185">
      <c r="C1919" s="235" t="n"/>
      <c r="Q1919" s="235" t="n"/>
      <c r="AF1919" s="235" t="n"/>
    </row>
    <row r="1920" ht="14.4" customHeight="1" s="185">
      <c r="C1920" s="235" t="n"/>
      <c r="Q1920" s="235" t="n"/>
      <c r="AF1920" s="235" t="n"/>
    </row>
    <row r="1921" ht="14.4" customHeight="1" s="185">
      <c r="C1921" s="235" t="n"/>
      <c r="Q1921" s="235" t="n"/>
      <c r="AF1921" s="235" t="n"/>
    </row>
    <row r="1922" ht="14.4" customHeight="1" s="185">
      <c r="C1922" s="235" t="n"/>
      <c r="Q1922" s="235" t="n"/>
      <c r="AF1922" s="235" t="n"/>
    </row>
    <row r="1923" ht="14.4" customHeight="1" s="185">
      <c r="A1923" s="194" t="inlineStr">
        <is>
          <t>📋 T3 — 📆 SEMAINE 4</t>
        </is>
      </c>
      <c r="C1923" s="235" t="n"/>
      <c r="Q1923" s="235" t="n"/>
      <c r="AF1923" s="235" t="n"/>
    </row>
    <row r="1924" ht="14.4" customHeight="1" s="185">
      <c r="C1924" s="235" t="n"/>
      <c r="Q1924" s="235" t="n"/>
      <c r="AF1924" s="235" t="n"/>
    </row>
    <row r="1925" ht="14.4" customHeight="1" s="185">
      <c r="C1925" s="235" t="n"/>
      <c r="Q1925" s="235" t="n"/>
      <c r="AF1925" s="235" t="n"/>
    </row>
    <row r="1926" ht="14.4" customHeight="1" s="185">
      <c r="C1926" s="235" t="n"/>
      <c r="Q1926" s="235" t="n"/>
      <c r="AF1926" s="235" t="n"/>
    </row>
    <row r="1927" ht="14.4" customHeight="1" s="185">
      <c r="C1927" s="235" t="n"/>
      <c r="Q1927" s="235" t="n"/>
      <c r="AF1927" s="235" t="n"/>
    </row>
    <row r="1928" ht="14.4" customHeight="1" s="185">
      <c r="C1928" s="235" t="n"/>
      <c r="Q1928" s="235" t="n"/>
      <c r="AF1928" s="235" t="n"/>
    </row>
    <row r="1929" ht="14.4" customHeight="1" s="185">
      <c r="C1929" s="235" t="n"/>
      <c r="Q1929" s="235" t="n"/>
      <c r="AF1929" s="235" t="n"/>
    </row>
    <row r="1930" ht="14.4" customHeight="1" s="185">
      <c r="C1930" s="235" t="n"/>
      <c r="Q1930" s="235" t="n"/>
      <c r="AF1930" s="235" t="n"/>
    </row>
    <row r="1931" ht="14.4" customHeight="1" s="185">
      <c r="C1931" s="235" t="n"/>
      <c r="Q1931" s="235" t="n"/>
      <c r="AF1931" s="235" t="n"/>
    </row>
    <row r="1932" ht="14.4" customHeight="1" s="185">
      <c r="C1932" s="235" t="n"/>
      <c r="Q1932" s="235" t="n"/>
      <c r="AF1932" s="235" t="n"/>
    </row>
    <row r="1933" ht="14.4" customHeight="1" s="185">
      <c r="C1933" s="235" t="n"/>
      <c r="Q1933" s="235" t="n"/>
      <c r="AF1933" s="235" t="n"/>
    </row>
    <row r="1934" ht="14.4" customHeight="1" s="185">
      <c r="C1934" s="235" t="n"/>
      <c r="Q1934" s="235" t="n"/>
      <c r="AF1934" s="235" t="n"/>
    </row>
    <row r="1935" ht="14.4" customHeight="1" s="185">
      <c r="C1935" s="235" t="n"/>
      <c r="Q1935" s="235" t="n"/>
      <c r="AF1935" s="235" t="n"/>
    </row>
    <row r="1936" ht="14.4" customHeight="1" s="185">
      <c r="C1936" s="235" t="n"/>
      <c r="Q1936" s="235" t="n"/>
      <c r="AF1936" s="235" t="n"/>
    </row>
    <row r="1937" ht="14.4" customHeight="1" s="185">
      <c r="C1937" s="235" t="n"/>
      <c r="Q1937" s="235" t="n"/>
      <c r="AF1937" s="235" t="n"/>
    </row>
    <row r="1938" ht="14.4" customHeight="1" s="185">
      <c r="C1938" s="235" t="n"/>
      <c r="Q1938" s="235" t="n"/>
      <c r="AF1938" s="235" t="n"/>
    </row>
    <row r="1939" ht="14.4" customHeight="1" s="185">
      <c r="C1939" s="235" t="n"/>
      <c r="Q1939" s="235" t="n"/>
      <c r="AF1939" s="235" t="n"/>
    </row>
    <row r="1940" ht="14.4" customHeight="1" s="185">
      <c r="C1940" s="235" t="n"/>
      <c r="Q1940" s="235" t="n"/>
      <c r="AF1940" s="235" t="n"/>
    </row>
    <row r="1941" ht="14.4" customHeight="1" s="185">
      <c r="C1941" s="235" t="n"/>
      <c r="Q1941" s="235" t="n"/>
      <c r="AF1941" s="235" t="n"/>
    </row>
    <row r="1942" ht="14.4" customHeight="1" s="185">
      <c r="C1942" s="235" t="n"/>
      <c r="Q1942" s="235" t="n"/>
      <c r="AF1942" s="235" t="n"/>
    </row>
    <row r="1943" ht="14.4" customHeight="1" s="185">
      <c r="C1943" s="235" t="n"/>
      <c r="Q1943" s="235" t="n"/>
      <c r="AF1943" s="235" t="n"/>
    </row>
    <row r="1944" ht="14.4" customHeight="1" s="185">
      <c r="C1944" s="235" t="n"/>
      <c r="Q1944" s="235" t="n"/>
      <c r="AF1944" s="235" t="n"/>
    </row>
    <row r="1945" ht="14.4" customHeight="1" s="185">
      <c r="C1945" s="235" t="n"/>
      <c r="Q1945" s="235" t="n"/>
      <c r="AF1945" s="235" t="n"/>
    </row>
    <row r="1946" ht="14.4" customHeight="1" s="185">
      <c r="C1946" s="235" t="n"/>
      <c r="Q1946" s="235" t="n"/>
      <c r="AF1946" s="235" t="n"/>
    </row>
    <row r="1947" ht="14.4" customHeight="1" s="185">
      <c r="C1947" s="235" t="n"/>
      <c r="Q1947" s="235" t="n"/>
      <c r="AF1947" s="235" t="n"/>
    </row>
    <row r="1948" ht="14.4" customHeight="1" s="185">
      <c r="C1948" s="235" t="n"/>
      <c r="Q1948" s="235" t="n"/>
      <c r="AF1948" s="235" t="n"/>
    </row>
    <row r="1949" ht="14.4" customHeight="1" s="185">
      <c r="C1949" s="235" t="n"/>
      <c r="Q1949" s="235" t="n"/>
      <c r="AF1949" s="235" t="n"/>
    </row>
    <row r="1950" ht="14.4" customHeight="1" s="185">
      <c r="C1950" s="235" t="n"/>
      <c r="Q1950" s="235" t="n"/>
      <c r="AF1950" s="235" t="n"/>
    </row>
    <row r="1951" ht="14.4" customHeight="1" s="185">
      <c r="C1951" s="235" t="n"/>
      <c r="Q1951" s="235" t="n"/>
      <c r="AF1951" s="235" t="n"/>
    </row>
    <row r="1952" ht="14.4" customHeight="1" s="185">
      <c r="C1952" s="235" t="n"/>
      <c r="Q1952" s="235" t="n"/>
      <c r="AF1952" s="235" t="n"/>
    </row>
    <row r="1953" ht="14.4" customHeight="1" s="185">
      <c r="C1953" s="235" t="n"/>
      <c r="Q1953" s="235" t="n"/>
      <c r="AF1953" s="235" t="n"/>
    </row>
    <row r="1954" ht="14.4" customHeight="1" s="185">
      <c r="C1954" s="235" t="n"/>
      <c r="Q1954" s="235" t="n"/>
      <c r="AF1954" s="235" t="n"/>
    </row>
    <row r="1955" ht="14.4" customHeight="1" s="185">
      <c r="C1955" s="235" t="n"/>
      <c r="Q1955" s="235" t="n"/>
      <c r="AF1955" s="235" t="n"/>
    </row>
    <row r="1956" ht="14.4" customHeight="1" s="185">
      <c r="C1956" s="235" t="n"/>
      <c r="Q1956" s="235" t="n"/>
      <c r="AF1956" s="235" t="n"/>
    </row>
    <row r="1957" ht="14.4" customHeight="1" s="185">
      <c r="C1957" s="235" t="n"/>
      <c r="Q1957" s="235" t="n"/>
      <c r="AF1957" s="235" t="n"/>
    </row>
    <row r="1958" ht="14.4" customHeight="1" s="185">
      <c r="C1958" s="235" t="n"/>
      <c r="Q1958" s="235" t="n"/>
      <c r="AF1958" s="235" t="n"/>
    </row>
    <row r="1959" ht="14.4" customHeight="1" s="185">
      <c r="C1959" s="235" t="n"/>
      <c r="Q1959" s="235" t="n"/>
      <c r="AF1959" s="235" t="n"/>
    </row>
    <row r="1960" ht="14.4" customHeight="1" s="185">
      <c r="C1960" s="235" t="n"/>
      <c r="Q1960" s="235" t="n"/>
      <c r="AF1960" s="235" t="n"/>
    </row>
    <row r="1961" ht="14.4" customHeight="1" s="185">
      <c r="C1961" s="235" t="n"/>
      <c r="Q1961" s="235" t="n"/>
      <c r="AF1961" s="235" t="n"/>
    </row>
    <row r="1962" ht="14.4" customHeight="1" s="185">
      <c r="C1962" s="235" t="n"/>
      <c r="Q1962" s="235" t="n"/>
      <c r="AF1962" s="235" t="n"/>
    </row>
    <row r="1963" ht="14.4" customHeight="1" s="185">
      <c r="C1963" s="235" t="n"/>
      <c r="Q1963" s="235" t="n"/>
      <c r="AF1963" s="235" t="n"/>
    </row>
    <row r="1964" ht="14.4" customHeight="1" s="185">
      <c r="C1964" s="235" t="n"/>
      <c r="Q1964" s="235" t="n"/>
      <c r="AF1964" s="235" t="n"/>
    </row>
    <row r="1965" ht="14.4" customHeight="1" s="185">
      <c r="C1965" s="235" t="n"/>
      <c r="Q1965" s="235" t="n"/>
      <c r="AF1965" s="235" t="n"/>
    </row>
    <row r="1966" ht="14.4" customHeight="1" s="185">
      <c r="C1966" s="235" t="n"/>
      <c r="Q1966" s="235" t="n"/>
      <c r="AF1966" s="235" t="n"/>
    </row>
    <row r="1967" ht="14.4" customHeight="1" s="185">
      <c r="C1967" s="235" t="n"/>
      <c r="Q1967" s="235" t="n"/>
      <c r="AF1967" s="235" t="n"/>
    </row>
    <row r="1968" ht="14.4" customHeight="1" s="185">
      <c r="C1968" s="235" t="n"/>
      <c r="Q1968" s="235" t="n"/>
      <c r="AF1968" s="235" t="n"/>
    </row>
    <row r="1969" ht="14.4" customHeight="1" s="185">
      <c r="C1969" s="235" t="n"/>
      <c r="Q1969" s="235" t="n"/>
      <c r="AF1969" s="235" t="n"/>
    </row>
    <row r="1970" ht="14.4" customHeight="1" s="185">
      <c r="C1970" s="235" t="n"/>
      <c r="Q1970" s="235" t="n"/>
      <c r="AF1970" s="235" t="n"/>
    </row>
    <row r="1971" ht="14.4" customHeight="1" s="185">
      <c r="C1971" s="235" t="n"/>
      <c r="Q1971" s="235" t="n"/>
      <c r="AF1971" s="235" t="n"/>
    </row>
    <row r="1972" ht="14.4" customHeight="1" s="185">
      <c r="C1972" s="235" t="n"/>
      <c r="Q1972" s="235" t="n"/>
      <c r="AF1972" s="235" t="n"/>
    </row>
    <row r="1973" ht="14.4" customHeight="1" s="185">
      <c r="C1973" s="235" t="n"/>
      <c r="Q1973" s="235" t="n"/>
      <c r="AF1973" s="235" t="n"/>
    </row>
    <row r="1974" ht="14.4" customHeight="1" s="185">
      <c r="C1974" s="235" t="n"/>
      <c r="Q1974" s="235" t="n"/>
      <c r="AF1974" s="235" t="n"/>
    </row>
    <row r="1975" ht="14.4" customHeight="1" s="185">
      <c r="C1975" s="235" t="n"/>
      <c r="Q1975" s="235" t="n"/>
      <c r="AF1975" s="235" t="n"/>
    </row>
    <row r="1976" ht="14.4" customHeight="1" s="185">
      <c r="C1976" s="235" t="n"/>
      <c r="Q1976" s="235" t="n"/>
      <c r="AF1976" s="235" t="n"/>
    </row>
    <row r="1977" ht="14.4" customHeight="1" s="185">
      <c r="C1977" s="235" t="n"/>
      <c r="Q1977" s="235" t="n"/>
      <c r="AF1977" s="235" t="n"/>
    </row>
    <row r="1978" ht="14.4" customHeight="1" s="185">
      <c r="C1978" s="235" t="n"/>
      <c r="Q1978" s="235" t="n"/>
      <c r="AF1978" s="235" t="n"/>
    </row>
    <row r="1979" ht="14.4" customHeight="1" s="185">
      <c r="C1979" s="235" t="n"/>
      <c r="Q1979" s="235" t="n"/>
      <c r="AF1979" s="235" t="n"/>
    </row>
    <row r="1980" ht="14.4" customHeight="1" s="185">
      <c r="C1980" s="235" t="n"/>
      <c r="Q1980" s="235" t="n"/>
      <c r="AF1980" s="235" t="n"/>
    </row>
    <row r="1981" ht="14.4" customHeight="1" s="185">
      <c r="C1981" s="235" t="n"/>
      <c r="Q1981" s="235" t="n"/>
      <c r="AF1981" s="235" t="n"/>
    </row>
    <row r="1982" ht="14.4" customHeight="1" s="185">
      <c r="C1982" s="235" t="n"/>
      <c r="Q1982" s="235" t="n"/>
      <c r="AF1982" s="235" t="n"/>
    </row>
    <row r="1983" ht="14.4" customHeight="1" s="185">
      <c r="C1983" s="235" t="n"/>
      <c r="Q1983" s="235" t="n"/>
      <c r="AF1983" s="235" t="n"/>
    </row>
    <row r="1984" ht="14.4" customHeight="1" s="185">
      <c r="C1984" s="235" t="n"/>
      <c r="Q1984" s="235" t="n"/>
      <c r="AF1984" s="235" t="n"/>
    </row>
    <row r="1985" ht="14.4" customHeight="1" s="185">
      <c r="C1985" s="235" t="n"/>
      <c r="Q1985" s="235" t="n"/>
      <c r="AF1985" s="235" t="n"/>
    </row>
    <row r="1986" ht="14.4" customHeight="1" s="185">
      <c r="C1986" s="235" t="n"/>
      <c r="Q1986" s="235" t="n"/>
      <c r="AF1986" s="235" t="n"/>
    </row>
    <row r="1987" ht="14.4" customHeight="1" s="185">
      <c r="C1987" s="235" t="n"/>
      <c r="Q1987" s="235" t="n"/>
      <c r="AF1987" s="235" t="n"/>
    </row>
    <row r="1988" ht="14.4" customHeight="1" s="185">
      <c r="C1988" s="235" t="n"/>
      <c r="Q1988" s="235" t="n"/>
      <c r="AF1988" s="235" t="n"/>
    </row>
    <row r="1989" ht="14.4" customHeight="1" s="185">
      <c r="C1989" s="235" t="n"/>
      <c r="Q1989" s="235" t="n"/>
      <c r="AF1989" s="235" t="n"/>
    </row>
    <row r="1990" ht="14.4" customHeight="1" s="185">
      <c r="C1990" s="235" t="n"/>
      <c r="Q1990" s="235" t="n"/>
      <c r="AF1990" s="235" t="n"/>
    </row>
    <row r="1991" ht="14.4" customHeight="1" s="185">
      <c r="C1991" s="235" t="n"/>
      <c r="Q1991" s="235" t="n"/>
      <c r="AF1991" s="235" t="n"/>
    </row>
    <row r="1992" ht="14.4" customHeight="1" s="185">
      <c r="C1992" s="235" t="n"/>
      <c r="Q1992" s="235" t="n"/>
      <c r="AF1992" s="235" t="n"/>
    </row>
    <row r="1993" ht="14.4" customHeight="1" s="185">
      <c r="C1993" s="235" t="n"/>
      <c r="Q1993" s="235" t="n"/>
      <c r="AF1993" s="235" t="n"/>
    </row>
    <row r="1994" ht="14.4" customHeight="1" s="185">
      <c r="A1994" s="194" t="inlineStr">
        <is>
          <t>📋 T3 — 📆 SEMAINE 5</t>
        </is>
      </c>
      <c r="C1994" s="235" t="n"/>
      <c r="Q1994" s="235" t="n"/>
      <c r="AF1994" s="235" t="n"/>
    </row>
    <row r="1995" ht="14.4" customHeight="1" s="185">
      <c r="C1995" s="235" t="n"/>
      <c r="Q1995" s="235" t="n"/>
      <c r="AF1995" s="235" t="n"/>
    </row>
    <row r="1996" ht="14.4" customHeight="1" s="185">
      <c r="C1996" s="235" t="n"/>
      <c r="Q1996" s="235" t="n"/>
      <c r="AF1996" s="235" t="n"/>
    </row>
    <row r="1997" ht="14.4" customHeight="1" s="185">
      <c r="C1997" s="235" t="n"/>
      <c r="Q1997" s="235" t="n"/>
      <c r="AF1997" s="235" t="n"/>
    </row>
    <row r="1998" ht="14.4" customHeight="1" s="185">
      <c r="C1998" s="235" t="n"/>
      <c r="Q1998" s="235" t="n"/>
      <c r="AF1998" s="235" t="n"/>
    </row>
    <row r="1999" ht="14.4" customHeight="1" s="185">
      <c r="C1999" s="235" t="n"/>
      <c r="Q1999" s="235" t="n"/>
      <c r="AF1999" s="235" t="n"/>
    </row>
    <row r="2000" ht="14.4" customHeight="1" s="185">
      <c r="C2000" s="235" t="n"/>
      <c r="Q2000" s="235" t="n"/>
      <c r="AF2000" s="235" t="n"/>
    </row>
    <row r="2001" ht="14.4" customHeight="1" s="185">
      <c r="C2001" s="235" t="n"/>
      <c r="Q2001" s="235" t="n"/>
      <c r="AF2001" s="235" t="n"/>
    </row>
    <row r="2002" ht="14.4" customHeight="1" s="185">
      <c r="C2002" s="235" t="n"/>
      <c r="Q2002" s="235" t="n"/>
      <c r="AF2002" s="235" t="n"/>
    </row>
    <row r="2003" ht="14.4" customHeight="1" s="185">
      <c r="C2003" s="235" t="n"/>
      <c r="Q2003" s="235" t="n"/>
      <c r="AF2003" s="235" t="n"/>
    </row>
    <row r="2004" ht="14.4" customHeight="1" s="185">
      <c r="C2004" s="235" t="n"/>
      <c r="Q2004" s="235" t="n"/>
      <c r="AF2004" s="235" t="n"/>
    </row>
    <row r="2005" ht="14.4" customHeight="1" s="185">
      <c r="C2005" s="235" t="n"/>
      <c r="Q2005" s="235" t="n"/>
      <c r="AF2005" s="235" t="n"/>
    </row>
    <row r="2006" ht="14.4" customHeight="1" s="185">
      <c r="C2006" s="235" t="n"/>
      <c r="Q2006" s="235" t="n"/>
      <c r="AF2006" s="235" t="n"/>
    </row>
    <row r="2007" ht="14.4" customHeight="1" s="185">
      <c r="C2007" s="235" t="n"/>
      <c r="Q2007" s="235" t="n"/>
      <c r="AF2007" s="235" t="n"/>
    </row>
    <row r="2008" ht="14.4" customHeight="1" s="185">
      <c r="C2008" s="235" t="n"/>
      <c r="Q2008" s="235" t="n"/>
      <c r="AF2008" s="235" t="n"/>
    </row>
    <row r="2009" ht="14.4" customHeight="1" s="185">
      <c r="C2009" s="235" t="n"/>
      <c r="Q2009" s="235" t="n"/>
      <c r="AF2009" s="235" t="n"/>
    </row>
    <row r="2010" ht="14.4" customHeight="1" s="185">
      <c r="C2010" s="235" t="n"/>
      <c r="Q2010" s="235" t="n"/>
      <c r="AF2010" s="235" t="n"/>
    </row>
    <row r="2011" ht="14.4" customHeight="1" s="185">
      <c r="C2011" s="235" t="n"/>
      <c r="Q2011" s="235" t="n"/>
      <c r="AF2011" s="235" t="n"/>
    </row>
    <row r="2012" ht="14.4" customHeight="1" s="185">
      <c r="C2012" s="235" t="n"/>
      <c r="Q2012" s="235" t="n"/>
      <c r="AF2012" s="235" t="n"/>
    </row>
    <row r="2013" ht="14.4" customHeight="1" s="185">
      <c r="C2013" s="235" t="n"/>
      <c r="Q2013" s="235" t="n"/>
      <c r="AF2013" s="235" t="n"/>
    </row>
    <row r="2014" ht="14.4" customHeight="1" s="185">
      <c r="C2014" s="235" t="n"/>
      <c r="Q2014" s="235" t="n"/>
      <c r="AF2014" s="235" t="n"/>
    </row>
    <row r="2015" ht="14.4" customHeight="1" s="185">
      <c r="C2015" s="235" t="n"/>
      <c r="Q2015" s="235" t="n"/>
      <c r="AF2015" s="235" t="n"/>
    </row>
    <row r="2016" ht="14.4" customHeight="1" s="185">
      <c r="C2016" s="235" t="n"/>
      <c r="Q2016" s="235" t="n"/>
      <c r="AF2016" s="235" t="n"/>
    </row>
    <row r="2017" ht="14.4" customHeight="1" s="185">
      <c r="C2017" s="235" t="n"/>
      <c r="Q2017" s="235" t="n"/>
      <c r="AF2017" s="235" t="n"/>
    </row>
    <row r="2018" ht="14.4" customHeight="1" s="185">
      <c r="C2018" s="235" t="n"/>
      <c r="Q2018" s="235" t="n"/>
      <c r="AF2018" s="235" t="n"/>
    </row>
    <row r="2019" ht="14.4" customHeight="1" s="185">
      <c r="C2019" s="235" t="n"/>
      <c r="Q2019" s="235" t="n"/>
      <c r="AF2019" s="235" t="n"/>
    </row>
    <row r="2020" ht="14.4" customHeight="1" s="185">
      <c r="C2020" s="235" t="n"/>
      <c r="Q2020" s="235" t="n"/>
      <c r="AF2020" s="235" t="n"/>
    </row>
    <row r="2021" ht="14.4" customHeight="1" s="185">
      <c r="C2021" s="235" t="n"/>
      <c r="Q2021" s="235" t="n"/>
      <c r="AF2021" s="235" t="n"/>
    </row>
    <row r="2022" ht="14.4" customHeight="1" s="185">
      <c r="C2022" s="235" t="n"/>
      <c r="Q2022" s="235" t="n"/>
      <c r="AF2022" s="235" t="n"/>
    </row>
    <row r="2023" ht="14.4" customHeight="1" s="185">
      <c r="C2023" s="235" t="n"/>
      <c r="Q2023" s="235" t="n"/>
      <c r="AF2023" s="235" t="n"/>
    </row>
    <row r="2024" ht="14.4" customHeight="1" s="185">
      <c r="C2024" s="235" t="n"/>
      <c r="Q2024" s="235" t="n"/>
      <c r="AF2024" s="235" t="n"/>
    </row>
    <row r="2025" ht="14.4" customHeight="1" s="185">
      <c r="C2025" s="235" t="n"/>
      <c r="Q2025" s="235" t="n"/>
      <c r="AF2025" s="235" t="n"/>
    </row>
    <row r="2026" ht="14.4" customHeight="1" s="185">
      <c r="C2026" s="235" t="n"/>
      <c r="Q2026" s="235" t="n"/>
      <c r="AF2026" s="235" t="n"/>
    </row>
    <row r="2027" ht="14.4" customHeight="1" s="185">
      <c r="C2027" s="235" t="n"/>
      <c r="Q2027" s="235" t="n"/>
      <c r="AF2027" s="235" t="n"/>
    </row>
    <row r="2028" ht="14.4" customHeight="1" s="185">
      <c r="C2028" s="235" t="n"/>
      <c r="Q2028" s="235" t="n"/>
      <c r="AF2028" s="235" t="n"/>
    </row>
    <row r="2029" ht="14.4" customHeight="1" s="185">
      <c r="C2029" s="235" t="n"/>
      <c r="Q2029" s="235" t="n"/>
      <c r="AF2029" s="235" t="n"/>
    </row>
    <row r="2030" ht="14.4" customHeight="1" s="185">
      <c r="C2030" s="235" t="n"/>
      <c r="Q2030" s="235" t="n"/>
      <c r="AF2030" s="235" t="n"/>
    </row>
    <row r="2031" ht="14.4" customHeight="1" s="185">
      <c r="C2031" s="235" t="n"/>
      <c r="Q2031" s="235" t="n"/>
      <c r="AF2031" s="235" t="n"/>
    </row>
    <row r="2032" ht="14.4" customHeight="1" s="185">
      <c r="C2032" s="235" t="n"/>
      <c r="Q2032" s="235" t="n"/>
      <c r="AF2032" s="235" t="n"/>
    </row>
    <row r="2033" ht="14.4" customHeight="1" s="185">
      <c r="C2033" s="235" t="n"/>
      <c r="Q2033" s="235" t="n"/>
      <c r="AF2033" s="235" t="n"/>
    </row>
    <row r="2034" ht="14.4" customHeight="1" s="185">
      <c r="C2034" s="235" t="n"/>
      <c r="Q2034" s="235" t="n"/>
      <c r="AF2034" s="235" t="n"/>
    </row>
    <row r="2035" ht="14.4" customHeight="1" s="185">
      <c r="C2035" s="235" t="n"/>
      <c r="Q2035" s="235" t="n"/>
      <c r="AF2035" s="235" t="n"/>
    </row>
    <row r="2036" ht="14.4" customHeight="1" s="185">
      <c r="C2036" s="235" t="n"/>
      <c r="Q2036" s="235" t="n"/>
      <c r="AF2036" s="235" t="n"/>
    </row>
    <row r="2037" ht="14.4" customHeight="1" s="185">
      <c r="C2037" s="235" t="n"/>
      <c r="Q2037" s="235" t="n"/>
      <c r="AF2037" s="235" t="n"/>
    </row>
    <row r="2038" ht="14.4" customHeight="1" s="185">
      <c r="C2038" s="235" t="n"/>
      <c r="Q2038" s="235" t="n"/>
      <c r="AF2038" s="235" t="n"/>
    </row>
    <row r="2039" ht="14.4" customHeight="1" s="185">
      <c r="C2039" s="235" t="n"/>
      <c r="Q2039" s="235" t="n"/>
      <c r="AF2039" s="235" t="n"/>
    </row>
    <row r="2040" ht="14.4" customHeight="1" s="185">
      <c r="C2040" s="235" t="n"/>
      <c r="Q2040" s="235" t="n"/>
      <c r="AF2040" s="235" t="n"/>
    </row>
    <row r="2041" ht="14.4" customHeight="1" s="185">
      <c r="C2041" s="235" t="n"/>
      <c r="Q2041" s="235" t="n"/>
      <c r="AF2041" s="235" t="n"/>
    </row>
    <row r="2042" ht="14.4" customHeight="1" s="185">
      <c r="C2042" s="235" t="n"/>
      <c r="Q2042" s="235" t="n"/>
      <c r="AF2042" s="235" t="n"/>
    </row>
    <row r="2043" ht="14.4" customHeight="1" s="185">
      <c r="C2043" s="235" t="n"/>
      <c r="Q2043" s="235" t="n"/>
      <c r="AF2043" s="235" t="n"/>
    </row>
    <row r="2044" ht="14.4" customHeight="1" s="185">
      <c r="C2044" s="235" t="n"/>
      <c r="Q2044" s="235" t="n"/>
      <c r="AF2044" s="235" t="n"/>
    </row>
    <row r="2045" ht="14.4" customHeight="1" s="185">
      <c r="C2045" s="235" t="n"/>
      <c r="Q2045" s="235" t="n"/>
      <c r="AF2045" s="235" t="n"/>
    </row>
    <row r="2046" ht="14.4" customHeight="1" s="185">
      <c r="C2046" s="235" t="n"/>
      <c r="Q2046" s="235" t="n"/>
      <c r="AF2046" s="235" t="n"/>
    </row>
    <row r="2047" ht="14.4" customHeight="1" s="185">
      <c r="C2047" s="235" t="n"/>
      <c r="Q2047" s="235" t="n"/>
      <c r="AF2047" s="235" t="n"/>
    </row>
    <row r="2048" ht="14.4" customHeight="1" s="185">
      <c r="C2048" s="235" t="n"/>
      <c r="Q2048" s="235" t="n"/>
      <c r="AF2048" s="235" t="n"/>
    </row>
    <row r="2049" ht="14.4" customHeight="1" s="185">
      <c r="C2049" s="235" t="n"/>
      <c r="Q2049" s="235" t="n"/>
      <c r="AF2049" s="235" t="n"/>
    </row>
    <row r="2050" ht="14.4" customHeight="1" s="185">
      <c r="C2050" s="235" t="n"/>
      <c r="Q2050" s="235" t="n"/>
      <c r="AF2050" s="235" t="n"/>
    </row>
    <row r="2051" ht="14.4" customHeight="1" s="185">
      <c r="C2051" s="235" t="n"/>
      <c r="Q2051" s="235" t="n"/>
      <c r="AF2051" s="235" t="n"/>
    </row>
    <row r="2052" ht="14.4" customHeight="1" s="185">
      <c r="C2052" s="235" t="n"/>
      <c r="Q2052" s="235" t="n"/>
      <c r="AF2052" s="235" t="n"/>
    </row>
    <row r="2053" ht="14.4" customHeight="1" s="185">
      <c r="C2053" s="235" t="n"/>
      <c r="Q2053" s="235" t="n"/>
      <c r="AF2053" s="235" t="n"/>
    </row>
    <row r="2054" ht="14.4" customHeight="1" s="185">
      <c r="C2054" s="235" t="n"/>
      <c r="Q2054" s="235" t="n"/>
      <c r="AF2054" s="235" t="n"/>
    </row>
    <row r="2055" ht="14.4" customHeight="1" s="185">
      <c r="C2055" s="235" t="n"/>
      <c r="Q2055" s="235" t="n"/>
      <c r="AF2055" s="235" t="n"/>
    </row>
    <row r="2056" ht="14.4" customHeight="1" s="185">
      <c r="C2056" s="235" t="n"/>
      <c r="Q2056" s="235" t="n"/>
      <c r="AF2056" s="235" t="n"/>
    </row>
    <row r="2057" ht="14.4" customHeight="1" s="185">
      <c r="C2057" s="235" t="n"/>
      <c r="Q2057" s="235" t="n"/>
      <c r="AF2057" s="235" t="n"/>
    </row>
    <row r="2058" ht="14.4" customHeight="1" s="185">
      <c r="C2058" s="235" t="n"/>
      <c r="Q2058" s="235" t="n"/>
      <c r="AF2058" s="235" t="n"/>
    </row>
    <row r="2059" ht="14.4" customHeight="1" s="185">
      <c r="C2059" s="235" t="n"/>
      <c r="Q2059" s="235" t="n"/>
      <c r="AF2059" s="235" t="n"/>
    </row>
    <row r="2060" ht="14.4" customHeight="1" s="185">
      <c r="C2060" s="235" t="n"/>
      <c r="Q2060" s="235" t="n"/>
      <c r="AF2060" s="235" t="n"/>
    </row>
    <row r="2061" ht="14.4" customHeight="1" s="185">
      <c r="C2061" s="235" t="n"/>
      <c r="Q2061" s="235" t="n"/>
      <c r="AF2061" s="235" t="n"/>
    </row>
    <row r="2062" ht="14.4" customHeight="1" s="185">
      <c r="C2062" s="235" t="n"/>
      <c r="Q2062" s="235" t="n"/>
      <c r="AF2062" s="235" t="n"/>
    </row>
    <row r="2063" ht="14.4" customHeight="1" s="185">
      <c r="C2063" s="235" t="n"/>
      <c r="Q2063" s="235" t="n"/>
      <c r="AF2063" s="235" t="n"/>
    </row>
    <row r="2064" ht="14.4" customHeight="1" s="185">
      <c r="C2064" s="235" t="n"/>
      <c r="Q2064" s="235" t="n"/>
      <c r="AF2064" s="235" t="n"/>
    </row>
    <row r="2065" ht="14.4" customHeight="1" s="185">
      <c r="A2065" s="194" t="inlineStr">
        <is>
          <t>📋 T3 — 📆 SEMAINE 6</t>
        </is>
      </c>
      <c r="C2065" s="235" t="n"/>
      <c r="Q2065" s="235" t="n"/>
      <c r="AF2065" s="235" t="n"/>
    </row>
    <row r="2066" ht="14.4" customHeight="1" s="185">
      <c r="C2066" s="235" t="n"/>
      <c r="Q2066" s="235" t="n"/>
      <c r="AF2066" s="235" t="n"/>
    </row>
    <row r="2067" ht="14.4" customHeight="1" s="185">
      <c r="C2067" s="235" t="n"/>
      <c r="Q2067" s="235" t="n"/>
      <c r="AF2067" s="235" t="n"/>
    </row>
    <row r="2068" ht="14.4" customHeight="1" s="185">
      <c r="C2068" s="235" t="n"/>
      <c r="Q2068" s="235" t="n"/>
      <c r="AF2068" s="235" t="n"/>
    </row>
    <row r="2069" ht="14.4" customHeight="1" s="185">
      <c r="C2069" s="235" t="n"/>
      <c r="Q2069" s="235" t="n"/>
      <c r="AF2069" s="235" t="n"/>
    </row>
    <row r="2070" ht="14.4" customHeight="1" s="185">
      <c r="C2070" s="235" t="n"/>
      <c r="Q2070" s="235" t="n"/>
      <c r="AF2070" s="235" t="n"/>
    </row>
    <row r="2071" ht="14.4" customHeight="1" s="185">
      <c r="C2071" s="235" t="n"/>
      <c r="Q2071" s="235" t="n"/>
      <c r="AF2071" s="235" t="n"/>
    </row>
    <row r="2072" ht="14.4" customHeight="1" s="185">
      <c r="C2072" s="235" t="n"/>
      <c r="Q2072" s="235" t="n"/>
      <c r="AF2072" s="235" t="n"/>
    </row>
    <row r="2073" ht="14.4" customHeight="1" s="185">
      <c r="C2073" s="235" t="n"/>
      <c r="Q2073" s="235" t="n"/>
      <c r="AF2073" s="235" t="n"/>
    </row>
    <row r="2074" ht="14.4" customHeight="1" s="185">
      <c r="C2074" s="235" t="n"/>
      <c r="Q2074" s="235" t="n"/>
      <c r="AF2074" s="235" t="n"/>
    </row>
    <row r="2075" ht="14.4" customHeight="1" s="185">
      <c r="C2075" s="235" t="n"/>
      <c r="Q2075" s="235" t="n"/>
      <c r="AF2075" s="235" t="n"/>
    </row>
    <row r="2076" ht="14.4" customHeight="1" s="185">
      <c r="C2076" s="235" t="n"/>
      <c r="Q2076" s="235" t="n"/>
      <c r="AF2076" s="235" t="n"/>
    </row>
    <row r="2077" ht="14.4" customHeight="1" s="185">
      <c r="C2077" s="235" t="n"/>
      <c r="Q2077" s="235" t="n"/>
      <c r="AF2077" s="235" t="n"/>
    </row>
    <row r="2078" ht="14.4" customHeight="1" s="185">
      <c r="C2078" s="235" t="n"/>
      <c r="Q2078" s="235" t="n"/>
      <c r="AF2078" s="235" t="n"/>
    </row>
    <row r="2079" ht="14.4" customHeight="1" s="185">
      <c r="C2079" s="235" t="n"/>
      <c r="Q2079" s="235" t="n"/>
      <c r="AF2079" s="235" t="n"/>
    </row>
    <row r="2080" ht="14.4" customHeight="1" s="185">
      <c r="C2080" s="235" t="n"/>
      <c r="Q2080" s="235" t="n"/>
      <c r="AF2080" s="235" t="n"/>
    </row>
    <row r="2081" ht="14.4" customHeight="1" s="185">
      <c r="C2081" s="235" t="n"/>
      <c r="Q2081" s="235" t="n"/>
      <c r="AF2081" s="235" t="n"/>
    </row>
    <row r="2082" ht="14.4" customHeight="1" s="185">
      <c r="C2082" s="235" t="n"/>
      <c r="Q2082" s="235" t="n"/>
      <c r="AF2082" s="235" t="n"/>
    </row>
    <row r="2083" ht="14.4" customHeight="1" s="185">
      <c r="C2083" s="235" t="n"/>
      <c r="Q2083" s="235" t="n"/>
      <c r="AF2083" s="235" t="n"/>
    </row>
    <row r="2084" ht="14.4" customHeight="1" s="185">
      <c r="C2084" s="235" t="n"/>
      <c r="Q2084" s="235" t="n"/>
      <c r="AF2084" s="235" t="n"/>
    </row>
    <row r="2085" ht="14.4" customHeight="1" s="185">
      <c r="C2085" s="235" t="n"/>
      <c r="Q2085" s="235" t="n"/>
      <c r="AF2085" s="235" t="n"/>
    </row>
    <row r="2086" ht="14.4" customHeight="1" s="185">
      <c r="C2086" s="235" t="n"/>
      <c r="Q2086" s="235" t="n"/>
      <c r="AF2086" s="235" t="n"/>
    </row>
    <row r="2087" ht="14.4" customHeight="1" s="185">
      <c r="C2087" s="235" t="n"/>
      <c r="Q2087" s="235" t="n"/>
      <c r="AF2087" s="235" t="n"/>
    </row>
    <row r="2088" ht="14.4" customHeight="1" s="185">
      <c r="C2088" s="235" t="n"/>
      <c r="Q2088" s="235" t="n"/>
      <c r="AF2088" s="235" t="n"/>
    </row>
    <row r="2089" ht="14.4" customHeight="1" s="185">
      <c r="C2089" s="235" t="n"/>
      <c r="Q2089" s="235" t="n"/>
      <c r="AF2089" s="235" t="n"/>
    </row>
    <row r="2090" ht="14.4" customHeight="1" s="185">
      <c r="C2090" s="235" t="n"/>
      <c r="Q2090" s="235" t="n"/>
      <c r="AF2090" s="235" t="n"/>
    </row>
    <row r="2091" ht="14.4" customHeight="1" s="185">
      <c r="C2091" s="235" t="n"/>
      <c r="Q2091" s="235" t="n"/>
      <c r="AF2091" s="235" t="n"/>
    </row>
    <row r="2092" ht="14.4" customHeight="1" s="185">
      <c r="C2092" s="235" t="n"/>
      <c r="Q2092" s="235" t="n"/>
      <c r="AF2092" s="235" t="n"/>
    </row>
    <row r="2093" ht="14.4" customHeight="1" s="185">
      <c r="C2093" s="235" t="n"/>
      <c r="Q2093" s="235" t="n"/>
      <c r="AF2093" s="235" t="n"/>
    </row>
    <row r="2094" ht="14.4" customHeight="1" s="185">
      <c r="C2094" s="235" t="n"/>
      <c r="Q2094" s="235" t="n"/>
      <c r="AF2094" s="235" t="n"/>
    </row>
    <row r="2095" ht="14.4" customHeight="1" s="185">
      <c r="C2095" s="235" t="n"/>
      <c r="Q2095" s="235" t="n"/>
      <c r="AF2095" s="235" t="n"/>
    </row>
    <row r="2096" ht="14.4" customHeight="1" s="185">
      <c r="C2096" s="235" t="n"/>
      <c r="Q2096" s="235" t="n"/>
      <c r="AF2096" s="235" t="n"/>
    </row>
    <row r="2097" ht="14.4" customHeight="1" s="185">
      <c r="C2097" s="235" t="n"/>
      <c r="Q2097" s="235" t="n"/>
      <c r="AF2097" s="235" t="n"/>
    </row>
    <row r="2098" ht="14.4" customHeight="1" s="185">
      <c r="C2098" s="235" t="n"/>
      <c r="Q2098" s="235" t="n"/>
      <c r="AF2098" s="235" t="n"/>
    </row>
    <row r="2099" ht="14.4" customHeight="1" s="185">
      <c r="C2099" s="235" t="n"/>
      <c r="Q2099" s="235" t="n"/>
      <c r="AF2099" s="235" t="n"/>
    </row>
    <row r="2100" ht="14.4" customHeight="1" s="185">
      <c r="C2100" s="235" t="n"/>
      <c r="Q2100" s="235" t="n"/>
      <c r="AF2100" s="235" t="n"/>
    </row>
    <row r="2101" ht="14.4" customHeight="1" s="185">
      <c r="C2101" s="235" t="n"/>
      <c r="Q2101" s="235" t="n"/>
      <c r="AF2101" s="235" t="n"/>
    </row>
    <row r="2102" ht="14.4" customHeight="1" s="185">
      <c r="C2102" s="235" t="n"/>
      <c r="Q2102" s="235" t="n"/>
      <c r="AF2102" s="235" t="n"/>
    </row>
    <row r="2103" ht="14.4" customHeight="1" s="185">
      <c r="C2103" s="235" t="n"/>
      <c r="Q2103" s="235" t="n"/>
      <c r="AF2103" s="235" t="n"/>
    </row>
    <row r="2104" ht="14.4" customHeight="1" s="185">
      <c r="C2104" s="235" t="n"/>
      <c r="Q2104" s="235" t="n"/>
      <c r="AF2104" s="235" t="n"/>
    </row>
    <row r="2105" ht="14.4" customHeight="1" s="185">
      <c r="C2105" s="235" t="n"/>
      <c r="Q2105" s="235" t="n"/>
      <c r="AF2105" s="235" t="n"/>
    </row>
    <row r="2106" ht="14.4" customHeight="1" s="185">
      <c r="C2106" s="235" t="n"/>
      <c r="Q2106" s="235" t="n"/>
      <c r="AF2106" s="235" t="n"/>
    </row>
    <row r="2107" ht="14.4" customHeight="1" s="185">
      <c r="C2107" s="235" t="n"/>
      <c r="Q2107" s="235" t="n"/>
      <c r="AF2107" s="235" t="n"/>
    </row>
    <row r="2108" ht="14.4" customHeight="1" s="185">
      <c r="C2108" s="235" t="n"/>
      <c r="Q2108" s="235" t="n"/>
      <c r="AF2108" s="235" t="n"/>
    </row>
    <row r="2109" ht="14.4" customHeight="1" s="185">
      <c r="C2109" s="235" t="n"/>
      <c r="Q2109" s="235" t="n"/>
      <c r="AF2109" s="235" t="n"/>
    </row>
    <row r="2110" ht="14.4" customHeight="1" s="185">
      <c r="C2110" s="235" t="n"/>
      <c r="Q2110" s="235" t="n"/>
      <c r="AF2110" s="235" t="n"/>
    </row>
    <row r="2111" ht="14.4" customHeight="1" s="185">
      <c r="C2111" s="235" t="n"/>
      <c r="Q2111" s="235" t="n"/>
      <c r="AF2111" s="235" t="n"/>
    </row>
    <row r="2112" ht="14.4" customHeight="1" s="185">
      <c r="C2112" s="235" t="n"/>
      <c r="Q2112" s="235" t="n"/>
      <c r="AF2112" s="235" t="n"/>
    </row>
    <row r="2113" ht="14.4" customHeight="1" s="185">
      <c r="C2113" s="235" t="n"/>
      <c r="Q2113" s="235" t="n"/>
      <c r="AF2113" s="235" t="n"/>
    </row>
    <row r="2114" ht="14.4" customHeight="1" s="185">
      <c r="C2114" s="235" t="n"/>
      <c r="Q2114" s="235" t="n"/>
      <c r="AF2114" s="235" t="n"/>
    </row>
    <row r="2115" ht="14.4" customHeight="1" s="185">
      <c r="C2115" s="235" t="n"/>
      <c r="Q2115" s="235" t="n"/>
      <c r="AF2115" s="235" t="n"/>
    </row>
    <row r="2116" ht="14.4" customHeight="1" s="185">
      <c r="C2116" s="235" t="n"/>
      <c r="Q2116" s="235" t="n"/>
      <c r="AF2116" s="235" t="n"/>
    </row>
    <row r="2117" ht="14.4" customHeight="1" s="185">
      <c r="C2117" s="235" t="n"/>
      <c r="Q2117" s="235" t="n"/>
      <c r="AF2117" s="235" t="n"/>
    </row>
    <row r="2118" ht="14.4" customHeight="1" s="185">
      <c r="C2118" s="235" t="n"/>
      <c r="Q2118" s="235" t="n"/>
      <c r="AF2118" s="235" t="n"/>
    </row>
    <row r="2119" ht="14.4" customHeight="1" s="185">
      <c r="C2119" s="235" t="n"/>
      <c r="Q2119" s="235" t="n"/>
      <c r="AF2119" s="235" t="n"/>
    </row>
    <row r="2120" ht="14.4" customHeight="1" s="185">
      <c r="C2120" s="235" t="n"/>
      <c r="Q2120" s="235" t="n"/>
      <c r="AF2120" s="235" t="n"/>
    </row>
    <row r="2121" ht="14.4" customHeight="1" s="185">
      <c r="C2121" s="235" t="n"/>
      <c r="Q2121" s="235" t="n"/>
      <c r="AF2121" s="235" t="n"/>
    </row>
    <row r="2122" ht="14.4" customHeight="1" s="185">
      <c r="C2122" s="235" t="n"/>
      <c r="Q2122" s="235" t="n"/>
      <c r="AF2122" s="235" t="n"/>
    </row>
    <row r="2123" ht="14.4" customHeight="1" s="185">
      <c r="C2123" s="235" t="n"/>
      <c r="Q2123" s="235" t="n"/>
      <c r="AF2123" s="235" t="n"/>
    </row>
    <row r="2124" ht="14.4" customHeight="1" s="185">
      <c r="C2124" s="235" t="n"/>
      <c r="Q2124" s="235" t="n"/>
      <c r="AF2124" s="235" t="n"/>
    </row>
    <row r="2125" ht="14.4" customHeight="1" s="185">
      <c r="C2125" s="235" t="n"/>
      <c r="Q2125" s="235" t="n"/>
      <c r="AF2125" s="235" t="n"/>
    </row>
    <row r="2126" ht="14.4" customHeight="1" s="185">
      <c r="C2126" s="235" t="n"/>
      <c r="Q2126" s="235" t="n"/>
      <c r="AF2126" s="235" t="n"/>
    </row>
    <row r="2127" ht="14.4" customHeight="1" s="185">
      <c r="C2127" s="235" t="n"/>
      <c r="Q2127" s="235" t="n"/>
      <c r="AF2127" s="235" t="n"/>
    </row>
    <row r="2128" ht="14.4" customHeight="1" s="185">
      <c r="C2128" s="235" t="n"/>
      <c r="Q2128" s="235" t="n"/>
      <c r="AF2128" s="235" t="n"/>
    </row>
    <row r="2129" ht="14.4" customHeight="1" s="185">
      <c r="C2129" s="235" t="n"/>
      <c r="Q2129" s="235" t="n"/>
      <c r="AF2129" s="235" t="n"/>
    </row>
    <row r="2130" ht="14.4" customHeight="1" s="185">
      <c r="C2130" s="235" t="n"/>
      <c r="Q2130" s="235" t="n"/>
      <c r="AF2130" s="235" t="n"/>
    </row>
    <row r="2131" ht="14.4" customHeight="1" s="185">
      <c r="C2131" s="235" t="n"/>
      <c r="Q2131" s="235" t="n"/>
      <c r="AF2131" s="235" t="n"/>
    </row>
    <row r="2132" ht="14.4" customHeight="1" s="185">
      <c r="C2132" s="235" t="n"/>
      <c r="Q2132" s="235" t="n"/>
      <c r="AF2132" s="235" t="n"/>
    </row>
    <row r="2133" ht="14.4" customHeight="1" s="185">
      <c r="C2133" s="235" t="n"/>
      <c r="Q2133" s="235" t="n"/>
      <c r="AF2133" s="235" t="n"/>
    </row>
    <row r="2134" ht="14.4" customHeight="1" s="185">
      <c r="C2134" s="235" t="n"/>
      <c r="Q2134" s="235" t="n"/>
      <c r="AF2134" s="235" t="n"/>
    </row>
    <row r="2135" ht="14.4" customHeight="1" s="185">
      <c r="C2135" s="235" t="n"/>
      <c r="Q2135" s="235" t="n"/>
      <c r="AF2135" s="235" t="n"/>
    </row>
    <row r="2136" ht="14.4" customHeight="1" s="185">
      <c r="A2136" s="194" t="inlineStr">
        <is>
          <t>📋 T3 — 📆 SEMAINE 7</t>
        </is>
      </c>
      <c r="C2136" s="235" t="n"/>
      <c r="Q2136" s="235" t="n"/>
      <c r="AF2136" s="235" t="n"/>
    </row>
    <row r="2137" ht="14.4" customHeight="1" s="185">
      <c r="C2137" s="235" t="n"/>
      <c r="Q2137" s="235" t="n"/>
      <c r="AF2137" s="235" t="n"/>
    </row>
    <row r="2138" ht="14.4" customHeight="1" s="185">
      <c r="C2138" s="235" t="n"/>
      <c r="Q2138" s="235" t="n"/>
      <c r="AF2138" s="235" t="n"/>
    </row>
    <row r="2139" ht="14.4" customHeight="1" s="185">
      <c r="C2139" s="235" t="n"/>
      <c r="Q2139" s="235" t="n"/>
      <c r="AF2139" s="235" t="n"/>
    </row>
    <row r="2140" ht="14.4" customHeight="1" s="185">
      <c r="C2140" s="235" t="n"/>
      <c r="Q2140" s="235" t="n"/>
      <c r="AF2140" s="235" t="n"/>
    </row>
    <row r="2141" ht="14.4" customHeight="1" s="185">
      <c r="C2141" s="235" t="n"/>
      <c r="Q2141" s="235" t="n"/>
      <c r="AF2141" s="235" t="n"/>
    </row>
    <row r="2142" ht="14.4" customHeight="1" s="185">
      <c r="C2142" s="235" t="n"/>
      <c r="Q2142" s="235" t="n"/>
      <c r="AF2142" s="235" t="n"/>
    </row>
    <row r="2143" ht="14.4" customHeight="1" s="185">
      <c r="C2143" s="235" t="n"/>
      <c r="Q2143" s="235" t="n"/>
      <c r="AF2143" s="235" t="n"/>
    </row>
    <row r="2144" ht="14.4" customHeight="1" s="185">
      <c r="C2144" s="235" t="n"/>
      <c r="Q2144" s="235" t="n"/>
      <c r="AF2144" s="235" t="n"/>
    </row>
    <row r="2145" ht="14.4" customHeight="1" s="185">
      <c r="C2145" s="235" t="n"/>
      <c r="Q2145" s="235" t="n"/>
      <c r="AF2145" s="235" t="n"/>
    </row>
    <row r="2146" ht="14.4" customHeight="1" s="185">
      <c r="C2146" s="235" t="n"/>
      <c r="Q2146" s="235" t="n"/>
      <c r="AF2146" s="235" t="n"/>
    </row>
    <row r="2147" ht="14.4" customHeight="1" s="185">
      <c r="C2147" s="235" t="n"/>
      <c r="Q2147" s="235" t="n"/>
      <c r="AF2147" s="235" t="n"/>
    </row>
    <row r="2148" ht="14.4" customHeight="1" s="185">
      <c r="C2148" s="235" t="n"/>
      <c r="Q2148" s="235" t="n"/>
      <c r="AF2148" s="235" t="n"/>
    </row>
    <row r="2149" ht="14.4" customHeight="1" s="185">
      <c r="C2149" s="235" t="n"/>
      <c r="Q2149" s="235" t="n"/>
      <c r="AF2149" s="235" t="n"/>
    </row>
    <row r="2150" ht="14.4" customHeight="1" s="185">
      <c r="C2150" s="235" t="n"/>
      <c r="Q2150" s="235" t="n"/>
      <c r="AF2150" s="235" t="n"/>
    </row>
    <row r="2151" ht="14.4" customHeight="1" s="185">
      <c r="C2151" s="235" t="n"/>
      <c r="Q2151" s="235" t="n"/>
      <c r="AF2151" s="235" t="n"/>
    </row>
    <row r="2152" ht="14.4" customHeight="1" s="185">
      <c r="C2152" s="235" t="n"/>
      <c r="Q2152" s="235" t="n"/>
      <c r="AF2152" s="235" t="n"/>
    </row>
    <row r="2153" ht="14.4" customHeight="1" s="185">
      <c r="C2153" s="235" t="n"/>
      <c r="Q2153" s="235" t="n"/>
      <c r="AF2153" s="235" t="n"/>
    </row>
    <row r="2154" ht="14.4" customHeight="1" s="185">
      <c r="C2154" s="235" t="n"/>
      <c r="Q2154" s="235" t="n"/>
      <c r="AF2154" s="235" t="n"/>
    </row>
    <row r="2155" ht="14.4" customHeight="1" s="185">
      <c r="C2155" s="235" t="n"/>
      <c r="Q2155" s="235" t="n"/>
      <c r="AF2155" s="235" t="n"/>
    </row>
    <row r="2156" ht="14.4" customHeight="1" s="185">
      <c r="C2156" s="235" t="n"/>
      <c r="Q2156" s="235" t="n"/>
      <c r="AF2156" s="235" t="n"/>
    </row>
    <row r="2157" ht="14.4" customHeight="1" s="185">
      <c r="C2157" s="235" t="n"/>
      <c r="Q2157" s="235" t="n"/>
      <c r="AF2157" s="235" t="n"/>
    </row>
    <row r="2158" ht="14.4" customHeight="1" s="185">
      <c r="C2158" s="235" t="n"/>
      <c r="Q2158" s="235" t="n"/>
      <c r="AF2158" s="235" t="n"/>
    </row>
    <row r="2159" ht="14.4" customHeight="1" s="185">
      <c r="C2159" s="235" t="n"/>
      <c r="Q2159" s="235" t="n"/>
      <c r="AF2159" s="235" t="n"/>
    </row>
    <row r="2160" ht="14.4" customHeight="1" s="185">
      <c r="C2160" s="235" t="n"/>
      <c r="Q2160" s="235" t="n"/>
      <c r="AF2160" s="235" t="n"/>
    </row>
    <row r="2161" ht="14.4" customHeight="1" s="185">
      <c r="C2161" s="235" t="n"/>
      <c r="Q2161" s="235" t="n"/>
      <c r="AF2161" s="235" t="n"/>
    </row>
    <row r="2162" ht="14.4" customHeight="1" s="185">
      <c r="C2162" s="235" t="n"/>
      <c r="Q2162" s="235" t="n"/>
      <c r="AF2162" s="235" t="n"/>
    </row>
    <row r="2163" ht="14.4" customHeight="1" s="185">
      <c r="C2163" s="235" t="n"/>
      <c r="Q2163" s="235" t="n"/>
      <c r="AF2163" s="235" t="n"/>
    </row>
    <row r="2164" ht="14.4" customHeight="1" s="185">
      <c r="C2164" s="235" t="n"/>
      <c r="Q2164" s="235" t="n"/>
      <c r="AF2164" s="235" t="n"/>
    </row>
    <row r="2165" ht="14.4" customHeight="1" s="185">
      <c r="C2165" s="235" t="n"/>
      <c r="Q2165" s="235" t="n"/>
      <c r="AF2165" s="235" t="n"/>
    </row>
    <row r="2166" ht="14.4" customHeight="1" s="185">
      <c r="C2166" s="235" t="n"/>
      <c r="Q2166" s="235" t="n"/>
      <c r="AF2166" s="235" t="n"/>
    </row>
    <row r="2167" ht="14.4" customHeight="1" s="185">
      <c r="C2167" s="235" t="n"/>
      <c r="Q2167" s="235" t="n"/>
      <c r="AF2167" s="235" t="n"/>
    </row>
    <row r="2168" ht="14.4" customHeight="1" s="185">
      <c r="C2168" s="235" t="n"/>
      <c r="Q2168" s="235" t="n"/>
      <c r="AF2168" s="235" t="n"/>
    </row>
    <row r="2169" ht="14.4" customHeight="1" s="185">
      <c r="C2169" s="235" t="n"/>
      <c r="Q2169" s="235" t="n"/>
      <c r="AF2169" s="235" t="n"/>
    </row>
    <row r="2170" ht="14.4" customHeight="1" s="185">
      <c r="C2170" s="235" t="n"/>
      <c r="Q2170" s="235" t="n"/>
      <c r="AF2170" s="235" t="n"/>
    </row>
    <row r="2171" ht="14.4" customHeight="1" s="185">
      <c r="C2171" s="235" t="n"/>
      <c r="Q2171" s="235" t="n"/>
      <c r="AF2171" s="235" t="n"/>
    </row>
    <row r="2172" ht="14.4" customHeight="1" s="185">
      <c r="C2172" s="235" t="n"/>
      <c r="Q2172" s="235" t="n"/>
      <c r="AF2172" s="235" t="n"/>
    </row>
    <row r="2173" ht="14.4" customHeight="1" s="185">
      <c r="C2173" s="235" t="n"/>
      <c r="Q2173" s="235" t="n"/>
      <c r="AF2173" s="235" t="n"/>
    </row>
    <row r="2174" ht="14.4" customHeight="1" s="185">
      <c r="C2174" s="235" t="n"/>
      <c r="Q2174" s="235" t="n"/>
      <c r="AF2174" s="235" t="n"/>
    </row>
    <row r="2175" ht="14.4" customHeight="1" s="185">
      <c r="C2175" s="235" t="n"/>
      <c r="Q2175" s="235" t="n"/>
      <c r="AF2175" s="235" t="n"/>
    </row>
    <row r="2176" ht="14.4" customHeight="1" s="185">
      <c r="C2176" s="235" t="n"/>
      <c r="Q2176" s="235" t="n"/>
      <c r="AF2176" s="235" t="n"/>
    </row>
    <row r="2177" ht="14.4" customHeight="1" s="185">
      <c r="C2177" s="235" t="n"/>
      <c r="Q2177" s="235" t="n"/>
      <c r="AF2177" s="235" t="n"/>
    </row>
    <row r="2178" ht="14.4" customHeight="1" s="185">
      <c r="C2178" s="235" t="n"/>
      <c r="Q2178" s="235" t="n"/>
      <c r="AF2178" s="235" t="n"/>
    </row>
    <row r="2179" ht="14.4" customHeight="1" s="185">
      <c r="C2179" s="235" t="n"/>
      <c r="Q2179" s="235" t="n"/>
      <c r="AF2179" s="235" t="n"/>
    </row>
    <row r="2180" ht="14.4" customHeight="1" s="185">
      <c r="C2180" s="235" t="n"/>
      <c r="Q2180" s="235" t="n"/>
      <c r="AF2180" s="235" t="n"/>
    </row>
    <row r="2181" ht="14.4" customHeight="1" s="185">
      <c r="C2181" s="235" t="n"/>
      <c r="Q2181" s="235" t="n"/>
      <c r="AF2181" s="235" t="n"/>
    </row>
    <row r="2182" ht="14.4" customHeight="1" s="185">
      <c r="C2182" s="235" t="n"/>
      <c r="Q2182" s="235" t="n"/>
      <c r="AF2182" s="235" t="n"/>
    </row>
    <row r="2183" ht="14.4" customHeight="1" s="185">
      <c r="C2183" s="235" t="n"/>
      <c r="Q2183" s="235" t="n"/>
      <c r="AF2183" s="235" t="n"/>
    </row>
    <row r="2184" ht="14.4" customHeight="1" s="185">
      <c r="C2184" s="235" t="n"/>
      <c r="Q2184" s="235" t="n"/>
      <c r="AF2184" s="235" t="n"/>
    </row>
    <row r="2185" ht="14.4" customHeight="1" s="185">
      <c r="C2185" s="235" t="n"/>
      <c r="Q2185" s="235" t="n"/>
      <c r="AF2185" s="235" t="n"/>
    </row>
    <row r="2186" ht="14.4" customHeight="1" s="185">
      <c r="C2186" s="235" t="n"/>
      <c r="Q2186" s="235" t="n"/>
      <c r="AF2186" s="235" t="n"/>
    </row>
    <row r="2187" ht="14.4" customHeight="1" s="185">
      <c r="C2187" s="235" t="n"/>
      <c r="Q2187" s="235" t="n"/>
      <c r="AF2187" s="235" t="n"/>
    </row>
    <row r="2188" ht="14.4" customHeight="1" s="185">
      <c r="C2188" s="235" t="n"/>
      <c r="Q2188" s="235" t="n"/>
      <c r="AF2188" s="235" t="n"/>
    </row>
    <row r="2189" ht="14.4" customHeight="1" s="185">
      <c r="C2189" s="235" t="n"/>
      <c r="Q2189" s="235" t="n"/>
      <c r="AF2189" s="235" t="n"/>
    </row>
    <row r="2190" ht="14.4" customHeight="1" s="185">
      <c r="C2190" s="235" t="n"/>
      <c r="Q2190" s="235" t="n"/>
      <c r="AF2190" s="235" t="n"/>
    </row>
    <row r="2191" ht="14.4" customHeight="1" s="185">
      <c r="C2191" s="235" t="n"/>
      <c r="Q2191" s="235" t="n"/>
      <c r="AF2191" s="235" t="n"/>
    </row>
    <row r="2192" ht="14.4" customHeight="1" s="185">
      <c r="C2192" s="235" t="n"/>
      <c r="Q2192" s="235" t="n"/>
      <c r="AF2192" s="235" t="n"/>
    </row>
    <row r="2193" ht="14.4" customHeight="1" s="185">
      <c r="C2193" s="235" t="n"/>
      <c r="Q2193" s="235" t="n"/>
      <c r="AF2193" s="235" t="n"/>
    </row>
    <row r="2194" ht="14.4" customHeight="1" s="185">
      <c r="C2194" s="235" t="n"/>
      <c r="Q2194" s="235" t="n"/>
      <c r="AF2194" s="235" t="n"/>
    </row>
    <row r="2195" ht="14.4" customHeight="1" s="185">
      <c r="C2195" s="235" t="n"/>
      <c r="Q2195" s="235" t="n"/>
      <c r="AF2195" s="235" t="n"/>
    </row>
    <row r="2196" ht="14.4" customHeight="1" s="185">
      <c r="C2196" s="235" t="n"/>
      <c r="Q2196" s="235" t="n"/>
      <c r="AF2196" s="235" t="n"/>
    </row>
    <row r="2197" ht="14.4" customHeight="1" s="185">
      <c r="C2197" s="235" t="n"/>
      <c r="Q2197" s="235" t="n"/>
      <c r="AF2197" s="235" t="n"/>
    </row>
    <row r="2198" ht="14.4" customHeight="1" s="185">
      <c r="C2198" s="235" t="n"/>
      <c r="Q2198" s="235" t="n"/>
      <c r="AF2198" s="235" t="n"/>
    </row>
    <row r="2199" ht="14.4" customHeight="1" s="185">
      <c r="C2199" s="235" t="n"/>
      <c r="Q2199" s="235" t="n"/>
      <c r="AF2199" s="235" t="n"/>
    </row>
    <row r="2200" ht="14.4" customHeight="1" s="185">
      <c r="C2200" s="235" t="n"/>
      <c r="Q2200" s="235" t="n"/>
      <c r="AF2200" s="235" t="n"/>
    </row>
    <row r="2201" ht="14.4" customHeight="1" s="185">
      <c r="C2201" s="235" t="n"/>
      <c r="Q2201" s="235" t="n"/>
      <c r="AF2201" s="235" t="n"/>
    </row>
    <row r="2202" ht="14.4" customHeight="1" s="185">
      <c r="C2202" s="235" t="n"/>
      <c r="Q2202" s="235" t="n"/>
      <c r="AF2202" s="235" t="n"/>
    </row>
    <row r="2203" ht="14.4" customHeight="1" s="185">
      <c r="C2203" s="235" t="n"/>
      <c r="Q2203" s="235" t="n"/>
      <c r="AF2203" s="235" t="n"/>
    </row>
    <row r="2204" ht="14.4" customHeight="1" s="185">
      <c r="C2204" s="235" t="n"/>
      <c r="Q2204" s="235" t="n"/>
      <c r="AF2204" s="235" t="n"/>
    </row>
    <row r="2205" ht="14.4" customHeight="1" s="185">
      <c r="C2205" s="235" t="n"/>
      <c r="Q2205" s="235" t="n"/>
      <c r="AF2205" s="235" t="n"/>
    </row>
    <row r="2206" ht="14.4" customHeight="1" s="185">
      <c r="C2206" s="235" t="n"/>
      <c r="Q2206" s="235" t="n"/>
      <c r="AF2206" s="235" t="n"/>
    </row>
    <row r="2207" ht="14.4" customHeight="1" s="185">
      <c r="A2207" s="194" t="inlineStr">
        <is>
          <t>📋 T3 — 📆 SEMAINE 8</t>
        </is>
      </c>
      <c r="C2207" s="235" t="n"/>
      <c r="Q2207" s="235" t="n"/>
      <c r="AF2207" s="235" t="n"/>
    </row>
    <row r="2208" ht="14.4" customHeight="1" s="185">
      <c r="C2208" s="235" t="n"/>
      <c r="Q2208" s="235" t="n"/>
      <c r="AF2208" s="235" t="n"/>
    </row>
    <row r="2209" ht="14.4" customHeight="1" s="185">
      <c r="C2209" s="235" t="n"/>
      <c r="Q2209" s="235" t="n"/>
      <c r="AF2209" s="235" t="n"/>
    </row>
    <row r="2210" ht="14.4" customHeight="1" s="185">
      <c r="C2210" s="235" t="n"/>
      <c r="Q2210" s="235" t="n"/>
      <c r="AF2210" s="235" t="n"/>
    </row>
    <row r="2211" ht="14.4" customHeight="1" s="185">
      <c r="C2211" s="235" t="n"/>
      <c r="Q2211" s="235" t="n"/>
      <c r="AF2211" s="235" t="n"/>
    </row>
    <row r="2212" ht="14.4" customHeight="1" s="185">
      <c r="C2212" s="235" t="n"/>
      <c r="Q2212" s="235" t="n"/>
      <c r="AF2212" s="235" t="n"/>
    </row>
    <row r="2213" ht="14.4" customHeight="1" s="185">
      <c r="C2213" s="235" t="n"/>
      <c r="Q2213" s="235" t="n"/>
      <c r="AF2213" s="235" t="n"/>
    </row>
    <row r="2214" ht="14.4" customHeight="1" s="185">
      <c r="C2214" s="235" t="n"/>
      <c r="Q2214" s="235" t="n"/>
      <c r="AF2214" s="235" t="n"/>
    </row>
    <row r="2215" ht="14.4" customHeight="1" s="185">
      <c r="C2215" s="235" t="n"/>
      <c r="Q2215" s="235" t="n"/>
      <c r="AF2215" s="235" t="n"/>
    </row>
    <row r="2216" ht="14.4" customHeight="1" s="185">
      <c r="C2216" s="235" t="n"/>
      <c r="Q2216" s="235" t="n"/>
      <c r="AF2216" s="235" t="n"/>
    </row>
    <row r="2217" ht="14.4" customHeight="1" s="185">
      <c r="C2217" s="235" t="n"/>
      <c r="Q2217" s="235" t="n"/>
      <c r="AF2217" s="235" t="n"/>
    </row>
    <row r="2218" ht="14.4" customHeight="1" s="185">
      <c r="C2218" s="235" t="n"/>
      <c r="Q2218" s="235" t="n"/>
      <c r="AF2218" s="235" t="n"/>
    </row>
    <row r="2219" ht="14.4" customHeight="1" s="185">
      <c r="C2219" s="235" t="n"/>
      <c r="Q2219" s="235" t="n"/>
      <c r="AF2219" s="235" t="n"/>
    </row>
    <row r="2220" ht="14.4" customHeight="1" s="185">
      <c r="C2220" s="235" t="n"/>
      <c r="Q2220" s="235" t="n"/>
      <c r="AF2220" s="235" t="n"/>
    </row>
    <row r="2221" ht="14.4" customHeight="1" s="185">
      <c r="C2221" s="235" t="n"/>
      <c r="Q2221" s="235" t="n"/>
      <c r="AF2221" s="235" t="n"/>
    </row>
    <row r="2222" ht="14.4" customHeight="1" s="185">
      <c r="C2222" s="235" t="n"/>
      <c r="Q2222" s="235" t="n"/>
      <c r="AF2222" s="235" t="n"/>
    </row>
    <row r="2223" ht="14.4" customHeight="1" s="185">
      <c r="C2223" s="235" t="n"/>
      <c r="Q2223" s="235" t="n"/>
      <c r="AF2223" s="235" t="n"/>
    </row>
    <row r="2224" ht="14.4" customHeight="1" s="185">
      <c r="C2224" s="235" t="n"/>
      <c r="Q2224" s="235" t="n"/>
      <c r="AF2224" s="235" t="n"/>
    </row>
    <row r="2225" ht="14.4" customHeight="1" s="185">
      <c r="C2225" s="235" t="n"/>
      <c r="Q2225" s="235" t="n"/>
      <c r="AF2225" s="235" t="n"/>
    </row>
    <row r="2226" ht="14.4" customHeight="1" s="185">
      <c r="C2226" s="235" t="n"/>
      <c r="Q2226" s="235" t="n"/>
      <c r="AF2226" s="235" t="n"/>
    </row>
    <row r="2227" ht="14.4" customHeight="1" s="185">
      <c r="C2227" s="235" t="n"/>
      <c r="Q2227" s="235" t="n"/>
      <c r="AF2227" s="235" t="n"/>
    </row>
    <row r="2228" ht="14.4" customHeight="1" s="185">
      <c r="C2228" s="235" t="n"/>
      <c r="Q2228" s="235" t="n"/>
      <c r="AF2228" s="235" t="n"/>
    </row>
    <row r="2229" ht="14.4" customHeight="1" s="185">
      <c r="C2229" s="235" t="n"/>
      <c r="Q2229" s="235" t="n"/>
      <c r="AF2229" s="235" t="n"/>
    </row>
    <row r="2230" ht="14.4" customHeight="1" s="185">
      <c r="C2230" s="235" t="n"/>
      <c r="Q2230" s="235" t="n"/>
      <c r="AF2230" s="235" t="n"/>
    </row>
    <row r="2231" ht="14.4" customHeight="1" s="185">
      <c r="C2231" s="235" t="n"/>
      <c r="Q2231" s="235" t="n"/>
      <c r="AF2231" s="235" t="n"/>
    </row>
    <row r="2232" ht="14.4" customHeight="1" s="185">
      <c r="C2232" s="235" t="n"/>
      <c r="Q2232" s="235" t="n"/>
      <c r="AF2232" s="235" t="n"/>
    </row>
    <row r="2233" ht="14.4" customHeight="1" s="185">
      <c r="C2233" s="235" t="n"/>
      <c r="Q2233" s="235" t="n"/>
      <c r="AF2233" s="235" t="n"/>
    </row>
    <row r="2234" ht="14.4" customHeight="1" s="185">
      <c r="C2234" s="235" t="n"/>
      <c r="Q2234" s="235" t="n"/>
      <c r="AF2234" s="235" t="n"/>
    </row>
    <row r="2235" ht="14.4" customHeight="1" s="185">
      <c r="C2235" s="235" t="n"/>
      <c r="Q2235" s="235" t="n"/>
      <c r="AF2235" s="235" t="n"/>
    </row>
    <row r="2236" ht="14.4" customHeight="1" s="185">
      <c r="C2236" s="235" t="n"/>
      <c r="Q2236" s="235" t="n"/>
      <c r="AF2236" s="235" t="n"/>
    </row>
    <row r="2237" ht="14.4" customHeight="1" s="185">
      <c r="C2237" s="235" t="n"/>
      <c r="Q2237" s="235" t="n"/>
      <c r="AF2237" s="235" t="n"/>
    </row>
    <row r="2238" ht="14.4" customHeight="1" s="185">
      <c r="C2238" s="235" t="n"/>
      <c r="Q2238" s="235" t="n"/>
      <c r="AF2238" s="235" t="n"/>
    </row>
    <row r="2239" ht="14.4" customHeight="1" s="185">
      <c r="C2239" s="235" t="n"/>
      <c r="Q2239" s="235" t="n"/>
      <c r="AF2239" s="235" t="n"/>
    </row>
    <row r="2240" ht="14.4" customHeight="1" s="185">
      <c r="C2240" s="235" t="n"/>
      <c r="Q2240" s="235" t="n"/>
      <c r="AF2240" s="235" t="n"/>
    </row>
    <row r="2241" ht="14.4" customHeight="1" s="185">
      <c r="C2241" s="235" t="n"/>
      <c r="Q2241" s="235" t="n"/>
      <c r="AF2241" s="235" t="n"/>
    </row>
    <row r="2242" ht="14.4" customHeight="1" s="185">
      <c r="C2242" s="235" t="n"/>
      <c r="Q2242" s="235" t="n"/>
      <c r="AF2242" s="235" t="n"/>
    </row>
    <row r="2243" ht="14.4" customHeight="1" s="185">
      <c r="C2243" s="235" t="n"/>
      <c r="Q2243" s="235" t="n"/>
      <c r="AF2243" s="235" t="n"/>
    </row>
    <row r="2244" ht="14.4" customHeight="1" s="185">
      <c r="C2244" s="235" t="n"/>
      <c r="Q2244" s="235" t="n"/>
      <c r="AF2244" s="235" t="n"/>
    </row>
    <row r="2245" ht="14.4" customHeight="1" s="185">
      <c r="C2245" s="235" t="n"/>
      <c r="Q2245" s="235" t="n"/>
      <c r="AF2245" s="235" t="n"/>
    </row>
    <row r="2246" ht="14.4" customHeight="1" s="185">
      <c r="C2246" s="235" t="n"/>
      <c r="Q2246" s="235" t="n"/>
      <c r="AF2246" s="235" t="n"/>
    </row>
    <row r="2247" ht="14.4" customHeight="1" s="185">
      <c r="C2247" s="235" t="n"/>
      <c r="Q2247" s="235" t="n"/>
      <c r="AF2247" s="235" t="n"/>
    </row>
    <row r="2248" ht="14.4" customHeight="1" s="185">
      <c r="C2248" s="235" t="n"/>
      <c r="Q2248" s="235" t="n"/>
      <c r="AF2248" s="235" t="n"/>
    </row>
    <row r="2249" ht="14.4" customHeight="1" s="185">
      <c r="C2249" s="235" t="n"/>
      <c r="Q2249" s="235" t="n"/>
      <c r="AF2249" s="235" t="n"/>
    </row>
    <row r="2250" ht="14.4" customHeight="1" s="185">
      <c r="C2250" s="235" t="n"/>
      <c r="Q2250" s="235" t="n"/>
      <c r="AF2250" s="235" t="n"/>
    </row>
    <row r="2251" ht="14.4" customHeight="1" s="185">
      <c r="C2251" s="235" t="n"/>
      <c r="Q2251" s="235" t="n"/>
      <c r="AF2251" s="235" t="n"/>
    </row>
    <row r="2252" ht="14.4" customHeight="1" s="185">
      <c r="C2252" s="235" t="n"/>
      <c r="Q2252" s="235" t="n"/>
      <c r="AF2252" s="235" t="n"/>
    </row>
    <row r="2253" ht="14.4" customHeight="1" s="185">
      <c r="C2253" s="235" t="n"/>
      <c r="Q2253" s="235" t="n"/>
      <c r="AF2253" s="235" t="n"/>
    </row>
    <row r="2254" ht="14.4" customHeight="1" s="185">
      <c r="C2254" s="235" t="n"/>
      <c r="Q2254" s="235" t="n"/>
      <c r="AF2254" s="235" t="n"/>
    </row>
    <row r="2255" ht="14.4" customHeight="1" s="185">
      <c r="C2255" s="235" t="n"/>
      <c r="Q2255" s="235" t="n"/>
      <c r="AF2255" s="235" t="n"/>
    </row>
    <row r="2256" ht="14.4" customHeight="1" s="185">
      <c r="C2256" s="235" t="n"/>
      <c r="Q2256" s="235" t="n"/>
      <c r="AF2256" s="235" t="n"/>
    </row>
    <row r="2257" ht="14.4" customHeight="1" s="185">
      <c r="C2257" s="235" t="n"/>
      <c r="Q2257" s="235" t="n"/>
      <c r="AF2257" s="235" t="n"/>
    </row>
    <row r="2258" ht="14.4" customHeight="1" s="185">
      <c r="C2258" s="235" t="n"/>
      <c r="Q2258" s="235" t="n"/>
      <c r="AF2258" s="235" t="n"/>
    </row>
    <row r="2259" ht="14.4" customHeight="1" s="185">
      <c r="C2259" s="235" t="n"/>
      <c r="Q2259" s="235" t="n"/>
      <c r="AF2259" s="235" t="n"/>
    </row>
    <row r="2260" ht="14.4" customHeight="1" s="185">
      <c r="C2260" s="235" t="n"/>
      <c r="Q2260" s="235" t="n"/>
      <c r="AF2260" s="235" t="n"/>
    </row>
    <row r="2261" ht="14.4" customHeight="1" s="185">
      <c r="C2261" s="235" t="n"/>
      <c r="Q2261" s="235" t="n"/>
      <c r="AF2261" s="235" t="n"/>
    </row>
    <row r="2262" ht="14.4" customHeight="1" s="185">
      <c r="C2262" s="235" t="n"/>
      <c r="Q2262" s="235" t="n"/>
      <c r="AF2262" s="235" t="n"/>
    </row>
    <row r="2263" ht="14.4" customHeight="1" s="185">
      <c r="C2263" s="235" t="n"/>
      <c r="Q2263" s="235" t="n"/>
      <c r="AF2263" s="235" t="n"/>
    </row>
    <row r="2264" ht="14.4" customHeight="1" s="185">
      <c r="C2264" s="235" t="n"/>
      <c r="Q2264" s="235" t="n"/>
      <c r="AF2264" s="235" t="n"/>
    </row>
    <row r="2265" ht="14.4" customHeight="1" s="185">
      <c r="C2265" s="235" t="n"/>
      <c r="Q2265" s="235" t="n"/>
      <c r="AF2265" s="235" t="n"/>
    </row>
    <row r="2266" ht="14.4" customHeight="1" s="185">
      <c r="C2266" s="235" t="n"/>
      <c r="Q2266" s="235" t="n"/>
      <c r="AF2266" s="235" t="n"/>
    </row>
    <row r="2267" ht="14.4" customHeight="1" s="185">
      <c r="C2267" s="235" t="n"/>
      <c r="Q2267" s="235" t="n"/>
      <c r="AF2267" s="235" t="n"/>
    </row>
    <row r="2268" ht="14.4" customHeight="1" s="185">
      <c r="C2268" s="235" t="n"/>
      <c r="Q2268" s="235" t="n"/>
      <c r="AF2268" s="235" t="n"/>
    </row>
    <row r="2269" ht="14.4" customHeight="1" s="185">
      <c r="C2269" s="235" t="n"/>
      <c r="Q2269" s="235" t="n"/>
      <c r="AF2269" s="235" t="n"/>
    </row>
    <row r="2270" ht="14.4" customHeight="1" s="185">
      <c r="C2270" s="235" t="n"/>
      <c r="Q2270" s="235" t="n"/>
      <c r="AF2270" s="235" t="n"/>
    </row>
    <row r="2271" ht="14.4" customHeight="1" s="185">
      <c r="C2271" s="235" t="n"/>
      <c r="Q2271" s="235" t="n"/>
      <c r="AF2271" s="235" t="n"/>
    </row>
    <row r="2272" ht="14.4" customHeight="1" s="185">
      <c r="C2272" s="235" t="n"/>
      <c r="Q2272" s="235" t="n"/>
      <c r="AF2272" s="235" t="n"/>
    </row>
    <row r="2273" ht="14.4" customHeight="1" s="185">
      <c r="C2273" s="235" t="n"/>
      <c r="Q2273" s="235" t="n"/>
      <c r="AF2273" s="235" t="n"/>
    </row>
    <row r="2274" ht="14.4" customHeight="1" s="185">
      <c r="C2274" s="235" t="n"/>
      <c r="Q2274" s="235" t="n"/>
      <c r="AF2274" s="235" t="n"/>
    </row>
    <row r="2275" ht="14.4" customHeight="1" s="185">
      <c r="C2275" s="235" t="n"/>
      <c r="Q2275" s="235" t="n"/>
      <c r="AF2275" s="235" t="n"/>
    </row>
    <row r="2276" ht="14.4" customHeight="1" s="185">
      <c r="C2276" s="235" t="n"/>
      <c r="Q2276" s="235" t="n"/>
      <c r="AF2276" s="235" t="n"/>
    </row>
    <row r="2277" ht="14.4" customHeight="1" s="185">
      <c r="C2277" s="235" t="n"/>
      <c r="Q2277" s="235" t="n"/>
      <c r="AF2277" s="235" t="n"/>
    </row>
    <row r="2278" ht="14.4" customHeight="1" s="185">
      <c r="A2278" s="194" t="inlineStr">
        <is>
          <t>📋 T3 — 📆 SEMAINE 9</t>
        </is>
      </c>
      <c r="C2278" s="235" t="n"/>
      <c r="Q2278" s="235" t="n"/>
      <c r="AF2278" s="235" t="n"/>
    </row>
    <row r="2279" ht="14.4" customHeight="1" s="185">
      <c r="C2279" s="235" t="n"/>
      <c r="Q2279" s="235" t="n"/>
      <c r="AF2279" s="235" t="n"/>
    </row>
    <row r="2280" ht="14.4" customHeight="1" s="185">
      <c r="C2280" s="235" t="n"/>
      <c r="Q2280" s="235" t="n"/>
      <c r="AF2280" s="235" t="n"/>
    </row>
    <row r="2281" ht="14.4" customHeight="1" s="185">
      <c r="C2281" s="235" t="n"/>
      <c r="Q2281" s="235" t="n"/>
      <c r="AF2281" s="235" t="n"/>
    </row>
    <row r="2282" ht="14.4" customHeight="1" s="185">
      <c r="C2282" s="235" t="n"/>
      <c r="Q2282" s="235" t="n"/>
      <c r="AF2282" s="235" t="n"/>
    </row>
    <row r="2283" ht="14.4" customHeight="1" s="185">
      <c r="C2283" s="235" t="n"/>
      <c r="Q2283" s="235" t="n"/>
      <c r="AF2283" s="235" t="n"/>
    </row>
    <row r="2284" ht="14.4" customHeight="1" s="185">
      <c r="C2284" s="235" t="n"/>
      <c r="Q2284" s="235" t="n"/>
      <c r="AF2284" s="235" t="n"/>
    </row>
    <row r="2285" ht="14.4" customHeight="1" s="185">
      <c r="C2285" s="235" t="n"/>
      <c r="Q2285" s="235" t="n"/>
      <c r="AF2285" s="235" t="n"/>
    </row>
    <row r="2286" ht="14.4" customHeight="1" s="185">
      <c r="C2286" s="235" t="n"/>
      <c r="Q2286" s="235" t="n"/>
      <c r="AF2286" s="235" t="n"/>
    </row>
    <row r="2287" ht="14.4" customHeight="1" s="185">
      <c r="C2287" s="235" t="n"/>
      <c r="Q2287" s="235" t="n"/>
      <c r="AF2287" s="235" t="n"/>
    </row>
    <row r="2288" ht="14.4" customHeight="1" s="185">
      <c r="C2288" s="235" t="n"/>
      <c r="Q2288" s="235" t="n"/>
      <c r="AF2288" s="235" t="n"/>
    </row>
    <row r="2289" ht="14.4" customHeight="1" s="185">
      <c r="C2289" s="235" t="n"/>
      <c r="Q2289" s="235" t="n"/>
      <c r="AF2289" s="235" t="n"/>
    </row>
    <row r="2290" ht="14.4" customHeight="1" s="185">
      <c r="C2290" s="235" t="n"/>
      <c r="Q2290" s="235" t="n"/>
      <c r="AF2290" s="235" t="n"/>
    </row>
    <row r="2291" ht="14.4" customHeight="1" s="185">
      <c r="C2291" s="235" t="n"/>
      <c r="Q2291" s="235" t="n"/>
      <c r="AF2291" s="235" t="n"/>
    </row>
    <row r="2292" ht="14.4" customHeight="1" s="185">
      <c r="C2292" s="235" t="n"/>
      <c r="Q2292" s="235" t="n"/>
      <c r="AF2292" s="235" t="n"/>
    </row>
    <row r="2293" ht="14.4" customHeight="1" s="185">
      <c r="C2293" s="235" t="n"/>
      <c r="Q2293" s="235" t="n"/>
      <c r="AF2293" s="235" t="n"/>
    </row>
    <row r="2294" ht="14.4" customHeight="1" s="185">
      <c r="C2294" s="235" t="n"/>
      <c r="Q2294" s="235" t="n"/>
      <c r="AF2294" s="235" t="n"/>
    </row>
    <row r="2295" ht="14.4" customHeight="1" s="185">
      <c r="C2295" s="235" t="n"/>
      <c r="Q2295" s="235" t="n"/>
      <c r="AF2295" s="235" t="n"/>
    </row>
    <row r="2296" ht="14.4" customHeight="1" s="185">
      <c r="C2296" s="235" t="n"/>
      <c r="Q2296" s="235" t="n"/>
      <c r="AF2296" s="235" t="n"/>
    </row>
    <row r="2297" ht="14.4" customHeight="1" s="185">
      <c r="C2297" s="235" t="n"/>
      <c r="Q2297" s="235" t="n"/>
      <c r="AF2297" s="235" t="n"/>
    </row>
    <row r="2298" ht="14.4" customHeight="1" s="185">
      <c r="C2298" s="235" t="n"/>
      <c r="Q2298" s="235" t="n"/>
      <c r="AF2298" s="235" t="n"/>
    </row>
    <row r="2299" ht="14.4" customHeight="1" s="185">
      <c r="C2299" s="235" t="n"/>
      <c r="Q2299" s="235" t="n"/>
      <c r="AF2299" s="235" t="n"/>
    </row>
    <row r="2300" ht="14.4" customHeight="1" s="185">
      <c r="C2300" s="235" t="n"/>
      <c r="Q2300" s="235" t="n"/>
      <c r="AF2300" s="235" t="n"/>
    </row>
    <row r="2301" ht="14.4" customHeight="1" s="185">
      <c r="C2301" s="235" t="n"/>
      <c r="Q2301" s="235" t="n"/>
      <c r="AF2301" s="235" t="n"/>
    </row>
    <row r="2302" ht="14.4" customHeight="1" s="185">
      <c r="C2302" s="235" t="n"/>
      <c r="Q2302" s="235" t="n"/>
      <c r="AF2302" s="235" t="n"/>
    </row>
    <row r="2303" ht="14.4" customHeight="1" s="185">
      <c r="C2303" s="235" t="n"/>
      <c r="Q2303" s="235" t="n"/>
      <c r="AF2303" s="235" t="n"/>
    </row>
    <row r="2304" ht="14.4" customHeight="1" s="185">
      <c r="C2304" s="235" t="n"/>
      <c r="Q2304" s="235" t="n"/>
      <c r="AF2304" s="235" t="n"/>
    </row>
    <row r="2305" ht="14.4" customHeight="1" s="185">
      <c r="C2305" s="235" t="n"/>
      <c r="Q2305" s="235" t="n"/>
      <c r="AF2305" s="235" t="n"/>
    </row>
    <row r="2306" ht="14.4" customHeight="1" s="185">
      <c r="C2306" s="235" t="n"/>
      <c r="Q2306" s="235" t="n"/>
      <c r="AF2306" s="235" t="n"/>
    </row>
    <row r="2307" ht="14.4" customHeight="1" s="185">
      <c r="C2307" s="235" t="n"/>
      <c r="Q2307" s="235" t="n"/>
      <c r="AF2307" s="235" t="n"/>
    </row>
    <row r="2308" ht="14.4" customHeight="1" s="185">
      <c r="C2308" s="235" t="n"/>
      <c r="Q2308" s="235" t="n"/>
      <c r="AF2308" s="235" t="n"/>
    </row>
    <row r="2309" ht="14.4" customHeight="1" s="185">
      <c r="C2309" s="235" t="n"/>
      <c r="Q2309" s="235" t="n"/>
      <c r="AF2309" s="235" t="n"/>
    </row>
    <row r="2310" ht="14.4" customHeight="1" s="185">
      <c r="C2310" s="235" t="n"/>
      <c r="Q2310" s="235" t="n"/>
      <c r="AF2310" s="235" t="n"/>
    </row>
    <row r="2311" ht="14.4" customHeight="1" s="185">
      <c r="C2311" s="235" t="n"/>
      <c r="Q2311" s="235" t="n"/>
      <c r="AF2311" s="235" t="n"/>
    </row>
    <row r="2312" ht="14.4" customHeight="1" s="185">
      <c r="C2312" s="235" t="n"/>
      <c r="Q2312" s="235" t="n"/>
      <c r="AF2312" s="235" t="n"/>
    </row>
    <row r="2313" ht="14.4" customHeight="1" s="185">
      <c r="C2313" s="235" t="n"/>
      <c r="Q2313" s="235" t="n"/>
      <c r="AF2313" s="235" t="n"/>
    </row>
    <row r="2314" ht="14.4" customHeight="1" s="185">
      <c r="C2314" s="235" t="n"/>
      <c r="Q2314" s="235" t="n"/>
      <c r="AF2314" s="235" t="n"/>
    </row>
    <row r="2315" ht="14.4" customHeight="1" s="185">
      <c r="C2315" s="235" t="n"/>
      <c r="Q2315" s="235" t="n"/>
      <c r="AF2315" s="235" t="n"/>
    </row>
    <row r="2316" ht="14.4" customHeight="1" s="185">
      <c r="C2316" s="235" t="n"/>
      <c r="Q2316" s="235" t="n"/>
      <c r="AF2316" s="235" t="n"/>
    </row>
    <row r="2317" ht="14.4" customHeight="1" s="185">
      <c r="C2317" s="235" t="n"/>
      <c r="Q2317" s="235" t="n"/>
      <c r="AF2317" s="235" t="n"/>
    </row>
    <row r="2318" ht="14.4" customHeight="1" s="185">
      <c r="C2318" s="235" t="n"/>
      <c r="Q2318" s="235" t="n"/>
      <c r="AF2318" s="235" t="n"/>
    </row>
    <row r="2319" ht="14.4" customHeight="1" s="185">
      <c r="C2319" s="235" t="n"/>
      <c r="Q2319" s="235" t="n"/>
      <c r="AF2319" s="235" t="n"/>
    </row>
    <row r="2320" ht="14.4" customHeight="1" s="185">
      <c r="C2320" s="235" t="n"/>
      <c r="Q2320" s="235" t="n"/>
      <c r="AF2320" s="235" t="n"/>
    </row>
    <row r="2321" ht="14.4" customHeight="1" s="185">
      <c r="C2321" s="235" t="n"/>
      <c r="Q2321" s="235" t="n"/>
      <c r="AF2321" s="235" t="n"/>
    </row>
    <row r="2322" ht="14.4" customHeight="1" s="185">
      <c r="C2322" s="235" t="n"/>
      <c r="Q2322" s="235" t="n"/>
      <c r="AF2322" s="235" t="n"/>
    </row>
    <row r="2323" ht="14.4" customHeight="1" s="185">
      <c r="C2323" s="235" t="n"/>
      <c r="Q2323" s="235" t="n"/>
      <c r="AF2323" s="235" t="n"/>
    </row>
    <row r="2324" ht="14.4" customHeight="1" s="185">
      <c r="C2324" s="235" t="n"/>
      <c r="Q2324" s="235" t="n"/>
      <c r="AF2324" s="235" t="n"/>
    </row>
    <row r="2325" ht="14.4" customHeight="1" s="185">
      <c r="C2325" s="235" t="n"/>
      <c r="Q2325" s="235" t="n"/>
      <c r="AF2325" s="235" t="n"/>
    </row>
    <row r="2326" ht="14.4" customHeight="1" s="185">
      <c r="C2326" s="235" t="n"/>
      <c r="Q2326" s="235" t="n"/>
      <c r="AF2326" s="235" t="n"/>
    </row>
    <row r="2327" ht="14.4" customHeight="1" s="185">
      <c r="C2327" s="235" t="n"/>
      <c r="Q2327" s="235" t="n"/>
      <c r="AF2327" s="235" t="n"/>
    </row>
    <row r="2328" ht="14.4" customHeight="1" s="185">
      <c r="C2328" s="235" t="n"/>
      <c r="Q2328" s="235" t="n"/>
      <c r="AF2328" s="235" t="n"/>
    </row>
    <row r="2329" ht="14.4" customHeight="1" s="185">
      <c r="C2329" s="235" t="n"/>
      <c r="Q2329" s="235" t="n"/>
      <c r="AF2329" s="235" t="n"/>
    </row>
    <row r="2330" ht="14.4" customHeight="1" s="185">
      <c r="C2330" s="235" t="n"/>
      <c r="Q2330" s="235" t="n"/>
      <c r="AF2330" s="235" t="n"/>
    </row>
    <row r="2331" ht="14.4" customHeight="1" s="185">
      <c r="C2331" s="235" t="n"/>
      <c r="Q2331" s="235" t="n"/>
      <c r="AF2331" s="235" t="n"/>
    </row>
    <row r="2332" ht="14.4" customHeight="1" s="185">
      <c r="C2332" s="235" t="n"/>
      <c r="Q2332" s="235" t="n"/>
      <c r="AF2332" s="235" t="n"/>
    </row>
    <row r="2333" ht="14.4" customHeight="1" s="185">
      <c r="C2333" s="235" t="n"/>
      <c r="Q2333" s="235" t="n"/>
      <c r="AF2333" s="235" t="n"/>
    </row>
    <row r="2334" ht="14.4" customHeight="1" s="185">
      <c r="C2334" s="235" t="n"/>
      <c r="Q2334" s="235" t="n"/>
      <c r="AF2334" s="235" t="n"/>
    </row>
    <row r="2335" ht="14.4" customHeight="1" s="185">
      <c r="C2335" s="235" t="n"/>
      <c r="Q2335" s="235" t="n"/>
      <c r="AF2335" s="235" t="n"/>
    </row>
    <row r="2336" ht="14.4" customHeight="1" s="185">
      <c r="C2336" s="235" t="n"/>
      <c r="Q2336" s="235" t="n"/>
      <c r="AF2336" s="235" t="n"/>
    </row>
    <row r="2337" ht="14.4" customHeight="1" s="185">
      <c r="C2337" s="235" t="n"/>
      <c r="Q2337" s="235" t="n"/>
      <c r="AF2337" s="235" t="n"/>
    </row>
    <row r="2338" ht="14.4" customHeight="1" s="185">
      <c r="C2338" s="235" t="n"/>
      <c r="Q2338" s="235" t="n"/>
      <c r="AF2338" s="235" t="n"/>
    </row>
    <row r="2339" ht="14.4" customHeight="1" s="185">
      <c r="C2339" s="235" t="n"/>
      <c r="Q2339" s="235" t="n"/>
      <c r="AF2339" s="235" t="n"/>
    </row>
    <row r="2340" ht="14.4" customHeight="1" s="185">
      <c r="C2340" s="235" t="n"/>
      <c r="Q2340" s="235" t="n"/>
      <c r="AF2340" s="235" t="n"/>
    </row>
    <row r="2341" ht="14.4" customHeight="1" s="185">
      <c r="C2341" s="235" t="n"/>
      <c r="Q2341" s="235" t="n"/>
      <c r="AF2341" s="235" t="n"/>
    </row>
    <row r="2342" ht="14.4" customHeight="1" s="185">
      <c r="C2342" s="235" t="n"/>
      <c r="Q2342" s="235" t="n"/>
      <c r="AF2342" s="235" t="n"/>
    </row>
    <row r="2343" ht="14.4" customHeight="1" s="185">
      <c r="C2343" s="235" t="n"/>
      <c r="Q2343" s="235" t="n"/>
      <c r="AF2343" s="235" t="n"/>
    </row>
    <row r="2344" ht="14.4" customHeight="1" s="185">
      <c r="C2344" s="235" t="n"/>
      <c r="Q2344" s="235" t="n"/>
      <c r="AF2344" s="235" t="n"/>
    </row>
    <row r="2345" ht="14.4" customHeight="1" s="185">
      <c r="C2345" s="235" t="n"/>
      <c r="Q2345" s="235" t="n"/>
      <c r="AF2345" s="235" t="n"/>
    </row>
    <row r="2346" ht="14.4" customHeight="1" s="185">
      <c r="C2346" s="235" t="n"/>
      <c r="Q2346" s="235" t="n"/>
      <c r="AF2346" s="235" t="n"/>
    </row>
    <row r="2347" ht="14.4" customHeight="1" s="185">
      <c r="C2347" s="235" t="n"/>
      <c r="Q2347" s="235" t="n"/>
      <c r="AF2347" s="235" t="n"/>
    </row>
    <row r="2348" ht="14.4" customHeight="1" s="185">
      <c r="C2348" s="235" t="n"/>
      <c r="Q2348" s="235" t="n"/>
      <c r="AF2348" s="235" t="n"/>
    </row>
    <row r="2349" ht="14.4" customHeight="1" s="185">
      <c r="A2349" s="194" t="inlineStr">
        <is>
          <t>📋 T3 — 📆 SEMAINE 10</t>
        </is>
      </c>
      <c r="C2349" s="235" t="n"/>
      <c r="Q2349" s="235" t="n"/>
      <c r="AF2349" s="235" t="n"/>
    </row>
    <row r="2350" ht="14.4" customHeight="1" s="185">
      <c r="C2350" s="235" t="n"/>
      <c r="Q2350" s="235" t="n"/>
      <c r="AF2350" s="235" t="n"/>
    </row>
    <row r="2351" ht="14.4" customHeight="1" s="185">
      <c r="C2351" s="235" t="n"/>
      <c r="Q2351" s="235" t="n"/>
      <c r="AF2351" s="235" t="n"/>
    </row>
    <row r="2352" ht="14.4" customHeight="1" s="185">
      <c r="C2352" s="235" t="n"/>
      <c r="Q2352" s="235" t="n"/>
      <c r="AF2352" s="235" t="n"/>
    </row>
    <row r="2353" ht="14.4" customHeight="1" s="185">
      <c r="C2353" s="235" t="n"/>
      <c r="Q2353" s="235" t="n"/>
      <c r="AF2353" s="235" t="n"/>
    </row>
    <row r="2354" ht="14.4" customHeight="1" s="185">
      <c r="C2354" s="235" t="n"/>
      <c r="Q2354" s="235" t="n"/>
      <c r="AF2354" s="235" t="n"/>
    </row>
    <row r="2355" ht="14.4" customHeight="1" s="185">
      <c r="C2355" s="235" t="n"/>
      <c r="Q2355" s="235" t="n"/>
      <c r="AF2355" s="235" t="n"/>
    </row>
    <row r="2356" ht="14.4" customHeight="1" s="185">
      <c r="C2356" s="235" t="n"/>
      <c r="Q2356" s="235" t="n"/>
      <c r="AF2356" s="235" t="n"/>
    </row>
    <row r="2357" ht="14.4" customHeight="1" s="185">
      <c r="C2357" s="235" t="n"/>
      <c r="Q2357" s="235" t="n"/>
      <c r="AF2357" s="235" t="n"/>
    </row>
    <row r="2358" ht="14.4" customHeight="1" s="185">
      <c r="C2358" s="235" t="n"/>
      <c r="Q2358" s="235" t="n"/>
      <c r="AF2358" s="235" t="n"/>
    </row>
    <row r="2359" ht="14.4" customHeight="1" s="185">
      <c r="C2359" s="235" t="n"/>
      <c r="Q2359" s="235" t="n"/>
      <c r="AF2359" s="235" t="n"/>
    </row>
    <row r="2360" ht="14.4" customHeight="1" s="185">
      <c r="C2360" s="235" t="n"/>
      <c r="Q2360" s="235" t="n"/>
      <c r="AF2360" s="235" t="n"/>
    </row>
    <row r="2361" ht="14.4" customHeight="1" s="185">
      <c r="C2361" s="235" t="n"/>
      <c r="Q2361" s="235" t="n"/>
      <c r="AF2361" s="235" t="n"/>
    </row>
    <row r="2362" ht="14.4" customHeight="1" s="185">
      <c r="C2362" s="235" t="n"/>
      <c r="Q2362" s="235" t="n"/>
      <c r="AF2362" s="235" t="n"/>
    </row>
    <row r="2363" ht="14.4" customHeight="1" s="185">
      <c r="C2363" s="235" t="n"/>
      <c r="Q2363" s="235" t="n"/>
      <c r="AF2363" s="235" t="n"/>
    </row>
    <row r="2364" ht="14.4" customHeight="1" s="185">
      <c r="C2364" s="235" t="n"/>
      <c r="Q2364" s="235" t="n"/>
      <c r="AF2364" s="235" t="n"/>
    </row>
    <row r="2365" ht="14.4" customHeight="1" s="185">
      <c r="C2365" s="235" t="n"/>
      <c r="Q2365" s="235" t="n"/>
      <c r="AF2365" s="235" t="n"/>
    </row>
    <row r="2366" ht="14.4" customHeight="1" s="185">
      <c r="C2366" s="235" t="n"/>
      <c r="Q2366" s="235" t="n"/>
      <c r="AF2366" s="235" t="n"/>
    </row>
    <row r="2367" ht="14.4" customHeight="1" s="185">
      <c r="C2367" s="235" t="n"/>
      <c r="Q2367" s="235" t="n"/>
      <c r="AF2367" s="235" t="n"/>
    </row>
    <row r="2368" ht="14.4" customHeight="1" s="185">
      <c r="C2368" s="235" t="n"/>
      <c r="Q2368" s="235" t="n"/>
      <c r="AF2368" s="235" t="n"/>
    </row>
    <row r="2369" ht="14.4" customHeight="1" s="185">
      <c r="C2369" s="235" t="n"/>
      <c r="Q2369" s="235" t="n"/>
      <c r="AF2369" s="235" t="n"/>
    </row>
    <row r="2370" ht="14.4" customHeight="1" s="185">
      <c r="C2370" s="235" t="n"/>
      <c r="Q2370" s="235" t="n"/>
      <c r="AF2370" s="235" t="n"/>
    </row>
    <row r="2371" ht="14.4" customHeight="1" s="185">
      <c r="C2371" s="235" t="n"/>
      <c r="Q2371" s="235" t="n"/>
      <c r="AF2371" s="235" t="n"/>
    </row>
    <row r="2372" ht="14.4" customHeight="1" s="185">
      <c r="C2372" s="235" t="n"/>
      <c r="Q2372" s="235" t="n"/>
      <c r="AF2372" s="235" t="n"/>
    </row>
    <row r="2373" ht="14.4" customHeight="1" s="185">
      <c r="C2373" s="235" t="n"/>
      <c r="Q2373" s="235" t="n"/>
      <c r="AF2373" s="235" t="n"/>
    </row>
    <row r="2374" ht="14.4" customHeight="1" s="185">
      <c r="C2374" s="235" t="n"/>
      <c r="Q2374" s="235" t="n"/>
      <c r="AF2374" s="235" t="n"/>
    </row>
    <row r="2375" ht="14.4" customHeight="1" s="185">
      <c r="C2375" s="235" t="n"/>
      <c r="Q2375" s="235" t="n"/>
      <c r="AF2375" s="235" t="n"/>
    </row>
    <row r="2376" ht="14.4" customHeight="1" s="185">
      <c r="C2376" s="235" t="n"/>
      <c r="Q2376" s="235" t="n"/>
      <c r="AF2376" s="235" t="n"/>
    </row>
    <row r="2377" ht="14.4" customHeight="1" s="185">
      <c r="C2377" s="235" t="n"/>
      <c r="Q2377" s="235" t="n"/>
      <c r="AF2377" s="235" t="n"/>
    </row>
    <row r="2378" ht="14.4" customHeight="1" s="185">
      <c r="C2378" s="235" t="n"/>
      <c r="Q2378" s="235" t="n"/>
      <c r="AF2378" s="235" t="n"/>
    </row>
    <row r="2379" ht="14.4" customHeight="1" s="185">
      <c r="C2379" s="235" t="n"/>
      <c r="Q2379" s="235" t="n"/>
      <c r="AF2379" s="235" t="n"/>
    </row>
    <row r="2380" ht="14.4" customHeight="1" s="185">
      <c r="C2380" s="235" t="n"/>
      <c r="Q2380" s="235" t="n"/>
      <c r="AF2380" s="235" t="n"/>
    </row>
    <row r="2381" ht="14.4" customHeight="1" s="185">
      <c r="C2381" s="235" t="n"/>
      <c r="Q2381" s="235" t="n"/>
      <c r="AF2381" s="235" t="n"/>
    </row>
    <row r="2382" ht="14.4" customHeight="1" s="185">
      <c r="C2382" s="235" t="n"/>
      <c r="Q2382" s="235" t="n"/>
      <c r="AF2382" s="235" t="n"/>
    </row>
    <row r="2383" ht="14.4" customHeight="1" s="185">
      <c r="C2383" s="235" t="n"/>
      <c r="Q2383" s="235" t="n"/>
      <c r="AF2383" s="235" t="n"/>
    </row>
    <row r="2384" ht="14.4" customHeight="1" s="185">
      <c r="C2384" s="235" t="n"/>
      <c r="Q2384" s="235" t="n"/>
      <c r="AF2384" s="235" t="n"/>
    </row>
    <row r="2385" ht="14.4" customHeight="1" s="185">
      <c r="C2385" s="235" t="n"/>
      <c r="Q2385" s="235" t="n"/>
      <c r="AF2385" s="235" t="n"/>
    </row>
    <row r="2386" ht="14.4" customHeight="1" s="185">
      <c r="C2386" s="235" t="n"/>
      <c r="Q2386" s="235" t="n"/>
      <c r="AF2386" s="235" t="n"/>
    </row>
    <row r="2387" ht="14.4" customHeight="1" s="185">
      <c r="C2387" s="235" t="n"/>
      <c r="Q2387" s="235" t="n"/>
      <c r="AF2387" s="235" t="n"/>
    </row>
    <row r="2388" ht="14.4" customHeight="1" s="185">
      <c r="C2388" s="235" t="n"/>
      <c r="Q2388" s="235" t="n"/>
      <c r="AF2388" s="235" t="n"/>
    </row>
    <row r="2389" ht="14.4" customHeight="1" s="185">
      <c r="C2389" s="235" t="n"/>
      <c r="Q2389" s="235" t="n"/>
      <c r="AF2389" s="235" t="n"/>
    </row>
    <row r="2390" ht="14.4" customHeight="1" s="185">
      <c r="C2390" s="235" t="n"/>
      <c r="Q2390" s="235" t="n"/>
      <c r="AF2390" s="235" t="n"/>
    </row>
    <row r="2391" ht="14.4" customHeight="1" s="185">
      <c r="C2391" s="235" t="n"/>
      <c r="Q2391" s="235" t="n"/>
      <c r="AF2391" s="235" t="n"/>
    </row>
    <row r="2392" ht="14.4" customHeight="1" s="185">
      <c r="C2392" s="235" t="n"/>
      <c r="Q2392" s="235" t="n"/>
      <c r="AF2392" s="235" t="n"/>
    </row>
    <row r="2393" ht="14.4" customHeight="1" s="185">
      <c r="C2393" s="235" t="n"/>
      <c r="Q2393" s="235" t="n"/>
      <c r="AF2393" s="235" t="n"/>
    </row>
    <row r="2394" ht="14.4" customHeight="1" s="185">
      <c r="C2394" s="235" t="n"/>
      <c r="Q2394" s="235" t="n"/>
      <c r="AF2394" s="235" t="n"/>
    </row>
    <row r="2395" ht="14.4" customHeight="1" s="185">
      <c r="C2395" s="235" t="n"/>
      <c r="Q2395" s="235" t="n"/>
      <c r="AF2395" s="235" t="n"/>
    </row>
    <row r="2396" ht="14.4" customHeight="1" s="185">
      <c r="C2396" s="235" t="n"/>
      <c r="Q2396" s="235" t="n"/>
      <c r="AF2396" s="235" t="n"/>
    </row>
    <row r="2397" ht="14.4" customHeight="1" s="185">
      <c r="C2397" s="235" t="n"/>
      <c r="Q2397" s="235" t="n"/>
      <c r="AF2397" s="235" t="n"/>
    </row>
    <row r="2398" ht="14.4" customHeight="1" s="185">
      <c r="C2398" s="235" t="n"/>
      <c r="Q2398" s="235" t="n"/>
      <c r="AF2398" s="235" t="n"/>
    </row>
    <row r="2399" ht="14.4" customHeight="1" s="185">
      <c r="C2399" s="235" t="n"/>
      <c r="Q2399" s="235" t="n"/>
      <c r="AF2399" s="235" t="n"/>
    </row>
    <row r="2400" ht="14.4" customHeight="1" s="185">
      <c r="C2400" s="235" t="n"/>
      <c r="Q2400" s="235" t="n"/>
      <c r="AF2400" s="235" t="n"/>
    </row>
    <row r="2401" ht="14.4" customHeight="1" s="185">
      <c r="C2401" s="235" t="n"/>
      <c r="Q2401" s="235" t="n"/>
      <c r="AF2401" s="235" t="n"/>
    </row>
    <row r="2402" ht="14.4" customHeight="1" s="185">
      <c r="C2402" s="235" t="n"/>
      <c r="Q2402" s="235" t="n"/>
      <c r="AF2402" s="235" t="n"/>
    </row>
    <row r="2403" ht="14.4" customHeight="1" s="185">
      <c r="C2403" s="235" t="n"/>
      <c r="Q2403" s="235" t="n"/>
      <c r="AF2403" s="235" t="n"/>
    </row>
    <row r="2404" ht="14.4" customHeight="1" s="185">
      <c r="C2404" s="235" t="n"/>
      <c r="Q2404" s="235" t="n"/>
      <c r="AF2404" s="235" t="n"/>
    </row>
    <row r="2405" ht="14.4" customHeight="1" s="185">
      <c r="C2405" s="235" t="n"/>
      <c r="Q2405" s="235" t="n"/>
      <c r="AF2405" s="235" t="n"/>
    </row>
    <row r="2406" ht="14.4" customHeight="1" s="185">
      <c r="C2406" s="235" t="n"/>
      <c r="Q2406" s="235" t="n"/>
      <c r="AF2406" s="235" t="n"/>
    </row>
    <row r="2407" ht="14.4" customHeight="1" s="185">
      <c r="C2407" s="235" t="n"/>
      <c r="Q2407" s="235" t="n"/>
      <c r="AF2407" s="235" t="n"/>
    </row>
    <row r="2408" ht="14.4" customHeight="1" s="185">
      <c r="C2408" s="235" t="n"/>
      <c r="Q2408" s="235" t="n"/>
      <c r="AF2408" s="235" t="n"/>
    </row>
    <row r="2409" ht="14.4" customHeight="1" s="185">
      <c r="C2409" s="235" t="n"/>
      <c r="Q2409" s="235" t="n"/>
      <c r="AF2409" s="235" t="n"/>
    </row>
    <row r="2410" ht="14.4" customHeight="1" s="185">
      <c r="C2410" s="235" t="n"/>
      <c r="Q2410" s="235" t="n"/>
      <c r="AF2410" s="235" t="n"/>
    </row>
    <row r="2411" ht="14.4" customHeight="1" s="185">
      <c r="C2411" s="235" t="n"/>
      <c r="Q2411" s="235" t="n"/>
      <c r="AF2411" s="235" t="n"/>
    </row>
    <row r="2412" ht="14.4" customHeight="1" s="185">
      <c r="C2412" s="235" t="n"/>
      <c r="Q2412" s="235" t="n"/>
      <c r="AF2412" s="235" t="n"/>
    </row>
    <row r="2413" ht="14.4" customHeight="1" s="185">
      <c r="C2413" s="235" t="n"/>
      <c r="Q2413" s="235" t="n"/>
      <c r="AF2413" s="235" t="n"/>
    </row>
    <row r="2414" ht="14.4" customHeight="1" s="185">
      <c r="C2414" s="235" t="n"/>
      <c r="Q2414" s="235" t="n"/>
      <c r="AF2414" s="235" t="n"/>
    </row>
    <row r="2415" ht="14.4" customHeight="1" s="185">
      <c r="C2415" s="235" t="n"/>
      <c r="Q2415" s="235" t="n"/>
      <c r="AF2415" s="235" t="n"/>
    </row>
    <row r="2416" ht="14.4" customHeight="1" s="185">
      <c r="C2416" s="235" t="n"/>
      <c r="Q2416" s="235" t="n"/>
      <c r="AF2416" s="235" t="n"/>
    </row>
    <row r="2417" ht="14.4" customHeight="1" s="185">
      <c r="C2417" s="235" t="n"/>
      <c r="Q2417" s="235" t="n"/>
      <c r="AF2417" s="235" t="n"/>
    </row>
    <row r="2418" ht="14.4" customHeight="1" s="185">
      <c r="C2418" s="235" t="n"/>
      <c r="Q2418" s="235" t="n"/>
      <c r="AF2418" s="235" t="n"/>
    </row>
    <row r="2419" ht="14.4" customHeight="1" s="185">
      <c r="C2419" s="235" t="n"/>
      <c r="Q2419" s="235" t="n"/>
      <c r="AF2419" s="235" t="n"/>
    </row>
    <row r="2420" ht="14.4" customHeight="1" s="185">
      <c r="A2420" s="194" t="inlineStr">
        <is>
          <t>📋 T3 — 📆 SEMAINE 11</t>
        </is>
      </c>
      <c r="C2420" s="235" t="n"/>
      <c r="Q2420" s="235" t="n"/>
      <c r="AF2420" s="235" t="n"/>
    </row>
    <row r="2421" ht="14.4" customHeight="1" s="185">
      <c r="C2421" s="235" t="n"/>
      <c r="Q2421" s="235" t="n"/>
      <c r="AF2421" s="235" t="n"/>
    </row>
    <row r="2422" ht="14.4" customHeight="1" s="185">
      <c r="C2422" s="235" t="n"/>
      <c r="Q2422" s="235" t="n"/>
      <c r="AF2422" s="235" t="n"/>
    </row>
    <row r="2423" ht="14.4" customHeight="1" s="185">
      <c r="C2423" s="235" t="n"/>
      <c r="Q2423" s="235" t="n"/>
      <c r="AF2423" s="235" t="n"/>
    </row>
    <row r="2424" ht="14.4" customHeight="1" s="185">
      <c r="C2424" s="235" t="n"/>
      <c r="Q2424" s="235" t="n"/>
      <c r="AF2424" s="235" t="n"/>
    </row>
    <row r="2425" ht="14.4" customHeight="1" s="185">
      <c r="C2425" s="235" t="n"/>
      <c r="Q2425" s="235" t="n"/>
      <c r="AF2425" s="235" t="n"/>
    </row>
    <row r="2426" ht="14.4" customHeight="1" s="185">
      <c r="C2426" s="235" t="n"/>
      <c r="Q2426" s="235" t="n"/>
      <c r="AF2426" s="235" t="n"/>
    </row>
    <row r="2427" ht="14.4" customHeight="1" s="185">
      <c r="C2427" s="235" t="n"/>
      <c r="Q2427" s="235" t="n"/>
      <c r="AF2427" s="235" t="n"/>
    </row>
    <row r="2428" ht="14.4" customHeight="1" s="185">
      <c r="C2428" s="235" t="n"/>
      <c r="Q2428" s="235" t="n"/>
      <c r="AF2428" s="235" t="n"/>
    </row>
    <row r="2429" ht="14.4" customHeight="1" s="185">
      <c r="C2429" s="235" t="n"/>
      <c r="Q2429" s="235" t="n"/>
      <c r="AF2429" s="235" t="n"/>
    </row>
    <row r="2430" ht="14.4" customHeight="1" s="185">
      <c r="C2430" s="235" t="n"/>
      <c r="Q2430" s="235" t="n"/>
      <c r="AF2430" s="235" t="n"/>
    </row>
    <row r="2431" ht="14.4" customHeight="1" s="185">
      <c r="C2431" s="235" t="n"/>
      <c r="Q2431" s="235" t="n"/>
      <c r="AF2431" s="235" t="n"/>
    </row>
    <row r="2432" ht="14.4" customHeight="1" s="185">
      <c r="C2432" s="235" t="n"/>
      <c r="Q2432" s="235" t="n"/>
      <c r="AF2432" s="235" t="n"/>
    </row>
    <row r="2433" ht="14.4" customHeight="1" s="185">
      <c r="C2433" s="235" t="n"/>
      <c r="Q2433" s="235" t="n"/>
      <c r="AF2433" s="235" t="n"/>
    </row>
    <row r="2434" ht="14.4" customHeight="1" s="185">
      <c r="C2434" s="235" t="n"/>
      <c r="Q2434" s="235" t="n"/>
      <c r="AF2434" s="235" t="n"/>
    </row>
    <row r="2435" ht="14.4" customHeight="1" s="185">
      <c r="C2435" s="235" t="n"/>
      <c r="Q2435" s="235" t="n"/>
      <c r="AF2435" s="235" t="n"/>
    </row>
    <row r="2436" ht="14.4" customHeight="1" s="185">
      <c r="C2436" s="235" t="n"/>
      <c r="Q2436" s="235" t="n"/>
      <c r="AF2436" s="235" t="n"/>
    </row>
    <row r="2437" ht="14.4" customHeight="1" s="185">
      <c r="C2437" s="235" t="n"/>
      <c r="Q2437" s="235" t="n"/>
      <c r="AF2437" s="235" t="n"/>
    </row>
    <row r="2438" ht="14.4" customHeight="1" s="185">
      <c r="C2438" s="235" t="n"/>
      <c r="Q2438" s="235" t="n"/>
      <c r="AF2438" s="235" t="n"/>
    </row>
    <row r="2439" ht="14.4" customHeight="1" s="185">
      <c r="C2439" s="235" t="n"/>
      <c r="Q2439" s="235" t="n"/>
      <c r="AF2439" s="235" t="n"/>
    </row>
    <row r="2440" ht="14.4" customHeight="1" s="185">
      <c r="C2440" s="235" t="n"/>
      <c r="Q2440" s="235" t="n"/>
      <c r="AF2440" s="235" t="n"/>
    </row>
    <row r="2441" ht="14.4" customHeight="1" s="185">
      <c r="C2441" s="235" t="n"/>
      <c r="Q2441" s="235" t="n"/>
      <c r="AF2441" s="235" t="n"/>
    </row>
    <row r="2442" ht="14.4" customHeight="1" s="185">
      <c r="C2442" s="235" t="n"/>
      <c r="Q2442" s="235" t="n"/>
      <c r="AF2442" s="235" t="n"/>
    </row>
    <row r="2443" ht="14.4" customHeight="1" s="185">
      <c r="C2443" s="235" t="n"/>
      <c r="Q2443" s="235" t="n"/>
      <c r="AF2443" s="235" t="n"/>
    </row>
    <row r="2444" ht="14.4" customHeight="1" s="185">
      <c r="C2444" s="235" t="n"/>
      <c r="Q2444" s="235" t="n"/>
      <c r="AF2444" s="235" t="n"/>
    </row>
    <row r="2445" ht="14.4" customHeight="1" s="185">
      <c r="C2445" s="235" t="n"/>
      <c r="Q2445" s="235" t="n"/>
      <c r="AF2445" s="235" t="n"/>
    </row>
    <row r="2446" ht="14.4" customHeight="1" s="185">
      <c r="C2446" s="235" t="n"/>
      <c r="Q2446" s="235" t="n"/>
      <c r="AF2446" s="235" t="n"/>
    </row>
    <row r="2447" ht="14.4" customHeight="1" s="185">
      <c r="C2447" s="235" t="n"/>
      <c r="Q2447" s="235" t="n"/>
      <c r="AF2447" s="235" t="n"/>
    </row>
    <row r="2448" ht="14.4" customHeight="1" s="185">
      <c r="C2448" s="235" t="n"/>
      <c r="Q2448" s="235" t="n"/>
      <c r="AF2448" s="235" t="n"/>
    </row>
    <row r="2449" ht="14.4" customHeight="1" s="185">
      <c r="C2449" s="235" t="n"/>
      <c r="Q2449" s="235" t="n"/>
      <c r="AF2449" s="235" t="n"/>
    </row>
    <row r="2450" ht="14.4" customHeight="1" s="185">
      <c r="C2450" s="235" t="n"/>
      <c r="Q2450" s="235" t="n"/>
      <c r="AF2450" s="235" t="n"/>
    </row>
    <row r="2451" ht="14.4" customHeight="1" s="185">
      <c r="C2451" s="235" t="n"/>
      <c r="Q2451" s="235" t="n"/>
      <c r="AF2451" s="235" t="n"/>
    </row>
    <row r="2452" ht="14.4" customHeight="1" s="185">
      <c r="C2452" s="235" t="n"/>
      <c r="Q2452" s="235" t="n"/>
      <c r="AF2452" s="235" t="n"/>
    </row>
    <row r="2453" ht="14.4" customHeight="1" s="185">
      <c r="C2453" s="235" t="n"/>
      <c r="Q2453" s="235" t="n"/>
      <c r="AF2453" s="235" t="n"/>
    </row>
    <row r="2454" ht="14.4" customHeight="1" s="185">
      <c r="C2454" s="235" t="n"/>
      <c r="Q2454" s="235" t="n"/>
      <c r="AF2454" s="235" t="n"/>
    </row>
    <row r="2455" ht="14.4" customHeight="1" s="185">
      <c r="C2455" s="235" t="n"/>
      <c r="Q2455" s="235" t="n"/>
      <c r="AF2455" s="235" t="n"/>
    </row>
    <row r="2456" ht="14.4" customHeight="1" s="185">
      <c r="C2456" s="235" t="n"/>
      <c r="Q2456" s="235" t="n"/>
      <c r="AF2456" s="235" t="n"/>
    </row>
    <row r="2457" ht="14.4" customHeight="1" s="185">
      <c r="C2457" s="235" t="n"/>
      <c r="Q2457" s="235" t="n"/>
      <c r="AF2457" s="235" t="n"/>
    </row>
    <row r="2458" ht="14.4" customHeight="1" s="185">
      <c r="C2458" s="235" t="n"/>
      <c r="Q2458" s="235" t="n"/>
      <c r="AF2458" s="235" t="n"/>
    </row>
    <row r="2459" ht="14.4" customHeight="1" s="185">
      <c r="C2459" s="235" t="n"/>
      <c r="Q2459" s="235" t="n"/>
      <c r="AF2459" s="235" t="n"/>
    </row>
    <row r="2460" ht="14.4" customHeight="1" s="185">
      <c r="C2460" s="235" t="n"/>
      <c r="Q2460" s="235" t="n"/>
      <c r="AF2460" s="235" t="n"/>
    </row>
    <row r="2461" ht="14.4" customHeight="1" s="185">
      <c r="C2461" s="235" t="n"/>
      <c r="Q2461" s="235" t="n"/>
      <c r="AF2461" s="235" t="n"/>
    </row>
    <row r="2462" ht="14.4" customHeight="1" s="185">
      <c r="C2462" s="235" t="n"/>
      <c r="Q2462" s="235" t="n"/>
      <c r="AF2462" s="235" t="n"/>
    </row>
    <row r="2463" ht="14.4" customHeight="1" s="185">
      <c r="C2463" s="235" t="n"/>
      <c r="Q2463" s="235" t="n"/>
      <c r="AF2463" s="235" t="n"/>
    </row>
    <row r="2464" ht="14.4" customHeight="1" s="185">
      <c r="C2464" s="235" t="n"/>
      <c r="Q2464" s="235" t="n"/>
      <c r="AF2464" s="235" t="n"/>
    </row>
    <row r="2465" ht="14.4" customHeight="1" s="185">
      <c r="C2465" s="235" t="n"/>
      <c r="Q2465" s="235" t="n"/>
      <c r="AF2465" s="235" t="n"/>
    </row>
    <row r="2466" ht="14.4" customHeight="1" s="185">
      <c r="C2466" s="235" t="n"/>
      <c r="Q2466" s="235" t="n"/>
      <c r="AF2466" s="235" t="n"/>
    </row>
    <row r="2467" ht="14.4" customHeight="1" s="185">
      <c r="C2467" s="235" t="n"/>
      <c r="Q2467" s="235" t="n"/>
      <c r="AF2467" s="235" t="n"/>
    </row>
    <row r="2468" ht="14.4" customHeight="1" s="185">
      <c r="C2468" s="235" t="n"/>
      <c r="Q2468" s="235" t="n"/>
      <c r="AF2468" s="235" t="n"/>
    </row>
    <row r="2469" ht="14.4" customHeight="1" s="185">
      <c r="C2469" s="235" t="n"/>
      <c r="Q2469" s="235" t="n"/>
      <c r="AF2469" s="235" t="n"/>
    </row>
    <row r="2470" ht="14.4" customHeight="1" s="185">
      <c r="C2470" s="235" t="n"/>
      <c r="Q2470" s="235" t="n"/>
      <c r="AF2470" s="235" t="n"/>
    </row>
    <row r="2471" ht="14.4" customHeight="1" s="185">
      <c r="C2471" s="235" t="n"/>
      <c r="Q2471" s="235" t="n"/>
      <c r="AF2471" s="235" t="n"/>
    </row>
    <row r="2472" ht="14.4" customHeight="1" s="185">
      <c r="C2472" s="235" t="n"/>
      <c r="Q2472" s="235" t="n"/>
      <c r="AF2472" s="235" t="n"/>
    </row>
    <row r="2473" ht="14.4" customHeight="1" s="185">
      <c r="C2473" s="235" t="n"/>
      <c r="Q2473" s="235" t="n"/>
      <c r="AF2473" s="235" t="n"/>
    </row>
    <row r="2474" ht="14.4" customHeight="1" s="185">
      <c r="C2474" s="235" t="n"/>
      <c r="Q2474" s="235" t="n"/>
      <c r="AF2474" s="235" t="n"/>
    </row>
    <row r="2475" ht="14.4" customHeight="1" s="185">
      <c r="C2475" s="235" t="n"/>
      <c r="Q2475" s="235" t="n"/>
      <c r="AF2475" s="235" t="n"/>
    </row>
    <row r="2476" ht="14.4" customHeight="1" s="185">
      <c r="C2476" s="235" t="n"/>
      <c r="Q2476" s="235" t="n"/>
      <c r="AF2476" s="235" t="n"/>
    </row>
    <row r="2477" ht="14.4" customHeight="1" s="185">
      <c r="C2477" s="235" t="n"/>
      <c r="Q2477" s="235" t="n"/>
      <c r="AF2477" s="235" t="n"/>
    </row>
    <row r="2478" ht="14.4" customHeight="1" s="185">
      <c r="C2478" s="235" t="n"/>
      <c r="Q2478" s="235" t="n"/>
      <c r="AF2478" s="235" t="n"/>
    </row>
    <row r="2479" ht="14.4" customHeight="1" s="185">
      <c r="C2479" s="235" t="n"/>
      <c r="Q2479" s="235" t="n"/>
      <c r="AF2479" s="235" t="n"/>
    </row>
    <row r="2480" ht="14.4" customHeight="1" s="185">
      <c r="C2480" s="235" t="n"/>
      <c r="Q2480" s="235" t="n"/>
      <c r="AF2480" s="235" t="n"/>
    </row>
    <row r="2481" ht="14.4" customHeight="1" s="185">
      <c r="C2481" s="235" t="n"/>
      <c r="Q2481" s="235" t="n"/>
      <c r="AF2481" s="235" t="n"/>
    </row>
    <row r="2482" ht="14.4" customHeight="1" s="185">
      <c r="C2482" s="235" t="n"/>
      <c r="Q2482" s="235" t="n"/>
      <c r="AF2482" s="235" t="n"/>
    </row>
    <row r="2483" ht="14.4" customHeight="1" s="185">
      <c r="C2483" s="235" t="n"/>
      <c r="Q2483" s="235" t="n"/>
      <c r="AF2483" s="235" t="n"/>
    </row>
    <row r="2484" ht="14.4" customHeight="1" s="185">
      <c r="C2484" s="235" t="n"/>
      <c r="Q2484" s="235" t="n"/>
      <c r="AF2484" s="235" t="n"/>
    </row>
    <row r="2485" ht="14.4" customHeight="1" s="185">
      <c r="C2485" s="235" t="n"/>
      <c r="Q2485" s="235" t="n"/>
      <c r="AF2485" s="235" t="n"/>
    </row>
    <row r="2486" ht="14.4" customHeight="1" s="185">
      <c r="C2486" s="235" t="n"/>
      <c r="Q2486" s="235" t="n"/>
      <c r="AF2486" s="235" t="n"/>
    </row>
    <row r="2487" ht="14.4" customHeight="1" s="185">
      <c r="C2487" s="235" t="n"/>
      <c r="Q2487" s="235" t="n"/>
      <c r="AF2487" s="235" t="n"/>
    </row>
    <row r="2488" ht="14.4" customHeight="1" s="185">
      <c r="C2488" s="235" t="n"/>
      <c r="Q2488" s="235" t="n"/>
      <c r="AF2488" s="235" t="n"/>
    </row>
    <row r="2489" ht="14.4" customHeight="1" s="185">
      <c r="C2489" s="235" t="n"/>
      <c r="Q2489" s="235" t="n"/>
      <c r="AF2489" s="235" t="n"/>
    </row>
    <row r="2490" ht="14.4" customHeight="1" s="185">
      <c r="C2490" s="235" t="n"/>
      <c r="Q2490" s="235" t="n"/>
      <c r="AF2490" s="235" t="n"/>
    </row>
    <row r="2491" ht="14.4" customHeight="1" s="185">
      <c r="A2491" s="194" t="inlineStr">
        <is>
          <t>📋 T3 — 📆 SEMAINE 12</t>
        </is>
      </c>
      <c r="C2491" s="235" t="n"/>
      <c r="Q2491" s="235" t="n"/>
      <c r="AF2491" s="235" t="n"/>
    </row>
    <row r="2492" ht="14.4" customHeight="1" s="185">
      <c r="C2492" s="235" t="n"/>
      <c r="Q2492" s="235" t="n"/>
      <c r="AF2492" s="235" t="n"/>
    </row>
    <row r="2493" ht="14.4" customHeight="1" s="185">
      <c r="C2493" s="235" t="n"/>
      <c r="Q2493" s="235" t="n"/>
      <c r="AF2493" s="235" t="n"/>
    </row>
    <row r="2494" ht="14.4" customHeight="1" s="185">
      <c r="C2494" s="235" t="n"/>
      <c r="Q2494" s="235" t="n"/>
      <c r="AF2494" s="235" t="n"/>
    </row>
    <row r="2495" ht="14.4" customHeight="1" s="185">
      <c r="C2495" s="235" t="n"/>
      <c r="Q2495" s="235" t="n"/>
      <c r="AF2495" s="235" t="n"/>
    </row>
    <row r="2496" ht="14.4" customHeight="1" s="185">
      <c r="C2496" s="235" t="n"/>
      <c r="Q2496" s="235" t="n"/>
      <c r="AF2496" s="235" t="n"/>
    </row>
    <row r="2497" ht="14.4" customHeight="1" s="185">
      <c r="C2497" s="235" t="n"/>
      <c r="Q2497" s="235" t="n"/>
      <c r="AF2497" s="235" t="n"/>
    </row>
    <row r="2498" ht="14.4" customHeight="1" s="185">
      <c r="C2498" s="235" t="n"/>
      <c r="Q2498" s="235" t="n"/>
      <c r="AF2498" s="235" t="n"/>
    </row>
    <row r="2499" ht="14.4" customHeight="1" s="185">
      <c r="C2499" s="235" t="n"/>
      <c r="Q2499" s="235" t="n"/>
      <c r="AF2499" s="235" t="n"/>
    </row>
    <row r="2500" ht="14.4" customHeight="1" s="185">
      <c r="C2500" s="235" t="n"/>
      <c r="Q2500" s="235" t="n"/>
      <c r="AF2500" s="235" t="n"/>
    </row>
    <row r="2501" ht="14.4" customHeight="1" s="185">
      <c r="C2501" s="235" t="n"/>
      <c r="Q2501" s="235" t="n"/>
      <c r="AF2501" s="235" t="n"/>
    </row>
    <row r="2502" ht="14.4" customHeight="1" s="185">
      <c r="C2502" s="235" t="n"/>
      <c r="Q2502" s="235" t="n"/>
      <c r="AF2502" s="235" t="n"/>
    </row>
    <row r="2503" ht="14.4" customHeight="1" s="185">
      <c r="C2503" s="235" t="n"/>
      <c r="Q2503" s="235" t="n"/>
      <c r="AF2503" s="235" t="n"/>
    </row>
    <row r="2504" ht="14.4" customHeight="1" s="185">
      <c r="C2504" s="235" t="n"/>
      <c r="Q2504" s="235" t="n"/>
      <c r="AF2504" s="235" t="n"/>
    </row>
    <row r="2505" ht="14.4" customHeight="1" s="185">
      <c r="C2505" s="235" t="n"/>
      <c r="Q2505" s="235" t="n"/>
      <c r="AF2505" s="235" t="n"/>
    </row>
    <row r="2506" ht="14.4" customHeight="1" s="185">
      <c r="C2506" s="235" t="n"/>
      <c r="Q2506" s="235" t="n"/>
      <c r="AF2506" s="235" t="n"/>
    </row>
    <row r="2507" ht="14.4" customHeight="1" s="185">
      <c r="C2507" s="235" t="n"/>
      <c r="Q2507" s="235" t="n"/>
      <c r="AF2507" s="235" t="n"/>
    </row>
    <row r="2508" ht="14.4" customHeight="1" s="185">
      <c r="C2508" s="235" t="n"/>
      <c r="Q2508" s="235" t="n"/>
      <c r="AF2508" s="235" t="n"/>
    </row>
    <row r="2509" ht="14.4" customHeight="1" s="185">
      <c r="C2509" s="235" t="n"/>
      <c r="Q2509" s="235" t="n"/>
      <c r="AF2509" s="235" t="n"/>
    </row>
    <row r="2510" ht="14.4" customHeight="1" s="185">
      <c r="C2510" s="235" t="n"/>
      <c r="Q2510" s="235" t="n"/>
      <c r="AF2510" s="235" t="n"/>
    </row>
    <row r="2511" ht="14.4" customHeight="1" s="185">
      <c r="C2511" s="235" t="n"/>
      <c r="Q2511" s="235" t="n"/>
      <c r="AF2511" s="235" t="n"/>
    </row>
    <row r="2512" ht="14.4" customHeight="1" s="185">
      <c r="C2512" s="235" t="n"/>
      <c r="Q2512" s="235" t="n"/>
      <c r="AF2512" s="235" t="n"/>
    </row>
    <row r="2513" ht="14.4" customHeight="1" s="185">
      <c r="C2513" s="235" t="n"/>
      <c r="Q2513" s="235" t="n"/>
      <c r="AF2513" s="235" t="n"/>
    </row>
    <row r="2514" ht="14.4" customHeight="1" s="185">
      <c r="C2514" s="235" t="n"/>
      <c r="Q2514" s="235" t="n"/>
      <c r="AF2514" s="235" t="n"/>
    </row>
    <row r="2515" ht="14.4" customHeight="1" s="185">
      <c r="C2515" s="235" t="n"/>
      <c r="Q2515" s="235" t="n"/>
      <c r="AF2515" s="235" t="n"/>
    </row>
    <row r="2516" ht="14.4" customHeight="1" s="185">
      <c r="C2516" s="235" t="n"/>
      <c r="Q2516" s="235" t="n"/>
      <c r="AF2516" s="235" t="n"/>
    </row>
    <row r="2517" ht="14.4" customHeight="1" s="185">
      <c r="C2517" s="235" t="n"/>
      <c r="Q2517" s="235" t="n"/>
      <c r="AF2517" s="235" t="n"/>
    </row>
    <row r="2518" ht="14.4" customHeight="1" s="185">
      <c r="C2518" s="235" t="n"/>
      <c r="Q2518" s="235" t="n"/>
      <c r="AF2518" s="235" t="n"/>
    </row>
    <row r="2519" ht="14.4" customHeight="1" s="185">
      <c r="C2519" s="235" t="n"/>
      <c r="Q2519" s="235" t="n"/>
      <c r="AF2519" s="235" t="n"/>
    </row>
    <row r="2520" ht="14.4" customHeight="1" s="185">
      <c r="C2520" s="235" t="n"/>
      <c r="Q2520" s="235" t="n"/>
      <c r="AF2520" s="235" t="n"/>
    </row>
    <row r="2521" ht="14.4" customHeight="1" s="185">
      <c r="C2521" s="235" t="n"/>
      <c r="Q2521" s="235" t="n"/>
      <c r="AF2521" s="235" t="n"/>
    </row>
    <row r="2522" ht="14.4" customHeight="1" s="185">
      <c r="C2522" s="235" t="n"/>
      <c r="Q2522" s="235" t="n"/>
      <c r="AF2522" s="235" t="n"/>
    </row>
    <row r="2523" ht="14.4" customHeight="1" s="185">
      <c r="C2523" s="235" t="n"/>
      <c r="Q2523" s="235" t="n"/>
      <c r="AF2523" s="235" t="n"/>
    </row>
    <row r="2524" ht="14.4" customHeight="1" s="185">
      <c r="C2524" s="235" t="n"/>
      <c r="Q2524" s="235" t="n"/>
      <c r="AF2524" s="235" t="n"/>
    </row>
    <row r="2525" ht="14.4" customHeight="1" s="185">
      <c r="C2525" s="235" t="n"/>
      <c r="Q2525" s="235" t="n"/>
      <c r="AF2525" s="235" t="n"/>
    </row>
    <row r="2526" ht="14.4" customHeight="1" s="185">
      <c r="C2526" s="235" t="n"/>
      <c r="Q2526" s="235" t="n"/>
      <c r="AF2526" s="235" t="n"/>
    </row>
    <row r="2527" ht="14.4" customHeight="1" s="185">
      <c r="C2527" s="235" t="n"/>
      <c r="Q2527" s="235" t="n"/>
      <c r="AF2527" s="235" t="n"/>
    </row>
    <row r="2528" ht="14.4" customHeight="1" s="185">
      <c r="C2528" s="235" t="n"/>
      <c r="Q2528" s="235" t="n"/>
      <c r="AF2528" s="235" t="n"/>
    </row>
    <row r="2529" ht="14.4" customHeight="1" s="185">
      <c r="C2529" s="235" t="n"/>
      <c r="Q2529" s="235" t="n"/>
      <c r="AF2529" s="235" t="n"/>
    </row>
    <row r="2530" ht="14.4" customHeight="1" s="185">
      <c r="C2530" s="235" t="n"/>
      <c r="Q2530" s="235" t="n"/>
      <c r="AF2530" s="235" t="n"/>
    </row>
    <row r="2531" ht="14.4" customHeight="1" s="185">
      <c r="C2531" s="235" t="n"/>
      <c r="Q2531" s="235" t="n"/>
      <c r="AF2531" s="235" t="n"/>
    </row>
    <row r="2532" ht="14.4" customHeight="1" s="185">
      <c r="C2532" s="235" t="n"/>
      <c r="Q2532" s="235" t="n"/>
      <c r="AF2532" s="235" t="n"/>
    </row>
    <row r="2533" ht="14.4" customHeight="1" s="185">
      <c r="C2533" s="235" t="n"/>
      <c r="Q2533" s="235" t="n"/>
      <c r="AF2533" s="235" t="n"/>
    </row>
    <row r="2534" ht="14.4" customHeight="1" s="185">
      <c r="C2534" s="235" t="n"/>
      <c r="Q2534" s="235" t="n"/>
      <c r="AF2534" s="235" t="n"/>
    </row>
    <row r="2535" ht="14.4" customHeight="1" s="185">
      <c r="C2535" s="235" t="n"/>
      <c r="Q2535" s="235" t="n"/>
      <c r="AF2535" s="235" t="n"/>
    </row>
    <row r="2536" ht="14.4" customHeight="1" s="185">
      <c r="C2536" s="235" t="n"/>
      <c r="Q2536" s="235" t="n"/>
      <c r="AF2536" s="235" t="n"/>
    </row>
    <row r="2537" ht="14.4" customHeight="1" s="185">
      <c r="C2537" s="235" t="n"/>
      <c r="Q2537" s="235" t="n"/>
      <c r="AF2537" s="235" t="n"/>
    </row>
    <row r="2538" ht="14.4" customHeight="1" s="185">
      <c r="C2538" s="235" t="n"/>
      <c r="Q2538" s="235" t="n"/>
      <c r="AF2538" s="235" t="n"/>
    </row>
    <row r="2539" ht="14.4" customHeight="1" s="185">
      <c r="C2539" s="235" t="n"/>
      <c r="Q2539" s="235" t="n"/>
      <c r="AF2539" s="235" t="n"/>
    </row>
    <row r="2540" ht="14.4" customHeight="1" s="185">
      <c r="C2540" s="235" t="n"/>
      <c r="Q2540" s="235" t="n"/>
      <c r="AF2540" s="235" t="n"/>
    </row>
    <row r="2541" ht="14.4" customHeight="1" s="185">
      <c r="C2541" s="235" t="n"/>
      <c r="Q2541" s="235" t="n"/>
      <c r="AF2541" s="235" t="n"/>
    </row>
    <row r="2542" ht="14.4" customHeight="1" s="185">
      <c r="C2542" s="235" t="n"/>
      <c r="Q2542" s="235" t="n"/>
      <c r="AF2542" s="235" t="n"/>
    </row>
    <row r="2543" ht="14.4" customHeight="1" s="185">
      <c r="C2543" s="235" t="n"/>
      <c r="Q2543" s="235" t="n"/>
      <c r="AF2543" s="235" t="n"/>
    </row>
    <row r="2544" ht="14.4" customHeight="1" s="185">
      <c r="C2544" s="235" t="n"/>
      <c r="Q2544" s="235" t="n"/>
      <c r="AF2544" s="235" t="n"/>
    </row>
    <row r="2545" ht="14.4" customHeight="1" s="185">
      <c r="C2545" s="235" t="n"/>
      <c r="Q2545" s="235" t="n"/>
      <c r="AF2545" s="235" t="n"/>
    </row>
    <row r="2546" ht="14.4" customHeight="1" s="185">
      <c r="C2546" s="235" t="n"/>
      <c r="Q2546" s="235" t="n"/>
      <c r="AF2546" s="235" t="n"/>
    </row>
    <row r="2547" ht="14.4" customHeight="1" s="185">
      <c r="C2547" s="235" t="n"/>
      <c r="Q2547" s="235" t="n"/>
      <c r="AF2547" s="235" t="n"/>
    </row>
    <row r="2548" ht="14.4" customHeight="1" s="185">
      <c r="C2548" s="235" t="n"/>
      <c r="Q2548" s="235" t="n"/>
      <c r="AF2548" s="235" t="n"/>
    </row>
    <row r="2549" ht="14.4" customHeight="1" s="185">
      <c r="C2549" s="235" t="n"/>
      <c r="Q2549" s="235" t="n"/>
      <c r="AF2549" s="235" t="n"/>
    </row>
    <row r="2550" ht="14.4" customHeight="1" s="185">
      <c r="C2550" s="235" t="n"/>
      <c r="Q2550" s="235" t="n"/>
      <c r="AF2550" s="235" t="n"/>
    </row>
    <row r="2551" ht="14.4" customHeight="1" s="185">
      <c r="C2551" s="235" t="n"/>
      <c r="Q2551" s="235" t="n"/>
      <c r="AF2551" s="235" t="n"/>
    </row>
    <row r="2552" ht="14.4" customHeight="1" s="185">
      <c r="C2552" s="235" t="n"/>
      <c r="Q2552" s="235" t="n"/>
      <c r="AF2552" s="235" t="n"/>
    </row>
    <row r="2553" ht="14.4" customHeight="1" s="185">
      <c r="C2553" s="235" t="n"/>
      <c r="Q2553" s="235" t="n"/>
      <c r="AF2553" s="235" t="n"/>
    </row>
    <row r="2554" ht="14.4" customHeight="1" s="185">
      <c r="C2554" s="235" t="n"/>
      <c r="Q2554" s="235" t="n"/>
      <c r="AF2554" s="235" t="n"/>
    </row>
    <row r="2555" ht="14.4" customHeight="1" s="185">
      <c r="C2555" s="235" t="n"/>
      <c r="Q2555" s="235" t="n"/>
      <c r="AF2555" s="235" t="n"/>
    </row>
    <row r="2556" ht="14.4" customHeight="1" s="185">
      <c r="C2556" s="235" t="n"/>
      <c r="Q2556" s="235" t="n"/>
      <c r="AF2556" s="235" t="n"/>
    </row>
    <row r="2557" ht="14.4" customHeight="1" s="185">
      <c r="C2557" s="235" t="n"/>
      <c r="Q2557" s="235" t="n"/>
      <c r="AF2557" s="235" t="n"/>
    </row>
    <row r="2558" ht="14.4" customHeight="1" s="185">
      <c r="C2558" s="235" t="n"/>
      <c r="Q2558" s="235" t="n"/>
      <c r="AF2558" s="235" t="n"/>
    </row>
    <row r="2559" ht="14.4" customHeight="1" s="185">
      <c r="C2559" s="235" t="n"/>
      <c r="Q2559" s="235" t="n"/>
      <c r="AF2559" s="235" t="n"/>
    </row>
    <row r="2560" ht="14.4" customHeight="1" s="185">
      <c r="C2560" s="235" t="n"/>
      <c r="Q2560" s="235" t="n"/>
      <c r="AF2560" s="235" t="n"/>
    </row>
    <row r="2561" ht="14.4" customHeight="1" s="185">
      <c r="C2561" s="235" t="n"/>
      <c r="Q2561" s="235" t="n"/>
      <c r="AF2561" s="235" t="n"/>
    </row>
    <row r="2562" ht="14.4" customHeight="1" s="185">
      <c r="C2562" s="235" t="n"/>
      <c r="Q2562" s="235" t="n"/>
      <c r="AF2562" s="235" t="n"/>
    </row>
    <row r="2563" ht="14.4" customHeight="1" s="185">
      <c r="C2563" s="235" t="n"/>
      <c r="Q2563" s="235" t="n"/>
      <c r="AF2563" s="235" t="n"/>
    </row>
    <row r="2564" ht="14.4" customHeight="1" s="185">
      <c r="C2564" s="235" t="n"/>
      <c r="Q2564" s="235" t="n"/>
      <c r="AF2564" s="235" t="n"/>
    </row>
    <row r="2565" ht="14.4" customHeight="1" s="185">
      <c r="C2565" s="235" t="n"/>
      <c r="Q2565" s="235" t="n"/>
      <c r="AF2565" s="235" t="n"/>
    </row>
    <row r="2566" ht="14.4" customHeight="1" s="185">
      <c r="C2566" s="235" t="n"/>
      <c r="Q2566" s="235" t="n"/>
      <c r="AF2566" s="235" t="n"/>
    </row>
    <row r="2567" ht="14.4" customHeight="1" s="185">
      <c r="C2567" s="235" t="n"/>
      <c r="Q2567" s="235" t="n"/>
      <c r="AF2567" s="235" t="n"/>
    </row>
    <row r="2568" ht="14.4" customHeight="1" s="185">
      <c r="C2568" s="235" t="n"/>
      <c r="Q2568" s="235" t="n"/>
      <c r="AF2568" s="235" t="n"/>
    </row>
    <row r="2569" ht="14.4" customHeight="1" s="185">
      <c r="C2569" s="235" t="n"/>
      <c r="Q2569" s="235" t="n"/>
      <c r="AF2569" s="235" t="n"/>
    </row>
    <row r="2570" ht="14.4" customHeight="1" s="185">
      <c r="C2570" s="235" t="n"/>
      <c r="Q2570" s="235" t="n"/>
      <c r="AF2570" s="235" t="n"/>
    </row>
    <row r="2571" ht="14.4" customHeight="1" s="185">
      <c r="C2571" s="235" t="n"/>
      <c r="Q2571" s="235" t="n"/>
      <c r="AF2571" s="235" t="n"/>
    </row>
    <row r="2572" ht="14.4" customHeight="1" s="185">
      <c r="C2572" s="235" t="n"/>
      <c r="Q2572" s="235" t="n"/>
      <c r="AF2572" s="235" t="n"/>
    </row>
    <row r="2573" ht="14.4" customHeight="1" s="185">
      <c r="C2573" s="235" t="n"/>
      <c r="Q2573" s="235" t="n"/>
      <c r="AF2573" s="235" t="n"/>
    </row>
    <row r="2574" ht="14.4" customHeight="1" s="185">
      <c r="C2574" s="235" t="n"/>
      <c r="Q2574" s="235" t="n"/>
      <c r="AF2574" s="235" t="n"/>
    </row>
    <row r="2575" ht="14.4" customHeight="1" s="185">
      <c r="C2575" s="235" t="n"/>
      <c r="Q2575" s="235" t="n"/>
      <c r="AF2575" s="235" t="n"/>
    </row>
    <row r="2576" ht="14.4" customHeight="1" s="185">
      <c r="C2576" s="235" t="n"/>
      <c r="Q2576" s="235" t="n"/>
      <c r="AF2576" s="235" t="n"/>
    </row>
    <row r="2577" ht="14.4" customHeight="1" s="185">
      <c r="C2577" s="235" t="n"/>
      <c r="Q2577" s="235" t="n"/>
      <c r="AF2577" s="235" t="n"/>
    </row>
    <row r="2578" ht="14.4" customHeight="1" s="185">
      <c r="C2578" s="235" t="n"/>
      <c r="Q2578" s="235" t="n"/>
      <c r="AF2578" s="235" t="n"/>
    </row>
    <row r="2579" ht="14.4" customHeight="1" s="185">
      <c r="C2579" s="235" t="n"/>
      <c r="Q2579" s="235" t="n"/>
      <c r="AF2579" s="235" t="n"/>
    </row>
    <row r="2580" ht="14.4" customHeight="1" s="185">
      <c r="C2580" s="235" t="n"/>
      <c r="Q2580" s="235" t="n"/>
      <c r="AF2580" s="235" t="n"/>
    </row>
    <row r="2581" ht="14.4" customHeight="1" s="185">
      <c r="C2581" s="235" t="n"/>
      <c r="Q2581" s="235" t="n"/>
      <c r="AF2581" s="235" t="n"/>
    </row>
    <row r="2582" ht="14.4" customHeight="1" s="185">
      <c r="C2582" s="235" t="n"/>
      <c r="Q2582" s="235" t="n"/>
      <c r="AF2582" s="235" t="n"/>
    </row>
    <row r="2583" ht="14.4" customHeight="1" s="185">
      <c r="C2583" s="235" t="n"/>
      <c r="Q2583" s="235" t="n"/>
      <c r="AF2583" s="235" t="n"/>
    </row>
    <row r="2584" ht="14.4" customHeight="1" s="185">
      <c r="C2584" s="235" t="n"/>
      <c r="Q2584" s="235" t="n"/>
      <c r="AF2584" s="235" t="n"/>
    </row>
    <row r="2585" ht="14.4" customHeight="1" s="185">
      <c r="C2585" s="235" t="n"/>
      <c r="Q2585" s="235" t="n"/>
      <c r="AF2585" s="235" t="n"/>
    </row>
    <row r="2586" ht="14.4" customHeight="1" s="185">
      <c r="C2586" s="235" t="n"/>
      <c r="Q2586" s="235" t="n"/>
      <c r="AF2586" s="235" t="n"/>
    </row>
    <row r="2587" ht="14.4" customHeight="1" s="185">
      <c r="C2587" s="235" t="n"/>
      <c r="Q2587" s="235" t="n"/>
      <c r="AF2587" s="235" t="n"/>
    </row>
    <row r="2588" ht="14.4" customHeight="1" s="185">
      <c r="C2588" s="235" t="n"/>
      <c r="Q2588" s="235" t="n"/>
      <c r="AF2588" s="235" t="n"/>
    </row>
    <row r="2589" ht="14.4" customHeight="1" s="185">
      <c r="C2589" s="235" t="n"/>
      <c r="Q2589" s="235" t="n"/>
      <c r="AF2589" s="235" t="n"/>
    </row>
    <row r="2590" ht="14.4" customHeight="1" s="185">
      <c r="C2590" s="235" t="n"/>
      <c r="Q2590" s="235" t="n"/>
      <c r="AF2590" s="235" t="n"/>
    </row>
    <row r="2591" ht="14.4" customHeight="1" s="185">
      <c r="C2591" s="235" t="n"/>
      <c r="Q2591" s="235" t="n"/>
      <c r="AF2591" s="235" t="n"/>
    </row>
    <row r="2592" ht="14.4" customHeight="1" s="185">
      <c r="C2592" s="235" t="n"/>
      <c r="Q2592" s="235" t="n"/>
      <c r="AF2592" s="235" t="n"/>
    </row>
    <row r="2593" ht="14.4" customHeight="1" s="185">
      <c r="C2593" s="235" t="n"/>
      <c r="Q2593" s="235" t="n"/>
      <c r="AF2593" s="235" t="n"/>
    </row>
    <row r="2594" ht="14.4" customHeight="1" s="185">
      <c r="C2594" s="235" t="n"/>
      <c r="Q2594" s="235" t="n"/>
      <c r="AF2594" s="235" t="n"/>
    </row>
    <row r="2595" ht="14.4" customHeight="1" s="185">
      <c r="C2595" s="235" t="n"/>
      <c r="Q2595" s="235" t="n"/>
      <c r="AF2595" s="235" t="n"/>
    </row>
    <row r="2596" ht="14.4" customHeight="1" s="185">
      <c r="C2596" s="235" t="n"/>
      <c r="Q2596" s="235" t="n"/>
      <c r="AF2596" s="235" t="n"/>
    </row>
    <row r="2597" ht="14.4" customHeight="1" s="185">
      <c r="C2597" s="235" t="n"/>
      <c r="Q2597" s="235" t="n"/>
      <c r="AF2597" s="235" t="n"/>
    </row>
    <row r="2598" ht="14.4" customHeight="1" s="185">
      <c r="C2598" s="235" t="n"/>
      <c r="Q2598" s="235" t="n"/>
      <c r="AF2598" s="235" t="n"/>
    </row>
    <row r="2599" ht="14.4" customHeight="1" s="185">
      <c r="C2599" s="235" t="n"/>
      <c r="Q2599" s="235" t="n"/>
      <c r="AF2599" s="235" t="n"/>
    </row>
    <row r="2600" ht="14.4" customHeight="1" s="185">
      <c r="C2600" s="235" t="n"/>
      <c r="Q2600" s="235" t="n"/>
      <c r="AF2600" s="235" t="n"/>
    </row>
  </sheetData>
  <sheetProtection selectLockedCells="0" selectUnlockedCells="0" sheet="1" objects="0" insertRows="1" insertHyperlinks="1" autoFilter="1" scenarios="0" formatColumns="1" deleteColumns="1" insertColumns="1" pivotTables="1" deleteRows="1" formatCells="1" formatRows="1" sort="1" password="D6AB"/>
  <mergeCells count="149">
    <mergeCell ref="A854:B854"/>
    <mergeCell ref="D146:G146"/>
    <mergeCell ref="AO288:AQ288"/>
    <mergeCell ref="A73:B73"/>
    <mergeCell ref="AR146:AT146"/>
    <mergeCell ref="A589:B589"/>
    <mergeCell ref="A712:B712"/>
    <mergeCell ref="AC4:AE4"/>
    <mergeCell ref="K288:M288"/>
    <mergeCell ref="A606:B606"/>
    <mergeCell ref="A501:B501"/>
    <mergeCell ref="A305:B305"/>
    <mergeCell ref="AR359:AT359"/>
    <mergeCell ref="A836:B836"/>
    <mergeCell ref="H75:J75"/>
    <mergeCell ref="A286:B286"/>
    <mergeCell ref="A214:B214"/>
    <mergeCell ref="N288:P288"/>
    <mergeCell ref="A163:B163"/>
    <mergeCell ref="A285:B285"/>
    <mergeCell ref="A714:B714"/>
    <mergeCell ref="H288:J288"/>
    <mergeCell ref="A3:Q3"/>
    <mergeCell ref="A251:B251"/>
    <mergeCell ref="Z288:AB288"/>
    <mergeCell ref="K146:M146"/>
    <mergeCell ref="N4:P4"/>
    <mergeCell ref="A126:B126"/>
    <mergeCell ref="A109:B109"/>
    <mergeCell ref="A853:B853"/>
    <mergeCell ref="A2:AU2"/>
    <mergeCell ref="A802:B802"/>
    <mergeCell ref="AC146:AE146"/>
    <mergeCell ref="AL359:AN359"/>
    <mergeCell ref="A711:B711"/>
    <mergeCell ref="S146:V146"/>
    <mergeCell ref="A782:B782"/>
    <mergeCell ref="D4:G4"/>
    <mergeCell ref="A819:B819"/>
    <mergeCell ref="AH288:AK288"/>
    <mergeCell ref="AH359:AK359"/>
    <mergeCell ref="S359:V359"/>
    <mergeCell ref="W75:Y75"/>
    <mergeCell ref="A339:B339"/>
    <mergeCell ref="A623:B623"/>
    <mergeCell ref="A694:B694"/>
    <mergeCell ref="A359:B359"/>
    <mergeCell ref="AH217:AK217"/>
    <mergeCell ref="S3:AF3"/>
    <mergeCell ref="S4:V4"/>
    <mergeCell ref="S75:V75"/>
    <mergeCell ref="N146:P146"/>
    <mergeCell ref="A268:B268"/>
    <mergeCell ref="AO4:AQ4"/>
    <mergeCell ref="A217:B217"/>
    <mergeCell ref="A572:B572"/>
    <mergeCell ref="A376:B376"/>
    <mergeCell ref="S217:V217"/>
    <mergeCell ref="A428:B428"/>
    <mergeCell ref="N359:P359"/>
    <mergeCell ref="K4:M4"/>
    <mergeCell ref="D359:G359"/>
    <mergeCell ref="A322:B322"/>
    <mergeCell ref="W4:Y4"/>
    <mergeCell ref="AR75:AT75"/>
    <mergeCell ref="A234:B234"/>
    <mergeCell ref="AO359:AQ359"/>
    <mergeCell ref="A641:B641"/>
    <mergeCell ref="A660:B660"/>
    <mergeCell ref="K217:M217"/>
    <mergeCell ref="A180:B180"/>
    <mergeCell ref="D75:G75"/>
    <mergeCell ref="W146:Y146"/>
    <mergeCell ref="W217:Y217"/>
    <mergeCell ref="A481:B481"/>
    <mergeCell ref="AO217:AQ217"/>
    <mergeCell ref="H4:J4"/>
    <mergeCell ref="A765:B765"/>
    <mergeCell ref="Z75:AB75"/>
    <mergeCell ref="Z359:AB359"/>
    <mergeCell ref="A569:B569"/>
    <mergeCell ref="A143:B143"/>
    <mergeCell ref="A92:B92"/>
    <mergeCell ref="AH3:AU3"/>
    <mergeCell ref="K75:M75"/>
    <mergeCell ref="A731:B731"/>
    <mergeCell ref="AL217:AN217"/>
    <mergeCell ref="H359:J359"/>
    <mergeCell ref="AR4:AT4"/>
    <mergeCell ref="A570:B570"/>
    <mergeCell ref="A677:B677"/>
    <mergeCell ref="A427:B427"/>
    <mergeCell ref="A498:B498"/>
    <mergeCell ref="H217:J217"/>
    <mergeCell ref="AR217:AT217"/>
    <mergeCell ref="A75:B75"/>
    <mergeCell ref="K359:M359"/>
    <mergeCell ref="A356:B356"/>
    <mergeCell ref="A640:B640"/>
    <mergeCell ref="A55:B55"/>
    <mergeCell ref="D217:G217"/>
    <mergeCell ref="A21:B21"/>
    <mergeCell ref="N217:P217"/>
    <mergeCell ref="A748:B748"/>
    <mergeCell ref="A499:B499"/>
    <mergeCell ref="Z146:AB146"/>
    <mergeCell ref="Z217:AB217"/>
    <mergeCell ref="AH4:AK4"/>
    <mergeCell ref="AC359:AE359"/>
    <mergeCell ref="A4:B4"/>
    <mergeCell ref="A38:B38"/>
    <mergeCell ref="AH146:AK146"/>
    <mergeCell ref="AC217:AE217"/>
    <mergeCell ref="AC288:AE288"/>
    <mergeCell ref="N75:P75"/>
    <mergeCell ref="A518:B518"/>
    <mergeCell ref="A785:B785"/>
    <mergeCell ref="AL75:AN75"/>
    <mergeCell ref="AL146:AN146"/>
    <mergeCell ref="A197:B197"/>
    <mergeCell ref="A146:B146"/>
    <mergeCell ref="A430:B430"/>
    <mergeCell ref="A552:B552"/>
    <mergeCell ref="A535:B535"/>
    <mergeCell ref="AH75:AK75"/>
    <mergeCell ref="AL288:AN288"/>
    <mergeCell ref="A643:B643"/>
    <mergeCell ref="A410:B410"/>
    <mergeCell ref="AO146:AQ146"/>
    <mergeCell ref="A1:AU1"/>
    <mergeCell ref="Z4:AB4"/>
    <mergeCell ref="A447:B447"/>
    <mergeCell ref="W288:Y288"/>
    <mergeCell ref="AL4:AN4"/>
    <mergeCell ref="A393:B393"/>
    <mergeCell ref="A464:B464"/>
    <mergeCell ref="D288:G288"/>
    <mergeCell ref="A144:B144"/>
    <mergeCell ref="A215:B215"/>
    <mergeCell ref="A72:B72"/>
    <mergeCell ref="AC75:AE75"/>
    <mergeCell ref="W359:Y359"/>
    <mergeCell ref="H146:J146"/>
    <mergeCell ref="AO75:AQ75"/>
    <mergeCell ref="A288:B288"/>
    <mergeCell ref="A357:B357"/>
    <mergeCell ref="AR288:AT288"/>
    <mergeCell ref="S288:V288"/>
    <mergeCell ref="A783:B783"/>
  </mergeCells>
  <conditionalFormatting sqref="D4:D5 D6:P21 D22 D23:AE38 D39 D40:AE55 D56 D57:Q74 D75:D76 D77:AE92 D93 D94:AE109 D110 D111:AE126 D127 D128:Q145 D146:D147 D148:AE163 D164 D165:AE180 D181 D182:AE197 D198 D199:Q216 D217:D218 D219:AE234 D235 D236:AE251 D252 D253:AE268 D269 D270:Q287 D288:D289 D290:AE305 D306 D307:AE322 D323 D324:AE339 D340 D341:Q358 D359:D360 D361:AE376 D377 D378:AE393 D394 D395:AE410 D411 D412:AE430 D431 D432:AE447 D448 D449:AE464 D465 D466:AE481 D482 D483:AE501 D502 D503:AE518 D519 D520:AE535 D536 D537:AE552 D553 D554:AE572 D573 D574:AE589 D590 D591:AE606 D607 D608:AE623 D624 D625:AE643 D644 D645:AE660 D661 D662:AE677 D678 D679:AE694 D695 D696:AE714 D715 D716:AE731 D732 D733:AE748 D749 D750:AE765 D766 D767:AE785 D786 D787:AE802 D803 D804:AE819 D820 D821:AE836 D837 D838:AE854 H4:H5 H22 H39 H56 H75:H76 H93 H110 H127 H146:H147 H164 H181 H198 H217:H218 H235 H252 H269 H288:H289 H306 H323 H340 H359:H360 H377 H394 H411 H431 H448 H465 H482 H502 H519 H536 H553 H573 H590 H607 H624 H644 H661 H678 H695 H715 H732 H749 H766 H786 H803 H820 H837 K4:K5 K22 K39 K56 K75:K76 K93 K110 K127 K146:K147 K164 K181 K198 K217:K218 K235 K252 K269 K288:K289 K306 K323 K340 K359:K360 K377 K394 K411 K431 K448 K465 K482 K502 K519 K536 K553 K573 K590 K607 K624 K644 K661 K678 K695 K715 K732 K749 K766 K786 K803 K820 K837 N4:N5 N22 N39 N56 N75:N76 N93 N110 N127 N146:N147 N164 N181 N198 N217:N218 N235 N252 N269 N288:N289 N306 N323 N340 N359:N360 N377 N394 N411 N431 N448 N465 N482 N502 N519 N536 N553 N573 N590 N607 N624 N644 N661 N678 N695 N715 N732 N749 N766 N786 N803 N820 N837 Q4:Q21 Q22:S22 Q39:S39 Q56:S56 Q75 Q76:S76 Q93:S93 Q110:S110 Q127:S127 Q146 Q147:S147 Q164:S164 Q181:S181 Q198:S198 Q217 Q218:S218 Q235:S235 Q252:S252 Q269:S269 Q288 Q289:S289 Q306:S306 Q323:S323 Q340:S340 Q359 Q360:S360 Q377:S377 Q394:S394 Q411:S411 Q431:S431 Q448:S448 Q465:S465 Q482:S482 Q502:S502 Q519:S519 Q536:S536 Q553:S553 Q573:S573 Q590:S590 Q607:S607 Q624:S624 Q644:S644 Q661:S661 Q678:S678 Q695:S695 Q715:S715 Q732:S732 Q749:S749 Q766:S766 Q786:S786 Q803:S803 Q820:S820 Q837:S837 R6:AE21 R57:R75 R128:R146 R199:R217 R270:R288 R341:R359 S4:S5 S57:AE74 S75 S128:AE145 S146 S199:AE216 S217 S270:AE287 S288 S341:AE358 S359 W4:W5 W22 W39 W56 W75:W76 W93 W110 W127 W146:W147 W164 W181 W198 W217:W218 W235 W252 W269 W288:W289 W306 W323 W340 W359:W360 W377 W394 W411 W431 W448 W465 W482 W502 W519 W536 W553 W573 W590 W607 W624 W644 W661 W678 W695 W715 W732 W749 W766 W786 W803 W820 W837 Z4:Z5 Z22 Z39 Z56 Z75:Z76 Z93 Z110 Z127 Z146:Z147 Z164 Z181 Z198 Z217:Z218 Z235 Z252 Z269 Z288:Z289 Z306 Z323 Z340 Z359:Z360 Z377 Z394 Z411 Z431 Z448 Z465 Z482 Z502 Z519 Z536 Z553 Z573 Z590 Z607 Z624 Z644 Z661 Z678 Z695 Z715 Z732 Z749 Z766 Z786 Z803 Z820 Z837 AC4:AC5 AC22 AC39 AC56 AC75:AC76 AC93 AC110 AC127 AC146:AC147 AC164 AC181 AC198 AC217:AC218 AC235 AC252 AC269 AC288:AC289 AC306 AC323 AC340 AC359:AC360 AC377 AC394 AC411 AC431 AC448 AC465 AC482 AC502 AC519 AC536 AC553 AC573 AC590 AC607 AC624 AC644 AC661 AC678 AC695 AC715 AC732 AC749 AC766 AC786 AC803 AC820 AC837 AF4:AF854 AG5:AG854 AH4:AH5 AH6:AT21 AH22 AH23:AT38 AH39 AH40:AT55 AH56 AH57:AT74 AH75:AH76 AH77:AT92 AH93 AH94:AT109 AH110 AH111:AT126 AH127 AH128:AT145 AH146:AH147 AH148:AT163 AH164 AH165:AT180 AH181 AH182:AT197 AH198 AH199:AT216 AH217:AH218 AH219:AT234 AH235 AH236:AT251 AH252 AH253:AT268 AH269 AH270:AT287 AH288:AH289 AH290:AT305 AH306 AH307:AT322 AH323 AH324:AT339 AH340 AH341:AT358 AH359:AH360 AH361:AT376 AH377 AH378:AT393 AH394 AH395:AT410 AH411 AH412:AT430 AH431 AH432:AT447 AH448 AH449:AT464 AH465 AH466:AT481 AH482 AH483:AT501 AH502 AH503:AT518 AH519 AH520:AT535 AH536 AH537:AT552 AH553 AH554:AT572 AH573 AH574:AT589 AH590 AH591:AT606 AH607 AH608:AT623 AH624 AH625:AT643 AH644 AH645:AT660 AH661 AH662:AT677 AH678 AH679:AT694 AH695 AH696:AT714 AH715 AH716:AT731 AH732 AH733:AT748 AH749 AH750:AT765 AH766 AH767:AT785 AH786 AH787:AT802 AH803 AH804:AT819 AH820 AH821:AT836 AH837 AH838:AT854 AL4:AL5 AL22 AL39 AL56 AL75:AL76 AL93 AL110 AL127 AL146:AL147 AL164 AL181 AL198 AL217:AL218 AL235 AL252 AL269 AL288:AL289 AL306 AL323 AL340 AL359:AL360 AL377 AL394 AL411 AL431 AL448 AL465 AL482 AL502 AL519 AL536 AL553 AL573 AL590 AL607 AL624 AL644 AL661 AL678 AL695 AL715 AL732 AL749 AL766 AL786 AL803 AL820 AL837 AO4:AO5 AO22 AO39 AO56 AO75:AO76 AO93 AO110 AO127 AO146:AO147 AO164 AO181 AO198 AO217:AO218 AO235 AO252 AO269 AO288:AO289 AO306 AO323 AO340 AO359:AO360 AO377 AO394 AO411 AO431 AO448 AO465 AO482 AO502 AO519 AO536 AO553 AO573 AO590 AO607 AO624 AO644 AO661 AO678 AO695 AO715 AO732 AO749 AO766 AO786 AO803 AO820 AO837 AR4:AR5 AR22 AR39 AR56 AR75:AR76 AR93 AR110 AR127 AR146:AR147 AR164 AR181 AR198 AR217:AR218 AR235 AR252 AR269 AR288:AR289 AR306 AR323 AR340 AR359:AR360 AR377 AR394 AR411 AR431 AR448 AR465 AR482 AR502 AR519 AR536 AR553 AR573 AR590 AR607 AR624 AR644 AR661 AR678 AR695 AR715 AR732 AR749 AR766 AR786 AR803 AR820 AR837 AU4:AU854">
    <cfRule type="cellIs" rank="0" priority="2" equalAverage="0" operator="equal" aboveAverage="0" dxfId="0" text="" percent="0" bottom="0">
      <formula>1</formula>
    </cfRule>
    <cfRule type="cellIs" rank="0" priority="3" equalAverage="0" operator="equal" aboveAverage="0" dxfId="1" text="" percent="0" bottom="0">
      <formula>2</formula>
    </cfRule>
    <cfRule type="cellIs" rank="0" priority="4" equalAverage="0" operator="equal" aboveAverage="0" dxfId="2" text="" percent="0" bottom="0">
      <formula>3</formula>
    </cfRule>
    <cfRule type="cellIs" rank="0" priority="5" equalAverage="0" operator="equal" aboveAverage="0" dxfId="3" text="" percent="0" bottom="0">
      <formula>4</formula>
    </cfRule>
  </conditionalFormatting>
  <dataValidations count="2">
    <dataValidation sqref="C5 C22 C39 C56 C76 C93 C110 C127 C147 C164 C181 C198 C218 C235 C252 C269 C289 C306 C323 C340 C360 C377 C394 C411 C431 C448 C465 C482 C502 C519 C536 C553 C573 C590 C607 C624 C644 C661 C678 C695 C715 C732 C749 C766 C786 C803 C820 C837 Q5 Q22 Q39 Q56 Q76 Q93 Q110 Q127 Q147 Q164 Q181 Q198 Q218 Q235 Q252 Q269 Q289 Q306 Q323 Q340 Q360 Q377 Q394 Q411 Q431 Q448 Q465 Q482 Q502 Q519 Q536 Q553 Q573 Q590 Q607 Q624 Q644 Q661 Q678 Q695 Q715 Q732 Q749 Q766 Q786 Q803 Q820 Q837 AF5 AF22 AF39 AF56 AF76 AF93 AF110 AF127 AF147 AF164 AF181 AF198 AF218 AF235 AF252 AF269 AF289 AF306 AF323 AF340 AF360 AF377 AF394 AF411 AF431 AF448 AF465 AF482 AF502 AF519 AF536 AF553 AF573 AF590 AF607 AF624 AF644 AF661 AF678 AF695 AF715 AF732 AF749 AF766 AF786 AF803 AF820 AF837" showDropDown="0" showInputMessage="1" showErrorMessage="1" allowBlank="1" type="list" errorStyle="stop" operator="equal">
      <formula1>"Jeu coopératif,Sport collectif,Course/Relais,Parcours moteur,Jeu de rôle,Atelier créatif,Arts plastiques,Danse/Expression,Théâtre,Jeu de société,Randonnée/Nature,Cuisine/Jardinage,Musique,Conte/Lecture,Autre"</formula1>
      <formula2>0</formula2>
    </dataValidation>
    <dataValidation sqref="D6:P20 D23:P37 D40:P54 D57:P71 D77:P91 D94:P108 D111:P125 D128:P142 D148:P162 D165:P179 D182:P196 D199:P213 D219:P233 D236:P250 D253:P267 D270:P284 D290:P304 D307:P321 D324:P338 D341:P355 D361:P375 D378:P392 D395:P409 D412:P426 D432:P446 D449:P463 D466:P480 D483:P497 D503:P517 D520:P534 D537:P551 D554:P568 D574:P588 D591:P605 D608:P622 D625:P639 D645:P659 D662:P676 D679:P693 D696:P710 D716:P730 D733:P747 D750:P764 D767:P781 D787:P801 D804:P818 D821:P835 D838:P852 S6:AE20 S23:AE37 S40:AE54 S57:AE71 S77:AE91 S94:AE108 S111:AE125 S128:AE142 S148:AE162 S165:AE179 S182:AE196 S199:AE213 S219:AE233 S236:AE250 S253:AE267 S270:AE284 S290:AE304 S307:AE321 S324:AE338 S341:AE355 S361:AE375 S378:AE392 S395:AE409 S412:AE426 S432:AE446 S449:AE463 S466:AE480 S483:AE497 S503:AE517 S520:AE534 S537:AE551 S554:AE568 S574:AE588 S591:AE605 S608:AE622 S625:AE639 S645:AE659 S662:AE676 S679:AE693 S696:AE710 S716:AE730 S733:AE747 S750:AE764 S767:AE781 S787:AE801 S804:AE818 S821:AE835 S838:AE852 AH6:AT20 AH23:AT37 AH40:AT54 AH57:AT71 AH77:AT91 AH94:AT108 AH111:AT125 AH128:AT142 AH148:AT162 AH165:AT179 AH182:AT196 AH199:AT213 AH219:AT233 AH236:AT250 AH253:AT267 AH270:AT284 AH290:AT304 AH307:AT321 AH324:AT338 AH341:AT355 AH361:AT375 AH378:AT392 AH395:AT409 AH412:AT426 AH432:AT446 AH449:AT463 AH466:AT480 AH483:AT497 AH503:AT517 AH520:AT534 AH537:AT551 AH554:AT568 AH574:AT588 AH591:AT605 AH608:AT622 AH625:AT639 AH645:AT659 AH662:AT676 AH679:AT693 AH696:AT710 AH716:AT730 AH733:AT747 AH750:AT764 AH767:AT781 AH787:AT801 AH804:AT818 AH821:AT835 AH838:AT852" showDropDown="0" showInputMessage="1" showErrorMessage="1" allowBlank="1" type="list" errorStyle="stop" operator="equal">
      <formula1>"1,2,3,4"</formula1>
      <formula2>0</formula2>
    </dataValidation>
  </dataValidations>
  <printOptions horizontalCentered="0" verticalCentered="0" headings="0" gridLines="0" gridLinesSet="1"/>
  <pageMargins left="0.7" right="0.7" top="0.3" bottom="0.3" header="0.3" footer="0.3"/>
  <pageSetup orientation="portrait" paperSize="9" scale="100" fitToHeight="1" fitToWidth="1" pageOrder="downThenOver" blackAndWhite="0" draft="0" horizontalDpi="300" verticalDpi="300" copies="1"/>
  <headerFooter differentOddEven="0" differentFirst="1">
    <oddHeader/>
    <oddFooter/>
    <evenHeader/>
    <evenFooter/>
    <firstHeader/>
    <firstFooter/>
  </headerFooter>
</worksheet>
</file>

<file path=xl/worksheets/sheet7.xml><?xml version="1.0" encoding="utf-8"?>
<worksheet xmlns="http://schemas.openxmlformats.org/spreadsheetml/2006/main">
  <sheetPr filterMode="0">
    <tabColor rgb="FF7030A0"/>
    <outlinePr summaryBelow="1" summaryRight="1"/>
    <pageSetUpPr fitToPage="0"/>
  </sheetPr>
  <dimension ref="A1:N53"/>
  <sheetViews>
    <sheetView showFormulas="0" showGridLines="1" showRowColHeaders="1" showZeros="1" rightToLeft="0" tabSelected="0" showOutlineSymbols="1" defaultGridColor="1" view="normal" topLeftCell="A1" colorId="64" zoomScale="100" zoomScaleNormal="100" zoomScalePageLayoutView="60" workbookViewId="0">
      <selection pane="topLeft" activeCell="A1" activeCellId="0" sqref="A1"/>
    </sheetView>
  </sheetViews>
  <sheetFormatPr baseColWidth="8" defaultColWidth="8.9140625" defaultRowHeight="14.4" zeroHeight="0" outlineLevelRow="1"/>
  <cols>
    <col width="17.83" customWidth="1" style="194" min="1" max="1"/>
    <col width="7.88" customWidth="1" style="194" min="2" max="4"/>
    <col width="10.03" customWidth="1" style="194" min="5" max="5"/>
    <col width="11.4" customWidth="1" style="194" min="6" max="6"/>
    <col width="12.86" customWidth="1" style="194" min="7" max="7"/>
    <col width="8.91" customWidth="1" style="194" min="8" max="16384"/>
  </cols>
  <sheetData>
    <row r="1" ht="40.05" customHeight="1" s="185">
      <c r="A1" s="274" t="inlineStr">
        <is>
          <t>👤 SUIVI INDIVIDUEL DE L'ENFANT</t>
        </is>
      </c>
    </row>
    <row r="2" ht="13.8" customHeight="1" s="185"/>
    <row r="3" ht="19.7" customHeight="1" s="185">
      <c r="A3" s="275" t="inlineStr">
        <is>
          <t>📌 Enfant N° :</t>
        </is>
      </c>
      <c r="B3" s="276" t="n">
        <v>5</v>
      </c>
      <c r="C3" s="277">
        <f t="array" ref="C3:C3">IFERROR(INDEX(Liste_Enfants!B4:B53,B3)&amp;" "&amp;INDEX(Liste_Enfants!C4:C53,B3),"")</f>
        <v/>
      </c>
      <c r="F3" s="278">
        <f t="array" ref="F3:F3">IFERROR("🏫 Classe "&amp;INDEX(Liste_Enfants!E4:E53,B3),"")</f>
        <v/>
      </c>
      <c r="G3" s="194">
        <f t="array" ref="G3:G3">IFERROR(INDEX(Liste_Enfants!D4:D53,B3)&amp;" ans","")</f>
        <v/>
      </c>
      <c r="H3" s="279">
        <f t="array" ref="H3:H3">"Classe "&amp;INDEX(Liste_Enfants!E4:E53,B3)</f>
        <v/>
      </c>
      <c r="I3" s="279">
        <f t="array" ref="I3:I3">COUNTIF(INDEX(Liste_Enfants!E4:E53,1):INDEX(Liste_Enfants!E4:E53,B3),INDEX(Liste_Enfants!E4:E53,B3))</f>
        <v/>
      </c>
      <c r="J3" s="279">
        <f t="array" ref="J3:J3">INDEX(Liste_Enfants!E4:E53,B3)</f>
        <v/>
      </c>
    </row>
    <row r="4" ht="13.8" customHeight="1" s="185">
      <c r="A4" s="280" t="inlineStr">
        <is>
          <t>📊 Moy. T1</t>
        </is>
      </c>
      <c r="C4" s="281" t="inlineStr">
        <is>
          <t>📊 Moy. T2</t>
        </is>
      </c>
      <c r="E4" s="282" t="inlineStr">
        <is>
          <t>📊 Moy. T3</t>
        </is>
      </c>
      <c r="G4" s="248" t="inlineStr">
        <is>
          <t>🏆 Annuelle</t>
        </is>
      </c>
    </row>
    <row r="5" ht="30" customHeight="1" s="185">
      <c r="A5" s="283">
        <f>IFERROR(ROUND(AVERAGE(B7:B19),1),"—")</f>
        <v/>
      </c>
      <c r="C5" s="284">
        <f>IFERROR(ROUND(AVERAGE(C7:C19),1),"—")</f>
        <v/>
      </c>
      <c r="E5" s="285">
        <f>IFERROR(ROUND(AVERAGE(D7:D19),1),"—")</f>
        <v/>
      </c>
      <c r="G5" s="286">
        <f>IFERROR(ROUND(AVERAGE(E7:E19),1),"—")</f>
        <v/>
      </c>
    </row>
    <row r="6" ht="13.8" customHeight="1" s="185">
      <c r="A6" s="287" t="inlineStr">
        <is>
          <t>📊 BILAN DES 13 COMPÉTENCES</t>
        </is>
      </c>
    </row>
    <row r="7" ht="13.8" customHeight="1" s="185">
      <c r="A7" s="288" t="inlineStr">
        <is>
          <t>Compétence</t>
        </is>
      </c>
      <c r="B7" s="289" t="inlineStr">
        <is>
          <t>T1</t>
        </is>
      </c>
      <c r="C7" s="289" t="inlineStr">
        <is>
          <t>T2</t>
        </is>
      </c>
      <c r="D7" s="289" t="inlineStr">
        <is>
          <t>T3</t>
        </is>
      </c>
      <c r="E7" s="289" t="inlineStr">
        <is>
          <t>Annuelle</t>
        </is>
      </c>
      <c r="F7" s="289" t="inlineStr">
        <is>
          <t>Progression</t>
        </is>
      </c>
      <c r="G7" s="290" t="inlineStr">
        <is>
          <t>Niveau</t>
        </is>
      </c>
    </row>
    <row r="8" ht="13.8" customHeight="1" s="185">
      <c r="A8" s="291" t="inlineStr">
        <is>
          <t>Respect des règles</t>
        </is>
      </c>
      <c r="B8" s="292">
        <f t="array" ref="B8:B8">IFERROR(INDEX($B$41:$M$41,(MATCH($J$3,{"A","B","C","D"},0)-1)*3+1),"")</f>
        <v/>
      </c>
      <c r="C8" s="292">
        <f t="array" ref="C8:C8">IFERROR(INDEX($B$41:$M$41,(MATCH($J$3,{"A","B","C","D"},0)-1)*3+2),"")</f>
        <v/>
      </c>
      <c r="D8" s="292">
        <f t="array" ref="D8:D8">IFERROR(INDEX($B$41:$M$41,(MATCH($J$3,{"A","B","C","D"},0)-1)*3+3),"")</f>
        <v/>
      </c>
      <c r="E8" s="293">
        <f>IFERROR(ROUND(AVERAGE(B8,C8,D8),1),"")</f>
        <v/>
      </c>
      <c r="F8" s="294">
        <f>IFERROR(IF(OR(B8="",D8=""),"",IF(D8-B8&gt;0,"↗ +"&amp;TEXT(D8-B8,"0.0"),IF(D8-B8&lt;0,"↘ "&amp;TEXT(D8-B8,"0.0"),"→ Stable"))),"")</f>
        <v/>
      </c>
      <c r="G8" s="295">
        <f>IF(E8="","",IF(E8&gt;=3.5,"⭐ Maîtrisé",IF(E8&gt;=3,"✅ Acquis",IF(E8&gt;=2,"🔶 En cours","🔴 Non acquis"))))</f>
        <v/>
      </c>
    </row>
    <row r="9" ht="13.8" customHeight="1" s="185">
      <c r="A9" s="291" t="inlineStr">
        <is>
          <t>Coopération</t>
        </is>
      </c>
      <c r="B9" s="292">
        <f t="array" ref="B9:B9">IFERROR(INDEX($B$42:$M$42,(MATCH($J$3,{"A","B","C","D"},0)-1)*3+1),"")</f>
        <v/>
      </c>
      <c r="C9" s="292">
        <f t="array" ref="C9:C9">IFERROR(INDEX($B$42:$M$42,(MATCH($J$3,{"A","B","C","D"},0)-1)*3+2),"")</f>
        <v/>
      </c>
      <c r="D9" s="292">
        <f t="array" ref="D9:D9">IFERROR(INDEX($B$42:$M$42,(MATCH($J$3,{"A","B","C","D"},0)-1)*3+3),"")</f>
        <v/>
      </c>
      <c r="E9" s="293">
        <f>IFERROR(ROUND(AVERAGE(B9,C9,D9),1),"")</f>
        <v/>
      </c>
      <c r="F9" s="294">
        <f>IFERROR(IF(OR(B9="",D9=""),"",IF(D9-B9&gt;0,"↗ +"&amp;TEXT(D9-B9,"0.0"),IF(D9-B9&lt;0,"↘ "&amp;TEXT(D9-B9,"0.0"),"→ Stable"))),"")</f>
        <v/>
      </c>
      <c r="G9" s="295">
        <f>IF(E9="","",IF(E9&gt;=3.5,"⭐ Maîtrisé",IF(E9&gt;=3,"✅ Acquis",IF(E9&gt;=2,"🔶 En cours","🔴 Non acquis"))))</f>
        <v/>
      </c>
    </row>
    <row r="10" ht="13.8" customHeight="1" s="185">
      <c r="A10" s="291" t="inlineStr">
        <is>
          <t>Communication</t>
        </is>
      </c>
      <c r="B10" s="292">
        <f t="array" ref="B10:B10">IFERROR(INDEX($B$43:$M$43,(MATCH($J$3,{"A","B","C","D"},0)-1)*3+1),"")</f>
        <v/>
      </c>
      <c r="C10" s="292">
        <f t="array" ref="C10:C10">IFERROR(INDEX($B$43:$M$43,(MATCH($J$3,{"A","B","C","D"},0)-1)*3+2),"")</f>
        <v/>
      </c>
      <c r="D10" s="292">
        <f t="array" ref="D10:D10">IFERROR(INDEX($B$43:$M$43,(MATCH($J$3,{"A","B","C","D"},0)-1)*3+3),"")</f>
        <v/>
      </c>
      <c r="E10" s="293">
        <f>IFERROR(ROUND(AVERAGE(B10,C10,D10),1),"")</f>
        <v/>
      </c>
      <c r="F10" s="294">
        <f>IFERROR(IF(OR(B10="",D10=""),"",IF(D10-B10&gt;0,"↗ +"&amp;TEXT(D10-B10,"0.0"),IF(D10-B10&lt;0,"↘ "&amp;TEXT(D10-B10,"0.0"),"→ Stable"))),"")</f>
        <v/>
      </c>
      <c r="G10" s="295">
        <f>IF(E10="","",IF(E10&gt;=3.5,"⭐ Maîtrisé",IF(E10&gt;=3,"✅ Acquis",IF(E10&gt;=2,"🔶 En cours","🔴 Non acquis"))))</f>
        <v/>
      </c>
    </row>
    <row r="11" ht="13.8" customHeight="1" s="185">
      <c r="A11" s="291" t="inlineStr">
        <is>
          <t>Entraide</t>
        </is>
      </c>
      <c r="B11" s="292">
        <f t="array" ref="B11:B11">IFERROR(INDEX($B$44:$M$44,(MATCH($J$3,{"A","B","C","D"},0)-1)*3+1),"")</f>
        <v/>
      </c>
      <c r="C11" s="292">
        <f t="array" ref="C11:C11">IFERROR(INDEX($B$44:$M$44,(MATCH($J$3,{"A","B","C","D"},0)-1)*3+2),"")</f>
        <v/>
      </c>
      <c r="D11" s="292">
        <f t="array" ref="D11:D11">IFERROR(INDEX($B$44:$M$44,(MATCH($J$3,{"A","B","C","D"},0)-1)*3+3),"")</f>
        <v/>
      </c>
      <c r="E11" s="293">
        <f>IFERROR(ROUND(AVERAGE(B11,C11,D11),1),"")</f>
        <v/>
      </c>
      <c r="F11" s="294">
        <f>IFERROR(IF(OR(B11="",D11=""),"",IF(D11-B11&gt;0,"↗ +"&amp;TEXT(D11-B11,"0.0"),IF(D11-B11&lt;0,"↘ "&amp;TEXT(D11-B11,"0.0"),"→ Stable"))),"")</f>
        <v/>
      </c>
      <c r="G11" s="295">
        <f>IF(E11="","",IF(E11&gt;=3.5,"⭐ Maîtrisé",IF(E11&gt;=3,"✅ Acquis",IF(E11&gt;=2,"🔶 En cours","🔴 Non acquis"))))</f>
        <v/>
      </c>
    </row>
    <row r="12" ht="13.8" customHeight="1" s="185">
      <c r="A12" s="296" t="inlineStr">
        <is>
          <t>Initiative</t>
        </is>
      </c>
      <c r="B12" s="292">
        <f t="array" ref="B12:B12">IFERROR(INDEX($B$45:$M$45,(MATCH($J$3,{"A","B","C","D"},0)-1)*3+1),"")</f>
        <v/>
      </c>
      <c r="C12" s="292">
        <f t="array" ref="C12:C12">IFERROR(INDEX($B$45:$M$45,(MATCH($J$3,{"A","B","C","D"},0)-1)*3+2),"")</f>
        <v/>
      </c>
      <c r="D12" s="292">
        <f t="array" ref="D12:D12">IFERROR(INDEX($B$45:$M$45,(MATCH($J$3,{"A","B","C","D"},0)-1)*3+3),"")</f>
        <v/>
      </c>
      <c r="E12" s="293">
        <f>IFERROR(ROUND(AVERAGE(B12,C12,D12),1),"")</f>
        <v/>
      </c>
      <c r="F12" s="294">
        <f>IFERROR(IF(OR(B12="",D12=""),"",IF(D12-B12&gt;0,"↗ +"&amp;TEXT(D12-B12,"0.0"),IF(D12-B12&lt;0,"↘ "&amp;TEXT(D12-B12,"0.0"),"→ Stable"))),"")</f>
        <v/>
      </c>
      <c r="G12" s="295">
        <f>IF(E12="","",IF(E12&gt;=3.5,"⭐ Maîtrisé",IF(E12&gt;=3,"✅ Acquis",IF(E12&gt;=2,"🔶 En cours","🔴 Non acquis"))))</f>
        <v/>
      </c>
    </row>
    <row r="13" ht="13.8" customHeight="1" s="185">
      <c r="A13" s="296" t="inlineStr">
        <is>
          <t>Gestion matériel</t>
        </is>
      </c>
      <c r="B13" s="292">
        <f t="array" ref="B13:B13">IFERROR(INDEX($B$46:$M$46,(MATCH($J$3,{"A","B","C","D"},0)-1)*3+1),"")</f>
        <v/>
      </c>
      <c r="C13" s="292">
        <f t="array" ref="C13:C13">IFERROR(INDEX($B$46:$M$46,(MATCH($J$3,{"A","B","C","D"},0)-1)*3+2),"")</f>
        <v/>
      </c>
      <c r="D13" s="292">
        <f t="array" ref="D13:D13">IFERROR(INDEX($B$46:$M$46,(MATCH($J$3,{"A","B","C","D"},0)-1)*3+3),"")</f>
        <v/>
      </c>
      <c r="E13" s="293">
        <f>IFERROR(ROUND(AVERAGE(B13,C13,D13),1),"")</f>
        <v/>
      </c>
      <c r="F13" s="294">
        <f>IFERROR(IF(OR(B13="",D13=""),"",IF(D13-B13&gt;0,"↗ +"&amp;TEXT(D13-B13,"0.0"),IF(D13-B13&lt;0,"↘ "&amp;TEXT(D13-B13,"0.0"),"→ Stable"))),"")</f>
        <v/>
      </c>
      <c r="G13" s="295">
        <f>IF(E13="","",IF(E13&gt;=3.5,"⭐ Maîtrisé",IF(E13&gt;=3,"✅ Acquis",IF(E13&gt;=2,"🔶 En cours","🔴 Non acquis"))))</f>
        <v/>
      </c>
    </row>
    <row r="14" ht="13.8" customHeight="1" s="185">
      <c r="A14" s="296" t="inlineStr">
        <is>
          <t>Organisation</t>
        </is>
      </c>
      <c r="B14" s="292">
        <f t="array" ref="B14:B14">IFERROR(INDEX($B$47:$M$47,(MATCH($J$3,{"A","B","C","D"},0)-1)*3+1),"")</f>
        <v/>
      </c>
      <c r="C14" s="292">
        <f t="array" ref="C14:C14">IFERROR(INDEX($B$47:$M$47,(MATCH($J$3,{"A","B","C","D"},0)-1)*3+2),"")</f>
        <v/>
      </c>
      <c r="D14" s="292">
        <f t="array" ref="D14:D14">IFERROR(INDEX($B$47:$M$47,(MATCH($J$3,{"A","B","C","D"},0)-1)*3+3),"")</f>
        <v/>
      </c>
      <c r="E14" s="293">
        <f>IFERROR(ROUND(AVERAGE(B14,C14,D14),1),"")</f>
        <v/>
      </c>
      <c r="F14" s="294">
        <f>IFERROR(IF(OR(B14="",D14=""),"",IF(D14-B14&gt;0,"↗ +"&amp;TEXT(D14-B14,"0.0"),IF(D14-B14&lt;0,"↘ "&amp;TEXT(D14-B14,"0.0"),"→ Stable"))),"")</f>
        <v/>
      </c>
      <c r="G14" s="295">
        <f>IF(E14="","",IF(E14&gt;=3.5,"⭐ Maîtrisé",IF(E14&gt;=3,"✅ Acquis",IF(E14&gt;=2,"🔶 En cours","🔴 Non acquis"))))</f>
        <v/>
      </c>
    </row>
    <row r="15" ht="13.8" customHeight="1" s="185">
      <c r="A15" s="297" t="inlineStr">
        <is>
          <t>Imagination</t>
        </is>
      </c>
      <c r="B15" s="292">
        <f t="array" ref="B15:B15">IFERROR(INDEX($B$48:$M$48,(MATCH($J$3,{"A","B","C","D"},0)-1)*3+1),"")</f>
        <v/>
      </c>
      <c r="C15" s="292">
        <f t="array" ref="C15:C15">IFERROR(INDEX($B$48:$M$48,(MATCH($J$3,{"A","B","C","D"},0)-1)*3+2),"")</f>
        <v/>
      </c>
      <c r="D15" s="292">
        <f t="array" ref="D15:D15">IFERROR(INDEX($B$48:$M$48,(MATCH($J$3,{"A","B","C","D"},0)-1)*3+3),"")</f>
        <v/>
      </c>
      <c r="E15" s="293">
        <f>IFERROR(ROUND(AVERAGE(B15,C15,D15),1),"")</f>
        <v/>
      </c>
      <c r="F15" s="294">
        <f>IFERROR(IF(OR(B15="",D15=""),"",IF(D15-B15&gt;0,"↗ +"&amp;TEXT(D15-B15,"0.0"),IF(D15-B15&lt;0,"↘ "&amp;TEXT(D15-B15,"0.0"),"→ Stable"))),"")</f>
        <v/>
      </c>
      <c r="G15" s="295">
        <f>IF(E15="","",IF(E15&gt;=3.5,"⭐ Maîtrisé",IF(E15&gt;=3,"✅ Acquis",IF(E15&gt;=2,"🔶 En cours","🔴 Non acquis"))))</f>
        <v/>
      </c>
    </row>
    <row r="16" ht="13.8" customHeight="1" s="185">
      <c r="A16" s="297" t="inlineStr">
        <is>
          <t>Expr. artistique</t>
        </is>
      </c>
      <c r="B16" s="292">
        <f t="array" ref="B16:B16">IFERROR(INDEX($B$49:$M$49,(MATCH($J$3,{"A","B","C","D"},0)-1)*3+1),"")</f>
        <v/>
      </c>
      <c r="C16" s="292">
        <f t="array" ref="C16:C16">IFERROR(INDEX($B$49:$M$49,(MATCH($J$3,{"A","B","C","D"},0)-1)*3+2),"")</f>
        <v/>
      </c>
      <c r="D16" s="292">
        <f t="array" ref="D16:D16">IFERROR(INDEX($B$49:$M$49,(MATCH($J$3,{"A","B","C","D"},0)-1)*3+3),"")</f>
        <v/>
      </c>
      <c r="E16" s="293">
        <f>IFERROR(ROUND(AVERAGE(B16,C16,D16),1),"")</f>
        <v/>
      </c>
      <c r="F16" s="294">
        <f>IFERROR(IF(OR(B16="",D16=""),"",IF(D16-B16&gt;0,"↗ +"&amp;TEXT(D16-B16,"0.0"),IF(D16-B16&lt;0,"↘ "&amp;TEXT(D16-B16,"0.0"),"→ Stable"))),"")</f>
        <v/>
      </c>
      <c r="G16" s="295">
        <f>IF(E16="","",IF(E16&gt;=3.5,"⭐ Maîtrisé",IF(E16&gt;=3,"✅ Acquis",IF(E16&gt;=2,"🔶 En cours","🔴 Non acquis"))))</f>
        <v/>
      </c>
    </row>
    <row r="17" ht="13.8" customHeight="1" s="185">
      <c r="A17" s="297" t="inlineStr">
        <is>
          <t>Expr. corporelle</t>
        </is>
      </c>
      <c r="B17" s="292">
        <f t="array" ref="B17:B17">IFERROR(INDEX($B$50:$M$50,(MATCH($J$3,{"A","B","C","D"},0)-1)*3+1),"")</f>
        <v/>
      </c>
      <c r="C17" s="292">
        <f t="array" ref="C17:C17">IFERROR(INDEX($B$50:$M$50,(MATCH($J$3,{"A","B","C","D"},0)-1)*3+2),"")</f>
        <v/>
      </c>
      <c r="D17" s="292">
        <f t="array" ref="D17:D17">IFERROR(INDEX($B$50:$M$50,(MATCH($J$3,{"A","B","C","D"},0)-1)*3+3),"")</f>
        <v/>
      </c>
      <c r="E17" s="293">
        <f>IFERROR(ROUND(AVERAGE(B17,C17,D17),1),"")</f>
        <v/>
      </c>
      <c r="F17" s="294">
        <f>IFERROR(IF(OR(B17="",D17=""),"",IF(D17-B17&gt;0,"↗ +"&amp;TEXT(D17-B17,"0.0"),IF(D17-B17&lt;0,"↘ "&amp;TEXT(D17-B17,"0.0"),"→ Stable"))),"")</f>
        <v/>
      </c>
      <c r="G17" s="295">
        <f>IF(E17="","",IF(E17&gt;=3.5,"⭐ Maîtrisé",IF(E17&gt;=3,"✅ Acquis",IF(E17&gt;=2,"🔶 En cours","🔴 Non acquis"))))</f>
        <v/>
      </c>
    </row>
    <row r="18" ht="13.8" customHeight="1" s="185">
      <c r="A18" s="298" t="inlineStr">
        <is>
          <t>Coordination</t>
        </is>
      </c>
      <c r="B18" s="292">
        <f t="array" ref="B18:B18">IFERROR(INDEX($B$51:$M$51,(MATCH($J$3,{"A","B","C","D"},0)-1)*3+1),"")</f>
        <v/>
      </c>
      <c r="C18" s="292">
        <f t="array" ref="C18:C18">IFERROR(INDEX($B$51:$M$51,(MATCH($J$3,{"A","B","C","D"},0)-1)*3+2),"")</f>
        <v/>
      </c>
      <c r="D18" s="292">
        <f t="array" ref="D18:D18">IFERROR(INDEX($B$51:$M$51,(MATCH($J$3,{"A","B","C","D"},0)-1)*3+3),"")</f>
        <v/>
      </c>
      <c r="E18" s="293">
        <f>IFERROR(ROUND(AVERAGE(B18,C18,D18),1),"")</f>
        <v/>
      </c>
      <c r="F18" s="294">
        <f>IFERROR(IF(OR(B18="",D18=""),"",IF(D18-B18&gt;0,"↗ +"&amp;TEXT(D18-B18,"0.0"),IF(D18-B18&lt;0,"↘ "&amp;TEXT(D18-B18,"0.0"),"→ Stable"))),"")</f>
        <v/>
      </c>
      <c r="G18" s="295">
        <f>IF(E18="","",IF(E18&gt;=3.5,"⭐ Maîtrisé",IF(E18&gt;=3,"✅ Acquis",IF(E18&gt;=2,"🔶 En cours","🔴 Non acquis"))))</f>
        <v/>
      </c>
    </row>
    <row r="19" ht="13.8" customHeight="1" s="185">
      <c r="A19" s="298" t="inlineStr">
        <is>
          <t>Endurance</t>
        </is>
      </c>
      <c r="B19" s="292">
        <f t="array" ref="B19:B19">IFERROR(INDEX($B$52:$M$52,(MATCH($J$3,{"A","B","C","D"},0)-1)*3+1),"")</f>
        <v/>
      </c>
      <c r="C19" s="292">
        <f t="array" ref="C19:C19">IFERROR(INDEX($B$52:$M$52,(MATCH($J$3,{"A","B","C","D"},0)-1)*3+2),"")</f>
        <v/>
      </c>
      <c r="D19" s="292">
        <f t="array" ref="D19:D19">IFERROR(INDEX($B$52:$M$52,(MATCH($J$3,{"A","B","C","D"},0)-1)*3+3),"")</f>
        <v/>
      </c>
      <c r="E19" s="293">
        <f>IFERROR(ROUND(AVERAGE(B19,C19,D19),1),"")</f>
        <v/>
      </c>
      <c r="F19" s="294">
        <f>IFERROR(IF(OR(B19="",D19=""),"",IF(D19-B19&gt;0,"↗ +"&amp;TEXT(D19-B19,"0.0"),IF(D19-B19&lt;0,"↘ "&amp;TEXT(D19-B19,"0.0"),"→ Stable"))),"")</f>
        <v/>
      </c>
      <c r="G19" s="295">
        <f>IF(E19="","",IF(E19&gt;=3.5,"⭐ Maîtrisé",IF(E19&gt;=3,"✅ Acquis",IF(E19&gt;=2,"🔶 En cours","🔴 Non acquis"))))</f>
        <v/>
      </c>
    </row>
    <row r="20" ht="13.8" customHeight="1" s="185">
      <c r="A20" s="299" t="inlineStr">
        <is>
          <t>Esprit sportif</t>
        </is>
      </c>
      <c r="B20" s="300">
        <f t="array" ref="B20:B20">IFERROR(INDEX($B$53:$M$53,(MATCH($J$3,{"A","B","C","D"},0)-1)*3+1),"")</f>
        <v/>
      </c>
      <c r="C20" s="300">
        <f t="array" ref="C20:C20">IFERROR(INDEX($B$53:$M$53,(MATCH($J$3,{"A","B","C","D"},0)-1)*3+2),"")</f>
        <v/>
      </c>
      <c r="D20" s="300">
        <f t="array" ref="D20:D20">IFERROR(INDEX($B$53:$M$53,(MATCH($J$3,{"A","B","C","D"},0)-1)*3+3),"")</f>
        <v/>
      </c>
      <c r="E20" s="301">
        <f>IFERROR(ROUND(AVERAGE(B20,C20,D20),1),"")</f>
        <v/>
      </c>
      <c r="F20" s="302">
        <f>IFERROR(IF(OR(B20="",D20=""),"",IF(D20-B20&gt;0,"↗ +"&amp;TEXT(D20-B20,"0.0"),IF(D20-B20&lt;0,"↘ "&amp;TEXT(D20-B20,"0.0"),"→ Stable"))),"")</f>
        <v/>
      </c>
      <c r="G20" s="303">
        <f>IF(E20="","",IF(E20&gt;=3.5,"⭐ Maîtrisé",IF(E20&gt;=3,"✅ Acquis",IF(E20&gt;=2,"🔶 En cours","🔴 Non acquis"))))</f>
        <v/>
      </c>
    </row>
    <row r="21" ht="13.8" customHeight="1" s="185"/>
    <row r="22" ht="13.8" customHeight="1" s="185">
      <c r="A22" s="304" t="inlineStr">
        <is>
          <t>📈 SYNTHÈSE PAR DOMAINE</t>
        </is>
      </c>
      <c r="B22" s="305" t="n"/>
      <c r="C22" s="305" t="n"/>
      <c r="D22" s="305" t="n"/>
      <c r="E22" s="305" t="n"/>
      <c r="F22" s="305" t="n"/>
      <c r="G22" s="305" t="n"/>
      <c r="H22" s="279" t="inlineStr">
        <is>
          <t>Domaine</t>
        </is>
      </c>
      <c r="I22" s="279" t="inlineStr">
        <is>
          <t>Score</t>
        </is>
      </c>
    </row>
    <row r="23" ht="13.8" customHeight="1" s="185">
      <c r="A23" s="306" t="inlineStr">
        <is>
          <t>🤝 Vie Collective</t>
        </is>
      </c>
      <c r="B23" s="307">
        <f>IFERROR(ROUND(AVERAGE(B8:B11),1),"")</f>
        <v/>
      </c>
      <c r="C23" s="307">
        <f>IFERROR(ROUND(AVERAGE(C8:C11),1),"")</f>
        <v/>
      </c>
      <c r="D23" s="307">
        <f>IFERROR(ROUND(AVERAGE(D8:D11),1),"")</f>
        <v/>
      </c>
      <c r="E23" s="308">
        <f>IFERROR(ROUND(AVERAGE(B23,C23,D23),1),"")</f>
        <v/>
      </c>
      <c r="F23" s="309">
        <f>IFERROR(IF(OR(B23="",D23=""),"",IF(D23-B23&gt;0,"↗ +"&amp;TEXT(D23-B23,"0.0"),IF(D23-B23&lt;0,"↘ "&amp;TEXT(D23-B23,"0.0"),"→ Stable"))),"")</f>
        <v/>
      </c>
      <c r="G23" s="309">
        <f>IF(E23="","",IF(E23&gt;=3.5,"⭐ Maîtrisé",IF(E23&gt;=3,"✅ Acquis",IF(E23&gt;=2,"🔶 En cours","🔴 Non acquis"))))</f>
        <v/>
      </c>
      <c r="H23" s="279" t="inlineStr">
        <is>
          <t>Vie Collective</t>
        </is>
      </c>
      <c r="I23" s="279">
        <f>E23</f>
        <v/>
      </c>
    </row>
    <row r="24" ht="13.8" customHeight="1" s="185">
      <c r="A24" s="310" t="inlineStr">
        <is>
          <t>🎯 Autonomie</t>
        </is>
      </c>
      <c r="B24" s="307">
        <f>IFERROR(ROUND(AVERAGE(B12:B14),1),"")</f>
        <v/>
      </c>
      <c r="C24" s="307">
        <f>IFERROR(ROUND(AVERAGE(C12:C14),1),"")</f>
        <v/>
      </c>
      <c r="D24" s="307">
        <f>IFERROR(ROUND(AVERAGE(D12:D14),1),"")</f>
        <v/>
      </c>
      <c r="E24" s="308">
        <f>IFERROR(ROUND(AVERAGE(B24,C24,D24),1),"")</f>
        <v/>
      </c>
      <c r="F24" s="309">
        <f>IFERROR(IF(OR(B24="",D24=""),"",IF(D24-B24&gt;0,"↗ +"&amp;TEXT(D24-B24,"0.0"),IF(D24-B24&lt;0,"↘ "&amp;TEXT(D24-B24,"0.0"),"→ Stable"))),"")</f>
        <v/>
      </c>
      <c r="G24" s="309">
        <f>IF(E24="","",IF(E24&gt;=3.5,"⭐ Maîtrisé",IF(E24&gt;=3,"✅ Acquis",IF(E24&gt;=2,"🔶 En cours","🔴 Non acquis"))))</f>
        <v/>
      </c>
      <c r="H24" s="279" t="inlineStr">
        <is>
          <t>Autonomie</t>
        </is>
      </c>
      <c r="I24" s="279">
        <f>E24</f>
        <v/>
      </c>
    </row>
    <row r="25" ht="13.8" customHeight="1" s="185">
      <c r="A25" s="311" t="inlineStr">
        <is>
          <t>🎨 Créativité</t>
        </is>
      </c>
      <c r="B25" s="307">
        <f>IFERROR(ROUND(AVERAGE(B15:B17),1),"")</f>
        <v/>
      </c>
      <c r="C25" s="307">
        <f>IFERROR(ROUND(AVERAGE(C15:C17),1),"")</f>
        <v/>
      </c>
      <c r="D25" s="307">
        <f>IFERROR(ROUND(AVERAGE(D15:D17),1),"")</f>
        <v/>
      </c>
      <c r="E25" s="308">
        <f>IFERROR(ROUND(AVERAGE(B25,C25,D25),1),"")</f>
        <v/>
      </c>
      <c r="F25" s="309">
        <f>IFERROR(IF(OR(B25="",D25=""),"",IF(D25-B25&gt;0,"↗ +"&amp;TEXT(D25-B25,"0.0"),IF(D25-B25&lt;0,"↘ "&amp;TEXT(D25-B25,"0.0"),"→ Stable"))),"")</f>
        <v/>
      </c>
      <c r="G25" s="309">
        <f>IF(E25="","",IF(E25&gt;=3.5,"⭐ Maîtrisé",IF(E25&gt;=3,"✅ Acquis",IF(E25&gt;=2,"🔶 En cours","🔴 Non acquis"))))</f>
        <v/>
      </c>
      <c r="H25" s="279" t="inlineStr">
        <is>
          <t>Créativité</t>
        </is>
      </c>
      <c r="I25" s="279">
        <f>E25</f>
        <v/>
      </c>
    </row>
    <row r="26" ht="13.8" customHeight="1" s="185">
      <c r="A26" s="312" t="inlineStr">
        <is>
          <t>⚽ Motricité</t>
        </is>
      </c>
      <c r="B26" s="307">
        <f>IFERROR(ROUND(AVERAGE(B18:B20),1),"")</f>
        <v/>
      </c>
      <c r="C26" s="307">
        <f>IFERROR(ROUND(AVERAGE(C18:C20),1),"")</f>
        <v/>
      </c>
      <c r="D26" s="307">
        <f>IFERROR(ROUND(AVERAGE(D18:D20),1),"")</f>
        <v/>
      </c>
      <c r="E26" s="308">
        <f>IFERROR(ROUND(AVERAGE(B26,C26,D26),1),"")</f>
        <v/>
      </c>
      <c r="F26" s="309">
        <f>IFERROR(IF(OR(B26="",D26=""),"",IF(D26-B26&gt;0,"↗ +"&amp;TEXT(D26-B26,"0.0"),IF(D26-B26&lt;0,"↘ "&amp;TEXT(D26-B26,"0.0"),"→ Stable"))),"")</f>
        <v/>
      </c>
      <c r="G26" s="309">
        <f>IF(E26="","",IF(E26&gt;=3.5,"⭐ Maîtrisé",IF(E26&gt;=3,"✅ Acquis",IF(E26&gt;=2,"🔶 En cours","🔴 Non acquis"))))</f>
        <v/>
      </c>
      <c r="H26" s="279" t="inlineStr">
        <is>
          <t>Motricité</t>
        </is>
      </c>
      <c r="I26" s="279">
        <f>E26</f>
        <v/>
      </c>
    </row>
    <row r="27" ht="17.35" customHeight="1" s="185">
      <c r="A27" s="313" t="inlineStr">
        <is>
          <t>📊 MOYENNE GÉNÉRALE</t>
        </is>
      </c>
      <c r="B27" s="314" t="n"/>
      <c r="C27" s="315">
        <f>IFERROR(ROUND(AVERAGE(C23:C26),1),"")</f>
        <v/>
      </c>
      <c r="D27" s="315">
        <f>IFERROR(ROUND(AVERAGE(D23:D26),1),"")</f>
        <v/>
      </c>
      <c r="E27" s="316">
        <f>IFERROR(ROUND(AVERAGE(E23:E26),1),"")</f>
        <v/>
      </c>
      <c r="F27" s="317" t="n"/>
      <c r="G27" s="318">
        <f>IF(E27="","",IF(E27&gt;=3.5,"⭐ Maîtrisé",IF(E27&gt;=3,"✅ Acquis",IF(E27&gt;=2,"🔶 En cours","🔴 Non acquis"))))</f>
        <v/>
      </c>
    </row>
    <row r="28" ht="13.8" customHeight="1" s="185">
      <c r="H28" s="279" t="inlineStr">
        <is>
          <t>Domaine</t>
        </is>
      </c>
      <c r="I28" s="279" t="inlineStr">
        <is>
          <t>T1</t>
        </is>
      </c>
      <c r="J28" s="279" t="inlineStr">
        <is>
          <t>T3</t>
        </is>
      </c>
    </row>
    <row r="29" ht="13.8" customHeight="1" s="185">
      <c r="A29" s="287" t="inlineStr">
        <is>
          <t>📝 OBSERVATIONS DE L'ANIMATEUR</t>
        </is>
      </c>
      <c r="H29" s="279" t="inlineStr">
        <is>
          <t>Vie Collect.</t>
        </is>
      </c>
      <c r="I29" s="279">
        <f>B23</f>
        <v/>
      </c>
      <c r="J29" s="279">
        <f>D23</f>
        <v/>
      </c>
    </row>
    <row r="30" ht="40.05" customHeight="1" s="185">
      <c r="A30" s="319" t="inlineStr">
        <is>
          <t>🟦 Trimestre 1 :</t>
        </is>
      </c>
      <c r="B30" s="320" t="n"/>
      <c r="H30" s="279" t="inlineStr">
        <is>
          <t>Autonomie</t>
        </is>
      </c>
      <c r="I30" s="279">
        <f>B24</f>
        <v/>
      </c>
      <c r="J30" s="279">
        <f>D24</f>
        <v/>
      </c>
    </row>
    <row r="31" ht="40.05" customHeight="1" s="185">
      <c r="A31" s="319" t="inlineStr">
        <is>
          <t>🟧 Trimestre 2 :</t>
        </is>
      </c>
      <c r="B31" s="321" t="n"/>
      <c r="H31" s="279" t="inlineStr">
        <is>
          <t>Créativité</t>
        </is>
      </c>
      <c r="I31" s="279">
        <f>B25</f>
        <v/>
      </c>
      <c r="J31" s="279">
        <f>D25</f>
        <v/>
      </c>
    </row>
    <row r="32" ht="40.05" customHeight="1" s="185">
      <c r="A32" s="319" t="inlineStr">
        <is>
          <t>🟩 Trimestre 3 :</t>
        </is>
      </c>
      <c r="B32" s="322" t="n"/>
      <c r="H32" s="279" t="inlineStr">
        <is>
          <t>Motricité</t>
        </is>
      </c>
      <c r="I32" s="279">
        <f>B26</f>
        <v/>
      </c>
      <c r="J32" s="279">
        <f>D26</f>
        <v/>
      </c>
    </row>
    <row r="33" ht="40.05" customHeight="1" s="185">
      <c r="A33" s="319" t="inlineStr">
        <is>
          <t>🏆 Bilan annuel :</t>
        </is>
      </c>
      <c r="B33" s="323" t="n"/>
    </row>
    <row r="34" ht="40.05" customHeight="1" s="185">
      <c r="A34" s="319" t="inlineStr">
        <is>
          <t>⚠️ Points de vigilance :</t>
        </is>
      </c>
      <c r="B34" s="324" t="n"/>
    </row>
    <row r="35" ht="40.05" customHeight="1" s="185">
      <c r="A35" s="319" t="inlineStr">
        <is>
          <t>💡 Pistes d'action :</t>
        </is>
      </c>
      <c r="B35" s="325" t="n"/>
    </row>
    <row r="36" ht="13.8" customHeight="1" s="185"/>
    <row r="37" ht="13.8" customHeight="1" s="185"/>
    <row r="38" ht="13.8" customHeight="1" s="185"/>
    <row r="39" ht="1.05" customHeight="1" s="185">
      <c r="A39" s="326" t="inlineStr">
        <is>
          <t>HELPER (ne pas modifier)</t>
        </is>
      </c>
    </row>
    <row r="40" outlineLevel="1" ht="1.05" customHeight="1" s="185">
      <c r="A40" s="327" t="inlineStr">
        <is>
          <t>Comp</t>
        </is>
      </c>
      <c r="B40" s="327" t="inlineStr">
        <is>
          <t>A_T1</t>
        </is>
      </c>
      <c r="C40" s="327" t="inlineStr">
        <is>
          <t>A_T2</t>
        </is>
      </c>
      <c r="D40" s="327" t="inlineStr">
        <is>
          <t>A_T3</t>
        </is>
      </c>
      <c r="E40" s="327" t="inlineStr">
        <is>
          <t>B_T1</t>
        </is>
      </c>
      <c r="F40" s="327" t="inlineStr">
        <is>
          <t>B_T2</t>
        </is>
      </c>
      <c r="G40" s="327" t="inlineStr">
        <is>
          <t>B_T3</t>
        </is>
      </c>
      <c r="H40" s="327" t="inlineStr">
        <is>
          <t>C_T1</t>
        </is>
      </c>
      <c r="I40" s="327" t="inlineStr">
        <is>
          <t>C_T2</t>
        </is>
      </c>
      <c r="J40" s="327" t="inlineStr">
        <is>
          <t>C_T3</t>
        </is>
      </c>
      <c r="K40" s="327" t="inlineStr">
        <is>
          <t>D_T1</t>
        </is>
      </c>
      <c r="L40" s="327" t="inlineStr">
        <is>
          <t>D_T2</t>
        </is>
      </c>
      <c r="M40" s="327" t="inlineStr">
        <is>
          <t>D_T3</t>
        </is>
      </c>
    </row>
    <row r="41" outlineLevel="1" ht="1.05" customHeight="1" s="185">
      <c r="A41" s="327" t="inlineStr">
        <is>
          <t>Respect des règles</t>
        </is>
      </c>
      <c r="B41" s="328">
        <f>IFERROR(ROUND(AVERAGE(INDEX(Classe_A!D:D,9+$I$3-1),INDEX(Classe_A!D:D,26+$I$3-1),INDEX(Classe_A!D:D,43+$I$3-1),INDEX(Classe_A!D:D,60+$I$3-1),INDEX(Classe_A!D:D,80+$I$3-1),INDEX(Classe_A!D:D,97+$I$3-1),INDEX(Classe_A!D:D,114+$I$3-1),INDEX(Classe_A!D:D,131+$I$3-1),INDEX(Classe_A!D:D,151+$I$3-1),INDEX(Classe_A!D:D,168+$I$3-1),INDEX(Classe_A!D:D,185+$I$3-1),INDEX(Classe_A!D:D,202+$I$3-1),INDEX(Classe_A!D:D,222+$I$3-1),INDEX(Classe_A!D:D,239+$I$3-1),INDEX(Classe_A!D:D,256+$I$3-1),INDEX(Classe_A!D:D,273+$I$3-1),INDEX(Classe_A!D:D,293+$I$3-1),INDEX(Classe_A!D:D,310+$I$3-1),INDEX(Classe_A!D:D,327+$I$3-1),INDEX(Classe_A!D:D,344+$I$3-1),INDEX(Classe_A!D:D,364+$I$3-1),INDEX(Classe_A!D:D,381+$I$3-1),INDEX(Classe_A!D:D,398+$I$3-1),INDEX(Classe_A!D:D,415+$I$3-1),INDEX(Classe_A!D:D,435+$I$3-1),INDEX(Classe_A!D:D,452+$I$3-1),INDEX(Classe_A!D:D,469+$I$3-1),INDEX(Classe_A!D:D,486+$I$3-1),INDEX(Classe_A!D:D,506+$I$3-1),INDEX(Classe_A!D:D,523+$I$3-1),INDEX(Classe_A!D:D,540+$I$3-1),INDEX(Classe_A!D:D,557+$I$3-1),INDEX(Classe_A!D:D,577+$I$3-1),INDEX(Classe_A!D:D,594+$I$3-1),INDEX(Classe_A!D:D,611+$I$3-1),INDEX(Classe_A!D:D,628+$I$3-1),INDEX(Classe_A!D:D,648+$I$3-1),INDEX(Classe_A!D:D,665+$I$3-1),INDEX(Classe_A!D:D,682+$I$3-1),INDEX(Classe_A!D:D,699+$I$3-1),INDEX(Classe_A!D:D,719+$I$3-1),INDEX(Classe_A!D:D,736+$I$3-1),INDEX(Classe_A!D:D,753+$I$3-1),INDEX(Classe_A!D:D,770+$I$3-1),INDEX(Classe_A!D:D,790+$I$3-1),INDEX(Classe_A!D:D,807+$I$3-1),INDEX(Classe_A!D:D,824+$I$3-1),INDEX(Classe_A!D:D,841+$I$3-1)),1),"")</f>
        <v/>
      </c>
      <c r="C41" s="328">
        <f>IFERROR(ROUND(AVERAGE(INDEX(Classe_A!D:D,862+$I$3-1),INDEX(Classe_A!D:D,879+$I$3-1),INDEX(Classe_A!D:D,896+$I$3-1),INDEX(Classe_A!D:D,913+$I$3-1),INDEX(Classe_A!D:D,933+$I$3-1),INDEX(Classe_A!D:D,950+$I$3-1),INDEX(Classe_A!D:D,967+$I$3-1),INDEX(Classe_A!D:D,984+$I$3-1),INDEX(Classe_A!D:D,1004+$I$3-1),INDEX(Classe_A!D:D,1021+$I$3-1),INDEX(Classe_A!D:D,1038+$I$3-1),INDEX(Classe_A!D:D,1055+$I$3-1),INDEX(Classe_A!D:D,1075+$I$3-1),INDEX(Classe_A!D:D,1092+$I$3-1),INDEX(Classe_A!D:D,1109+$I$3-1),INDEX(Classe_A!D:D,1126+$I$3-1),INDEX(Classe_A!D:D,1146+$I$3-1),INDEX(Classe_A!D:D,1163+$I$3-1),INDEX(Classe_A!D:D,1180+$I$3-1),INDEX(Classe_A!D:D,1197+$I$3-1),INDEX(Classe_A!D:D,1217+$I$3-1),INDEX(Classe_A!D:D,1234+$I$3-1),INDEX(Classe_A!D:D,1251+$I$3-1),INDEX(Classe_A!D:D,1268+$I$3-1),INDEX(Classe_A!D:D,1288+$I$3-1),INDEX(Classe_A!D:D,1305+$I$3-1),INDEX(Classe_A!D:D,1322+$I$3-1),INDEX(Classe_A!D:D,1339+$I$3-1),INDEX(Classe_A!D:D,1359+$I$3-1),INDEX(Classe_A!D:D,1376+$I$3-1),INDEX(Classe_A!D:D,1393+$I$3-1),INDEX(Classe_A!D:D,1410+$I$3-1),INDEX(Classe_A!D:D,1430+$I$3-1),INDEX(Classe_A!D:D,1447+$I$3-1),INDEX(Classe_A!D:D,1464+$I$3-1),INDEX(Classe_A!D:D,1481+$I$3-1),INDEX(Classe_A!D:D,1501+$I$3-1),INDEX(Classe_A!D:D,1518+$I$3-1),INDEX(Classe_A!D:D,1535+$I$3-1),INDEX(Classe_A!D:D,1552+$I$3-1),INDEX(Classe_A!D:D,1572+$I$3-1),INDEX(Classe_A!D:D,1589+$I$3-1),INDEX(Classe_A!D:D,1606+$I$3-1),INDEX(Classe_A!D:D,1623+$I$3-1),INDEX(Classe_A!D:D,1643+$I$3-1),INDEX(Classe_A!D:D,1660+$I$3-1),INDEX(Classe_A!D:D,1677+$I$3-1),INDEX(Classe_A!D:D,1694+$I$3-1)),1),"")</f>
        <v/>
      </c>
      <c r="D41" s="328">
        <f>IFERROR(ROUND(AVERAGE(INDEX(Classe_A!D:D,1715+$I$3-1),INDEX(Classe_A!D:D,1732+$I$3-1),INDEX(Classe_A!D:D,1749+$I$3-1),INDEX(Classe_A!D:D,1766+$I$3-1),INDEX(Classe_A!D:D,1786+$I$3-1),INDEX(Classe_A!D:D,1803+$I$3-1),INDEX(Classe_A!D:D,1820+$I$3-1),INDEX(Classe_A!D:D,1837+$I$3-1),INDEX(Classe_A!D:D,1857+$I$3-1),INDEX(Classe_A!D:D,1874+$I$3-1),INDEX(Classe_A!D:D,1891+$I$3-1),INDEX(Classe_A!D:D,1908+$I$3-1),INDEX(Classe_A!D:D,1928+$I$3-1),INDEX(Classe_A!D:D,1945+$I$3-1),INDEX(Classe_A!D:D,1962+$I$3-1),INDEX(Classe_A!D:D,1979+$I$3-1),INDEX(Classe_A!D:D,1999+$I$3-1),INDEX(Classe_A!D:D,2016+$I$3-1),INDEX(Classe_A!D:D,2033+$I$3-1),INDEX(Classe_A!D:D,2050+$I$3-1),INDEX(Classe_A!D:D,2070+$I$3-1),INDEX(Classe_A!D:D,2087+$I$3-1),INDEX(Classe_A!D:D,2104+$I$3-1),INDEX(Classe_A!D:D,2121+$I$3-1),INDEX(Classe_A!D:D,2141+$I$3-1),INDEX(Classe_A!D:D,2158+$I$3-1),INDEX(Classe_A!D:D,2175+$I$3-1),INDEX(Classe_A!D:D,2192+$I$3-1),INDEX(Classe_A!D:D,2212+$I$3-1),INDEX(Classe_A!D:D,2229+$I$3-1),INDEX(Classe_A!D:D,2246+$I$3-1),INDEX(Classe_A!D:D,2263+$I$3-1),INDEX(Classe_A!D:D,2283+$I$3-1),INDEX(Classe_A!D:D,2300+$I$3-1),INDEX(Classe_A!D:D,2317+$I$3-1),INDEX(Classe_A!D:D,2334+$I$3-1),INDEX(Classe_A!D:D,2354+$I$3-1),INDEX(Classe_A!D:D,2371+$I$3-1),INDEX(Classe_A!D:D,2388+$I$3-1),INDEX(Classe_A!D:D,2405+$I$3-1),INDEX(Classe_A!D:D,2425+$I$3-1),INDEX(Classe_A!D:D,2442+$I$3-1),INDEX(Classe_A!D:D,2459+$I$3-1),INDEX(Classe_A!D:D,2476+$I$3-1),INDEX(Classe_A!D:D,2496+$I$3-1),INDEX(Classe_A!D:D,2513+$I$3-1),INDEX(Classe_A!D:D,2530+$I$3-1),INDEX(Classe_A!D:D,2547+$I$3-1)),1),"")</f>
        <v/>
      </c>
      <c r="E41" s="328">
        <f>IFERROR(ROUND(AVERAGE(INDEX(Classe_B!D:D,9+$I$3-1),INDEX(Classe_B!D:D,26+$I$3-1),INDEX(Classe_B!D:D,43+$I$3-1),INDEX(Classe_B!D:D,60+$I$3-1),INDEX(Classe_B!D:D,80+$I$3-1),INDEX(Classe_B!D:D,97+$I$3-1),INDEX(Classe_B!D:D,114+$I$3-1),INDEX(Classe_B!D:D,131+$I$3-1),INDEX(Classe_B!D:D,151+$I$3-1),INDEX(Classe_B!D:D,168+$I$3-1),INDEX(Classe_B!D:D,185+$I$3-1),INDEX(Classe_B!D:D,202+$I$3-1),INDEX(Classe_B!D:D,222+$I$3-1),INDEX(Classe_B!D:D,239+$I$3-1),INDEX(Classe_B!D:D,256+$I$3-1),INDEX(Classe_B!D:D,273+$I$3-1),INDEX(Classe_B!D:D,293+$I$3-1),INDEX(Classe_B!D:D,310+$I$3-1),INDEX(Classe_B!D:D,327+$I$3-1),INDEX(Classe_B!D:D,344+$I$3-1),INDEX(Classe_B!D:D,364+$I$3-1),INDEX(Classe_B!D:D,381+$I$3-1),INDEX(Classe_B!D:D,398+$I$3-1),INDEX(Classe_B!D:D,415+$I$3-1),INDEX(Classe_B!D:D,435+$I$3-1),INDEX(Classe_B!D:D,452+$I$3-1),INDEX(Classe_B!D:D,469+$I$3-1),INDEX(Classe_B!D:D,486+$I$3-1),INDEX(Classe_B!D:D,506+$I$3-1),INDEX(Classe_B!D:D,523+$I$3-1),INDEX(Classe_B!D:D,540+$I$3-1),INDEX(Classe_B!D:D,557+$I$3-1),INDEX(Classe_B!D:D,577+$I$3-1),INDEX(Classe_B!D:D,594+$I$3-1),INDEX(Classe_B!D:D,611+$I$3-1),INDEX(Classe_B!D:D,628+$I$3-1),INDEX(Classe_B!D:D,648+$I$3-1),INDEX(Classe_B!D:D,665+$I$3-1),INDEX(Classe_B!D:D,682+$I$3-1),INDEX(Classe_B!D:D,699+$I$3-1),INDEX(Classe_B!D:D,719+$I$3-1),INDEX(Classe_B!D:D,736+$I$3-1),INDEX(Classe_B!D:D,753+$I$3-1),INDEX(Classe_B!D:D,770+$I$3-1),INDEX(Classe_B!D:D,790+$I$3-1),INDEX(Classe_B!D:D,807+$I$3-1),INDEX(Classe_B!D:D,824+$I$3-1),INDEX(Classe_B!D:D,841+$I$3-1)),1),"")</f>
        <v/>
      </c>
      <c r="F41" s="328">
        <f>IFERROR(ROUND(AVERAGE(INDEX(Classe_B!D:D,862+$I$3-1),INDEX(Classe_B!D:D,879+$I$3-1),INDEX(Classe_B!D:D,896+$I$3-1),INDEX(Classe_B!D:D,913+$I$3-1),INDEX(Classe_B!D:D,933+$I$3-1),INDEX(Classe_B!D:D,950+$I$3-1),INDEX(Classe_B!D:D,967+$I$3-1),INDEX(Classe_B!D:D,984+$I$3-1),INDEX(Classe_B!D:D,1004+$I$3-1),INDEX(Classe_B!D:D,1021+$I$3-1),INDEX(Classe_B!D:D,1038+$I$3-1),INDEX(Classe_B!D:D,1055+$I$3-1),INDEX(Classe_B!D:D,1075+$I$3-1),INDEX(Classe_B!D:D,1092+$I$3-1),INDEX(Classe_B!D:D,1109+$I$3-1),INDEX(Classe_B!D:D,1126+$I$3-1),INDEX(Classe_B!D:D,1146+$I$3-1),INDEX(Classe_B!D:D,1163+$I$3-1),INDEX(Classe_B!D:D,1180+$I$3-1),INDEX(Classe_B!D:D,1197+$I$3-1),INDEX(Classe_B!D:D,1217+$I$3-1),INDEX(Classe_B!D:D,1234+$I$3-1),INDEX(Classe_B!D:D,1251+$I$3-1),INDEX(Classe_B!D:D,1268+$I$3-1),INDEX(Classe_B!D:D,1288+$I$3-1),INDEX(Classe_B!D:D,1305+$I$3-1),INDEX(Classe_B!D:D,1322+$I$3-1),INDEX(Classe_B!D:D,1339+$I$3-1),INDEX(Classe_B!D:D,1359+$I$3-1),INDEX(Classe_B!D:D,1376+$I$3-1),INDEX(Classe_B!D:D,1393+$I$3-1),INDEX(Classe_B!D:D,1410+$I$3-1),INDEX(Classe_B!D:D,1430+$I$3-1),INDEX(Classe_B!D:D,1447+$I$3-1),INDEX(Classe_B!D:D,1464+$I$3-1),INDEX(Classe_B!D:D,1481+$I$3-1),INDEX(Classe_B!D:D,1501+$I$3-1),INDEX(Classe_B!D:D,1518+$I$3-1),INDEX(Classe_B!D:D,1535+$I$3-1),INDEX(Classe_B!D:D,1552+$I$3-1),INDEX(Classe_B!D:D,1572+$I$3-1),INDEX(Classe_B!D:D,1589+$I$3-1),INDEX(Classe_B!D:D,1606+$I$3-1),INDEX(Classe_B!D:D,1623+$I$3-1),INDEX(Classe_B!D:D,1643+$I$3-1),INDEX(Classe_B!D:D,1660+$I$3-1),INDEX(Classe_B!D:D,1677+$I$3-1),INDEX(Classe_B!D:D,1694+$I$3-1)),1),"")</f>
        <v/>
      </c>
      <c r="G41" s="328">
        <f>IFERROR(ROUND(AVERAGE(INDEX(Classe_B!D:D,1715+$I$3-1),INDEX(Classe_B!D:D,1732+$I$3-1),INDEX(Classe_B!D:D,1749+$I$3-1),INDEX(Classe_B!D:D,1766+$I$3-1),INDEX(Classe_B!D:D,1786+$I$3-1),INDEX(Classe_B!D:D,1803+$I$3-1),INDEX(Classe_B!D:D,1820+$I$3-1),INDEX(Classe_B!D:D,1837+$I$3-1),INDEX(Classe_B!D:D,1857+$I$3-1),INDEX(Classe_B!D:D,1874+$I$3-1),INDEX(Classe_B!D:D,1891+$I$3-1),INDEX(Classe_B!D:D,1908+$I$3-1),INDEX(Classe_B!D:D,1928+$I$3-1),INDEX(Classe_B!D:D,1945+$I$3-1),INDEX(Classe_B!D:D,1962+$I$3-1),INDEX(Classe_B!D:D,1979+$I$3-1),INDEX(Classe_B!D:D,1999+$I$3-1),INDEX(Classe_B!D:D,2016+$I$3-1),INDEX(Classe_B!D:D,2033+$I$3-1),INDEX(Classe_B!D:D,2050+$I$3-1),INDEX(Classe_B!D:D,2070+$I$3-1),INDEX(Classe_B!D:D,2087+$I$3-1),INDEX(Classe_B!D:D,2104+$I$3-1),INDEX(Classe_B!D:D,2121+$I$3-1),INDEX(Classe_B!D:D,2141+$I$3-1),INDEX(Classe_B!D:D,2158+$I$3-1),INDEX(Classe_B!D:D,2175+$I$3-1),INDEX(Classe_B!D:D,2192+$I$3-1),INDEX(Classe_B!D:D,2212+$I$3-1),INDEX(Classe_B!D:D,2229+$I$3-1),INDEX(Classe_B!D:D,2246+$I$3-1),INDEX(Classe_B!D:D,2263+$I$3-1),INDEX(Classe_B!D:D,2283+$I$3-1),INDEX(Classe_B!D:D,2300+$I$3-1),INDEX(Classe_B!D:D,2317+$I$3-1),INDEX(Classe_B!D:D,2334+$I$3-1),INDEX(Classe_B!D:D,2354+$I$3-1),INDEX(Classe_B!D:D,2371+$I$3-1),INDEX(Classe_B!D:D,2388+$I$3-1),INDEX(Classe_B!D:D,2405+$I$3-1),INDEX(Classe_B!D:D,2425+$I$3-1),INDEX(Classe_B!D:D,2442+$I$3-1),INDEX(Classe_B!D:D,2459+$I$3-1),INDEX(Classe_B!D:D,2476+$I$3-1),INDEX(Classe_B!D:D,2496+$I$3-1),INDEX(Classe_B!D:D,2513+$I$3-1),INDEX(Classe_B!D:D,2530+$I$3-1),INDEX(Classe_B!D:D,2547+$I$3-1)),1),"")</f>
        <v/>
      </c>
      <c r="H41" s="328">
        <f>IFERROR(ROUND(AVERAGE(INDEX(Classe_C!D:D,9+$I$3-1),INDEX(Classe_C!D:D,26+$I$3-1),INDEX(Classe_C!D:D,43+$I$3-1),INDEX(Classe_C!D:D,60+$I$3-1),INDEX(Classe_C!D:D,80+$I$3-1),INDEX(Classe_C!D:D,97+$I$3-1),INDEX(Classe_C!D:D,114+$I$3-1),INDEX(Classe_C!D:D,131+$I$3-1),INDEX(Classe_C!D:D,151+$I$3-1),INDEX(Classe_C!D:D,168+$I$3-1),INDEX(Classe_C!D:D,185+$I$3-1),INDEX(Classe_C!D:D,202+$I$3-1),INDEX(Classe_C!D:D,222+$I$3-1),INDEX(Classe_C!D:D,239+$I$3-1),INDEX(Classe_C!D:D,256+$I$3-1),INDEX(Classe_C!D:D,273+$I$3-1),INDEX(Classe_C!D:D,293+$I$3-1),INDEX(Classe_C!D:D,310+$I$3-1),INDEX(Classe_C!D:D,327+$I$3-1),INDEX(Classe_C!D:D,344+$I$3-1),INDEX(Classe_C!D:D,364+$I$3-1),INDEX(Classe_C!D:D,381+$I$3-1),INDEX(Classe_C!D:D,398+$I$3-1),INDEX(Classe_C!D:D,415+$I$3-1),INDEX(Classe_C!D:D,435+$I$3-1),INDEX(Classe_C!D:D,452+$I$3-1),INDEX(Classe_C!D:D,469+$I$3-1),INDEX(Classe_C!D:D,486+$I$3-1),INDEX(Classe_C!D:D,506+$I$3-1),INDEX(Classe_C!D:D,523+$I$3-1),INDEX(Classe_C!D:D,540+$I$3-1),INDEX(Classe_C!D:D,557+$I$3-1),INDEX(Classe_C!D:D,577+$I$3-1),INDEX(Classe_C!D:D,594+$I$3-1),INDEX(Classe_C!D:D,611+$I$3-1),INDEX(Classe_C!D:D,628+$I$3-1),INDEX(Classe_C!D:D,648+$I$3-1),INDEX(Classe_C!D:D,665+$I$3-1),INDEX(Classe_C!D:D,682+$I$3-1),INDEX(Classe_C!D:D,699+$I$3-1),INDEX(Classe_C!D:D,719+$I$3-1),INDEX(Classe_C!D:D,736+$I$3-1),INDEX(Classe_C!D:D,753+$I$3-1),INDEX(Classe_C!D:D,770+$I$3-1),INDEX(Classe_C!D:D,790+$I$3-1),INDEX(Classe_C!D:D,807+$I$3-1),INDEX(Classe_C!D:D,824+$I$3-1),INDEX(Classe_C!D:D,841+$I$3-1)),1),"")</f>
        <v/>
      </c>
      <c r="I41" s="328">
        <f>IFERROR(ROUND(AVERAGE(INDEX(Classe_C!D:D,862+$I$3-1),INDEX(Classe_C!D:D,879+$I$3-1),INDEX(Classe_C!D:D,896+$I$3-1),INDEX(Classe_C!D:D,913+$I$3-1),INDEX(Classe_C!D:D,933+$I$3-1),INDEX(Classe_C!D:D,950+$I$3-1),INDEX(Classe_C!D:D,967+$I$3-1),INDEX(Classe_C!D:D,984+$I$3-1),INDEX(Classe_C!D:D,1004+$I$3-1),INDEX(Classe_C!D:D,1021+$I$3-1),INDEX(Classe_C!D:D,1038+$I$3-1),INDEX(Classe_C!D:D,1055+$I$3-1),INDEX(Classe_C!D:D,1075+$I$3-1),INDEX(Classe_C!D:D,1092+$I$3-1),INDEX(Classe_C!D:D,1109+$I$3-1),INDEX(Classe_C!D:D,1126+$I$3-1),INDEX(Classe_C!D:D,1146+$I$3-1),INDEX(Classe_C!D:D,1163+$I$3-1),INDEX(Classe_C!D:D,1180+$I$3-1),INDEX(Classe_C!D:D,1197+$I$3-1),INDEX(Classe_C!D:D,1217+$I$3-1),INDEX(Classe_C!D:D,1234+$I$3-1),INDEX(Classe_C!D:D,1251+$I$3-1),INDEX(Classe_C!D:D,1268+$I$3-1),INDEX(Classe_C!D:D,1288+$I$3-1),INDEX(Classe_C!D:D,1305+$I$3-1),INDEX(Classe_C!D:D,1322+$I$3-1),INDEX(Classe_C!D:D,1339+$I$3-1),INDEX(Classe_C!D:D,1359+$I$3-1),INDEX(Classe_C!D:D,1376+$I$3-1),INDEX(Classe_C!D:D,1393+$I$3-1),INDEX(Classe_C!D:D,1410+$I$3-1),INDEX(Classe_C!D:D,1430+$I$3-1),INDEX(Classe_C!D:D,1447+$I$3-1),INDEX(Classe_C!D:D,1464+$I$3-1),INDEX(Classe_C!D:D,1481+$I$3-1),INDEX(Classe_C!D:D,1501+$I$3-1),INDEX(Classe_C!D:D,1518+$I$3-1),INDEX(Classe_C!D:D,1535+$I$3-1),INDEX(Classe_C!D:D,1552+$I$3-1),INDEX(Classe_C!D:D,1572+$I$3-1),INDEX(Classe_C!D:D,1589+$I$3-1),INDEX(Classe_C!D:D,1606+$I$3-1),INDEX(Classe_C!D:D,1623+$I$3-1),INDEX(Classe_C!D:D,1643+$I$3-1),INDEX(Classe_C!D:D,1660+$I$3-1),INDEX(Classe_C!D:D,1677+$I$3-1),INDEX(Classe_C!D:D,1694+$I$3-1)),1),"")</f>
        <v/>
      </c>
      <c r="J41" s="328">
        <f>IFERROR(ROUND(AVERAGE(INDEX(Classe_C!D:D,1715+$I$3-1),INDEX(Classe_C!D:D,1732+$I$3-1),INDEX(Classe_C!D:D,1749+$I$3-1),INDEX(Classe_C!D:D,1766+$I$3-1),INDEX(Classe_C!D:D,1786+$I$3-1),INDEX(Classe_C!D:D,1803+$I$3-1),INDEX(Classe_C!D:D,1820+$I$3-1),INDEX(Classe_C!D:D,1837+$I$3-1),INDEX(Classe_C!D:D,1857+$I$3-1),INDEX(Classe_C!D:D,1874+$I$3-1),INDEX(Classe_C!D:D,1891+$I$3-1),INDEX(Classe_C!D:D,1908+$I$3-1),INDEX(Classe_C!D:D,1928+$I$3-1),INDEX(Classe_C!D:D,1945+$I$3-1),INDEX(Classe_C!D:D,1962+$I$3-1),INDEX(Classe_C!D:D,1979+$I$3-1),INDEX(Classe_C!D:D,1999+$I$3-1),INDEX(Classe_C!D:D,2016+$I$3-1),INDEX(Classe_C!D:D,2033+$I$3-1),INDEX(Classe_C!D:D,2050+$I$3-1),INDEX(Classe_C!D:D,2070+$I$3-1),INDEX(Classe_C!D:D,2087+$I$3-1),INDEX(Classe_C!D:D,2104+$I$3-1),INDEX(Classe_C!D:D,2121+$I$3-1),INDEX(Classe_C!D:D,2141+$I$3-1),INDEX(Classe_C!D:D,2158+$I$3-1),INDEX(Classe_C!D:D,2175+$I$3-1),INDEX(Classe_C!D:D,2192+$I$3-1),INDEX(Classe_C!D:D,2212+$I$3-1),INDEX(Classe_C!D:D,2229+$I$3-1),INDEX(Classe_C!D:D,2246+$I$3-1),INDEX(Classe_C!D:D,2263+$I$3-1),INDEX(Classe_C!D:D,2283+$I$3-1),INDEX(Classe_C!D:D,2300+$I$3-1),INDEX(Classe_C!D:D,2317+$I$3-1),INDEX(Classe_C!D:D,2334+$I$3-1),INDEX(Classe_C!D:D,2354+$I$3-1),INDEX(Classe_C!D:D,2371+$I$3-1),INDEX(Classe_C!D:D,2388+$I$3-1),INDEX(Classe_C!D:D,2405+$I$3-1),INDEX(Classe_C!D:D,2425+$I$3-1),INDEX(Classe_C!D:D,2442+$I$3-1),INDEX(Classe_C!D:D,2459+$I$3-1),INDEX(Classe_C!D:D,2476+$I$3-1),INDEX(Classe_C!D:D,2496+$I$3-1),INDEX(Classe_C!D:D,2513+$I$3-1),INDEX(Classe_C!D:D,2530+$I$3-1),INDEX(Classe_C!D:D,2547+$I$3-1)),1),"")</f>
        <v/>
      </c>
      <c r="K41" s="328">
        <f>IFERROR(ROUND(AVERAGE(INDEX(Classe_D!D:D,9+$I$3-1),INDEX(Classe_D!D:D,26+$I$3-1),INDEX(Classe_D!D:D,43+$I$3-1),INDEX(Classe_D!D:D,60+$I$3-1),INDEX(Classe_D!D:D,80+$I$3-1),INDEX(Classe_D!D:D,97+$I$3-1),INDEX(Classe_D!D:D,114+$I$3-1),INDEX(Classe_D!D:D,131+$I$3-1),INDEX(Classe_D!D:D,151+$I$3-1),INDEX(Classe_D!D:D,168+$I$3-1),INDEX(Classe_D!D:D,185+$I$3-1),INDEX(Classe_D!D:D,202+$I$3-1),INDEX(Classe_D!D:D,222+$I$3-1),INDEX(Classe_D!D:D,239+$I$3-1),INDEX(Classe_D!D:D,256+$I$3-1),INDEX(Classe_D!D:D,273+$I$3-1),INDEX(Classe_D!D:D,293+$I$3-1),INDEX(Classe_D!D:D,310+$I$3-1),INDEX(Classe_D!D:D,327+$I$3-1),INDEX(Classe_D!D:D,344+$I$3-1),INDEX(Classe_D!D:D,364+$I$3-1),INDEX(Classe_D!D:D,381+$I$3-1),INDEX(Classe_D!D:D,398+$I$3-1),INDEX(Classe_D!D:D,415+$I$3-1),INDEX(Classe_D!D:D,435+$I$3-1),INDEX(Classe_D!D:D,452+$I$3-1),INDEX(Classe_D!D:D,469+$I$3-1),INDEX(Classe_D!D:D,486+$I$3-1),INDEX(Classe_D!D:D,506+$I$3-1),INDEX(Classe_D!D:D,523+$I$3-1),INDEX(Classe_D!D:D,540+$I$3-1),INDEX(Classe_D!D:D,557+$I$3-1),INDEX(Classe_D!D:D,577+$I$3-1),INDEX(Classe_D!D:D,594+$I$3-1),INDEX(Classe_D!D:D,611+$I$3-1),INDEX(Classe_D!D:D,628+$I$3-1),INDEX(Classe_D!D:D,648+$I$3-1),INDEX(Classe_D!D:D,665+$I$3-1),INDEX(Classe_D!D:D,682+$I$3-1),INDEX(Classe_D!D:D,699+$I$3-1),INDEX(Classe_D!D:D,719+$I$3-1),INDEX(Classe_D!D:D,736+$I$3-1),INDEX(Classe_D!D:D,753+$I$3-1),INDEX(Classe_D!D:D,770+$I$3-1),INDEX(Classe_D!D:D,790+$I$3-1),INDEX(Classe_D!D:D,807+$I$3-1),INDEX(Classe_D!D:D,824+$I$3-1),INDEX(Classe_D!D:D,841+$I$3-1)),1),"")</f>
        <v/>
      </c>
      <c r="L41" s="328">
        <f>IFERROR(ROUND(AVERAGE(INDEX(Classe_D!D:D,862+$I$3-1),INDEX(Classe_D!D:D,879+$I$3-1),INDEX(Classe_D!D:D,896+$I$3-1),INDEX(Classe_D!D:D,913+$I$3-1),INDEX(Classe_D!D:D,933+$I$3-1),INDEX(Classe_D!D:D,950+$I$3-1),INDEX(Classe_D!D:D,967+$I$3-1),INDEX(Classe_D!D:D,984+$I$3-1),INDEX(Classe_D!D:D,1004+$I$3-1),INDEX(Classe_D!D:D,1021+$I$3-1),INDEX(Classe_D!D:D,1038+$I$3-1),INDEX(Classe_D!D:D,1055+$I$3-1),INDEX(Classe_D!D:D,1075+$I$3-1),INDEX(Classe_D!D:D,1092+$I$3-1),INDEX(Classe_D!D:D,1109+$I$3-1),INDEX(Classe_D!D:D,1126+$I$3-1),INDEX(Classe_D!D:D,1146+$I$3-1),INDEX(Classe_D!D:D,1163+$I$3-1),INDEX(Classe_D!D:D,1180+$I$3-1),INDEX(Classe_D!D:D,1197+$I$3-1),INDEX(Classe_D!D:D,1217+$I$3-1),INDEX(Classe_D!D:D,1234+$I$3-1),INDEX(Classe_D!D:D,1251+$I$3-1),INDEX(Classe_D!D:D,1268+$I$3-1),INDEX(Classe_D!D:D,1288+$I$3-1),INDEX(Classe_D!D:D,1305+$I$3-1),INDEX(Classe_D!D:D,1322+$I$3-1),INDEX(Classe_D!D:D,1339+$I$3-1),INDEX(Classe_D!D:D,1359+$I$3-1),INDEX(Classe_D!D:D,1376+$I$3-1),INDEX(Classe_D!D:D,1393+$I$3-1),INDEX(Classe_D!D:D,1410+$I$3-1),INDEX(Classe_D!D:D,1430+$I$3-1),INDEX(Classe_D!D:D,1447+$I$3-1),INDEX(Classe_D!D:D,1464+$I$3-1),INDEX(Classe_D!D:D,1481+$I$3-1),INDEX(Classe_D!D:D,1501+$I$3-1),INDEX(Classe_D!D:D,1518+$I$3-1),INDEX(Classe_D!D:D,1535+$I$3-1),INDEX(Classe_D!D:D,1552+$I$3-1),INDEX(Classe_D!D:D,1572+$I$3-1),INDEX(Classe_D!D:D,1589+$I$3-1),INDEX(Classe_D!D:D,1606+$I$3-1),INDEX(Classe_D!D:D,1623+$I$3-1),INDEX(Classe_D!D:D,1643+$I$3-1),INDEX(Classe_D!D:D,1660+$I$3-1),INDEX(Classe_D!D:D,1677+$I$3-1),INDEX(Classe_D!D:D,1694+$I$3-1)),1),"")</f>
        <v/>
      </c>
      <c r="M41" s="328">
        <f>IFERROR(ROUND(AVERAGE(INDEX(Classe_D!D:D,1715+$I$3-1),INDEX(Classe_D!D:D,1732+$I$3-1),INDEX(Classe_D!D:D,1749+$I$3-1),INDEX(Classe_D!D:D,1766+$I$3-1),INDEX(Classe_D!D:D,1786+$I$3-1),INDEX(Classe_D!D:D,1803+$I$3-1),INDEX(Classe_D!D:D,1820+$I$3-1),INDEX(Classe_D!D:D,1837+$I$3-1),INDEX(Classe_D!D:D,1857+$I$3-1),INDEX(Classe_D!D:D,1874+$I$3-1),INDEX(Classe_D!D:D,1891+$I$3-1),INDEX(Classe_D!D:D,1908+$I$3-1),INDEX(Classe_D!D:D,1928+$I$3-1),INDEX(Classe_D!D:D,1945+$I$3-1),INDEX(Classe_D!D:D,1962+$I$3-1),INDEX(Classe_D!D:D,1979+$I$3-1),INDEX(Classe_D!D:D,1999+$I$3-1),INDEX(Classe_D!D:D,2016+$I$3-1),INDEX(Classe_D!D:D,2033+$I$3-1),INDEX(Classe_D!D:D,2050+$I$3-1),INDEX(Classe_D!D:D,2070+$I$3-1),INDEX(Classe_D!D:D,2087+$I$3-1),INDEX(Classe_D!D:D,2104+$I$3-1),INDEX(Classe_D!D:D,2121+$I$3-1),INDEX(Classe_D!D:D,2141+$I$3-1),INDEX(Classe_D!D:D,2158+$I$3-1),INDEX(Classe_D!D:D,2175+$I$3-1),INDEX(Classe_D!D:D,2192+$I$3-1),INDEX(Classe_D!D:D,2212+$I$3-1),INDEX(Classe_D!D:D,2229+$I$3-1),INDEX(Classe_D!D:D,2246+$I$3-1),INDEX(Classe_D!D:D,2263+$I$3-1),INDEX(Classe_D!D:D,2283+$I$3-1),INDEX(Classe_D!D:D,2300+$I$3-1),INDEX(Classe_D!D:D,2317+$I$3-1),INDEX(Classe_D!D:D,2334+$I$3-1),INDEX(Classe_D!D:D,2354+$I$3-1),INDEX(Classe_D!D:D,2371+$I$3-1),INDEX(Classe_D!D:D,2388+$I$3-1),INDEX(Classe_D!D:D,2405+$I$3-1),INDEX(Classe_D!D:D,2425+$I$3-1),INDEX(Classe_D!D:D,2442+$I$3-1),INDEX(Classe_D!D:D,2459+$I$3-1),INDEX(Classe_D!D:D,2476+$I$3-1),INDEX(Classe_D!D:D,2496+$I$3-1),INDEX(Classe_D!D:D,2513+$I$3-1),INDEX(Classe_D!D:D,2530+$I$3-1),INDEX(Classe_D!D:D,2547+$I$3-1)),1),"")</f>
        <v/>
      </c>
    </row>
    <row r="42" outlineLevel="1" ht="1.05" customHeight="1" s="185">
      <c r="A42" s="327" t="inlineStr">
        <is>
          <t>Coopération</t>
        </is>
      </c>
      <c r="B42" s="328">
        <f>IFERROR(ROUND(AVERAGE(INDEX(Classe_A!E:E,9+$I$3-1),INDEX(Classe_A!E:E,26+$I$3-1),INDEX(Classe_A!E:E,43+$I$3-1),INDEX(Classe_A!E:E,60+$I$3-1),INDEX(Classe_A!E:E,80+$I$3-1),INDEX(Classe_A!E:E,97+$I$3-1),INDEX(Classe_A!E:E,114+$I$3-1),INDEX(Classe_A!E:E,131+$I$3-1),INDEX(Classe_A!E:E,151+$I$3-1),INDEX(Classe_A!E:E,168+$I$3-1),INDEX(Classe_A!E:E,185+$I$3-1),INDEX(Classe_A!E:E,202+$I$3-1),INDEX(Classe_A!E:E,222+$I$3-1),INDEX(Classe_A!E:E,239+$I$3-1),INDEX(Classe_A!E:E,256+$I$3-1),INDEX(Classe_A!E:E,273+$I$3-1),INDEX(Classe_A!E:E,293+$I$3-1),INDEX(Classe_A!E:E,310+$I$3-1),INDEX(Classe_A!E:E,327+$I$3-1),INDEX(Classe_A!E:E,344+$I$3-1),INDEX(Classe_A!E:E,364+$I$3-1),INDEX(Classe_A!E:E,381+$I$3-1),INDEX(Classe_A!E:E,398+$I$3-1),INDEX(Classe_A!E:E,415+$I$3-1),INDEX(Classe_A!E:E,435+$I$3-1),INDEX(Classe_A!E:E,452+$I$3-1),INDEX(Classe_A!E:E,469+$I$3-1),INDEX(Classe_A!E:E,486+$I$3-1),INDEX(Classe_A!E:E,506+$I$3-1),INDEX(Classe_A!E:E,523+$I$3-1),INDEX(Classe_A!E:E,540+$I$3-1),INDEX(Classe_A!E:E,557+$I$3-1),INDEX(Classe_A!E:E,577+$I$3-1),INDEX(Classe_A!E:E,594+$I$3-1),INDEX(Classe_A!E:E,611+$I$3-1),INDEX(Classe_A!E:E,628+$I$3-1),INDEX(Classe_A!E:E,648+$I$3-1),INDEX(Classe_A!E:E,665+$I$3-1),INDEX(Classe_A!E:E,682+$I$3-1),INDEX(Classe_A!E:E,699+$I$3-1),INDEX(Classe_A!E:E,719+$I$3-1),INDEX(Classe_A!E:E,736+$I$3-1),INDEX(Classe_A!E:E,753+$I$3-1),INDEX(Classe_A!E:E,770+$I$3-1),INDEX(Classe_A!E:E,790+$I$3-1),INDEX(Classe_A!E:E,807+$I$3-1),INDEX(Classe_A!E:E,824+$I$3-1),INDEX(Classe_A!E:E,841+$I$3-1)),1),"")</f>
        <v/>
      </c>
      <c r="C42" s="328">
        <f>IFERROR(ROUND(AVERAGE(INDEX(Classe_A!E:E,862+$I$3-1),INDEX(Classe_A!E:E,879+$I$3-1),INDEX(Classe_A!E:E,896+$I$3-1),INDEX(Classe_A!E:E,913+$I$3-1),INDEX(Classe_A!E:E,933+$I$3-1),INDEX(Classe_A!E:E,950+$I$3-1),INDEX(Classe_A!E:E,967+$I$3-1),INDEX(Classe_A!E:E,984+$I$3-1),INDEX(Classe_A!E:E,1004+$I$3-1),INDEX(Classe_A!E:E,1021+$I$3-1),INDEX(Classe_A!E:E,1038+$I$3-1),INDEX(Classe_A!E:E,1055+$I$3-1),INDEX(Classe_A!E:E,1075+$I$3-1),INDEX(Classe_A!E:E,1092+$I$3-1),INDEX(Classe_A!E:E,1109+$I$3-1),INDEX(Classe_A!E:E,1126+$I$3-1),INDEX(Classe_A!E:E,1146+$I$3-1),INDEX(Classe_A!E:E,1163+$I$3-1),INDEX(Classe_A!E:E,1180+$I$3-1),INDEX(Classe_A!E:E,1197+$I$3-1),INDEX(Classe_A!E:E,1217+$I$3-1),INDEX(Classe_A!E:E,1234+$I$3-1),INDEX(Classe_A!E:E,1251+$I$3-1),INDEX(Classe_A!E:E,1268+$I$3-1),INDEX(Classe_A!E:E,1288+$I$3-1),INDEX(Classe_A!E:E,1305+$I$3-1),INDEX(Classe_A!E:E,1322+$I$3-1),INDEX(Classe_A!E:E,1339+$I$3-1),INDEX(Classe_A!E:E,1359+$I$3-1),INDEX(Classe_A!E:E,1376+$I$3-1),INDEX(Classe_A!E:E,1393+$I$3-1),INDEX(Classe_A!E:E,1410+$I$3-1),INDEX(Classe_A!E:E,1430+$I$3-1),INDEX(Classe_A!E:E,1447+$I$3-1),INDEX(Classe_A!E:E,1464+$I$3-1),INDEX(Classe_A!E:E,1481+$I$3-1),INDEX(Classe_A!E:E,1501+$I$3-1),INDEX(Classe_A!E:E,1518+$I$3-1),INDEX(Classe_A!E:E,1535+$I$3-1),INDEX(Classe_A!E:E,1552+$I$3-1),INDEX(Classe_A!E:E,1572+$I$3-1),INDEX(Classe_A!E:E,1589+$I$3-1),INDEX(Classe_A!E:E,1606+$I$3-1),INDEX(Classe_A!E:E,1623+$I$3-1),INDEX(Classe_A!E:E,1643+$I$3-1),INDEX(Classe_A!E:E,1660+$I$3-1),INDEX(Classe_A!E:E,1677+$I$3-1),INDEX(Classe_A!E:E,1694+$I$3-1)),1),"")</f>
        <v/>
      </c>
      <c r="D42" s="328">
        <f>IFERROR(ROUND(AVERAGE(INDEX(Classe_A!E:E,1715+$I$3-1),INDEX(Classe_A!E:E,1732+$I$3-1),INDEX(Classe_A!E:E,1749+$I$3-1),INDEX(Classe_A!E:E,1766+$I$3-1),INDEX(Classe_A!E:E,1786+$I$3-1),INDEX(Classe_A!E:E,1803+$I$3-1),INDEX(Classe_A!E:E,1820+$I$3-1),INDEX(Classe_A!E:E,1837+$I$3-1),INDEX(Classe_A!E:E,1857+$I$3-1),INDEX(Classe_A!E:E,1874+$I$3-1),INDEX(Classe_A!E:E,1891+$I$3-1),INDEX(Classe_A!E:E,1908+$I$3-1),INDEX(Classe_A!E:E,1928+$I$3-1),INDEX(Classe_A!E:E,1945+$I$3-1),INDEX(Classe_A!E:E,1962+$I$3-1),INDEX(Classe_A!E:E,1979+$I$3-1),INDEX(Classe_A!E:E,1999+$I$3-1),INDEX(Classe_A!E:E,2016+$I$3-1),INDEX(Classe_A!E:E,2033+$I$3-1),INDEX(Classe_A!E:E,2050+$I$3-1),INDEX(Classe_A!E:E,2070+$I$3-1),INDEX(Classe_A!E:E,2087+$I$3-1),INDEX(Classe_A!E:E,2104+$I$3-1),INDEX(Classe_A!E:E,2121+$I$3-1),INDEX(Classe_A!E:E,2141+$I$3-1),INDEX(Classe_A!E:E,2158+$I$3-1),INDEX(Classe_A!E:E,2175+$I$3-1),INDEX(Classe_A!E:E,2192+$I$3-1),INDEX(Classe_A!E:E,2212+$I$3-1),INDEX(Classe_A!E:E,2229+$I$3-1),INDEX(Classe_A!E:E,2246+$I$3-1),INDEX(Classe_A!E:E,2263+$I$3-1),INDEX(Classe_A!E:E,2283+$I$3-1),INDEX(Classe_A!E:E,2300+$I$3-1),INDEX(Classe_A!E:E,2317+$I$3-1),INDEX(Classe_A!E:E,2334+$I$3-1),INDEX(Classe_A!E:E,2354+$I$3-1),INDEX(Classe_A!E:E,2371+$I$3-1),INDEX(Classe_A!E:E,2388+$I$3-1),INDEX(Classe_A!E:E,2405+$I$3-1),INDEX(Classe_A!E:E,2425+$I$3-1),INDEX(Classe_A!E:E,2442+$I$3-1),INDEX(Classe_A!E:E,2459+$I$3-1),INDEX(Classe_A!E:E,2476+$I$3-1),INDEX(Classe_A!E:E,2496+$I$3-1),INDEX(Classe_A!E:E,2513+$I$3-1),INDEX(Classe_A!E:E,2530+$I$3-1),INDEX(Classe_A!E:E,2547+$I$3-1)),1),"")</f>
        <v/>
      </c>
      <c r="E42" s="328">
        <f>IFERROR(ROUND(AVERAGE(INDEX(Classe_B!E:E,9+$I$3-1),INDEX(Classe_B!E:E,26+$I$3-1),INDEX(Classe_B!E:E,43+$I$3-1),INDEX(Classe_B!E:E,60+$I$3-1),INDEX(Classe_B!E:E,80+$I$3-1),INDEX(Classe_B!E:E,97+$I$3-1),INDEX(Classe_B!E:E,114+$I$3-1),INDEX(Classe_B!E:E,131+$I$3-1),INDEX(Classe_B!E:E,151+$I$3-1),INDEX(Classe_B!E:E,168+$I$3-1),INDEX(Classe_B!E:E,185+$I$3-1),INDEX(Classe_B!E:E,202+$I$3-1),INDEX(Classe_B!E:E,222+$I$3-1),INDEX(Classe_B!E:E,239+$I$3-1),INDEX(Classe_B!E:E,256+$I$3-1),INDEX(Classe_B!E:E,273+$I$3-1),INDEX(Classe_B!E:E,293+$I$3-1),INDEX(Classe_B!E:E,310+$I$3-1),INDEX(Classe_B!E:E,327+$I$3-1),INDEX(Classe_B!E:E,344+$I$3-1),INDEX(Classe_B!E:E,364+$I$3-1),INDEX(Classe_B!E:E,381+$I$3-1),INDEX(Classe_B!E:E,398+$I$3-1),INDEX(Classe_B!E:E,415+$I$3-1),INDEX(Classe_B!E:E,435+$I$3-1),INDEX(Classe_B!E:E,452+$I$3-1),INDEX(Classe_B!E:E,469+$I$3-1),INDEX(Classe_B!E:E,486+$I$3-1),INDEX(Classe_B!E:E,506+$I$3-1),INDEX(Classe_B!E:E,523+$I$3-1),INDEX(Classe_B!E:E,540+$I$3-1),INDEX(Classe_B!E:E,557+$I$3-1),INDEX(Classe_B!E:E,577+$I$3-1),INDEX(Classe_B!E:E,594+$I$3-1),INDEX(Classe_B!E:E,611+$I$3-1),INDEX(Classe_B!E:E,628+$I$3-1),INDEX(Classe_B!E:E,648+$I$3-1),INDEX(Classe_B!E:E,665+$I$3-1),INDEX(Classe_B!E:E,682+$I$3-1),INDEX(Classe_B!E:E,699+$I$3-1),INDEX(Classe_B!E:E,719+$I$3-1),INDEX(Classe_B!E:E,736+$I$3-1),INDEX(Classe_B!E:E,753+$I$3-1),INDEX(Classe_B!E:E,770+$I$3-1),INDEX(Classe_B!E:E,790+$I$3-1),INDEX(Classe_B!E:E,807+$I$3-1),INDEX(Classe_B!E:E,824+$I$3-1),INDEX(Classe_B!E:E,841+$I$3-1)),1),"")</f>
        <v/>
      </c>
      <c r="F42" s="328">
        <f>IFERROR(ROUND(AVERAGE(INDEX(Classe_B!E:E,862+$I$3-1),INDEX(Classe_B!E:E,879+$I$3-1),INDEX(Classe_B!E:E,896+$I$3-1),INDEX(Classe_B!E:E,913+$I$3-1),INDEX(Classe_B!E:E,933+$I$3-1),INDEX(Classe_B!E:E,950+$I$3-1),INDEX(Classe_B!E:E,967+$I$3-1),INDEX(Classe_B!E:E,984+$I$3-1),INDEX(Classe_B!E:E,1004+$I$3-1),INDEX(Classe_B!E:E,1021+$I$3-1),INDEX(Classe_B!E:E,1038+$I$3-1),INDEX(Classe_B!E:E,1055+$I$3-1),INDEX(Classe_B!E:E,1075+$I$3-1),INDEX(Classe_B!E:E,1092+$I$3-1),INDEX(Classe_B!E:E,1109+$I$3-1),INDEX(Classe_B!E:E,1126+$I$3-1),INDEX(Classe_B!E:E,1146+$I$3-1),INDEX(Classe_B!E:E,1163+$I$3-1),INDEX(Classe_B!E:E,1180+$I$3-1),INDEX(Classe_B!E:E,1197+$I$3-1),INDEX(Classe_B!E:E,1217+$I$3-1),INDEX(Classe_B!E:E,1234+$I$3-1),INDEX(Classe_B!E:E,1251+$I$3-1),INDEX(Classe_B!E:E,1268+$I$3-1),INDEX(Classe_B!E:E,1288+$I$3-1),INDEX(Classe_B!E:E,1305+$I$3-1),INDEX(Classe_B!E:E,1322+$I$3-1),INDEX(Classe_B!E:E,1339+$I$3-1),INDEX(Classe_B!E:E,1359+$I$3-1),INDEX(Classe_B!E:E,1376+$I$3-1),INDEX(Classe_B!E:E,1393+$I$3-1),INDEX(Classe_B!E:E,1410+$I$3-1),INDEX(Classe_B!E:E,1430+$I$3-1),INDEX(Classe_B!E:E,1447+$I$3-1),INDEX(Classe_B!E:E,1464+$I$3-1),INDEX(Classe_B!E:E,1481+$I$3-1),INDEX(Classe_B!E:E,1501+$I$3-1),INDEX(Classe_B!E:E,1518+$I$3-1),INDEX(Classe_B!E:E,1535+$I$3-1),INDEX(Classe_B!E:E,1552+$I$3-1),INDEX(Classe_B!E:E,1572+$I$3-1),INDEX(Classe_B!E:E,1589+$I$3-1),INDEX(Classe_B!E:E,1606+$I$3-1),INDEX(Classe_B!E:E,1623+$I$3-1),INDEX(Classe_B!E:E,1643+$I$3-1),INDEX(Classe_B!E:E,1660+$I$3-1),INDEX(Classe_B!E:E,1677+$I$3-1),INDEX(Classe_B!E:E,1694+$I$3-1)),1),"")</f>
        <v/>
      </c>
      <c r="G42" s="328">
        <f>IFERROR(ROUND(AVERAGE(INDEX(Classe_B!E:E,1715+$I$3-1),INDEX(Classe_B!E:E,1732+$I$3-1),INDEX(Classe_B!E:E,1749+$I$3-1),INDEX(Classe_B!E:E,1766+$I$3-1),INDEX(Classe_B!E:E,1786+$I$3-1),INDEX(Classe_B!E:E,1803+$I$3-1),INDEX(Classe_B!E:E,1820+$I$3-1),INDEX(Classe_B!E:E,1837+$I$3-1),INDEX(Classe_B!E:E,1857+$I$3-1),INDEX(Classe_B!E:E,1874+$I$3-1),INDEX(Classe_B!E:E,1891+$I$3-1),INDEX(Classe_B!E:E,1908+$I$3-1),INDEX(Classe_B!E:E,1928+$I$3-1),INDEX(Classe_B!E:E,1945+$I$3-1),INDEX(Classe_B!E:E,1962+$I$3-1),INDEX(Classe_B!E:E,1979+$I$3-1),INDEX(Classe_B!E:E,1999+$I$3-1),INDEX(Classe_B!E:E,2016+$I$3-1),INDEX(Classe_B!E:E,2033+$I$3-1),INDEX(Classe_B!E:E,2050+$I$3-1),INDEX(Classe_B!E:E,2070+$I$3-1),INDEX(Classe_B!E:E,2087+$I$3-1),INDEX(Classe_B!E:E,2104+$I$3-1),INDEX(Classe_B!E:E,2121+$I$3-1),INDEX(Classe_B!E:E,2141+$I$3-1),INDEX(Classe_B!E:E,2158+$I$3-1),INDEX(Classe_B!E:E,2175+$I$3-1),INDEX(Classe_B!E:E,2192+$I$3-1),INDEX(Classe_B!E:E,2212+$I$3-1),INDEX(Classe_B!E:E,2229+$I$3-1),INDEX(Classe_B!E:E,2246+$I$3-1),INDEX(Classe_B!E:E,2263+$I$3-1),INDEX(Classe_B!E:E,2283+$I$3-1),INDEX(Classe_B!E:E,2300+$I$3-1),INDEX(Classe_B!E:E,2317+$I$3-1),INDEX(Classe_B!E:E,2334+$I$3-1),INDEX(Classe_B!E:E,2354+$I$3-1),INDEX(Classe_B!E:E,2371+$I$3-1),INDEX(Classe_B!E:E,2388+$I$3-1),INDEX(Classe_B!E:E,2405+$I$3-1),INDEX(Classe_B!E:E,2425+$I$3-1),INDEX(Classe_B!E:E,2442+$I$3-1),INDEX(Classe_B!E:E,2459+$I$3-1),INDEX(Classe_B!E:E,2476+$I$3-1),INDEX(Classe_B!E:E,2496+$I$3-1),INDEX(Classe_B!E:E,2513+$I$3-1),INDEX(Classe_B!E:E,2530+$I$3-1),INDEX(Classe_B!E:E,2547+$I$3-1)),1),"")</f>
        <v/>
      </c>
      <c r="H42" s="328">
        <f>IFERROR(ROUND(AVERAGE(INDEX(Classe_C!E:E,9+$I$3-1),INDEX(Classe_C!E:E,26+$I$3-1),INDEX(Classe_C!E:E,43+$I$3-1),INDEX(Classe_C!E:E,60+$I$3-1),INDEX(Classe_C!E:E,80+$I$3-1),INDEX(Classe_C!E:E,97+$I$3-1),INDEX(Classe_C!E:E,114+$I$3-1),INDEX(Classe_C!E:E,131+$I$3-1),INDEX(Classe_C!E:E,151+$I$3-1),INDEX(Classe_C!E:E,168+$I$3-1),INDEX(Classe_C!E:E,185+$I$3-1),INDEX(Classe_C!E:E,202+$I$3-1),INDEX(Classe_C!E:E,222+$I$3-1),INDEX(Classe_C!E:E,239+$I$3-1),INDEX(Classe_C!E:E,256+$I$3-1),INDEX(Classe_C!E:E,273+$I$3-1),INDEX(Classe_C!E:E,293+$I$3-1),INDEX(Classe_C!E:E,310+$I$3-1),INDEX(Classe_C!E:E,327+$I$3-1),INDEX(Classe_C!E:E,344+$I$3-1),INDEX(Classe_C!E:E,364+$I$3-1),INDEX(Classe_C!E:E,381+$I$3-1),INDEX(Classe_C!E:E,398+$I$3-1),INDEX(Classe_C!E:E,415+$I$3-1),INDEX(Classe_C!E:E,435+$I$3-1),INDEX(Classe_C!E:E,452+$I$3-1),INDEX(Classe_C!E:E,469+$I$3-1),INDEX(Classe_C!E:E,486+$I$3-1),INDEX(Classe_C!E:E,506+$I$3-1),INDEX(Classe_C!E:E,523+$I$3-1),INDEX(Classe_C!E:E,540+$I$3-1),INDEX(Classe_C!E:E,557+$I$3-1),INDEX(Classe_C!E:E,577+$I$3-1),INDEX(Classe_C!E:E,594+$I$3-1),INDEX(Classe_C!E:E,611+$I$3-1),INDEX(Classe_C!E:E,628+$I$3-1),INDEX(Classe_C!E:E,648+$I$3-1),INDEX(Classe_C!E:E,665+$I$3-1),INDEX(Classe_C!E:E,682+$I$3-1),INDEX(Classe_C!E:E,699+$I$3-1),INDEX(Classe_C!E:E,719+$I$3-1),INDEX(Classe_C!E:E,736+$I$3-1),INDEX(Classe_C!E:E,753+$I$3-1),INDEX(Classe_C!E:E,770+$I$3-1),INDEX(Classe_C!E:E,790+$I$3-1),INDEX(Classe_C!E:E,807+$I$3-1),INDEX(Classe_C!E:E,824+$I$3-1),INDEX(Classe_C!E:E,841+$I$3-1)),1),"")</f>
        <v/>
      </c>
      <c r="I42" s="328">
        <f>IFERROR(ROUND(AVERAGE(INDEX(Classe_C!E:E,862+$I$3-1),INDEX(Classe_C!E:E,879+$I$3-1),INDEX(Classe_C!E:E,896+$I$3-1),INDEX(Classe_C!E:E,913+$I$3-1),INDEX(Classe_C!E:E,933+$I$3-1),INDEX(Classe_C!E:E,950+$I$3-1),INDEX(Classe_C!E:E,967+$I$3-1),INDEX(Classe_C!E:E,984+$I$3-1),INDEX(Classe_C!E:E,1004+$I$3-1),INDEX(Classe_C!E:E,1021+$I$3-1),INDEX(Classe_C!E:E,1038+$I$3-1),INDEX(Classe_C!E:E,1055+$I$3-1),INDEX(Classe_C!E:E,1075+$I$3-1),INDEX(Classe_C!E:E,1092+$I$3-1),INDEX(Classe_C!E:E,1109+$I$3-1),INDEX(Classe_C!E:E,1126+$I$3-1),INDEX(Classe_C!E:E,1146+$I$3-1),INDEX(Classe_C!E:E,1163+$I$3-1),INDEX(Classe_C!E:E,1180+$I$3-1),INDEX(Classe_C!E:E,1197+$I$3-1),INDEX(Classe_C!E:E,1217+$I$3-1),INDEX(Classe_C!E:E,1234+$I$3-1),INDEX(Classe_C!E:E,1251+$I$3-1),INDEX(Classe_C!E:E,1268+$I$3-1),INDEX(Classe_C!E:E,1288+$I$3-1),INDEX(Classe_C!E:E,1305+$I$3-1),INDEX(Classe_C!E:E,1322+$I$3-1),INDEX(Classe_C!E:E,1339+$I$3-1),INDEX(Classe_C!E:E,1359+$I$3-1),INDEX(Classe_C!E:E,1376+$I$3-1),INDEX(Classe_C!E:E,1393+$I$3-1),INDEX(Classe_C!E:E,1410+$I$3-1),INDEX(Classe_C!E:E,1430+$I$3-1),INDEX(Classe_C!E:E,1447+$I$3-1),INDEX(Classe_C!E:E,1464+$I$3-1),INDEX(Classe_C!E:E,1481+$I$3-1),INDEX(Classe_C!E:E,1501+$I$3-1),INDEX(Classe_C!E:E,1518+$I$3-1),INDEX(Classe_C!E:E,1535+$I$3-1),INDEX(Classe_C!E:E,1552+$I$3-1),INDEX(Classe_C!E:E,1572+$I$3-1),INDEX(Classe_C!E:E,1589+$I$3-1),INDEX(Classe_C!E:E,1606+$I$3-1),INDEX(Classe_C!E:E,1623+$I$3-1),INDEX(Classe_C!E:E,1643+$I$3-1),INDEX(Classe_C!E:E,1660+$I$3-1),INDEX(Classe_C!E:E,1677+$I$3-1),INDEX(Classe_C!E:E,1694+$I$3-1)),1),"")</f>
        <v/>
      </c>
      <c r="J42" s="328">
        <f>IFERROR(ROUND(AVERAGE(INDEX(Classe_C!E:E,1715+$I$3-1),INDEX(Classe_C!E:E,1732+$I$3-1),INDEX(Classe_C!E:E,1749+$I$3-1),INDEX(Classe_C!E:E,1766+$I$3-1),INDEX(Classe_C!E:E,1786+$I$3-1),INDEX(Classe_C!E:E,1803+$I$3-1),INDEX(Classe_C!E:E,1820+$I$3-1),INDEX(Classe_C!E:E,1837+$I$3-1),INDEX(Classe_C!E:E,1857+$I$3-1),INDEX(Classe_C!E:E,1874+$I$3-1),INDEX(Classe_C!E:E,1891+$I$3-1),INDEX(Classe_C!E:E,1908+$I$3-1),INDEX(Classe_C!E:E,1928+$I$3-1),INDEX(Classe_C!E:E,1945+$I$3-1),INDEX(Classe_C!E:E,1962+$I$3-1),INDEX(Classe_C!E:E,1979+$I$3-1),INDEX(Classe_C!E:E,1999+$I$3-1),INDEX(Classe_C!E:E,2016+$I$3-1),INDEX(Classe_C!E:E,2033+$I$3-1),INDEX(Classe_C!E:E,2050+$I$3-1),INDEX(Classe_C!E:E,2070+$I$3-1),INDEX(Classe_C!E:E,2087+$I$3-1),INDEX(Classe_C!E:E,2104+$I$3-1),INDEX(Classe_C!E:E,2121+$I$3-1),INDEX(Classe_C!E:E,2141+$I$3-1),INDEX(Classe_C!E:E,2158+$I$3-1),INDEX(Classe_C!E:E,2175+$I$3-1),INDEX(Classe_C!E:E,2192+$I$3-1),INDEX(Classe_C!E:E,2212+$I$3-1),INDEX(Classe_C!E:E,2229+$I$3-1),INDEX(Classe_C!E:E,2246+$I$3-1),INDEX(Classe_C!E:E,2263+$I$3-1),INDEX(Classe_C!E:E,2283+$I$3-1),INDEX(Classe_C!E:E,2300+$I$3-1),INDEX(Classe_C!E:E,2317+$I$3-1),INDEX(Classe_C!E:E,2334+$I$3-1),INDEX(Classe_C!E:E,2354+$I$3-1),INDEX(Classe_C!E:E,2371+$I$3-1),INDEX(Classe_C!E:E,2388+$I$3-1),INDEX(Classe_C!E:E,2405+$I$3-1),INDEX(Classe_C!E:E,2425+$I$3-1),INDEX(Classe_C!E:E,2442+$I$3-1),INDEX(Classe_C!E:E,2459+$I$3-1),INDEX(Classe_C!E:E,2476+$I$3-1),INDEX(Classe_C!E:E,2496+$I$3-1),INDEX(Classe_C!E:E,2513+$I$3-1),INDEX(Classe_C!E:E,2530+$I$3-1),INDEX(Classe_C!E:E,2547+$I$3-1)),1),"")</f>
        <v/>
      </c>
      <c r="K42" s="328">
        <f>IFERROR(ROUND(AVERAGE(INDEX(Classe_D!E:E,9+$I$3-1),INDEX(Classe_D!E:E,26+$I$3-1),INDEX(Classe_D!E:E,43+$I$3-1),INDEX(Classe_D!E:E,60+$I$3-1),INDEX(Classe_D!E:E,80+$I$3-1),INDEX(Classe_D!E:E,97+$I$3-1),INDEX(Classe_D!E:E,114+$I$3-1),INDEX(Classe_D!E:E,131+$I$3-1),INDEX(Classe_D!E:E,151+$I$3-1),INDEX(Classe_D!E:E,168+$I$3-1),INDEX(Classe_D!E:E,185+$I$3-1),INDEX(Classe_D!E:E,202+$I$3-1),INDEX(Classe_D!E:E,222+$I$3-1),INDEX(Classe_D!E:E,239+$I$3-1),INDEX(Classe_D!E:E,256+$I$3-1),INDEX(Classe_D!E:E,273+$I$3-1),INDEX(Classe_D!E:E,293+$I$3-1),INDEX(Classe_D!E:E,310+$I$3-1),INDEX(Classe_D!E:E,327+$I$3-1),INDEX(Classe_D!E:E,344+$I$3-1),INDEX(Classe_D!E:E,364+$I$3-1),INDEX(Classe_D!E:E,381+$I$3-1),INDEX(Classe_D!E:E,398+$I$3-1),INDEX(Classe_D!E:E,415+$I$3-1),INDEX(Classe_D!E:E,435+$I$3-1),INDEX(Classe_D!E:E,452+$I$3-1),INDEX(Classe_D!E:E,469+$I$3-1),INDEX(Classe_D!E:E,486+$I$3-1),INDEX(Classe_D!E:E,506+$I$3-1),INDEX(Classe_D!E:E,523+$I$3-1),INDEX(Classe_D!E:E,540+$I$3-1),INDEX(Classe_D!E:E,557+$I$3-1),INDEX(Classe_D!E:E,577+$I$3-1),INDEX(Classe_D!E:E,594+$I$3-1),INDEX(Classe_D!E:E,611+$I$3-1),INDEX(Classe_D!E:E,628+$I$3-1),INDEX(Classe_D!E:E,648+$I$3-1),INDEX(Classe_D!E:E,665+$I$3-1),INDEX(Classe_D!E:E,682+$I$3-1),INDEX(Classe_D!E:E,699+$I$3-1),INDEX(Classe_D!E:E,719+$I$3-1),INDEX(Classe_D!E:E,736+$I$3-1),INDEX(Classe_D!E:E,753+$I$3-1),INDEX(Classe_D!E:E,770+$I$3-1),INDEX(Classe_D!E:E,790+$I$3-1),INDEX(Classe_D!E:E,807+$I$3-1),INDEX(Classe_D!E:E,824+$I$3-1),INDEX(Classe_D!E:E,841+$I$3-1)),1),"")</f>
        <v/>
      </c>
      <c r="L42" s="328">
        <f>IFERROR(ROUND(AVERAGE(INDEX(Classe_D!E:E,862+$I$3-1),INDEX(Classe_D!E:E,879+$I$3-1),INDEX(Classe_D!E:E,896+$I$3-1),INDEX(Classe_D!E:E,913+$I$3-1),INDEX(Classe_D!E:E,933+$I$3-1),INDEX(Classe_D!E:E,950+$I$3-1),INDEX(Classe_D!E:E,967+$I$3-1),INDEX(Classe_D!E:E,984+$I$3-1),INDEX(Classe_D!E:E,1004+$I$3-1),INDEX(Classe_D!E:E,1021+$I$3-1),INDEX(Classe_D!E:E,1038+$I$3-1),INDEX(Classe_D!E:E,1055+$I$3-1),INDEX(Classe_D!E:E,1075+$I$3-1),INDEX(Classe_D!E:E,1092+$I$3-1),INDEX(Classe_D!E:E,1109+$I$3-1),INDEX(Classe_D!E:E,1126+$I$3-1),INDEX(Classe_D!E:E,1146+$I$3-1),INDEX(Classe_D!E:E,1163+$I$3-1),INDEX(Classe_D!E:E,1180+$I$3-1),INDEX(Classe_D!E:E,1197+$I$3-1),INDEX(Classe_D!E:E,1217+$I$3-1),INDEX(Classe_D!E:E,1234+$I$3-1),INDEX(Classe_D!E:E,1251+$I$3-1),INDEX(Classe_D!E:E,1268+$I$3-1),INDEX(Classe_D!E:E,1288+$I$3-1),INDEX(Classe_D!E:E,1305+$I$3-1),INDEX(Classe_D!E:E,1322+$I$3-1),INDEX(Classe_D!E:E,1339+$I$3-1),INDEX(Classe_D!E:E,1359+$I$3-1),INDEX(Classe_D!E:E,1376+$I$3-1),INDEX(Classe_D!E:E,1393+$I$3-1),INDEX(Classe_D!E:E,1410+$I$3-1),INDEX(Classe_D!E:E,1430+$I$3-1),INDEX(Classe_D!E:E,1447+$I$3-1),INDEX(Classe_D!E:E,1464+$I$3-1),INDEX(Classe_D!E:E,1481+$I$3-1),INDEX(Classe_D!E:E,1501+$I$3-1),INDEX(Classe_D!E:E,1518+$I$3-1),INDEX(Classe_D!E:E,1535+$I$3-1),INDEX(Classe_D!E:E,1552+$I$3-1),INDEX(Classe_D!E:E,1572+$I$3-1),INDEX(Classe_D!E:E,1589+$I$3-1),INDEX(Classe_D!E:E,1606+$I$3-1),INDEX(Classe_D!E:E,1623+$I$3-1),INDEX(Classe_D!E:E,1643+$I$3-1),INDEX(Classe_D!E:E,1660+$I$3-1),INDEX(Classe_D!E:E,1677+$I$3-1),INDEX(Classe_D!E:E,1694+$I$3-1)),1),"")</f>
        <v/>
      </c>
      <c r="M42" s="328">
        <f>IFERROR(ROUND(AVERAGE(INDEX(Classe_D!E:E,1715+$I$3-1),INDEX(Classe_D!E:E,1732+$I$3-1),INDEX(Classe_D!E:E,1749+$I$3-1),INDEX(Classe_D!E:E,1766+$I$3-1),INDEX(Classe_D!E:E,1786+$I$3-1),INDEX(Classe_D!E:E,1803+$I$3-1),INDEX(Classe_D!E:E,1820+$I$3-1),INDEX(Classe_D!E:E,1837+$I$3-1),INDEX(Classe_D!E:E,1857+$I$3-1),INDEX(Classe_D!E:E,1874+$I$3-1),INDEX(Classe_D!E:E,1891+$I$3-1),INDEX(Classe_D!E:E,1908+$I$3-1),INDEX(Classe_D!E:E,1928+$I$3-1),INDEX(Classe_D!E:E,1945+$I$3-1),INDEX(Classe_D!E:E,1962+$I$3-1),INDEX(Classe_D!E:E,1979+$I$3-1),INDEX(Classe_D!E:E,1999+$I$3-1),INDEX(Classe_D!E:E,2016+$I$3-1),INDEX(Classe_D!E:E,2033+$I$3-1),INDEX(Classe_D!E:E,2050+$I$3-1),INDEX(Classe_D!E:E,2070+$I$3-1),INDEX(Classe_D!E:E,2087+$I$3-1),INDEX(Classe_D!E:E,2104+$I$3-1),INDEX(Classe_D!E:E,2121+$I$3-1),INDEX(Classe_D!E:E,2141+$I$3-1),INDEX(Classe_D!E:E,2158+$I$3-1),INDEX(Classe_D!E:E,2175+$I$3-1),INDEX(Classe_D!E:E,2192+$I$3-1),INDEX(Classe_D!E:E,2212+$I$3-1),INDEX(Classe_D!E:E,2229+$I$3-1),INDEX(Classe_D!E:E,2246+$I$3-1),INDEX(Classe_D!E:E,2263+$I$3-1),INDEX(Classe_D!E:E,2283+$I$3-1),INDEX(Classe_D!E:E,2300+$I$3-1),INDEX(Classe_D!E:E,2317+$I$3-1),INDEX(Classe_D!E:E,2334+$I$3-1),INDEX(Classe_D!E:E,2354+$I$3-1),INDEX(Classe_D!E:E,2371+$I$3-1),INDEX(Classe_D!E:E,2388+$I$3-1),INDEX(Classe_D!E:E,2405+$I$3-1),INDEX(Classe_D!E:E,2425+$I$3-1),INDEX(Classe_D!E:E,2442+$I$3-1),INDEX(Classe_D!E:E,2459+$I$3-1),INDEX(Classe_D!E:E,2476+$I$3-1),INDEX(Classe_D!E:E,2496+$I$3-1),INDEX(Classe_D!E:E,2513+$I$3-1),INDEX(Classe_D!E:E,2530+$I$3-1),INDEX(Classe_D!E:E,2547+$I$3-1)),1),"")</f>
        <v/>
      </c>
    </row>
    <row r="43" outlineLevel="1" ht="1.05" customHeight="1" s="185">
      <c r="A43" s="327" t="inlineStr">
        <is>
          <t>Communication</t>
        </is>
      </c>
      <c r="B43" s="328">
        <f>IFERROR(ROUND(AVERAGE(INDEX(Classe_A!F:F,9+$I$3-1),INDEX(Classe_A!F:F,26+$I$3-1),INDEX(Classe_A!F:F,43+$I$3-1),INDEX(Classe_A!F:F,60+$I$3-1),INDEX(Classe_A!F:F,80+$I$3-1),INDEX(Classe_A!F:F,97+$I$3-1),INDEX(Classe_A!F:F,114+$I$3-1),INDEX(Classe_A!F:F,131+$I$3-1),INDEX(Classe_A!F:F,151+$I$3-1),INDEX(Classe_A!F:F,168+$I$3-1),INDEX(Classe_A!F:F,185+$I$3-1),INDEX(Classe_A!F:F,202+$I$3-1),INDEX(Classe_A!F:F,222+$I$3-1),INDEX(Classe_A!F:F,239+$I$3-1),INDEX(Classe_A!F:F,256+$I$3-1),INDEX(Classe_A!F:F,273+$I$3-1),INDEX(Classe_A!F:F,293+$I$3-1),INDEX(Classe_A!F:F,310+$I$3-1),INDEX(Classe_A!F:F,327+$I$3-1),INDEX(Classe_A!F:F,344+$I$3-1),INDEX(Classe_A!F:F,364+$I$3-1),INDEX(Classe_A!F:F,381+$I$3-1),INDEX(Classe_A!F:F,398+$I$3-1),INDEX(Classe_A!F:F,415+$I$3-1),INDEX(Classe_A!F:F,435+$I$3-1),INDEX(Classe_A!F:F,452+$I$3-1),INDEX(Classe_A!F:F,469+$I$3-1),INDEX(Classe_A!F:F,486+$I$3-1),INDEX(Classe_A!F:F,506+$I$3-1),INDEX(Classe_A!F:F,523+$I$3-1),INDEX(Classe_A!F:F,540+$I$3-1),INDEX(Classe_A!F:F,557+$I$3-1),INDEX(Classe_A!F:F,577+$I$3-1),INDEX(Classe_A!F:F,594+$I$3-1),INDEX(Classe_A!F:F,611+$I$3-1),INDEX(Classe_A!F:F,628+$I$3-1),INDEX(Classe_A!F:F,648+$I$3-1),INDEX(Classe_A!F:F,665+$I$3-1),INDEX(Classe_A!F:F,682+$I$3-1),INDEX(Classe_A!F:F,699+$I$3-1),INDEX(Classe_A!F:F,719+$I$3-1),INDEX(Classe_A!F:F,736+$I$3-1),INDEX(Classe_A!F:F,753+$I$3-1),INDEX(Classe_A!F:F,770+$I$3-1),INDEX(Classe_A!F:F,790+$I$3-1),INDEX(Classe_A!F:F,807+$I$3-1),INDEX(Classe_A!F:F,824+$I$3-1),INDEX(Classe_A!F:F,841+$I$3-1)),1),"")</f>
        <v/>
      </c>
      <c r="C43" s="328">
        <f>IFERROR(ROUND(AVERAGE(INDEX(Classe_A!F:F,862+$I$3-1),INDEX(Classe_A!F:F,879+$I$3-1),INDEX(Classe_A!F:F,896+$I$3-1),INDEX(Classe_A!F:F,913+$I$3-1),INDEX(Classe_A!F:F,933+$I$3-1),INDEX(Classe_A!F:F,950+$I$3-1),INDEX(Classe_A!F:F,967+$I$3-1),INDEX(Classe_A!F:F,984+$I$3-1),INDEX(Classe_A!F:F,1004+$I$3-1),INDEX(Classe_A!F:F,1021+$I$3-1),INDEX(Classe_A!F:F,1038+$I$3-1),INDEX(Classe_A!F:F,1055+$I$3-1),INDEX(Classe_A!F:F,1075+$I$3-1),INDEX(Classe_A!F:F,1092+$I$3-1),INDEX(Classe_A!F:F,1109+$I$3-1),INDEX(Classe_A!F:F,1126+$I$3-1),INDEX(Classe_A!F:F,1146+$I$3-1),INDEX(Classe_A!F:F,1163+$I$3-1),INDEX(Classe_A!F:F,1180+$I$3-1),INDEX(Classe_A!F:F,1197+$I$3-1),INDEX(Classe_A!F:F,1217+$I$3-1),INDEX(Classe_A!F:F,1234+$I$3-1),INDEX(Classe_A!F:F,1251+$I$3-1),INDEX(Classe_A!F:F,1268+$I$3-1),INDEX(Classe_A!F:F,1288+$I$3-1),INDEX(Classe_A!F:F,1305+$I$3-1),INDEX(Classe_A!F:F,1322+$I$3-1),INDEX(Classe_A!F:F,1339+$I$3-1),INDEX(Classe_A!F:F,1359+$I$3-1),INDEX(Classe_A!F:F,1376+$I$3-1),INDEX(Classe_A!F:F,1393+$I$3-1),INDEX(Classe_A!F:F,1410+$I$3-1),INDEX(Classe_A!F:F,1430+$I$3-1),INDEX(Classe_A!F:F,1447+$I$3-1),INDEX(Classe_A!F:F,1464+$I$3-1),INDEX(Classe_A!F:F,1481+$I$3-1),INDEX(Classe_A!F:F,1501+$I$3-1),INDEX(Classe_A!F:F,1518+$I$3-1),INDEX(Classe_A!F:F,1535+$I$3-1),INDEX(Classe_A!F:F,1552+$I$3-1),INDEX(Classe_A!F:F,1572+$I$3-1),INDEX(Classe_A!F:F,1589+$I$3-1),INDEX(Classe_A!F:F,1606+$I$3-1),INDEX(Classe_A!F:F,1623+$I$3-1),INDEX(Classe_A!F:F,1643+$I$3-1),INDEX(Classe_A!F:F,1660+$I$3-1),INDEX(Classe_A!F:F,1677+$I$3-1),INDEX(Classe_A!F:F,1694+$I$3-1)),1),"")</f>
        <v/>
      </c>
      <c r="D43" s="328">
        <f>IFERROR(ROUND(AVERAGE(INDEX(Classe_A!F:F,1715+$I$3-1),INDEX(Classe_A!F:F,1732+$I$3-1),INDEX(Classe_A!F:F,1749+$I$3-1),INDEX(Classe_A!F:F,1766+$I$3-1),INDEX(Classe_A!F:F,1786+$I$3-1),INDEX(Classe_A!F:F,1803+$I$3-1),INDEX(Classe_A!F:F,1820+$I$3-1),INDEX(Classe_A!F:F,1837+$I$3-1),INDEX(Classe_A!F:F,1857+$I$3-1),INDEX(Classe_A!F:F,1874+$I$3-1),INDEX(Classe_A!F:F,1891+$I$3-1),INDEX(Classe_A!F:F,1908+$I$3-1),INDEX(Classe_A!F:F,1928+$I$3-1),INDEX(Classe_A!F:F,1945+$I$3-1),INDEX(Classe_A!F:F,1962+$I$3-1),INDEX(Classe_A!F:F,1979+$I$3-1),INDEX(Classe_A!F:F,1999+$I$3-1),INDEX(Classe_A!F:F,2016+$I$3-1),INDEX(Classe_A!F:F,2033+$I$3-1),INDEX(Classe_A!F:F,2050+$I$3-1),INDEX(Classe_A!F:F,2070+$I$3-1),INDEX(Classe_A!F:F,2087+$I$3-1),INDEX(Classe_A!F:F,2104+$I$3-1),INDEX(Classe_A!F:F,2121+$I$3-1),INDEX(Classe_A!F:F,2141+$I$3-1),INDEX(Classe_A!F:F,2158+$I$3-1),INDEX(Classe_A!F:F,2175+$I$3-1),INDEX(Classe_A!F:F,2192+$I$3-1),INDEX(Classe_A!F:F,2212+$I$3-1),INDEX(Classe_A!F:F,2229+$I$3-1),INDEX(Classe_A!F:F,2246+$I$3-1),INDEX(Classe_A!F:F,2263+$I$3-1),INDEX(Classe_A!F:F,2283+$I$3-1),INDEX(Classe_A!F:F,2300+$I$3-1),INDEX(Classe_A!F:F,2317+$I$3-1),INDEX(Classe_A!F:F,2334+$I$3-1),INDEX(Classe_A!F:F,2354+$I$3-1),INDEX(Classe_A!F:F,2371+$I$3-1),INDEX(Classe_A!F:F,2388+$I$3-1),INDEX(Classe_A!F:F,2405+$I$3-1),INDEX(Classe_A!F:F,2425+$I$3-1),INDEX(Classe_A!F:F,2442+$I$3-1),INDEX(Classe_A!F:F,2459+$I$3-1),INDEX(Classe_A!F:F,2476+$I$3-1),INDEX(Classe_A!F:F,2496+$I$3-1),INDEX(Classe_A!F:F,2513+$I$3-1),INDEX(Classe_A!F:F,2530+$I$3-1),INDEX(Classe_A!F:F,2547+$I$3-1)),1),"")</f>
        <v/>
      </c>
      <c r="E43" s="328">
        <f>IFERROR(ROUND(AVERAGE(INDEX(Classe_B!F:F,9+$I$3-1),INDEX(Classe_B!F:F,26+$I$3-1),INDEX(Classe_B!F:F,43+$I$3-1),INDEX(Classe_B!F:F,60+$I$3-1),INDEX(Classe_B!F:F,80+$I$3-1),INDEX(Classe_B!F:F,97+$I$3-1),INDEX(Classe_B!F:F,114+$I$3-1),INDEX(Classe_B!F:F,131+$I$3-1),INDEX(Classe_B!F:F,151+$I$3-1),INDEX(Classe_B!F:F,168+$I$3-1),INDEX(Classe_B!F:F,185+$I$3-1),INDEX(Classe_B!F:F,202+$I$3-1),INDEX(Classe_B!F:F,222+$I$3-1),INDEX(Classe_B!F:F,239+$I$3-1),INDEX(Classe_B!F:F,256+$I$3-1),INDEX(Classe_B!F:F,273+$I$3-1),INDEX(Classe_B!F:F,293+$I$3-1),INDEX(Classe_B!F:F,310+$I$3-1),INDEX(Classe_B!F:F,327+$I$3-1),INDEX(Classe_B!F:F,344+$I$3-1),INDEX(Classe_B!F:F,364+$I$3-1),INDEX(Classe_B!F:F,381+$I$3-1),INDEX(Classe_B!F:F,398+$I$3-1),INDEX(Classe_B!F:F,415+$I$3-1),INDEX(Classe_B!F:F,435+$I$3-1),INDEX(Classe_B!F:F,452+$I$3-1),INDEX(Classe_B!F:F,469+$I$3-1),INDEX(Classe_B!F:F,486+$I$3-1),INDEX(Classe_B!F:F,506+$I$3-1),INDEX(Classe_B!F:F,523+$I$3-1),INDEX(Classe_B!F:F,540+$I$3-1),INDEX(Classe_B!F:F,557+$I$3-1),INDEX(Classe_B!F:F,577+$I$3-1),INDEX(Classe_B!F:F,594+$I$3-1),INDEX(Classe_B!F:F,611+$I$3-1),INDEX(Classe_B!F:F,628+$I$3-1),INDEX(Classe_B!F:F,648+$I$3-1),INDEX(Classe_B!F:F,665+$I$3-1),INDEX(Classe_B!F:F,682+$I$3-1),INDEX(Classe_B!F:F,699+$I$3-1),INDEX(Classe_B!F:F,719+$I$3-1),INDEX(Classe_B!F:F,736+$I$3-1),INDEX(Classe_B!F:F,753+$I$3-1),INDEX(Classe_B!F:F,770+$I$3-1),INDEX(Classe_B!F:F,790+$I$3-1),INDEX(Classe_B!F:F,807+$I$3-1),INDEX(Classe_B!F:F,824+$I$3-1),INDEX(Classe_B!F:F,841+$I$3-1)),1),"")</f>
        <v/>
      </c>
      <c r="F43" s="328">
        <f>IFERROR(ROUND(AVERAGE(INDEX(Classe_B!F:F,862+$I$3-1),INDEX(Classe_B!F:F,879+$I$3-1),INDEX(Classe_B!F:F,896+$I$3-1),INDEX(Classe_B!F:F,913+$I$3-1),INDEX(Classe_B!F:F,933+$I$3-1),INDEX(Classe_B!F:F,950+$I$3-1),INDEX(Classe_B!F:F,967+$I$3-1),INDEX(Classe_B!F:F,984+$I$3-1),INDEX(Classe_B!F:F,1004+$I$3-1),INDEX(Classe_B!F:F,1021+$I$3-1),INDEX(Classe_B!F:F,1038+$I$3-1),INDEX(Classe_B!F:F,1055+$I$3-1),INDEX(Classe_B!F:F,1075+$I$3-1),INDEX(Classe_B!F:F,1092+$I$3-1),INDEX(Classe_B!F:F,1109+$I$3-1),INDEX(Classe_B!F:F,1126+$I$3-1),INDEX(Classe_B!F:F,1146+$I$3-1),INDEX(Classe_B!F:F,1163+$I$3-1),INDEX(Classe_B!F:F,1180+$I$3-1),INDEX(Classe_B!F:F,1197+$I$3-1),INDEX(Classe_B!F:F,1217+$I$3-1),INDEX(Classe_B!F:F,1234+$I$3-1),INDEX(Classe_B!F:F,1251+$I$3-1),INDEX(Classe_B!F:F,1268+$I$3-1),INDEX(Classe_B!F:F,1288+$I$3-1),INDEX(Classe_B!F:F,1305+$I$3-1),INDEX(Classe_B!F:F,1322+$I$3-1),INDEX(Classe_B!F:F,1339+$I$3-1),INDEX(Classe_B!F:F,1359+$I$3-1),INDEX(Classe_B!F:F,1376+$I$3-1),INDEX(Classe_B!F:F,1393+$I$3-1),INDEX(Classe_B!F:F,1410+$I$3-1),INDEX(Classe_B!F:F,1430+$I$3-1),INDEX(Classe_B!F:F,1447+$I$3-1),INDEX(Classe_B!F:F,1464+$I$3-1),INDEX(Classe_B!F:F,1481+$I$3-1),INDEX(Classe_B!F:F,1501+$I$3-1),INDEX(Classe_B!F:F,1518+$I$3-1),INDEX(Classe_B!F:F,1535+$I$3-1),INDEX(Classe_B!F:F,1552+$I$3-1),INDEX(Classe_B!F:F,1572+$I$3-1),INDEX(Classe_B!F:F,1589+$I$3-1),INDEX(Classe_B!F:F,1606+$I$3-1),INDEX(Classe_B!F:F,1623+$I$3-1),INDEX(Classe_B!F:F,1643+$I$3-1),INDEX(Classe_B!F:F,1660+$I$3-1),INDEX(Classe_B!F:F,1677+$I$3-1),INDEX(Classe_B!F:F,1694+$I$3-1)),1),"")</f>
        <v/>
      </c>
      <c r="G43" s="328">
        <f>IFERROR(ROUND(AVERAGE(INDEX(Classe_B!F:F,1715+$I$3-1),INDEX(Classe_B!F:F,1732+$I$3-1),INDEX(Classe_B!F:F,1749+$I$3-1),INDEX(Classe_B!F:F,1766+$I$3-1),INDEX(Classe_B!F:F,1786+$I$3-1),INDEX(Classe_B!F:F,1803+$I$3-1),INDEX(Classe_B!F:F,1820+$I$3-1),INDEX(Classe_B!F:F,1837+$I$3-1),INDEX(Classe_B!F:F,1857+$I$3-1),INDEX(Classe_B!F:F,1874+$I$3-1),INDEX(Classe_B!F:F,1891+$I$3-1),INDEX(Classe_B!F:F,1908+$I$3-1),INDEX(Classe_B!F:F,1928+$I$3-1),INDEX(Classe_B!F:F,1945+$I$3-1),INDEX(Classe_B!F:F,1962+$I$3-1),INDEX(Classe_B!F:F,1979+$I$3-1),INDEX(Classe_B!F:F,1999+$I$3-1),INDEX(Classe_B!F:F,2016+$I$3-1),INDEX(Classe_B!F:F,2033+$I$3-1),INDEX(Classe_B!F:F,2050+$I$3-1),INDEX(Classe_B!F:F,2070+$I$3-1),INDEX(Classe_B!F:F,2087+$I$3-1),INDEX(Classe_B!F:F,2104+$I$3-1),INDEX(Classe_B!F:F,2121+$I$3-1),INDEX(Classe_B!F:F,2141+$I$3-1),INDEX(Classe_B!F:F,2158+$I$3-1),INDEX(Classe_B!F:F,2175+$I$3-1),INDEX(Classe_B!F:F,2192+$I$3-1),INDEX(Classe_B!F:F,2212+$I$3-1),INDEX(Classe_B!F:F,2229+$I$3-1),INDEX(Classe_B!F:F,2246+$I$3-1),INDEX(Classe_B!F:F,2263+$I$3-1),INDEX(Classe_B!F:F,2283+$I$3-1),INDEX(Classe_B!F:F,2300+$I$3-1),INDEX(Classe_B!F:F,2317+$I$3-1),INDEX(Classe_B!F:F,2334+$I$3-1),INDEX(Classe_B!F:F,2354+$I$3-1),INDEX(Classe_B!F:F,2371+$I$3-1),INDEX(Classe_B!F:F,2388+$I$3-1),INDEX(Classe_B!F:F,2405+$I$3-1),INDEX(Classe_B!F:F,2425+$I$3-1),INDEX(Classe_B!F:F,2442+$I$3-1),INDEX(Classe_B!F:F,2459+$I$3-1),INDEX(Classe_B!F:F,2476+$I$3-1),INDEX(Classe_B!F:F,2496+$I$3-1),INDEX(Classe_B!F:F,2513+$I$3-1),INDEX(Classe_B!F:F,2530+$I$3-1),INDEX(Classe_B!F:F,2547+$I$3-1)),1),"")</f>
        <v/>
      </c>
      <c r="H43" s="328">
        <f>IFERROR(ROUND(AVERAGE(INDEX(Classe_C!F:F,9+$I$3-1),INDEX(Classe_C!F:F,26+$I$3-1),INDEX(Classe_C!F:F,43+$I$3-1),INDEX(Classe_C!F:F,60+$I$3-1),INDEX(Classe_C!F:F,80+$I$3-1),INDEX(Classe_C!F:F,97+$I$3-1),INDEX(Classe_C!F:F,114+$I$3-1),INDEX(Classe_C!F:F,131+$I$3-1),INDEX(Classe_C!F:F,151+$I$3-1),INDEX(Classe_C!F:F,168+$I$3-1),INDEX(Classe_C!F:F,185+$I$3-1),INDEX(Classe_C!F:F,202+$I$3-1),INDEX(Classe_C!F:F,222+$I$3-1),INDEX(Classe_C!F:F,239+$I$3-1),INDEX(Classe_C!F:F,256+$I$3-1),INDEX(Classe_C!F:F,273+$I$3-1),INDEX(Classe_C!F:F,293+$I$3-1),INDEX(Classe_C!F:F,310+$I$3-1),INDEX(Classe_C!F:F,327+$I$3-1),INDEX(Classe_C!F:F,344+$I$3-1),INDEX(Classe_C!F:F,364+$I$3-1),INDEX(Classe_C!F:F,381+$I$3-1),INDEX(Classe_C!F:F,398+$I$3-1),INDEX(Classe_C!F:F,415+$I$3-1),INDEX(Classe_C!F:F,435+$I$3-1),INDEX(Classe_C!F:F,452+$I$3-1),INDEX(Classe_C!F:F,469+$I$3-1),INDEX(Classe_C!F:F,486+$I$3-1),INDEX(Classe_C!F:F,506+$I$3-1),INDEX(Classe_C!F:F,523+$I$3-1),INDEX(Classe_C!F:F,540+$I$3-1),INDEX(Classe_C!F:F,557+$I$3-1),INDEX(Classe_C!F:F,577+$I$3-1),INDEX(Classe_C!F:F,594+$I$3-1),INDEX(Classe_C!F:F,611+$I$3-1),INDEX(Classe_C!F:F,628+$I$3-1),INDEX(Classe_C!F:F,648+$I$3-1),INDEX(Classe_C!F:F,665+$I$3-1),INDEX(Classe_C!F:F,682+$I$3-1),INDEX(Classe_C!F:F,699+$I$3-1),INDEX(Classe_C!F:F,719+$I$3-1),INDEX(Classe_C!F:F,736+$I$3-1),INDEX(Classe_C!F:F,753+$I$3-1),INDEX(Classe_C!F:F,770+$I$3-1),INDEX(Classe_C!F:F,790+$I$3-1),INDEX(Classe_C!F:F,807+$I$3-1),INDEX(Classe_C!F:F,824+$I$3-1),INDEX(Classe_C!F:F,841+$I$3-1)),1),"")</f>
        <v/>
      </c>
      <c r="I43" s="328">
        <f>IFERROR(ROUND(AVERAGE(INDEX(Classe_C!F:F,862+$I$3-1),INDEX(Classe_C!F:F,879+$I$3-1),INDEX(Classe_C!F:F,896+$I$3-1),INDEX(Classe_C!F:F,913+$I$3-1),INDEX(Classe_C!F:F,933+$I$3-1),INDEX(Classe_C!F:F,950+$I$3-1),INDEX(Classe_C!F:F,967+$I$3-1),INDEX(Classe_C!F:F,984+$I$3-1),INDEX(Classe_C!F:F,1004+$I$3-1),INDEX(Classe_C!F:F,1021+$I$3-1),INDEX(Classe_C!F:F,1038+$I$3-1),INDEX(Classe_C!F:F,1055+$I$3-1),INDEX(Classe_C!F:F,1075+$I$3-1),INDEX(Classe_C!F:F,1092+$I$3-1),INDEX(Classe_C!F:F,1109+$I$3-1),INDEX(Classe_C!F:F,1126+$I$3-1),INDEX(Classe_C!F:F,1146+$I$3-1),INDEX(Classe_C!F:F,1163+$I$3-1),INDEX(Classe_C!F:F,1180+$I$3-1),INDEX(Classe_C!F:F,1197+$I$3-1),INDEX(Classe_C!F:F,1217+$I$3-1),INDEX(Classe_C!F:F,1234+$I$3-1),INDEX(Classe_C!F:F,1251+$I$3-1),INDEX(Classe_C!F:F,1268+$I$3-1),INDEX(Classe_C!F:F,1288+$I$3-1),INDEX(Classe_C!F:F,1305+$I$3-1),INDEX(Classe_C!F:F,1322+$I$3-1),INDEX(Classe_C!F:F,1339+$I$3-1),INDEX(Classe_C!F:F,1359+$I$3-1),INDEX(Classe_C!F:F,1376+$I$3-1),INDEX(Classe_C!F:F,1393+$I$3-1),INDEX(Classe_C!F:F,1410+$I$3-1),INDEX(Classe_C!F:F,1430+$I$3-1),INDEX(Classe_C!F:F,1447+$I$3-1),INDEX(Classe_C!F:F,1464+$I$3-1),INDEX(Classe_C!F:F,1481+$I$3-1),INDEX(Classe_C!F:F,1501+$I$3-1),INDEX(Classe_C!F:F,1518+$I$3-1),INDEX(Classe_C!F:F,1535+$I$3-1),INDEX(Classe_C!F:F,1552+$I$3-1),INDEX(Classe_C!F:F,1572+$I$3-1),INDEX(Classe_C!F:F,1589+$I$3-1),INDEX(Classe_C!F:F,1606+$I$3-1),INDEX(Classe_C!F:F,1623+$I$3-1),INDEX(Classe_C!F:F,1643+$I$3-1),INDEX(Classe_C!F:F,1660+$I$3-1),INDEX(Classe_C!F:F,1677+$I$3-1),INDEX(Classe_C!F:F,1694+$I$3-1)),1),"")</f>
        <v/>
      </c>
      <c r="J43" s="328">
        <f>IFERROR(ROUND(AVERAGE(INDEX(Classe_C!F:F,1715+$I$3-1),INDEX(Classe_C!F:F,1732+$I$3-1),INDEX(Classe_C!F:F,1749+$I$3-1),INDEX(Classe_C!F:F,1766+$I$3-1),INDEX(Classe_C!F:F,1786+$I$3-1),INDEX(Classe_C!F:F,1803+$I$3-1),INDEX(Classe_C!F:F,1820+$I$3-1),INDEX(Classe_C!F:F,1837+$I$3-1),INDEX(Classe_C!F:F,1857+$I$3-1),INDEX(Classe_C!F:F,1874+$I$3-1),INDEX(Classe_C!F:F,1891+$I$3-1),INDEX(Classe_C!F:F,1908+$I$3-1),INDEX(Classe_C!F:F,1928+$I$3-1),INDEX(Classe_C!F:F,1945+$I$3-1),INDEX(Classe_C!F:F,1962+$I$3-1),INDEX(Classe_C!F:F,1979+$I$3-1),INDEX(Classe_C!F:F,1999+$I$3-1),INDEX(Classe_C!F:F,2016+$I$3-1),INDEX(Classe_C!F:F,2033+$I$3-1),INDEX(Classe_C!F:F,2050+$I$3-1),INDEX(Classe_C!F:F,2070+$I$3-1),INDEX(Classe_C!F:F,2087+$I$3-1),INDEX(Classe_C!F:F,2104+$I$3-1),INDEX(Classe_C!F:F,2121+$I$3-1),INDEX(Classe_C!F:F,2141+$I$3-1),INDEX(Classe_C!F:F,2158+$I$3-1),INDEX(Classe_C!F:F,2175+$I$3-1),INDEX(Classe_C!F:F,2192+$I$3-1),INDEX(Classe_C!F:F,2212+$I$3-1),INDEX(Classe_C!F:F,2229+$I$3-1),INDEX(Classe_C!F:F,2246+$I$3-1),INDEX(Classe_C!F:F,2263+$I$3-1),INDEX(Classe_C!F:F,2283+$I$3-1),INDEX(Classe_C!F:F,2300+$I$3-1),INDEX(Classe_C!F:F,2317+$I$3-1),INDEX(Classe_C!F:F,2334+$I$3-1),INDEX(Classe_C!F:F,2354+$I$3-1),INDEX(Classe_C!F:F,2371+$I$3-1),INDEX(Classe_C!F:F,2388+$I$3-1),INDEX(Classe_C!F:F,2405+$I$3-1),INDEX(Classe_C!F:F,2425+$I$3-1),INDEX(Classe_C!F:F,2442+$I$3-1),INDEX(Classe_C!F:F,2459+$I$3-1),INDEX(Classe_C!F:F,2476+$I$3-1),INDEX(Classe_C!F:F,2496+$I$3-1),INDEX(Classe_C!F:F,2513+$I$3-1),INDEX(Classe_C!F:F,2530+$I$3-1),INDEX(Classe_C!F:F,2547+$I$3-1)),1),"")</f>
        <v/>
      </c>
      <c r="K43" s="328">
        <f>IFERROR(ROUND(AVERAGE(INDEX(Classe_D!F:F,9+$I$3-1),INDEX(Classe_D!F:F,26+$I$3-1),INDEX(Classe_D!F:F,43+$I$3-1),INDEX(Classe_D!F:F,60+$I$3-1),INDEX(Classe_D!F:F,80+$I$3-1),INDEX(Classe_D!F:F,97+$I$3-1),INDEX(Classe_D!F:F,114+$I$3-1),INDEX(Classe_D!F:F,131+$I$3-1),INDEX(Classe_D!F:F,151+$I$3-1),INDEX(Classe_D!F:F,168+$I$3-1),INDEX(Classe_D!F:F,185+$I$3-1),INDEX(Classe_D!F:F,202+$I$3-1),INDEX(Classe_D!F:F,222+$I$3-1),INDEX(Classe_D!F:F,239+$I$3-1),INDEX(Classe_D!F:F,256+$I$3-1),INDEX(Classe_D!F:F,273+$I$3-1),INDEX(Classe_D!F:F,293+$I$3-1),INDEX(Classe_D!F:F,310+$I$3-1),INDEX(Classe_D!F:F,327+$I$3-1),INDEX(Classe_D!F:F,344+$I$3-1),INDEX(Classe_D!F:F,364+$I$3-1),INDEX(Classe_D!F:F,381+$I$3-1),INDEX(Classe_D!F:F,398+$I$3-1),INDEX(Classe_D!F:F,415+$I$3-1),INDEX(Classe_D!F:F,435+$I$3-1),INDEX(Classe_D!F:F,452+$I$3-1),INDEX(Classe_D!F:F,469+$I$3-1),INDEX(Classe_D!F:F,486+$I$3-1),INDEX(Classe_D!F:F,506+$I$3-1),INDEX(Classe_D!F:F,523+$I$3-1),INDEX(Classe_D!F:F,540+$I$3-1),INDEX(Classe_D!F:F,557+$I$3-1),INDEX(Classe_D!F:F,577+$I$3-1),INDEX(Classe_D!F:F,594+$I$3-1),INDEX(Classe_D!F:F,611+$I$3-1),INDEX(Classe_D!F:F,628+$I$3-1),INDEX(Classe_D!F:F,648+$I$3-1),INDEX(Classe_D!F:F,665+$I$3-1),INDEX(Classe_D!F:F,682+$I$3-1),INDEX(Classe_D!F:F,699+$I$3-1),INDEX(Classe_D!F:F,719+$I$3-1),INDEX(Classe_D!F:F,736+$I$3-1),INDEX(Classe_D!F:F,753+$I$3-1),INDEX(Classe_D!F:F,770+$I$3-1),INDEX(Classe_D!F:F,790+$I$3-1),INDEX(Classe_D!F:F,807+$I$3-1),INDEX(Classe_D!F:F,824+$I$3-1),INDEX(Classe_D!F:F,841+$I$3-1)),1),"")</f>
        <v/>
      </c>
      <c r="L43" s="328">
        <f>IFERROR(ROUND(AVERAGE(INDEX(Classe_D!F:F,862+$I$3-1),INDEX(Classe_D!F:F,879+$I$3-1),INDEX(Classe_D!F:F,896+$I$3-1),INDEX(Classe_D!F:F,913+$I$3-1),INDEX(Classe_D!F:F,933+$I$3-1),INDEX(Classe_D!F:F,950+$I$3-1),INDEX(Classe_D!F:F,967+$I$3-1),INDEX(Classe_D!F:F,984+$I$3-1),INDEX(Classe_D!F:F,1004+$I$3-1),INDEX(Classe_D!F:F,1021+$I$3-1),INDEX(Classe_D!F:F,1038+$I$3-1),INDEX(Classe_D!F:F,1055+$I$3-1),INDEX(Classe_D!F:F,1075+$I$3-1),INDEX(Classe_D!F:F,1092+$I$3-1),INDEX(Classe_D!F:F,1109+$I$3-1),INDEX(Classe_D!F:F,1126+$I$3-1),INDEX(Classe_D!F:F,1146+$I$3-1),INDEX(Classe_D!F:F,1163+$I$3-1),INDEX(Classe_D!F:F,1180+$I$3-1),INDEX(Classe_D!F:F,1197+$I$3-1),INDEX(Classe_D!F:F,1217+$I$3-1),INDEX(Classe_D!F:F,1234+$I$3-1),INDEX(Classe_D!F:F,1251+$I$3-1),INDEX(Classe_D!F:F,1268+$I$3-1),INDEX(Classe_D!F:F,1288+$I$3-1),INDEX(Classe_D!F:F,1305+$I$3-1),INDEX(Classe_D!F:F,1322+$I$3-1),INDEX(Classe_D!F:F,1339+$I$3-1),INDEX(Classe_D!F:F,1359+$I$3-1),INDEX(Classe_D!F:F,1376+$I$3-1),INDEX(Classe_D!F:F,1393+$I$3-1),INDEX(Classe_D!F:F,1410+$I$3-1),INDEX(Classe_D!F:F,1430+$I$3-1),INDEX(Classe_D!F:F,1447+$I$3-1),INDEX(Classe_D!F:F,1464+$I$3-1),INDEX(Classe_D!F:F,1481+$I$3-1),INDEX(Classe_D!F:F,1501+$I$3-1),INDEX(Classe_D!F:F,1518+$I$3-1),INDEX(Classe_D!F:F,1535+$I$3-1),INDEX(Classe_D!F:F,1552+$I$3-1),INDEX(Classe_D!F:F,1572+$I$3-1),INDEX(Classe_D!F:F,1589+$I$3-1),INDEX(Classe_D!F:F,1606+$I$3-1),INDEX(Classe_D!F:F,1623+$I$3-1),INDEX(Classe_D!F:F,1643+$I$3-1),INDEX(Classe_D!F:F,1660+$I$3-1),INDEX(Classe_D!F:F,1677+$I$3-1),INDEX(Classe_D!F:F,1694+$I$3-1)),1),"")</f>
        <v/>
      </c>
      <c r="M43" s="328">
        <f>IFERROR(ROUND(AVERAGE(INDEX(Classe_D!F:F,1715+$I$3-1),INDEX(Classe_D!F:F,1732+$I$3-1),INDEX(Classe_D!F:F,1749+$I$3-1),INDEX(Classe_D!F:F,1766+$I$3-1),INDEX(Classe_D!F:F,1786+$I$3-1),INDEX(Classe_D!F:F,1803+$I$3-1),INDEX(Classe_D!F:F,1820+$I$3-1),INDEX(Classe_D!F:F,1837+$I$3-1),INDEX(Classe_D!F:F,1857+$I$3-1),INDEX(Classe_D!F:F,1874+$I$3-1),INDEX(Classe_D!F:F,1891+$I$3-1),INDEX(Classe_D!F:F,1908+$I$3-1),INDEX(Classe_D!F:F,1928+$I$3-1),INDEX(Classe_D!F:F,1945+$I$3-1),INDEX(Classe_D!F:F,1962+$I$3-1),INDEX(Classe_D!F:F,1979+$I$3-1),INDEX(Classe_D!F:F,1999+$I$3-1),INDEX(Classe_D!F:F,2016+$I$3-1),INDEX(Classe_D!F:F,2033+$I$3-1),INDEX(Classe_D!F:F,2050+$I$3-1),INDEX(Classe_D!F:F,2070+$I$3-1),INDEX(Classe_D!F:F,2087+$I$3-1),INDEX(Classe_D!F:F,2104+$I$3-1),INDEX(Classe_D!F:F,2121+$I$3-1),INDEX(Classe_D!F:F,2141+$I$3-1),INDEX(Classe_D!F:F,2158+$I$3-1),INDEX(Classe_D!F:F,2175+$I$3-1),INDEX(Classe_D!F:F,2192+$I$3-1),INDEX(Classe_D!F:F,2212+$I$3-1),INDEX(Classe_D!F:F,2229+$I$3-1),INDEX(Classe_D!F:F,2246+$I$3-1),INDEX(Classe_D!F:F,2263+$I$3-1),INDEX(Classe_D!F:F,2283+$I$3-1),INDEX(Classe_D!F:F,2300+$I$3-1),INDEX(Classe_D!F:F,2317+$I$3-1),INDEX(Classe_D!F:F,2334+$I$3-1),INDEX(Classe_D!F:F,2354+$I$3-1),INDEX(Classe_D!F:F,2371+$I$3-1),INDEX(Classe_D!F:F,2388+$I$3-1),INDEX(Classe_D!F:F,2405+$I$3-1),INDEX(Classe_D!F:F,2425+$I$3-1),INDEX(Classe_D!F:F,2442+$I$3-1),INDEX(Classe_D!F:F,2459+$I$3-1),INDEX(Classe_D!F:F,2476+$I$3-1),INDEX(Classe_D!F:F,2496+$I$3-1),INDEX(Classe_D!F:F,2513+$I$3-1),INDEX(Classe_D!F:F,2530+$I$3-1),INDEX(Classe_D!F:F,2547+$I$3-1)),1),"")</f>
        <v/>
      </c>
    </row>
    <row r="44" outlineLevel="1" ht="1.05" customHeight="1" s="185">
      <c r="A44" s="327" t="inlineStr">
        <is>
          <t>Entraide</t>
        </is>
      </c>
      <c r="B44" s="328">
        <f>IFERROR(ROUND(AVERAGE(INDEX(Classe_A!G:G,9+$I$3-1),INDEX(Classe_A!G:G,26+$I$3-1),INDEX(Classe_A!G:G,43+$I$3-1),INDEX(Classe_A!G:G,60+$I$3-1),INDEX(Classe_A!G:G,80+$I$3-1),INDEX(Classe_A!G:G,97+$I$3-1),INDEX(Classe_A!G:G,114+$I$3-1),INDEX(Classe_A!G:G,131+$I$3-1),INDEX(Classe_A!G:G,151+$I$3-1),INDEX(Classe_A!G:G,168+$I$3-1),INDEX(Classe_A!G:G,185+$I$3-1),INDEX(Classe_A!G:G,202+$I$3-1),INDEX(Classe_A!G:G,222+$I$3-1),INDEX(Classe_A!G:G,239+$I$3-1),INDEX(Classe_A!G:G,256+$I$3-1),INDEX(Classe_A!G:G,273+$I$3-1),INDEX(Classe_A!G:G,293+$I$3-1),INDEX(Classe_A!G:G,310+$I$3-1),INDEX(Classe_A!G:G,327+$I$3-1),INDEX(Classe_A!G:G,344+$I$3-1),INDEX(Classe_A!G:G,364+$I$3-1),INDEX(Classe_A!G:G,381+$I$3-1),INDEX(Classe_A!G:G,398+$I$3-1),INDEX(Classe_A!G:G,415+$I$3-1),INDEX(Classe_A!G:G,435+$I$3-1),INDEX(Classe_A!G:G,452+$I$3-1),INDEX(Classe_A!G:G,469+$I$3-1),INDEX(Classe_A!G:G,486+$I$3-1),INDEX(Classe_A!G:G,506+$I$3-1),INDEX(Classe_A!G:G,523+$I$3-1),INDEX(Classe_A!G:G,540+$I$3-1),INDEX(Classe_A!G:G,557+$I$3-1),INDEX(Classe_A!G:G,577+$I$3-1),INDEX(Classe_A!G:G,594+$I$3-1),INDEX(Classe_A!G:G,611+$I$3-1),INDEX(Classe_A!G:G,628+$I$3-1),INDEX(Classe_A!G:G,648+$I$3-1),INDEX(Classe_A!G:G,665+$I$3-1),INDEX(Classe_A!G:G,682+$I$3-1),INDEX(Classe_A!G:G,699+$I$3-1),INDEX(Classe_A!G:G,719+$I$3-1),INDEX(Classe_A!G:G,736+$I$3-1),INDEX(Classe_A!G:G,753+$I$3-1),INDEX(Classe_A!G:G,770+$I$3-1),INDEX(Classe_A!G:G,790+$I$3-1),INDEX(Classe_A!G:G,807+$I$3-1),INDEX(Classe_A!G:G,824+$I$3-1),INDEX(Classe_A!G:G,841+$I$3-1)),1),"")</f>
        <v/>
      </c>
      <c r="C44" s="328">
        <f>IFERROR(ROUND(AVERAGE(INDEX(Classe_A!G:G,862+$I$3-1),INDEX(Classe_A!G:G,879+$I$3-1),INDEX(Classe_A!G:G,896+$I$3-1),INDEX(Classe_A!G:G,913+$I$3-1),INDEX(Classe_A!G:G,933+$I$3-1),INDEX(Classe_A!G:G,950+$I$3-1),INDEX(Classe_A!G:G,967+$I$3-1),INDEX(Classe_A!G:G,984+$I$3-1),INDEX(Classe_A!G:G,1004+$I$3-1),INDEX(Classe_A!G:G,1021+$I$3-1),INDEX(Classe_A!G:G,1038+$I$3-1),INDEX(Classe_A!G:G,1055+$I$3-1),INDEX(Classe_A!G:G,1075+$I$3-1),INDEX(Classe_A!G:G,1092+$I$3-1),INDEX(Classe_A!G:G,1109+$I$3-1),INDEX(Classe_A!G:G,1126+$I$3-1),INDEX(Classe_A!G:G,1146+$I$3-1),INDEX(Classe_A!G:G,1163+$I$3-1),INDEX(Classe_A!G:G,1180+$I$3-1),INDEX(Classe_A!G:G,1197+$I$3-1),INDEX(Classe_A!G:G,1217+$I$3-1),INDEX(Classe_A!G:G,1234+$I$3-1),INDEX(Classe_A!G:G,1251+$I$3-1),INDEX(Classe_A!G:G,1268+$I$3-1),INDEX(Classe_A!G:G,1288+$I$3-1),INDEX(Classe_A!G:G,1305+$I$3-1),INDEX(Classe_A!G:G,1322+$I$3-1),INDEX(Classe_A!G:G,1339+$I$3-1),INDEX(Classe_A!G:G,1359+$I$3-1),INDEX(Classe_A!G:G,1376+$I$3-1),INDEX(Classe_A!G:G,1393+$I$3-1),INDEX(Classe_A!G:G,1410+$I$3-1),INDEX(Classe_A!G:G,1430+$I$3-1),INDEX(Classe_A!G:G,1447+$I$3-1),INDEX(Classe_A!G:G,1464+$I$3-1),INDEX(Classe_A!G:G,1481+$I$3-1),INDEX(Classe_A!G:G,1501+$I$3-1),INDEX(Classe_A!G:G,1518+$I$3-1),INDEX(Classe_A!G:G,1535+$I$3-1),INDEX(Classe_A!G:G,1552+$I$3-1),INDEX(Classe_A!G:G,1572+$I$3-1),INDEX(Classe_A!G:G,1589+$I$3-1),INDEX(Classe_A!G:G,1606+$I$3-1),INDEX(Classe_A!G:G,1623+$I$3-1),INDEX(Classe_A!G:G,1643+$I$3-1),INDEX(Classe_A!G:G,1660+$I$3-1),INDEX(Classe_A!G:G,1677+$I$3-1),INDEX(Classe_A!G:G,1694+$I$3-1)),1),"")</f>
        <v/>
      </c>
      <c r="D44" s="328">
        <f>IFERROR(ROUND(AVERAGE(INDEX(Classe_A!G:G,1715+$I$3-1),INDEX(Classe_A!G:G,1732+$I$3-1),INDEX(Classe_A!G:G,1749+$I$3-1),INDEX(Classe_A!G:G,1766+$I$3-1),INDEX(Classe_A!G:G,1786+$I$3-1),INDEX(Classe_A!G:G,1803+$I$3-1),INDEX(Classe_A!G:G,1820+$I$3-1),INDEX(Classe_A!G:G,1837+$I$3-1),INDEX(Classe_A!G:G,1857+$I$3-1),INDEX(Classe_A!G:G,1874+$I$3-1),INDEX(Classe_A!G:G,1891+$I$3-1),INDEX(Classe_A!G:G,1908+$I$3-1),INDEX(Classe_A!G:G,1928+$I$3-1),INDEX(Classe_A!G:G,1945+$I$3-1),INDEX(Classe_A!G:G,1962+$I$3-1),INDEX(Classe_A!G:G,1979+$I$3-1),INDEX(Classe_A!G:G,1999+$I$3-1),INDEX(Classe_A!G:G,2016+$I$3-1),INDEX(Classe_A!G:G,2033+$I$3-1),INDEX(Classe_A!G:G,2050+$I$3-1),INDEX(Classe_A!G:G,2070+$I$3-1),INDEX(Classe_A!G:G,2087+$I$3-1),INDEX(Classe_A!G:G,2104+$I$3-1),INDEX(Classe_A!G:G,2121+$I$3-1),INDEX(Classe_A!G:G,2141+$I$3-1),INDEX(Classe_A!G:G,2158+$I$3-1),INDEX(Classe_A!G:G,2175+$I$3-1),INDEX(Classe_A!G:G,2192+$I$3-1),INDEX(Classe_A!G:G,2212+$I$3-1),INDEX(Classe_A!G:G,2229+$I$3-1),INDEX(Classe_A!G:G,2246+$I$3-1),INDEX(Classe_A!G:G,2263+$I$3-1),INDEX(Classe_A!G:G,2283+$I$3-1),INDEX(Classe_A!G:G,2300+$I$3-1),INDEX(Classe_A!G:G,2317+$I$3-1),INDEX(Classe_A!G:G,2334+$I$3-1),INDEX(Classe_A!G:G,2354+$I$3-1),INDEX(Classe_A!G:G,2371+$I$3-1),INDEX(Classe_A!G:G,2388+$I$3-1),INDEX(Classe_A!G:G,2405+$I$3-1),INDEX(Classe_A!G:G,2425+$I$3-1),INDEX(Classe_A!G:G,2442+$I$3-1),INDEX(Classe_A!G:G,2459+$I$3-1),INDEX(Classe_A!G:G,2476+$I$3-1),INDEX(Classe_A!G:G,2496+$I$3-1),INDEX(Classe_A!G:G,2513+$I$3-1),INDEX(Classe_A!G:G,2530+$I$3-1),INDEX(Classe_A!G:G,2547+$I$3-1)),1),"")</f>
        <v/>
      </c>
      <c r="E44" s="328">
        <f>IFERROR(ROUND(AVERAGE(INDEX(Classe_B!G:G,9+$I$3-1),INDEX(Classe_B!G:G,26+$I$3-1),INDEX(Classe_B!G:G,43+$I$3-1),INDEX(Classe_B!G:G,60+$I$3-1),INDEX(Classe_B!G:G,80+$I$3-1),INDEX(Classe_B!G:G,97+$I$3-1),INDEX(Classe_B!G:G,114+$I$3-1),INDEX(Classe_B!G:G,131+$I$3-1),INDEX(Classe_B!G:G,151+$I$3-1),INDEX(Classe_B!G:G,168+$I$3-1),INDEX(Classe_B!G:G,185+$I$3-1),INDEX(Classe_B!G:G,202+$I$3-1),INDEX(Classe_B!G:G,222+$I$3-1),INDEX(Classe_B!G:G,239+$I$3-1),INDEX(Classe_B!G:G,256+$I$3-1),INDEX(Classe_B!G:G,273+$I$3-1),INDEX(Classe_B!G:G,293+$I$3-1),INDEX(Classe_B!G:G,310+$I$3-1),INDEX(Classe_B!G:G,327+$I$3-1),INDEX(Classe_B!G:G,344+$I$3-1),INDEX(Classe_B!G:G,364+$I$3-1),INDEX(Classe_B!G:G,381+$I$3-1),INDEX(Classe_B!G:G,398+$I$3-1),INDEX(Classe_B!G:G,415+$I$3-1),INDEX(Classe_B!G:G,435+$I$3-1),INDEX(Classe_B!G:G,452+$I$3-1),INDEX(Classe_B!G:G,469+$I$3-1),INDEX(Classe_B!G:G,486+$I$3-1),INDEX(Classe_B!G:G,506+$I$3-1),INDEX(Classe_B!G:G,523+$I$3-1),INDEX(Classe_B!G:G,540+$I$3-1),INDEX(Classe_B!G:G,557+$I$3-1),INDEX(Classe_B!G:G,577+$I$3-1),INDEX(Classe_B!G:G,594+$I$3-1),INDEX(Classe_B!G:G,611+$I$3-1),INDEX(Classe_B!G:G,628+$I$3-1),INDEX(Classe_B!G:G,648+$I$3-1),INDEX(Classe_B!G:G,665+$I$3-1),INDEX(Classe_B!G:G,682+$I$3-1),INDEX(Classe_B!G:G,699+$I$3-1),INDEX(Classe_B!G:G,719+$I$3-1),INDEX(Classe_B!G:G,736+$I$3-1),INDEX(Classe_B!G:G,753+$I$3-1),INDEX(Classe_B!G:G,770+$I$3-1),INDEX(Classe_B!G:G,790+$I$3-1),INDEX(Classe_B!G:G,807+$I$3-1),INDEX(Classe_B!G:G,824+$I$3-1),INDEX(Classe_B!G:G,841+$I$3-1)),1),"")</f>
        <v/>
      </c>
      <c r="F44" s="328">
        <f>IFERROR(ROUND(AVERAGE(INDEX(Classe_B!G:G,862+$I$3-1),INDEX(Classe_B!G:G,879+$I$3-1),INDEX(Classe_B!G:G,896+$I$3-1),INDEX(Classe_B!G:G,913+$I$3-1),INDEX(Classe_B!G:G,933+$I$3-1),INDEX(Classe_B!G:G,950+$I$3-1),INDEX(Classe_B!G:G,967+$I$3-1),INDEX(Classe_B!G:G,984+$I$3-1),INDEX(Classe_B!G:G,1004+$I$3-1),INDEX(Classe_B!G:G,1021+$I$3-1),INDEX(Classe_B!G:G,1038+$I$3-1),INDEX(Classe_B!G:G,1055+$I$3-1),INDEX(Classe_B!G:G,1075+$I$3-1),INDEX(Classe_B!G:G,1092+$I$3-1),INDEX(Classe_B!G:G,1109+$I$3-1),INDEX(Classe_B!G:G,1126+$I$3-1),INDEX(Classe_B!G:G,1146+$I$3-1),INDEX(Classe_B!G:G,1163+$I$3-1),INDEX(Classe_B!G:G,1180+$I$3-1),INDEX(Classe_B!G:G,1197+$I$3-1),INDEX(Classe_B!G:G,1217+$I$3-1),INDEX(Classe_B!G:G,1234+$I$3-1),INDEX(Classe_B!G:G,1251+$I$3-1),INDEX(Classe_B!G:G,1268+$I$3-1),INDEX(Classe_B!G:G,1288+$I$3-1),INDEX(Classe_B!G:G,1305+$I$3-1),INDEX(Classe_B!G:G,1322+$I$3-1),INDEX(Classe_B!G:G,1339+$I$3-1),INDEX(Classe_B!G:G,1359+$I$3-1),INDEX(Classe_B!G:G,1376+$I$3-1),INDEX(Classe_B!G:G,1393+$I$3-1),INDEX(Classe_B!G:G,1410+$I$3-1),INDEX(Classe_B!G:G,1430+$I$3-1),INDEX(Classe_B!G:G,1447+$I$3-1),INDEX(Classe_B!G:G,1464+$I$3-1),INDEX(Classe_B!G:G,1481+$I$3-1),INDEX(Classe_B!G:G,1501+$I$3-1),INDEX(Classe_B!G:G,1518+$I$3-1),INDEX(Classe_B!G:G,1535+$I$3-1),INDEX(Classe_B!G:G,1552+$I$3-1),INDEX(Classe_B!G:G,1572+$I$3-1),INDEX(Classe_B!G:G,1589+$I$3-1),INDEX(Classe_B!G:G,1606+$I$3-1),INDEX(Classe_B!G:G,1623+$I$3-1),INDEX(Classe_B!G:G,1643+$I$3-1),INDEX(Classe_B!G:G,1660+$I$3-1),INDEX(Classe_B!G:G,1677+$I$3-1),INDEX(Classe_B!G:G,1694+$I$3-1)),1),"")</f>
        <v/>
      </c>
      <c r="G44" s="328">
        <f>IFERROR(ROUND(AVERAGE(INDEX(Classe_B!G:G,1715+$I$3-1),INDEX(Classe_B!G:G,1732+$I$3-1),INDEX(Classe_B!G:G,1749+$I$3-1),INDEX(Classe_B!G:G,1766+$I$3-1),INDEX(Classe_B!G:G,1786+$I$3-1),INDEX(Classe_B!G:G,1803+$I$3-1),INDEX(Classe_B!G:G,1820+$I$3-1),INDEX(Classe_B!G:G,1837+$I$3-1),INDEX(Classe_B!G:G,1857+$I$3-1),INDEX(Classe_B!G:G,1874+$I$3-1),INDEX(Classe_B!G:G,1891+$I$3-1),INDEX(Classe_B!G:G,1908+$I$3-1),INDEX(Classe_B!G:G,1928+$I$3-1),INDEX(Classe_B!G:G,1945+$I$3-1),INDEX(Classe_B!G:G,1962+$I$3-1),INDEX(Classe_B!G:G,1979+$I$3-1),INDEX(Classe_B!G:G,1999+$I$3-1),INDEX(Classe_B!G:G,2016+$I$3-1),INDEX(Classe_B!G:G,2033+$I$3-1),INDEX(Classe_B!G:G,2050+$I$3-1),INDEX(Classe_B!G:G,2070+$I$3-1),INDEX(Classe_B!G:G,2087+$I$3-1),INDEX(Classe_B!G:G,2104+$I$3-1),INDEX(Classe_B!G:G,2121+$I$3-1),INDEX(Classe_B!G:G,2141+$I$3-1),INDEX(Classe_B!G:G,2158+$I$3-1),INDEX(Classe_B!G:G,2175+$I$3-1),INDEX(Classe_B!G:G,2192+$I$3-1),INDEX(Classe_B!G:G,2212+$I$3-1),INDEX(Classe_B!G:G,2229+$I$3-1),INDEX(Classe_B!G:G,2246+$I$3-1),INDEX(Classe_B!G:G,2263+$I$3-1),INDEX(Classe_B!G:G,2283+$I$3-1),INDEX(Classe_B!G:G,2300+$I$3-1),INDEX(Classe_B!G:G,2317+$I$3-1),INDEX(Classe_B!G:G,2334+$I$3-1),INDEX(Classe_B!G:G,2354+$I$3-1),INDEX(Classe_B!G:G,2371+$I$3-1),INDEX(Classe_B!G:G,2388+$I$3-1),INDEX(Classe_B!G:G,2405+$I$3-1),INDEX(Classe_B!G:G,2425+$I$3-1),INDEX(Classe_B!G:G,2442+$I$3-1),INDEX(Classe_B!G:G,2459+$I$3-1),INDEX(Classe_B!G:G,2476+$I$3-1),INDEX(Classe_B!G:G,2496+$I$3-1),INDEX(Classe_B!G:G,2513+$I$3-1),INDEX(Classe_B!G:G,2530+$I$3-1),INDEX(Classe_B!G:G,2547+$I$3-1)),1),"")</f>
        <v/>
      </c>
      <c r="H44" s="328">
        <f>IFERROR(ROUND(AVERAGE(INDEX(Classe_C!G:G,9+$I$3-1),INDEX(Classe_C!G:G,26+$I$3-1),INDEX(Classe_C!G:G,43+$I$3-1),INDEX(Classe_C!G:G,60+$I$3-1),INDEX(Classe_C!G:G,80+$I$3-1),INDEX(Classe_C!G:G,97+$I$3-1),INDEX(Classe_C!G:G,114+$I$3-1),INDEX(Classe_C!G:G,131+$I$3-1),INDEX(Classe_C!G:G,151+$I$3-1),INDEX(Classe_C!G:G,168+$I$3-1),INDEX(Classe_C!G:G,185+$I$3-1),INDEX(Classe_C!G:G,202+$I$3-1),INDEX(Classe_C!G:G,222+$I$3-1),INDEX(Classe_C!G:G,239+$I$3-1),INDEX(Classe_C!G:G,256+$I$3-1),INDEX(Classe_C!G:G,273+$I$3-1),INDEX(Classe_C!G:G,293+$I$3-1),INDEX(Classe_C!G:G,310+$I$3-1),INDEX(Classe_C!G:G,327+$I$3-1),INDEX(Classe_C!G:G,344+$I$3-1),INDEX(Classe_C!G:G,364+$I$3-1),INDEX(Classe_C!G:G,381+$I$3-1),INDEX(Classe_C!G:G,398+$I$3-1),INDEX(Classe_C!G:G,415+$I$3-1),INDEX(Classe_C!G:G,435+$I$3-1),INDEX(Classe_C!G:G,452+$I$3-1),INDEX(Classe_C!G:G,469+$I$3-1),INDEX(Classe_C!G:G,486+$I$3-1),INDEX(Classe_C!G:G,506+$I$3-1),INDEX(Classe_C!G:G,523+$I$3-1),INDEX(Classe_C!G:G,540+$I$3-1),INDEX(Classe_C!G:G,557+$I$3-1),INDEX(Classe_C!G:G,577+$I$3-1),INDEX(Classe_C!G:G,594+$I$3-1),INDEX(Classe_C!G:G,611+$I$3-1),INDEX(Classe_C!G:G,628+$I$3-1),INDEX(Classe_C!G:G,648+$I$3-1),INDEX(Classe_C!G:G,665+$I$3-1),INDEX(Classe_C!G:G,682+$I$3-1),INDEX(Classe_C!G:G,699+$I$3-1),INDEX(Classe_C!G:G,719+$I$3-1),INDEX(Classe_C!G:G,736+$I$3-1),INDEX(Classe_C!G:G,753+$I$3-1),INDEX(Classe_C!G:G,770+$I$3-1),INDEX(Classe_C!G:G,790+$I$3-1),INDEX(Classe_C!G:G,807+$I$3-1),INDEX(Classe_C!G:G,824+$I$3-1),INDEX(Classe_C!G:G,841+$I$3-1)),1),"")</f>
        <v/>
      </c>
      <c r="I44" s="328">
        <f>IFERROR(ROUND(AVERAGE(INDEX(Classe_C!G:G,862+$I$3-1),INDEX(Classe_C!G:G,879+$I$3-1),INDEX(Classe_C!G:G,896+$I$3-1),INDEX(Classe_C!G:G,913+$I$3-1),INDEX(Classe_C!G:G,933+$I$3-1),INDEX(Classe_C!G:G,950+$I$3-1),INDEX(Classe_C!G:G,967+$I$3-1),INDEX(Classe_C!G:G,984+$I$3-1),INDEX(Classe_C!G:G,1004+$I$3-1),INDEX(Classe_C!G:G,1021+$I$3-1),INDEX(Classe_C!G:G,1038+$I$3-1),INDEX(Classe_C!G:G,1055+$I$3-1),INDEX(Classe_C!G:G,1075+$I$3-1),INDEX(Classe_C!G:G,1092+$I$3-1),INDEX(Classe_C!G:G,1109+$I$3-1),INDEX(Classe_C!G:G,1126+$I$3-1),INDEX(Classe_C!G:G,1146+$I$3-1),INDEX(Classe_C!G:G,1163+$I$3-1),INDEX(Classe_C!G:G,1180+$I$3-1),INDEX(Classe_C!G:G,1197+$I$3-1),INDEX(Classe_C!G:G,1217+$I$3-1),INDEX(Classe_C!G:G,1234+$I$3-1),INDEX(Classe_C!G:G,1251+$I$3-1),INDEX(Classe_C!G:G,1268+$I$3-1),INDEX(Classe_C!G:G,1288+$I$3-1),INDEX(Classe_C!G:G,1305+$I$3-1),INDEX(Classe_C!G:G,1322+$I$3-1),INDEX(Classe_C!G:G,1339+$I$3-1),INDEX(Classe_C!G:G,1359+$I$3-1),INDEX(Classe_C!G:G,1376+$I$3-1),INDEX(Classe_C!G:G,1393+$I$3-1),INDEX(Classe_C!G:G,1410+$I$3-1),INDEX(Classe_C!G:G,1430+$I$3-1),INDEX(Classe_C!G:G,1447+$I$3-1),INDEX(Classe_C!G:G,1464+$I$3-1),INDEX(Classe_C!G:G,1481+$I$3-1),INDEX(Classe_C!G:G,1501+$I$3-1),INDEX(Classe_C!G:G,1518+$I$3-1),INDEX(Classe_C!G:G,1535+$I$3-1),INDEX(Classe_C!G:G,1552+$I$3-1),INDEX(Classe_C!G:G,1572+$I$3-1),INDEX(Classe_C!G:G,1589+$I$3-1),INDEX(Classe_C!G:G,1606+$I$3-1),INDEX(Classe_C!G:G,1623+$I$3-1),INDEX(Classe_C!G:G,1643+$I$3-1),INDEX(Classe_C!G:G,1660+$I$3-1),INDEX(Classe_C!G:G,1677+$I$3-1),INDEX(Classe_C!G:G,1694+$I$3-1)),1),"")</f>
        <v/>
      </c>
      <c r="J44" s="328">
        <f>IFERROR(ROUND(AVERAGE(INDEX(Classe_C!G:G,1715+$I$3-1),INDEX(Classe_C!G:G,1732+$I$3-1),INDEX(Classe_C!G:G,1749+$I$3-1),INDEX(Classe_C!G:G,1766+$I$3-1),INDEX(Classe_C!G:G,1786+$I$3-1),INDEX(Classe_C!G:G,1803+$I$3-1),INDEX(Classe_C!G:G,1820+$I$3-1),INDEX(Classe_C!G:G,1837+$I$3-1),INDEX(Classe_C!G:G,1857+$I$3-1),INDEX(Classe_C!G:G,1874+$I$3-1),INDEX(Classe_C!G:G,1891+$I$3-1),INDEX(Classe_C!G:G,1908+$I$3-1),INDEX(Classe_C!G:G,1928+$I$3-1),INDEX(Classe_C!G:G,1945+$I$3-1),INDEX(Classe_C!G:G,1962+$I$3-1),INDEX(Classe_C!G:G,1979+$I$3-1),INDEX(Classe_C!G:G,1999+$I$3-1),INDEX(Classe_C!G:G,2016+$I$3-1),INDEX(Classe_C!G:G,2033+$I$3-1),INDEX(Classe_C!G:G,2050+$I$3-1),INDEX(Classe_C!G:G,2070+$I$3-1),INDEX(Classe_C!G:G,2087+$I$3-1),INDEX(Classe_C!G:G,2104+$I$3-1),INDEX(Classe_C!G:G,2121+$I$3-1),INDEX(Classe_C!G:G,2141+$I$3-1),INDEX(Classe_C!G:G,2158+$I$3-1),INDEX(Classe_C!G:G,2175+$I$3-1),INDEX(Classe_C!G:G,2192+$I$3-1),INDEX(Classe_C!G:G,2212+$I$3-1),INDEX(Classe_C!G:G,2229+$I$3-1),INDEX(Classe_C!G:G,2246+$I$3-1),INDEX(Classe_C!G:G,2263+$I$3-1),INDEX(Classe_C!G:G,2283+$I$3-1),INDEX(Classe_C!G:G,2300+$I$3-1),INDEX(Classe_C!G:G,2317+$I$3-1),INDEX(Classe_C!G:G,2334+$I$3-1),INDEX(Classe_C!G:G,2354+$I$3-1),INDEX(Classe_C!G:G,2371+$I$3-1),INDEX(Classe_C!G:G,2388+$I$3-1),INDEX(Classe_C!G:G,2405+$I$3-1),INDEX(Classe_C!G:G,2425+$I$3-1),INDEX(Classe_C!G:G,2442+$I$3-1),INDEX(Classe_C!G:G,2459+$I$3-1),INDEX(Classe_C!G:G,2476+$I$3-1),INDEX(Classe_C!G:G,2496+$I$3-1),INDEX(Classe_C!G:G,2513+$I$3-1),INDEX(Classe_C!G:G,2530+$I$3-1),INDEX(Classe_C!G:G,2547+$I$3-1)),1),"")</f>
        <v/>
      </c>
      <c r="K44" s="328">
        <f>IFERROR(ROUND(AVERAGE(INDEX(Classe_D!G:G,9+$I$3-1),INDEX(Classe_D!G:G,26+$I$3-1),INDEX(Classe_D!G:G,43+$I$3-1),INDEX(Classe_D!G:G,60+$I$3-1),INDEX(Classe_D!G:G,80+$I$3-1),INDEX(Classe_D!G:G,97+$I$3-1),INDEX(Classe_D!G:G,114+$I$3-1),INDEX(Classe_D!G:G,131+$I$3-1),INDEX(Classe_D!G:G,151+$I$3-1),INDEX(Classe_D!G:G,168+$I$3-1),INDEX(Classe_D!G:G,185+$I$3-1),INDEX(Classe_D!G:G,202+$I$3-1),INDEX(Classe_D!G:G,222+$I$3-1),INDEX(Classe_D!G:G,239+$I$3-1),INDEX(Classe_D!G:G,256+$I$3-1),INDEX(Classe_D!G:G,273+$I$3-1),INDEX(Classe_D!G:G,293+$I$3-1),INDEX(Classe_D!G:G,310+$I$3-1),INDEX(Classe_D!G:G,327+$I$3-1),INDEX(Classe_D!G:G,344+$I$3-1),INDEX(Classe_D!G:G,364+$I$3-1),INDEX(Classe_D!G:G,381+$I$3-1),INDEX(Classe_D!G:G,398+$I$3-1),INDEX(Classe_D!G:G,415+$I$3-1),INDEX(Classe_D!G:G,435+$I$3-1),INDEX(Classe_D!G:G,452+$I$3-1),INDEX(Classe_D!G:G,469+$I$3-1),INDEX(Classe_D!G:G,486+$I$3-1),INDEX(Classe_D!G:G,506+$I$3-1),INDEX(Classe_D!G:G,523+$I$3-1),INDEX(Classe_D!G:G,540+$I$3-1),INDEX(Classe_D!G:G,557+$I$3-1),INDEX(Classe_D!G:G,577+$I$3-1),INDEX(Classe_D!G:G,594+$I$3-1),INDEX(Classe_D!G:G,611+$I$3-1),INDEX(Classe_D!G:G,628+$I$3-1),INDEX(Classe_D!G:G,648+$I$3-1),INDEX(Classe_D!G:G,665+$I$3-1),INDEX(Classe_D!G:G,682+$I$3-1),INDEX(Classe_D!G:G,699+$I$3-1),INDEX(Classe_D!G:G,719+$I$3-1),INDEX(Classe_D!G:G,736+$I$3-1),INDEX(Classe_D!G:G,753+$I$3-1),INDEX(Classe_D!G:G,770+$I$3-1),INDEX(Classe_D!G:G,790+$I$3-1),INDEX(Classe_D!G:G,807+$I$3-1),INDEX(Classe_D!G:G,824+$I$3-1),INDEX(Classe_D!G:G,841+$I$3-1)),1),"")</f>
        <v/>
      </c>
      <c r="L44" s="328">
        <f>IFERROR(ROUND(AVERAGE(INDEX(Classe_D!G:G,862+$I$3-1),INDEX(Classe_D!G:G,879+$I$3-1),INDEX(Classe_D!G:G,896+$I$3-1),INDEX(Classe_D!G:G,913+$I$3-1),INDEX(Classe_D!G:G,933+$I$3-1),INDEX(Classe_D!G:G,950+$I$3-1),INDEX(Classe_D!G:G,967+$I$3-1),INDEX(Classe_D!G:G,984+$I$3-1),INDEX(Classe_D!G:G,1004+$I$3-1),INDEX(Classe_D!G:G,1021+$I$3-1),INDEX(Classe_D!G:G,1038+$I$3-1),INDEX(Classe_D!G:G,1055+$I$3-1),INDEX(Classe_D!G:G,1075+$I$3-1),INDEX(Classe_D!G:G,1092+$I$3-1),INDEX(Classe_D!G:G,1109+$I$3-1),INDEX(Classe_D!G:G,1126+$I$3-1),INDEX(Classe_D!G:G,1146+$I$3-1),INDEX(Classe_D!G:G,1163+$I$3-1),INDEX(Classe_D!G:G,1180+$I$3-1),INDEX(Classe_D!G:G,1197+$I$3-1),INDEX(Classe_D!G:G,1217+$I$3-1),INDEX(Classe_D!G:G,1234+$I$3-1),INDEX(Classe_D!G:G,1251+$I$3-1),INDEX(Classe_D!G:G,1268+$I$3-1),INDEX(Classe_D!G:G,1288+$I$3-1),INDEX(Classe_D!G:G,1305+$I$3-1),INDEX(Classe_D!G:G,1322+$I$3-1),INDEX(Classe_D!G:G,1339+$I$3-1),INDEX(Classe_D!G:G,1359+$I$3-1),INDEX(Classe_D!G:G,1376+$I$3-1),INDEX(Classe_D!G:G,1393+$I$3-1),INDEX(Classe_D!G:G,1410+$I$3-1),INDEX(Classe_D!G:G,1430+$I$3-1),INDEX(Classe_D!G:G,1447+$I$3-1),INDEX(Classe_D!G:G,1464+$I$3-1),INDEX(Classe_D!G:G,1481+$I$3-1),INDEX(Classe_D!G:G,1501+$I$3-1),INDEX(Classe_D!G:G,1518+$I$3-1),INDEX(Classe_D!G:G,1535+$I$3-1),INDEX(Classe_D!G:G,1552+$I$3-1),INDEX(Classe_D!G:G,1572+$I$3-1),INDEX(Classe_D!G:G,1589+$I$3-1),INDEX(Classe_D!G:G,1606+$I$3-1),INDEX(Classe_D!G:G,1623+$I$3-1),INDEX(Classe_D!G:G,1643+$I$3-1),INDEX(Classe_D!G:G,1660+$I$3-1),INDEX(Classe_D!G:G,1677+$I$3-1),INDEX(Classe_D!G:G,1694+$I$3-1)),1),"")</f>
        <v/>
      </c>
      <c r="M44" s="328">
        <f>IFERROR(ROUND(AVERAGE(INDEX(Classe_D!G:G,1715+$I$3-1),INDEX(Classe_D!G:G,1732+$I$3-1),INDEX(Classe_D!G:G,1749+$I$3-1),INDEX(Classe_D!G:G,1766+$I$3-1),INDEX(Classe_D!G:G,1786+$I$3-1),INDEX(Classe_D!G:G,1803+$I$3-1),INDEX(Classe_D!G:G,1820+$I$3-1),INDEX(Classe_D!G:G,1837+$I$3-1),INDEX(Classe_D!G:G,1857+$I$3-1),INDEX(Classe_D!G:G,1874+$I$3-1),INDEX(Classe_D!G:G,1891+$I$3-1),INDEX(Classe_D!G:G,1908+$I$3-1),INDEX(Classe_D!G:G,1928+$I$3-1),INDEX(Classe_D!G:G,1945+$I$3-1),INDEX(Classe_D!G:G,1962+$I$3-1),INDEX(Classe_D!G:G,1979+$I$3-1),INDEX(Classe_D!G:G,1999+$I$3-1),INDEX(Classe_D!G:G,2016+$I$3-1),INDEX(Classe_D!G:G,2033+$I$3-1),INDEX(Classe_D!G:G,2050+$I$3-1),INDEX(Classe_D!G:G,2070+$I$3-1),INDEX(Classe_D!G:G,2087+$I$3-1),INDEX(Classe_D!G:G,2104+$I$3-1),INDEX(Classe_D!G:G,2121+$I$3-1),INDEX(Classe_D!G:G,2141+$I$3-1),INDEX(Classe_D!G:G,2158+$I$3-1),INDEX(Classe_D!G:G,2175+$I$3-1),INDEX(Classe_D!G:G,2192+$I$3-1),INDEX(Classe_D!G:G,2212+$I$3-1),INDEX(Classe_D!G:G,2229+$I$3-1),INDEX(Classe_D!G:G,2246+$I$3-1),INDEX(Classe_D!G:G,2263+$I$3-1),INDEX(Classe_D!G:G,2283+$I$3-1),INDEX(Classe_D!G:G,2300+$I$3-1),INDEX(Classe_D!G:G,2317+$I$3-1),INDEX(Classe_D!G:G,2334+$I$3-1),INDEX(Classe_D!G:G,2354+$I$3-1),INDEX(Classe_D!G:G,2371+$I$3-1),INDEX(Classe_D!G:G,2388+$I$3-1),INDEX(Classe_D!G:G,2405+$I$3-1),INDEX(Classe_D!G:G,2425+$I$3-1),INDEX(Classe_D!G:G,2442+$I$3-1),INDEX(Classe_D!G:G,2459+$I$3-1),INDEX(Classe_D!G:G,2476+$I$3-1),INDEX(Classe_D!G:G,2496+$I$3-1),INDEX(Classe_D!G:G,2513+$I$3-1),INDEX(Classe_D!G:G,2530+$I$3-1),INDEX(Classe_D!G:G,2547+$I$3-1)),1),"")</f>
        <v/>
      </c>
    </row>
    <row r="45" outlineLevel="1" ht="1.05" customHeight="1" s="185">
      <c r="A45" s="327" t="inlineStr">
        <is>
          <t>Initiative</t>
        </is>
      </c>
      <c r="B45" s="328">
        <f>IFERROR(ROUND(AVERAGE(INDEX(Classe_A!H:H,9+$I$3-1),INDEX(Classe_A!H:H,26+$I$3-1),INDEX(Classe_A!H:H,43+$I$3-1),INDEX(Classe_A!H:H,60+$I$3-1),INDEX(Classe_A!H:H,80+$I$3-1),INDEX(Classe_A!H:H,97+$I$3-1),INDEX(Classe_A!H:H,114+$I$3-1),INDEX(Classe_A!H:H,131+$I$3-1),INDEX(Classe_A!H:H,151+$I$3-1),INDEX(Classe_A!H:H,168+$I$3-1),INDEX(Classe_A!H:H,185+$I$3-1),INDEX(Classe_A!H:H,202+$I$3-1),INDEX(Classe_A!H:H,222+$I$3-1),INDEX(Classe_A!H:H,239+$I$3-1),INDEX(Classe_A!H:H,256+$I$3-1),INDEX(Classe_A!H:H,273+$I$3-1),INDEX(Classe_A!H:H,293+$I$3-1),INDEX(Classe_A!H:H,310+$I$3-1),INDEX(Classe_A!H:H,327+$I$3-1),INDEX(Classe_A!H:H,344+$I$3-1),INDEX(Classe_A!H:H,364+$I$3-1),INDEX(Classe_A!H:H,381+$I$3-1),INDEX(Classe_A!H:H,398+$I$3-1),INDEX(Classe_A!H:H,415+$I$3-1),INDEX(Classe_A!H:H,435+$I$3-1),INDEX(Classe_A!H:H,452+$I$3-1),INDEX(Classe_A!H:H,469+$I$3-1),INDEX(Classe_A!H:H,486+$I$3-1),INDEX(Classe_A!H:H,506+$I$3-1),INDEX(Classe_A!H:H,523+$I$3-1),INDEX(Classe_A!H:H,540+$I$3-1),INDEX(Classe_A!H:H,557+$I$3-1),INDEX(Classe_A!H:H,577+$I$3-1),INDEX(Classe_A!H:H,594+$I$3-1),INDEX(Classe_A!H:H,611+$I$3-1),INDEX(Classe_A!H:H,628+$I$3-1),INDEX(Classe_A!H:H,648+$I$3-1),INDEX(Classe_A!H:H,665+$I$3-1),INDEX(Classe_A!H:H,682+$I$3-1),INDEX(Classe_A!H:H,699+$I$3-1),INDEX(Classe_A!H:H,719+$I$3-1),INDEX(Classe_A!H:H,736+$I$3-1),INDEX(Classe_A!H:H,753+$I$3-1),INDEX(Classe_A!H:H,770+$I$3-1),INDEX(Classe_A!H:H,790+$I$3-1),INDEX(Classe_A!H:H,807+$I$3-1),INDEX(Classe_A!H:H,824+$I$3-1),INDEX(Classe_A!H:H,841+$I$3-1)),1),"")</f>
        <v/>
      </c>
      <c r="C45" s="328">
        <f>IFERROR(ROUND(AVERAGE(INDEX(Classe_A!H:H,862+$I$3-1),INDEX(Classe_A!H:H,879+$I$3-1),INDEX(Classe_A!H:H,896+$I$3-1),INDEX(Classe_A!H:H,913+$I$3-1),INDEX(Classe_A!H:H,933+$I$3-1),INDEX(Classe_A!H:H,950+$I$3-1),INDEX(Classe_A!H:H,967+$I$3-1),INDEX(Classe_A!H:H,984+$I$3-1),INDEX(Classe_A!H:H,1004+$I$3-1),INDEX(Classe_A!H:H,1021+$I$3-1),INDEX(Classe_A!H:H,1038+$I$3-1),INDEX(Classe_A!H:H,1055+$I$3-1),INDEX(Classe_A!H:H,1075+$I$3-1),INDEX(Classe_A!H:H,1092+$I$3-1),INDEX(Classe_A!H:H,1109+$I$3-1),INDEX(Classe_A!H:H,1126+$I$3-1),INDEX(Classe_A!H:H,1146+$I$3-1),INDEX(Classe_A!H:H,1163+$I$3-1),INDEX(Classe_A!H:H,1180+$I$3-1),INDEX(Classe_A!H:H,1197+$I$3-1),INDEX(Classe_A!H:H,1217+$I$3-1),INDEX(Classe_A!H:H,1234+$I$3-1),INDEX(Classe_A!H:H,1251+$I$3-1),INDEX(Classe_A!H:H,1268+$I$3-1),INDEX(Classe_A!H:H,1288+$I$3-1),INDEX(Classe_A!H:H,1305+$I$3-1),INDEX(Classe_A!H:H,1322+$I$3-1),INDEX(Classe_A!H:H,1339+$I$3-1),INDEX(Classe_A!H:H,1359+$I$3-1),INDEX(Classe_A!H:H,1376+$I$3-1),INDEX(Classe_A!H:H,1393+$I$3-1),INDEX(Classe_A!H:H,1410+$I$3-1),INDEX(Classe_A!H:H,1430+$I$3-1),INDEX(Classe_A!H:H,1447+$I$3-1),INDEX(Classe_A!H:H,1464+$I$3-1),INDEX(Classe_A!H:H,1481+$I$3-1),INDEX(Classe_A!H:H,1501+$I$3-1),INDEX(Classe_A!H:H,1518+$I$3-1),INDEX(Classe_A!H:H,1535+$I$3-1),INDEX(Classe_A!H:H,1552+$I$3-1),INDEX(Classe_A!H:H,1572+$I$3-1),INDEX(Classe_A!H:H,1589+$I$3-1),INDEX(Classe_A!H:H,1606+$I$3-1),INDEX(Classe_A!H:H,1623+$I$3-1),INDEX(Classe_A!H:H,1643+$I$3-1),INDEX(Classe_A!H:H,1660+$I$3-1),INDEX(Classe_A!H:H,1677+$I$3-1),INDEX(Classe_A!H:H,1694+$I$3-1)),1),"")</f>
        <v/>
      </c>
      <c r="D45" s="328">
        <f>IFERROR(ROUND(AVERAGE(INDEX(Classe_A!H:H,1715+$I$3-1),INDEX(Classe_A!H:H,1732+$I$3-1),INDEX(Classe_A!H:H,1749+$I$3-1),INDEX(Classe_A!H:H,1766+$I$3-1),INDEX(Classe_A!H:H,1786+$I$3-1),INDEX(Classe_A!H:H,1803+$I$3-1),INDEX(Classe_A!H:H,1820+$I$3-1),INDEX(Classe_A!H:H,1837+$I$3-1),INDEX(Classe_A!H:H,1857+$I$3-1),INDEX(Classe_A!H:H,1874+$I$3-1),INDEX(Classe_A!H:H,1891+$I$3-1),INDEX(Classe_A!H:H,1908+$I$3-1),INDEX(Classe_A!H:H,1928+$I$3-1),INDEX(Classe_A!H:H,1945+$I$3-1),INDEX(Classe_A!H:H,1962+$I$3-1),INDEX(Classe_A!H:H,1979+$I$3-1),INDEX(Classe_A!H:H,1999+$I$3-1),INDEX(Classe_A!H:H,2016+$I$3-1),INDEX(Classe_A!H:H,2033+$I$3-1),INDEX(Classe_A!H:H,2050+$I$3-1),INDEX(Classe_A!H:H,2070+$I$3-1),INDEX(Classe_A!H:H,2087+$I$3-1),INDEX(Classe_A!H:H,2104+$I$3-1),INDEX(Classe_A!H:H,2121+$I$3-1),INDEX(Classe_A!H:H,2141+$I$3-1),INDEX(Classe_A!H:H,2158+$I$3-1),INDEX(Classe_A!H:H,2175+$I$3-1),INDEX(Classe_A!H:H,2192+$I$3-1),INDEX(Classe_A!H:H,2212+$I$3-1),INDEX(Classe_A!H:H,2229+$I$3-1),INDEX(Classe_A!H:H,2246+$I$3-1),INDEX(Classe_A!H:H,2263+$I$3-1),INDEX(Classe_A!H:H,2283+$I$3-1),INDEX(Classe_A!H:H,2300+$I$3-1),INDEX(Classe_A!H:H,2317+$I$3-1),INDEX(Classe_A!H:H,2334+$I$3-1),INDEX(Classe_A!H:H,2354+$I$3-1),INDEX(Classe_A!H:H,2371+$I$3-1),INDEX(Classe_A!H:H,2388+$I$3-1),INDEX(Classe_A!H:H,2405+$I$3-1),INDEX(Classe_A!H:H,2425+$I$3-1),INDEX(Classe_A!H:H,2442+$I$3-1),INDEX(Classe_A!H:H,2459+$I$3-1),INDEX(Classe_A!H:H,2476+$I$3-1),INDEX(Classe_A!H:H,2496+$I$3-1),INDEX(Classe_A!H:H,2513+$I$3-1),INDEX(Classe_A!H:H,2530+$I$3-1),INDEX(Classe_A!H:H,2547+$I$3-1)),1),"")</f>
        <v/>
      </c>
      <c r="E45" s="328">
        <f>IFERROR(ROUND(AVERAGE(INDEX(Classe_B!H:H,9+$I$3-1),INDEX(Classe_B!H:H,26+$I$3-1),INDEX(Classe_B!H:H,43+$I$3-1),INDEX(Classe_B!H:H,60+$I$3-1),INDEX(Classe_B!H:H,80+$I$3-1),INDEX(Classe_B!H:H,97+$I$3-1),INDEX(Classe_B!H:H,114+$I$3-1),INDEX(Classe_B!H:H,131+$I$3-1),INDEX(Classe_B!H:H,151+$I$3-1),INDEX(Classe_B!H:H,168+$I$3-1),INDEX(Classe_B!H:H,185+$I$3-1),INDEX(Classe_B!H:H,202+$I$3-1),INDEX(Classe_B!H:H,222+$I$3-1),INDEX(Classe_B!H:H,239+$I$3-1),INDEX(Classe_B!H:H,256+$I$3-1),INDEX(Classe_B!H:H,273+$I$3-1),INDEX(Classe_B!H:H,293+$I$3-1),INDEX(Classe_B!H:H,310+$I$3-1),INDEX(Classe_B!H:H,327+$I$3-1),INDEX(Classe_B!H:H,344+$I$3-1),INDEX(Classe_B!H:H,364+$I$3-1),INDEX(Classe_B!H:H,381+$I$3-1),INDEX(Classe_B!H:H,398+$I$3-1),INDEX(Classe_B!H:H,415+$I$3-1),INDEX(Classe_B!H:H,435+$I$3-1),INDEX(Classe_B!H:H,452+$I$3-1),INDEX(Classe_B!H:H,469+$I$3-1),INDEX(Classe_B!H:H,486+$I$3-1),INDEX(Classe_B!H:H,506+$I$3-1),INDEX(Classe_B!H:H,523+$I$3-1),INDEX(Classe_B!H:H,540+$I$3-1),INDEX(Classe_B!H:H,557+$I$3-1),INDEX(Classe_B!H:H,577+$I$3-1),INDEX(Classe_B!H:H,594+$I$3-1),INDEX(Classe_B!H:H,611+$I$3-1),INDEX(Classe_B!H:H,628+$I$3-1),INDEX(Classe_B!H:H,648+$I$3-1),INDEX(Classe_B!H:H,665+$I$3-1),INDEX(Classe_B!H:H,682+$I$3-1),INDEX(Classe_B!H:H,699+$I$3-1),INDEX(Classe_B!H:H,719+$I$3-1),INDEX(Classe_B!H:H,736+$I$3-1),INDEX(Classe_B!H:H,753+$I$3-1),INDEX(Classe_B!H:H,770+$I$3-1),INDEX(Classe_B!H:H,790+$I$3-1),INDEX(Classe_B!H:H,807+$I$3-1),INDEX(Classe_B!H:H,824+$I$3-1),INDEX(Classe_B!H:H,841+$I$3-1)),1),"")</f>
        <v/>
      </c>
      <c r="F45" s="328">
        <f>IFERROR(ROUND(AVERAGE(INDEX(Classe_B!H:H,862+$I$3-1),INDEX(Classe_B!H:H,879+$I$3-1),INDEX(Classe_B!H:H,896+$I$3-1),INDEX(Classe_B!H:H,913+$I$3-1),INDEX(Classe_B!H:H,933+$I$3-1),INDEX(Classe_B!H:H,950+$I$3-1),INDEX(Classe_B!H:H,967+$I$3-1),INDEX(Classe_B!H:H,984+$I$3-1),INDEX(Classe_B!H:H,1004+$I$3-1),INDEX(Classe_B!H:H,1021+$I$3-1),INDEX(Classe_B!H:H,1038+$I$3-1),INDEX(Classe_B!H:H,1055+$I$3-1),INDEX(Classe_B!H:H,1075+$I$3-1),INDEX(Classe_B!H:H,1092+$I$3-1),INDEX(Classe_B!H:H,1109+$I$3-1),INDEX(Classe_B!H:H,1126+$I$3-1),INDEX(Classe_B!H:H,1146+$I$3-1),INDEX(Classe_B!H:H,1163+$I$3-1),INDEX(Classe_B!H:H,1180+$I$3-1),INDEX(Classe_B!H:H,1197+$I$3-1),INDEX(Classe_B!H:H,1217+$I$3-1),INDEX(Classe_B!H:H,1234+$I$3-1),INDEX(Classe_B!H:H,1251+$I$3-1),INDEX(Classe_B!H:H,1268+$I$3-1),INDEX(Classe_B!H:H,1288+$I$3-1),INDEX(Classe_B!H:H,1305+$I$3-1),INDEX(Classe_B!H:H,1322+$I$3-1),INDEX(Classe_B!H:H,1339+$I$3-1),INDEX(Classe_B!H:H,1359+$I$3-1),INDEX(Classe_B!H:H,1376+$I$3-1),INDEX(Classe_B!H:H,1393+$I$3-1),INDEX(Classe_B!H:H,1410+$I$3-1),INDEX(Classe_B!H:H,1430+$I$3-1),INDEX(Classe_B!H:H,1447+$I$3-1),INDEX(Classe_B!H:H,1464+$I$3-1),INDEX(Classe_B!H:H,1481+$I$3-1),INDEX(Classe_B!H:H,1501+$I$3-1),INDEX(Classe_B!H:H,1518+$I$3-1),INDEX(Classe_B!H:H,1535+$I$3-1),INDEX(Classe_B!H:H,1552+$I$3-1),INDEX(Classe_B!H:H,1572+$I$3-1),INDEX(Classe_B!H:H,1589+$I$3-1),INDEX(Classe_B!H:H,1606+$I$3-1),INDEX(Classe_B!H:H,1623+$I$3-1),INDEX(Classe_B!H:H,1643+$I$3-1),INDEX(Classe_B!H:H,1660+$I$3-1),INDEX(Classe_B!H:H,1677+$I$3-1),INDEX(Classe_B!H:H,1694+$I$3-1)),1),"")</f>
        <v/>
      </c>
      <c r="G45" s="328">
        <f>IFERROR(ROUND(AVERAGE(INDEX(Classe_B!H:H,1715+$I$3-1),INDEX(Classe_B!H:H,1732+$I$3-1),INDEX(Classe_B!H:H,1749+$I$3-1),INDEX(Classe_B!H:H,1766+$I$3-1),INDEX(Classe_B!H:H,1786+$I$3-1),INDEX(Classe_B!H:H,1803+$I$3-1),INDEX(Classe_B!H:H,1820+$I$3-1),INDEX(Classe_B!H:H,1837+$I$3-1),INDEX(Classe_B!H:H,1857+$I$3-1),INDEX(Classe_B!H:H,1874+$I$3-1),INDEX(Classe_B!H:H,1891+$I$3-1),INDEX(Classe_B!H:H,1908+$I$3-1),INDEX(Classe_B!H:H,1928+$I$3-1),INDEX(Classe_B!H:H,1945+$I$3-1),INDEX(Classe_B!H:H,1962+$I$3-1),INDEX(Classe_B!H:H,1979+$I$3-1),INDEX(Classe_B!H:H,1999+$I$3-1),INDEX(Classe_B!H:H,2016+$I$3-1),INDEX(Classe_B!H:H,2033+$I$3-1),INDEX(Classe_B!H:H,2050+$I$3-1),INDEX(Classe_B!H:H,2070+$I$3-1),INDEX(Classe_B!H:H,2087+$I$3-1),INDEX(Classe_B!H:H,2104+$I$3-1),INDEX(Classe_B!H:H,2121+$I$3-1),INDEX(Classe_B!H:H,2141+$I$3-1),INDEX(Classe_B!H:H,2158+$I$3-1),INDEX(Classe_B!H:H,2175+$I$3-1),INDEX(Classe_B!H:H,2192+$I$3-1),INDEX(Classe_B!H:H,2212+$I$3-1),INDEX(Classe_B!H:H,2229+$I$3-1),INDEX(Classe_B!H:H,2246+$I$3-1),INDEX(Classe_B!H:H,2263+$I$3-1),INDEX(Classe_B!H:H,2283+$I$3-1),INDEX(Classe_B!H:H,2300+$I$3-1),INDEX(Classe_B!H:H,2317+$I$3-1),INDEX(Classe_B!H:H,2334+$I$3-1),INDEX(Classe_B!H:H,2354+$I$3-1),INDEX(Classe_B!H:H,2371+$I$3-1),INDEX(Classe_B!H:H,2388+$I$3-1),INDEX(Classe_B!H:H,2405+$I$3-1),INDEX(Classe_B!H:H,2425+$I$3-1),INDEX(Classe_B!H:H,2442+$I$3-1),INDEX(Classe_B!H:H,2459+$I$3-1),INDEX(Classe_B!H:H,2476+$I$3-1),INDEX(Classe_B!H:H,2496+$I$3-1),INDEX(Classe_B!H:H,2513+$I$3-1),INDEX(Classe_B!H:H,2530+$I$3-1),INDEX(Classe_B!H:H,2547+$I$3-1)),1),"")</f>
        <v/>
      </c>
      <c r="H45" s="328">
        <f>IFERROR(ROUND(AVERAGE(INDEX(Classe_C!H:H,9+$I$3-1),INDEX(Classe_C!H:H,26+$I$3-1),INDEX(Classe_C!H:H,43+$I$3-1),INDEX(Classe_C!H:H,60+$I$3-1),INDEX(Classe_C!H:H,80+$I$3-1),INDEX(Classe_C!H:H,97+$I$3-1),INDEX(Classe_C!H:H,114+$I$3-1),INDEX(Classe_C!H:H,131+$I$3-1),INDEX(Classe_C!H:H,151+$I$3-1),INDEX(Classe_C!H:H,168+$I$3-1),INDEX(Classe_C!H:H,185+$I$3-1),INDEX(Classe_C!H:H,202+$I$3-1),INDEX(Classe_C!H:H,222+$I$3-1),INDEX(Classe_C!H:H,239+$I$3-1),INDEX(Classe_C!H:H,256+$I$3-1),INDEX(Classe_C!H:H,273+$I$3-1),INDEX(Classe_C!H:H,293+$I$3-1),INDEX(Classe_C!H:H,310+$I$3-1),INDEX(Classe_C!H:H,327+$I$3-1),INDEX(Classe_C!H:H,344+$I$3-1),INDEX(Classe_C!H:H,364+$I$3-1),INDEX(Classe_C!H:H,381+$I$3-1),INDEX(Classe_C!H:H,398+$I$3-1),INDEX(Classe_C!H:H,415+$I$3-1),INDEX(Classe_C!H:H,435+$I$3-1),INDEX(Classe_C!H:H,452+$I$3-1),INDEX(Classe_C!H:H,469+$I$3-1),INDEX(Classe_C!H:H,486+$I$3-1),INDEX(Classe_C!H:H,506+$I$3-1),INDEX(Classe_C!H:H,523+$I$3-1),INDEX(Classe_C!H:H,540+$I$3-1),INDEX(Classe_C!H:H,557+$I$3-1),INDEX(Classe_C!H:H,577+$I$3-1),INDEX(Classe_C!H:H,594+$I$3-1),INDEX(Classe_C!H:H,611+$I$3-1),INDEX(Classe_C!H:H,628+$I$3-1),INDEX(Classe_C!H:H,648+$I$3-1),INDEX(Classe_C!H:H,665+$I$3-1),INDEX(Classe_C!H:H,682+$I$3-1),INDEX(Classe_C!H:H,699+$I$3-1),INDEX(Classe_C!H:H,719+$I$3-1),INDEX(Classe_C!H:H,736+$I$3-1),INDEX(Classe_C!H:H,753+$I$3-1),INDEX(Classe_C!H:H,770+$I$3-1),INDEX(Classe_C!H:H,790+$I$3-1),INDEX(Classe_C!H:H,807+$I$3-1),INDEX(Classe_C!H:H,824+$I$3-1),INDEX(Classe_C!H:H,841+$I$3-1)),1),"")</f>
        <v/>
      </c>
      <c r="I45" s="328">
        <f>IFERROR(ROUND(AVERAGE(INDEX(Classe_C!H:H,862+$I$3-1),INDEX(Classe_C!H:H,879+$I$3-1),INDEX(Classe_C!H:H,896+$I$3-1),INDEX(Classe_C!H:H,913+$I$3-1),INDEX(Classe_C!H:H,933+$I$3-1),INDEX(Classe_C!H:H,950+$I$3-1),INDEX(Classe_C!H:H,967+$I$3-1),INDEX(Classe_C!H:H,984+$I$3-1),INDEX(Classe_C!H:H,1004+$I$3-1),INDEX(Classe_C!H:H,1021+$I$3-1),INDEX(Classe_C!H:H,1038+$I$3-1),INDEX(Classe_C!H:H,1055+$I$3-1),INDEX(Classe_C!H:H,1075+$I$3-1),INDEX(Classe_C!H:H,1092+$I$3-1),INDEX(Classe_C!H:H,1109+$I$3-1),INDEX(Classe_C!H:H,1126+$I$3-1),INDEX(Classe_C!H:H,1146+$I$3-1),INDEX(Classe_C!H:H,1163+$I$3-1),INDEX(Classe_C!H:H,1180+$I$3-1),INDEX(Classe_C!H:H,1197+$I$3-1),INDEX(Classe_C!H:H,1217+$I$3-1),INDEX(Classe_C!H:H,1234+$I$3-1),INDEX(Classe_C!H:H,1251+$I$3-1),INDEX(Classe_C!H:H,1268+$I$3-1),INDEX(Classe_C!H:H,1288+$I$3-1),INDEX(Classe_C!H:H,1305+$I$3-1),INDEX(Classe_C!H:H,1322+$I$3-1),INDEX(Classe_C!H:H,1339+$I$3-1),INDEX(Classe_C!H:H,1359+$I$3-1),INDEX(Classe_C!H:H,1376+$I$3-1),INDEX(Classe_C!H:H,1393+$I$3-1),INDEX(Classe_C!H:H,1410+$I$3-1),INDEX(Classe_C!H:H,1430+$I$3-1),INDEX(Classe_C!H:H,1447+$I$3-1),INDEX(Classe_C!H:H,1464+$I$3-1),INDEX(Classe_C!H:H,1481+$I$3-1),INDEX(Classe_C!H:H,1501+$I$3-1),INDEX(Classe_C!H:H,1518+$I$3-1),INDEX(Classe_C!H:H,1535+$I$3-1),INDEX(Classe_C!H:H,1552+$I$3-1),INDEX(Classe_C!H:H,1572+$I$3-1),INDEX(Classe_C!H:H,1589+$I$3-1),INDEX(Classe_C!H:H,1606+$I$3-1),INDEX(Classe_C!H:H,1623+$I$3-1),INDEX(Classe_C!H:H,1643+$I$3-1),INDEX(Classe_C!H:H,1660+$I$3-1),INDEX(Classe_C!H:H,1677+$I$3-1),INDEX(Classe_C!H:H,1694+$I$3-1)),1),"")</f>
        <v/>
      </c>
      <c r="J45" s="328">
        <f>IFERROR(ROUND(AVERAGE(INDEX(Classe_C!H:H,1715+$I$3-1),INDEX(Classe_C!H:H,1732+$I$3-1),INDEX(Classe_C!H:H,1749+$I$3-1),INDEX(Classe_C!H:H,1766+$I$3-1),INDEX(Classe_C!H:H,1786+$I$3-1),INDEX(Classe_C!H:H,1803+$I$3-1),INDEX(Classe_C!H:H,1820+$I$3-1),INDEX(Classe_C!H:H,1837+$I$3-1),INDEX(Classe_C!H:H,1857+$I$3-1),INDEX(Classe_C!H:H,1874+$I$3-1),INDEX(Classe_C!H:H,1891+$I$3-1),INDEX(Classe_C!H:H,1908+$I$3-1),INDEX(Classe_C!H:H,1928+$I$3-1),INDEX(Classe_C!H:H,1945+$I$3-1),INDEX(Classe_C!H:H,1962+$I$3-1),INDEX(Classe_C!H:H,1979+$I$3-1),INDEX(Classe_C!H:H,1999+$I$3-1),INDEX(Classe_C!H:H,2016+$I$3-1),INDEX(Classe_C!H:H,2033+$I$3-1),INDEX(Classe_C!H:H,2050+$I$3-1),INDEX(Classe_C!H:H,2070+$I$3-1),INDEX(Classe_C!H:H,2087+$I$3-1),INDEX(Classe_C!H:H,2104+$I$3-1),INDEX(Classe_C!H:H,2121+$I$3-1),INDEX(Classe_C!H:H,2141+$I$3-1),INDEX(Classe_C!H:H,2158+$I$3-1),INDEX(Classe_C!H:H,2175+$I$3-1),INDEX(Classe_C!H:H,2192+$I$3-1),INDEX(Classe_C!H:H,2212+$I$3-1),INDEX(Classe_C!H:H,2229+$I$3-1),INDEX(Classe_C!H:H,2246+$I$3-1),INDEX(Classe_C!H:H,2263+$I$3-1),INDEX(Classe_C!H:H,2283+$I$3-1),INDEX(Classe_C!H:H,2300+$I$3-1),INDEX(Classe_C!H:H,2317+$I$3-1),INDEX(Classe_C!H:H,2334+$I$3-1),INDEX(Classe_C!H:H,2354+$I$3-1),INDEX(Classe_C!H:H,2371+$I$3-1),INDEX(Classe_C!H:H,2388+$I$3-1),INDEX(Classe_C!H:H,2405+$I$3-1),INDEX(Classe_C!H:H,2425+$I$3-1),INDEX(Classe_C!H:H,2442+$I$3-1),INDEX(Classe_C!H:H,2459+$I$3-1),INDEX(Classe_C!H:H,2476+$I$3-1),INDEX(Classe_C!H:H,2496+$I$3-1),INDEX(Classe_C!H:H,2513+$I$3-1),INDEX(Classe_C!H:H,2530+$I$3-1),INDEX(Classe_C!H:H,2547+$I$3-1)),1),"")</f>
        <v/>
      </c>
      <c r="K45" s="328">
        <f>IFERROR(ROUND(AVERAGE(INDEX(Classe_D!H:H,9+$I$3-1),INDEX(Classe_D!H:H,26+$I$3-1),INDEX(Classe_D!H:H,43+$I$3-1),INDEX(Classe_D!H:H,60+$I$3-1),INDEX(Classe_D!H:H,80+$I$3-1),INDEX(Classe_D!H:H,97+$I$3-1),INDEX(Classe_D!H:H,114+$I$3-1),INDEX(Classe_D!H:H,131+$I$3-1),INDEX(Classe_D!H:H,151+$I$3-1),INDEX(Classe_D!H:H,168+$I$3-1),INDEX(Classe_D!H:H,185+$I$3-1),INDEX(Classe_D!H:H,202+$I$3-1),INDEX(Classe_D!H:H,222+$I$3-1),INDEX(Classe_D!H:H,239+$I$3-1),INDEX(Classe_D!H:H,256+$I$3-1),INDEX(Classe_D!H:H,273+$I$3-1),INDEX(Classe_D!H:H,293+$I$3-1),INDEX(Classe_D!H:H,310+$I$3-1),INDEX(Classe_D!H:H,327+$I$3-1),INDEX(Classe_D!H:H,344+$I$3-1),INDEX(Classe_D!H:H,364+$I$3-1),INDEX(Classe_D!H:H,381+$I$3-1),INDEX(Classe_D!H:H,398+$I$3-1),INDEX(Classe_D!H:H,415+$I$3-1),INDEX(Classe_D!H:H,435+$I$3-1),INDEX(Classe_D!H:H,452+$I$3-1),INDEX(Classe_D!H:H,469+$I$3-1),INDEX(Classe_D!H:H,486+$I$3-1),INDEX(Classe_D!H:H,506+$I$3-1),INDEX(Classe_D!H:H,523+$I$3-1),INDEX(Classe_D!H:H,540+$I$3-1),INDEX(Classe_D!H:H,557+$I$3-1),INDEX(Classe_D!H:H,577+$I$3-1),INDEX(Classe_D!H:H,594+$I$3-1),INDEX(Classe_D!H:H,611+$I$3-1),INDEX(Classe_D!H:H,628+$I$3-1),INDEX(Classe_D!H:H,648+$I$3-1),INDEX(Classe_D!H:H,665+$I$3-1),INDEX(Classe_D!H:H,682+$I$3-1),INDEX(Classe_D!H:H,699+$I$3-1),INDEX(Classe_D!H:H,719+$I$3-1),INDEX(Classe_D!H:H,736+$I$3-1),INDEX(Classe_D!H:H,753+$I$3-1),INDEX(Classe_D!H:H,770+$I$3-1),INDEX(Classe_D!H:H,790+$I$3-1),INDEX(Classe_D!H:H,807+$I$3-1),INDEX(Classe_D!H:H,824+$I$3-1),INDEX(Classe_D!H:H,841+$I$3-1)),1),"")</f>
        <v/>
      </c>
      <c r="L45" s="328">
        <f>IFERROR(ROUND(AVERAGE(INDEX(Classe_D!H:H,862+$I$3-1),INDEX(Classe_D!H:H,879+$I$3-1),INDEX(Classe_D!H:H,896+$I$3-1),INDEX(Classe_D!H:H,913+$I$3-1),INDEX(Classe_D!H:H,933+$I$3-1),INDEX(Classe_D!H:H,950+$I$3-1),INDEX(Classe_D!H:H,967+$I$3-1),INDEX(Classe_D!H:H,984+$I$3-1),INDEX(Classe_D!H:H,1004+$I$3-1),INDEX(Classe_D!H:H,1021+$I$3-1),INDEX(Classe_D!H:H,1038+$I$3-1),INDEX(Classe_D!H:H,1055+$I$3-1),INDEX(Classe_D!H:H,1075+$I$3-1),INDEX(Classe_D!H:H,1092+$I$3-1),INDEX(Classe_D!H:H,1109+$I$3-1),INDEX(Classe_D!H:H,1126+$I$3-1),INDEX(Classe_D!H:H,1146+$I$3-1),INDEX(Classe_D!H:H,1163+$I$3-1),INDEX(Classe_D!H:H,1180+$I$3-1),INDEX(Classe_D!H:H,1197+$I$3-1),INDEX(Classe_D!H:H,1217+$I$3-1),INDEX(Classe_D!H:H,1234+$I$3-1),INDEX(Classe_D!H:H,1251+$I$3-1),INDEX(Classe_D!H:H,1268+$I$3-1),INDEX(Classe_D!H:H,1288+$I$3-1),INDEX(Classe_D!H:H,1305+$I$3-1),INDEX(Classe_D!H:H,1322+$I$3-1),INDEX(Classe_D!H:H,1339+$I$3-1),INDEX(Classe_D!H:H,1359+$I$3-1),INDEX(Classe_D!H:H,1376+$I$3-1),INDEX(Classe_D!H:H,1393+$I$3-1),INDEX(Classe_D!H:H,1410+$I$3-1),INDEX(Classe_D!H:H,1430+$I$3-1),INDEX(Classe_D!H:H,1447+$I$3-1),INDEX(Classe_D!H:H,1464+$I$3-1),INDEX(Classe_D!H:H,1481+$I$3-1),INDEX(Classe_D!H:H,1501+$I$3-1),INDEX(Classe_D!H:H,1518+$I$3-1),INDEX(Classe_D!H:H,1535+$I$3-1),INDEX(Classe_D!H:H,1552+$I$3-1),INDEX(Classe_D!H:H,1572+$I$3-1),INDEX(Classe_D!H:H,1589+$I$3-1),INDEX(Classe_D!H:H,1606+$I$3-1),INDEX(Classe_D!H:H,1623+$I$3-1),INDEX(Classe_D!H:H,1643+$I$3-1),INDEX(Classe_D!H:H,1660+$I$3-1),INDEX(Classe_D!H:H,1677+$I$3-1),INDEX(Classe_D!H:H,1694+$I$3-1)),1),"")</f>
        <v/>
      </c>
      <c r="M45" s="328">
        <f>IFERROR(ROUND(AVERAGE(INDEX(Classe_D!H:H,1715+$I$3-1),INDEX(Classe_D!H:H,1732+$I$3-1),INDEX(Classe_D!H:H,1749+$I$3-1),INDEX(Classe_D!H:H,1766+$I$3-1),INDEX(Classe_D!H:H,1786+$I$3-1),INDEX(Classe_D!H:H,1803+$I$3-1),INDEX(Classe_D!H:H,1820+$I$3-1),INDEX(Classe_D!H:H,1837+$I$3-1),INDEX(Classe_D!H:H,1857+$I$3-1),INDEX(Classe_D!H:H,1874+$I$3-1),INDEX(Classe_D!H:H,1891+$I$3-1),INDEX(Classe_D!H:H,1908+$I$3-1),INDEX(Classe_D!H:H,1928+$I$3-1),INDEX(Classe_D!H:H,1945+$I$3-1),INDEX(Classe_D!H:H,1962+$I$3-1),INDEX(Classe_D!H:H,1979+$I$3-1),INDEX(Classe_D!H:H,1999+$I$3-1),INDEX(Classe_D!H:H,2016+$I$3-1),INDEX(Classe_D!H:H,2033+$I$3-1),INDEX(Classe_D!H:H,2050+$I$3-1),INDEX(Classe_D!H:H,2070+$I$3-1),INDEX(Classe_D!H:H,2087+$I$3-1),INDEX(Classe_D!H:H,2104+$I$3-1),INDEX(Classe_D!H:H,2121+$I$3-1),INDEX(Classe_D!H:H,2141+$I$3-1),INDEX(Classe_D!H:H,2158+$I$3-1),INDEX(Classe_D!H:H,2175+$I$3-1),INDEX(Classe_D!H:H,2192+$I$3-1),INDEX(Classe_D!H:H,2212+$I$3-1),INDEX(Classe_D!H:H,2229+$I$3-1),INDEX(Classe_D!H:H,2246+$I$3-1),INDEX(Classe_D!H:H,2263+$I$3-1),INDEX(Classe_D!H:H,2283+$I$3-1),INDEX(Classe_D!H:H,2300+$I$3-1),INDEX(Classe_D!H:H,2317+$I$3-1),INDEX(Classe_D!H:H,2334+$I$3-1),INDEX(Classe_D!H:H,2354+$I$3-1),INDEX(Classe_D!H:H,2371+$I$3-1),INDEX(Classe_D!H:H,2388+$I$3-1),INDEX(Classe_D!H:H,2405+$I$3-1),INDEX(Classe_D!H:H,2425+$I$3-1),INDEX(Classe_D!H:H,2442+$I$3-1),INDEX(Classe_D!H:H,2459+$I$3-1),INDEX(Classe_D!H:H,2476+$I$3-1),INDEX(Classe_D!H:H,2496+$I$3-1),INDEX(Classe_D!H:H,2513+$I$3-1),INDEX(Classe_D!H:H,2530+$I$3-1),INDEX(Classe_D!H:H,2547+$I$3-1)),1),"")</f>
        <v/>
      </c>
    </row>
    <row r="46" outlineLevel="1" ht="1.05" customHeight="1" s="185">
      <c r="A46" s="327" t="inlineStr">
        <is>
          <t>Gestion matériel</t>
        </is>
      </c>
      <c r="B46" s="328">
        <f>IFERROR(ROUND(AVERAGE(INDEX(Classe_A!I:I,9+$I$3-1),INDEX(Classe_A!I:I,26+$I$3-1),INDEX(Classe_A!I:I,43+$I$3-1),INDEX(Classe_A!I:I,60+$I$3-1),INDEX(Classe_A!I:I,80+$I$3-1),INDEX(Classe_A!I:I,97+$I$3-1),INDEX(Classe_A!I:I,114+$I$3-1),INDEX(Classe_A!I:I,131+$I$3-1),INDEX(Classe_A!I:I,151+$I$3-1),INDEX(Classe_A!I:I,168+$I$3-1),INDEX(Classe_A!I:I,185+$I$3-1),INDEX(Classe_A!I:I,202+$I$3-1),INDEX(Classe_A!I:I,222+$I$3-1),INDEX(Classe_A!I:I,239+$I$3-1),INDEX(Classe_A!I:I,256+$I$3-1),INDEX(Classe_A!I:I,273+$I$3-1),INDEX(Classe_A!I:I,293+$I$3-1),INDEX(Classe_A!I:I,310+$I$3-1),INDEX(Classe_A!I:I,327+$I$3-1),INDEX(Classe_A!I:I,344+$I$3-1),INDEX(Classe_A!I:I,364+$I$3-1),INDEX(Classe_A!I:I,381+$I$3-1),INDEX(Classe_A!I:I,398+$I$3-1),INDEX(Classe_A!I:I,415+$I$3-1),INDEX(Classe_A!I:I,435+$I$3-1),INDEX(Classe_A!I:I,452+$I$3-1),INDEX(Classe_A!I:I,469+$I$3-1),INDEX(Classe_A!I:I,486+$I$3-1),INDEX(Classe_A!I:I,506+$I$3-1),INDEX(Classe_A!I:I,523+$I$3-1),INDEX(Classe_A!I:I,540+$I$3-1),INDEX(Classe_A!I:I,557+$I$3-1),INDEX(Classe_A!I:I,577+$I$3-1),INDEX(Classe_A!I:I,594+$I$3-1),INDEX(Classe_A!I:I,611+$I$3-1),INDEX(Classe_A!I:I,628+$I$3-1),INDEX(Classe_A!I:I,648+$I$3-1),INDEX(Classe_A!I:I,665+$I$3-1),INDEX(Classe_A!I:I,682+$I$3-1),INDEX(Classe_A!I:I,699+$I$3-1),INDEX(Classe_A!I:I,719+$I$3-1),INDEX(Classe_A!I:I,736+$I$3-1),INDEX(Classe_A!I:I,753+$I$3-1),INDEX(Classe_A!I:I,770+$I$3-1),INDEX(Classe_A!I:I,790+$I$3-1),INDEX(Classe_A!I:I,807+$I$3-1),INDEX(Classe_A!I:I,824+$I$3-1),INDEX(Classe_A!I:I,841+$I$3-1)),1),"")</f>
        <v/>
      </c>
      <c r="C46" s="328">
        <f>IFERROR(ROUND(AVERAGE(INDEX(Classe_A!I:I,862+$I$3-1),INDEX(Classe_A!I:I,879+$I$3-1),INDEX(Classe_A!I:I,896+$I$3-1),INDEX(Classe_A!I:I,913+$I$3-1),INDEX(Classe_A!I:I,933+$I$3-1),INDEX(Classe_A!I:I,950+$I$3-1),INDEX(Classe_A!I:I,967+$I$3-1),INDEX(Classe_A!I:I,984+$I$3-1),INDEX(Classe_A!I:I,1004+$I$3-1),INDEX(Classe_A!I:I,1021+$I$3-1),INDEX(Classe_A!I:I,1038+$I$3-1),INDEX(Classe_A!I:I,1055+$I$3-1),INDEX(Classe_A!I:I,1075+$I$3-1),INDEX(Classe_A!I:I,1092+$I$3-1),INDEX(Classe_A!I:I,1109+$I$3-1),INDEX(Classe_A!I:I,1126+$I$3-1),INDEX(Classe_A!I:I,1146+$I$3-1),INDEX(Classe_A!I:I,1163+$I$3-1),INDEX(Classe_A!I:I,1180+$I$3-1),INDEX(Classe_A!I:I,1197+$I$3-1),INDEX(Classe_A!I:I,1217+$I$3-1),INDEX(Classe_A!I:I,1234+$I$3-1),INDEX(Classe_A!I:I,1251+$I$3-1),INDEX(Classe_A!I:I,1268+$I$3-1),INDEX(Classe_A!I:I,1288+$I$3-1),INDEX(Classe_A!I:I,1305+$I$3-1),INDEX(Classe_A!I:I,1322+$I$3-1),INDEX(Classe_A!I:I,1339+$I$3-1),INDEX(Classe_A!I:I,1359+$I$3-1),INDEX(Classe_A!I:I,1376+$I$3-1),INDEX(Classe_A!I:I,1393+$I$3-1),INDEX(Classe_A!I:I,1410+$I$3-1),INDEX(Classe_A!I:I,1430+$I$3-1),INDEX(Classe_A!I:I,1447+$I$3-1),INDEX(Classe_A!I:I,1464+$I$3-1),INDEX(Classe_A!I:I,1481+$I$3-1),INDEX(Classe_A!I:I,1501+$I$3-1),INDEX(Classe_A!I:I,1518+$I$3-1),INDEX(Classe_A!I:I,1535+$I$3-1),INDEX(Classe_A!I:I,1552+$I$3-1),INDEX(Classe_A!I:I,1572+$I$3-1),INDEX(Classe_A!I:I,1589+$I$3-1),INDEX(Classe_A!I:I,1606+$I$3-1),INDEX(Classe_A!I:I,1623+$I$3-1),INDEX(Classe_A!I:I,1643+$I$3-1),INDEX(Classe_A!I:I,1660+$I$3-1),INDEX(Classe_A!I:I,1677+$I$3-1),INDEX(Classe_A!I:I,1694+$I$3-1)),1),"")</f>
        <v/>
      </c>
      <c r="D46" s="328">
        <f>IFERROR(ROUND(AVERAGE(INDEX(Classe_A!I:I,1715+$I$3-1),INDEX(Classe_A!I:I,1732+$I$3-1),INDEX(Classe_A!I:I,1749+$I$3-1),INDEX(Classe_A!I:I,1766+$I$3-1),INDEX(Classe_A!I:I,1786+$I$3-1),INDEX(Classe_A!I:I,1803+$I$3-1),INDEX(Classe_A!I:I,1820+$I$3-1),INDEX(Classe_A!I:I,1837+$I$3-1),INDEX(Classe_A!I:I,1857+$I$3-1),INDEX(Classe_A!I:I,1874+$I$3-1),INDEX(Classe_A!I:I,1891+$I$3-1),INDEX(Classe_A!I:I,1908+$I$3-1),INDEX(Classe_A!I:I,1928+$I$3-1),INDEX(Classe_A!I:I,1945+$I$3-1),INDEX(Classe_A!I:I,1962+$I$3-1),INDEX(Classe_A!I:I,1979+$I$3-1),INDEX(Classe_A!I:I,1999+$I$3-1),INDEX(Classe_A!I:I,2016+$I$3-1),INDEX(Classe_A!I:I,2033+$I$3-1),INDEX(Classe_A!I:I,2050+$I$3-1),INDEX(Classe_A!I:I,2070+$I$3-1),INDEX(Classe_A!I:I,2087+$I$3-1),INDEX(Classe_A!I:I,2104+$I$3-1),INDEX(Classe_A!I:I,2121+$I$3-1),INDEX(Classe_A!I:I,2141+$I$3-1),INDEX(Classe_A!I:I,2158+$I$3-1),INDEX(Classe_A!I:I,2175+$I$3-1),INDEX(Classe_A!I:I,2192+$I$3-1),INDEX(Classe_A!I:I,2212+$I$3-1),INDEX(Classe_A!I:I,2229+$I$3-1),INDEX(Classe_A!I:I,2246+$I$3-1),INDEX(Classe_A!I:I,2263+$I$3-1),INDEX(Classe_A!I:I,2283+$I$3-1),INDEX(Classe_A!I:I,2300+$I$3-1),INDEX(Classe_A!I:I,2317+$I$3-1),INDEX(Classe_A!I:I,2334+$I$3-1),INDEX(Classe_A!I:I,2354+$I$3-1),INDEX(Classe_A!I:I,2371+$I$3-1),INDEX(Classe_A!I:I,2388+$I$3-1),INDEX(Classe_A!I:I,2405+$I$3-1),INDEX(Classe_A!I:I,2425+$I$3-1),INDEX(Classe_A!I:I,2442+$I$3-1),INDEX(Classe_A!I:I,2459+$I$3-1),INDEX(Classe_A!I:I,2476+$I$3-1),INDEX(Classe_A!I:I,2496+$I$3-1),INDEX(Classe_A!I:I,2513+$I$3-1),INDEX(Classe_A!I:I,2530+$I$3-1),INDEX(Classe_A!I:I,2547+$I$3-1)),1),"")</f>
        <v/>
      </c>
      <c r="E46" s="328">
        <f>IFERROR(ROUND(AVERAGE(INDEX(Classe_B!I:I,9+$I$3-1),INDEX(Classe_B!I:I,26+$I$3-1),INDEX(Classe_B!I:I,43+$I$3-1),INDEX(Classe_B!I:I,60+$I$3-1),INDEX(Classe_B!I:I,80+$I$3-1),INDEX(Classe_B!I:I,97+$I$3-1),INDEX(Classe_B!I:I,114+$I$3-1),INDEX(Classe_B!I:I,131+$I$3-1),INDEX(Classe_B!I:I,151+$I$3-1),INDEX(Classe_B!I:I,168+$I$3-1),INDEX(Classe_B!I:I,185+$I$3-1),INDEX(Classe_B!I:I,202+$I$3-1),INDEX(Classe_B!I:I,222+$I$3-1),INDEX(Classe_B!I:I,239+$I$3-1),INDEX(Classe_B!I:I,256+$I$3-1),INDEX(Classe_B!I:I,273+$I$3-1),INDEX(Classe_B!I:I,293+$I$3-1),INDEX(Classe_B!I:I,310+$I$3-1),INDEX(Classe_B!I:I,327+$I$3-1),INDEX(Classe_B!I:I,344+$I$3-1),INDEX(Classe_B!I:I,364+$I$3-1),INDEX(Classe_B!I:I,381+$I$3-1),INDEX(Classe_B!I:I,398+$I$3-1),INDEX(Classe_B!I:I,415+$I$3-1),INDEX(Classe_B!I:I,435+$I$3-1),INDEX(Classe_B!I:I,452+$I$3-1),INDEX(Classe_B!I:I,469+$I$3-1),INDEX(Classe_B!I:I,486+$I$3-1),INDEX(Classe_B!I:I,506+$I$3-1),INDEX(Classe_B!I:I,523+$I$3-1),INDEX(Classe_B!I:I,540+$I$3-1),INDEX(Classe_B!I:I,557+$I$3-1),INDEX(Classe_B!I:I,577+$I$3-1),INDEX(Classe_B!I:I,594+$I$3-1),INDEX(Classe_B!I:I,611+$I$3-1),INDEX(Classe_B!I:I,628+$I$3-1),INDEX(Classe_B!I:I,648+$I$3-1),INDEX(Classe_B!I:I,665+$I$3-1),INDEX(Classe_B!I:I,682+$I$3-1),INDEX(Classe_B!I:I,699+$I$3-1),INDEX(Classe_B!I:I,719+$I$3-1),INDEX(Classe_B!I:I,736+$I$3-1),INDEX(Classe_B!I:I,753+$I$3-1),INDEX(Classe_B!I:I,770+$I$3-1),INDEX(Classe_B!I:I,790+$I$3-1),INDEX(Classe_B!I:I,807+$I$3-1),INDEX(Classe_B!I:I,824+$I$3-1),INDEX(Classe_B!I:I,841+$I$3-1)),1),"")</f>
        <v/>
      </c>
      <c r="F46" s="328">
        <f>IFERROR(ROUND(AVERAGE(INDEX(Classe_B!I:I,862+$I$3-1),INDEX(Classe_B!I:I,879+$I$3-1),INDEX(Classe_B!I:I,896+$I$3-1),INDEX(Classe_B!I:I,913+$I$3-1),INDEX(Classe_B!I:I,933+$I$3-1),INDEX(Classe_B!I:I,950+$I$3-1),INDEX(Classe_B!I:I,967+$I$3-1),INDEX(Classe_B!I:I,984+$I$3-1),INDEX(Classe_B!I:I,1004+$I$3-1),INDEX(Classe_B!I:I,1021+$I$3-1),INDEX(Classe_B!I:I,1038+$I$3-1),INDEX(Classe_B!I:I,1055+$I$3-1),INDEX(Classe_B!I:I,1075+$I$3-1),INDEX(Classe_B!I:I,1092+$I$3-1),INDEX(Classe_B!I:I,1109+$I$3-1),INDEX(Classe_B!I:I,1126+$I$3-1),INDEX(Classe_B!I:I,1146+$I$3-1),INDEX(Classe_B!I:I,1163+$I$3-1),INDEX(Classe_B!I:I,1180+$I$3-1),INDEX(Classe_B!I:I,1197+$I$3-1),INDEX(Classe_B!I:I,1217+$I$3-1),INDEX(Classe_B!I:I,1234+$I$3-1),INDEX(Classe_B!I:I,1251+$I$3-1),INDEX(Classe_B!I:I,1268+$I$3-1),INDEX(Classe_B!I:I,1288+$I$3-1),INDEX(Classe_B!I:I,1305+$I$3-1),INDEX(Classe_B!I:I,1322+$I$3-1),INDEX(Classe_B!I:I,1339+$I$3-1),INDEX(Classe_B!I:I,1359+$I$3-1),INDEX(Classe_B!I:I,1376+$I$3-1),INDEX(Classe_B!I:I,1393+$I$3-1),INDEX(Classe_B!I:I,1410+$I$3-1),INDEX(Classe_B!I:I,1430+$I$3-1),INDEX(Classe_B!I:I,1447+$I$3-1),INDEX(Classe_B!I:I,1464+$I$3-1),INDEX(Classe_B!I:I,1481+$I$3-1),INDEX(Classe_B!I:I,1501+$I$3-1),INDEX(Classe_B!I:I,1518+$I$3-1),INDEX(Classe_B!I:I,1535+$I$3-1),INDEX(Classe_B!I:I,1552+$I$3-1),INDEX(Classe_B!I:I,1572+$I$3-1),INDEX(Classe_B!I:I,1589+$I$3-1),INDEX(Classe_B!I:I,1606+$I$3-1),INDEX(Classe_B!I:I,1623+$I$3-1),INDEX(Classe_B!I:I,1643+$I$3-1),INDEX(Classe_B!I:I,1660+$I$3-1),INDEX(Classe_B!I:I,1677+$I$3-1),INDEX(Classe_B!I:I,1694+$I$3-1)),1),"")</f>
        <v/>
      </c>
      <c r="G46" s="328">
        <f>IFERROR(ROUND(AVERAGE(INDEX(Classe_B!I:I,1715+$I$3-1),INDEX(Classe_B!I:I,1732+$I$3-1),INDEX(Classe_B!I:I,1749+$I$3-1),INDEX(Classe_B!I:I,1766+$I$3-1),INDEX(Classe_B!I:I,1786+$I$3-1),INDEX(Classe_B!I:I,1803+$I$3-1),INDEX(Classe_B!I:I,1820+$I$3-1),INDEX(Classe_B!I:I,1837+$I$3-1),INDEX(Classe_B!I:I,1857+$I$3-1),INDEX(Classe_B!I:I,1874+$I$3-1),INDEX(Classe_B!I:I,1891+$I$3-1),INDEX(Classe_B!I:I,1908+$I$3-1),INDEX(Classe_B!I:I,1928+$I$3-1),INDEX(Classe_B!I:I,1945+$I$3-1),INDEX(Classe_B!I:I,1962+$I$3-1),INDEX(Classe_B!I:I,1979+$I$3-1),INDEX(Classe_B!I:I,1999+$I$3-1),INDEX(Classe_B!I:I,2016+$I$3-1),INDEX(Classe_B!I:I,2033+$I$3-1),INDEX(Classe_B!I:I,2050+$I$3-1),INDEX(Classe_B!I:I,2070+$I$3-1),INDEX(Classe_B!I:I,2087+$I$3-1),INDEX(Classe_B!I:I,2104+$I$3-1),INDEX(Classe_B!I:I,2121+$I$3-1),INDEX(Classe_B!I:I,2141+$I$3-1),INDEX(Classe_B!I:I,2158+$I$3-1),INDEX(Classe_B!I:I,2175+$I$3-1),INDEX(Classe_B!I:I,2192+$I$3-1),INDEX(Classe_B!I:I,2212+$I$3-1),INDEX(Classe_B!I:I,2229+$I$3-1),INDEX(Classe_B!I:I,2246+$I$3-1),INDEX(Classe_B!I:I,2263+$I$3-1),INDEX(Classe_B!I:I,2283+$I$3-1),INDEX(Classe_B!I:I,2300+$I$3-1),INDEX(Classe_B!I:I,2317+$I$3-1),INDEX(Classe_B!I:I,2334+$I$3-1),INDEX(Classe_B!I:I,2354+$I$3-1),INDEX(Classe_B!I:I,2371+$I$3-1),INDEX(Classe_B!I:I,2388+$I$3-1),INDEX(Classe_B!I:I,2405+$I$3-1),INDEX(Classe_B!I:I,2425+$I$3-1),INDEX(Classe_B!I:I,2442+$I$3-1),INDEX(Classe_B!I:I,2459+$I$3-1),INDEX(Classe_B!I:I,2476+$I$3-1),INDEX(Classe_B!I:I,2496+$I$3-1),INDEX(Classe_B!I:I,2513+$I$3-1),INDEX(Classe_B!I:I,2530+$I$3-1),INDEX(Classe_B!I:I,2547+$I$3-1)),1),"")</f>
        <v/>
      </c>
      <c r="H46" s="328">
        <f>IFERROR(ROUND(AVERAGE(INDEX(Classe_C!I:I,9+$I$3-1),INDEX(Classe_C!I:I,26+$I$3-1),INDEX(Classe_C!I:I,43+$I$3-1),INDEX(Classe_C!I:I,60+$I$3-1),INDEX(Classe_C!I:I,80+$I$3-1),INDEX(Classe_C!I:I,97+$I$3-1),INDEX(Classe_C!I:I,114+$I$3-1),INDEX(Classe_C!I:I,131+$I$3-1),INDEX(Classe_C!I:I,151+$I$3-1),INDEX(Classe_C!I:I,168+$I$3-1),INDEX(Classe_C!I:I,185+$I$3-1),INDEX(Classe_C!I:I,202+$I$3-1),INDEX(Classe_C!I:I,222+$I$3-1),INDEX(Classe_C!I:I,239+$I$3-1),INDEX(Classe_C!I:I,256+$I$3-1),INDEX(Classe_C!I:I,273+$I$3-1),INDEX(Classe_C!I:I,293+$I$3-1),INDEX(Classe_C!I:I,310+$I$3-1),INDEX(Classe_C!I:I,327+$I$3-1),INDEX(Classe_C!I:I,344+$I$3-1),INDEX(Classe_C!I:I,364+$I$3-1),INDEX(Classe_C!I:I,381+$I$3-1),INDEX(Classe_C!I:I,398+$I$3-1),INDEX(Classe_C!I:I,415+$I$3-1),INDEX(Classe_C!I:I,435+$I$3-1),INDEX(Classe_C!I:I,452+$I$3-1),INDEX(Classe_C!I:I,469+$I$3-1),INDEX(Classe_C!I:I,486+$I$3-1),INDEX(Classe_C!I:I,506+$I$3-1),INDEX(Classe_C!I:I,523+$I$3-1),INDEX(Classe_C!I:I,540+$I$3-1),INDEX(Classe_C!I:I,557+$I$3-1),INDEX(Classe_C!I:I,577+$I$3-1),INDEX(Classe_C!I:I,594+$I$3-1),INDEX(Classe_C!I:I,611+$I$3-1),INDEX(Classe_C!I:I,628+$I$3-1),INDEX(Classe_C!I:I,648+$I$3-1),INDEX(Classe_C!I:I,665+$I$3-1),INDEX(Classe_C!I:I,682+$I$3-1),INDEX(Classe_C!I:I,699+$I$3-1),INDEX(Classe_C!I:I,719+$I$3-1),INDEX(Classe_C!I:I,736+$I$3-1),INDEX(Classe_C!I:I,753+$I$3-1),INDEX(Classe_C!I:I,770+$I$3-1),INDEX(Classe_C!I:I,790+$I$3-1),INDEX(Classe_C!I:I,807+$I$3-1),INDEX(Classe_C!I:I,824+$I$3-1),INDEX(Classe_C!I:I,841+$I$3-1)),1),"")</f>
        <v/>
      </c>
      <c r="I46" s="328">
        <f>IFERROR(ROUND(AVERAGE(INDEX(Classe_C!I:I,862+$I$3-1),INDEX(Classe_C!I:I,879+$I$3-1),INDEX(Classe_C!I:I,896+$I$3-1),INDEX(Classe_C!I:I,913+$I$3-1),INDEX(Classe_C!I:I,933+$I$3-1),INDEX(Classe_C!I:I,950+$I$3-1),INDEX(Classe_C!I:I,967+$I$3-1),INDEX(Classe_C!I:I,984+$I$3-1),INDEX(Classe_C!I:I,1004+$I$3-1),INDEX(Classe_C!I:I,1021+$I$3-1),INDEX(Classe_C!I:I,1038+$I$3-1),INDEX(Classe_C!I:I,1055+$I$3-1),INDEX(Classe_C!I:I,1075+$I$3-1),INDEX(Classe_C!I:I,1092+$I$3-1),INDEX(Classe_C!I:I,1109+$I$3-1),INDEX(Classe_C!I:I,1126+$I$3-1),INDEX(Classe_C!I:I,1146+$I$3-1),INDEX(Classe_C!I:I,1163+$I$3-1),INDEX(Classe_C!I:I,1180+$I$3-1),INDEX(Classe_C!I:I,1197+$I$3-1),INDEX(Classe_C!I:I,1217+$I$3-1),INDEX(Classe_C!I:I,1234+$I$3-1),INDEX(Classe_C!I:I,1251+$I$3-1),INDEX(Classe_C!I:I,1268+$I$3-1),INDEX(Classe_C!I:I,1288+$I$3-1),INDEX(Classe_C!I:I,1305+$I$3-1),INDEX(Classe_C!I:I,1322+$I$3-1),INDEX(Classe_C!I:I,1339+$I$3-1),INDEX(Classe_C!I:I,1359+$I$3-1),INDEX(Classe_C!I:I,1376+$I$3-1),INDEX(Classe_C!I:I,1393+$I$3-1),INDEX(Classe_C!I:I,1410+$I$3-1),INDEX(Classe_C!I:I,1430+$I$3-1),INDEX(Classe_C!I:I,1447+$I$3-1),INDEX(Classe_C!I:I,1464+$I$3-1),INDEX(Classe_C!I:I,1481+$I$3-1),INDEX(Classe_C!I:I,1501+$I$3-1),INDEX(Classe_C!I:I,1518+$I$3-1),INDEX(Classe_C!I:I,1535+$I$3-1),INDEX(Classe_C!I:I,1552+$I$3-1),INDEX(Classe_C!I:I,1572+$I$3-1),INDEX(Classe_C!I:I,1589+$I$3-1),INDEX(Classe_C!I:I,1606+$I$3-1),INDEX(Classe_C!I:I,1623+$I$3-1),INDEX(Classe_C!I:I,1643+$I$3-1),INDEX(Classe_C!I:I,1660+$I$3-1),INDEX(Classe_C!I:I,1677+$I$3-1),INDEX(Classe_C!I:I,1694+$I$3-1)),1),"")</f>
        <v/>
      </c>
      <c r="J46" s="328">
        <f>IFERROR(ROUND(AVERAGE(INDEX(Classe_C!I:I,1715+$I$3-1),INDEX(Classe_C!I:I,1732+$I$3-1),INDEX(Classe_C!I:I,1749+$I$3-1),INDEX(Classe_C!I:I,1766+$I$3-1),INDEX(Classe_C!I:I,1786+$I$3-1),INDEX(Classe_C!I:I,1803+$I$3-1),INDEX(Classe_C!I:I,1820+$I$3-1),INDEX(Classe_C!I:I,1837+$I$3-1),INDEX(Classe_C!I:I,1857+$I$3-1),INDEX(Classe_C!I:I,1874+$I$3-1),INDEX(Classe_C!I:I,1891+$I$3-1),INDEX(Classe_C!I:I,1908+$I$3-1),INDEX(Classe_C!I:I,1928+$I$3-1),INDEX(Classe_C!I:I,1945+$I$3-1),INDEX(Classe_C!I:I,1962+$I$3-1),INDEX(Classe_C!I:I,1979+$I$3-1),INDEX(Classe_C!I:I,1999+$I$3-1),INDEX(Classe_C!I:I,2016+$I$3-1),INDEX(Classe_C!I:I,2033+$I$3-1),INDEX(Classe_C!I:I,2050+$I$3-1),INDEX(Classe_C!I:I,2070+$I$3-1),INDEX(Classe_C!I:I,2087+$I$3-1),INDEX(Classe_C!I:I,2104+$I$3-1),INDEX(Classe_C!I:I,2121+$I$3-1),INDEX(Classe_C!I:I,2141+$I$3-1),INDEX(Classe_C!I:I,2158+$I$3-1),INDEX(Classe_C!I:I,2175+$I$3-1),INDEX(Classe_C!I:I,2192+$I$3-1),INDEX(Classe_C!I:I,2212+$I$3-1),INDEX(Classe_C!I:I,2229+$I$3-1),INDEX(Classe_C!I:I,2246+$I$3-1),INDEX(Classe_C!I:I,2263+$I$3-1),INDEX(Classe_C!I:I,2283+$I$3-1),INDEX(Classe_C!I:I,2300+$I$3-1),INDEX(Classe_C!I:I,2317+$I$3-1),INDEX(Classe_C!I:I,2334+$I$3-1),INDEX(Classe_C!I:I,2354+$I$3-1),INDEX(Classe_C!I:I,2371+$I$3-1),INDEX(Classe_C!I:I,2388+$I$3-1),INDEX(Classe_C!I:I,2405+$I$3-1),INDEX(Classe_C!I:I,2425+$I$3-1),INDEX(Classe_C!I:I,2442+$I$3-1),INDEX(Classe_C!I:I,2459+$I$3-1),INDEX(Classe_C!I:I,2476+$I$3-1),INDEX(Classe_C!I:I,2496+$I$3-1),INDEX(Classe_C!I:I,2513+$I$3-1),INDEX(Classe_C!I:I,2530+$I$3-1),INDEX(Classe_C!I:I,2547+$I$3-1)),1),"")</f>
        <v/>
      </c>
      <c r="K46" s="328">
        <f>IFERROR(ROUND(AVERAGE(INDEX(Classe_D!I:I,9+$I$3-1),INDEX(Classe_D!I:I,26+$I$3-1),INDEX(Classe_D!I:I,43+$I$3-1),INDEX(Classe_D!I:I,60+$I$3-1),INDEX(Classe_D!I:I,80+$I$3-1),INDEX(Classe_D!I:I,97+$I$3-1),INDEX(Classe_D!I:I,114+$I$3-1),INDEX(Classe_D!I:I,131+$I$3-1),INDEX(Classe_D!I:I,151+$I$3-1),INDEX(Classe_D!I:I,168+$I$3-1),INDEX(Classe_D!I:I,185+$I$3-1),INDEX(Classe_D!I:I,202+$I$3-1),INDEX(Classe_D!I:I,222+$I$3-1),INDEX(Classe_D!I:I,239+$I$3-1),INDEX(Classe_D!I:I,256+$I$3-1),INDEX(Classe_D!I:I,273+$I$3-1),INDEX(Classe_D!I:I,293+$I$3-1),INDEX(Classe_D!I:I,310+$I$3-1),INDEX(Classe_D!I:I,327+$I$3-1),INDEX(Classe_D!I:I,344+$I$3-1),INDEX(Classe_D!I:I,364+$I$3-1),INDEX(Classe_D!I:I,381+$I$3-1),INDEX(Classe_D!I:I,398+$I$3-1),INDEX(Classe_D!I:I,415+$I$3-1),INDEX(Classe_D!I:I,435+$I$3-1),INDEX(Classe_D!I:I,452+$I$3-1),INDEX(Classe_D!I:I,469+$I$3-1),INDEX(Classe_D!I:I,486+$I$3-1),INDEX(Classe_D!I:I,506+$I$3-1),INDEX(Classe_D!I:I,523+$I$3-1),INDEX(Classe_D!I:I,540+$I$3-1),INDEX(Classe_D!I:I,557+$I$3-1),INDEX(Classe_D!I:I,577+$I$3-1),INDEX(Classe_D!I:I,594+$I$3-1),INDEX(Classe_D!I:I,611+$I$3-1),INDEX(Classe_D!I:I,628+$I$3-1),INDEX(Classe_D!I:I,648+$I$3-1),INDEX(Classe_D!I:I,665+$I$3-1),INDEX(Classe_D!I:I,682+$I$3-1),INDEX(Classe_D!I:I,699+$I$3-1),INDEX(Classe_D!I:I,719+$I$3-1),INDEX(Classe_D!I:I,736+$I$3-1),INDEX(Classe_D!I:I,753+$I$3-1),INDEX(Classe_D!I:I,770+$I$3-1),INDEX(Classe_D!I:I,790+$I$3-1),INDEX(Classe_D!I:I,807+$I$3-1),INDEX(Classe_D!I:I,824+$I$3-1),INDEX(Classe_D!I:I,841+$I$3-1)),1),"")</f>
        <v/>
      </c>
      <c r="L46" s="328">
        <f>IFERROR(ROUND(AVERAGE(INDEX(Classe_D!I:I,862+$I$3-1),INDEX(Classe_D!I:I,879+$I$3-1),INDEX(Classe_D!I:I,896+$I$3-1),INDEX(Classe_D!I:I,913+$I$3-1),INDEX(Classe_D!I:I,933+$I$3-1),INDEX(Classe_D!I:I,950+$I$3-1),INDEX(Classe_D!I:I,967+$I$3-1),INDEX(Classe_D!I:I,984+$I$3-1),INDEX(Classe_D!I:I,1004+$I$3-1),INDEX(Classe_D!I:I,1021+$I$3-1),INDEX(Classe_D!I:I,1038+$I$3-1),INDEX(Classe_D!I:I,1055+$I$3-1),INDEX(Classe_D!I:I,1075+$I$3-1),INDEX(Classe_D!I:I,1092+$I$3-1),INDEX(Classe_D!I:I,1109+$I$3-1),INDEX(Classe_D!I:I,1126+$I$3-1),INDEX(Classe_D!I:I,1146+$I$3-1),INDEX(Classe_D!I:I,1163+$I$3-1),INDEX(Classe_D!I:I,1180+$I$3-1),INDEX(Classe_D!I:I,1197+$I$3-1),INDEX(Classe_D!I:I,1217+$I$3-1),INDEX(Classe_D!I:I,1234+$I$3-1),INDEX(Classe_D!I:I,1251+$I$3-1),INDEX(Classe_D!I:I,1268+$I$3-1),INDEX(Classe_D!I:I,1288+$I$3-1),INDEX(Classe_D!I:I,1305+$I$3-1),INDEX(Classe_D!I:I,1322+$I$3-1),INDEX(Classe_D!I:I,1339+$I$3-1),INDEX(Classe_D!I:I,1359+$I$3-1),INDEX(Classe_D!I:I,1376+$I$3-1),INDEX(Classe_D!I:I,1393+$I$3-1),INDEX(Classe_D!I:I,1410+$I$3-1),INDEX(Classe_D!I:I,1430+$I$3-1),INDEX(Classe_D!I:I,1447+$I$3-1),INDEX(Classe_D!I:I,1464+$I$3-1),INDEX(Classe_D!I:I,1481+$I$3-1),INDEX(Classe_D!I:I,1501+$I$3-1),INDEX(Classe_D!I:I,1518+$I$3-1),INDEX(Classe_D!I:I,1535+$I$3-1),INDEX(Classe_D!I:I,1552+$I$3-1),INDEX(Classe_D!I:I,1572+$I$3-1),INDEX(Classe_D!I:I,1589+$I$3-1),INDEX(Classe_D!I:I,1606+$I$3-1),INDEX(Classe_D!I:I,1623+$I$3-1),INDEX(Classe_D!I:I,1643+$I$3-1),INDEX(Classe_D!I:I,1660+$I$3-1),INDEX(Classe_D!I:I,1677+$I$3-1),INDEX(Classe_D!I:I,1694+$I$3-1)),1),"")</f>
        <v/>
      </c>
      <c r="M46" s="328">
        <f>IFERROR(ROUND(AVERAGE(INDEX(Classe_D!I:I,1715+$I$3-1),INDEX(Classe_D!I:I,1732+$I$3-1),INDEX(Classe_D!I:I,1749+$I$3-1),INDEX(Classe_D!I:I,1766+$I$3-1),INDEX(Classe_D!I:I,1786+$I$3-1),INDEX(Classe_D!I:I,1803+$I$3-1),INDEX(Classe_D!I:I,1820+$I$3-1),INDEX(Classe_D!I:I,1837+$I$3-1),INDEX(Classe_D!I:I,1857+$I$3-1),INDEX(Classe_D!I:I,1874+$I$3-1),INDEX(Classe_D!I:I,1891+$I$3-1),INDEX(Classe_D!I:I,1908+$I$3-1),INDEX(Classe_D!I:I,1928+$I$3-1),INDEX(Classe_D!I:I,1945+$I$3-1),INDEX(Classe_D!I:I,1962+$I$3-1),INDEX(Classe_D!I:I,1979+$I$3-1),INDEX(Classe_D!I:I,1999+$I$3-1),INDEX(Classe_D!I:I,2016+$I$3-1),INDEX(Classe_D!I:I,2033+$I$3-1),INDEX(Classe_D!I:I,2050+$I$3-1),INDEX(Classe_D!I:I,2070+$I$3-1),INDEX(Classe_D!I:I,2087+$I$3-1),INDEX(Classe_D!I:I,2104+$I$3-1),INDEX(Classe_D!I:I,2121+$I$3-1),INDEX(Classe_D!I:I,2141+$I$3-1),INDEX(Classe_D!I:I,2158+$I$3-1),INDEX(Classe_D!I:I,2175+$I$3-1),INDEX(Classe_D!I:I,2192+$I$3-1),INDEX(Classe_D!I:I,2212+$I$3-1),INDEX(Classe_D!I:I,2229+$I$3-1),INDEX(Classe_D!I:I,2246+$I$3-1),INDEX(Classe_D!I:I,2263+$I$3-1),INDEX(Classe_D!I:I,2283+$I$3-1),INDEX(Classe_D!I:I,2300+$I$3-1),INDEX(Classe_D!I:I,2317+$I$3-1),INDEX(Classe_D!I:I,2334+$I$3-1),INDEX(Classe_D!I:I,2354+$I$3-1),INDEX(Classe_D!I:I,2371+$I$3-1),INDEX(Classe_D!I:I,2388+$I$3-1),INDEX(Classe_D!I:I,2405+$I$3-1),INDEX(Classe_D!I:I,2425+$I$3-1),INDEX(Classe_D!I:I,2442+$I$3-1),INDEX(Classe_D!I:I,2459+$I$3-1),INDEX(Classe_D!I:I,2476+$I$3-1),INDEX(Classe_D!I:I,2496+$I$3-1),INDEX(Classe_D!I:I,2513+$I$3-1),INDEX(Classe_D!I:I,2530+$I$3-1),INDEX(Classe_D!I:I,2547+$I$3-1)),1),"")</f>
        <v/>
      </c>
    </row>
    <row r="47" outlineLevel="1" ht="1.05" customHeight="1" s="185">
      <c r="A47" s="327" t="inlineStr">
        <is>
          <t>Organisation</t>
        </is>
      </c>
      <c r="B47" s="328">
        <f>IFERROR(ROUND(AVERAGE(INDEX(Classe_A!J:J,9+$I$3-1),INDEX(Classe_A!J:J,26+$I$3-1),INDEX(Classe_A!J:J,43+$I$3-1),INDEX(Classe_A!J:J,60+$I$3-1),INDEX(Classe_A!J:J,80+$I$3-1),INDEX(Classe_A!J:J,97+$I$3-1),INDEX(Classe_A!J:J,114+$I$3-1),INDEX(Classe_A!J:J,131+$I$3-1),INDEX(Classe_A!J:J,151+$I$3-1),INDEX(Classe_A!J:J,168+$I$3-1),INDEX(Classe_A!J:J,185+$I$3-1),INDEX(Classe_A!J:J,202+$I$3-1),INDEX(Classe_A!J:J,222+$I$3-1),INDEX(Classe_A!J:J,239+$I$3-1),INDEX(Classe_A!J:J,256+$I$3-1),INDEX(Classe_A!J:J,273+$I$3-1),INDEX(Classe_A!J:J,293+$I$3-1),INDEX(Classe_A!J:J,310+$I$3-1),INDEX(Classe_A!J:J,327+$I$3-1),INDEX(Classe_A!J:J,344+$I$3-1),INDEX(Classe_A!J:J,364+$I$3-1),INDEX(Classe_A!J:J,381+$I$3-1),INDEX(Classe_A!J:J,398+$I$3-1),INDEX(Classe_A!J:J,415+$I$3-1),INDEX(Classe_A!J:J,435+$I$3-1),INDEX(Classe_A!J:J,452+$I$3-1),INDEX(Classe_A!J:J,469+$I$3-1),INDEX(Classe_A!J:J,486+$I$3-1),INDEX(Classe_A!J:J,506+$I$3-1),INDEX(Classe_A!J:J,523+$I$3-1),INDEX(Classe_A!J:J,540+$I$3-1),INDEX(Classe_A!J:J,557+$I$3-1),INDEX(Classe_A!J:J,577+$I$3-1),INDEX(Classe_A!J:J,594+$I$3-1),INDEX(Classe_A!J:J,611+$I$3-1),INDEX(Classe_A!J:J,628+$I$3-1),INDEX(Classe_A!J:J,648+$I$3-1),INDEX(Classe_A!J:J,665+$I$3-1),INDEX(Classe_A!J:J,682+$I$3-1),INDEX(Classe_A!J:J,699+$I$3-1),INDEX(Classe_A!J:J,719+$I$3-1),INDEX(Classe_A!J:J,736+$I$3-1),INDEX(Classe_A!J:J,753+$I$3-1),INDEX(Classe_A!J:J,770+$I$3-1),INDEX(Classe_A!J:J,790+$I$3-1),INDEX(Classe_A!J:J,807+$I$3-1),INDEX(Classe_A!J:J,824+$I$3-1),INDEX(Classe_A!J:J,841+$I$3-1)),1),"")</f>
        <v/>
      </c>
      <c r="C47" s="328">
        <f>IFERROR(ROUND(AVERAGE(INDEX(Classe_A!J:J,862+$I$3-1),INDEX(Classe_A!J:J,879+$I$3-1),INDEX(Classe_A!J:J,896+$I$3-1),INDEX(Classe_A!J:J,913+$I$3-1),INDEX(Classe_A!J:J,933+$I$3-1),INDEX(Classe_A!J:J,950+$I$3-1),INDEX(Classe_A!J:J,967+$I$3-1),INDEX(Classe_A!J:J,984+$I$3-1),INDEX(Classe_A!J:J,1004+$I$3-1),INDEX(Classe_A!J:J,1021+$I$3-1),INDEX(Classe_A!J:J,1038+$I$3-1),INDEX(Classe_A!J:J,1055+$I$3-1),INDEX(Classe_A!J:J,1075+$I$3-1),INDEX(Classe_A!J:J,1092+$I$3-1),INDEX(Classe_A!J:J,1109+$I$3-1),INDEX(Classe_A!J:J,1126+$I$3-1),INDEX(Classe_A!J:J,1146+$I$3-1),INDEX(Classe_A!J:J,1163+$I$3-1),INDEX(Classe_A!J:J,1180+$I$3-1),INDEX(Classe_A!J:J,1197+$I$3-1),INDEX(Classe_A!J:J,1217+$I$3-1),INDEX(Classe_A!J:J,1234+$I$3-1),INDEX(Classe_A!J:J,1251+$I$3-1),INDEX(Classe_A!J:J,1268+$I$3-1),INDEX(Classe_A!J:J,1288+$I$3-1),INDEX(Classe_A!J:J,1305+$I$3-1),INDEX(Classe_A!J:J,1322+$I$3-1),INDEX(Classe_A!J:J,1339+$I$3-1),INDEX(Classe_A!J:J,1359+$I$3-1),INDEX(Classe_A!J:J,1376+$I$3-1),INDEX(Classe_A!J:J,1393+$I$3-1),INDEX(Classe_A!J:J,1410+$I$3-1),INDEX(Classe_A!J:J,1430+$I$3-1),INDEX(Classe_A!J:J,1447+$I$3-1),INDEX(Classe_A!J:J,1464+$I$3-1),INDEX(Classe_A!J:J,1481+$I$3-1),INDEX(Classe_A!J:J,1501+$I$3-1),INDEX(Classe_A!J:J,1518+$I$3-1),INDEX(Classe_A!J:J,1535+$I$3-1),INDEX(Classe_A!J:J,1552+$I$3-1),INDEX(Classe_A!J:J,1572+$I$3-1),INDEX(Classe_A!J:J,1589+$I$3-1),INDEX(Classe_A!J:J,1606+$I$3-1),INDEX(Classe_A!J:J,1623+$I$3-1),INDEX(Classe_A!J:J,1643+$I$3-1),INDEX(Classe_A!J:J,1660+$I$3-1),INDEX(Classe_A!J:J,1677+$I$3-1),INDEX(Classe_A!J:J,1694+$I$3-1)),1),"")</f>
        <v/>
      </c>
      <c r="D47" s="328">
        <f>IFERROR(ROUND(AVERAGE(INDEX(Classe_A!J:J,1715+$I$3-1),INDEX(Classe_A!J:J,1732+$I$3-1),INDEX(Classe_A!J:J,1749+$I$3-1),INDEX(Classe_A!J:J,1766+$I$3-1),INDEX(Classe_A!J:J,1786+$I$3-1),INDEX(Classe_A!J:J,1803+$I$3-1),INDEX(Classe_A!J:J,1820+$I$3-1),INDEX(Classe_A!J:J,1837+$I$3-1),INDEX(Classe_A!J:J,1857+$I$3-1),INDEX(Classe_A!J:J,1874+$I$3-1),INDEX(Classe_A!J:J,1891+$I$3-1),INDEX(Classe_A!J:J,1908+$I$3-1),INDEX(Classe_A!J:J,1928+$I$3-1),INDEX(Classe_A!J:J,1945+$I$3-1),INDEX(Classe_A!J:J,1962+$I$3-1),INDEX(Classe_A!J:J,1979+$I$3-1),INDEX(Classe_A!J:J,1999+$I$3-1),INDEX(Classe_A!J:J,2016+$I$3-1),INDEX(Classe_A!J:J,2033+$I$3-1),INDEX(Classe_A!J:J,2050+$I$3-1),INDEX(Classe_A!J:J,2070+$I$3-1),INDEX(Classe_A!J:J,2087+$I$3-1),INDEX(Classe_A!J:J,2104+$I$3-1),INDEX(Classe_A!J:J,2121+$I$3-1),INDEX(Classe_A!J:J,2141+$I$3-1),INDEX(Classe_A!J:J,2158+$I$3-1),INDEX(Classe_A!J:J,2175+$I$3-1),INDEX(Classe_A!J:J,2192+$I$3-1),INDEX(Classe_A!J:J,2212+$I$3-1),INDEX(Classe_A!J:J,2229+$I$3-1),INDEX(Classe_A!J:J,2246+$I$3-1),INDEX(Classe_A!J:J,2263+$I$3-1),INDEX(Classe_A!J:J,2283+$I$3-1),INDEX(Classe_A!J:J,2300+$I$3-1),INDEX(Classe_A!J:J,2317+$I$3-1),INDEX(Classe_A!J:J,2334+$I$3-1),INDEX(Classe_A!J:J,2354+$I$3-1),INDEX(Classe_A!J:J,2371+$I$3-1),INDEX(Classe_A!J:J,2388+$I$3-1),INDEX(Classe_A!J:J,2405+$I$3-1),INDEX(Classe_A!J:J,2425+$I$3-1),INDEX(Classe_A!J:J,2442+$I$3-1),INDEX(Classe_A!J:J,2459+$I$3-1),INDEX(Classe_A!J:J,2476+$I$3-1),INDEX(Classe_A!J:J,2496+$I$3-1),INDEX(Classe_A!J:J,2513+$I$3-1),INDEX(Classe_A!J:J,2530+$I$3-1),INDEX(Classe_A!J:J,2547+$I$3-1)),1),"")</f>
        <v/>
      </c>
      <c r="E47" s="328">
        <f>IFERROR(ROUND(AVERAGE(INDEX(Classe_B!J:J,9+$I$3-1),INDEX(Classe_B!J:J,26+$I$3-1),INDEX(Classe_B!J:J,43+$I$3-1),INDEX(Classe_B!J:J,60+$I$3-1),INDEX(Classe_B!J:J,80+$I$3-1),INDEX(Classe_B!J:J,97+$I$3-1),INDEX(Classe_B!J:J,114+$I$3-1),INDEX(Classe_B!J:J,131+$I$3-1),INDEX(Classe_B!J:J,151+$I$3-1),INDEX(Classe_B!J:J,168+$I$3-1),INDEX(Classe_B!J:J,185+$I$3-1),INDEX(Classe_B!J:J,202+$I$3-1),INDEX(Classe_B!J:J,222+$I$3-1),INDEX(Classe_B!J:J,239+$I$3-1),INDEX(Classe_B!J:J,256+$I$3-1),INDEX(Classe_B!J:J,273+$I$3-1),INDEX(Classe_B!J:J,293+$I$3-1),INDEX(Classe_B!J:J,310+$I$3-1),INDEX(Classe_B!J:J,327+$I$3-1),INDEX(Classe_B!J:J,344+$I$3-1),INDEX(Classe_B!J:J,364+$I$3-1),INDEX(Classe_B!J:J,381+$I$3-1),INDEX(Classe_B!J:J,398+$I$3-1),INDEX(Classe_B!J:J,415+$I$3-1),INDEX(Classe_B!J:J,435+$I$3-1),INDEX(Classe_B!J:J,452+$I$3-1),INDEX(Classe_B!J:J,469+$I$3-1),INDEX(Classe_B!J:J,486+$I$3-1),INDEX(Classe_B!J:J,506+$I$3-1),INDEX(Classe_B!J:J,523+$I$3-1),INDEX(Classe_B!J:J,540+$I$3-1),INDEX(Classe_B!J:J,557+$I$3-1),INDEX(Classe_B!J:J,577+$I$3-1),INDEX(Classe_B!J:J,594+$I$3-1),INDEX(Classe_B!J:J,611+$I$3-1),INDEX(Classe_B!J:J,628+$I$3-1),INDEX(Classe_B!J:J,648+$I$3-1),INDEX(Classe_B!J:J,665+$I$3-1),INDEX(Classe_B!J:J,682+$I$3-1),INDEX(Classe_B!J:J,699+$I$3-1),INDEX(Classe_B!J:J,719+$I$3-1),INDEX(Classe_B!J:J,736+$I$3-1),INDEX(Classe_B!J:J,753+$I$3-1),INDEX(Classe_B!J:J,770+$I$3-1),INDEX(Classe_B!J:J,790+$I$3-1),INDEX(Classe_B!J:J,807+$I$3-1),INDEX(Classe_B!J:J,824+$I$3-1),INDEX(Classe_B!J:J,841+$I$3-1)),1),"")</f>
        <v/>
      </c>
      <c r="F47" s="328">
        <f>IFERROR(ROUND(AVERAGE(INDEX(Classe_B!J:J,862+$I$3-1),INDEX(Classe_B!J:J,879+$I$3-1),INDEX(Classe_B!J:J,896+$I$3-1),INDEX(Classe_B!J:J,913+$I$3-1),INDEX(Classe_B!J:J,933+$I$3-1),INDEX(Classe_B!J:J,950+$I$3-1),INDEX(Classe_B!J:J,967+$I$3-1),INDEX(Classe_B!J:J,984+$I$3-1),INDEX(Classe_B!J:J,1004+$I$3-1),INDEX(Classe_B!J:J,1021+$I$3-1),INDEX(Classe_B!J:J,1038+$I$3-1),INDEX(Classe_B!J:J,1055+$I$3-1),INDEX(Classe_B!J:J,1075+$I$3-1),INDEX(Classe_B!J:J,1092+$I$3-1),INDEX(Classe_B!J:J,1109+$I$3-1),INDEX(Classe_B!J:J,1126+$I$3-1),INDEX(Classe_B!J:J,1146+$I$3-1),INDEX(Classe_B!J:J,1163+$I$3-1),INDEX(Classe_B!J:J,1180+$I$3-1),INDEX(Classe_B!J:J,1197+$I$3-1),INDEX(Classe_B!J:J,1217+$I$3-1),INDEX(Classe_B!J:J,1234+$I$3-1),INDEX(Classe_B!J:J,1251+$I$3-1),INDEX(Classe_B!J:J,1268+$I$3-1),INDEX(Classe_B!J:J,1288+$I$3-1),INDEX(Classe_B!J:J,1305+$I$3-1),INDEX(Classe_B!J:J,1322+$I$3-1),INDEX(Classe_B!J:J,1339+$I$3-1),INDEX(Classe_B!J:J,1359+$I$3-1),INDEX(Classe_B!J:J,1376+$I$3-1),INDEX(Classe_B!J:J,1393+$I$3-1),INDEX(Classe_B!J:J,1410+$I$3-1),INDEX(Classe_B!J:J,1430+$I$3-1),INDEX(Classe_B!J:J,1447+$I$3-1),INDEX(Classe_B!J:J,1464+$I$3-1),INDEX(Classe_B!J:J,1481+$I$3-1),INDEX(Classe_B!J:J,1501+$I$3-1),INDEX(Classe_B!J:J,1518+$I$3-1),INDEX(Classe_B!J:J,1535+$I$3-1),INDEX(Classe_B!J:J,1552+$I$3-1),INDEX(Classe_B!J:J,1572+$I$3-1),INDEX(Classe_B!J:J,1589+$I$3-1),INDEX(Classe_B!J:J,1606+$I$3-1),INDEX(Classe_B!J:J,1623+$I$3-1),INDEX(Classe_B!J:J,1643+$I$3-1),INDEX(Classe_B!J:J,1660+$I$3-1),INDEX(Classe_B!J:J,1677+$I$3-1),INDEX(Classe_B!J:J,1694+$I$3-1)),1),"")</f>
        <v/>
      </c>
      <c r="G47" s="328">
        <f>IFERROR(ROUND(AVERAGE(INDEX(Classe_B!J:J,1715+$I$3-1),INDEX(Classe_B!J:J,1732+$I$3-1),INDEX(Classe_B!J:J,1749+$I$3-1),INDEX(Classe_B!J:J,1766+$I$3-1),INDEX(Classe_B!J:J,1786+$I$3-1),INDEX(Classe_B!J:J,1803+$I$3-1),INDEX(Classe_B!J:J,1820+$I$3-1),INDEX(Classe_B!J:J,1837+$I$3-1),INDEX(Classe_B!J:J,1857+$I$3-1),INDEX(Classe_B!J:J,1874+$I$3-1),INDEX(Classe_B!J:J,1891+$I$3-1),INDEX(Classe_B!J:J,1908+$I$3-1),INDEX(Classe_B!J:J,1928+$I$3-1),INDEX(Classe_B!J:J,1945+$I$3-1),INDEX(Classe_B!J:J,1962+$I$3-1),INDEX(Classe_B!J:J,1979+$I$3-1),INDEX(Classe_B!J:J,1999+$I$3-1),INDEX(Classe_B!J:J,2016+$I$3-1),INDEX(Classe_B!J:J,2033+$I$3-1),INDEX(Classe_B!J:J,2050+$I$3-1),INDEX(Classe_B!J:J,2070+$I$3-1),INDEX(Classe_B!J:J,2087+$I$3-1),INDEX(Classe_B!J:J,2104+$I$3-1),INDEX(Classe_B!J:J,2121+$I$3-1),INDEX(Classe_B!J:J,2141+$I$3-1),INDEX(Classe_B!J:J,2158+$I$3-1),INDEX(Classe_B!J:J,2175+$I$3-1),INDEX(Classe_B!J:J,2192+$I$3-1),INDEX(Classe_B!J:J,2212+$I$3-1),INDEX(Classe_B!J:J,2229+$I$3-1),INDEX(Classe_B!J:J,2246+$I$3-1),INDEX(Classe_B!J:J,2263+$I$3-1),INDEX(Classe_B!J:J,2283+$I$3-1),INDEX(Classe_B!J:J,2300+$I$3-1),INDEX(Classe_B!J:J,2317+$I$3-1),INDEX(Classe_B!J:J,2334+$I$3-1),INDEX(Classe_B!J:J,2354+$I$3-1),INDEX(Classe_B!J:J,2371+$I$3-1),INDEX(Classe_B!J:J,2388+$I$3-1),INDEX(Classe_B!J:J,2405+$I$3-1),INDEX(Classe_B!J:J,2425+$I$3-1),INDEX(Classe_B!J:J,2442+$I$3-1),INDEX(Classe_B!J:J,2459+$I$3-1),INDEX(Classe_B!J:J,2476+$I$3-1),INDEX(Classe_B!J:J,2496+$I$3-1),INDEX(Classe_B!J:J,2513+$I$3-1),INDEX(Classe_B!J:J,2530+$I$3-1),INDEX(Classe_B!J:J,2547+$I$3-1)),1),"")</f>
        <v/>
      </c>
      <c r="H47" s="328">
        <f>IFERROR(ROUND(AVERAGE(INDEX(Classe_C!J:J,9+$I$3-1),INDEX(Classe_C!J:J,26+$I$3-1),INDEX(Classe_C!J:J,43+$I$3-1),INDEX(Classe_C!J:J,60+$I$3-1),INDEX(Classe_C!J:J,80+$I$3-1),INDEX(Classe_C!J:J,97+$I$3-1),INDEX(Classe_C!J:J,114+$I$3-1),INDEX(Classe_C!J:J,131+$I$3-1),INDEX(Classe_C!J:J,151+$I$3-1),INDEX(Classe_C!J:J,168+$I$3-1),INDEX(Classe_C!J:J,185+$I$3-1),INDEX(Classe_C!J:J,202+$I$3-1),INDEX(Classe_C!J:J,222+$I$3-1),INDEX(Classe_C!J:J,239+$I$3-1),INDEX(Classe_C!J:J,256+$I$3-1),INDEX(Classe_C!J:J,273+$I$3-1),INDEX(Classe_C!J:J,293+$I$3-1),INDEX(Classe_C!J:J,310+$I$3-1),INDEX(Classe_C!J:J,327+$I$3-1),INDEX(Classe_C!J:J,344+$I$3-1),INDEX(Classe_C!J:J,364+$I$3-1),INDEX(Classe_C!J:J,381+$I$3-1),INDEX(Classe_C!J:J,398+$I$3-1),INDEX(Classe_C!J:J,415+$I$3-1),INDEX(Classe_C!J:J,435+$I$3-1),INDEX(Classe_C!J:J,452+$I$3-1),INDEX(Classe_C!J:J,469+$I$3-1),INDEX(Classe_C!J:J,486+$I$3-1),INDEX(Classe_C!J:J,506+$I$3-1),INDEX(Classe_C!J:J,523+$I$3-1),INDEX(Classe_C!J:J,540+$I$3-1),INDEX(Classe_C!J:J,557+$I$3-1),INDEX(Classe_C!J:J,577+$I$3-1),INDEX(Classe_C!J:J,594+$I$3-1),INDEX(Classe_C!J:J,611+$I$3-1),INDEX(Classe_C!J:J,628+$I$3-1),INDEX(Classe_C!J:J,648+$I$3-1),INDEX(Classe_C!J:J,665+$I$3-1),INDEX(Classe_C!J:J,682+$I$3-1),INDEX(Classe_C!J:J,699+$I$3-1),INDEX(Classe_C!J:J,719+$I$3-1),INDEX(Classe_C!J:J,736+$I$3-1),INDEX(Classe_C!J:J,753+$I$3-1),INDEX(Classe_C!J:J,770+$I$3-1),INDEX(Classe_C!J:J,790+$I$3-1),INDEX(Classe_C!J:J,807+$I$3-1),INDEX(Classe_C!J:J,824+$I$3-1),INDEX(Classe_C!J:J,841+$I$3-1)),1),"")</f>
        <v/>
      </c>
      <c r="I47" s="328">
        <f>IFERROR(ROUND(AVERAGE(INDEX(Classe_C!J:J,862+$I$3-1),INDEX(Classe_C!J:J,879+$I$3-1),INDEX(Classe_C!J:J,896+$I$3-1),INDEX(Classe_C!J:J,913+$I$3-1),INDEX(Classe_C!J:J,933+$I$3-1),INDEX(Classe_C!J:J,950+$I$3-1),INDEX(Classe_C!J:J,967+$I$3-1),INDEX(Classe_C!J:J,984+$I$3-1),INDEX(Classe_C!J:J,1004+$I$3-1),INDEX(Classe_C!J:J,1021+$I$3-1),INDEX(Classe_C!J:J,1038+$I$3-1),INDEX(Classe_C!J:J,1055+$I$3-1),INDEX(Classe_C!J:J,1075+$I$3-1),INDEX(Classe_C!J:J,1092+$I$3-1),INDEX(Classe_C!J:J,1109+$I$3-1),INDEX(Classe_C!J:J,1126+$I$3-1),INDEX(Classe_C!J:J,1146+$I$3-1),INDEX(Classe_C!J:J,1163+$I$3-1),INDEX(Classe_C!J:J,1180+$I$3-1),INDEX(Classe_C!J:J,1197+$I$3-1),INDEX(Classe_C!J:J,1217+$I$3-1),INDEX(Classe_C!J:J,1234+$I$3-1),INDEX(Classe_C!J:J,1251+$I$3-1),INDEX(Classe_C!J:J,1268+$I$3-1),INDEX(Classe_C!J:J,1288+$I$3-1),INDEX(Classe_C!J:J,1305+$I$3-1),INDEX(Classe_C!J:J,1322+$I$3-1),INDEX(Classe_C!J:J,1339+$I$3-1),INDEX(Classe_C!J:J,1359+$I$3-1),INDEX(Classe_C!J:J,1376+$I$3-1),INDEX(Classe_C!J:J,1393+$I$3-1),INDEX(Classe_C!J:J,1410+$I$3-1),INDEX(Classe_C!J:J,1430+$I$3-1),INDEX(Classe_C!J:J,1447+$I$3-1),INDEX(Classe_C!J:J,1464+$I$3-1),INDEX(Classe_C!J:J,1481+$I$3-1),INDEX(Classe_C!J:J,1501+$I$3-1),INDEX(Classe_C!J:J,1518+$I$3-1),INDEX(Classe_C!J:J,1535+$I$3-1),INDEX(Classe_C!J:J,1552+$I$3-1),INDEX(Classe_C!J:J,1572+$I$3-1),INDEX(Classe_C!J:J,1589+$I$3-1),INDEX(Classe_C!J:J,1606+$I$3-1),INDEX(Classe_C!J:J,1623+$I$3-1),INDEX(Classe_C!J:J,1643+$I$3-1),INDEX(Classe_C!J:J,1660+$I$3-1),INDEX(Classe_C!J:J,1677+$I$3-1),INDEX(Classe_C!J:J,1694+$I$3-1)),1),"")</f>
        <v/>
      </c>
      <c r="J47" s="328">
        <f>IFERROR(ROUND(AVERAGE(INDEX(Classe_C!J:J,1715+$I$3-1),INDEX(Classe_C!J:J,1732+$I$3-1),INDEX(Classe_C!J:J,1749+$I$3-1),INDEX(Classe_C!J:J,1766+$I$3-1),INDEX(Classe_C!J:J,1786+$I$3-1),INDEX(Classe_C!J:J,1803+$I$3-1),INDEX(Classe_C!J:J,1820+$I$3-1),INDEX(Classe_C!J:J,1837+$I$3-1),INDEX(Classe_C!J:J,1857+$I$3-1),INDEX(Classe_C!J:J,1874+$I$3-1),INDEX(Classe_C!J:J,1891+$I$3-1),INDEX(Classe_C!J:J,1908+$I$3-1),INDEX(Classe_C!J:J,1928+$I$3-1),INDEX(Classe_C!J:J,1945+$I$3-1),INDEX(Classe_C!J:J,1962+$I$3-1),INDEX(Classe_C!J:J,1979+$I$3-1),INDEX(Classe_C!J:J,1999+$I$3-1),INDEX(Classe_C!J:J,2016+$I$3-1),INDEX(Classe_C!J:J,2033+$I$3-1),INDEX(Classe_C!J:J,2050+$I$3-1),INDEX(Classe_C!J:J,2070+$I$3-1),INDEX(Classe_C!J:J,2087+$I$3-1),INDEX(Classe_C!J:J,2104+$I$3-1),INDEX(Classe_C!J:J,2121+$I$3-1),INDEX(Classe_C!J:J,2141+$I$3-1),INDEX(Classe_C!J:J,2158+$I$3-1),INDEX(Classe_C!J:J,2175+$I$3-1),INDEX(Classe_C!J:J,2192+$I$3-1),INDEX(Classe_C!J:J,2212+$I$3-1),INDEX(Classe_C!J:J,2229+$I$3-1),INDEX(Classe_C!J:J,2246+$I$3-1),INDEX(Classe_C!J:J,2263+$I$3-1),INDEX(Classe_C!J:J,2283+$I$3-1),INDEX(Classe_C!J:J,2300+$I$3-1),INDEX(Classe_C!J:J,2317+$I$3-1),INDEX(Classe_C!J:J,2334+$I$3-1),INDEX(Classe_C!J:J,2354+$I$3-1),INDEX(Classe_C!J:J,2371+$I$3-1),INDEX(Classe_C!J:J,2388+$I$3-1),INDEX(Classe_C!J:J,2405+$I$3-1),INDEX(Classe_C!J:J,2425+$I$3-1),INDEX(Classe_C!J:J,2442+$I$3-1),INDEX(Classe_C!J:J,2459+$I$3-1),INDEX(Classe_C!J:J,2476+$I$3-1),INDEX(Classe_C!J:J,2496+$I$3-1),INDEX(Classe_C!J:J,2513+$I$3-1),INDEX(Classe_C!J:J,2530+$I$3-1),INDEX(Classe_C!J:J,2547+$I$3-1)),1),"")</f>
        <v/>
      </c>
      <c r="K47" s="328">
        <f>IFERROR(ROUND(AVERAGE(INDEX(Classe_D!J:J,9+$I$3-1),INDEX(Classe_D!J:J,26+$I$3-1),INDEX(Classe_D!J:J,43+$I$3-1),INDEX(Classe_D!J:J,60+$I$3-1),INDEX(Classe_D!J:J,80+$I$3-1),INDEX(Classe_D!J:J,97+$I$3-1),INDEX(Classe_D!J:J,114+$I$3-1),INDEX(Classe_D!J:J,131+$I$3-1),INDEX(Classe_D!J:J,151+$I$3-1),INDEX(Classe_D!J:J,168+$I$3-1),INDEX(Classe_D!J:J,185+$I$3-1),INDEX(Classe_D!J:J,202+$I$3-1),INDEX(Classe_D!J:J,222+$I$3-1),INDEX(Classe_D!J:J,239+$I$3-1),INDEX(Classe_D!J:J,256+$I$3-1),INDEX(Classe_D!J:J,273+$I$3-1),INDEX(Classe_D!J:J,293+$I$3-1),INDEX(Classe_D!J:J,310+$I$3-1),INDEX(Classe_D!J:J,327+$I$3-1),INDEX(Classe_D!J:J,344+$I$3-1),INDEX(Classe_D!J:J,364+$I$3-1),INDEX(Classe_D!J:J,381+$I$3-1),INDEX(Classe_D!J:J,398+$I$3-1),INDEX(Classe_D!J:J,415+$I$3-1),INDEX(Classe_D!J:J,435+$I$3-1),INDEX(Classe_D!J:J,452+$I$3-1),INDEX(Classe_D!J:J,469+$I$3-1),INDEX(Classe_D!J:J,486+$I$3-1),INDEX(Classe_D!J:J,506+$I$3-1),INDEX(Classe_D!J:J,523+$I$3-1),INDEX(Classe_D!J:J,540+$I$3-1),INDEX(Classe_D!J:J,557+$I$3-1),INDEX(Classe_D!J:J,577+$I$3-1),INDEX(Classe_D!J:J,594+$I$3-1),INDEX(Classe_D!J:J,611+$I$3-1),INDEX(Classe_D!J:J,628+$I$3-1),INDEX(Classe_D!J:J,648+$I$3-1),INDEX(Classe_D!J:J,665+$I$3-1),INDEX(Classe_D!J:J,682+$I$3-1),INDEX(Classe_D!J:J,699+$I$3-1),INDEX(Classe_D!J:J,719+$I$3-1),INDEX(Classe_D!J:J,736+$I$3-1),INDEX(Classe_D!J:J,753+$I$3-1),INDEX(Classe_D!J:J,770+$I$3-1),INDEX(Classe_D!J:J,790+$I$3-1),INDEX(Classe_D!J:J,807+$I$3-1),INDEX(Classe_D!J:J,824+$I$3-1),INDEX(Classe_D!J:J,841+$I$3-1)),1),"")</f>
        <v/>
      </c>
      <c r="L47" s="328">
        <f>IFERROR(ROUND(AVERAGE(INDEX(Classe_D!J:J,862+$I$3-1),INDEX(Classe_D!J:J,879+$I$3-1),INDEX(Classe_D!J:J,896+$I$3-1),INDEX(Classe_D!J:J,913+$I$3-1),INDEX(Classe_D!J:J,933+$I$3-1),INDEX(Classe_D!J:J,950+$I$3-1),INDEX(Classe_D!J:J,967+$I$3-1),INDEX(Classe_D!J:J,984+$I$3-1),INDEX(Classe_D!J:J,1004+$I$3-1),INDEX(Classe_D!J:J,1021+$I$3-1),INDEX(Classe_D!J:J,1038+$I$3-1),INDEX(Classe_D!J:J,1055+$I$3-1),INDEX(Classe_D!J:J,1075+$I$3-1),INDEX(Classe_D!J:J,1092+$I$3-1),INDEX(Classe_D!J:J,1109+$I$3-1),INDEX(Classe_D!J:J,1126+$I$3-1),INDEX(Classe_D!J:J,1146+$I$3-1),INDEX(Classe_D!J:J,1163+$I$3-1),INDEX(Classe_D!J:J,1180+$I$3-1),INDEX(Classe_D!J:J,1197+$I$3-1),INDEX(Classe_D!J:J,1217+$I$3-1),INDEX(Classe_D!J:J,1234+$I$3-1),INDEX(Classe_D!J:J,1251+$I$3-1),INDEX(Classe_D!J:J,1268+$I$3-1),INDEX(Classe_D!J:J,1288+$I$3-1),INDEX(Classe_D!J:J,1305+$I$3-1),INDEX(Classe_D!J:J,1322+$I$3-1),INDEX(Classe_D!J:J,1339+$I$3-1),INDEX(Classe_D!J:J,1359+$I$3-1),INDEX(Classe_D!J:J,1376+$I$3-1),INDEX(Classe_D!J:J,1393+$I$3-1),INDEX(Classe_D!J:J,1410+$I$3-1),INDEX(Classe_D!J:J,1430+$I$3-1),INDEX(Classe_D!J:J,1447+$I$3-1),INDEX(Classe_D!J:J,1464+$I$3-1),INDEX(Classe_D!J:J,1481+$I$3-1),INDEX(Classe_D!J:J,1501+$I$3-1),INDEX(Classe_D!J:J,1518+$I$3-1),INDEX(Classe_D!J:J,1535+$I$3-1),INDEX(Classe_D!J:J,1552+$I$3-1),INDEX(Classe_D!J:J,1572+$I$3-1),INDEX(Classe_D!J:J,1589+$I$3-1),INDEX(Classe_D!J:J,1606+$I$3-1),INDEX(Classe_D!J:J,1623+$I$3-1),INDEX(Classe_D!J:J,1643+$I$3-1),INDEX(Classe_D!J:J,1660+$I$3-1),INDEX(Classe_D!J:J,1677+$I$3-1),INDEX(Classe_D!J:J,1694+$I$3-1)),1),"")</f>
        <v/>
      </c>
      <c r="M47" s="328">
        <f>IFERROR(ROUND(AVERAGE(INDEX(Classe_D!J:J,1715+$I$3-1),INDEX(Classe_D!J:J,1732+$I$3-1),INDEX(Classe_D!J:J,1749+$I$3-1),INDEX(Classe_D!J:J,1766+$I$3-1),INDEX(Classe_D!J:J,1786+$I$3-1),INDEX(Classe_D!J:J,1803+$I$3-1),INDEX(Classe_D!J:J,1820+$I$3-1),INDEX(Classe_D!J:J,1837+$I$3-1),INDEX(Classe_D!J:J,1857+$I$3-1),INDEX(Classe_D!J:J,1874+$I$3-1),INDEX(Classe_D!J:J,1891+$I$3-1),INDEX(Classe_D!J:J,1908+$I$3-1),INDEX(Classe_D!J:J,1928+$I$3-1),INDEX(Classe_D!J:J,1945+$I$3-1),INDEX(Classe_D!J:J,1962+$I$3-1),INDEX(Classe_D!J:J,1979+$I$3-1),INDEX(Classe_D!J:J,1999+$I$3-1),INDEX(Classe_D!J:J,2016+$I$3-1),INDEX(Classe_D!J:J,2033+$I$3-1),INDEX(Classe_D!J:J,2050+$I$3-1),INDEX(Classe_D!J:J,2070+$I$3-1),INDEX(Classe_D!J:J,2087+$I$3-1),INDEX(Classe_D!J:J,2104+$I$3-1),INDEX(Classe_D!J:J,2121+$I$3-1),INDEX(Classe_D!J:J,2141+$I$3-1),INDEX(Classe_D!J:J,2158+$I$3-1),INDEX(Classe_D!J:J,2175+$I$3-1),INDEX(Classe_D!J:J,2192+$I$3-1),INDEX(Classe_D!J:J,2212+$I$3-1),INDEX(Classe_D!J:J,2229+$I$3-1),INDEX(Classe_D!J:J,2246+$I$3-1),INDEX(Classe_D!J:J,2263+$I$3-1),INDEX(Classe_D!J:J,2283+$I$3-1),INDEX(Classe_D!J:J,2300+$I$3-1),INDEX(Classe_D!J:J,2317+$I$3-1),INDEX(Classe_D!J:J,2334+$I$3-1),INDEX(Classe_D!J:J,2354+$I$3-1),INDEX(Classe_D!J:J,2371+$I$3-1),INDEX(Classe_D!J:J,2388+$I$3-1),INDEX(Classe_D!J:J,2405+$I$3-1),INDEX(Classe_D!J:J,2425+$I$3-1),INDEX(Classe_D!J:J,2442+$I$3-1),INDEX(Classe_D!J:J,2459+$I$3-1),INDEX(Classe_D!J:J,2476+$I$3-1),INDEX(Classe_D!J:J,2496+$I$3-1),INDEX(Classe_D!J:J,2513+$I$3-1),INDEX(Classe_D!J:J,2530+$I$3-1),INDEX(Classe_D!J:J,2547+$I$3-1)),1),"")</f>
        <v/>
      </c>
    </row>
    <row r="48" outlineLevel="1" ht="1.05" customHeight="1" s="185">
      <c r="A48" s="327" t="inlineStr">
        <is>
          <t>Imagination</t>
        </is>
      </c>
      <c r="B48" s="328">
        <f>IFERROR(ROUND(AVERAGE(INDEX(Classe_A!K:K,9+$I$3-1),INDEX(Classe_A!K:K,26+$I$3-1),INDEX(Classe_A!K:K,43+$I$3-1),INDEX(Classe_A!K:K,60+$I$3-1),INDEX(Classe_A!K:K,80+$I$3-1),INDEX(Classe_A!K:K,97+$I$3-1),INDEX(Classe_A!K:K,114+$I$3-1),INDEX(Classe_A!K:K,131+$I$3-1),INDEX(Classe_A!K:K,151+$I$3-1),INDEX(Classe_A!K:K,168+$I$3-1),INDEX(Classe_A!K:K,185+$I$3-1),INDEX(Classe_A!K:K,202+$I$3-1),INDEX(Classe_A!K:K,222+$I$3-1),INDEX(Classe_A!K:K,239+$I$3-1),INDEX(Classe_A!K:K,256+$I$3-1),INDEX(Classe_A!K:K,273+$I$3-1),INDEX(Classe_A!K:K,293+$I$3-1),INDEX(Classe_A!K:K,310+$I$3-1),INDEX(Classe_A!K:K,327+$I$3-1),INDEX(Classe_A!K:K,344+$I$3-1),INDEX(Classe_A!K:K,364+$I$3-1),INDEX(Classe_A!K:K,381+$I$3-1),INDEX(Classe_A!K:K,398+$I$3-1),INDEX(Classe_A!K:K,415+$I$3-1),INDEX(Classe_A!K:K,435+$I$3-1),INDEX(Classe_A!K:K,452+$I$3-1),INDEX(Classe_A!K:K,469+$I$3-1),INDEX(Classe_A!K:K,486+$I$3-1),INDEX(Classe_A!K:K,506+$I$3-1),INDEX(Classe_A!K:K,523+$I$3-1),INDEX(Classe_A!K:K,540+$I$3-1),INDEX(Classe_A!K:K,557+$I$3-1),INDEX(Classe_A!K:K,577+$I$3-1),INDEX(Classe_A!K:K,594+$I$3-1),INDEX(Classe_A!K:K,611+$I$3-1),INDEX(Classe_A!K:K,628+$I$3-1),INDEX(Classe_A!K:K,648+$I$3-1),INDEX(Classe_A!K:K,665+$I$3-1),INDEX(Classe_A!K:K,682+$I$3-1),INDEX(Classe_A!K:K,699+$I$3-1),INDEX(Classe_A!K:K,719+$I$3-1),INDEX(Classe_A!K:K,736+$I$3-1),INDEX(Classe_A!K:K,753+$I$3-1),INDEX(Classe_A!K:K,770+$I$3-1),INDEX(Classe_A!K:K,790+$I$3-1),INDEX(Classe_A!K:K,807+$I$3-1),INDEX(Classe_A!K:K,824+$I$3-1),INDEX(Classe_A!K:K,841+$I$3-1)),1),"")</f>
        <v/>
      </c>
      <c r="C48" s="328">
        <f>IFERROR(ROUND(AVERAGE(INDEX(Classe_A!K:K,862+$I$3-1),INDEX(Classe_A!K:K,879+$I$3-1),INDEX(Classe_A!K:K,896+$I$3-1),INDEX(Classe_A!K:K,913+$I$3-1),INDEX(Classe_A!K:K,933+$I$3-1),INDEX(Classe_A!K:K,950+$I$3-1),INDEX(Classe_A!K:K,967+$I$3-1),INDEX(Classe_A!K:K,984+$I$3-1),INDEX(Classe_A!K:K,1004+$I$3-1),INDEX(Classe_A!K:K,1021+$I$3-1),INDEX(Classe_A!K:K,1038+$I$3-1),INDEX(Classe_A!K:K,1055+$I$3-1),INDEX(Classe_A!K:K,1075+$I$3-1),INDEX(Classe_A!K:K,1092+$I$3-1),INDEX(Classe_A!K:K,1109+$I$3-1),INDEX(Classe_A!K:K,1126+$I$3-1),INDEX(Classe_A!K:K,1146+$I$3-1),INDEX(Classe_A!K:K,1163+$I$3-1),INDEX(Classe_A!K:K,1180+$I$3-1),INDEX(Classe_A!K:K,1197+$I$3-1),INDEX(Classe_A!K:K,1217+$I$3-1),INDEX(Classe_A!K:K,1234+$I$3-1),INDEX(Classe_A!K:K,1251+$I$3-1),INDEX(Classe_A!K:K,1268+$I$3-1),INDEX(Classe_A!K:K,1288+$I$3-1),INDEX(Classe_A!K:K,1305+$I$3-1),INDEX(Classe_A!K:K,1322+$I$3-1),INDEX(Classe_A!K:K,1339+$I$3-1),INDEX(Classe_A!K:K,1359+$I$3-1),INDEX(Classe_A!K:K,1376+$I$3-1),INDEX(Classe_A!K:K,1393+$I$3-1),INDEX(Classe_A!K:K,1410+$I$3-1),INDEX(Classe_A!K:K,1430+$I$3-1),INDEX(Classe_A!K:K,1447+$I$3-1),INDEX(Classe_A!K:K,1464+$I$3-1),INDEX(Classe_A!K:K,1481+$I$3-1),INDEX(Classe_A!K:K,1501+$I$3-1),INDEX(Classe_A!K:K,1518+$I$3-1),INDEX(Classe_A!K:K,1535+$I$3-1),INDEX(Classe_A!K:K,1552+$I$3-1),INDEX(Classe_A!K:K,1572+$I$3-1),INDEX(Classe_A!K:K,1589+$I$3-1),INDEX(Classe_A!K:K,1606+$I$3-1),INDEX(Classe_A!K:K,1623+$I$3-1),INDEX(Classe_A!K:K,1643+$I$3-1),INDEX(Classe_A!K:K,1660+$I$3-1),INDEX(Classe_A!K:K,1677+$I$3-1),INDEX(Classe_A!K:K,1694+$I$3-1)),1),"")</f>
        <v/>
      </c>
      <c r="D48" s="328">
        <f>IFERROR(ROUND(AVERAGE(INDEX(Classe_A!K:K,1715+$I$3-1),INDEX(Classe_A!K:K,1732+$I$3-1),INDEX(Classe_A!K:K,1749+$I$3-1),INDEX(Classe_A!K:K,1766+$I$3-1),INDEX(Classe_A!K:K,1786+$I$3-1),INDEX(Classe_A!K:K,1803+$I$3-1),INDEX(Classe_A!K:K,1820+$I$3-1),INDEX(Classe_A!K:K,1837+$I$3-1),INDEX(Classe_A!K:K,1857+$I$3-1),INDEX(Classe_A!K:K,1874+$I$3-1),INDEX(Classe_A!K:K,1891+$I$3-1),INDEX(Classe_A!K:K,1908+$I$3-1),INDEX(Classe_A!K:K,1928+$I$3-1),INDEX(Classe_A!K:K,1945+$I$3-1),INDEX(Classe_A!K:K,1962+$I$3-1),INDEX(Classe_A!K:K,1979+$I$3-1),INDEX(Classe_A!K:K,1999+$I$3-1),INDEX(Classe_A!K:K,2016+$I$3-1),INDEX(Classe_A!K:K,2033+$I$3-1),INDEX(Classe_A!K:K,2050+$I$3-1),INDEX(Classe_A!K:K,2070+$I$3-1),INDEX(Classe_A!K:K,2087+$I$3-1),INDEX(Classe_A!K:K,2104+$I$3-1),INDEX(Classe_A!K:K,2121+$I$3-1),INDEX(Classe_A!K:K,2141+$I$3-1),INDEX(Classe_A!K:K,2158+$I$3-1),INDEX(Classe_A!K:K,2175+$I$3-1),INDEX(Classe_A!K:K,2192+$I$3-1),INDEX(Classe_A!K:K,2212+$I$3-1),INDEX(Classe_A!K:K,2229+$I$3-1),INDEX(Classe_A!K:K,2246+$I$3-1),INDEX(Classe_A!K:K,2263+$I$3-1),INDEX(Classe_A!K:K,2283+$I$3-1),INDEX(Classe_A!K:K,2300+$I$3-1),INDEX(Classe_A!K:K,2317+$I$3-1),INDEX(Classe_A!K:K,2334+$I$3-1),INDEX(Classe_A!K:K,2354+$I$3-1),INDEX(Classe_A!K:K,2371+$I$3-1),INDEX(Classe_A!K:K,2388+$I$3-1),INDEX(Classe_A!K:K,2405+$I$3-1),INDEX(Classe_A!K:K,2425+$I$3-1),INDEX(Classe_A!K:K,2442+$I$3-1),INDEX(Classe_A!K:K,2459+$I$3-1),INDEX(Classe_A!K:K,2476+$I$3-1),INDEX(Classe_A!K:K,2496+$I$3-1),INDEX(Classe_A!K:K,2513+$I$3-1),INDEX(Classe_A!K:K,2530+$I$3-1),INDEX(Classe_A!K:K,2547+$I$3-1)),1),"")</f>
        <v/>
      </c>
      <c r="E48" s="328">
        <f>IFERROR(ROUND(AVERAGE(INDEX(Classe_B!K:K,9+$I$3-1),INDEX(Classe_B!K:K,26+$I$3-1),INDEX(Classe_B!K:K,43+$I$3-1),INDEX(Classe_B!K:K,60+$I$3-1),INDEX(Classe_B!K:K,80+$I$3-1),INDEX(Classe_B!K:K,97+$I$3-1),INDEX(Classe_B!K:K,114+$I$3-1),INDEX(Classe_B!K:K,131+$I$3-1),INDEX(Classe_B!K:K,151+$I$3-1),INDEX(Classe_B!K:K,168+$I$3-1),INDEX(Classe_B!K:K,185+$I$3-1),INDEX(Classe_B!K:K,202+$I$3-1),INDEX(Classe_B!K:K,222+$I$3-1),INDEX(Classe_B!K:K,239+$I$3-1),INDEX(Classe_B!K:K,256+$I$3-1),INDEX(Classe_B!K:K,273+$I$3-1),INDEX(Classe_B!K:K,293+$I$3-1),INDEX(Classe_B!K:K,310+$I$3-1),INDEX(Classe_B!K:K,327+$I$3-1),INDEX(Classe_B!K:K,344+$I$3-1),INDEX(Classe_B!K:K,364+$I$3-1),INDEX(Classe_B!K:K,381+$I$3-1),INDEX(Classe_B!K:K,398+$I$3-1),INDEX(Classe_B!K:K,415+$I$3-1),INDEX(Classe_B!K:K,435+$I$3-1),INDEX(Classe_B!K:K,452+$I$3-1),INDEX(Classe_B!K:K,469+$I$3-1),INDEX(Classe_B!K:K,486+$I$3-1),INDEX(Classe_B!K:K,506+$I$3-1),INDEX(Classe_B!K:K,523+$I$3-1),INDEX(Classe_B!K:K,540+$I$3-1),INDEX(Classe_B!K:K,557+$I$3-1),INDEX(Classe_B!K:K,577+$I$3-1),INDEX(Classe_B!K:K,594+$I$3-1),INDEX(Classe_B!K:K,611+$I$3-1),INDEX(Classe_B!K:K,628+$I$3-1),INDEX(Classe_B!K:K,648+$I$3-1),INDEX(Classe_B!K:K,665+$I$3-1),INDEX(Classe_B!K:K,682+$I$3-1),INDEX(Classe_B!K:K,699+$I$3-1),INDEX(Classe_B!K:K,719+$I$3-1),INDEX(Classe_B!K:K,736+$I$3-1),INDEX(Classe_B!K:K,753+$I$3-1),INDEX(Classe_B!K:K,770+$I$3-1),INDEX(Classe_B!K:K,790+$I$3-1),INDEX(Classe_B!K:K,807+$I$3-1),INDEX(Classe_B!K:K,824+$I$3-1),INDEX(Classe_B!K:K,841+$I$3-1)),1),"")</f>
        <v/>
      </c>
      <c r="F48" s="328">
        <f>IFERROR(ROUND(AVERAGE(INDEX(Classe_B!K:K,862+$I$3-1),INDEX(Classe_B!K:K,879+$I$3-1),INDEX(Classe_B!K:K,896+$I$3-1),INDEX(Classe_B!K:K,913+$I$3-1),INDEX(Classe_B!K:K,933+$I$3-1),INDEX(Classe_B!K:K,950+$I$3-1),INDEX(Classe_B!K:K,967+$I$3-1),INDEX(Classe_B!K:K,984+$I$3-1),INDEX(Classe_B!K:K,1004+$I$3-1),INDEX(Classe_B!K:K,1021+$I$3-1),INDEX(Classe_B!K:K,1038+$I$3-1),INDEX(Classe_B!K:K,1055+$I$3-1),INDEX(Classe_B!K:K,1075+$I$3-1),INDEX(Classe_B!K:K,1092+$I$3-1),INDEX(Classe_B!K:K,1109+$I$3-1),INDEX(Classe_B!K:K,1126+$I$3-1),INDEX(Classe_B!K:K,1146+$I$3-1),INDEX(Classe_B!K:K,1163+$I$3-1),INDEX(Classe_B!K:K,1180+$I$3-1),INDEX(Classe_B!K:K,1197+$I$3-1),INDEX(Classe_B!K:K,1217+$I$3-1),INDEX(Classe_B!K:K,1234+$I$3-1),INDEX(Classe_B!K:K,1251+$I$3-1),INDEX(Classe_B!K:K,1268+$I$3-1),INDEX(Classe_B!K:K,1288+$I$3-1),INDEX(Classe_B!K:K,1305+$I$3-1),INDEX(Classe_B!K:K,1322+$I$3-1),INDEX(Classe_B!K:K,1339+$I$3-1),INDEX(Classe_B!K:K,1359+$I$3-1),INDEX(Classe_B!K:K,1376+$I$3-1),INDEX(Classe_B!K:K,1393+$I$3-1),INDEX(Classe_B!K:K,1410+$I$3-1),INDEX(Classe_B!K:K,1430+$I$3-1),INDEX(Classe_B!K:K,1447+$I$3-1),INDEX(Classe_B!K:K,1464+$I$3-1),INDEX(Classe_B!K:K,1481+$I$3-1),INDEX(Classe_B!K:K,1501+$I$3-1),INDEX(Classe_B!K:K,1518+$I$3-1),INDEX(Classe_B!K:K,1535+$I$3-1),INDEX(Classe_B!K:K,1552+$I$3-1),INDEX(Classe_B!K:K,1572+$I$3-1),INDEX(Classe_B!K:K,1589+$I$3-1),INDEX(Classe_B!K:K,1606+$I$3-1),INDEX(Classe_B!K:K,1623+$I$3-1),INDEX(Classe_B!K:K,1643+$I$3-1),INDEX(Classe_B!K:K,1660+$I$3-1),INDEX(Classe_B!K:K,1677+$I$3-1),INDEX(Classe_B!K:K,1694+$I$3-1)),1),"")</f>
        <v/>
      </c>
      <c r="G48" s="328">
        <f>IFERROR(ROUND(AVERAGE(INDEX(Classe_B!K:K,1715+$I$3-1),INDEX(Classe_B!K:K,1732+$I$3-1),INDEX(Classe_B!K:K,1749+$I$3-1),INDEX(Classe_B!K:K,1766+$I$3-1),INDEX(Classe_B!K:K,1786+$I$3-1),INDEX(Classe_B!K:K,1803+$I$3-1),INDEX(Classe_B!K:K,1820+$I$3-1),INDEX(Classe_B!K:K,1837+$I$3-1),INDEX(Classe_B!K:K,1857+$I$3-1),INDEX(Classe_B!K:K,1874+$I$3-1),INDEX(Classe_B!K:K,1891+$I$3-1),INDEX(Classe_B!K:K,1908+$I$3-1),INDEX(Classe_B!K:K,1928+$I$3-1),INDEX(Classe_B!K:K,1945+$I$3-1),INDEX(Classe_B!K:K,1962+$I$3-1),INDEX(Classe_B!K:K,1979+$I$3-1),INDEX(Classe_B!K:K,1999+$I$3-1),INDEX(Classe_B!K:K,2016+$I$3-1),INDEX(Classe_B!K:K,2033+$I$3-1),INDEX(Classe_B!K:K,2050+$I$3-1),INDEX(Classe_B!K:K,2070+$I$3-1),INDEX(Classe_B!K:K,2087+$I$3-1),INDEX(Classe_B!K:K,2104+$I$3-1),INDEX(Classe_B!K:K,2121+$I$3-1),INDEX(Classe_B!K:K,2141+$I$3-1),INDEX(Classe_B!K:K,2158+$I$3-1),INDEX(Classe_B!K:K,2175+$I$3-1),INDEX(Classe_B!K:K,2192+$I$3-1),INDEX(Classe_B!K:K,2212+$I$3-1),INDEX(Classe_B!K:K,2229+$I$3-1),INDEX(Classe_B!K:K,2246+$I$3-1),INDEX(Classe_B!K:K,2263+$I$3-1),INDEX(Classe_B!K:K,2283+$I$3-1),INDEX(Classe_B!K:K,2300+$I$3-1),INDEX(Classe_B!K:K,2317+$I$3-1),INDEX(Classe_B!K:K,2334+$I$3-1),INDEX(Classe_B!K:K,2354+$I$3-1),INDEX(Classe_B!K:K,2371+$I$3-1),INDEX(Classe_B!K:K,2388+$I$3-1),INDEX(Classe_B!K:K,2405+$I$3-1),INDEX(Classe_B!K:K,2425+$I$3-1),INDEX(Classe_B!K:K,2442+$I$3-1),INDEX(Classe_B!K:K,2459+$I$3-1),INDEX(Classe_B!K:K,2476+$I$3-1),INDEX(Classe_B!K:K,2496+$I$3-1),INDEX(Classe_B!K:K,2513+$I$3-1),INDEX(Classe_B!K:K,2530+$I$3-1),INDEX(Classe_B!K:K,2547+$I$3-1)),1),"")</f>
        <v/>
      </c>
      <c r="H48" s="328">
        <f>IFERROR(ROUND(AVERAGE(INDEX(Classe_C!K:K,9+$I$3-1),INDEX(Classe_C!K:K,26+$I$3-1),INDEX(Classe_C!K:K,43+$I$3-1),INDEX(Classe_C!K:K,60+$I$3-1),INDEX(Classe_C!K:K,80+$I$3-1),INDEX(Classe_C!K:K,97+$I$3-1),INDEX(Classe_C!K:K,114+$I$3-1),INDEX(Classe_C!K:K,131+$I$3-1),INDEX(Classe_C!K:K,151+$I$3-1),INDEX(Classe_C!K:K,168+$I$3-1),INDEX(Classe_C!K:K,185+$I$3-1),INDEX(Classe_C!K:K,202+$I$3-1),INDEX(Classe_C!K:K,222+$I$3-1),INDEX(Classe_C!K:K,239+$I$3-1),INDEX(Classe_C!K:K,256+$I$3-1),INDEX(Classe_C!K:K,273+$I$3-1),INDEX(Classe_C!K:K,293+$I$3-1),INDEX(Classe_C!K:K,310+$I$3-1),INDEX(Classe_C!K:K,327+$I$3-1),INDEX(Classe_C!K:K,344+$I$3-1),INDEX(Classe_C!K:K,364+$I$3-1),INDEX(Classe_C!K:K,381+$I$3-1),INDEX(Classe_C!K:K,398+$I$3-1),INDEX(Classe_C!K:K,415+$I$3-1),INDEX(Classe_C!K:K,435+$I$3-1),INDEX(Classe_C!K:K,452+$I$3-1),INDEX(Classe_C!K:K,469+$I$3-1),INDEX(Classe_C!K:K,486+$I$3-1),INDEX(Classe_C!K:K,506+$I$3-1),INDEX(Classe_C!K:K,523+$I$3-1),INDEX(Classe_C!K:K,540+$I$3-1),INDEX(Classe_C!K:K,557+$I$3-1),INDEX(Classe_C!K:K,577+$I$3-1),INDEX(Classe_C!K:K,594+$I$3-1),INDEX(Classe_C!K:K,611+$I$3-1),INDEX(Classe_C!K:K,628+$I$3-1),INDEX(Classe_C!K:K,648+$I$3-1),INDEX(Classe_C!K:K,665+$I$3-1),INDEX(Classe_C!K:K,682+$I$3-1),INDEX(Classe_C!K:K,699+$I$3-1),INDEX(Classe_C!K:K,719+$I$3-1),INDEX(Classe_C!K:K,736+$I$3-1),INDEX(Classe_C!K:K,753+$I$3-1),INDEX(Classe_C!K:K,770+$I$3-1),INDEX(Classe_C!K:K,790+$I$3-1),INDEX(Classe_C!K:K,807+$I$3-1),INDEX(Classe_C!K:K,824+$I$3-1),INDEX(Classe_C!K:K,841+$I$3-1)),1),"")</f>
        <v/>
      </c>
      <c r="I48" s="328">
        <f>IFERROR(ROUND(AVERAGE(INDEX(Classe_C!K:K,862+$I$3-1),INDEX(Classe_C!K:K,879+$I$3-1),INDEX(Classe_C!K:K,896+$I$3-1),INDEX(Classe_C!K:K,913+$I$3-1),INDEX(Classe_C!K:K,933+$I$3-1),INDEX(Classe_C!K:K,950+$I$3-1),INDEX(Classe_C!K:K,967+$I$3-1),INDEX(Classe_C!K:K,984+$I$3-1),INDEX(Classe_C!K:K,1004+$I$3-1),INDEX(Classe_C!K:K,1021+$I$3-1),INDEX(Classe_C!K:K,1038+$I$3-1),INDEX(Classe_C!K:K,1055+$I$3-1),INDEX(Classe_C!K:K,1075+$I$3-1),INDEX(Classe_C!K:K,1092+$I$3-1),INDEX(Classe_C!K:K,1109+$I$3-1),INDEX(Classe_C!K:K,1126+$I$3-1),INDEX(Classe_C!K:K,1146+$I$3-1),INDEX(Classe_C!K:K,1163+$I$3-1),INDEX(Classe_C!K:K,1180+$I$3-1),INDEX(Classe_C!K:K,1197+$I$3-1),INDEX(Classe_C!K:K,1217+$I$3-1),INDEX(Classe_C!K:K,1234+$I$3-1),INDEX(Classe_C!K:K,1251+$I$3-1),INDEX(Classe_C!K:K,1268+$I$3-1),INDEX(Classe_C!K:K,1288+$I$3-1),INDEX(Classe_C!K:K,1305+$I$3-1),INDEX(Classe_C!K:K,1322+$I$3-1),INDEX(Classe_C!K:K,1339+$I$3-1),INDEX(Classe_C!K:K,1359+$I$3-1),INDEX(Classe_C!K:K,1376+$I$3-1),INDEX(Classe_C!K:K,1393+$I$3-1),INDEX(Classe_C!K:K,1410+$I$3-1),INDEX(Classe_C!K:K,1430+$I$3-1),INDEX(Classe_C!K:K,1447+$I$3-1),INDEX(Classe_C!K:K,1464+$I$3-1),INDEX(Classe_C!K:K,1481+$I$3-1),INDEX(Classe_C!K:K,1501+$I$3-1),INDEX(Classe_C!K:K,1518+$I$3-1),INDEX(Classe_C!K:K,1535+$I$3-1),INDEX(Classe_C!K:K,1552+$I$3-1),INDEX(Classe_C!K:K,1572+$I$3-1),INDEX(Classe_C!K:K,1589+$I$3-1),INDEX(Classe_C!K:K,1606+$I$3-1),INDEX(Classe_C!K:K,1623+$I$3-1),INDEX(Classe_C!K:K,1643+$I$3-1),INDEX(Classe_C!K:K,1660+$I$3-1),INDEX(Classe_C!K:K,1677+$I$3-1),INDEX(Classe_C!K:K,1694+$I$3-1)),1),"")</f>
        <v/>
      </c>
      <c r="J48" s="328">
        <f>IFERROR(ROUND(AVERAGE(INDEX(Classe_C!K:K,1715+$I$3-1),INDEX(Classe_C!K:K,1732+$I$3-1),INDEX(Classe_C!K:K,1749+$I$3-1),INDEX(Classe_C!K:K,1766+$I$3-1),INDEX(Classe_C!K:K,1786+$I$3-1),INDEX(Classe_C!K:K,1803+$I$3-1),INDEX(Classe_C!K:K,1820+$I$3-1),INDEX(Classe_C!K:K,1837+$I$3-1),INDEX(Classe_C!K:K,1857+$I$3-1),INDEX(Classe_C!K:K,1874+$I$3-1),INDEX(Classe_C!K:K,1891+$I$3-1),INDEX(Classe_C!K:K,1908+$I$3-1),INDEX(Classe_C!K:K,1928+$I$3-1),INDEX(Classe_C!K:K,1945+$I$3-1),INDEX(Classe_C!K:K,1962+$I$3-1),INDEX(Classe_C!K:K,1979+$I$3-1),INDEX(Classe_C!K:K,1999+$I$3-1),INDEX(Classe_C!K:K,2016+$I$3-1),INDEX(Classe_C!K:K,2033+$I$3-1),INDEX(Classe_C!K:K,2050+$I$3-1),INDEX(Classe_C!K:K,2070+$I$3-1),INDEX(Classe_C!K:K,2087+$I$3-1),INDEX(Classe_C!K:K,2104+$I$3-1),INDEX(Classe_C!K:K,2121+$I$3-1),INDEX(Classe_C!K:K,2141+$I$3-1),INDEX(Classe_C!K:K,2158+$I$3-1),INDEX(Classe_C!K:K,2175+$I$3-1),INDEX(Classe_C!K:K,2192+$I$3-1),INDEX(Classe_C!K:K,2212+$I$3-1),INDEX(Classe_C!K:K,2229+$I$3-1),INDEX(Classe_C!K:K,2246+$I$3-1),INDEX(Classe_C!K:K,2263+$I$3-1),INDEX(Classe_C!K:K,2283+$I$3-1),INDEX(Classe_C!K:K,2300+$I$3-1),INDEX(Classe_C!K:K,2317+$I$3-1),INDEX(Classe_C!K:K,2334+$I$3-1),INDEX(Classe_C!K:K,2354+$I$3-1),INDEX(Classe_C!K:K,2371+$I$3-1),INDEX(Classe_C!K:K,2388+$I$3-1),INDEX(Classe_C!K:K,2405+$I$3-1),INDEX(Classe_C!K:K,2425+$I$3-1),INDEX(Classe_C!K:K,2442+$I$3-1),INDEX(Classe_C!K:K,2459+$I$3-1),INDEX(Classe_C!K:K,2476+$I$3-1),INDEX(Classe_C!K:K,2496+$I$3-1),INDEX(Classe_C!K:K,2513+$I$3-1),INDEX(Classe_C!K:K,2530+$I$3-1),INDEX(Classe_C!K:K,2547+$I$3-1)),1),"")</f>
        <v/>
      </c>
      <c r="K48" s="328">
        <f>IFERROR(ROUND(AVERAGE(INDEX(Classe_D!K:K,9+$I$3-1),INDEX(Classe_D!K:K,26+$I$3-1),INDEX(Classe_D!K:K,43+$I$3-1),INDEX(Classe_D!K:K,60+$I$3-1),INDEX(Classe_D!K:K,80+$I$3-1),INDEX(Classe_D!K:K,97+$I$3-1),INDEX(Classe_D!K:K,114+$I$3-1),INDEX(Classe_D!K:K,131+$I$3-1),INDEX(Classe_D!K:K,151+$I$3-1),INDEX(Classe_D!K:K,168+$I$3-1),INDEX(Classe_D!K:K,185+$I$3-1),INDEX(Classe_D!K:K,202+$I$3-1),INDEX(Classe_D!K:K,222+$I$3-1),INDEX(Classe_D!K:K,239+$I$3-1),INDEX(Classe_D!K:K,256+$I$3-1),INDEX(Classe_D!K:K,273+$I$3-1),INDEX(Classe_D!K:K,293+$I$3-1),INDEX(Classe_D!K:K,310+$I$3-1),INDEX(Classe_D!K:K,327+$I$3-1),INDEX(Classe_D!K:K,344+$I$3-1),INDEX(Classe_D!K:K,364+$I$3-1),INDEX(Classe_D!K:K,381+$I$3-1),INDEX(Classe_D!K:K,398+$I$3-1),INDEX(Classe_D!K:K,415+$I$3-1),INDEX(Classe_D!K:K,435+$I$3-1),INDEX(Classe_D!K:K,452+$I$3-1),INDEX(Classe_D!K:K,469+$I$3-1),INDEX(Classe_D!K:K,486+$I$3-1),INDEX(Classe_D!K:K,506+$I$3-1),INDEX(Classe_D!K:K,523+$I$3-1),INDEX(Classe_D!K:K,540+$I$3-1),INDEX(Classe_D!K:K,557+$I$3-1),INDEX(Classe_D!K:K,577+$I$3-1),INDEX(Classe_D!K:K,594+$I$3-1),INDEX(Classe_D!K:K,611+$I$3-1),INDEX(Classe_D!K:K,628+$I$3-1),INDEX(Classe_D!K:K,648+$I$3-1),INDEX(Classe_D!K:K,665+$I$3-1),INDEX(Classe_D!K:K,682+$I$3-1),INDEX(Classe_D!K:K,699+$I$3-1),INDEX(Classe_D!K:K,719+$I$3-1),INDEX(Classe_D!K:K,736+$I$3-1),INDEX(Classe_D!K:K,753+$I$3-1),INDEX(Classe_D!K:K,770+$I$3-1),INDEX(Classe_D!K:K,790+$I$3-1),INDEX(Classe_D!K:K,807+$I$3-1),INDEX(Classe_D!K:K,824+$I$3-1),INDEX(Classe_D!K:K,841+$I$3-1)),1),"")</f>
        <v/>
      </c>
      <c r="L48" s="328">
        <f>IFERROR(ROUND(AVERAGE(INDEX(Classe_D!K:K,862+$I$3-1),INDEX(Classe_D!K:K,879+$I$3-1),INDEX(Classe_D!K:K,896+$I$3-1),INDEX(Classe_D!K:K,913+$I$3-1),INDEX(Classe_D!K:K,933+$I$3-1),INDEX(Classe_D!K:K,950+$I$3-1),INDEX(Classe_D!K:K,967+$I$3-1),INDEX(Classe_D!K:K,984+$I$3-1),INDEX(Classe_D!K:K,1004+$I$3-1),INDEX(Classe_D!K:K,1021+$I$3-1),INDEX(Classe_D!K:K,1038+$I$3-1),INDEX(Classe_D!K:K,1055+$I$3-1),INDEX(Classe_D!K:K,1075+$I$3-1),INDEX(Classe_D!K:K,1092+$I$3-1),INDEX(Classe_D!K:K,1109+$I$3-1),INDEX(Classe_D!K:K,1126+$I$3-1),INDEX(Classe_D!K:K,1146+$I$3-1),INDEX(Classe_D!K:K,1163+$I$3-1),INDEX(Classe_D!K:K,1180+$I$3-1),INDEX(Classe_D!K:K,1197+$I$3-1),INDEX(Classe_D!K:K,1217+$I$3-1),INDEX(Classe_D!K:K,1234+$I$3-1),INDEX(Classe_D!K:K,1251+$I$3-1),INDEX(Classe_D!K:K,1268+$I$3-1),INDEX(Classe_D!K:K,1288+$I$3-1),INDEX(Classe_D!K:K,1305+$I$3-1),INDEX(Classe_D!K:K,1322+$I$3-1),INDEX(Classe_D!K:K,1339+$I$3-1),INDEX(Classe_D!K:K,1359+$I$3-1),INDEX(Classe_D!K:K,1376+$I$3-1),INDEX(Classe_D!K:K,1393+$I$3-1),INDEX(Classe_D!K:K,1410+$I$3-1),INDEX(Classe_D!K:K,1430+$I$3-1),INDEX(Classe_D!K:K,1447+$I$3-1),INDEX(Classe_D!K:K,1464+$I$3-1),INDEX(Classe_D!K:K,1481+$I$3-1),INDEX(Classe_D!K:K,1501+$I$3-1),INDEX(Classe_D!K:K,1518+$I$3-1),INDEX(Classe_D!K:K,1535+$I$3-1),INDEX(Classe_D!K:K,1552+$I$3-1),INDEX(Classe_D!K:K,1572+$I$3-1),INDEX(Classe_D!K:K,1589+$I$3-1),INDEX(Classe_D!K:K,1606+$I$3-1),INDEX(Classe_D!K:K,1623+$I$3-1),INDEX(Classe_D!K:K,1643+$I$3-1),INDEX(Classe_D!K:K,1660+$I$3-1),INDEX(Classe_D!K:K,1677+$I$3-1),INDEX(Classe_D!K:K,1694+$I$3-1)),1),"")</f>
        <v/>
      </c>
      <c r="M48" s="328">
        <f>IFERROR(ROUND(AVERAGE(INDEX(Classe_D!K:K,1715+$I$3-1),INDEX(Classe_D!K:K,1732+$I$3-1),INDEX(Classe_D!K:K,1749+$I$3-1),INDEX(Classe_D!K:K,1766+$I$3-1),INDEX(Classe_D!K:K,1786+$I$3-1),INDEX(Classe_D!K:K,1803+$I$3-1),INDEX(Classe_D!K:K,1820+$I$3-1),INDEX(Classe_D!K:K,1837+$I$3-1),INDEX(Classe_D!K:K,1857+$I$3-1),INDEX(Classe_D!K:K,1874+$I$3-1),INDEX(Classe_D!K:K,1891+$I$3-1),INDEX(Classe_D!K:K,1908+$I$3-1),INDEX(Classe_D!K:K,1928+$I$3-1),INDEX(Classe_D!K:K,1945+$I$3-1),INDEX(Classe_D!K:K,1962+$I$3-1),INDEX(Classe_D!K:K,1979+$I$3-1),INDEX(Classe_D!K:K,1999+$I$3-1),INDEX(Classe_D!K:K,2016+$I$3-1),INDEX(Classe_D!K:K,2033+$I$3-1),INDEX(Classe_D!K:K,2050+$I$3-1),INDEX(Classe_D!K:K,2070+$I$3-1),INDEX(Classe_D!K:K,2087+$I$3-1),INDEX(Classe_D!K:K,2104+$I$3-1),INDEX(Classe_D!K:K,2121+$I$3-1),INDEX(Classe_D!K:K,2141+$I$3-1),INDEX(Classe_D!K:K,2158+$I$3-1),INDEX(Classe_D!K:K,2175+$I$3-1),INDEX(Classe_D!K:K,2192+$I$3-1),INDEX(Classe_D!K:K,2212+$I$3-1),INDEX(Classe_D!K:K,2229+$I$3-1),INDEX(Classe_D!K:K,2246+$I$3-1),INDEX(Classe_D!K:K,2263+$I$3-1),INDEX(Classe_D!K:K,2283+$I$3-1),INDEX(Classe_D!K:K,2300+$I$3-1),INDEX(Classe_D!K:K,2317+$I$3-1),INDEX(Classe_D!K:K,2334+$I$3-1),INDEX(Classe_D!K:K,2354+$I$3-1),INDEX(Classe_D!K:K,2371+$I$3-1),INDEX(Classe_D!K:K,2388+$I$3-1),INDEX(Classe_D!K:K,2405+$I$3-1),INDEX(Classe_D!K:K,2425+$I$3-1),INDEX(Classe_D!K:K,2442+$I$3-1),INDEX(Classe_D!K:K,2459+$I$3-1),INDEX(Classe_D!K:K,2476+$I$3-1),INDEX(Classe_D!K:K,2496+$I$3-1),INDEX(Classe_D!K:K,2513+$I$3-1),INDEX(Classe_D!K:K,2530+$I$3-1),INDEX(Classe_D!K:K,2547+$I$3-1)),1),"")</f>
        <v/>
      </c>
    </row>
    <row r="49" outlineLevel="1" ht="1.05" customHeight="1" s="185">
      <c r="A49" s="327" t="inlineStr">
        <is>
          <t>Expr. artistique</t>
        </is>
      </c>
      <c r="B49" s="328">
        <f>IFERROR(ROUND(AVERAGE(INDEX(Classe_A!L:L,9+$I$3-1),INDEX(Classe_A!L:L,26+$I$3-1),INDEX(Classe_A!L:L,43+$I$3-1),INDEX(Classe_A!L:L,60+$I$3-1),INDEX(Classe_A!L:L,80+$I$3-1),INDEX(Classe_A!L:L,97+$I$3-1),INDEX(Classe_A!L:L,114+$I$3-1),INDEX(Classe_A!L:L,131+$I$3-1),INDEX(Classe_A!L:L,151+$I$3-1),INDEX(Classe_A!L:L,168+$I$3-1),INDEX(Classe_A!L:L,185+$I$3-1),INDEX(Classe_A!L:L,202+$I$3-1),INDEX(Classe_A!L:L,222+$I$3-1),INDEX(Classe_A!L:L,239+$I$3-1),INDEX(Classe_A!L:L,256+$I$3-1),INDEX(Classe_A!L:L,273+$I$3-1),INDEX(Classe_A!L:L,293+$I$3-1),INDEX(Classe_A!L:L,310+$I$3-1),INDEX(Classe_A!L:L,327+$I$3-1),INDEX(Classe_A!L:L,344+$I$3-1),INDEX(Classe_A!L:L,364+$I$3-1),INDEX(Classe_A!L:L,381+$I$3-1),INDEX(Classe_A!L:L,398+$I$3-1),INDEX(Classe_A!L:L,415+$I$3-1),INDEX(Classe_A!L:L,435+$I$3-1),INDEX(Classe_A!L:L,452+$I$3-1),INDEX(Classe_A!L:L,469+$I$3-1),INDEX(Classe_A!L:L,486+$I$3-1),INDEX(Classe_A!L:L,506+$I$3-1),INDEX(Classe_A!L:L,523+$I$3-1),INDEX(Classe_A!L:L,540+$I$3-1),INDEX(Classe_A!L:L,557+$I$3-1),INDEX(Classe_A!L:L,577+$I$3-1),INDEX(Classe_A!L:L,594+$I$3-1),INDEX(Classe_A!L:L,611+$I$3-1),INDEX(Classe_A!L:L,628+$I$3-1),INDEX(Classe_A!L:L,648+$I$3-1),INDEX(Classe_A!L:L,665+$I$3-1),INDEX(Classe_A!L:L,682+$I$3-1),INDEX(Classe_A!L:L,699+$I$3-1),INDEX(Classe_A!L:L,719+$I$3-1),INDEX(Classe_A!L:L,736+$I$3-1),INDEX(Classe_A!L:L,753+$I$3-1),INDEX(Classe_A!L:L,770+$I$3-1),INDEX(Classe_A!L:L,790+$I$3-1),INDEX(Classe_A!L:L,807+$I$3-1),INDEX(Classe_A!L:L,824+$I$3-1),INDEX(Classe_A!L:L,841+$I$3-1)),1),"")</f>
        <v/>
      </c>
      <c r="C49" s="328">
        <f>IFERROR(ROUND(AVERAGE(INDEX(Classe_A!L:L,862+$I$3-1),INDEX(Classe_A!L:L,879+$I$3-1),INDEX(Classe_A!L:L,896+$I$3-1),INDEX(Classe_A!L:L,913+$I$3-1),INDEX(Classe_A!L:L,933+$I$3-1),INDEX(Classe_A!L:L,950+$I$3-1),INDEX(Classe_A!L:L,967+$I$3-1),INDEX(Classe_A!L:L,984+$I$3-1),INDEX(Classe_A!L:L,1004+$I$3-1),INDEX(Classe_A!L:L,1021+$I$3-1),INDEX(Classe_A!L:L,1038+$I$3-1),INDEX(Classe_A!L:L,1055+$I$3-1),INDEX(Classe_A!L:L,1075+$I$3-1),INDEX(Classe_A!L:L,1092+$I$3-1),INDEX(Classe_A!L:L,1109+$I$3-1),INDEX(Classe_A!L:L,1126+$I$3-1),INDEX(Classe_A!L:L,1146+$I$3-1),INDEX(Classe_A!L:L,1163+$I$3-1),INDEX(Classe_A!L:L,1180+$I$3-1),INDEX(Classe_A!L:L,1197+$I$3-1),INDEX(Classe_A!L:L,1217+$I$3-1),INDEX(Classe_A!L:L,1234+$I$3-1),INDEX(Classe_A!L:L,1251+$I$3-1),INDEX(Classe_A!L:L,1268+$I$3-1),INDEX(Classe_A!L:L,1288+$I$3-1),INDEX(Classe_A!L:L,1305+$I$3-1),INDEX(Classe_A!L:L,1322+$I$3-1),INDEX(Classe_A!L:L,1339+$I$3-1),INDEX(Classe_A!L:L,1359+$I$3-1),INDEX(Classe_A!L:L,1376+$I$3-1),INDEX(Classe_A!L:L,1393+$I$3-1),INDEX(Classe_A!L:L,1410+$I$3-1),INDEX(Classe_A!L:L,1430+$I$3-1),INDEX(Classe_A!L:L,1447+$I$3-1),INDEX(Classe_A!L:L,1464+$I$3-1),INDEX(Classe_A!L:L,1481+$I$3-1),INDEX(Classe_A!L:L,1501+$I$3-1),INDEX(Classe_A!L:L,1518+$I$3-1),INDEX(Classe_A!L:L,1535+$I$3-1),INDEX(Classe_A!L:L,1552+$I$3-1),INDEX(Classe_A!L:L,1572+$I$3-1),INDEX(Classe_A!L:L,1589+$I$3-1),INDEX(Classe_A!L:L,1606+$I$3-1),INDEX(Classe_A!L:L,1623+$I$3-1),INDEX(Classe_A!L:L,1643+$I$3-1),INDEX(Classe_A!L:L,1660+$I$3-1),INDEX(Classe_A!L:L,1677+$I$3-1),INDEX(Classe_A!L:L,1694+$I$3-1)),1),"")</f>
        <v/>
      </c>
      <c r="D49" s="328">
        <f>IFERROR(ROUND(AVERAGE(INDEX(Classe_A!L:L,1715+$I$3-1),INDEX(Classe_A!L:L,1732+$I$3-1),INDEX(Classe_A!L:L,1749+$I$3-1),INDEX(Classe_A!L:L,1766+$I$3-1),INDEX(Classe_A!L:L,1786+$I$3-1),INDEX(Classe_A!L:L,1803+$I$3-1),INDEX(Classe_A!L:L,1820+$I$3-1),INDEX(Classe_A!L:L,1837+$I$3-1),INDEX(Classe_A!L:L,1857+$I$3-1),INDEX(Classe_A!L:L,1874+$I$3-1),INDEX(Classe_A!L:L,1891+$I$3-1),INDEX(Classe_A!L:L,1908+$I$3-1),INDEX(Classe_A!L:L,1928+$I$3-1),INDEX(Classe_A!L:L,1945+$I$3-1),INDEX(Classe_A!L:L,1962+$I$3-1),INDEX(Classe_A!L:L,1979+$I$3-1),INDEX(Classe_A!L:L,1999+$I$3-1),INDEX(Classe_A!L:L,2016+$I$3-1),INDEX(Classe_A!L:L,2033+$I$3-1),INDEX(Classe_A!L:L,2050+$I$3-1),INDEX(Classe_A!L:L,2070+$I$3-1),INDEX(Classe_A!L:L,2087+$I$3-1),INDEX(Classe_A!L:L,2104+$I$3-1),INDEX(Classe_A!L:L,2121+$I$3-1),INDEX(Classe_A!L:L,2141+$I$3-1),INDEX(Classe_A!L:L,2158+$I$3-1),INDEX(Classe_A!L:L,2175+$I$3-1),INDEX(Classe_A!L:L,2192+$I$3-1),INDEX(Classe_A!L:L,2212+$I$3-1),INDEX(Classe_A!L:L,2229+$I$3-1),INDEX(Classe_A!L:L,2246+$I$3-1),INDEX(Classe_A!L:L,2263+$I$3-1),INDEX(Classe_A!L:L,2283+$I$3-1),INDEX(Classe_A!L:L,2300+$I$3-1),INDEX(Classe_A!L:L,2317+$I$3-1),INDEX(Classe_A!L:L,2334+$I$3-1),INDEX(Classe_A!L:L,2354+$I$3-1),INDEX(Classe_A!L:L,2371+$I$3-1),INDEX(Classe_A!L:L,2388+$I$3-1),INDEX(Classe_A!L:L,2405+$I$3-1),INDEX(Classe_A!L:L,2425+$I$3-1),INDEX(Classe_A!L:L,2442+$I$3-1),INDEX(Classe_A!L:L,2459+$I$3-1),INDEX(Classe_A!L:L,2476+$I$3-1),INDEX(Classe_A!L:L,2496+$I$3-1),INDEX(Classe_A!L:L,2513+$I$3-1),INDEX(Classe_A!L:L,2530+$I$3-1),INDEX(Classe_A!L:L,2547+$I$3-1)),1),"")</f>
        <v/>
      </c>
      <c r="E49" s="328">
        <f>IFERROR(ROUND(AVERAGE(INDEX(Classe_B!L:L,9+$I$3-1),INDEX(Classe_B!L:L,26+$I$3-1),INDEX(Classe_B!L:L,43+$I$3-1),INDEX(Classe_B!L:L,60+$I$3-1),INDEX(Classe_B!L:L,80+$I$3-1),INDEX(Classe_B!L:L,97+$I$3-1),INDEX(Classe_B!L:L,114+$I$3-1),INDEX(Classe_B!L:L,131+$I$3-1),INDEX(Classe_B!L:L,151+$I$3-1),INDEX(Classe_B!L:L,168+$I$3-1),INDEX(Classe_B!L:L,185+$I$3-1),INDEX(Classe_B!L:L,202+$I$3-1),INDEX(Classe_B!L:L,222+$I$3-1),INDEX(Classe_B!L:L,239+$I$3-1),INDEX(Classe_B!L:L,256+$I$3-1),INDEX(Classe_B!L:L,273+$I$3-1),INDEX(Classe_B!L:L,293+$I$3-1),INDEX(Classe_B!L:L,310+$I$3-1),INDEX(Classe_B!L:L,327+$I$3-1),INDEX(Classe_B!L:L,344+$I$3-1),INDEX(Classe_B!L:L,364+$I$3-1),INDEX(Classe_B!L:L,381+$I$3-1),INDEX(Classe_B!L:L,398+$I$3-1),INDEX(Classe_B!L:L,415+$I$3-1),INDEX(Classe_B!L:L,435+$I$3-1),INDEX(Classe_B!L:L,452+$I$3-1),INDEX(Classe_B!L:L,469+$I$3-1),INDEX(Classe_B!L:L,486+$I$3-1),INDEX(Classe_B!L:L,506+$I$3-1),INDEX(Classe_B!L:L,523+$I$3-1),INDEX(Classe_B!L:L,540+$I$3-1),INDEX(Classe_B!L:L,557+$I$3-1),INDEX(Classe_B!L:L,577+$I$3-1),INDEX(Classe_B!L:L,594+$I$3-1),INDEX(Classe_B!L:L,611+$I$3-1),INDEX(Classe_B!L:L,628+$I$3-1),INDEX(Classe_B!L:L,648+$I$3-1),INDEX(Classe_B!L:L,665+$I$3-1),INDEX(Classe_B!L:L,682+$I$3-1),INDEX(Classe_B!L:L,699+$I$3-1),INDEX(Classe_B!L:L,719+$I$3-1),INDEX(Classe_B!L:L,736+$I$3-1),INDEX(Classe_B!L:L,753+$I$3-1),INDEX(Classe_B!L:L,770+$I$3-1),INDEX(Classe_B!L:L,790+$I$3-1),INDEX(Classe_B!L:L,807+$I$3-1),INDEX(Classe_B!L:L,824+$I$3-1),INDEX(Classe_B!L:L,841+$I$3-1)),1),"")</f>
        <v/>
      </c>
      <c r="F49" s="328">
        <f>IFERROR(ROUND(AVERAGE(INDEX(Classe_B!L:L,862+$I$3-1),INDEX(Classe_B!L:L,879+$I$3-1),INDEX(Classe_B!L:L,896+$I$3-1),INDEX(Classe_B!L:L,913+$I$3-1),INDEX(Classe_B!L:L,933+$I$3-1),INDEX(Classe_B!L:L,950+$I$3-1),INDEX(Classe_B!L:L,967+$I$3-1),INDEX(Classe_B!L:L,984+$I$3-1),INDEX(Classe_B!L:L,1004+$I$3-1),INDEX(Classe_B!L:L,1021+$I$3-1),INDEX(Classe_B!L:L,1038+$I$3-1),INDEX(Classe_B!L:L,1055+$I$3-1),INDEX(Classe_B!L:L,1075+$I$3-1),INDEX(Classe_B!L:L,1092+$I$3-1),INDEX(Classe_B!L:L,1109+$I$3-1),INDEX(Classe_B!L:L,1126+$I$3-1),INDEX(Classe_B!L:L,1146+$I$3-1),INDEX(Classe_B!L:L,1163+$I$3-1),INDEX(Classe_B!L:L,1180+$I$3-1),INDEX(Classe_B!L:L,1197+$I$3-1),INDEX(Classe_B!L:L,1217+$I$3-1),INDEX(Classe_B!L:L,1234+$I$3-1),INDEX(Classe_B!L:L,1251+$I$3-1),INDEX(Classe_B!L:L,1268+$I$3-1),INDEX(Classe_B!L:L,1288+$I$3-1),INDEX(Classe_B!L:L,1305+$I$3-1),INDEX(Classe_B!L:L,1322+$I$3-1),INDEX(Classe_B!L:L,1339+$I$3-1),INDEX(Classe_B!L:L,1359+$I$3-1),INDEX(Classe_B!L:L,1376+$I$3-1),INDEX(Classe_B!L:L,1393+$I$3-1),INDEX(Classe_B!L:L,1410+$I$3-1),INDEX(Classe_B!L:L,1430+$I$3-1),INDEX(Classe_B!L:L,1447+$I$3-1),INDEX(Classe_B!L:L,1464+$I$3-1),INDEX(Classe_B!L:L,1481+$I$3-1),INDEX(Classe_B!L:L,1501+$I$3-1),INDEX(Classe_B!L:L,1518+$I$3-1),INDEX(Classe_B!L:L,1535+$I$3-1),INDEX(Classe_B!L:L,1552+$I$3-1),INDEX(Classe_B!L:L,1572+$I$3-1),INDEX(Classe_B!L:L,1589+$I$3-1),INDEX(Classe_B!L:L,1606+$I$3-1),INDEX(Classe_B!L:L,1623+$I$3-1),INDEX(Classe_B!L:L,1643+$I$3-1),INDEX(Classe_B!L:L,1660+$I$3-1),INDEX(Classe_B!L:L,1677+$I$3-1),INDEX(Classe_B!L:L,1694+$I$3-1)),1),"")</f>
        <v/>
      </c>
      <c r="G49" s="328">
        <f>IFERROR(ROUND(AVERAGE(INDEX(Classe_B!L:L,1715+$I$3-1),INDEX(Classe_B!L:L,1732+$I$3-1),INDEX(Classe_B!L:L,1749+$I$3-1),INDEX(Classe_B!L:L,1766+$I$3-1),INDEX(Classe_B!L:L,1786+$I$3-1),INDEX(Classe_B!L:L,1803+$I$3-1),INDEX(Classe_B!L:L,1820+$I$3-1),INDEX(Classe_B!L:L,1837+$I$3-1),INDEX(Classe_B!L:L,1857+$I$3-1),INDEX(Classe_B!L:L,1874+$I$3-1),INDEX(Classe_B!L:L,1891+$I$3-1),INDEX(Classe_B!L:L,1908+$I$3-1),INDEX(Classe_B!L:L,1928+$I$3-1),INDEX(Classe_B!L:L,1945+$I$3-1),INDEX(Classe_B!L:L,1962+$I$3-1),INDEX(Classe_B!L:L,1979+$I$3-1),INDEX(Classe_B!L:L,1999+$I$3-1),INDEX(Classe_B!L:L,2016+$I$3-1),INDEX(Classe_B!L:L,2033+$I$3-1),INDEX(Classe_B!L:L,2050+$I$3-1),INDEX(Classe_B!L:L,2070+$I$3-1),INDEX(Classe_B!L:L,2087+$I$3-1),INDEX(Classe_B!L:L,2104+$I$3-1),INDEX(Classe_B!L:L,2121+$I$3-1),INDEX(Classe_B!L:L,2141+$I$3-1),INDEX(Classe_B!L:L,2158+$I$3-1),INDEX(Classe_B!L:L,2175+$I$3-1),INDEX(Classe_B!L:L,2192+$I$3-1),INDEX(Classe_B!L:L,2212+$I$3-1),INDEX(Classe_B!L:L,2229+$I$3-1),INDEX(Classe_B!L:L,2246+$I$3-1),INDEX(Classe_B!L:L,2263+$I$3-1),INDEX(Classe_B!L:L,2283+$I$3-1),INDEX(Classe_B!L:L,2300+$I$3-1),INDEX(Classe_B!L:L,2317+$I$3-1),INDEX(Classe_B!L:L,2334+$I$3-1),INDEX(Classe_B!L:L,2354+$I$3-1),INDEX(Classe_B!L:L,2371+$I$3-1),INDEX(Classe_B!L:L,2388+$I$3-1),INDEX(Classe_B!L:L,2405+$I$3-1),INDEX(Classe_B!L:L,2425+$I$3-1),INDEX(Classe_B!L:L,2442+$I$3-1),INDEX(Classe_B!L:L,2459+$I$3-1),INDEX(Classe_B!L:L,2476+$I$3-1),INDEX(Classe_B!L:L,2496+$I$3-1),INDEX(Classe_B!L:L,2513+$I$3-1),INDEX(Classe_B!L:L,2530+$I$3-1),INDEX(Classe_B!L:L,2547+$I$3-1)),1),"")</f>
        <v/>
      </c>
      <c r="H49" s="328">
        <f>IFERROR(ROUND(AVERAGE(INDEX(Classe_C!L:L,9+$I$3-1),INDEX(Classe_C!L:L,26+$I$3-1),INDEX(Classe_C!L:L,43+$I$3-1),INDEX(Classe_C!L:L,60+$I$3-1),INDEX(Classe_C!L:L,80+$I$3-1),INDEX(Classe_C!L:L,97+$I$3-1),INDEX(Classe_C!L:L,114+$I$3-1),INDEX(Classe_C!L:L,131+$I$3-1),INDEX(Classe_C!L:L,151+$I$3-1),INDEX(Classe_C!L:L,168+$I$3-1),INDEX(Classe_C!L:L,185+$I$3-1),INDEX(Classe_C!L:L,202+$I$3-1),INDEX(Classe_C!L:L,222+$I$3-1),INDEX(Classe_C!L:L,239+$I$3-1),INDEX(Classe_C!L:L,256+$I$3-1),INDEX(Classe_C!L:L,273+$I$3-1),INDEX(Classe_C!L:L,293+$I$3-1),INDEX(Classe_C!L:L,310+$I$3-1),INDEX(Classe_C!L:L,327+$I$3-1),INDEX(Classe_C!L:L,344+$I$3-1),INDEX(Classe_C!L:L,364+$I$3-1),INDEX(Classe_C!L:L,381+$I$3-1),INDEX(Classe_C!L:L,398+$I$3-1),INDEX(Classe_C!L:L,415+$I$3-1),INDEX(Classe_C!L:L,435+$I$3-1),INDEX(Classe_C!L:L,452+$I$3-1),INDEX(Classe_C!L:L,469+$I$3-1),INDEX(Classe_C!L:L,486+$I$3-1),INDEX(Classe_C!L:L,506+$I$3-1),INDEX(Classe_C!L:L,523+$I$3-1),INDEX(Classe_C!L:L,540+$I$3-1),INDEX(Classe_C!L:L,557+$I$3-1),INDEX(Classe_C!L:L,577+$I$3-1),INDEX(Classe_C!L:L,594+$I$3-1),INDEX(Classe_C!L:L,611+$I$3-1),INDEX(Classe_C!L:L,628+$I$3-1),INDEX(Classe_C!L:L,648+$I$3-1),INDEX(Classe_C!L:L,665+$I$3-1),INDEX(Classe_C!L:L,682+$I$3-1),INDEX(Classe_C!L:L,699+$I$3-1),INDEX(Classe_C!L:L,719+$I$3-1),INDEX(Classe_C!L:L,736+$I$3-1),INDEX(Classe_C!L:L,753+$I$3-1),INDEX(Classe_C!L:L,770+$I$3-1),INDEX(Classe_C!L:L,790+$I$3-1),INDEX(Classe_C!L:L,807+$I$3-1),INDEX(Classe_C!L:L,824+$I$3-1),INDEX(Classe_C!L:L,841+$I$3-1)),1),"")</f>
        <v/>
      </c>
      <c r="I49" s="328">
        <f>IFERROR(ROUND(AVERAGE(INDEX(Classe_C!L:L,862+$I$3-1),INDEX(Classe_C!L:L,879+$I$3-1),INDEX(Classe_C!L:L,896+$I$3-1),INDEX(Classe_C!L:L,913+$I$3-1),INDEX(Classe_C!L:L,933+$I$3-1),INDEX(Classe_C!L:L,950+$I$3-1),INDEX(Classe_C!L:L,967+$I$3-1),INDEX(Classe_C!L:L,984+$I$3-1),INDEX(Classe_C!L:L,1004+$I$3-1),INDEX(Classe_C!L:L,1021+$I$3-1),INDEX(Classe_C!L:L,1038+$I$3-1),INDEX(Classe_C!L:L,1055+$I$3-1),INDEX(Classe_C!L:L,1075+$I$3-1),INDEX(Classe_C!L:L,1092+$I$3-1),INDEX(Classe_C!L:L,1109+$I$3-1),INDEX(Classe_C!L:L,1126+$I$3-1),INDEX(Classe_C!L:L,1146+$I$3-1),INDEX(Classe_C!L:L,1163+$I$3-1),INDEX(Classe_C!L:L,1180+$I$3-1),INDEX(Classe_C!L:L,1197+$I$3-1),INDEX(Classe_C!L:L,1217+$I$3-1),INDEX(Classe_C!L:L,1234+$I$3-1),INDEX(Classe_C!L:L,1251+$I$3-1),INDEX(Classe_C!L:L,1268+$I$3-1),INDEX(Classe_C!L:L,1288+$I$3-1),INDEX(Classe_C!L:L,1305+$I$3-1),INDEX(Classe_C!L:L,1322+$I$3-1),INDEX(Classe_C!L:L,1339+$I$3-1),INDEX(Classe_C!L:L,1359+$I$3-1),INDEX(Classe_C!L:L,1376+$I$3-1),INDEX(Classe_C!L:L,1393+$I$3-1),INDEX(Classe_C!L:L,1410+$I$3-1),INDEX(Classe_C!L:L,1430+$I$3-1),INDEX(Classe_C!L:L,1447+$I$3-1),INDEX(Classe_C!L:L,1464+$I$3-1),INDEX(Classe_C!L:L,1481+$I$3-1),INDEX(Classe_C!L:L,1501+$I$3-1),INDEX(Classe_C!L:L,1518+$I$3-1),INDEX(Classe_C!L:L,1535+$I$3-1),INDEX(Classe_C!L:L,1552+$I$3-1),INDEX(Classe_C!L:L,1572+$I$3-1),INDEX(Classe_C!L:L,1589+$I$3-1),INDEX(Classe_C!L:L,1606+$I$3-1),INDEX(Classe_C!L:L,1623+$I$3-1),INDEX(Classe_C!L:L,1643+$I$3-1),INDEX(Classe_C!L:L,1660+$I$3-1),INDEX(Classe_C!L:L,1677+$I$3-1),INDEX(Classe_C!L:L,1694+$I$3-1)),1),"")</f>
        <v/>
      </c>
      <c r="J49" s="328">
        <f>IFERROR(ROUND(AVERAGE(INDEX(Classe_C!L:L,1715+$I$3-1),INDEX(Classe_C!L:L,1732+$I$3-1),INDEX(Classe_C!L:L,1749+$I$3-1),INDEX(Classe_C!L:L,1766+$I$3-1),INDEX(Classe_C!L:L,1786+$I$3-1),INDEX(Classe_C!L:L,1803+$I$3-1),INDEX(Classe_C!L:L,1820+$I$3-1),INDEX(Classe_C!L:L,1837+$I$3-1),INDEX(Classe_C!L:L,1857+$I$3-1),INDEX(Classe_C!L:L,1874+$I$3-1),INDEX(Classe_C!L:L,1891+$I$3-1),INDEX(Classe_C!L:L,1908+$I$3-1),INDEX(Classe_C!L:L,1928+$I$3-1),INDEX(Classe_C!L:L,1945+$I$3-1),INDEX(Classe_C!L:L,1962+$I$3-1),INDEX(Classe_C!L:L,1979+$I$3-1),INDEX(Classe_C!L:L,1999+$I$3-1),INDEX(Classe_C!L:L,2016+$I$3-1),INDEX(Classe_C!L:L,2033+$I$3-1),INDEX(Classe_C!L:L,2050+$I$3-1),INDEX(Classe_C!L:L,2070+$I$3-1),INDEX(Classe_C!L:L,2087+$I$3-1),INDEX(Classe_C!L:L,2104+$I$3-1),INDEX(Classe_C!L:L,2121+$I$3-1),INDEX(Classe_C!L:L,2141+$I$3-1),INDEX(Classe_C!L:L,2158+$I$3-1),INDEX(Classe_C!L:L,2175+$I$3-1),INDEX(Classe_C!L:L,2192+$I$3-1),INDEX(Classe_C!L:L,2212+$I$3-1),INDEX(Classe_C!L:L,2229+$I$3-1),INDEX(Classe_C!L:L,2246+$I$3-1),INDEX(Classe_C!L:L,2263+$I$3-1),INDEX(Classe_C!L:L,2283+$I$3-1),INDEX(Classe_C!L:L,2300+$I$3-1),INDEX(Classe_C!L:L,2317+$I$3-1),INDEX(Classe_C!L:L,2334+$I$3-1),INDEX(Classe_C!L:L,2354+$I$3-1),INDEX(Classe_C!L:L,2371+$I$3-1),INDEX(Classe_C!L:L,2388+$I$3-1),INDEX(Classe_C!L:L,2405+$I$3-1),INDEX(Classe_C!L:L,2425+$I$3-1),INDEX(Classe_C!L:L,2442+$I$3-1),INDEX(Classe_C!L:L,2459+$I$3-1),INDEX(Classe_C!L:L,2476+$I$3-1),INDEX(Classe_C!L:L,2496+$I$3-1),INDEX(Classe_C!L:L,2513+$I$3-1),INDEX(Classe_C!L:L,2530+$I$3-1),INDEX(Classe_C!L:L,2547+$I$3-1)),1),"")</f>
        <v/>
      </c>
      <c r="K49" s="328">
        <f>IFERROR(ROUND(AVERAGE(INDEX(Classe_D!L:L,9+$I$3-1),INDEX(Classe_D!L:L,26+$I$3-1),INDEX(Classe_D!L:L,43+$I$3-1),INDEX(Classe_D!L:L,60+$I$3-1),INDEX(Classe_D!L:L,80+$I$3-1),INDEX(Classe_D!L:L,97+$I$3-1),INDEX(Classe_D!L:L,114+$I$3-1),INDEX(Classe_D!L:L,131+$I$3-1),INDEX(Classe_D!L:L,151+$I$3-1),INDEX(Classe_D!L:L,168+$I$3-1),INDEX(Classe_D!L:L,185+$I$3-1),INDEX(Classe_D!L:L,202+$I$3-1),INDEX(Classe_D!L:L,222+$I$3-1),INDEX(Classe_D!L:L,239+$I$3-1),INDEX(Classe_D!L:L,256+$I$3-1),INDEX(Classe_D!L:L,273+$I$3-1),INDEX(Classe_D!L:L,293+$I$3-1),INDEX(Classe_D!L:L,310+$I$3-1),INDEX(Classe_D!L:L,327+$I$3-1),INDEX(Classe_D!L:L,344+$I$3-1),INDEX(Classe_D!L:L,364+$I$3-1),INDEX(Classe_D!L:L,381+$I$3-1),INDEX(Classe_D!L:L,398+$I$3-1),INDEX(Classe_D!L:L,415+$I$3-1),INDEX(Classe_D!L:L,435+$I$3-1),INDEX(Classe_D!L:L,452+$I$3-1),INDEX(Classe_D!L:L,469+$I$3-1),INDEX(Classe_D!L:L,486+$I$3-1),INDEX(Classe_D!L:L,506+$I$3-1),INDEX(Classe_D!L:L,523+$I$3-1),INDEX(Classe_D!L:L,540+$I$3-1),INDEX(Classe_D!L:L,557+$I$3-1),INDEX(Classe_D!L:L,577+$I$3-1),INDEX(Classe_D!L:L,594+$I$3-1),INDEX(Classe_D!L:L,611+$I$3-1),INDEX(Classe_D!L:L,628+$I$3-1),INDEX(Classe_D!L:L,648+$I$3-1),INDEX(Classe_D!L:L,665+$I$3-1),INDEX(Classe_D!L:L,682+$I$3-1),INDEX(Classe_D!L:L,699+$I$3-1),INDEX(Classe_D!L:L,719+$I$3-1),INDEX(Classe_D!L:L,736+$I$3-1),INDEX(Classe_D!L:L,753+$I$3-1),INDEX(Classe_D!L:L,770+$I$3-1),INDEX(Classe_D!L:L,790+$I$3-1),INDEX(Classe_D!L:L,807+$I$3-1),INDEX(Classe_D!L:L,824+$I$3-1),INDEX(Classe_D!L:L,841+$I$3-1)),1),"")</f>
        <v/>
      </c>
      <c r="L49" s="328">
        <f>IFERROR(ROUND(AVERAGE(INDEX(Classe_D!L:L,862+$I$3-1),INDEX(Classe_D!L:L,879+$I$3-1),INDEX(Classe_D!L:L,896+$I$3-1),INDEX(Classe_D!L:L,913+$I$3-1),INDEX(Classe_D!L:L,933+$I$3-1),INDEX(Classe_D!L:L,950+$I$3-1),INDEX(Classe_D!L:L,967+$I$3-1),INDEX(Classe_D!L:L,984+$I$3-1),INDEX(Classe_D!L:L,1004+$I$3-1),INDEX(Classe_D!L:L,1021+$I$3-1),INDEX(Classe_D!L:L,1038+$I$3-1),INDEX(Classe_D!L:L,1055+$I$3-1),INDEX(Classe_D!L:L,1075+$I$3-1),INDEX(Classe_D!L:L,1092+$I$3-1),INDEX(Classe_D!L:L,1109+$I$3-1),INDEX(Classe_D!L:L,1126+$I$3-1),INDEX(Classe_D!L:L,1146+$I$3-1),INDEX(Classe_D!L:L,1163+$I$3-1),INDEX(Classe_D!L:L,1180+$I$3-1),INDEX(Classe_D!L:L,1197+$I$3-1),INDEX(Classe_D!L:L,1217+$I$3-1),INDEX(Classe_D!L:L,1234+$I$3-1),INDEX(Classe_D!L:L,1251+$I$3-1),INDEX(Classe_D!L:L,1268+$I$3-1),INDEX(Classe_D!L:L,1288+$I$3-1),INDEX(Classe_D!L:L,1305+$I$3-1),INDEX(Classe_D!L:L,1322+$I$3-1),INDEX(Classe_D!L:L,1339+$I$3-1),INDEX(Classe_D!L:L,1359+$I$3-1),INDEX(Classe_D!L:L,1376+$I$3-1),INDEX(Classe_D!L:L,1393+$I$3-1),INDEX(Classe_D!L:L,1410+$I$3-1),INDEX(Classe_D!L:L,1430+$I$3-1),INDEX(Classe_D!L:L,1447+$I$3-1),INDEX(Classe_D!L:L,1464+$I$3-1),INDEX(Classe_D!L:L,1481+$I$3-1),INDEX(Classe_D!L:L,1501+$I$3-1),INDEX(Classe_D!L:L,1518+$I$3-1),INDEX(Classe_D!L:L,1535+$I$3-1),INDEX(Classe_D!L:L,1552+$I$3-1),INDEX(Classe_D!L:L,1572+$I$3-1),INDEX(Classe_D!L:L,1589+$I$3-1),INDEX(Classe_D!L:L,1606+$I$3-1),INDEX(Classe_D!L:L,1623+$I$3-1),INDEX(Classe_D!L:L,1643+$I$3-1),INDEX(Classe_D!L:L,1660+$I$3-1),INDEX(Classe_D!L:L,1677+$I$3-1),INDEX(Classe_D!L:L,1694+$I$3-1)),1),"")</f>
        <v/>
      </c>
      <c r="M49" s="328">
        <f>IFERROR(ROUND(AVERAGE(INDEX(Classe_D!L:L,1715+$I$3-1),INDEX(Classe_D!L:L,1732+$I$3-1),INDEX(Classe_D!L:L,1749+$I$3-1),INDEX(Classe_D!L:L,1766+$I$3-1),INDEX(Classe_D!L:L,1786+$I$3-1),INDEX(Classe_D!L:L,1803+$I$3-1),INDEX(Classe_D!L:L,1820+$I$3-1),INDEX(Classe_D!L:L,1837+$I$3-1),INDEX(Classe_D!L:L,1857+$I$3-1),INDEX(Classe_D!L:L,1874+$I$3-1),INDEX(Classe_D!L:L,1891+$I$3-1),INDEX(Classe_D!L:L,1908+$I$3-1),INDEX(Classe_D!L:L,1928+$I$3-1),INDEX(Classe_D!L:L,1945+$I$3-1),INDEX(Classe_D!L:L,1962+$I$3-1),INDEX(Classe_D!L:L,1979+$I$3-1),INDEX(Classe_D!L:L,1999+$I$3-1),INDEX(Classe_D!L:L,2016+$I$3-1),INDEX(Classe_D!L:L,2033+$I$3-1),INDEX(Classe_D!L:L,2050+$I$3-1),INDEX(Classe_D!L:L,2070+$I$3-1),INDEX(Classe_D!L:L,2087+$I$3-1),INDEX(Classe_D!L:L,2104+$I$3-1),INDEX(Classe_D!L:L,2121+$I$3-1),INDEX(Classe_D!L:L,2141+$I$3-1),INDEX(Classe_D!L:L,2158+$I$3-1),INDEX(Classe_D!L:L,2175+$I$3-1),INDEX(Classe_D!L:L,2192+$I$3-1),INDEX(Classe_D!L:L,2212+$I$3-1),INDEX(Classe_D!L:L,2229+$I$3-1),INDEX(Classe_D!L:L,2246+$I$3-1),INDEX(Classe_D!L:L,2263+$I$3-1),INDEX(Classe_D!L:L,2283+$I$3-1),INDEX(Classe_D!L:L,2300+$I$3-1),INDEX(Classe_D!L:L,2317+$I$3-1),INDEX(Classe_D!L:L,2334+$I$3-1),INDEX(Classe_D!L:L,2354+$I$3-1),INDEX(Classe_D!L:L,2371+$I$3-1),INDEX(Classe_D!L:L,2388+$I$3-1),INDEX(Classe_D!L:L,2405+$I$3-1),INDEX(Classe_D!L:L,2425+$I$3-1),INDEX(Classe_D!L:L,2442+$I$3-1),INDEX(Classe_D!L:L,2459+$I$3-1),INDEX(Classe_D!L:L,2476+$I$3-1),INDEX(Classe_D!L:L,2496+$I$3-1),INDEX(Classe_D!L:L,2513+$I$3-1),INDEX(Classe_D!L:L,2530+$I$3-1),INDEX(Classe_D!L:L,2547+$I$3-1)),1),"")</f>
        <v/>
      </c>
    </row>
    <row r="50" outlineLevel="1" ht="1.05" customHeight="1" s="185">
      <c r="A50" s="327" t="inlineStr">
        <is>
          <t>Expr. corporelle</t>
        </is>
      </c>
      <c r="B50" s="328">
        <f>IFERROR(ROUND(AVERAGE(INDEX(Classe_A!M:M,9+$I$3-1),INDEX(Classe_A!M:M,26+$I$3-1),INDEX(Classe_A!M:M,43+$I$3-1),INDEX(Classe_A!M:M,60+$I$3-1),INDEX(Classe_A!M:M,80+$I$3-1),INDEX(Classe_A!M:M,97+$I$3-1),INDEX(Classe_A!M:M,114+$I$3-1),INDEX(Classe_A!M:M,131+$I$3-1),INDEX(Classe_A!M:M,151+$I$3-1),INDEX(Classe_A!M:M,168+$I$3-1),INDEX(Classe_A!M:M,185+$I$3-1),INDEX(Classe_A!M:M,202+$I$3-1),INDEX(Classe_A!M:M,222+$I$3-1),INDEX(Classe_A!M:M,239+$I$3-1),INDEX(Classe_A!M:M,256+$I$3-1),INDEX(Classe_A!M:M,273+$I$3-1),INDEX(Classe_A!M:M,293+$I$3-1),INDEX(Classe_A!M:M,310+$I$3-1),INDEX(Classe_A!M:M,327+$I$3-1),INDEX(Classe_A!M:M,344+$I$3-1),INDEX(Classe_A!M:M,364+$I$3-1),INDEX(Classe_A!M:M,381+$I$3-1),INDEX(Classe_A!M:M,398+$I$3-1),INDEX(Classe_A!M:M,415+$I$3-1),INDEX(Classe_A!M:M,435+$I$3-1),INDEX(Classe_A!M:M,452+$I$3-1),INDEX(Classe_A!M:M,469+$I$3-1),INDEX(Classe_A!M:M,486+$I$3-1),INDEX(Classe_A!M:M,506+$I$3-1),INDEX(Classe_A!M:M,523+$I$3-1),INDEX(Classe_A!M:M,540+$I$3-1),INDEX(Classe_A!M:M,557+$I$3-1),INDEX(Classe_A!M:M,577+$I$3-1),INDEX(Classe_A!M:M,594+$I$3-1),INDEX(Classe_A!M:M,611+$I$3-1),INDEX(Classe_A!M:M,628+$I$3-1),INDEX(Classe_A!M:M,648+$I$3-1),INDEX(Classe_A!M:M,665+$I$3-1),INDEX(Classe_A!M:M,682+$I$3-1),INDEX(Classe_A!M:M,699+$I$3-1),INDEX(Classe_A!M:M,719+$I$3-1),INDEX(Classe_A!M:M,736+$I$3-1),INDEX(Classe_A!M:M,753+$I$3-1),INDEX(Classe_A!M:M,770+$I$3-1),INDEX(Classe_A!M:M,790+$I$3-1),INDEX(Classe_A!M:M,807+$I$3-1),INDEX(Classe_A!M:M,824+$I$3-1),INDEX(Classe_A!M:M,841+$I$3-1)),1),"")</f>
        <v/>
      </c>
      <c r="C50" s="328">
        <f>IFERROR(ROUND(AVERAGE(INDEX(Classe_A!M:M,862+$I$3-1),INDEX(Classe_A!M:M,879+$I$3-1),INDEX(Classe_A!M:M,896+$I$3-1),INDEX(Classe_A!M:M,913+$I$3-1),INDEX(Classe_A!M:M,933+$I$3-1),INDEX(Classe_A!M:M,950+$I$3-1),INDEX(Classe_A!M:M,967+$I$3-1),INDEX(Classe_A!M:M,984+$I$3-1),INDEX(Classe_A!M:M,1004+$I$3-1),INDEX(Classe_A!M:M,1021+$I$3-1),INDEX(Classe_A!M:M,1038+$I$3-1),INDEX(Classe_A!M:M,1055+$I$3-1),INDEX(Classe_A!M:M,1075+$I$3-1),INDEX(Classe_A!M:M,1092+$I$3-1),INDEX(Classe_A!M:M,1109+$I$3-1),INDEX(Classe_A!M:M,1126+$I$3-1),INDEX(Classe_A!M:M,1146+$I$3-1),INDEX(Classe_A!M:M,1163+$I$3-1),INDEX(Classe_A!M:M,1180+$I$3-1),INDEX(Classe_A!M:M,1197+$I$3-1),INDEX(Classe_A!M:M,1217+$I$3-1),INDEX(Classe_A!M:M,1234+$I$3-1),INDEX(Classe_A!M:M,1251+$I$3-1),INDEX(Classe_A!M:M,1268+$I$3-1),INDEX(Classe_A!M:M,1288+$I$3-1),INDEX(Classe_A!M:M,1305+$I$3-1),INDEX(Classe_A!M:M,1322+$I$3-1),INDEX(Classe_A!M:M,1339+$I$3-1),INDEX(Classe_A!M:M,1359+$I$3-1),INDEX(Classe_A!M:M,1376+$I$3-1),INDEX(Classe_A!M:M,1393+$I$3-1),INDEX(Classe_A!M:M,1410+$I$3-1),INDEX(Classe_A!M:M,1430+$I$3-1),INDEX(Classe_A!M:M,1447+$I$3-1),INDEX(Classe_A!M:M,1464+$I$3-1),INDEX(Classe_A!M:M,1481+$I$3-1),INDEX(Classe_A!M:M,1501+$I$3-1),INDEX(Classe_A!M:M,1518+$I$3-1),INDEX(Classe_A!M:M,1535+$I$3-1),INDEX(Classe_A!M:M,1552+$I$3-1),INDEX(Classe_A!M:M,1572+$I$3-1),INDEX(Classe_A!M:M,1589+$I$3-1),INDEX(Classe_A!M:M,1606+$I$3-1),INDEX(Classe_A!M:M,1623+$I$3-1),INDEX(Classe_A!M:M,1643+$I$3-1),INDEX(Classe_A!M:M,1660+$I$3-1),INDEX(Classe_A!M:M,1677+$I$3-1),INDEX(Classe_A!M:M,1694+$I$3-1)),1),"")</f>
        <v/>
      </c>
      <c r="D50" s="328">
        <f>IFERROR(ROUND(AVERAGE(INDEX(Classe_A!M:M,1715+$I$3-1),INDEX(Classe_A!M:M,1732+$I$3-1),INDEX(Classe_A!M:M,1749+$I$3-1),INDEX(Classe_A!M:M,1766+$I$3-1),INDEX(Classe_A!M:M,1786+$I$3-1),INDEX(Classe_A!M:M,1803+$I$3-1),INDEX(Classe_A!M:M,1820+$I$3-1),INDEX(Classe_A!M:M,1837+$I$3-1),INDEX(Classe_A!M:M,1857+$I$3-1),INDEX(Classe_A!M:M,1874+$I$3-1),INDEX(Classe_A!M:M,1891+$I$3-1),INDEX(Classe_A!M:M,1908+$I$3-1),INDEX(Classe_A!M:M,1928+$I$3-1),INDEX(Classe_A!M:M,1945+$I$3-1),INDEX(Classe_A!M:M,1962+$I$3-1),INDEX(Classe_A!M:M,1979+$I$3-1),INDEX(Classe_A!M:M,1999+$I$3-1),INDEX(Classe_A!M:M,2016+$I$3-1),INDEX(Classe_A!M:M,2033+$I$3-1),INDEX(Classe_A!M:M,2050+$I$3-1),INDEX(Classe_A!M:M,2070+$I$3-1),INDEX(Classe_A!M:M,2087+$I$3-1),INDEX(Classe_A!M:M,2104+$I$3-1),INDEX(Classe_A!M:M,2121+$I$3-1),INDEX(Classe_A!M:M,2141+$I$3-1),INDEX(Classe_A!M:M,2158+$I$3-1),INDEX(Classe_A!M:M,2175+$I$3-1),INDEX(Classe_A!M:M,2192+$I$3-1),INDEX(Classe_A!M:M,2212+$I$3-1),INDEX(Classe_A!M:M,2229+$I$3-1),INDEX(Classe_A!M:M,2246+$I$3-1),INDEX(Classe_A!M:M,2263+$I$3-1),INDEX(Classe_A!M:M,2283+$I$3-1),INDEX(Classe_A!M:M,2300+$I$3-1),INDEX(Classe_A!M:M,2317+$I$3-1),INDEX(Classe_A!M:M,2334+$I$3-1),INDEX(Classe_A!M:M,2354+$I$3-1),INDEX(Classe_A!M:M,2371+$I$3-1),INDEX(Classe_A!M:M,2388+$I$3-1),INDEX(Classe_A!M:M,2405+$I$3-1),INDEX(Classe_A!M:M,2425+$I$3-1),INDEX(Classe_A!M:M,2442+$I$3-1),INDEX(Classe_A!M:M,2459+$I$3-1),INDEX(Classe_A!M:M,2476+$I$3-1),INDEX(Classe_A!M:M,2496+$I$3-1),INDEX(Classe_A!M:M,2513+$I$3-1),INDEX(Classe_A!M:M,2530+$I$3-1),INDEX(Classe_A!M:M,2547+$I$3-1)),1),"")</f>
        <v/>
      </c>
      <c r="E50" s="328">
        <f>IFERROR(ROUND(AVERAGE(INDEX(Classe_B!M:M,9+$I$3-1),INDEX(Classe_B!M:M,26+$I$3-1),INDEX(Classe_B!M:M,43+$I$3-1),INDEX(Classe_B!M:M,60+$I$3-1),INDEX(Classe_B!M:M,80+$I$3-1),INDEX(Classe_B!M:M,97+$I$3-1),INDEX(Classe_B!M:M,114+$I$3-1),INDEX(Classe_B!M:M,131+$I$3-1),INDEX(Classe_B!M:M,151+$I$3-1),INDEX(Classe_B!M:M,168+$I$3-1),INDEX(Classe_B!M:M,185+$I$3-1),INDEX(Classe_B!M:M,202+$I$3-1),INDEX(Classe_B!M:M,222+$I$3-1),INDEX(Classe_B!M:M,239+$I$3-1),INDEX(Classe_B!M:M,256+$I$3-1),INDEX(Classe_B!M:M,273+$I$3-1),INDEX(Classe_B!M:M,293+$I$3-1),INDEX(Classe_B!M:M,310+$I$3-1),INDEX(Classe_B!M:M,327+$I$3-1),INDEX(Classe_B!M:M,344+$I$3-1),INDEX(Classe_B!M:M,364+$I$3-1),INDEX(Classe_B!M:M,381+$I$3-1),INDEX(Classe_B!M:M,398+$I$3-1),INDEX(Classe_B!M:M,415+$I$3-1),INDEX(Classe_B!M:M,435+$I$3-1),INDEX(Classe_B!M:M,452+$I$3-1),INDEX(Classe_B!M:M,469+$I$3-1),INDEX(Classe_B!M:M,486+$I$3-1),INDEX(Classe_B!M:M,506+$I$3-1),INDEX(Classe_B!M:M,523+$I$3-1),INDEX(Classe_B!M:M,540+$I$3-1),INDEX(Classe_B!M:M,557+$I$3-1),INDEX(Classe_B!M:M,577+$I$3-1),INDEX(Classe_B!M:M,594+$I$3-1),INDEX(Classe_B!M:M,611+$I$3-1),INDEX(Classe_B!M:M,628+$I$3-1),INDEX(Classe_B!M:M,648+$I$3-1),INDEX(Classe_B!M:M,665+$I$3-1),INDEX(Classe_B!M:M,682+$I$3-1),INDEX(Classe_B!M:M,699+$I$3-1),INDEX(Classe_B!M:M,719+$I$3-1),INDEX(Classe_B!M:M,736+$I$3-1),INDEX(Classe_B!M:M,753+$I$3-1),INDEX(Classe_B!M:M,770+$I$3-1),INDEX(Classe_B!M:M,790+$I$3-1),INDEX(Classe_B!M:M,807+$I$3-1),INDEX(Classe_B!M:M,824+$I$3-1),INDEX(Classe_B!M:M,841+$I$3-1)),1),"")</f>
        <v/>
      </c>
      <c r="F50" s="328">
        <f>IFERROR(ROUND(AVERAGE(INDEX(Classe_B!M:M,862+$I$3-1),INDEX(Classe_B!M:M,879+$I$3-1),INDEX(Classe_B!M:M,896+$I$3-1),INDEX(Classe_B!M:M,913+$I$3-1),INDEX(Classe_B!M:M,933+$I$3-1),INDEX(Classe_B!M:M,950+$I$3-1),INDEX(Classe_B!M:M,967+$I$3-1),INDEX(Classe_B!M:M,984+$I$3-1),INDEX(Classe_B!M:M,1004+$I$3-1),INDEX(Classe_B!M:M,1021+$I$3-1),INDEX(Classe_B!M:M,1038+$I$3-1),INDEX(Classe_B!M:M,1055+$I$3-1),INDEX(Classe_B!M:M,1075+$I$3-1),INDEX(Classe_B!M:M,1092+$I$3-1),INDEX(Classe_B!M:M,1109+$I$3-1),INDEX(Classe_B!M:M,1126+$I$3-1),INDEX(Classe_B!M:M,1146+$I$3-1),INDEX(Classe_B!M:M,1163+$I$3-1),INDEX(Classe_B!M:M,1180+$I$3-1),INDEX(Classe_B!M:M,1197+$I$3-1),INDEX(Classe_B!M:M,1217+$I$3-1),INDEX(Classe_B!M:M,1234+$I$3-1),INDEX(Classe_B!M:M,1251+$I$3-1),INDEX(Classe_B!M:M,1268+$I$3-1),INDEX(Classe_B!M:M,1288+$I$3-1),INDEX(Classe_B!M:M,1305+$I$3-1),INDEX(Classe_B!M:M,1322+$I$3-1),INDEX(Classe_B!M:M,1339+$I$3-1),INDEX(Classe_B!M:M,1359+$I$3-1),INDEX(Classe_B!M:M,1376+$I$3-1),INDEX(Classe_B!M:M,1393+$I$3-1),INDEX(Classe_B!M:M,1410+$I$3-1),INDEX(Classe_B!M:M,1430+$I$3-1),INDEX(Classe_B!M:M,1447+$I$3-1),INDEX(Classe_B!M:M,1464+$I$3-1),INDEX(Classe_B!M:M,1481+$I$3-1),INDEX(Classe_B!M:M,1501+$I$3-1),INDEX(Classe_B!M:M,1518+$I$3-1),INDEX(Classe_B!M:M,1535+$I$3-1),INDEX(Classe_B!M:M,1552+$I$3-1),INDEX(Classe_B!M:M,1572+$I$3-1),INDEX(Classe_B!M:M,1589+$I$3-1),INDEX(Classe_B!M:M,1606+$I$3-1),INDEX(Classe_B!M:M,1623+$I$3-1),INDEX(Classe_B!M:M,1643+$I$3-1),INDEX(Classe_B!M:M,1660+$I$3-1),INDEX(Classe_B!M:M,1677+$I$3-1),INDEX(Classe_B!M:M,1694+$I$3-1)),1),"")</f>
        <v/>
      </c>
      <c r="G50" s="328">
        <f>IFERROR(ROUND(AVERAGE(INDEX(Classe_B!M:M,1715+$I$3-1),INDEX(Classe_B!M:M,1732+$I$3-1),INDEX(Classe_B!M:M,1749+$I$3-1),INDEX(Classe_B!M:M,1766+$I$3-1),INDEX(Classe_B!M:M,1786+$I$3-1),INDEX(Classe_B!M:M,1803+$I$3-1),INDEX(Classe_B!M:M,1820+$I$3-1),INDEX(Classe_B!M:M,1837+$I$3-1),INDEX(Classe_B!M:M,1857+$I$3-1),INDEX(Classe_B!M:M,1874+$I$3-1),INDEX(Classe_B!M:M,1891+$I$3-1),INDEX(Classe_B!M:M,1908+$I$3-1),INDEX(Classe_B!M:M,1928+$I$3-1),INDEX(Classe_B!M:M,1945+$I$3-1),INDEX(Classe_B!M:M,1962+$I$3-1),INDEX(Classe_B!M:M,1979+$I$3-1),INDEX(Classe_B!M:M,1999+$I$3-1),INDEX(Classe_B!M:M,2016+$I$3-1),INDEX(Classe_B!M:M,2033+$I$3-1),INDEX(Classe_B!M:M,2050+$I$3-1),INDEX(Classe_B!M:M,2070+$I$3-1),INDEX(Classe_B!M:M,2087+$I$3-1),INDEX(Classe_B!M:M,2104+$I$3-1),INDEX(Classe_B!M:M,2121+$I$3-1),INDEX(Classe_B!M:M,2141+$I$3-1),INDEX(Classe_B!M:M,2158+$I$3-1),INDEX(Classe_B!M:M,2175+$I$3-1),INDEX(Classe_B!M:M,2192+$I$3-1),INDEX(Classe_B!M:M,2212+$I$3-1),INDEX(Classe_B!M:M,2229+$I$3-1),INDEX(Classe_B!M:M,2246+$I$3-1),INDEX(Classe_B!M:M,2263+$I$3-1),INDEX(Classe_B!M:M,2283+$I$3-1),INDEX(Classe_B!M:M,2300+$I$3-1),INDEX(Classe_B!M:M,2317+$I$3-1),INDEX(Classe_B!M:M,2334+$I$3-1),INDEX(Classe_B!M:M,2354+$I$3-1),INDEX(Classe_B!M:M,2371+$I$3-1),INDEX(Classe_B!M:M,2388+$I$3-1),INDEX(Classe_B!M:M,2405+$I$3-1),INDEX(Classe_B!M:M,2425+$I$3-1),INDEX(Classe_B!M:M,2442+$I$3-1),INDEX(Classe_B!M:M,2459+$I$3-1),INDEX(Classe_B!M:M,2476+$I$3-1),INDEX(Classe_B!M:M,2496+$I$3-1),INDEX(Classe_B!M:M,2513+$I$3-1),INDEX(Classe_B!M:M,2530+$I$3-1),INDEX(Classe_B!M:M,2547+$I$3-1)),1),"")</f>
        <v/>
      </c>
      <c r="H50" s="328">
        <f>IFERROR(ROUND(AVERAGE(INDEX(Classe_C!M:M,9+$I$3-1),INDEX(Classe_C!M:M,26+$I$3-1),INDEX(Classe_C!M:M,43+$I$3-1),INDEX(Classe_C!M:M,60+$I$3-1),INDEX(Classe_C!M:M,80+$I$3-1),INDEX(Classe_C!M:M,97+$I$3-1),INDEX(Classe_C!M:M,114+$I$3-1),INDEX(Classe_C!M:M,131+$I$3-1),INDEX(Classe_C!M:M,151+$I$3-1),INDEX(Classe_C!M:M,168+$I$3-1),INDEX(Classe_C!M:M,185+$I$3-1),INDEX(Classe_C!M:M,202+$I$3-1),INDEX(Classe_C!M:M,222+$I$3-1),INDEX(Classe_C!M:M,239+$I$3-1),INDEX(Classe_C!M:M,256+$I$3-1),INDEX(Classe_C!M:M,273+$I$3-1),INDEX(Classe_C!M:M,293+$I$3-1),INDEX(Classe_C!M:M,310+$I$3-1),INDEX(Classe_C!M:M,327+$I$3-1),INDEX(Classe_C!M:M,344+$I$3-1),INDEX(Classe_C!M:M,364+$I$3-1),INDEX(Classe_C!M:M,381+$I$3-1),INDEX(Classe_C!M:M,398+$I$3-1),INDEX(Classe_C!M:M,415+$I$3-1),INDEX(Classe_C!M:M,435+$I$3-1),INDEX(Classe_C!M:M,452+$I$3-1),INDEX(Classe_C!M:M,469+$I$3-1),INDEX(Classe_C!M:M,486+$I$3-1),INDEX(Classe_C!M:M,506+$I$3-1),INDEX(Classe_C!M:M,523+$I$3-1),INDEX(Classe_C!M:M,540+$I$3-1),INDEX(Classe_C!M:M,557+$I$3-1),INDEX(Classe_C!M:M,577+$I$3-1),INDEX(Classe_C!M:M,594+$I$3-1),INDEX(Classe_C!M:M,611+$I$3-1),INDEX(Classe_C!M:M,628+$I$3-1),INDEX(Classe_C!M:M,648+$I$3-1),INDEX(Classe_C!M:M,665+$I$3-1),INDEX(Classe_C!M:M,682+$I$3-1),INDEX(Classe_C!M:M,699+$I$3-1),INDEX(Classe_C!M:M,719+$I$3-1),INDEX(Classe_C!M:M,736+$I$3-1),INDEX(Classe_C!M:M,753+$I$3-1),INDEX(Classe_C!M:M,770+$I$3-1),INDEX(Classe_C!M:M,790+$I$3-1),INDEX(Classe_C!M:M,807+$I$3-1),INDEX(Classe_C!M:M,824+$I$3-1),INDEX(Classe_C!M:M,841+$I$3-1)),1),"")</f>
        <v/>
      </c>
      <c r="I50" s="328">
        <f>IFERROR(ROUND(AVERAGE(INDEX(Classe_C!M:M,862+$I$3-1),INDEX(Classe_C!M:M,879+$I$3-1),INDEX(Classe_C!M:M,896+$I$3-1),INDEX(Classe_C!M:M,913+$I$3-1),INDEX(Classe_C!M:M,933+$I$3-1),INDEX(Classe_C!M:M,950+$I$3-1),INDEX(Classe_C!M:M,967+$I$3-1),INDEX(Classe_C!M:M,984+$I$3-1),INDEX(Classe_C!M:M,1004+$I$3-1),INDEX(Classe_C!M:M,1021+$I$3-1),INDEX(Classe_C!M:M,1038+$I$3-1),INDEX(Classe_C!M:M,1055+$I$3-1),INDEX(Classe_C!M:M,1075+$I$3-1),INDEX(Classe_C!M:M,1092+$I$3-1),INDEX(Classe_C!M:M,1109+$I$3-1),INDEX(Classe_C!M:M,1126+$I$3-1),INDEX(Classe_C!M:M,1146+$I$3-1),INDEX(Classe_C!M:M,1163+$I$3-1),INDEX(Classe_C!M:M,1180+$I$3-1),INDEX(Classe_C!M:M,1197+$I$3-1),INDEX(Classe_C!M:M,1217+$I$3-1),INDEX(Classe_C!M:M,1234+$I$3-1),INDEX(Classe_C!M:M,1251+$I$3-1),INDEX(Classe_C!M:M,1268+$I$3-1),INDEX(Classe_C!M:M,1288+$I$3-1),INDEX(Classe_C!M:M,1305+$I$3-1),INDEX(Classe_C!M:M,1322+$I$3-1),INDEX(Classe_C!M:M,1339+$I$3-1),INDEX(Classe_C!M:M,1359+$I$3-1),INDEX(Classe_C!M:M,1376+$I$3-1),INDEX(Classe_C!M:M,1393+$I$3-1),INDEX(Classe_C!M:M,1410+$I$3-1),INDEX(Classe_C!M:M,1430+$I$3-1),INDEX(Classe_C!M:M,1447+$I$3-1),INDEX(Classe_C!M:M,1464+$I$3-1),INDEX(Classe_C!M:M,1481+$I$3-1),INDEX(Classe_C!M:M,1501+$I$3-1),INDEX(Classe_C!M:M,1518+$I$3-1),INDEX(Classe_C!M:M,1535+$I$3-1),INDEX(Classe_C!M:M,1552+$I$3-1),INDEX(Classe_C!M:M,1572+$I$3-1),INDEX(Classe_C!M:M,1589+$I$3-1),INDEX(Classe_C!M:M,1606+$I$3-1),INDEX(Classe_C!M:M,1623+$I$3-1),INDEX(Classe_C!M:M,1643+$I$3-1),INDEX(Classe_C!M:M,1660+$I$3-1),INDEX(Classe_C!M:M,1677+$I$3-1),INDEX(Classe_C!M:M,1694+$I$3-1)),1),"")</f>
        <v/>
      </c>
      <c r="J50" s="328">
        <f>IFERROR(ROUND(AVERAGE(INDEX(Classe_C!M:M,1715+$I$3-1),INDEX(Classe_C!M:M,1732+$I$3-1),INDEX(Classe_C!M:M,1749+$I$3-1),INDEX(Classe_C!M:M,1766+$I$3-1),INDEX(Classe_C!M:M,1786+$I$3-1),INDEX(Classe_C!M:M,1803+$I$3-1),INDEX(Classe_C!M:M,1820+$I$3-1),INDEX(Classe_C!M:M,1837+$I$3-1),INDEX(Classe_C!M:M,1857+$I$3-1),INDEX(Classe_C!M:M,1874+$I$3-1),INDEX(Classe_C!M:M,1891+$I$3-1),INDEX(Classe_C!M:M,1908+$I$3-1),INDEX(Classe_C!M:M,1928+$I$3-1),INDEX(Classe_C!M:M,1945+$I$3-1),INDEX(Classe_C!M:M,1962+$I$3-1),INDEX(Classe_C!M:M,1979+$I$3-1),INDEX(Classe_C!M:M,1999+$I$3-1),INDEX(Classe_C!M:M,2016+$I$3-1),INDEX(Classe_C!M:M,2033+$I$3-1),INDEX(Classe_C!M:M,2050+$I$3-1),INDEX(Classe_C!M:M,2070+$I$3-1),INDEX(Classe_C!M:M,2087+$I$3-1),INDEX(Classe_C!M:M,2104+$I$3-1),INDEX(Classe_C!M:M,2121+$I$3-1),INDEX(Classe_C!M:M,2141+$I$3-1),INDEX(Classe_C!M:M,2158+$I$3-1),INDEX(Classe_C!M:M,2175+$I$3-1),INDEX(Classe_C!M:M,2192+$I$3-1),INDEX(Classe_C!M:M,2212+$I$3-1),INDEX(Classe_C!M:M,2229+$I$3-1),INDEX(Classe_C!M:M,2246+$I$3-1),INDEX(Classe_C!M:M,2263+$I$3-1),INDEX(Classe_C!M:M,2283+$I$3-1),INDEX(Classe_C!M:M,2300+$I$3-1),INDEX(Classe_C!M:M,2317+$I$3-1),INDEX(Classe_C!M:M,2334+$I$3-1),INDEX(Classe_C!M:M,2354+$I$3-1),INDEX(Classe_C!M:M,2371+$I$3-1),INDEX(Classe_C!M:M,2388+$I$3-1),INDEX(Classe_C!M:M,2405+$I$3-1),INDEX(Classe_C!M:M,2425+$I$3-1),INDEX(Classe_C!M:M,2442+$I$3-1),INDEX(Classe_C!M:M,2459+$I$3-1),INDEX(Classe_C!M:M,2476+$I$3-1),INDEX(Classe_C!M:M,2496+$I$3-1),INDEX(Classe_C!M:M,2513+$I$3-1),INDEX(Classe_C!M:M,2530+$I$3-1),INDEX(Classe_C!M:M,2547+$I$3-1)),1),"")</f>
        <v/>
      </c>
      <c r="K50" s="328">
        <f>IFERROR(ROUND(AVERAGE(INDEX(Classe_D!M:M,9+$I$3-1),INDEX(Classe_D!M:M,26+$I$3-1),INDEX(Classe_D!M:M,43+$I$3-1),INDEX(Classe_D!M:M,60+$I$3-1),INDEX(Classe_D!M:M,80+$I$3-1),INDEX(Classe_D!M:M,97+$I$3-1),INDEX(Classe_D!M:M,114+$I$3-1),INDEX(Classe_D!M:M,131+$I$3-1),INDEX(Classe_D!M:M,151+$I$3-1),INDEX(Classe_D!M:M,168+$I$3-1),INDEX(Classe_D!M:M,185+$I$3-1),INDEX(Classe_D!M:M,202+$I$3-1),INDEX(Classe_D!M:M,222+$I$3-1),INDEX(Classe_D!M:M,239+$I$3-1),INDEX(Classe_D!M:M,256+$I$3-1),INDEX(Classe_D!M:M,273+$I$3-1),INDEX(Classe_D!M:M,293+$I$3-1),INDEX(Classe_D!M:M,310+$I$3-1),INDEX(Classe_D!M:M,327+$I$3-1),INDEX(Classe_D!M:M,344+$I$3-1),INDEX(Classe_D!M:M,364+$I$3-1),INDEX(Classe_D!M:M,381+$I$3-1),INDEX(Classe_D!M:M,398+$I$3-1),INDEX(Classe_D!M:M,415+$I$3-1),INDEX(Classe_D!M:M,435+$I$3-1),INDEX(Classe_D!M:M,452+$I$3-1),INDEX(Classe_D!M:M,469+$I$3-1),INDEX(Classe_D!M:M,486+$I$3-1),INDEX(Classe_D!M:M,506+$I$3-1),INDEX(Classe_D!M:M,523+$I$3-1),INDEX(Classe_D!M:M,540+$I$3-1),INDEX(Classe_D!M:M,557+$I$3-1),INDEX(Classe_D!M:M,577+$I$3-1),INDEX(Classe_D!M:M,594+$I$3-1),INDEX(Classe_D!M:M,611+$I$3-1),INDEX(Classe_D!M:M,628+$I$3-1),INDEX(Classe_D!M:M,648+$I$3-1),INDEX(Classe_D!M:M,665+$I$3-1),INDEX(Classe_D!M:M,682+$I$3-1),INDEX(Classe_D!M:M,699+$I$3-1),INDEX(Classe_D!M:M,719+$I$3-1),INDEX(Classe_D!M:M,736+$I$3-1),INDEX(Classe_D!M:M,753+$I$3-1),INDEX(Classe_D!M:M,770+$I$3-1),INDEX(Classe_D!M:M,790+$I$3-1),INDEX(Classe_D!M:M,807+$I$3-1),INDEX(Classe_D!M:M,824+$I$3-1),INDEX(Classe_D!M:M,841+$I$3-1)),1),"")</f>
        <v/>
      </c>
      <c r="L50" s="328">
        <f>IFERROR(ROUND(AVERAGE(INDEX(Classe_D!M:M,862+$I$3-1),INDEX(Classe_D!M:M,879+$I$3-1),INDEX(Classe_D!M:M,896+$I$3-1),INDEX(Classe_D!M:M,913+$I$3-1),INDEX(Classe_D!M:M,933+$I$3-1),INDEX(Classe_D!M:M,950+$I$3-1),INDEX(Classe_D!M:M,967+$I$3-1),INDEX(Classe_D!M:M,984+$I$3-1),INDEX(Classe_D!M:M,1004+$I$3-1),INDEX(Classe_D!M:M,1021+$I$3-1),INDEX(Classe_D!M:M,1038+$I$3-1),INDEX(Classe_D!M:M,1055+$I$3-1),INDEX(Classe_D!M:M,1075+$I$3-1),INDEX(Classe_D!M:M,1092+$I$3-1),INDEX(Classe_D!M:M,1109+$I$3-1),INDEX(Classe_D!M:M,1126+$I$3-1),INDEX(Classe_D!M:M,1146+$I$3-1),INDEX(Classe_D!M:M,1163+$I$3-1),INDEX(Classe_D!M:M,1180+$I$3-1),INDEX(Classe_D!M:M,1197+$I$3-1),INDEX(Classe_D!M:M,1217+$I$3-1),INDEX(Classe_D!M:M,1234+$I$3-1),INDEX(Classe_D!M:M,1251+$I$3-1),INDEX(Classe_D!M:M,1268+$I$3-1),INDEX(Classe_D!M:M,1288+$I$3-1),INDEX(Classe_D!M:M,1305+$I$3-1),INDEX(Classe_D!M:M,1322+$I$3-1),INDEX(Classe_D!M:M,1339+$I$3-1),INDEX(Classe_D!M:M,1359+$I$3-1),INDEX(Classe_D!M:M,1376+$I$3-1),INDEX(Classe_D!M:M,1393+$I$3-1),INDEX(Classe_D!M:M,1410+$I$3-1),INDEX(Classe_D!M:M,1430+$I$3-1),INDEX(Classe_D!M:M,1447+$I$3-1),INDEX(Classe_D!M:M,1464+$I$3-1),INDEX(Classe_D!M:M,1481+$I$3-1),INDEX(Classe_D!M:M,1501+$I$3-1),INDEX(Classe_D!M:M,1518+$I$3-1),INDEX(Classe_D!M:M,1535+$I$3-1),INDEX(Classe_D!M:M,1552+$I$3-1),INDEX(Classe_D!M:M,1572+$I$3-1),INDEX(Classe_D!M:M,1589+$I$3-1),INDEX(Classe_D!M:M,1606+$I$3-1),INDEX(Classe_D!M:M,1623+$I$3-1),INDEX(Classe_D!M:M,1643+$I$3-1),INDEX(Classe_D!M:M,1660+$I$3-1),INDEX(Classe_D!M:M,1677+$I$3-1),INDEX(Classe_D!M:M,1694+$I$3-1)),1),"")</f>
        <v/>
      </c>
      <c r="M50" s="328">
        <f>IFERROR(ROUND(AVERAGE(INDEX(Classe_D!M:M,1715+$I$3-1),INDEX(Classe_D!M:M,1732+$I$3-1),INDEX(Classe_D!M:M,1749+$I$3-1),INDEX(Classe_D!M:M,1766+$I$3-1),INDEX(Classe_D!M:M,1786+$I$3-1),INDEX(Classe_D!M:M,1803+$I$3-1),INDEX(Classe_D!M:M,1820+$I$3-1),INDEX(Classe_D!M:M,1837+$I$3-1),INDEX(Classe_D!M:M,1857+$I$3-1),INDEX(Classe_D!M:M,1874+$I$3-1),INDEX(Classe_D!M:M,1891+$I$3-1),INDEX(Classe_D!M:M,1908+$I$3-1),INDEX(Classe_D!M:M,1928+$I$3-1),INDEX(Classe_D!M:M,1945+$I$3-1),INDEX(Classe_D!M:M,1962+$I$3-1),INDEX(Classe_D!M:M,1979+$I$3-1),INDEX(Classe_D!M:M,1999+$I$3-1),INDEX(Classe_D!M:M,2016+$I$3-1),INDEX(Classe_D!M:M,2033+$I$3-1),INDEX(Classe_D!M:M,2050+$I$3-1),INDEX(Classe_D!M:M,2070+$I$3-1),INDEX(Classe_D!M:M,2087+$I$3-1),INDEX(Classe_D!M:M,2104+$I$3-1),INDEX(Classe_D!M:M,2121+$I$3-1),INDEX(Classe_D!M:M,2141+$I$3-1),INDEX(Classe_D!M:M,2158+$I$3-1),INDEX(Classe_D!M:M,2175+$I$3-1),INDEX(Classe_D!M:M,2192+$I$3-1),INDEX(Classe_D!M:M,2212+$I$3-1),INDEX(Classe_D!M:M,2229+$I$3-1),INDEX(Classe_D!M:M,2246+$I$3-1),INDEX(Classe_D!M:M,2263+$I$3-1),INDEX(Classe_D!M:M,2283+$I$3-1),INDEX(Classe_D!M:M,2300+$I$3-1),INDEX(Classe_D!M:M,2317+$I$3-1),INDEX(Classe_D!M:M,2334+$I$3-1),INDEX(Classe_D!M:M,2354+$I$3-1),INDEX(Classe_D!M:M,2371+$I$3-1),INDEX(Classe_D!M:M,2388+$I$3-1),INDEX(Classe_D!M:M,2405+$I$3-1),INDEX(Classe_D!M:M,2425+$I$3-1),INDEX(Classe_D!M:M,2442+$I$3-1),INDEX(Classe_D!M:M,2459+$I$3-1),INDEX(Classe_D!M:M,2476+$I$3-1),INDEX(Classe_D!M:M,2496+$I$3-1),INDEX(Classe_D!M:M,2513+$I$3-1),INDEX(Classe_D!M:M,2530+$I$3-1),INDEX(Classe_D!M:M,2547+$I$3-1)),1),"")</f>
        <v/>
      </c>
    </row>
    <row r="51" outlineLevel="1" ht="1.05" customHeight="1" s="185">
      <c r="A51" s="327" t="inlineStr">
        <is>
          <t>Coordination</t>
        </is>
      </c>
      <c r="B51" s="328">
        <f>IFERROR(ROUND(AVERAGE(INDEX(Classe_A!N:N,9+$I$3-1),INDEX(Classe_A!N:N,26+$I$3-1),INDEX(Classe_A!N:N,43+$I$3-1),INDEX(Classe_A!N:N,60+$I$3-1),INDEX(Classe_A!N:N,80+$I$3-1),INDEX(Classe_A!N:N,97+$I$3-1),INDEX(Classe_A!N:N,114+$I$3-1),INDEX(Classe_A!N:N,131+$I$3-1),INDEX(Classe_A!N:N,151+$I$3-1),INDEX(Classe_A!N:N,168+$I$3-1),INDEX(Classe_A!N:N,185+$I$3-1),INDEX(Classe_A!N:N,202+$I$3-1),INDEX(Classe_A!N:N,222+$I$3-1),INDEX(Classe_A!N:N,239+$I$3-1),INDEX(Classe_A!N:N,256+$I$3-1),INDEX(Classe_A!N:N,273+$I$3-1),INDEX(Classe_A!N:N,293+$I$3-1),INDEX(Classe_A!N:N,310+$I$3-1),INDEX(Classe_A!N:N,327+$I$3-1),INDEX(Classe_A!N:N,344+$I$3-1),INDEX(Classe_A!N:N,364+$I$3-1),INDEX(Classe_A!N:N,381+$I$3-1),INDEX(Classe_A!N:N,398+$I$3-1),INDEX(Classe_A!N:N,415+$I$3-1),INDEX(Classe_A!N:N,435+$I$3-1),INDEX(Classe_A!N:N,452+$I$3-1),INDEX(Classe_A!N:N,469+$I$3-1),INDEX(Classe_A!N:N,486+$I$3-1),INDEX(Classe_A!N:N,506+$I$3-1),INDEX(Classe_A!N:N,523+$I$3-1),INDEX(Classe_A!N:N,540+$I$3-1),INDEX(Classe_A!N:N,557+$I$3-1),INDEX(Classe_A!N:N,577+$I$3-1),INDEX(Classe_A!N:N,594+$I$3-1),INDEX(Classe_A!N:N,611+$I$3-1),INDEX(Classe_A!N:N,628+$I$3-1),INDEX(Classe_A!N:N,648+$I$3-1),INDEX(Classe_A!N:N,665+$I$3-1),INDEX(Classe_A!N:N,682+$I$3-1),INDEX(Classe_A!N:N,699+$I$3-1),INDEX(Classe_A!N:N,719+$I$3-1),INDEX(Classe_A!N:N,736+$I$3-1),INDEX(Classe_A!N:N,753+$I$3-1),INDEX(Classe_A!N:N,770+$I$3-1),INDEX(Classe_A!N:N,790+$I$3-1),INDEX(Classe_A!N:N,807+$I$3-1),INDEX(Classe_A!N:N,824+$I$3-1),INDEX(Classe_A!N:N,841+$I$3-1)),1),"")</f>
        <v/>
      </c>
      <c r="C51" s="328">
        <f>IFERROR(ROUND(AVERAGE(INDEX(Classe_A!N:N,862+$I$3-1),INDEX(Classe_A!N:N,879+$I$3-1),INDEX(Classe_A!N:N,896+$I$3-1),INDEX(Classe_A!N:N,913+$I$3-1),INDEX(Classe_A!N:N,933+$I$3-1),INDEX(Classe_A!N:N,950+$I$3-1),INDEX(Classe_A!N:N,967+$I$3-1),INDEX(Classe_A!N:N,984+$I$3-1),INDEX(Classe_A!N:N,1004+$I$3-1),INDEX(Classe_A!N:N,1021+$I$3-1),INDEX(Classe_A!N:N,1038+$I$3-1),INDEX(Classe_A!N:N,1055+$I$3-1),INDEX(Classe_A!N:N,1075+$I$3-1),INDEX(Classe_A!N:N,1092+$I$3-1),INDEX(Classe_A!N:N,1109+$I$3-1),INDEX(Classe_A!N:N,1126+$I$3-1),INDEX(Classe_A!N:N,1146+$I$3-1),INDEX(Classe_A!N:N,1163+$I$3-1),INDEX(Classe_A!N:N,1180+$I$3-1),INDEX(Classe_A!N:N,1197+$I$3-1),INDEX(Classe_A!N:N,1217+$I$3-1),INDEX(Classe_A!N:N,1234+$I$3-1),INDEX(Classe_A!N:N,1251+$I$3-1),INDEX(Classe_A!N:N,1268+$I$3-1),INDEX(Classe_A!N:N,1288+$I$3-1),INDEX(Classe_A!N:N,1305+$I$3-1),INDEX(Classe_A!N:N,1322+$I$3-1),INDEX(Classe_A!N:N,1339+$I$3-1),INDEX(Classe_A!N:N,1359+$I$3-1),INDEX(Classe_A!N:N,1376+$I$3-1),INDEX(Classe_A!N:N,1393+$I$3-1),INDEX(Classe_A!N:N,1410+$I$3-1),INDEX(Classe_A!N:N,1430+$I$3-1),INDEX(Classe_A!N:N,1447+$I$3-1),INDEX(Classe_A!N:N,1464+$I$3-1),INDEX(Classe_A!N:N,1481+$I$3-1),INDEX(Classe_A!N:N,1501+$I$3-1),INDEX(Classe_A!N:N,1518+$I$3-1),INDEX(Classe_A!N:N,1535+$I$3-1),INDEX(Classe_A!N:N,1552+$I$3-1),INDEX(Classe_A!N:N,1572+$I$3-1),INDEX(Classe_A!N:N,1589+$I$3-1),INDEX(Classe_A!N:N,1606+$I$3-1),INDEX(Classe_A!N:N,1623+$I$3-1),INDEX(Classe_A!N:N,1643+$I$3-1),INDEX(Classe_A!N:N,1660+$I$3-1),INDEX(Classe_A!N:N,1677+$I$3-1),INDEX(Classe_A!N:N,1694+$I$3-1)),1),"")</f>
        <v/>
      </c>
      <c r="D51" s="328">
        <f>IFERROR(ROUND(AVERAGE(INDEX(Classe_A!N:N,1715+$I$3-1),INDEX(Classe_A!N:N,1732+$I$3-1),INDEX(Classe_A!N:N,1749+$I$3-1),INDEX(Classe_A!N:N,1766+$I$3-1),INDEX(Classe_A!N:N,1786+$I$3-1),INDEX(Classe_A!N:N,1803+$I$3-1),INDEX(Classe_A!N:N,1820+$I$3-1),INDEX(Classe_A!N:N,1837+$I$3-1),INDEX(Classe_A!N:N,1857+$I$3-1),INDEX(Classe_A!N:N,1874+$I$3-1),INDEX(Classe_A!N:N,1891+$I$3-1),INDEX(Classe_A!N:N,1908+$I$3-1),INDEX(Classe_A!N:N,1928+$I$3-1),INDEX(Classe_A!N:N,1945+$I$3-1),INDEX(Classe_A!N:N,1962+$I$3-1),INDEX(Classe_A!N:N,1979+$I$3-1),INDEX(Classe_A!N:N,1999+$I$3-1),INDEX(Classe_A!N:N,2016+$I$3-1),INDEX(Classe_A!N:N,2033+$I$3-1),INDEX(Classe_A!N:N,2050+$I$3-1),INDEX(Classe_A!N:N,2070+$I$3-1),INDEX(Classe_A!N:N,2087+$I$3-1),INDEX(Classe_A!N:N,2104+$I$3-1),INDEX(Classe_A!N:N,2121+$I$3-1),INDEX(Classe_A!N:N,2141+$I$3-1),INDEX(Classe_A!N:N,2158+$I$3-1),INDEX(Classe_A!N:N,2175+$I$3-1),INDEX(Classe_A!N:N,2192+$I$3-1),INDEX(Classe_A!N:N,2212+$I$3-1),INDEX(Classe_A!N:N,2229+$I$3-1),INDEX(Classe_A!N:N,2246+$I$3-1),INDEX(Classe_A!N:N,2263+$I$3-1),INDEX(Classe_A!N:N,2283+$I$3-1),INDEX(Classe_A!N:N,2300+$I$3-1),INDEX(Classe_A!N:N,2317+$I$3-1),INDEX(Classe_A!N:N,2334+$I$3-1),INDEX(Classe_A!N:N,2354+$I$3-1),INDEX(Classe_A!N:N,2371+$I$3-1),INDEX(Classe_A!N:N,2388+$I$3-1),INDEX(Classe_A!N:N,2405+$I$3-1),INDEX(Classe_A!N:N,2425+$I$3-1),INDEX(Classe_A!N:N,2442+$I$3-1),INDEX(Classe_A!N:N,2459+$I$3-1),INDEX(Classe_A!N:N,2476+$I$3-1),INDEX(Classe_A!N:N,2496+$I$3-1),INDEX(Classe_A!N:N,2513+$I$3-1),INDEX(Classe_A!N:N,2530+$I$3-1),INDEX(Classe_A!N:N,2547+$I$3-1)),1),"")</f>
        <v/>
      </c>
      <c r="E51" s="328">
        <f>IFERROR(ROUND(AVERAGE(INDEX(Classe_B!N:N,9+$I$3-1),INDEX(Classe_B!N:N,26+$I$3-1),INDEX(Classe_B!N:N,43+$I$3-1),INDEX(Classe_B!N:N,60+$I$3-1),INDEX(Classe_B!N:N,80+$I$3-1),INDEX(Classe_B!N:N,97+$I$3-1),INDEX(Classe_B!N:N,114+$I$3-1),INDEX(Classe_B!N:N,131+$I$3-1),INDEX(Classe_B!N:N,151+$I$3-1),INDEX(Classe_B!N:N,168+$I$3-1),INDEX(Classe_B!N:N,185+$I$3-1),INDEX(Classe_B!N:N,202+$I$3-1),INDEX(Classe_B!N:N,222+$I$3-1),INDEX(Classe_B!N:N,239+$I$3-1),INDEX(Classe_B!N:N,256+$I$3-1),INDEX(Classe_B!N:N,273+$I$3-1),INDEX(Classe_B!N:N,293+$I$3-1),INDEX(Classe_B!N:N,310+$I$3-1),INDEX(Classe_B!N:N,327+$I$3-1),INDEX(Classe_B!N:N,344+$I$3-1),INDEX(Classe_B!N:N,364+$I$3-1),INDEX(Classe_B!N:N,381+$I$3-1),INDEX(Classe_B!N:N,398+$I$3-1),INDEX(Classe_B!N:N,415+$I$3-1),INDEX(Classe_B!N:N,435+$I$3-1),INDEX(Classe_B!N:N,452+$I$3-1),INDEX(Classe_B!N:N,469+$I$3-1),INDEX(Classe_B!N:N,486+$I$3-1),INDEX(Classe_B!N:N,506+$I$3-1),INDEX(Classe_B!N:N,523+$I$3-1),INDEX(Classe_B!N:N,540+$I$3-1),INDEX(Classe_B!N:N,557+$I$3-1),INDEX(Classe_B!N:N,577+$I$3-1),INDEX(Classe_B!N:N,594+$I$3-1),INDEX(Classe_B!N:N,611+$I$3-1),INDEX(Classe_B!N:N,628+$I$3-1),INDEX(Classe_B!N:N,648+$I$3-1),INDEX(Classe_B!N:N,665+$I$3-1),INDEX(Classe_B!N:N,682+$I$3-1),INDEX(Classe_B!N:N,699+$I$3-1),INDEX(Classe_B!N:N,719+$I$3-1),INDEX(Classe_B!N:N,736+$I$3-1),INDEX(Classe_B!N:N,753+$I$3-1),INDEX(Classe_B!N:N,770+$I$3-1),INDEX(Classe_B!N:N,790+$I$3-1),INDEX(Classe_B!N:N,807+$I$3-1),INDEX(Classe_B!N:N,824+$I$3-1),INDEX(Classe_B!N:N,841+$I$3-1)),1),"")</f>
        <v/>
      </c>
      <c r="F51" s="328">
        <f>IFERROR(ROUND(AVERAGE(INDEX(Classe_B!N:N,862+$I$3-1),INDEX(Classe_B!N:N,879+$I$3-1),INDEX(Classe_B!N:N,896+$I$3-1),INDEX(Classe_B!N:N,913+$I$3-1),INDEX(Classe_B!N:N,933+$I$3-1),INDEX(Classe_B!N:N,950+$I$3-1),INDEX(Classe_B!N:N,967+$I$3-1),INDEX(Classe_B!N:N,984+$I$3-1),INDEX(Classe_B!N:N,1004+$I$3-1),INDEX(Classe_B!N:N,1021+$I$3-1),INDEX(Classe_B!N:N,1038+$I$3-1),INDEX(Classe_B!N:N,1055+$I$3-1),INDEX(Classe_B!N:N,1075+$I$3-1),INDEX(Classe_B!N:N,1092+$I$3-1),INDEX(Classe_B!N:N,1109+$I$3-1),INDEX(Classe_B!N:N,1126+$I$3-1),INDEX(Classe_B!N:N,1146+$I$3-1),INDEX(Classe_B!N:N,1163+$I$3-1),INDEX(Classe_B!N:N,1180+$I$3-1),INDEX(Classe_B!N:N,1197+$I$3-1),INDEX(Classe_B!N:N,1217+$I$3-1),INDEX(Classe_B!N:N,1234+$I$3-1),INDEX(Classe_B!N:N,1251+$I$3-1),INDEX(Classe_B!N:N,1268+$I$3-1),INDEX(Classe_B!N:N,1288+$I$3-1),INDEX(Classe_B!N:N,1305+$I$3-1),INDEX(Classe_B!N:N,1322+$I$3-1),INDEX(Classe_B!N:N,1339+$I$3-1),INDEX(Classe_B!N:N,1359+$I$3-1),INDEX(Classe_B!N:N,1376+$I$3-1),INDEX(Classe_B!N:N,1393+$I$3-1),INDEX(Classe_B!N:N,1410+$I$3-1),INDEX(Classe_B!N:N,1430+$I$3-1),INDEX(Classe_B!N:N,1447+$I$3-1),INDEX(Classe_B!N:N,1464+$I$3-1),INDEX(Classe_B!N:N,1481+$I$3-1),INDEX(Classe_B!N:N,1501+$I$3-1),INDEX(Classe_B!N:N,1518+$I$3-1),INDEX(Classe_B!N:N,1535+$I$3-1),INDEX(Classe_B!N:N,1552+$I$3-1),INDEX(Classe_B!N:N,1572+$I$3-1),INDEX(Classe_B!N:N,1589+$I$3-1),INDEX(Classe_B!N:N,1606+$I$3-1),INDEX(Classe_B!N:N,1623+$I$3-1),INDEX(Classe_B!N:N,1643+$I$3-1),INDEX(Classe_B!N:N,1660+$I$3-1),INDEX(Classe_B!N:N,1677+$I$3-1),INDEX(Classe_B!N:N,1694+$I$3-1)),1),"")</f>
        <v/>
      </c>
      <c r="G51" s="328">
        <f>IFERROR(ROUND(AVERAGE(INDEX(Classe_B!N:N,1715+$I$3-1),INDEX(Classe_B!N:N,1732+$I$3-1),INDEX(Classe_B!N:N,1749+$I$3-1),INDEX(Classe_B!N:N,1766+$I$3-1),INDEX(Classe_B!N:N,1786+$I$3-1),INDEX(Classe_B!N:N,1803+$I$3-1),INDEX(Classe_B!N:N,1820+$I$3-1),INDEX(Classe_B!N:N,1837+$I$3-1),INDEX(Classe_B!N:N,1857+$I$3-1),INDEX(Classe_B!N:N,1874+$I$3-1),INDEX(Classe_B!N:N,1891+$I$3-1),INDEX(Classe_B!N:N,1908+$I$3-1),INDEX(Classe_B!N:N,1928+$I$3-1),INDEX(Classe_B!N:N,1945+$I$3-1),INDEX(Classe_B!N:N,1962+$I$3-1),INDEX(Classe_B!N:N,1979+$I$3-1),INDEX(Classe_B!N:N,1999+$I$3-1),INDEX(Classe_B!N:N,2016+$I$3-1),INDEX(Classe_B!N:N,2033+$I$3-1),INDEX(Classe_B!N:N,2050+$I$3-1),INDEX(Classe_B!N:N,2070+$I$3-1),INDEX(Classe_B!N:N,2087+$I$3-1),INDEX(Classe_B!N:N,2104+$I$3-1),INDEX(Classe_B!N:N,2121+$I$3-1),INDEX(Classe_B!N:N,2141+$I$3-1),INDEX(Classe_B!N:N,2158+$I$3-1),INDEX(Classe_B!N:N,2175+$I$3-1),INDEX(Classe_B!N:N,2192+$I$3-1),INDEX(Classe_B!N:N,2212+$I$3-1),INDEX(Classe_B!N:N,2229+$I$3-1),INDEX(Classe_B!N:N,2246+$I$3-1),INDEX(Classe_B!N:N,2263+$I$3-1),INDEX(Classe_B!N:N,2283+$I$3-1),INDEX(Classe_B!N:N,2300+$I$3-1),INDEX(Classe_B!N:N,2317+$I$3-1),INDEX(Classe_B!N:N,2334+$I$3-1),INDEX(Classe_B!N:N,2354+$I$3-1),INDEX(Classe_B!N:N,2371+$I$3-1),INDEX(Classe_B!N:N,2388+$I$3-1),INDEX(Classe_B!N:N,2405+$I$3-1),INDEX(Classe_B!N:N,2425+$I$3-1),INDEX(Classe_B!N:N,2442+$I$3-1),INDEX(Classe_B!N:N,2459+$I$3-1),INDEX(Classe_B!N:N,2476+$I$3-1),INDEX(Classe_B!N:N,2496+$I$3-1),INDEX(Classe_B!N:N,2513+$I$3-1),INDEX(Classe_B!N:N,2530+$I$3-1),INDEX(Classe_B!N:N,2547+$I$3-1)),1),"")</f>
        <v/>
      </c>
      <c r="H51" s="328">
        <f>IFERROR(ROUND(AVERAGE(INDEX(Classe_C!N:N,9+$I$3-1),INDEX(Classe_C!N:N,26+$I$3-1),INDEX(Classe_C!N:N,43+$I$3-1),INDEX(Classe_C!N:N,60+$I$3-1),INDEX(Classe_C!N:N,80+$I$3-1),INDEX(Classe_C!N:N,97+$I$3-1),INDEX(Classe_C!N:N,114+$I$3-1),INDEX(Classe_C!N:N,131+$I$3-1),INDEX(Classe_C!N:N,151+$I$3-1),INDEX(Classe_C!N:N,168+$I$3-1),INDEX(Classe_C!N:N,185+$I$3-1),INDEX(Classe_C!N:N,202+$I$3-1),INDEX(Classe_C!N:N,222+$I$3-1),INDEX(Classe_C!N:N,239+$I$3-1),INDEX(Classe_C!N:N,256+$I$3-1),INDEX(Classe_C!N:N,273+$I$3-1),INDEX(Classe_C!N:N,293+$I$3-1),INDEX(Classe_C!N:N,310+$I$3-1),INDEX(Classe_C!N:N,327+$I$3-1),INDEX(Classe_C!N:N,344+$I$3-1),INDEX(Classe_C!N:N,364+$I$3-1),INDEX(Classe_C!N:N,381+$I$3-1),INDEX(Classe_C!N:N,398+$I$3-1),INDEX(Classe_C!N:N,415+$I$3-1),INDEX(Classe_C!N:N,435+$I$3-1),INDEX(Classe_C!N:N,452+$I$3-1),INDEX(Classe_C!N:N,469+$I$3-1),INDEX(Classe_C!N:N,486+$I$3-1),INDEX(Classe_C!N:N,506+$I$3-1),INDEX(Classe_C!N:N,523+$I$3-1),INDEX(Classe_C!N:N,540+$I$3-1),INDEX(Classe_C!N:N,557+$I$3-1),INDEX(Classe_C!N:N,577+$I$3-1),INDEX(Classe_C!N:N,594+$I$3-1),INDEX(Classe_C!N:N,611+$I$3-1),INDEX(Classe_C!N:N,628+$I$3-1),INDEX(Classe_C!N:N,648+$I$3-1),INDEX(Classe_C!N:N,665+$I$3-1),INDEX(Classe_C!N:N,682+$I$3-1),INDEX(Classe_C!N:N,699+$I$3-1),INDEX(Classe_C!N:N,719+$I$3-1),INDEX(Classe_C!N:N,736+$I$3-1),INDEX(Classe_C!N:N,753+$I$3-1),INDEX(Classe_C!N:N,770+$I$3-1),INDEX(Classe_C!N:N,790+$I$3-1),INDEX(Classe_C!N:N,807+$I$3-1),INDEX(Classe_C!N:N,824+$I$3-1),INDEX(Classe_C!N:N,841+$I$3-1)),1),"")</f>
        <v/>
      </c>
      <c r="I51" s="328">
        <f>IFERROR(ROUND(AVERAGE(INDEX(Classe_C!N:N,862+$I$3-1),INDEX(Classe_C!N:N,879+$I$3-1),INDEX(Classe_C!N:N,896+$I$3-1),INDEX(Classe_C!N:N,913+$I$3-1),INDEX(Classe_C!N:N,933+$I$3-1),INDEX(Classe_C!N:N,950+$I$3-1),INDEX(Classe_C!N:N,967+$I$3-1),INDEX(Classe_C!N:N,984+$I$3-1),INDEX(Classe_C!N:N,1004+$I$3-1),INDEX(Classe_C!N:N,1021+$I$3-1),INDEX(Classe_C!N:N,1038+$I$3-1),INDEX(Classe_C!N:N,1055+$I$3-1),INDEX(Classe_C!N:N,1075+$I$3-1),INDEX(Classe_C!N:N,1092+$I$3-1),INDEX(Classe_C!N:N,1109+$I$3-1),INDEX(Classe_C!N:N,1126+$I$3-1),INDEX(Classe_C!N:N,1146+$I$3-1),INDEX(Classe_C!N:N,1163+$I$3-1),INDEX(Classe_C!N:N,1180+$I$3-1),INDEX(Classe_C!N:N,1197+$I$3-1),INDEX(Classe_C!N:N,1217+$I$3-1),INDEX(Classe_C!N:N,1234+$I$3-1),INDEX(Classe_C!N:N,1251+$I$3-1),INDEX(Classe_C!N:N,1268+$I$3-1),INDEX(Classe_C!N:N,1288+$I$3-1),INDEX(Classe_C!N:N,1305+$I$3-1),INDEX(Classe_C!N:N,1322+$I$3-1),INDEX(Classe_C!N:N,1339+$I$3-1),INDEX(Classe_C!N:N,1359+$I$3-1),INDEX(Classe_C!N:N,1376+$I$3-1),INDEX(Classe_C!N:N,1393+$I$3-1),INDEX(Classe_C!N:N,1410+$I$3-1),INDEX(Classe_C!N:N,1430+$I$3-1),INDEX(Classe_C!N:N,1447+$I$3-1),INDEX(Classe_C!N:N,1464+$I$3-1),INDEX(Classe_C!N:N,1481+$I$3-1),INDEX(Classe_C!N:N,1501+$I$3-1),INDEX(Classe_C!N:N,1518+$I$3-1),INDEX(Classe_C!N:N,1535+$I$3-1),INDEX(Classe_C!N:N,1552+$I$3-1),INDEX(Classe_C!N:N,1572+$I$3-1),INDEX(Classe_C!N:N,1589+$I$3-1),INDEX(Classe_C!N:N,1606+$I$3-1),INDEX(Classe_C!N:N,1623+$I$3-1),INDEX(Classe_C!N:N,1643+$I$3-1),INDEX(Classe_C!N:N,1660+$I$3-1),INDEX(Classe_C!N:N,1677+$I$3-1),INDEX(Classe_C!N:N,1694+$I$3-1)),1),"")</f>
        <v/>
      </c>
      <c r="J51" s="328">
        <f>IFERROR(ROUND(AVERAGE(INDEX(Classe_C!N:N,1715+$I$3-1),INDEX(Classe_C!N:N,1732+$I$3-1),INDEX(Classe_C!N:N,1749+$I$3-1),INDEX(Classe_C!N:N,1766+$I$3-1),INDEX(Classe_C!N:N,1786+$I$3-1),INDEX(Classe_C!N:N,1803+$I$3-1),INDEX(Classe_C!N:N,1820+$I$3-1),INDEX(Classe_C!N:N,1837+$I$3-1),INDEX(Classe_C!N:N,1857+$I$3-1),INDEX(Classe_C!N:N,1874+$I$3-1),INDEX(Classe_C!N:N,1891+$I$3-1),INDEX(Classe_C!N:N,1908+$I$3-1),INDEX(Classe_C!N:N,1928+$I$3-1),INDEX(Classe_C!N:N,1945+$I$3-1),INDEX(Classe_C!N:N,1962+$I$3-1),INDEX(Classe_C!N:N,1979+$I$3-1),INDEX(Classe_C!N:N,1999+$I$3-1),INDEX(Classe_C!N:N,2016+$I$3-1),INDEX(Classe_C!N:N,2033+$I$3-1),INDEX(Classe_C!N:N,2050+$I$3-1),INDEX(Classe_C!N:N,2070+$I$3-1),INDEX(Classe_C!N:N,2087+$I$3-1),INDEX(Classe_C!N:N,2104+$I$3-1),INDEX(Classe_C!N:N,2121+$I$3-1),INDEX(Classe_C!N:N,2141+$I$3-1),INDEX(Classe_C!N:N,2158+$I$3-1),INDEX(Classe_C!N:N,2175+$I$3-1),INDEX(Classe_C!N:N,2192+$I$3-1),INDEX(Classe_C!N:N,2212+$I$3-1),INDEX(Classe_C!N:N,2229+$I$3-1),INDEX(Classe_C!N:N,2246+$I$3-1),INDEX(Classe_C!N:N,2263+$I$3-1),INDEX(Classe_C!N:N,2283+$I$3-1),INDEX(Classe_C!N:N,2300+$I$3-1),INDEX(Classe_C!N:N,2317+$I$3-1),INDEX(Classe_C!N:N,2334+$I$3-1),INDEX(Classe_C!N:N,2354+$I$3-1),INDEX(Classe_C!N:N,2371+$I$3-1),INDEX(Classe_C!N:N,2388+$I$3-1),INDEX(Classe_C!N:N,2405+$I$3-1),INDEX(Classe_C!N:N,2425+$I$3-1),INDEX(Classe_C!N:N,2442+$I$3-1),INDEX(Classe_C!N:N,2459+$I$3-1),INDEX(Classe_C!N:N,2476+$I$3-1),INDEX(Classe_C!N:N,2496+$I$3-1),INDEX(Classe_C!N:N,2513+$I$3-1),INDEX(Classe_C!N:N,2530+$I$3-1),INDEX(Classe_C!N:N,2547+$I$3-1)),1),"")</f>
        <v/>
      </c>
      <c r="K51" s="328">
        <f>IFERROR(ROUND(AVERAGE(INDEX(Classe_D!N:N,9+$I$3-1),INDEX(Classe_D!N:N,26+$I$3-1),INDEX(Classe_D!N:N,43+$I$3-1),INDEX(Classe_D!N:N,60+$I$3-1),INDEX(Classe_D!N:N,80+$I$3-1),INDEX(Classe_D!N:N,97+$I$3-1),INDEX(Classe_D!N:N,114+$I$3-1),INDEX(Classe_D!N:N,131+$I$3-1),INDEX(Classe_D!N:N,151+$I$3-1),INDEX(Classe_D!N:N,168+$I$3-1),INDEX(Classe_D!N:N,185+$I$3-1),INDEX(Classe_D!N:N,202+$I$3-1),INDEX(Classe_D!N:N,222+$I$3-1),INDEX(Classe_D!N:N,239+$I$3-1),INDEX(Classe_D!N:N,256+$I$3-1),INDEX(Classe_D!N:N,273+$I$3-1),INDEX(Classe_D!N:N,293+$I$3-1),INDEX(Classe_D!N:N,310+$I$3-1),INDEX(Classe_D!N:N,327+$I$3-1),INDEX(Classe_D!N:N,344+$I$3-1),INDEX(Classe_D!N:N,364+$I$3-1),INDEX(Classe_D!N:N,381+$I$3-1),INDEX(Classe_D!N:N,398+$I$3-1),INDEX(Classe_D!N:N,415+$I$3-1),INDEX(Classe_D!N:N,435+$I$3-1),INDEX(Classe_D!N:N,452+$I$3-1),INDEX(Classe_D!N:N,469+$I$3-1),INDEX(Classe_D!N:N,486+$I$3-1),INDEX(Classe_D!N:N,506+$I$3-1),INDEX(Classe_D!N:N,523+$I$3-1),INDEX(Classe_D!N:N,540+$I$3-1),INDEX(Classe_D!N:N,557+$I$3-1),INDEX(Classe_D!N:N,577+$I$3-1),INDEX(Classe_D!N:N,594+$I$3-1),INDEX(Classe_D!N:N,611+$I$3-1),INDEX(Classe_D!N:N,628+$I$3-1),INDEX(Classe_D!N:N,648+$I$3-1),INDEX(Classe_D!N:N,665+$I$3-1),INDEX(Classe_D!N:N,682+$I$3-1),INDEX(Classe_D!N:N,699+$I$3-1),INDEX(Classe_D!N:N,719+$I$3-1),INDEX(Classe_D!N:N,736+$I$3-1),INDEX(Classe_D!N:N,753+$I$3-1),INDEX(Classe_D!N:N,770+$I$3-1),INDEX(Classe_D!N:N,790+$I$3-1),INDEX(Classe_D!N:N,807+$I$3-1),INDEX(Classe_D!N:N,824+$I$3-1),INDEX(Classe_D!N:N,841+$I$3-1)),1),"")</f>
        <v/>
      </c>
      <c r="L51" s="328">
        <f>IFERROR(ROUND(AVERAGE(INDEX(Classe_D!N:N,862+$I$3-1),INDEX(Classe_D!N:N,879+$I$3-1),INDEX(Classe_D!N:N,896+$I$3-1),INDEX(Classe_D!N:N,913+$I$3-1),INDEX(Classe_D!N:N,933+$I$3-1),INDEX(Classe_D!N:N,950+$I$3-1),INDEX(Classe_D!N:N,967+$I$3-1),INDEX(Classe_D!N:N,984+$I$3-1),INDEX(Classe_D!N:N,1004+$I$3-1),INDEX(Classe_D!N:N,1021+$I$3-1),INDEX(Classe_D!N:N,1038+$I$3-1),INDEX(Classe_D!N:N,1055+$I$3-1),INDEX(Classe_D!N:N,1075+$I$3-1),INDEX(Classe_D!N:N,1092+$I$3-1),INDEX(Classe_D!N:N,1109+$I$3-1),INDEX(Classe_D!N:N,1126+$I$3-1),INDEX(Classe_D!N:N,1146+$I$3-1),INDEX(Classe_D!N:N,1163+$I$3-1),INDEX(Classe_D!N:N,1180+$I$3-1),INDEX(Classe_D!N:N,1197+$I$3-1),INDEX(Classe_D!N:N,1217+$I$3-1),INDEX(Classe_D!N:N,1234+$I$3-1),INDEX(Classe_D!N:N,1251+$I$3-1),INDEX(Classe_D!N:N,1268+$I$3-1),INDEX(Classe_D!N:N,1288+$I$3-1),INDEX(Classe_D!N:N,1305+$I$3-1),INDEX(Classe_D!N:N,1322+$I$3-1),INDEX(Classe_D!N:N,1339+$I$3-1),INDEX(Classe_D!N:N,1359+$I$3-1),INDEX(Classe_D!N:N,1376+$I$3-1),INDEX(Classe_D!N:N,1393+$I$3-1),INDEX(Classe_D!N:N,1410+$I$3-1),INDEX(Classe_D!N:N,1430+$I$3-1),INDEX(Classe_D!N:N,1447+$I$3-1),INDEX(Classe_D!N:N,1464+$I$3-1),INDEX(Classe_D!N:N,1481+$I$3-1),INDEX(Classe_D!N:N,1501+$I$3-1),INDEX(Classe_D!N:N,1518+$I$3-1),INDEX(Classe_D!N:N,1535+$I$3-1),INDEX(Classe_D!N:N,1552+$I$3-1),INDEX(Classe_D!N:N,1572+$I$3-1),INDEX(Classe_D!N:N,1589+$I$3-1),INDEX(Classe_D!N:N,1606+$I$3-1),INDEX(Classe_D!N:N,1623+$I$3-1),INDEX(Classe_D!N:N,1643+$I$3-1),INDEX(Classe_D!N:N,1660+$I$3-1),INDEX(Classe_D!N:N,1677+$I$3-1),INDEX(Classe_D!N:N,1694+$I$3-1)),1),"")</f>
        <v/>
      </c>
      <c r="M51" s="328">
        <f>IFERROR(ROUND(AVERAGE(INDEX(Classe_D!N:N,1715+$I$3-1),INDEX(Classe_D!N:N,1732+$I$3-1),INDEX(Classe_D!N:N,1749+$I$3-1),INDEX(Classe_D!N:N,1766+$I$3-1),INDEX(Classe_D!N:N,1786+$I$3-1),INDEX(Classe_D!N:N,1803+$I$3-1),INDEX(Classe_D!N:N,1820+$I$3-1),INDEX(Classe_D!N:N,1837+$I$3-1),INDEX(Classe_D!N:N,1857+$I$3-1),INDEX(Classe_D!N:N,1874+$I$3-1),INDEX(Classe_D!N:N,1891+$I$3-1),INDEX(Classe_D!N:N,1908+$I$3-1),INDEX(Classe_D!N:N,1928+$I$3-1),INDEX(Classe_D!N:N,1945+$I$3-1),INDEX(Classe_D!N:N,1962+$I$3-1),INDEX(Classe_D!N:N,1979+$I$3-1),INDEX(Classe_D!N:N,1999+$I$3-1),INDEX(Classe_D!N:N,2016+$I$3-1),INDEX(Classe_D!N:N,2033+$I$3-1),INDEX(Classe_D!N:N,2050+$I$3-1),INDEX(Classe_D!N:N,2070+$I$3-1),INDEX(Classe_D!N:N,2087+$I$3-1),INDEX(Classe_D!N:N,2104+$I$3-1),INDEX(Classe_D!N:N,2121+$I$3-1),INDEX(Classe_D!N:N,2141+$I$3-1),INDEX(Classe_D!N:N,2158+$I$3-1),INDEX(Classe_D!N:N,2175+$I$3-1),INDEX(Classe_D!N:N,2192+$I$3-1),INDEX(Classe_D!N:N,2212+$I$3-1),INDEX(Classe_D!N:N,2229+$I$3-1),INDEX(Classe_D!N:N,2246+$I$3-1),INDEX(Classe_D!N:N,2263+$I$3-1),INDEX(Classe_D!N:N,2283+$I$3-1),INDEX(Classe_D!N:N,2300+$I$3-1),INDEX(Classe_D!N:N,2317+$I$3-1),INDEX(Classe_D!N:N,2334+$I$3-1),INDEX(Classe_D!N:N,2354+$I$3-1),INDEX(Classe_D!N:N,2371+$I$3-1),INDEX(Classe_D!N:N,2388+$I$3-1),INDEX(Classe_D!N:N,2405+$I$3-1),INDEX(Classe_D!N:N,2425+$I$3-1),INDEX(Classe_D!N:N,2442+$I$3-1),INDEX(Classe_D!N:N,2459+$I$3-1),INDEX(Classe_D!N:N,2476+$I$3-1),INDEX(Classe_D!N:N,2496+$I$3-1),INDEX(Classe_D!N:N,2513+$I$3-1),INDEX(Classe_D!N:N,2530+$I$3-1),INDEX(Classe_D!N:N,2547+$I$3-1)),1),"")</f>
        <v/>
      </c>
    </row>
    <row r="52" outlineLevel="1" ht="1.05" customHeight="1" s="185">
      <c r="A52" s="327" t="inlineStr">
        <is>
          <t>Endurance</t>
        </is>
      </c>
      <c r="B52" s="328">
        <f>IFERROR(ROUND(AVERAGE(INDEX(Classe_A!O:O,9+$I$3-1),INDEX(Classe_A!O:O,26+$I$3-1),INDEX(Classe_A!O:O,43+$I$3-1),INDEX(Classe_A!O:O,60+$I$3-1),INDEX(Classe_A!O:O,80+$I$3-1),INDEX(Classe_A!O:O,97+$I$3-1),INDEX(Classe_A!O:O,114+$I$3-1),INDEX(Classe_A!O:O,131+$I$3-1),INDEX(Classe_A!O:O,151+$I$3-1),INDEX(Classe_A!O:O,168+$I$3-1),INDEX(Classe_A!O:O,185+$I$3-1),INDEX(Classe_A!O:O,202+$I$3-1),INDEX(Classe_A!O:O,222+$I$3-1),INDEX(Classe_A!O:O,239+$I$3-1),INDEX(Classe_A!O:O,256+$I$3-1),INDEX(Classe_A!O:O,273+$I$3-1),INDEX(Classe_A!O:O,293+$I$3-1),INDEX(Classe_A!O:O,310+$I$3-1),INDEX(Classe_A!O:O,327+$I$3-1),INDEX(Classe_A!O:O,344+$I$3-1),INDEX(Classe_A!O:O,364+$I$3-1),INDEX(Classe_A!O:O,381+$I$3-1),INDEX(Classe_A!O:O,398+$I$3-1),INDEX(Classe_A!O:O,415+$I$3-1),INDEX(Classe_A!O:O,435+$I$3-1),INDEX(Classe_A!O:O,452+$I$3-1),INDEX(Classe_A!O:O,469+$I$3-1),INDEX(Classe_A!O:O,486+$I$3-1),INDEX(Classe_A!O:O,506+$I$3-1),INDEX(Classe_A!O:O,523+$I$3-1),INDEX(Classe_A!O:O,540+$I$3-1),INDEX(Classe_A!O:O,557+$I$3-1),INDEX(Classe_A!O:O,577+$I$3-1),INDEX(Classe_A!O:O,594+$I$3-1),INDEX(Classe_A!O:O,611+$I$3-1),INDEX(Classe_A!O:O,628+$I$3-1),INDEX(Classe_A!O:O,648+$I$3-1),INDEX(Classe_A!O:O,665+$I$3-1),INDEX(Classe_A!O:O,682+$I$3-1),INDEX(Classe_A!O:O,699+$I$3-1),INDEX(Classe_A!O:O,719+$I$3-1),INDEX(Classe_A!O:O,736+$I$3-1),INDEX(Classe_A!O:O,753+$I$3-1),INDEX(Classe_A!O:O,770+$I$3-1),INDEX(Classe_A!O:O,790+$I$3-1),INDEX(Classe_A!O:O,807+$I$3-1),INDEX(Classe_A!O:O,824+$I$3-1),INDEX(Classe_A!O:O,841+$I$3-1)),1),"")</f>
        <v/>
      </c>
      <c r="C52" s="328">
        <f>IFERROR(ROUND(AVERAGE(INDEX(Classe_A!O:O,862+$I$3-1),INDEX(Classe_A!O:O,879+$I$3-1),INDEX(Classe_A!O:O,896+$I$3-1),INDEX(Classe_A!O:O,913+$I$3-1),INDEX(Classe_A!O:O,933+$I$3-1),INDEX(Classe_A!O:O,950+$I$3-1),INDEX(Classe_A!O:O,967+$I$3-1),INDEX(Classe_A!O:O,984+$I$3-1),INDEX(Classe_A!O:O,1004+$I$3-1),INDEX(Classe_A!O:O,1021+$I$3-1),INDEX(Classe_A!O:O,1038+$I$3-1),INDEX(Classe_A!O:O,1055+$I$3-1),INDEX(Classe_A!O:O,1075+$I$3-1),INDEX(Classe_A!O:O,1092+$I$3-1),INDEX(Classe_A!O:O,1109+$I$3-1),INDEX(Classe_A!O:O,1126+$I$3-1),INDEX(Classe_A!O:O,1146+$I$3-1),INDEX(Classe_A!O:O,1163+$I$3-1),INDEX(Classe_A!O:O,1180+$I$3-1),INDEX(Classe_A!O:O,1197+$I$3-1),INDEX(Classe_A!O:O,1217+$I$3-1),INDEX(Classe_A!O:O,1234+$I$3-1),INDEX(Classe_A!O:O,1251+$I$3-1),INDEX(Classe_A!O:O,1268+$I$3-1),INDEX(Classe_A!O:O,1288+$I$3-1),INDEX(Classe_A!O:O,1305+$I$3-1),INDEX(Classe_A!O:O,1322+$I$3-1),INDEX(Classe_A!O:O,1339+$I$3-1),INDEX(Classe_A!O:O,1359+$I$3-1),INDEX(Classe_A!O:O,1376+$I$3-1),INDEX(Classe_A!O:O,1393+$I$3-1),INDEX(Classe_A!O:O,1410+$I$3-1),INDEX(Classe_A!O:O,1430+$I$3-1),INDEX(Classe_A!O:O,1447+$I$3-1),INDEX(Classe_A!O:O,1464+$I$3-1),INDEX(Classe_A!O:O,1481+$I$3-1),INDEX(Classe_A!O:O,1501+$I$3-1),INDEX(Classe_A!O:O,1518+$I$3-1),INDEX(Classe_A!O:O,1535+$I$3-1),INDEX(Classe_A!O:O,1552+$I$3-1),INDEX(Classe_A!O:O,1572+$I$3-1),INDEX(Classe_A!O:O,1589+$I$3-1),INDEX(Classe_A!O:O,1606+$I$3-1),INDEX(Classe_A!O:O,1623+$I$3-1),INDEX(Classe_A!O:O,1643+$I$3-1),INDEX(Classe_A!O:O,1660+$I$3-1),INDEX(Classe_A!O:O,1677+$I$3-1),INDEX(Classe_A!O:O,1694+$I$3-1)),1),"")</f>
        <v/>
      </c>
      <c r="D52" s="328">
        <f>IFERROR(ROUND(AVERAGE(INDEX(Classe_A!O:O,1715+$I$3-1),INDEX(Classe_A!O:O,1732+$I$3-1),INDEX(Classe_A!O:O,1749+$I$3-1),INDEX(Classe_A!O:O,1766+$I$3-1),INDEX(Classe_A!O:O,1786+$I$3-1),INDEX(Classe_A!O:O,1803+$I$3-1),INDEX(Classe_A!O:O,1820+$I$3-1),INDEX(Classe_A!O:O,1837+$I$3-1),INDEX(Classe_A!O:O,1857+$I$3-1),INDEX(Classe_A!O:O,1874+$I$3-1),INDEX(Classe_A!O:O,1891+$I$3-1),INDEX(Classe_A!O:O,1908+$I$3-1),INDEX(Classe_A!O:O,1928+$I$3-1),INDEX(Classe_A!O:O,1945+$I$3-1),INDEX(Classe_A!O:O,1962+$I$3-1),INDEX(Classe_A!O:O,1979+$I$3-1),INDEX(Classe_A!O:O,1999+$I$3-1),INDEX(Classe_A!O:O,2016+$I$3-1),INDEX(Classe_A!O:O,2033+$I$3-1),INDEX(Classe_A!O:O,2050+$I$3-1),INDEX(Classe_A!O:O,2070+$I$3-1),INDEX(Classe_A!O:O,2087+$I$3-1),INDEX(Classe_A!O:O,2104+$I$3-1),INDEX(Classe_A!O:O,2121+$I$3-1),INDEX(Classe_A!O:O,2141+$I$3-1),INDEX(Classe_A!O:O,2158+$I$3-1),INDEX(Classe_A!O:O,2175+$I$3-1),INDEX(Classe_A!O:O,2192+$I$3-1),INDEX(Classe_A!O:O,2212+$I$3-1),INDEX(Classe_A!O:O,2229+$I$3-1),INDEX(Classe_A!O:O,2246+$I$3-1),INDEX(Classe_A!O:O,2263+$I$3-1),INDEX(Classe_A!O:O,2283+$I$3-1),INDEX(Classe_A!O:O,2300+$I$3-1),INDEX(Classe_A!O:O,2317+$I$3-1),INDEX(Classe_A!O:O,2334+$I$3-1),INDEX(Classe_A!O:O,2354+$I$3-1),INDEX(Classe_A!O:O,2371+$I$3-1),INDEX(Classe_A!O:O,2388+$I$3-1),INDEX(Classe_A!O:O,2405+$I$3-1),INDEX(Classe_A!O:O,2425+$I$3-1),INDEX(Classe_A!O:O,2442+$I$3-1),INDEX(Classe_A!O:O,2459+$I$3-1),INDEX(Classe_A!O:O,2476+$I$3-1),INDEX(Classe_A!O:O,2496+$I$3-1),INDEX(Classe_A!O:O,2513+$I$3-1),INDEX(Classe_A!O:O,2530+$I$3-1),INDEX(Classe_A!O:O,2547+$I$3-1)),1),"")</f>
        <v/>
      </c>
      <c r="E52" s="328">
        <f>IFERROR(ROUND(AVERAGE(INDEX(Classe_B!O:O,9+$I$3-1),INDEX(Classe_B!O:O,26+$I$3-1),INDEX(Classe_B!O:O,43+$I$3-1),INDEX(Classe_B!O:O,60+$I$3-1),INDEX(Classe_B!O:O,80+$I$3-1),INDEX(Classe_B!O:O,97+$I$3-1),INDEX(Classe_B!O:O,114+$I$3-1),INDEX(Classe_B!O:O,131+$I$3-1),INDEX(Classe_B!O:O,151+$I$3-1),INDEX(Classe_B!O:O,168+$I$3-1),INDEX(Classe_B!O:O,185+$I$3-1),INDEX(Classe_B!O:O,202+$I$3-1),INDEX(Classe_B!O:O,222+$I$3-1),INDEX(Classe_B!O:O,239+$I$3-1),INDEX(Classe_B!O:O,256+$I$3-1),INDEX(Classe_B!O:O,273+$I$3-1),INDEX(Classe_B!O:O,293+$I$3-1),INDEX(Classe_B!O:O,310+$I$3-1),INDEX(Classe_B!O:O,327+$I$3-1),INDEX(Classe_B!O:O,344+$I$3-1),INDEX(Classe_B!O:O,364+$I$3-1),INDEX(Classe_B!O:O,381+$I$3-1),INDEX(Classe_B!O:O,398+$I$3-1),INDEX(Classe_B!O:O,415+$I$3-1),INDEX(Classe_B!O:O,435+$I$3-1),INDEX(Classe_B!O:O,452+$I$3-1),INDEX(Classe_B!O:O,469+$I$3-1),INDEX(Classe_B!O:O,486+$I$3-1),INDEX(Classe_B!O:O,506+$I$3-1),INDEX(Classe_B!O:O,523+$I$3-1),INDEX(Classe_B!O:O,540+$I$3-1),INDEX(Classe_B!O:O,557+$I$3-1),INDEX(Classe_B!O:O,577+$I$3-1),INDEX(Classe_B!O:O,594+$I$3-1),INDEX(Classe_B!O:O,611+$I$3-1),INDEX(Classe_B!O:O,628+$I$3-1),INDEX(Classe_B!O:O,648+$I$3-1),INDEX(Classe_B!O:O,665+$I$3-1),INDEX(Classe_B!O:O,682+$I$3-1),INDEX(Classe_B!O:O,699+$I$3-1),INDEX(Classe_B!O:O,719+$I$3-1),INDEX(Classe_B!O:O,736+$I$3-1),INDEX(Classe_B!O:O,753+$I$3-1),INDEX(Classe_B!O:O,770+$I$3-1),INDEX(Classe_B!O:O,790+$I$3-1),INDEX(Classe_B!O:O,807+$I$3-1),INDEX(Classe_B!O:O,824+$I$3-1),INDEX(Classe_B!O:O,841+$I$3-1)),1),"")</f>
        <v/>
      </c>
      <c r="F52" s="328">
        <f>IFERROR(ROUND(AVERAGE(INDEX(Classe_B!O:O,862+$I$3-1),INDEX(Classe_B!O:O,879+$I$3-1),INDEX(Classe_B!O:O,896+$I$3-1),INDEX(Classe_B!O:O,913+$I$3-1),INDEX(Classe_B!O:O,933+$I$3-1),INDEX(Classe_B!O:O,950+$I$3-1),INDEX(Classe_B!O:O,967+$I$3-1),INDEX(Classe_B!O:O,984+$I$3-1),INDEX(Classe_B!O:O,1004+$I$3-1),INDEX(Classe_B!O:O,1021+$I$3-1),INDEX(Classe_B!O:O,1038+$I$3-1),INDEX(Classe_B!O:O,1055+$I$3-1),INDEX(Classe_B!O:O,1075+$I$3-1),INDEX(Classe_B!O:O,1092+$I$3-1),INDEX(Classe_B!O:O,1109+$I$3-1),INDEX(Classe_B!O:O,1126+$I$3-1),INDEX(Classe_B!O:O,1146+$I$3-1),INDEX(Classe_B!O:O,1163+$I$3-1),INDEX(Classe_B!O:O,1180+$I$3-1),INDEX(Classe_B!O:O,1197+$I$3-1),INDEX(Classe_B!O:O,1217+$I$3-1),INDEX(Classe_B!O:O,1234+$I$3-1),INDEX(Classe_B!O:O,1251+$I$3-1),INDEX(Classe_B!O:O,1268+$I$3-1),INDEX(Classe_B!O:O,1288+$I$3-1),INDEX(Classe_B!O:O,1305+$I$3-1),INDEX(Classe_B!O:O,1322+$I$3-1),INDEX(Classe_B!O:O,1339+$I$3-1),INDEX(Classe_B!O:O,1359+$I$3-1),INDEX(Classe_B!O:O,1376+$I$3-1),INDEX(Classe_B!O:O,1393+$I$3-1),INDEX(Classe_B!O:O,1410+$I$3-1),INDEX(Classe_B!O:O,1430+$I$3-1),INDEX(Classe_B!O:O,1447+$I$3-1),INDEX(Classe_B!O:O,1464+$I$3-1),INDEX(Classe_B!O:O,1481+$I$3-1),INDEX(Classe_B!O:O,1501+$I$3-1),INDEX(Classe_B!O:O,1518+$I$3-1),INDEX(Classe_B!O:O,1535+$I$3-1),INDEX(Classe_B!O:O,1552+$I$3-1),INDEX(Classe_B!O:O,1572+$I$3-1),INDEX(Classe_B!O:O,1589+$I$3-1),INDEX(Classe_B!O:O,1606+$I$3-1),INDEX(Classe_B!O:O,1623+$I$3-1),INDEX(Classe_B!O:O,1643+$I$3-1),INDEX(Classe_B!O:O,1660+$I$3-1),INDEX(Classe_B!O:O,1677+$I$3-1),INDEX(Classe_B!O:O,1694+$I$3-1)),1),"")</f>
        <v/>
      </c>
      <c r="G52" s="328">
        <f>IFERROR(ROUND(AVERAGE(INDEX(Classe_B!O:O,1715+$I$3-1),INDEX(Classe_B!O:O,1732+$I$3-1),INDEX(Classe_B!O:O,1749+$I$3-1),INDEX(Classe_B!O:O,1766+$I$3-1),INDEX(Classe_B!O:O,1786+$I$3-1),INDEX(Classe_B!O:O,1803+$I$3-1),INDEX(Classe_B!O:O,1820+$I$3-1),INDEX(Classe_B!O:O,1837+$I$3-1),INDEX(Classe_B!O:O,1857+$I$3-1),INDEX(Classe_B!O:O,1874+$I$3-1),INDEX(Classe_B!O:O,1891+$I$3-1),INDEX(Classe_B!O:O,1908+$I$3-1),INDEX(Classe_B!O:O,1928+$I$3-1),INDEX(Classe_B!O:O,1945+$I$3-1),INDEX(Classe_B!O:O,1962+$I$3-1),INDEX(Classe_B!O:O,1979+$I$3-1),INDEX(Classe_B!O:O,1999+$I$3-1),INDEX(Classe_B!O:O,2016+$I$3-1),INDEX(Classe_B!O:O,2033+$I$3-1),INDEX(Classe_B!O:O,2050+$I$3-1),INDEX(Classe_B!O:O,2070+$I$3-1),INDEX(Classe_B!O:O,2087+$I$3-1),INDEX(Classe_B!O:O,2104+$I$3-1),INDEX(Classe_B!O:O,2121+$I$3-1),INDEX(Classe_B!O:O,2141+$I$3-1),INDEX(Classe_B!O:O,2158+$I$3-1),INDEX(Classe_B!O:O,2175+$I$3-1),INDEX(Classe_B!O:O,2192+$I$3-1),INDEX(Classe_B!O:O,2212+$I$3-1),INDEX(Classe_B!O:O,2229+$I$3-1),INDEX(Classe_B!O:O,2246+$I$3-1),INDEX(Classe_B!O:O,2263+$I$3-1),INDEX(Classe_B!O:O,2283+$I$3-1),INDEX(Classe_B!O:O,2300+$I$3-1),INDEX(Classe_B!O:O,2317+$I$3-1),INDEX(Classe_B!O:O,2334+$I$3-1),INDEX(Classe_B!O:O,2354+$I$3-1),INDEX(Classe_B!O:O,2371+$I$3-1),INDEX(Classe_B!O:O,2388+$I$3-1),INDEX(Classe_B!O:O,2405+$I$3-1),INDEX(Classe_B!O:O,2425+$I$3-1),INDEX(Classe_B!O:O,2442+$I$3-1),INDEX(Classe_B!O:O,2459+$I$3-1),INDEX(Classe_B!O:O,2476+$I$3-1),INDEX(Classe_B!O:O,2496+$I$3-1),INDEX(Classe_B!O:O,2513+$I$3-1),INDEX(Classe_B!O:O,2530+$I$3-1),INDEX(Classe_B!O:O,2547+$I$3-1)),1),"")</f>
        <v/>
      </c>
      <c r="H52" s="328">
        <f>IFERROR(ROUND(AVERAGE(INDEX(Classe_C!O:O,9+$I$3-1),INDEX(Classe_C!O:O,26+$I$3-1),INDEX(Classe_C!O:O,43+$I$3-1),INDEX(Classe_C!O:O,60+$I$3-1),INDEX(Classe_C!O:O,80+$I$3-1),INDEX(Classe_C!O:O,97+$I$3-1),INDEX(Classe_C!O:O,114+$I$3-1),INDEX(Classe_C!O:O,131+$I$3-1),INDEX(Classe_C!O:O,151+$I$3-1),INDEX(Classe_C!O:O,168+$I$3-1),INDEX(Classe_C!O:O,185+$I$3-1),INDEX(Classe_C!O:O,202+$I$3-1),INDEX(Classe_C!O:O,222+$I$3-1),INDEX(Classe_C!O:O,239+$I$3-1),INDEX(Classe_C!O:O,256+$I$3-1),INDEX(Classe_C!O:O,273+$I$3-1),INDEX(Classe_C!O:O,293+$I$3-1),INDEX(Classe_C!O:O,310+$I$3-1),INDEX(Classe_C!O:O,327+$I$3-1),INDEX(Classe_C!O:O,344+$I$3-1),INDEX(Classe_C!O:O,364+$I$3-1),INDEX(Classe_C!O:O,381+$I$3-1),INDEX(Classe_C!O:O,398+$I$3-1),INDEX(Classe_C!O:O,415+$I$3-1),INDEX(Classe_C!O:O,435+$I$3-1),INDEX(Classe_C!O:O,452+$I$3-1),INDEX(Classe_C!O:O,469+$I$3-1),INDEX(Classe_C!O:O,486+$I$3-1),INDEX(Classe_C!O:O,506+$I$3-1),INDEX(Classe_C!O:O,523+$I$3-1),INDEX(Classe_C!O:O,540+$I$3-1),INDEX(Classe_C!O:O,557+$I$3-1),INDEX(Classe_C!O:O,577+$I$3-1),INDEX(Classe_C!O:O,594+$I$3-1),INDEX(Classe_C!O:O,611+$I$3-1),INDEX(Classe_C!O:O,628+$I$3-1),INDEX(Classe_C!O:O,648+$I$3-1),INDEX(Classe_C!O:O,665+$I$3-1),INDEX(Classe_C!O:O,682+$I$3-1),INDEX(Classe_C!O:O,699+$I$3-1),INDEX(Classe_C!O:O,719+$I$3-1),INDEX(Classe_C!O:O,736+$I$3-1),INDEX(Classe_C!O:O,753+$I$3-1),INDEX(Classe_C!O:O,770+$I$3-1),INDEX(Classe_C!O:O,790+$I$3-1),INDEX(Classe_C!O:O,807+$I$3-1),INDEX(Classe_C!O:O,824+$I$3-1),INDEX(Classe_C!O:O,841+$I$3-1)),1),"")</f>
        <v/>
      </c>
      <c r="I52" s="328">
        <f>IFERROR(ROUND(AVERAGE(INDEX(Classe_C!O:O,862+$I$3-1),INDEX(Classe_C!O:O,879+$I$3-1),INDEX(Classe_C!O:O,896+$I$3-1),INDEX(Classe_C!O:O,913+$I$3-1),INDEX(Classe_C!O:O,933+$I$3-1),INDEX(Classe_C!O:O,950+$I$3-1),INDEX(Classe_C!O:O,967+$I$3-1),INDEX(Classe_C!O:O,984+$I$3-1),INDEX(Classe_C!O:O,1004+$I$3-1),INDEX(Classe_C!O:O,1021+$I$3-1),INDEX(Classe_C!O:O,1038+$I$3-1),INDEX(Classe_C!O:O,1055+$I$3-1),INDEX(Classe_C!O:O,1075+$I$3-1),INDEX(Classe_C!O:O,1092+$I$3-1),INDEX(Classe_C!O:O,1109+$I$3-1),INDEX(Classe_C!O:O,1126+$I$3-1),INDEX(Classe_C!O:O,1146+$I$3-1),INDEX(Classe_C!O:O,1163+$I$3-1),INDEX(Classe_C!O:O,1180+$I$3-1),INDEX(Classe_C!O:O,1197+$I$3-1),INDEX(Classe_C!O:O,1217+$I$3-1),INDEX(Classe_C!O:O,1234+$I$3-1),INDEX(Classe_C!O:O,1251+$I$3-1),INDEX(Classe_C!O:O,1268+$I$3-1),INDEX(Classe_C!O:O,1288+$I$3-1),INDEX(Classe_C!O:O,1305+$I$3-1),INDEX(Classe_C!O:O,1322+$I$3-1),INDEX(Classe_C!O:O,1339+$I$3-1),INDEX(Classe_C!O:O,1359+$I$3-1),INDEX(Classe_C!O:O,1376+$I$3-1),INDEX(Classe_C!O:O,1393+$I$3-1),INDEX(Classe_C!O:O,1410+$I$3-1),INDEX(Classe_C!O:O,1430+$I$3-1),INDEX(Classe_C!O:O,1447+$I$3-1),INDEX(Classe_C!O:O,1464+$I$3-1),INDEX(Classe_C!O:O,1481+$I$3-1),INDEX(Classe_C!O:O,1501+$I$3-1),INDEX(Classe_C!O:O,1518+$I$3-1),INDEX(Classe_C!O:O,1535+$I$3-1),INDEX(Classe_C!O:O,1552+$I$3-1),INDEX(Classe_C!O:O,1572+$I$3-1),INDEX(Classe_C!O:O,1589+$I$3-1),INDEX(Classe_C!O:O,1606+$I$3-1),INDEX(Classe_C!O:O,1623+$I$3-1),INDEX(Classe_C!O:O,1643+$I$3-1),INDEX(Classe_C!O:O,1660+$I$3-1),INDEX(Classe_C!O:O,1677+$I$3-1),INDEX(Classe_C!O:O,1694+$I$3-1)),1),"")</f>
        <v/>
      </c>
      <c r="J52" s="328">
        <f>IFERROR(ROUND(AVERAGE(INDEX(Classe_C!O:O,1715+$I$3-1),INDEX(Classe_C!O:O,1732+$I$3-1),INDEX(Classe_C!O:O,1749+$I$3-1),INDEX(Classe_C!O:O,1766+$I$3-1),INDEX(Classe_C!O:O,1786+$I$3-1),INDEX(Classe_C!O:O,1803+$I$3-1),INDEX(Classe_C!O:O,1820+$I$3-1),INDEX(Classe_C!O:O,1837+$I$3-1),INDEX(Classe_C!O:O,1857+$I$3-1),INDEX(Classe_C!O:O,1874+$I$3-1),INDEX(Classe_C!O:O,1891+$I$3-1),INDEX(Classe_C!O:O,1908+$I$3-1),INDEX(Classe_C!O:O,1928+$I$3-1),INDEX(Classe_C!O:O,1945+$I$3-1),INDEX(Classe_C!O:O,1962+$I$3-1),INDEX(Classe_C!O:O,1979+$I$3-1),INDEX(Classe_C!O:O,1999+$I$3-1),INDEX(Classe_C!O:O,2016+$I$3-1),INDEX(Classe_C!O:O,2033+$I$3-1),INDEX(Classe_C!O:O,2050+$I$3-1),INDEX(Classe_C!O:O,2070+$I$3-1),INDEX(Classe_C!O:O,2087+$I$3-1),INDEX(Classe_C!O:O,2104+$I$3-1),INDEX(Classe_C!O:O,2121+$I$3-1),INDEX(Classe_C!O:O,2141+$I$3-1),INDEX(Classe_C!O:O,2158+$I$3-1),INDEX(Classe_C!O:O,2175+$I$3-1),INDEX(Classe_C!O:O,2192+$I$3-1),INDEX(Classe_C!O:O,2212+$I$3-1),INDEX(Classe_C!O:O,2229+$I$3-1),INDEX(Classe_C!O:O,2246+$I$3-1),INDEX(Classe_C!O:O,2263+$I$3-1),INDEX(Classe_C!O:O,2283+$I$3-1),INDEX(Classe_C!O:O,2300+$I$3-1),INDEX(Classe_C!O:O,2317+$I$3-1),INDEX(Classe_C!O:O,2334+$I$3-1),INDEX(Classe_C!O:O,2354+$I$3-1),INDEX(Classe_C!O:O,2371+$I$3-1),INDEX(Classe_C!O:O,2388+$I$3-1),INDEX(Classe_C!O:O,2405+$I$3-1),INDEX(Classe_C!O:O,2425+$I$3-1),INDEX(Classe_C!O:O,2442+$I$3-1),INDEX(Classe_C!O:O,2459+$I$3-1),INDEX(Classe_C!O:O,2476+$I$3-1),INDEX(Classe_C!O:O,2496+$I$3-1),INDEX(Classe_C!O:O,2513+$I$3-1),INDEX(Classe_C!O:O,2530+$I$3-1),INDEX(Classe_C!O:O,2547+$I$3-1)),1),"")</f>
        <v/>
      </c>
      <c r="K52" s="328">
        <f>IFERROR(ROUND(AVERAGE(INDEX(Classe_D!O:O,9+$I$3-1),INDEX(Classe_D!O:O,26+$I$3-1),INDEX(Classe_D!O:O,43+$I$3-1),INDEX(Classe_D!O:O,60+$I$3-1),INDEX(Classe_D!O:O,80+$I$3-1),INDEX(Classe_D!O:O,97+$I$3-1),INDEX(Classe_D!O:O,114+$I$3-1),INDEX(Classe_D!O:O,131+$I$3-1),INDEX(Classe_D!O:O,151+$I$3-1),INDEX(Classe_D!O:O,168+$I$3-1),INDEX(Classe_D!O:O,185+$I$3-1),INDEX(Classe_D!O:O,202+$I$3-1),INDEX(Classe_D!O:O,222+$I$3-1),INDEX(Classe_D!O:O,239+$I$3-1),INDEX(Classe_D!O:O,256+$I$3-1),INDEX(Classe_D!O:O,273+$I$3-1),INDEX(Classe_D!O:O,293+$I$3-1),INDEX(Classe_D!O:O,310+$I$3-1),INDEX(Classe_D!O:O,327+$I$3-1),INDEX(Classe_D!O:O,344+$I$3-1),INDEX(Classe_D!O:O,364+$I$3-1),INDEX(Classe_D!O:O,381+$I$3-1),INDEX(Classe_D!O:O,398+$I$3-1),INDEX(Classe_D!O:O,415+$I$3-1),INDEX(Classe_D!O:O,435+$I$3-1),INDEX(Classe_D!O:O,452+$I$3-1),INDEX(Classe_D!O:O,469+$I$3-1),INDEX(Classe_D!O:O,486+$I$3-1),INDEX(Classe_D!O:O,506+$I$3-1),INDEX(Classe_D!O:O,523+$I$3-1),INDEX(Classe_D!O:O,540+$I$3-1),INDEX(Classe_D!O:O,557+$I$3-1),INDEX(Classe_D!O:O,577+$I$3-1),INDEX(Classe_D!O:O,594+$I$3-1),INDEX(Classe_D!O:O,611+$I$3-1),INDEX(Classe_D!O:O,628+$I$3-1),INDEX(Classe_D!O:O,648+$I$3-1),INDEX(Classe_D!O:O,665+$I$3-1),INDEX(Classe_D!O:O,682+$I$3-1),INDEX(Classe_D!O:O,699+$I$3-1),INDEX(Classe_D!O:O,719+$I$3-1),INDEX(Classe_D!O:O,736+$I$3-1),INDEX(Classe_D!O:O,753+$I$3-1),INDEX(Classe_D!O:O,770+$I$3-1),INDEX(Classe_D!O:O,790+$I$3-1),INDEX(Classe_D!O:O,807+$I$3-1),INDEX(Classe_D!O:O,824+$I$3-1),INDEX(Classe_D!O:O,841+$I$3-1)),1),"")</f>
        <v/>
      </c>
      <c r="L52" s="328">
        <f>IFERROR(ROUND(AVERAGE(INDEX(Classe_D!O:O,862+$I$3-1),INDEX(Classe_D!O:O,879+$I$3-1),INDEX(Classe_D!O:O,896+$I$3-1),INDEX(Classe_D!O:O,913+$I$3-1),INDEX(Classe_D!O:O,933+$I$3-1),INDEX(Classe_D!O:O,950+$I$3-1),INDEX(Classe_D!O:O,967+$I$3-1),INDEX(Classe_D!O:O,984+$I$3-1),INDEX(Classe_D!O:O,1004+$I$3-1),INDEX(Classe_D!O:O,1021+$I$3-1),INDEX(Classe_D!O:O,1038+$I$3-1),INDEX(Classe_D!O:O,1055+$I$3-1),INDEX(Classe_D!O:O,1075+$I$3-1),INDEX(Classe_D!O:O,1092+$I$3-1),INDEX(Classe_D!O:O,1109+$I$3-1),INDEX(Classe_D!O:O,1126+$I$3-1),INDEX(Classe_D!O:O,1146+$I$3-1),INDEX(Classe_D!O:O,1163+$I$3-1),INDEX(Classe_D!O:O,1180+$I$3-1),INDEX(Classe_D!O:O,1197+$I$3-1),INDEX(Classe_D!O:O,1217+$I$3-1),INDEX(Classe_D!O:O,1234+$I$3-1),INDEX(Classe_D!O:O,1251+$I$3-1),INDEX(Classe_D!O:O,1268+$I$3-1),INDEX(Classe_D!O:O,1288+$I$3-1),INDEX(Classe_D!O:O,1305+$I$3-1),INDEX(Classe_D!O:O,1322+$I$3-1),INDEX(Classe_D!O:O,1339+$I$3-1),INDEX(Classe_D!O:O,1359+$I$3-1),INDEX(Classe_D!O:O,1376+$I$3-1),INDEX(Classe_D!O:O,1393+$I$3-1),INDEX(Classe_D!O:O,1410+$I$3-1),INDEX(Classe_D!O:O,1430+$I$3-1),INDEX(Classe_D!O:O,1447+$I$3-1),INDEX(Classe_D!O:O,1464+$I$3-1),INDEX(Classe_D!O:O,1481+$I$3-1),INDEX(Classe_D!O:O,1501+$I$3-1),INDEX(Classe_D!O:O,1518+$I$3-1),INDEX(Classe_D!O:O,1535+$I$3-1),INDEX(Classe_D!O:O,1552+$I$3-1),INDEX(Classe_D!O:O,1572+$I$3-1),INDEX(Classe_D!O:O,1589+$I$3-1),INDEX(Classe_D!O:O,1606+$I$3-1),INDEX(Classe_D!O:O,1623+$I$3-1),INDEX(Classe_D!O:O,1643+$I$3-1),INDEX(Classe_D!O:O,1660+$I$3-1),INDEX(Classe_D!O:O,1677+$I$3-1),INDEX(Classe_D!O:O,1694+$I$3-1)),1),"")</f>
        <v/>
      </c>
      <c r="M52" s="328">
        <f>IFERROR(ROUND(AVERAGE(INDEX(Classe_D!O:O,1715+$I$3-1),INDEX(Classe_D!O:O,1732+$I$3-1),INDEX(Classe_D!O:O,1749+$I$3-1),INDEX(Classe_D!O:O,1766+$I$3-1),INDEX(Classe_D!O:O,1786+$I$3-1),INDEX(Classe_D!O:O,1803+$I$3-1),INDEX(Classe_D!O:O,1820+$I$3-1),INDEX(Classe_D!O:O,1837+$I$3-1),INDEX(Classe_D!O:O,1857+$I$3-1),INDEX(Classe_D!O:O,1874+$I$3-1),INDEX(Classe_D!O:O,1891+$I$3-1),INDEX(Classe_D!O:O,1908+$I$3-1),INDEX(Classe_D!O:O,1928+$I$3-1),INDEX(Classe_D!O:O,1945+$I$3-1),INDEX(Classe_D!O:O,1962+$I$3-1),INDEX(Classe_D!O:O,1979+$I$3-1),INDEX(Classe_D!O:O,1999+$I$3-1),INDEX(Classe_D!O:O,2016+$I$3-1),INDEX(Classe_D!O:O,2033+$I$3-1),INDEX(Classe_D!O:O,2050+$I$3-1),INDEX(Classe_D!O:O,2070+$I$3-1),INDEX(Classe_D!O:O,2087+$I$3-1),INDEX(Classe_D!O:O,2104+$I$3-1),INDEX(Classe_D!O:O,2121+$I$3-1),INDEX(Classe_D!O:O,2141+$I$3-1),INDEX(Classe_D!O:O,2158+$I$3-1),INDEX(Classe_D!O:O,2175+$I$3-1),INDEX(Classe_D!O:O,2192+$I$3-1),INDEX(Classe_D!O:O,2212+$I$3-1),INDEX(Classe_D!O:O,2229+$I$3-1),INDEX(Classe_D!O:O,2246+$I$3-1),INDEX(Classe_D!O:O,2263+$I$3-1),INDEX(Classe_D!O:O,2283+$I$3-1),INDEX(Classe_D!O:O,2300+$I$3-1),INDEX(Classe_D!O:O,2317+$I$3-1),INDEX(Classe_D!O:O,2334+$I$3-1),INDEX(Classe_D!O:O,2354+$I$3-1),INDEX(Classe_D!O:O,2371+$I$3-1),INDEX(Classe_D!O:O,2388+$I$3-1),INDEX(Classe_D!O:O,2405+$I$3-1),INDEX(Classe_D!O:O,2425+$I$3-1),INDEX(Classe_D!O:O,2442+$I$3-1),INDEX(Classe_D!O:O,2459+$I$3-1),INDEX(Classe_D!O:O,2476+$I$3-1),INDEX(Classe_D!O:O,2496+$I$3-1),INDEX(Classe_D!O:O,2513+$I$3-1),INDEX(Classe_D!O:O,2530+$I$3-1),INDEX(Classe_D!O:O,2547+$I$3-1)),1),"")</f>
        <v/>
      </c>
    </row>
    <row r="53" ht="1.05" customHeight="1" s="185">
      <c r="A53" s="327" t="inlineStr">
        <is>
          <t>Esprit sportif</t>
        </is>
      </c>
      <c r="B53" s="328">
        <f>IFERROR(ROUND(AVERAGE(INDEX(Classe_A!P:P,9+$I$3-1),INDEX(Classe_A!P:P,26+$I$3-1),INDEX(Classe_A!P:P,43+$I$3-1),INDEX(Classe_A!P:P,60+$I$3-1),INDEX(Classe_A!P:P,80+$I$3-1),INDEX(Classe_A!P:P,97+$I$3-1),INDEX(Classe_A!P:P,114+$I$3-1),INDEX(Classe_A!P:P,131+$I$3-1),INDEX(Classe_A!P:P,151+$I$3-1),INDEX(Classe_A!P:P,168+$I$3-1),INDEX(Classe_A!P:P,185+$I$3-1),INDEX(Classe_A!P:P,202+$I$3-1),INDEX(Classe_A!P:P,222+$I$3-1),INDEX(Classe_A!P:P,239+$I$3-1),INDEX(Classe_A!P:P,256+$I$3-1),INDEX(Classe_A!P:P,273+$I$3-1),INDEX(Classe_A!P:P,293+$I$3-1),INDEX(Classe_A!P:P,310+$I$3-1),INDEX(Classe_A!P:P,327+$I$3-1),INDEX(Classe_A!P:P,344+$I$3-1),INDEX(Classe_A!P:P,364+$I$3-1),INDEX(Classe_A!P:P,381+$I$3-1),INDEX(Classe_A!P:P,398+$I$3-1),INDEX(Classe_A!P:P,415+$I$3-1),INDEX(Classe_A!P:P,435+$I$3-1),INDEX(Classe_A!P:P,452+$I$3-1),INDEX(Classe_A!P:P,469+$I$3-1),INDEX(Classe_A!P:P,486+$I$3-1),INDEX(Classe_A!P:P,506+$I$3-1),INDEX(Classe_A!P:P,523+$I$3-1),INDEX(Classe_A!P:P,540+$I$3-1),INDEX(Classe_A!P:P,557+$I$3-1),INDEX(Classe_A!P:P,577+$I$3-1),INDEX(Classe_A!P:P,594+$I$3-1),INDEX(Classe_A!P:P,611+$I$3-1),INDEX(Classe_A!P:P,628+$I$3-1),INDEX(Classe_A!P:P,648+$I$3-1),INDEX(Classe_A!P:P,665+$I$3-1),INDEX(Classe_A!P:P,682+$I$3-1),INDEX(Classe_A!P:P,699+$I$3-1),INDEX(Classe_A!P:P,719+$I$3-1),INDEX(Classe_A!P:P,736+$I$3-1),INDEX(Classe_A!P:P,753+$I$3-1),INDEX(Classe_A!P:P,770+$I$3-1),INDEX(Classe_A!P:P,790+$I$3-1),INDEX(Classe_A!P:P,807+$I$3-1),INDEX(Classe_A!P:P,824+$I$3-1),INDEX(Classe_A!P:P,841+$I$3-1)),1),"")</f>
        <v/>
      </c>
      <c r="C53" s="328">
        <f>IFERROR(ROUND(AVERAGE(INDEX(Classe_A!P:P,862+$I$3-1),INDEX(Classe_A!P:P,879+$I$3-1),INDEX(Classe_A!P:P,896+$I$3-1),INDEX(Classe_A!P:P,913+$I$3-1),INDEX(Classe_A!P:P,933+$I$3-1),INDEX(Classe_A!P:P,950+$I$3-1),INDEX(Classe_A!P:P,967+$I$3-1),INDEX(Classe_A!P:P,984+$I$3-1),INDEX(Classe_A!P:P,1004+$I$3-1),INDEX(Classe_A!P:P,1021+$I$3-1),INDEX(Classe_A!P:P,1038+$I$3-1),INDEX(Classe_A!P:P,1055+$I$3-1),INDEX(Classe_A!P:P,1075+$I$3-1),INDEX(Classe_A!P:P,1092+$I$3-1),INDEX(Classe_A!P:P,1109+$I$3-1),INDEX(Classe_A!P:P,1126+$I$3-1),INDEX(Classe_A!P:P,1146+$I$3-1),INDEX(Classe_A!P:P,1163+$I$3-1),INDEX(Classe_A!P:P,1180+$I$3-1),INDEX(Classe_A!P:P,1197+$I$3-1),INDEX(Classe_A!P:P,1217+$I$3-1),INDEX(Classe_A!P:P,1234+$I$3-1),INDEX(Classe_A!P:P,1251+$I$3-1),INDEX(Classe_A!P:P,1268+$I$3-1),INDEX(Classe_A!P:P,1288+$I$3-1),INDEX(Classe_A!P:P,1305+$I$3-1),INDEX(Classe_A!P:P,1322+$I$3-1),INDEX(Classe_A!P:P,1339+$I$3-1),INDEX(Classe_A!P:P,1359+$I$3-1),INDEX(Classe_A!P:P,1376+$I$3-1),INDEX(Classe_A!P:P,1393+$I$3-1),INDEX(Classe_A!P:P,1410+$I$3-1),INDEX(Classe_A!P:P,1430+$I$3-1),INDEX(Classe_A!P:P,1447+$I$3-1),INDEX(Classe_A!P:P,1464+$I$3-1),INDEX(Classe_A!P:P,1481+$I$3-1),INDEX(Classe_A!P:P,1501+$I$3-1),INDEX(Classe_A!P:P,1518+$I$3-1),INDEX(Classe_A!P:P,1535+$I$3-1),INDEX(Classe_A!P:P,1552+$I$3-1),INDEX(Classe_A!P:P,1572+$I$3-1),INDEX(Classe_A!P:P,1589+$I$3-1),INDEX(Classe_A!P:P,1606+$I$3-1),INDEX(Classe_A!P:P,1623+$I$3-1),INDEX(Classe_A!P:P,1643+$I$3-1),INDEX(Classe_A!P:P,1660+$I$3-1),INDEX(Classe_A!P:P,1677+$I$3-1),INDEX(Classe_A!P:P,1694+$I$3-1)),1),"")</f>
        <v/>
      </c>
      <c r="D53" s="328">
        <f>IFERROR(ROUND(AVERAGE(INDEX(Classe_A!P:P,1715+$I$3-1),INDEX(Classe_A!P:P,1732+$I$3-1),INDEX(Classe_A!P:P,1749+$I$3-1),INDEX(Classe_A!P:P,1766+$I$3-1),INDEX(Classe_A!P:P,1786+$I$3-1),INDEX(Classe_A!P:P,1803+$I$3-1),INDEX(Classe_A!P:P,1820+$I$3-1),INDEX(Classe_A!P:P,1837+$I$3-1),INDEX(Classe_A!P:P,1857+$I$3-1),INDEX(Classe_A!P:P,1874+$I$3-1),INDEX(Classe_A!P:P,1891+$I$3-1),INDEX(Classe_A!P:P,1908+$I$3-1),INDEX(Classe_A!P:P,1928+$I$3-1),INDEX(Classe_A!P:P,1945+$I$3-1),INDEX(Classe_A!P:P,1962+$I$3-1),INDEX(Classe_A!P:P,1979+$I$3-1),INDEX(Classe_A!P:P,1999+$I$3-1),INDEX(Classe_A!P:P,2016+$I$3-1),INDEX(Classe_A!P:P,2033+$I$3-1),INDEX(Classe_A!P:P,2050+$I$3-1),INDEX(Classe_A!P:P,2070+$I$3-1),INDEX(Classe_A!P:P,2087+$I$3-1),INDEX(Classe_A!P:P,2104+$I$3-1),INDEX(Classe_A!P:P,2121+$I$3-1),INDEX(Classe_A!P:P,2141+$I$3-1),INDEX(Classe_A!P:P,2158+$I$3-1),INDEX(Classe_A!P:P,2175+$I$3-1),INDEX(Classe_A!P:P,2192+$I$3-1),INDEX(Classe_A!P:P,2212+$I$3-1),INDEX(Classe_A!P:P,2229+$I$3-1),INDEX(Classe_A!P:P,2246+$I$3-1),INDEX(Classe_A!P:P,2263+$I$3-1),INDEX(Classe_A!P:P,2283+$I$3-1),INDEX(Classe_A!P:P,2300+$I$3-1),INDEX(Classe_A!P:P,2317+$I$3-1),INDEX(Classe_A!P:P,2334+$I$3-1),INDEX(Classe_A!P:P,2354+$I$3-1),INDEX(Classe_A!P:P,2371+$I$3-1),INDEX(Classe_A!P:P,2388+$I$3-1),INDEX(Classe_A!P:P,2405+$I$3-1),INDEX(Classe_A!P:P,2425+$I$3-1),INDEX(Classe_A!P:P,2442+$I$3-1),INDEX(Classe_A!P:P,2459+$I$3-1),INDEX(Classe_A!P:P,2476+$I$3-1),INDEX(Classe_A!P:P,2496+$I$3-1),INDEX(Classe_A!P:P,2513+$I$3-1),INDEX(Classe_A!P:P,2530+$I$3-1),INDEX(Classe_A!P:P,2547+$I$3-1)),1),"")</f>
        <v/>
      </c>
      <c r="E53" s="328">
        <f>IFERROR(ROUND(AVERAGE(INDEX(Classe_B!P:P,9+$I$3-1),INDEX(Classe_B!P:P,26+$I$3-1),INDEX(Classe_B!P:P,43+$I$3-1),INDEX(Classe_B!P:P,60+$I$3-1),INDEX(Classe_B!P:P,80+$I$3-1),INDEX(Classe_B!P:P,97+$I$3-1),INDEX(Classe_B!P:P,114+$I$3-1),INDEX(Classe_B!P:P,131+$I$3-1),INDEX(Classe_B!P:P,151+$I$3-1),INDEX(Classe_B!P:P,168+$I$3-1),INDEX(Classe_B!P:P,185+$I$3-1),INDEX(Classe_B!P:P,202+$I$3-1),INDEX(Classe_B!P:P,222+$I$3-1),INDEX(Classe_B!P:P,239+$I$3-1),INDEX(Classe_B!P:P,256+$I$3-1),INDEX(Classe_B!P:P,273+$I$3-1),INDEX(Classe_B!P:P,293+$I$3-1),INDEX(Classe_B!P:P,310+$I$3-1),INDEX(Classe_B!P:P,327+$I$3-1),INDEX(Classe_B!P:P,344+$I$3-1),INDEX(Classe_B!P:P,364+$I$3-1),INDEX(Classe_B!P:P,381+$I$3-1),INDEX(Classe_B!P:P,398+$I$3-1),INDEX(Classe_B!P:P,415+$I$3-1),INDEX(Classe_B!P:P,435+$I$3-1),INDEX(Classe_B!P:P,452+$I$3-1),INDEX(Classe_B!P:P,469+$I$3-1),INDEX(Classe_B!P:P,486+$I$3-1),INDEX(Classe_B!P:P,506+$I$3-1),INDEX(Classe_B!P:P,523+$I$3-1),INDEX(Classe_B!P:P,540+$I$3-1),INDEX(Classe_B!P:P,557+$I$3-1),INDEX(Classe_B!P:P,577+$I$3-1),INDEX(Classe_B!P:P,594+$I$3-1),INDEX(Classe_B!P:P,611+$I$3-1),INDEX(Classe_B!P:P,628+$I$3-1),INDEX(Classe_B!P:P,648+$I$3-1),INDEX(Classe_B!P:P,665+$I$3-1),INDEX(Classe_B!P:P,682+$I$3-1),INDEX(Classe_B!P:P,699+$I$3-1),INDEX(Classe_B!P:P,719+$I$3-1),INDEX(Classe_B!P:P,736+$I$3-1),INDEX(Classe_B!P:P,753+$I$3-1),INDEX(Classe_B!P:P,770+$I$3-1),INDEX(Classe_B!P:P,790+$I$3-1),INDEX(Classe_B!P:P,807+$I$3-1),INDEX(Classe_B!P:P,824+$I$3-1),INDEX(Classe_B!P:P,841+$I$3-1)),1),"")</f>
        <v/>
      </c>
      <c r="F53" s="328">
        <f>IFERROR(ROUND(AVERAGE(INDEX(Classe_B!P:P,862+$I$3-1),INDEX(Classe_B!P:P,879+$I$3-1),INDEX(Classe_B!P:P,896+$I$3-1),INDEX(Classe_B!P:P,913+$I$3-1),INDEX(Classe_B!P:P,933+$I$3-1),INDEX(Classe_B!P:P,950+$I$3-1),INDEX(Classe_B!P:P,967+$I$3-1),INDEX(Classe_B!P:P,984+$I$3-1),INDEX(Classe_B!P:P,1004+$I$3-1),INDEX(Classe_B!P:P,1021+$I$3-1),INDEX(Classe_B!P:P,1038+$I$3-1),INDEX(Classe_B!P:P,1055+$I$3-1),INDEX(Classe_B!P:P,1075+$I$3-1),INDEX(Classe_B!P:P,1092+$I$3-1),INDEX(Classe_B!P:P,1109+$I$3-1),INDEX(Classe_B!P:P,1126+$I$3-1),INDEX(Classe_B!P:P,1146+$I$3-1),INDEX(Classe_B!P:P,1163+$I$3-1),INDEX(Classe_B!P:P,1180+$I$3-1),INDEX(Classe_B!P:P,1197+$I$3-1),INDEX(Classe_B!P:P,1217+$I$3-1),INDEX(Classe_B!P:P,1234+$I$3-1),INDEX(Classe_B!P:P,1251+$I$3-1),INDEX(Classe_B!P:P,1268+$I$3-1),INDEX(Classe_B!P:P,1288+$I$3-1),INDEX(Classe_B!P:P,1305+$I$3-1),INDEX(Classe_B!P:P,1322+$I$3-1),INDEX(Classe_B!P:P,1339+$I$3-1),INDEX(Classe_B!P:P,1359+$I$3-1),INDEX(Classe_B!P:P,1376+$I$3-1),INDEX(Classe_B!P:P,1393+$I$3-1),INDEX(Classe_B!P:P,1410+$I$3-1),INDEX(Classe_B!P:P,1430+$I$3-1),INDEX(Classe_B!P:P,1447+$I$3-1),INDEX(Classe_B!P:P,1464+$I$3-1),INDEX(Classe_B!P:P,1481+$I$3-1),INDEX(Classe_B!P:P,1501+$I$3-1),INDEX(Classe_B!P:P,1518+$I$3-1),INDEX(Classe_B!P:P,1535+$I$3-1),INDEX(Classe_B!P:P,1552+$I$3-1),INDEX(Classe_B!P:P,1572+$I$3-1),INDEX(Classe_B!P:P,1589+$I$3-1),INDEX(Classe_B!P:P,1606+$I$3-1),INDEX(Classe_B!P:P,1623+$I$3-1),INDEX(Classe_B!P:P,1643+$I$3-1),INDEX(Classe_B!P:P,1660+$I$3-1),INDEX(Classe_B!P:P,1677+$I$3-1),INDEX(Classe_B!P:P,1694+$I$3-1)),1),"")</f>
        <v/>
      </c>
      <c r="G53" s="328">
        <f>IFERROR(ROUND(AVERAGE(INDEX(Classe_B!P:P,1715+$I$3-1),INDEX(Classe_B!P:P,1732+$I$3-1),INDEX(Classe_B!P:P,1749+$I$3-1),INDEX(Classe_B!P:P,1766+$I$3-1),INDEX(Classe_B!P:P,1786+$I$3-1),INDEX(Classe_B!P:P,1803+$I$3-1),INDEX(Classe_B!P:P,1820+$I$3-1),INDEX(Classe_B!P:P,1837+$I$3-1),INDEX(Classe_B!P:P,1857+$I$3-1),INDEX(Classe_B!P:P,1874+$I$3-1),INDEX(Classe_B!P:P,1891+$I$3-1),INDEX(Classe_B!P:P,1908+$I$3-1),INDEX(Classe_B!P:P,1928+$I$3-1),INDEX(Classe_B!P:P,1945+$I$3-1),INDEX(Classe_B!P:P,1962+$I$3-1),INDEX(Classe_B!P:P,1979+$I$3-1),INDEX(Classe_B!P:P,1999+$I$3-1),INDEX(Classe_B!P:P,2016+$I$3-1),INDEX(Classe_B!P:P,2033+$I$3-1),INDEX(Classe_B!P:P,2050+$I$3-1),INDEX(Classe_B!P:P,2070+$I$3-1),INDEX(Classe_B!P:P,2087+$I$3-1),INDEX(Classe_B!P:P,2104+$I$3-1),INDEX(Classe_B!P:P,2121+$I$3-1),INDEX(Classe_B!P:P,2141+$I$3-1),INDEX(Classe_B!P:P,2158+$I$3-1),INDEX(Classe_B!P:P,2175+$I$3-1),INDEX(Classe_B!P:P,2192+$I$3-1),INDEX(Classe_B!P:P,2212+$I$3-1),INDEX(Classe_B!P:P,2229+$I$3-1),INDEX(Classe_B!P:P,2246+$I$3-1),INDEX(Classe_B!P:P,2263+$I$3-1),INDEX(Classe_B!P:P,2283+$I$3-1),INDEX(Classe_B!P:P,2300+$I$3-1),INDEX(Classe_B!P:P,2317+$I$3-1),INDEX(Classe_B!P:P,2334+$I$3-1),INDEX(Classe_B!P:P,2354+$I$3-1),INDEX(Classe_B!P:P,2371+$I$3-1),INDEX(Classe_B!P:P,2388+$I$3-1),INDEX(Classe_B!P:P,2405+$I$3-1),INDEX(Classe_B!P:P,2425+$I$3-1),INDEX(Classe_B!P:P,2442+$I$3-1),INDEX(Classe_B!P:P,2459+$I$3-1),INDEX(Classe_B!P:P,2476+$I$3-1),INDEX(Classe_B!P:P,2496+$I$3-1),INDEX(Classe_B!P:P,2513+$I$3-1),INDEX(Classe_B!P:P,2530+$I$3-1),INDEX(Classe_B!P:P,2547+$I$3-1)),1),"")</f>
        <v/>
      </c>
      <c r="H53" s="328">
        <f>IFERROR(ROUND(AVERAGE(INDEX(Classe_C!P:P,9+$I$3-1),INDEX(Classe_C!P:P,26+$I$3-1),INDEX(Classe_C!P:P,43+$I$3-1),INDEX(Classe_C!P:P,60+$I$3-1),INDEX(Classe_C!P:P,80+$I$3-1),INDEX(Classe_C!P:P,97+$I$3-1),INDEX(Classe_C!P:P,114+$I$3-1),INDEX(Classe_C!P:P,131+$I$3-1),INDEX(Classe_C!P:P,151+$I$3-1),INDEX(Classe_C!P:P,168+$I$3-1),INDEX(Classe_C!P:P,185+$I$3-1),INDEX(Classe_C!P:P,202+$I$3-1),INDEX(Classe_C!P:P,222+$I$3-1),INDEX(Classe_C!P:P,239+$I$3-1),INDEX(Classe_C!P:P,256+$I$3-1),INDEX(Classe_C!P:P,273+$I$3-1),INDEX(Classe_C!P:P,293+$I$3-1),INDEX(Classe_C!P:P,310+$I$3-1),INDEX(Classe_C!P:P,327+$I$3-1),INDEX(Classe_C!P:P,344+$I$3-1),INDEX(Classe_C!P:P,364+$I$3-1),INDEX(Classe_C!P:P,381+$I$3-1),INDEX(Classe_C!P:P,398+$I$3-1),INDEX(Classe_C!P:P,415+$I$3-1),INDEX(Classe_C!P:P,435+$I$3-1),INDEX(Classe_C!P:P,452+$I$3-1),INDEX(Classe_C!P:P,469+$I$3-1),INDEX(Classe_C!P:P,486+$I$3-1),INDEX(Classe_C!P:P,506+$I$3-1),INDEX(Classe_C!P:P,523+$I$3-1),INDEX(Classe_C!P:P,540+$I$3-1),INDEX(Classe_C!P:P,557+$I$3-1),INDEX(Classe_C!P:P,577+$I$3-1),INDEX(Classe_C!P:P,594+$I$3-1),INDEX(Classe_C!P:P,611+$I$3-1),INDEX(Classe_C!P:P,628+$I$3-1),INDEX(Classe_C!P:P,648+$I$3-1),INDEX(Classe_C!P:P,665+$I$3-1),INDEX(Classe_C!P:P,682+$I$3-1),INDEX(Classe_C!P:P,699+$I$3-1),INDEX(Classe_C!P:P,719+$I$3-1),INDEX(Classe_C!P:P,736+$I$3-1),INDEX(Classe_C!P:P,753+$I$3-1),INDEX(Classe_C!P:P,770+$I$3-1),INDEX(Classe_C!P:P,790+$I$3-1),INDEX(Classe_C!P:P,807+$I$3-1),INDEX(Classe_C!P:P,824+$I$3-1),INDEX(Classe_C!P:P,841+$I$3-1)),1),"")</f>
        <v/>
      </c>
      <c r="I53" s="328">
        <f>IFERROR(ROUND(AVERAGE(INDEX(Classe_C!P:P,862+$I$3-1),INDEX(Classe_C!P:P,879+$I$3-1),INDEX(Classe_C!P:P,896+$I$3-1),INDEX(Classe_C!P:P,913+$I$3-1),INDEX(Classe_C!P:P,933+$I$3-1),INDEX(Classe_C!P:P,950+$I$3-1),INDEX(Classe_C!P:P,967+$I$3-1),INDEX(Classe_C!P:P,984+$I$3-1),INDEX(Classe_C!P:P,1004+$I$3-1),INDEX(Classe_C!P:P,1021+$I$3-1),INDEX(Classe_C!P:P,1038+$I$3-1),INDEX(Classe_C!P:P,1055+$I$3-1),INDEX(Classe_C!P:P,1075+$I$3-1),INDEX(Classe_C!P:P,1092+$I$3-1),INDEX(Classe_C!P:P,1109+$I$3-1),INDEX(Classe_C!P:P,1126+$I$3-1),INDEX(Classe_C!P:P,1146+$I$3-1),INDEX(Classe_C!P:P,1163+$I$3-1),INDEX(Classe_C!P:P,1180+$I$3-1),INDEX(Classe_C!P:P,1197+$I$3-1),INDEX(Classe_C!P:P,1217+$I$3-1),INDEX(Classe_C!P:P,1234+$I$3-1),INDEX(Classe_C!P:P,1251+$I$3-1),INDEX(Classe_C!P:P,1268+$I$3-1),INDEX(Classe_C!P:P,1288+$I$3-1),INDEX(Classe_C!P:P,1305+$I$3-1),INDEX(Classe_C!P:P,1322+$I$3-1),INDEX(Classe_C!P:P,1339+$I$3-1),INDEX(Classe_C!P:P,1359+$I$3-1),INDEX(Classe_C!P:P,1376+$I$3-1),INDEX(Classe_C!P:P,1393+$I$3-1),INDEX(Classe_C!P:P,1410+$I$3-1),INDEX(Classe_C!P:P,1430+$I$3-1),INDEX(Classe_C!P:P,1447+$I$3-1),INDEX(Classe_C!P:P,1464+$I$3-1),INDEX(Classe_C!P:P,1481+$I$3-1),INDEX(Classe_C!P:P,1501+$I$3-1),INDEX(Classe_C!P:P,1518+$I$3-1),INDEX(Classe_C!P:P,1535+$I$3-1),INDEX(Classe_C!P:P,1552+$I$3-1),INDEX(Classe_C!P:P,1572+$I$3-1),INDEX(Classe_C!P:P,1589+$I$3-1),INDEX(Classe_C!P:P,1606+$I$3-1),INDEX(Classe_C!P:P,1623+$I$3-1),INDEX(Classe_C!P:P,1643+$I$3-1),INDEX(Classe_C!P:P,1660+$I$3-1),INDEX(Classe_C!P:P,1677+$I$3-1),INDEX(Classe_C!P:P,1694+$I$3-1)),1),"")</f>
        <v/>
      </c>
      <c r="J53" s="328">
        <f>IFERROR(ROUND(AVERAGE(INDEX(Classe_C!P:P,1715+$I$3-1),INDEX(Classe_C!P:P,1732+$I$3-1),INDEX(Classe_C!P:P,1749+$I$3-1),INDEX(Classe_C!P:P,1766+$I$3-1),INDEX(Classe_C!P:P,1786+$I$3-1),INDEX(Classe_C!P:P,1803+$I$3-1),INDEX(Classe_C!P:P,1820+$I$3-1),INDEX(Classe_C!P:P,1837+$I$3-1),INDEX(Classe_C!P:P,1857+$I$3-1),INDEX(Classe_C!P:P,1874+$I$3-1),INDEX(Classe_C!P:P,1891+$I$3-1),INDEX(Classe_C!P:P,1908+$I$3-1),INDEX(Classe_C!P:P,1928+$I$3-1),INDEX(Classe_C!P:P,1945+$I$3-1),INDEX(Classe_C!P:P,1962+$I$3-1),INDEX(Classe_C!P:P,1979+$I$3-1),INDEX(Classe_C!P:P,1999+$I$3-1),INDEX(Classe_C!P:P,2016+$I$3-1),INDEX(Classe_C!P:P,2033+$I$3-1),INDEX(Classe_C!P:P,2050+$I$3-1),INDEX(Classe_C!P:P,2070+$I$3-1),INDEX(Classe_C!P:P,2087+$I$3-1),INDEX(Classe_C!P:P,2104+$I$3-1),INDEX(Classe_C!P:P,2121+$I$3-1),INDEX(Classe_C!P:P,2141+$I$3-1),INDEX(Classe_C!P:P,2158+$I$3-1),INDEX(Classe_C!P:P,2175+$I$3-1),INDEX(Classe_C!P:P,2192+$I$3-1),INDEX(Classe_C!P:P,2212+$I$3-1),INDEX(Classe_C!P:P,2229+$I$3-1),INDEX(Classe_C!P:P,2246+$I$3-1),INDEX(Classe_C!P:P,2263+$I$3-1),INDEX(Classe_C!P:P,2283+$I$3-1),INDEX(Classe_C!P:P,2300+$I$3-1),INDEX(Classe_C!P:P,2317+$I$3-1),INDEX(Classe_C!P:P,2334+$I$3-1),INDEX(Classe_C!P:P,2354+$I$3-1),INDEX(Classe_C!P:P,2371+$I$3-1),INDEX(Classe_C!P:P,2388+$I$3-1),INDEX(Classe_C!P:P,2405+$I$3-1),INDEX(Classe_C!P:P,2425+$I$3-1),INDEX(Classe_C!P:P,2442+$I$3-1),INDEX(Classe_C!P:P,2459+$I$3-1),INDEX(Classe_C!P:P,2476+$I$3-1),INDEX(Classe_C!P:P,2496+$I$3-1),INDEX(Classe_C!P:P,2513+$I$3-1),INDEX(Classe_C!P:P,2530+$I$3-1),INDEX(Classe_C!P:P,2547+$I$3-1)),1),"")</f>
        <v/>
      </c>
      <c r="K53" s="328">
        <f>IFERROR(ROUND(AVERAGE(INDEX(Classe_D!P:P,9+$I$3-1),INDEX(Classe_D!P:P,26+$I$3-1),INDEX(Classe_D!P:P,43+$I$3-1),INDEX(Classe_D!P:P,60+$I$3-1),INDEX(Classe_D!P:P,80+$I$3-1),INDEX(Classe_D!P:P,97+$I$3-1),INDEX(Classe_D!P:P,114+$I$3-1),INDEX(Classe_D!P:P,131+$I$3-1),INDEX(Classe_D!P:P,151+$I$3-1),INDEX(Classe_D!P:P,168+$I$3-1),INDEX(Classe_D!P:P,185+$I$3-1),INDEX(Classe_D!P:P,202+$I$3-1),INDEX(Classe_D!P:P,222+$I$3-1),INDEX(Classe_D!P:P,239+$I$3-1),INDEX(Classe_D!P:P,256+$I$3-1),INDEX(Classe_D!P:P,273+$I$3-1),INDEX(Classe_D!P:P,293+$I$3-1),INDEX(Classe_D!P:P,310+$I$3-1),INDEX(Classe_D!P:P,327+$I$3-1),INDEX(Classe_D!P:P,344+$I$3-1),INDEX(Classe_D!P:P,364+$I$3-1),INDEX(Classe_D!P:P,381+$I$3-1),INDEX(Classe_D!P:P,398+$I$3-1),INDEX(Classe_D!P:P,415+$I$3-1),INDEX(Classe_D!P:P,435+$I$3-1),INDEX(Classe_D!P:P,452+$I$3-1),INDEX(Classe_D!P:P,469+$I$3-1),INDEX(Classe_D!P:P,486+$I$3-1),INDEX(Classe_D!P:P,506+$I$3-1),INDEX(Classe_D!P:P,523+$I$3-1),INDEX(Classe_D!P:P,540+$I$3-1),INDEX(Classe_D!P:P,557+$I$3-1),INDEX(Classe_D!P:P,577+$I$3-1),INDEX(Classe_D!P:P,594+$I$3-1),INDEX(Classe_D!P:P,611+$I$3-1),INDEX(Classe_D!P:P,628+$I$3-1),INDEX(Classe_D!P:P,648+$I$3-1),INDEX(Classe_D!P:P,665+$I$3-1),INDEX(Classe_D!P:P,682+$I$3-1),INDEX(Classe_D!P:P,699+$I$3-1),INDEX(Classe_D!P:P,719+$I$3-1),INDEX(Classe_D!P:P,736+$I$3-1),INDEX(Classe_D!P:P,753+$I$3-1),INDEX(Classe_D!P:P,770+$I$3-1),INDEX(Classe_D!P:P,790+$I$3-1),INDEX(Classe_D!P:P,807+$I$3-1),INDEX(Classe_D!P:P,824+$I$3-1),INDEX(Classe_D!P:P,841+$I$3-1)),1),"")</f>
        <v/>
      </c>
      <c r="L53" s="328">
        <f>IFERROR(ROUND(AVERAGE(INDEX(Classe_D!P:P,862+$I$3-1),INDEX(Classe_D!P:P,879+$I$3-1),INDEX(Classe_D!P:P,896+$I$3-1),INDEX(Classe_D!P:P,913+$I$3-1),INDEX(Classe_D!P:P,933+$I$3-1),INDEX(Classe_D!P:P,950+$I$3-1),INDEX(Classe_D!P:P,967+$I$3-1),INDEX(Classe_D!P:P,984+$I$3-1),INDEX(Classe_D!P:P,1004+$I$3-1),INDEX(Classe_D!P:P,1021+$I$3-1),INDEX(Classe_D!P:P,1038+$I$3-1),INDEX(Classe_D!P:P,1055+$I$3-1),INDEX(Classe_D!P:P,1075+$I$3-1),INDEX(Classe_D!P:P,1092+$I$3-1),INDEX(Classe_D!P:P,1109+$I$3-1),INDEX(Classe_D!P:P,1126+$I$3-1),INDEX(Classe_D!P:P,1146+$I$3-1),INDEX(Classe_D!P:P,1163+$I$3-1),INDEX(Classe_D!P:P,1180+$I$3-1),INDEX(Classe_D!P:P,1197+$I$3-1),INDEX(Classe_D!P:P,1217+$I$3-1),INDEX(Classe_D!P:P,1234+$I$3-1),INDEX(Classe_D!P:P,1251+$I$3-1),INDEX(Classe_D!P:P,1268+$I$3-1),INDEX(Classe_D!P:P,1288+$I$3-1),INDEX(Classe_D!P:P,1305+$I$3-1),INDEX(Classe_D!P:P,1322+$I$3-1),INDEX(Classe_D!P:P,1339+$I$3-1),INDEX(Classe_D!P:P,1359+$I$3-1),INDEX(Classe_D!P:P,1376+$I$3-1),INDEX(Classe_D!P:P,1393+$I$3-1),INDEX(Classe_D!P:P,1410+$I$3-1),INDEX(Classe_D!P:P,1430+$I$3-1),INDEX(Classe_D!P:P,1447+$I$3-1),INDEX(Classe_D!P:P,1464+$I$3-1),INDEX(Classe_D!P:P,1481+$I$3-1),INDEX(Classe_D!P:P,1501+$I$3-1),INDEX(Classe_D!P:P,1518+$I$3-1),INDEX(Classe_D!P:P,1535+$I$3-1),INDEX(Classe_D!P:P,1552+$I$3-1),INDEX(Classe_D!P:P,1572+$I$3-1),INDEX(Classe_D!P:P,1589+$I$3-1),INDEX(Classe_D!P:P,1606+$I$3-1),INDEX(Classe_D!P:P,1623+$I$3-1),INDEX(Classe_D!P:P,1643+$I$3-1),INDEX(Classe_D!P:P,1660+$I$3-1),INDEX(Classe_D!P:P,1677+$I$3-1),INDEX(Classe_D!P:P,1694+$I$3-1)),1),"")</f>
        <v/>
      </c>
      <c r="M53" s="328">
        <f>IFERROR(ROUND(AVERAGE(INDEX(Classe_D!P:P,1715+$I$3-1),INDEX(Classe_D!P:P,1732+$I$3-1),INDEX(Classe_D!P:P,1749+$I$3-1),INDEX(Classe_D!P:P,1766+$I$3-1),INDEX(Classe_D!P:P,1786+$I$3-1),INDEX(Classe_D!P:P,1803+$I$3-1),INDEX(Classe_D!P:P,1820+$I$3-1),INDEX(Classe_D!P:P,1837+$I$3-1),INDEX(Classe_D!P:P,1857+$I$3-1),INDEX(Classe_D!P:P,1874+$I$3-1),INDEX(Classe_D!P:P,1891+$I$3-1),INDEX(Classe_D!P:P,1908+$I$3-1),INDEX(Classe_D!P:P,1928+$I$3-1),INDEX(Classe_D!P:P,1945+$I$3-1),INDEX(Classe_D!P:P,1962+$I$3-1),INDEX(Classe_D!P:P,1979+$I$3-1),INDEX(Classe_D!P:P,1999+$I$3-1),INDEX(Classe_D!P:P,2016+$I$3-1),INDEX(Classe_D!P:P,2033+$I$3-1),INDEX(Classe_D!P:P,2050+$I$3-1),INDEX(Classe_D!P:P,2070+$I$3-1),INDEX(Classe_D!P:P,2087+$I$3-1),INDEX(Classe_D!P:P,2104+$I$3-1),INDEX(Classe_D!P:P,2121+$I$3-1),INDEX(Classe_D!P:P,2141+$I$3-1),INDEX(Classe_D!P:P,2158+$I$3-1),INDEX(Classe_D!P:P,2175+$I$3-1),INDEX(Classe_D!P:P,2192+$I$3-1),INDEX(Classe_D!P:P,2212+$I$3-1),INDEX(Classe_D!P:P,2229+$I$3-1),INDEX(Classe_D!P:P,2246+$I$3-1),INDEX(Classe_D!P:P,2263+$I$3-1),INDEX(Classe_D!P:P,2283+$I$3-1),INDEX(Classe_D!P:P,2300+$I$3-1),INDEX(Classe_D!P:P,2317+$I$3-1),INDEX(Classe_D!P:P,2334+$I$3-1),INDEX(Classe_D!P:P,2354+$I$3-1),INDEX(Classe_D!P:P,2371+$I$3-1),INDEX(Classe_D!P:P,2388+$I$3-1),INDEX(Classe_D!P:P,2405+$I$3-1),INDEX(Classe_D!P:P,2425+$I$3-1),INDEX(Classe_D!P:P,2442+$I$3-1),INDEX(Classe_D!P:P,2459+$I$3-1),INDEX(Classe_D!P:P,2476+$I$3-1),INDEX(Classe_D!P:P,2496+$I$3-1),INDEX(Classe_D!P:P,2513+$I$3-1),INDEX(Classe_D!P:P,2530+$I$3-1),INDEX(Classe_D!P:P,2547+$I$3-1)),1),"")</f>
        <v/>
      </c>
    </row>
  </sheetData>
  <sheetProtection selectLockedCells="0" selectUnlockedCells="0" sheet="1" objects="0" insertRows="1" insertHyperlinks="1" autoFilter="1" scenarios="0" formatColumns="1" deleteColumns="1" insertColumns="1" pivotTables="1" deleteRows="1" formatCells="1" formatRows="1" sort="1" password="D6AB"/>
  <mergeCells count="18">
    <mergeCell ref="A4:B4"/>
    <mergeCell ref="E4:F4"/>
    <mergeCell ref="B34:G34"/>
    <mergeCell ref="A6:G6"/>
    <mergeCell ref="A22:G22"/>
    <mergeCell ref="B31:G31"/>
    <mergeCell ref="C5:D5"/>
    <mergeCell ref="A5:B5"/>
    <mergeCell ref="A27:B27"/>
    <mergeCell ref="E5:F5"/>
    <mergeCell ref="B32:G32"/>
    <mergeCell ref="C3:E3"/>
    <mergeCell ref="B35:G35"/>
    <mergeCell ref="A29:G29"/>
    <mergeCell ref="C4:D4"/>
    <mergeCell ref="B30:G30"/>
    <mergeCell ref="B33:G33"/>
    <mergeCell ref="A1:N1"/>
  </mergeCells>
  <conditionalFormatting sqref="B8:D20 B23:D26">
    <cfRule type="cellIs" rank="0" priority="2" equalAverage="0" operator="lessThan" aboveAverage="0" dxfId="4" text="" percent="0" bottom="0">
      <formula>2</formula>
    </cfRule>
    <cfRule type="cellIs" rank="0" priority="3" equalAverage="0" operator="between" aboveAverage="0" dxfId="5" text="" percent="0" bottom="0">
      <formula>2</formula>
      <formula>3</formula>
    </cfRule>
    <cfRule type="cellIs" rank="0" priority="4" equalAverage="0" operator="greaterThanOrEqual" aboveAverage="0" dxfId="6" text="" percent="0" bottom="0">
      <formula>3</formula>
    </cfRule>
  </conditionalFormatting>
  <dataValidations count="1">
    <dataValidation sqref="B3" showDropDown="0" showInputMessage="1" showErrorMessage="1" allowBlank="1" type="list" errorStyle="stop" operator="equal">
      <formula1>"1,2,3,4,5,6,7,8,9,10,11,12,13,14,15,16,17,18,19,20,21,22,23,24,25,26,27,28,29,30,31,32,33,34,35,36,37,38,39,40,41,42,43,44,45,46,47,48,49,50"</formula1>
      <formula2>0</formula2>
    </dataValidation>
  </dataValidations>
  <printOptions horizontalCentered="0" verticalCentered="0" headings="0" gridLines="0" gridLinesSet="1"/>
  <pageMargins left="0.7" right="0.7" top="0.3" bottom="0.3" header="0.3" footer="0.3"/>
  <pageSetup orientation="portrait" paperSize="9" scale="100" fitToHeight="1" fitToWidth="1" pageOrder="downThenOver" blackAndWhite="0" draft="0" horizontalDpi="300" verticalDpi="300" copies="1"/>
  <headerFooter differentOddEven="0" differentFirst="1">
    <oddHeader/>
    <oddFooter/>
    <evenHeader/>
    <evenFooter/>
    <firstHeader/>
    <firstFooter/>
  </headerFooter>
  <drawing xmlns:r="http://schemas.openxmlformats.org/officeDocument/2006/relationships" r:id="rId1"/>
</worksheet>
</file>

<file path=xl/worksheets/sheet8.xml><?xml version="1.0" encoding="utf-8"?>
<worksheet xmlns="http://schemas.openxmlformats.org/spreadsheetml/2006/main">
  <sheetPr filterMode="0">
    <tabColor rgb="FFFFD700"/>
    <outlinePr summaryBelow="1" summaryRight="1"/>
    <pageSetUpPr fitToPage="0"/>
  </sheetPr>
  <dimension ref="A1:N119"/>
  <sheetViews>
    <sheetView showFormulas="0" showGridLines="1" showRowColHeaders="1" showZeros="1" rightToLeft="0" tabSelected="0" showOutlineSymbols="1" defaultGridColor="1" view="normal" topLeftCell="A1" colorId="64" zoomScale="100" zoomScaleNormal="100" zoomScalePageLayoutView="60" workbookViewId="0">
      <selection pane="topLeft" activeCell="A1" activeCellId="0" sqref="A1"/>
    </sheetView>
  </sheetViews>
  <sheetFormatPr baseColWidth="8" defaultColWidth="8.9140625" defaultRowHeight="14.4" zeroHeight="0" outlineLevelRow="0"/>
  <cols>
    <col width="18.6" customWidth="1" style="194" min="1" max="1"/>
    <col width="19.97" customWidth="1" style="194" min="2" max="2"/>
    <col width="7.88" customWidth="1" style="194" min="3" max="3"/>
    <col width="8.57" customWidth="1" style="194" min="4" max="4"/>
    <col width="11.4" customWidth="1" style="194" min="5" max="7"/>
    <col width="10.71" customWidth="1" style="194" min="8" max="8"/>
    <col width="10.71" customWidth="1" style="279" min="9" max="10"/>
    <col width="10.71" customWidth="1" style="194" min="11" max="14"/>
    <col width="8.91" customWidth="1" style="194" min="15" max="16384"/>
  </cols>
  <sheetData>
    <row r="1" ht="40.05" customHeight="1" s="185">
      <c r="A1" s="329" t="inlineStr">
        <is>
          <t>📊 TABLEAU DE BORD — ÉVALUATION ANIMATION</t>
        </is>
      </c>
    </row>
    <row r="2" ht="17.35" customHeight="1" s="185">
      <c r="A2" s="275" t="inlineStr">
        <is>
          <t>Trimestre :</t>
        </is>
      </c>
      <c r="B2" s="330" t="n">
        <v>1</v>
      </c>
      <c r="E2" s="331">
        <f>"📅 TRIMESTRE "&amp;B2</f>
        <v/>
      </c>
      <c r="H2" s="279">
        <f>IF(B2=1,4,IF(B2=2,857,1710))</f>
        <v/>
      </c>
    </row>
    <row r="3" ht="13.8" customHeight="1" s="185">
      <c r="A3" s="332" t="inlineStr">
        <is>
          <t>👥 Nb Enfants</t>
        </is>
      </c>
      <c r="D3" s="333" t="inlineStr">
        <is>
          <t>🏫 Classes</t>
        </is>
      </c>
      <c r="G3" s="334">
        <f>"📈 Moy. Générale T"&amp;B2</f>
        <v/>
      </c>
      <c r="J3" s="335" t="inlineStr">
        <is>
          <t>📅 Semaines Évaluées</t>
        </is>
      </c>
    </row>
    <row r="4" ht="34.95" customHeight="1" s="185">
      <c r="A4" s="336">
        <f>COUNTA(Liste_Enfants!B4:B53)</f>
        <v/>
      </c>
      <c r="D4" s="337">
        <f>"A:"&amp;COUNTIF(Liste_Enfants!E4:E53,"A")&amp;" B:"&amp;COUNTIF(Liste_Enfants!E4:E53,"B")&amp;" C:"&amp;COUNTIF(Liste_Enfants!E4:E53,"C")&amp;" D:"&amp;COUNTIF(Liste_Enfants!E4:E53,"D")</f>
        <v/>
      </c>
      <c r="G4" s="338">
        <f>IFERROR(ROUND(AVERAGE(H3:H6),1),"—")</f>
        <v/>
      </c>
      <c r="J4" s="339">
        <f>COUNTIF(Classe_A!Q21:Q21,"&gt;0")+COUNTIF(Classe_A!Q38:Q38,"&gt;0")+COUNTIF(Classe_A!Q55:Q55,"&gt;0")+COUNTIF(Classe_A!Q72:Q72,"&gt;0")</f>
        <v/>
      </c>
    </row>
    <row r="5" ht="13.8" customHeight="1" s="185">
      <c r="H5" s="279">
        <f>IFERROR(ROUND(AVERAGE(INDEX(Classe_C!Q:Q,$H$2+0*71+69),INDEX(Classe_C!Q:Q,$H$2+1*71+69),INDEX(Classe_C!Q:Q,$H$2+2*71+69),INDEX(Classe_C!Q:Q,$H$2+3*71+69),INDEX(Classe_C!Q:Q,$H$2+4*71+69),INDEX(Classe_C!Q:Q,$H$2+5*71+69),INDEX(Classe_C!Q:Q,$H$2+6*71+69),INDEX(Classe_C!Q:Q,$H$2+7*71+69),INDEX(Classe_C!Q:Q,$H$2+8*71+69),INDEX(Classe_C!Q:Q,$H$2+9*71+69),INDEX(Classe_C!Q:Q,$H$2+10*71+69),INDEX(Classe_C!Q:Q,$H$2+11*71+69)),1),0)</f>
        <v/>
      </c>
    </row>
    <row r="6" ht="15.6" customHeight="1" s="185">
      <c r="A6" s="216">
        <f>"📊 MOYENNES PAR DOMAINE ET PAR CLASSE (TRIMESTRE "&amp;$B$2&amp;")"</f>
        <v/>
      </c>
    </row>
    <row r="7" ht="13.8" customHeight="1" s="185">
      <c r="A7" s="340" t="inlineStr">
        <is>
          <t>Domaine</t>
        </is>
      </c>
      <c r="B7" s="341" t="inlineStr">
        <is>
          <t>Classe A</t>
        </is>
      </c>
      <c r="C7" s="341" t="inlineStr">
        <is>
          <t>Classe B</t>
        </is>
      </c>
      <c r="D7" s="341" t="inlineStr">
        <is>
          <t>Classe C</t>
        </is>
      </c>
      <c r="E7" s="341" t="inlineStr">
        <is>
          <t>Classe D</t>
        </is>
      </c>
      <c r="F7" s="341" t="inlineStr">
        <is>
          <t>MOY. Groupe</t>
        </is>
      </c>
      <c r="G7" s="342" t="inlineStr">
        <is>
          <t>Écart</t>
        </is>
      </c>
    </row>
    <row r="8" ht="13.8" customHeight="1" s="185">
      <c r="A8" s="343" t="inlineStr">
        <is>
          <t>🤝 Vie Collective</t>
        </is>
      </c>
      <c r="B8" s="293">
        <f>IFERROR(ROUND(AVERAGE(INDEX(Classe_A!D:D,$H$2+0*71+17),INDEX(Classe_A!D:D,$H$2+1*71+17),INDEX(Classe_A!D:D,$H$2+2*71+17),INDEX(Classe_A!D:D,$H$2+3*71+17),INDEX(Classe_A!D:D,$H$2+4*71+17),INDEX(Classe_A!D:D,$H$2+5*71+17),INDEX(Classe_A!D:D,$H$2+6*71+17),INDEX(Classe_A!D:D,$H$2+7*71+17),INDEX(Classe_A!D:D,$H$2+8*71+17),INDEX(Classe_A!D:D,$H$2+9*71+17),INDEX(Classe_A!D:D,$H$2+10*71+17),INDEX(Classe_A!D:D,$H$2+11*71+17),INDEX(Classe_A!E:E,$H$2+0*71+17),INDEX(Classe_A!E:E,$H$2+1*71+17),INDEX(Classe_A!E:E,$H$2+2*71+17),INDEX(Classe_A!E:E,$H$2+3*71+17),INDEX(Classe_A!E:E,$H$2+4*71+17),INDEX(Classe_A!E:E,$H$2+5*71+17),INDEX(Classe_A!E:E,$H$2+6*71+17),INDEX(Classe_A!E:E,$H$2+7*71+17),INDEX(Classe_A!E:E,$H$2+8*71+17),INDEX(Classe_A!E:E,$H$2+9*71+17),INDEX(Classe_A!E:E,$H$2+10*71+17),INDEX(Classe_A!E:E,$H$2+11*71+17),INDEX(Classe_A!F:F,$H$2+0*71+17),INDEX(Classe_A!F:F,$H$2+1*71+17),INDEX(Classe_A!F:F,$H$2+2*71+17),INDEX(Classe_A!F:F,$H$2+3*71+17),INDEX(Classe_A!F:F,$H$2+4*71+17),INDEX(Classe_A!F:F,$H$2+5*71+17),INDEX(Classe_A!F:F,$H$2+6*71+17),INDEX(Classe_A!F:F,$H$2+7*71+17),INDEX(Classe_A!F:F,$H$2+8*71+17),INDEX(Classe_A!F:F,$H$2+9*71+17),INDEX(Classe_A!F:F,$H$2+10*71+17),INDEX(Classe_A!F:F,$H$2+11*71+17),INDEX(Classe_A!G:G,$H$2+0*71+17),INDEX(Classe_A!G:G,$H$2+1*71+17),INDEX(Classe_A!G:G,$H$2+2*71+17),INDEX(Classe_A!G:G,$H$2+3*71+17),INDEX(Classe_A!G:G,$H$2+4*71+17),INDEX(Classe_A!G:G,$H$2+5*71+17),INDEX(Classe_A!G:G,$H$2+6*71+17),INDEX(Classe_A!G:G,$H$2+7*71+17),INDEX(Classe_A!G:G,$H$2+8*71+17),INDEX(Classe_A!G:G,$H$2+9*71+17),INDEX(Classe_A!G:G,$H$2+10*71+17),INDEX(Classe_A!G:G,$H$2+11*71+17)),1),0)</f>
        <v/>
      </c>
      <c r="C8" s="293">
        <f>IFERROR(ROUND(AVERAGE(INDEX(Classe_B!D:D,$H$2+0*71+17),INDEX(Classe_B!D:D,$H$2+1*71+17),INDEX(Classe_B!D:D,$H$2+2*71+17),INDEX(Classe_B!D:D,$H$2+3*71+17),INDEX(Classe_B!D:D,$H$2+4*71+17),INDEX(Classe_B!D:D,$H$2+5*71+17),INDEX(Classe_B!D:D,$H$2+6*71+17),INDEX(Classe_B!D:D,$H$2+7*71+17),INDEX(Classe_B!D:D,$H$2+8*71+17),INDEX(Classe_B!D:D,$H$2+9*71+17),INDEX(Classe_B!D:D,$H$2+10*71+17),INDEX(Classe_B!D:D,$H$2+11*71+17),INDEX(Classe_B!E:E,$H$2+0*71+17),INDEX(Classe_B!E:E,$H$2+1*71+17),INDEX(Classe_B!E:E,$H$2+2*71+17),INDEX(Classe_B!E:E,$H$2+3*71+17),INDEX(Classe_B!E:E,$H$2+4*71+17),INDEX(Classe_B!E:E,$H$2+5*71+17),INDEX(Classe_B!E:E,$H$2+6*71+17),INDEX(Classe_B!E:E,$H$2+7*71+17),INDEX(Classe_B!E:E,$H$2+8*71+17),INDEX(Classe_B!E:E,$H$2+9*71+17),INDEX(Classe_B!E:E,$H$2+10*71+17),INDEX(Classe_B!E:E,$H$2+11*71+17),INDEX(Classe_B!F:F,$H$2+0*71+17),INDEX(Classe_B!F:F,$H$2+1*71+17),INDEX(Classe_B!F:F,$H$2+2*71+17),INDEX(Classe_B!F:F,$H$2+3*71+17),INDEX(Classe_B!F:F,$H$2+4*71+17),INDEX(Classe_B!F:F,$H$2+5*71+17),INDEX(Classe_B!F:F,$H$2+6*71+17),INDEX(Classe_B!F:F,$H$2+7*71+17),INDEX(Classe_B!F:F,$H$2+8*71+17),INDEX(Classe_B!F:F,$H$2+9*71+17),INDEX(Classe_B!F:F,$H$2+10*71+17),INDEX(Classe_B!F:F,$H$2+11*71+17),INDEX(Classe_B!G:G,$H$2+0*71+17),INDEX(Classe_B!G:G,$H$2+1*71+17),INDEX(Classe_B!G:G,$H$2+2*71+17),INDEX(Classe_B!G:G,$H$2+3*71+17),INDEX(Classe_B!G:G,$H$2+4*71+17),INDEX(Classe_B!G:G,$H$2+5*71+17),INDEX(Classe_B!G:G,$H$2+6*71+17),INDEX(Classe_B!G:G,$H$2+7*71+17),INDEX(Classe_B!G:G,$H$2+8*71+17),INDEX(Classe_B!G:G,$H$2+9*71+17),INDEX(Classe_B!G:G,$H$2+10*71+17),INDEX(Classe_B!G:G,$H$2+11*71+17)),1),0)</f>
        <v/>
      </c>
      <c r="D8" s="293">
        <f>IFERROR(ROUND(AVERAGE(INDEX(Classe_C!D:D,$H$2+0*71+17),INDEX(Classe_C!D:D,$H$2+1*71+17),INDEX(Classe_C!D:D,$H$2+2*71+17),INDEX(Classe_C!D:D,$H$2+3*71+17),INDEX(Classe_C!D:D,$H$2+4*71+17),INDEX(Classe_C!D:D,$H$2+5*71+17),INDEX(Classe_C!D:D,$H$2+6*71+17),INDEX(Classe_C!D:D,$H$2+7*71+17),INDEX(Classe_C!D:D,$H$2+8*71+17),INDEX(Classe_C!D:D,$H$2+9*71+17),INDEX(Classe_C!D:D,$H$2+10*71+17),INDEX(Classe_C!D:D,$H$2+11*71+17),INDEX(Classe_C!E:E,$H$2+0*71+17),INDEX(Classe_C!E:E,$H$2+1*71+17),INDEX(Classe_C!E:E,$H$2+2*71+17),INDEX(Classe_C!E:E,$H$2+3*71+17),INDEX(Classe_C!E:E,$H$2+4*71+17),INDEX(Classe_C!E:E,$H$2+5*71+17),INDEX(Classe_C!E:E,$H$2+6*71+17),INDEX(Classe_C!E:E,$H$2+7*71+17),INDEX(Classe_C!E:E,$H$2+8*71+17),INDEX(Classe_C!E:E,$H$2+9*71+17),INDEX(Classe_C!E:E,$H$2+10*71+17),INDEX(Classe_C!E:E,$H$2+11*71+17),INDEX(Classe_C!F:F,$H$2+0*71+17),INDEX(Classe_C!F:F,$H$2+1*71+17),INDEX(Classe_C!F:F,$H$2+2*71+17),INDEX(Classe_C!F:F,$H$2+3*71+17),INDEX(Classe_C!F:F,$H$2+4*71+17),INDEX(Classe_C!F:F,$H$2+5*71+17),INDEX(Classe_C!F:F,$H$2+6*71+17),INDEX(Classe_C!F:F,$H$2+7*71+17),INDEX(Classe_C!F:F,$H$2+8*71+17),INDEX(Classe_C!F:F,$H$2+9*71+17),INDEX(Classe_C!F:F,$H$2+10*71+17),INDEX(Classe_C!F:F,$H$2+11*71+17),INDEX(Classe_C!G:G,$H$2+0*71+17),INDEX(Classe_C!G:G,$H$2+1*71+17),INDEX(Classe_C!G:G,$H$2+2*71+17),INDEX(Classe_C!G:G,$H$2+3*71+17),INDEX(Classe_C!G:G,$H$2+4*71+17),INDEX(Classe_C!G:G,$H$2+5*71+17),INDEX(Classe_C!G:G,$H$2+6*71+17),INDEX(Classe_C!G:G,$H$2+7*71+17),INDEX(Classe_C!G:G,$H$2+8*71+17),INDEX(Classe_C!G:G,$H$2+9*71+17),INDEX(Classe_C!G:G,$H$2+10*71+17),INDEX(Classe_C!G:G,$H$2+11*71+17)),1),0)</f>
        <v/>
      </c>
      <c r="E8" s="293">
        <f>IFERROR(ROUND(AVERAGE(INDEX(Classe_D!D:D,$H$2+0*71+17),INDEX(Classe_D!D:D,$H$2+1*71+17),INDEX(Classe_D!D:D,$H$2+2*71+17),INDEX(Classe_D!D:D,$H$2+3*71+17),INDEX(Classe_D!D:D,$H$2+4*71+17),INDEX(Classe_D!D:D,$H$2+5*71+17),INDEX(Classe_D!D:D,$H$2+6*71+17),INDEX(Classe_D!D:D,$H$2+7*71+17),INDEX(Classe_D!D:D,$H$2+8*71+17),INDEX(Classe_D!D:D,$H$2+9*71+17),INDEX(Classe_D!D:D,$H$2+10*71+17),INDEX(Classe_D!D:D,$H$2+11*71+17),INDEX(Classe_D!E:E,$H$2+0*71+17),INDEX(Classe_D!E:E,$H$2+1*71+17),INDEX(Classe_D!E:E,$H$2+2*71+17),INDEX(Classe_D!E:E,$H$2+3*71+17),INDEX(Classe_D!E:E,$H$2+4*71+17),INDEX(Classe_D!E:E,$H$2+5*71+17),INDEX(Classe_D!E:E,$H$2+6*71+17),INDEX(Classe_D!E:E,$H$2+7*71+17),INDEX(Classe_D!E:E,$H$2+8*71+17),INDEX(Classe_D!E:E,$H$2+9*71+17),INDEX(Classe_D!E:E,$H$2+10*71+17),INDEX(Classe_D!E:E,$H$2+11*71+17),INDEX(Classe_D!F:F,$H$2+0*71+17),INDEX(Classe_D!F:F,$H$2+1*71+17),INDEX(Classe_D!F:F,$H$2+2*71+17),INDEX(Classe_D!F:F,$H$2+3*71+17),INDEX(Classe_D!F:F,$H$2+4*71+17),INDEX(Classe_D!F:F,$H$2+5*71+17),INDEX(Classe_D!F:F,$H$2+6*71+17),INDEX(Classe_D!F:F,$H$2+7*71+17),INDEX(Classe_D!F:F,$H$2+8*71+17),INDEX(Classe_D!F:F,$H$2+9*71+17),INDEX(Classe_D!F:F,$H$2+10*71+17),INDEX(Classe_D!F:F,$H$2+11*71+17),INDEX(Classe_D!G:G,$H$2+0*71+17),INDEX(Classe_D!G:G,$H$2+1*71+17),INDEX(Classe_D!G:G,$H$2+2*71+17),INDEX(Classe_D!G:G,$H$2+3*71+17),INDEX(Classe_D!G:G,$H$2+4*71+17),INDEX(Classe_D!G:G,$H$2+5*71+17),INDEX(Classe_D!G:G,$H$2+6*71+17),INDEX(Classe_D!G:G,$H$2+7*71+17),INDEX(Classe_D!G:G,$H$2+8*71+17),INDEX(Classe_D!G:G,$H$2+9*71+17),INDEX(Classe_D!G:G,$H$2+10*71+17),INDEX(Classe_D!G:G,$H$2+11*71+17)),1),0)</f>
        <v/>
      </c>
      <c r="F8" s="344">
        <f>IFERROR(ROUND(AVERAGE(B8:E8),1),0)</f>
        <v/>
      </c>
      <c r="G8" s="345">
        <f>IFERROR(ROUND(MAX(B8:E8)-MIN(B8:E8),1),0)</f>
        <v/>
      </c>
    </row>
    <row r="9" ht="13.8" customHeight="1" s="185">
      <c r="A9" s="346" t="inlineStr">
        <is>
          <t>🎯 Autonomie</t>
        </is>
      </c>
      <c r="B9" s="293">
        <f>IFERROR(ROUND(AVERAGE(INDEX(Classe_A!H:H,$H$2+0*71+17),INDEX(Classe_A!H:H,$H$2+1*71+17),INDEX(Classe_A!H:H,$H$2+2*71+17),INDEX(Classe_A!H:H,$H$2+3*71+17),INDEX(Classe_A!H:H,$H$2+4*71+17),INDEX(Classe_A!H:H,$H$2+5*71+17),INDEX(Classe_A!H:H,$H$2+6*71+17),INDEX(Classe_A!H:H,$H$2+7*71+17),INDEX(Classe_A!H:H,$H$2+8*71+17),INDEX(Classe_A!H:H,$H$2+9*71+17),INDEX(Classe_A!H:H,$H$2+10*71+17),INDEX(Classe_A!H:H,$H$2+11*71+17),INDEX(Classe_A!I:I,$H$2+0*71+17),INDEX(Classe_A!I:I,$H$2+1*71+17),INDEX(Classe_A!I:I,$H$2+2*71+17),INDEX(Classe_A!I:I,$H$2+3*71+17),INDEX(Classe_A!I:I,$H$2+4*71+17),INDEX(Classe_A!I:I,$H$2+5*71+17),INDEX(Classe_A!I:I,$H$2+6*71+17),INDEX(Classe_A!I:I,$H$2+7*71+17),INDEX(Classe_A!I:I,$H$2+8*71+17),INDEX(Classe_A!I:I,$H$2+9*71+17),INDEX(Classe_A!I:I,$H$2+10*71+17),INDEX(Classe_A!I:I,$H$2+11*71+17),INDEX(Classe_A!J:J,$H$2+0*71+17),INDEX(Classe_A!J:J,$H$2+1*71+17),INDEX(Classe_A!J:J,$H$2+2*71+17),INDEX(Classe_A!J:J,$H$2+3*71+17),INDEX(Classe_A!J:J,$H$2+4*71+17),INDEX(Classe_A!J:J,$H$2+5*71+17),INDEX(Classe_A!J:J,$H$2+6*71+17),INDEX(Classe_A!J:J,$H$2+7*71+17),INDEX(Classe_A!J:J,$H$2+8*71+17),INDEX(Classe_A!J:J,$H$2+9*71+17),INDEX(Classe_A!J:J,$H$2+10*71+17),INDEX(Classe_A!J:J,$H$2+11*71+17)),1),0)</f>
        <v/>
      </c>
      <c r="C9" s="293">
        <f>IFERROR(ROUND(AVERAGE(INDEX(Classe_B!H:H,$H$2+0*71+17),INDEX(Classe_B!H:H,$H$2+1*71+17),INDEX(Classe_B!H:H,$H$2+2*71+17),INDEX(Classe_B!H:H,$H$2+3*71+17),INDEX(Classe_B!H:H,$H$2+4*71+17),INDEX(Classe_B!H:H,$H$2+5*71+17),INDEX(Classe_B!H:H,$H$2+6*71+17),INDEX(Classe_B!H:H,$H$2+7*71+17),INDEX(Classe_B!H:H,$H$2+8*71+17),INDEX(Classe_B!H:H,$H$2+9*71+17),INDEX(Classe_B!H:H,$H$2+10*71+17),INDEX(Classe_B!H:H,$H$2+11*71+17),INDEX(Classe_B!I:I,$H$2+0*71+17),INDEX(Classe_B!I:I,$H$2+1*71+17),INDEX(Classe_B!I:I,$H$2+2*71+17),INDEX(Classe_B!I:I,$H$2+3*71+17),INDEX(Classe_B!I:I,$H$2+4*71+17),INDEX(Classe_B!I:I,$H$2+5*71+17),INDEX(Classe_B!I:I,$H$2+6*71+17),INDEX(Classe_B!I:I,$H$2+7*71+17),INDEX(Classe_B!I:I,$H$2+8*71+17),INDEX(Classe_B!I:I,$H$2+9*71+17),INDEX(Classe_B!I:I,$H$2+10*71+17),INDEX(Classe_B!I:I,$H$2+11*71+17),INDEX(Classe_B!J:J,$H$2+0*71+17),INDEX(Classe_B!J:J,$H$2+1*71+17),INDEX(Classe_B!J:J,$H$2+2*71+17),INDEX(Classe_B!J:J,$H$2+3*71+17),INDEX(Classe_B!J:J,$H$2+4*71+17),INDEX(Classe_B!J:J,$H$2+5*71+17),INDEX(Classe_B!J:J,$H$2+6*71+17),INDEX(Classe_B!J:J,$H$2+7*71+17),INDEX(Classe_B!J:J,$H$2+8*71+17),INDEX(Classe_B!J:J,$H$2+9*71+17),INDEX(Classe_B!J:J,$H$2+10*71+17),INDEX(Classe_B!J:J,$H$2+11*71+17)),1),0)</f>
        <v/>
      </c>
      <c r="D9" s="293">
        <f>IFERROR(ROUND(AVERAGE(INDEX(Classe_C!H:H,$H$2+0*71+17),INDEX(Classe_C!H:H,$H$2+1*71+17),INDEX(Classe_C!H:H,$H$2+2*71+17),INDEX(Classe_C!H:H,$H$2+3*71+17),INDEX(Classe_C!H:H,$H$2+4*71+17),INDEX(Classe_C!H:H,$H$2+5*71+17),INDEX(Classe_C!H:H,$H$2+6*71+17),INDEX(Classe_C!H:H,$H$2+7*71+17),INDEX(Classe_C!H:H,$H$2+8*71+17),INDEX(Classe_C!H:H,$H$2+9*71+17),INDEX(Classe_C!H:H,$H$2+10*71+17),INDEX(Classe_C!H:H,$H$2+11*71+17),INDEX(Classe_C!I:I,$H$2+0*71+17),INDEX(Classe_C!I:I,$H$2+1*71+17),INDEX(Classe_C!I:I,$H$2+2*71+17),INDEX(Classe_C!I:I,$H$2+3*71+17),INDEX(Classe_C!I:I,$H$2+4*71+17),INDEX(Classe_C!I:I,$H$2+5*71+17),INDEX(Classe_C!I:I,$H$2+6*71+17),INDEX(Classe_C!I:I,$H$2+7*71+17),INDEX(Classe_C!I:I,$H$2+8*71+17),INDEX(Classe_C!I:I,$H$2+9*71+17),INDEX(Classe_C!I:I,$H$2+10*71+17),INDEX(Classe_C!I:I,$H$2+11*71+17),INDEX(Classe_C!J:J,$H$2+0*71+17),INDEX(Classe_C!J:J,$H$2+1*71+17),INDEX(Classe_C!J:J,$H$2+2*71+17),INDEX(Classe_C!J:J,$H$2+3*71+17),INDEX(Classe_C!J:J,$H$2+4*71+17),INDEX(Classe_C!J:J,$H$2+5*71+17),INDEX(Classe_C!J:J,$H$2+6*71+17),INDEX(Classe_C!J:J,$H$2+7*71+17),INDEX(Classe_C!J:J,$H$2+8*71+17),INDEX(Classe_C!J:J,$H$2+9*71+17),INDEX(Classe_C!J:J,$H$2+10*71+17),INDEX(Classe_C!J:J,$H$2+11*71+17)),1),0)</f>
        <v/>
      </c>
      <c r="E9" s="293">
        <f>IFERROR(ROUND(AVERAGE(INDEX(Classe_D!H:H,$H$2+0*71+17),INDEX(Classe_D!H:H,$H$2+1*71+17),INDEX(Classe_D!H:H,$H$2+2*71+17),INDEX(Classe_D!H:H,$H$2+3*71+17),INDEX(Classe_D!H:H,$H$2+4*71+17),INDEX(Classe_D!H:H,$H$2+5*71+17),INDEX(Classe_D!H:H,$H$2+6*71+17),INDEX(Classe_D!H:H,$H$2+7*71+17),INDEX(Classe_D!H:H,$H$2+8*71+17),INDEX(Classe_D!H:H,$H$2+9*71+17),INDEX(Classe_D!H:H,$H$2+10*71+17),INDEX(Classe_D!H:H,$H$2+11*71+17),INDEX(Classe_D!I:I,$H$2+0*71+17),INDEX(Classe_D!I:I,$H$2+1*71+17),INDEX(Classe_D!I:I,$H$2+2*71+17),INDEX(Classe_D!I:I,$H$2+3*71+17),INDEX(Classe_D!I:I,$H$2+4*71+17),INDEX(Classe_D!I:I,$H$2+5*71+17),INDEX(Classe_D!I:I,$H$2+6*71+17),INDEX(Classe_D!I:I,$H$2+7*71+17),INDEX(Classe_D!I:I,$H$2+8*71+17),INDEX(Classe_D!I:I,$H$2+9*71+17),INDEX(Classe_D!I:I,$H$2+10*71+17),INDEX(Classe_D!I:I,$H$2+11*71+17),INDEX(Classe_D!J:J,$H$2+0*71+17),INDEX(Classe_D!J:J,$H$2+1*71+17),INDEX(Classe_D!J:J,$H$2+2*71+17),INDEX(Classe_D!J:J,$H$2+3*71+17),INDEX(Classe_D!J:J,$H$2+4*71+17),INDEX(Classe_D!J:J,$H$2+5*71+17),INDEX(Classe_D!J:J,$H$2+6*71+17),INDEX(Classe_D!J:J,$H$2+7*71+17),INDEX(Classe_D!J:J,$H$2+8*71+17),INDEX(Classe_D!J:J,$H$2+9*71+17),INDEX(Classe_D!J:J,$H$2+10*71+17),INDEX(Classe_D!J:J,$H$2+11*71+17)),1),0)</f>
        <v/>
      </c>
      <c r="F9" s="344">
        <f>IFERROR(ROUND(AVERAGE(B9:E9),1),0)</f>
        <v/>
      </c>
      <c r="G9" s="345">
        <f>IFERROR(ROUND(MAX(B9:E9)-MIN(B9:E9),1),0)</f>
        <v/>
      </c>
    </row>
    <row r="10" ht="13.8" customHeight="1" s="185">
      <c r="A10" s="347" t="inlineStr">
        <is>
          <t>🎨 Créativité</t>
        </is>
      </c>
      <c r="B10" s="293">
        <f>IFERROR(ROUND(AVERAGE(INDEX(Classe_A!K:K,$H$2+0*71+17),INDEX(Classe_A!K:K,$H$2+1*71+17),INDEX(Classe_A!K:K,$H$2+2*71+17),INDEX(Classe_A!K:K,$H$2+3*71+17),INDEX(Classe_A!K:K,$H$2+4*71+17),INDEX(Classe_A!K:K,$H$2+5*71+17),INDEX(Classe_A!K:K,$H$2+6*71+17),INDEX(Classe_A!K:K,$H$2+7*71+17),INDEX(Classe_A!K:K,$H$2+8*71+17),INDEX(Classe_A!K:K,$H$2+9*71+17),INDEX(Classe_A!K:K,$H$2+10*71+17),INDEX(Classe_A!K:K,$H$2+11*71+17),INDEX(Classe_A!L:L,$H$2+0*71+17),INDEX(Classe_A!L:L,$H$2+1*71+17),INDEX(Classe_A!L:L,$H$2+2*71+17),INDEX(Classe_A!L:L,$H$2+3*71+17),INDEX(Classe_A!L:L,$H$2+4*71+17),INDEX(Classe_A!L:L,$H$2+5*71+17),INDEX(Classe_A!L:L,$H$2+6*71+17),INDEX(Classe_A!L:L,$H$2+7*71+17),INDEX(Classe_A!L:L,$H$2+8*71+17),INDEX(Classe_A!L:L,$H$2+9*71+17),INDEX(Classe_A!L:L,$H$2+10*71+17),INDEX(Classe_A!L:L,$H$2+11*71+17),INDEX(Classe_A!M:M,$H$2+0*71+17),INDEX(Classe_A!M:M,$H$2+1*71+17),INDEX(Classe_A!M:M,$H$2+2*71+17),INDEX(Classe_A!M:M,$H$2+3*71+17),INDEX(Classe_A!M:M,$H$2+4*71+17),INDEX(Classe_A!M:M,$H$2+5*71+17),INDEX(Classe_A!M:M,$H$2+6*71+17),INDEX(Classe_A!M:M,$H$2+7*71+17),INDEX(Classe_A!M:M,$H$2+8*71+17),INDEX(Classe_A!M:M,$H$2+9*71+17),INDEX(Classe_A!M:M,$H$2+10*71+17),INDEX(Classe_A!M:M,$H$2+11*71+17)),1),0)</f>
        <v/>
      </c>
      <c r="C10" s="293">
        <f>IFERROR(ROUND(AVERAGE(INDEX(Classe_B!K:K,$H$2+0*71+17),INDEX(Classe_B!K:K,$H$2+1*71+17),INDEX(Classe_B!K:K,$H$2+2*71+17),INDEX(Classe_B!K:K,$H$2+3*71+17),INDEX(Classe_B!K:K,$H$2+4*71+17),INDEX(Classe_B!K:K,$H$2+5*71+17),INDEX(Classe_B!K:K,$H$2+6*71+17),INDEX(Classe_B!K:K,$H$2+7*71+17),INDEX(Classe_B!K:K,$H$2+8*71+17),INDEX(Classe_B!K:K,$H$2+9*71+17),INDEX(Classe_B!K:K,$H$2+10*71+17),INDEX(Classe_B!K:K,$H$2+11*71+17),INDEX(Classe_B!L:L,$H$2+0*71+17),INDEX(Classe_B!L:L,$H$2+1*71+17),INDEX(Classe_B!L:L,$H$2+2*71+17),INDEX(Classe_B!L:L,$H$2+3*71+17),INDEX(Classe_B!L:L,$H$2+4*71+17),INDEX(Classe_B!L:L,$H$2+5*71+17),INDEX(Classe_B!L:L,$H$2+6*71+17),INDEX(Classe_B!L:L,$H$2+7*71+17),INDEX(Classe_B!L:L,$H$2+8*71+17),INDEX(Classe_B!L:L,$H$2+9*71+17),INDEX(Classe_B!L:L,$H$2+10*71+17),INDEX(Classe_B!L:L,$H$2+11*71+17),INDEX(Classe_B!M:M,$H$2+0*71+17),INDEX(Classe_B!M:M,$H$2+1*71+17),INDEX(Classe_B!M:M,$H$2+2*71+17),INDEX(Classe_B!M:M,$H$2+3*71+17),INDEX(Classe_B!M:M,$H$2+4*71+17),INDEX(Classe_B!M:M,$H$2+5*71+17),INDEX(Classe_B!M:M,$H$2+6*71+17),INDEX(Classe_B!M:M,$H$2+7*71+17),INDEX(Classe_B!M:M,$H$2+8*71+17),INDEX(Classe_B!M:M,$H$2+9*71+17),INDEX(Classe_B!M:M,$H$2+10*71+17),INDEX(Classe_B!M:M,$H$2+11*71+17)),1),0)</f>
        <v/>
      </c>
      <c r="D10" s="293">
        <f>IFERROR(ROUND(AVERAGE(INDEX(Classe_C!K:K,$H$2+0*71+17),INDEX(Classe_C!K:K,$H$2+1*71+17),INDEX(Classe_C!K:K,$H$2+2*71+17),INDEX(Classe_C!K:K,$H$2+3*71+17),INDEX(Classe_C!K:K,$H$2+4*71+17),INDEX(Classe_C!K:K,$H$2+5*71+17),INDEX(Classe_C!K:K,$H$2+6*71+17),INDEX(Classe_C!K:K,$H$2+7*71+17),INDEX(Classe_C!K:K,$H$2+8*71+17),INDEX(Classe_C!K:K,$H$2+9*71+17),INDEX(Classe_C!K:K,$H$2+10*71+17),INDEX(Classe_C!K:K,$H$2+11*71+17),INDEX(Classe_C!L:L,$H$2+0*71+17),INDEX(Classe_C!L:L,$H$2+1*71+17),INDEX(Classe_C!L:L,$H$2+2*71+17),INDEX(Classe_C!L:L,$H$2+3*71+17),INDEX(Classe_C!L:L,$H$2+4*71+17),INDEX(Classe_C!L:L,$H$2+5*71+17),INDEX(Classe_C!L:L,$H$2+6*71+17),INDEX(Classe_C!L:L,$H$2+7*71+17),INDEX(Classe_C!L:L,$H$2+8*71+17),INDEX(Classe_C!L:L,$H$2+9*71+17),INDEX(Classe_C!L:L,$H$2+10*71+17),INDEX(Classe_C!L:L,$H$2+11*71+17),INDEX(Classe_C!M:M,$H$2+0*71+17),INDEX(Classe_C!M:M,$H$2+1*71+17),INDEX(Classe_C!M:M,$H$2+2*71+17),INDEX(Classe_C!M:M,$H$2+3*71+17),INDEX(Classe_C!M:M,$H$2+4*71+17),INDEX(Classe_C!M:M,$H$2+5*71+17),INDEX(Classe_C!M:M,$H$2+6*71+17),INDEX(Classe_C!M:M,$H$2+7*71+17),INDEX(Classe_C!M:M,$H$2+8*71+17),INDEX(Classe_C!M:M,$H$2+9*71+17),INDEX(Classe_C!M:M,$H$2+10*71+17),INDEX(Classe_C!M:M,$H$2+11*71+17)),1),0)</f>
        <v/>
      </c>
      <c r="E10" s="293">
        <f>IFERROR(ROUND(AVERAGE(INDEX(Classe_D!K:K,$H$2+0*71+17),INDEX(Classe_D!K:K,$H$2+1*71+17),INDEX(Classe_D!K:K,$H$2+2*71+17),INDEX(Classe_D!K:K,$H$2+3*71+17),INDEX(Classe_D!K:K,$H$2+4*71+17),INDEX(Classe_D!K:K,$H$2+5*71+17),INDEX(Classe_D!K:K,$H$2+6*71+17),INDEX(Classe_D!K:K,$H$2+7*71+17),INDEX(Classe_D!K:K,$H$2+8*71+17),INDEX(Classe_D!K:K,$H$2+9*71+17),INDEX(Classe_D!K:K,$H$2+10*71+17),INDEX(Classe_D!K:K,$H$2+11*71+17),INDEX(Classe_D!L:L,$H$2+0*71+17),INDEX(Classe_D!L:L,$H$2+1*71+17),INDEX(Classe_D!L:L,$H$2+2*71+17),INDEX(Classe_D!L:L,$H$2+3*71+17),INDEX(Classe_D!L:L,$H$2+4*71+17),INDEX(Classe_D!L:L,$H$2+5*71+17),INDEX(Classe_D!L:L,$H$2+6*71+17),INDEX(Classe_D!L:L,$H$2+7*71+17),INDEX(Classe_D!L:L,$H$2+8*71+17),INDEX(Classe_D!L:L,$H$2+9*71+17),INDEX(Classe_D!L:L,$H$2+10*71+17),INDEX(Classe_D!L:L,$H$2+11*71+17),INDEX(Classe_D!M:M,$H$2+0*71+17),INDEX(Classe_D!M:M,$H$2+1*71+17),INDEX(Classe_D!M:M,$H$2+2*71+17),INDEX(Classe_D!M:M,$H$2+3*71+17),INDEX(Classe_D!M:M,$H$2+4*71+17),INDEX(Classe_D!M:M,$H$2+5*71+17),INDEX(Classe_D!M:M,$H$2+6*71+17),INDEX(Classe_D!M:M,$H$2+7*71+17),INDEX(Classe_D!M:M,$H$2+8*71+17),INDEX(Classe_D!M:M,$H$2+9*71+17),INDEX(Classe_D!M:M,$H$2+10*71+17),INDEX(Classe_D!M:M,$H$2+11*71+17)),1),0)</f>
        <v/>
      </c>
      <c r="F10" s="344">
        <f>IFERROR(ROUND(AVERAGE(B10:E10),1),0)</f>
        <v/>
      </c>
      <c r="G10" s="345">
        <f>IFERROR(ROUND(MAX(B10:E10)-MIN(B10:E10),1),0)</f>
        <v/>
      </c>
    </row>
    <row r="11" ht="13.8" customHeight="1" s="185">
      <c r="A11" s="348" t="inlineStr">
        <is>
          <t>⚽ Motricité</t>
        </is>
      </c>
      <c r="B11" s="301">
        <f>IFERROR(ROUND(AVERAGE(INDEX(Classe_A!N:N,$H$2+0*71+17),INDEX(Classe_A!N:N,$H$2+1*71+17),INDEX(Classe_A!N:N,$H$2+2*71+17),INDEX(Classe_A!N:N,$H$2+3*71+17),INDEX(Classe_A!N:N,$H$2+4*71+17),INDEX(Classe_A!N:N,$H$2+5*71+17),INDEX(Classe_A!N:N,$H$2+6*71+17),INDEX(Classe_A!N:N,$H$2+7*71+17),INDEX(Classe_A!N:N,$H$2+8*71+17),INDEX(Classe_A!N:N,$H$2+9*71+17),INDEX(Classe_A!N:N,$H$2+10*71+17),INDEX(Classe_A!N:N,$H$2+11*71+17),INDEX(Classe_A!O:O,$H$2+0*71+17),INDEX(Classe_A!O:O,$H$2+1*71+17),INDEX(Classe_A!O:O,$H$2+2*71+17),INDEX(Classe_A!O:O,$H$2+3*71+17),INDEX(Classe_A!O:O,$H$2+4*71+17),INDEX(Classe_A!O:O,$H$2+5*71+17),INDEX(Classe_A!O:O,$H$2+6*71+17),INDEX(Classe_A!O:O,$H$2+7*71+17),INDEX(Classe_A!O:O,$H$2+8*71+17),INDEX(Classe_A!O:O,$H$2+9*71+17),INDEX(Classe_A!O:O,$H$2+10*71+17),INDEX(Classe_A!O:O,$H$2+11*71+17),INDEX(Classe_A!P:P,$H$2+0*71+17),INDEX(Classe_A!P:P,$H$2+1*71+17),INDEX(Classe_A!P:P,$H$2+2*71+17),INDEX(Classe_A!P:P,$H$2+3*71+17),INDEX(Classe_A!P:P,$H$2+4*71+17),INDEX(Classe_A!P:P,$H$2+5*71+17),INDEX(Classe_A!P:P,$H$2+6*71+17),INDEX(Classe_A!P:P,$H$2+7*71+17),INDEX(Classe_A!P:P,$H$2+8*71+17),INDEX(Classe_A!P:P,$H$2+9*71+17),INDEX(Classe_A!P:P,$H$2+10*71+17),INDEX(Classe_A!P:P,$H$2+11*71+17)),1),0)</f>
        <v/>
      </c>
      <c r="C11" s="301">
        <f>IFERROR(ROUND(AVERAGE(INDEX(Classe_B!N:N,$H$2+0*71+17),INDEX(Classe_B!N:N,$H$2+1*71+17),INDEX(Classe_B!N:N,$H$2+2*71+17),INDEX(Classe_B!N:N,$H$2+3*71+17),INDEX(Classe_B!N:N,$H$2+4*71+17),INDEX(Classe_B!N:N,$H$2+5*71+17),INDEX(Classe_B!N:N,$H$2+6*71+17),INDEX(Classe_B!N:N,$H$2+7*71+17),INDEX(Classe_B!N:N,$H$2+8*71+17),INDEX(Classe_B!N:N,$H$2+9*71+17),INDEX(Classe_B!N:N,$H$2+10*71+17),INDEX(Classe_B!N:N,$H$2+11*71+17),INDEX(Classe_B!O:O,$H$2+0*71+17),INDEX(Classe_B!O:O,$H$2+1*71+17),INDEX(Classe_B!O:O,$H$2+2*71+17),INDEX(Classe_B!O:O,$H$2+3*71+17),INDEX(Classe_B!O:O,$H$2+4*71+17),INDEX(Classe_B!O:O,$H$2+5*71+17),INDEX(Classe_B!O:O,$H$2+6*71+17),INDEX(Classe_B!O:O,$H$2+7*71+17),INDEX(Classe_B!O:O,$H$2+8*71+17),INDEX(Classe_B!O:O,$H$2+9*71+17),INDEX(Classe_B!O:O,$H$2+10*71+17),INDEX(Classe_B!O:O,$H$2+11*71+17),INDEX(Classe_B!P:P,$H$2+0*71+17),INDEX(Classe_B!P:P,$H$2+1*71+17),INDEX(Classe_B!P:P,$H$2+2*71+17),INDEX(Classe_B!P:P,$H$2+3*71+17),INDEX(Classe_B!P:P,$H$2+4*71+17),INDEX(Classe_B!P:P,$H$2+5*71+17),INDEX(Classe_B!P:P,$H$2+6*71+17),INDEX(Classe_B!P:P,$H$2+7*71+17),INDEX(Classe_B!P:P,$H$2+8*71+17),INDEX(Classe_B!P:P,$H$2+9*71+17),INDEX(Classe_B!P:P,$H$2+10*71+17),INDEX(Classe_B!P:P,$H$2+11*71+17)),1),0)</f>
        <v/>
      </c>
      <c r="D11" s="301">
        <f>IFERROR(ROUND(AVERAGE(INDEX(Classe_C!N:N,$H$2+0*71+17),INDEX(Classe_C!N:N,$H$2+1*71+17),INDEX(Classe_C!N:N,$H$2+2*71+17),INDEX(Classe_C!N:N,$H$2+3*71+17),INDEX(Classe_C!N:N,$H$2+4*71+17),INDEX(Classe_C!N:N,$H$2+5*71+17),INDEX(Classe_C!N:N,$H$2+6*71+17),INDEX(Classe_C!N:N,$H$2+7*71+17),INDEX(Classe_C!N:N,$H$2+8*71+17),INDEX(Classe_C!N:N,$H$2+9*71+17),INDEX(Classe_C!N:N,$H$2+10*71+17),INDEX(Classe_C!N:N,$H$2+11*71+17),INDEX(Classe_C!O:O,$H$2+0*71+17),INDEX(Classe_C!O:O,$H$2+1*71+17),INDEX(Classe_C!O:O,$H$2+2*71+17),INDEX(Classe_C!O:O,$H$2+3*71+17),INDEX(Classe_C!O:O,$H$2+4*71+17),INDEX(Classe_C!O:O,$H$2+5*71+17),INDEX(Classe_C!O:O,$H$2+6*71+17),INDEX(Classe_C!O:O,$H$2+7*71+17),INDEX(Classe_C!O:O,$H$2+8*71+17),INDEX(Classe_C!O:O,$H$2+9*71+17),INDEX(Classe_C!O:O,$H$2+10*71+17),INDEX(Classe_C!O:O,$H$2+11*71+17),INDEX(Classe_C!P:P,$H$2+0*71+17),INDEX(Classe_C!P:P,$H$2+1*71+17),INDEX(Classe_C!P:P,$H$2+2*71+17),INDEX(Classe_C!P:P,$H$2+3*71+17),INDEX(Classe_C!P:P,$H$2+4*71+17),INDEX(Classe_C!P:P,$H$2+5*71+17),INDEX(Classe_C!P:P,$H$2+6*71+17),INDEX(Classe_C!P:P,$H$2+7*71+17),INDEX(Classe_C!P:P,$H$2+8*71+17),INDEX(Classe_C!P:P,$H$2+9*71+17),INDEX(Classe_C!P:P,$H$2+10*71+17),INDEX(Classe_C!P:P,$H$2+11*71+17)),1),0)</f>
        <v/>
      </c>
      <c r="E11" s="301">
        <f>IFERROR(ROUND(AVERAGE(INDEX(Classe_D!N:N,$H$2+0*71+17),INDEX(Classe_D!N:N,$H$2+1*71+17),INDEX(Classe_D!N:N,$H$2+2*71+17),INDEX(Classe_D!N:N,$H$2+3*71+17),INDEX(Classe_D!N:N,$H$2+4*71+17),INDEX(Classe_D!N:N,$H$2+5*71+17),INDEX(Classe_D!N:N,$H$2+6*71+17),INDEX(Classe_D!N:N,$H$2+7*71+17),INDEX(Classe_D!N:N,$H$2+8*71+17),INDEX(Classe_D!N:N,$H$2+9*71+17),INDEX(Classe_D!N:N,$H$2+10*71+17),INDEX(Classe_D!N:N,$H$2+11*71+17),INDEX(Classe_D!O:O,$H$2+0*71+17),INDEX(Classe_D!O:O,$H$2+1*71+17),INDEX(Classe_D!O:O,$H$2+2*71+17),INDEX(Classe_D!O:O,$H$2+3*71+17),INDEX(Classe_D!O:O,$H$2+4*71+17),INDEX(Classe_D!O:O,$H$2+5*71+17),INDEX(Classe_D!O:O,$H$2+6*71+17),INDEX(Classe_D!O:O,$H$2+7*71+17),INDEX(Classe_D!O:O,$H$2+8*71+17),INDEX(Classe_D!O:O,$H$2+9*71+17),INDEX(Classe_D!O:O,$H$2+10*71+17),INDEX(Classe_D!O:O,$H$2+11*71+17),INDEX(Classe_D!P:P,$H$2+0*71+17),INDEX(Classe_D!P:P,$H$2+1*71+17),INDEX(Classe_D!P:P,$H$2+2*71+17),INDEX(Classe_D!P:P,$H$2+3*71+17),INDEX(Classe_D!P:P,$H$2+4*71+17),INDEX(Classe_D!P:P,$H$2+5*71+17),INDEX(Classe_D!P:P,$H$2+6*71+17),INDEX(Classe_D!P:P,$H$2+7*71+17),INDEX(Classe_D!P:P,$H$2+8*71+17),INDEX(Classe_D!P:P,$H$2+9*71+17),INDEX(Classe_D!P:P,$H$2+10*71+17),INDEX(Classe_D!P:P,$H$2+11*71+17)),1),0)</f>
        <v/>
      </c>
      <c r="F11" s="349">
        <f>IFERROR(ROUND(AVERAGE(B11:E11),1),0)</f>
        <v/>
      </c>
      <c r="G11" s="350">
        <f>IFERROR(ROUND(MAX(B11:E11)-MIN(B11:E11),1),0)</f>
        <v/>
      </c>
    </row>
    <row r="12" ht="13.8" customHeight="1" s="185"/>
    <row r="13" ht="15.6" customHeight="1" s="185">
      <c r="A13" s="216">
        <f>"📈 DÉTAIL DES 13 COMPÉTENCES (TRIMESTRE "&amp;$B$2&amp;")"</f>
        <v/>
      </c>
    </row>
    <row r="14" ht="13.8" customHeight="1" s="185">
      <c r="A14" s="288" t="inlineStr">
        <is>
          <t>Compétence</t>
        </is>
      </c>
      <c r="B14" s="289" t="inlineStr">
        <is>
          <t>Cl. A</t>
        </is>
      </c>
      <c r="C14" s="289" t="inlineStr">
        <is>
          <t>Cl. B</t>
        </is>
      </c>
      <c r="D14" s="289" t="inlineStr">
        <is>
          <t>Cl. C</t>
        </is>
      </c>
      <c r="E14" s="289" t="inlineStr">
        <is>
          <t>Cl. D</t>
        </is>
      </c>
      <c r="F14" s="289" t="inlineStr">
        <is>
          <t>MOY</t>
        </is>
      </c>
      <c r="G14" s="290" t="inlineStr">
        <is>
          <t>Niveau</t>
        </is>
      </c>
    </row>
    <row r="15" ht="17.35" customHeight="1" s="185">
      <c r="A15" s="291" t="inlineStr">
        <is>
          <t>Respect des règles</t>
        </is>
      </c>
      <c r="B15" s="292">
        <f>IFERROR(ROUND(AVERAGE(INDEX(Classe_A!D:D,$H$2+0*71+17),INDEX(Classe_A!D:D,$H$2+1*71+17),INDEX(Classe_A!D:D,$H$2+2*71+17),INDEX(Classe_A!D:D,$H$2+3*71+17),INDEX(Classe_A!D:D,$H$2+4*71+17),INDEX(Classe_A!D:D,$H$2+5*71+17),INDEX(Classe_A!D:D,$H$2+6*71+17),INDEX(Classe_A!D:D,$H$2+7*71+17),INDEX(Classe_A!D:D,$H$2+8*71+17),INDEX(Classe_A!D:D,$H$2+9*71+17),INDEX(Classe_A!D:D,$H$2+10*71+17),INDEX(Classe_A!D:D,$H$2+11*71+17)),1),0)</f>
        <v/>
      </c>
      <c r="C15" s="292">
        <f>IFERROR(ROUND(AVERAGE(INDEX(Classe_B!D:D,$H$2+0*71+17),INDEX(Classe_B!D:D,$H$2+1*71+17),INDEX(Classe_B!D:D,$H$2+2*71+17),INDEX(Classe_B!D:D,$H$2+3*71+17),INDEX(Classe_B!D:D,$H$2+4*71+17),INDEX(Classe_B!D:D,$H$2+5*71+17),INDEX(Classe_B!D:D,$H$2+6*71+17),INDEX(Classe_B!D:D,$H$2+7*71+17),INDEX(Classe_B!D:D,$H$2+8*71+17),INDEX(Classe_B!D:D,$H$2+9*71+17),INDEX(Classe_B!D:D,$H$2+10*71+17),INDEX(Classe_B!D:D,$H$2+11*71+17)),1),0)</f>
        <v/>
      </c>
      <c r="D15" s="292">
        <f>IFERROR(ROUND(AVERAGE(INDEX(Classe_C!D:D,$H$2+0*71+17),INDEX(Classe_C!D:D,$H$2+1*71+17),INDEX(Classe_C!D:D,$H$2+2*71+17),INDEX(Classe_C!D:D,$H$2+3*71+17),INDEX(Classe_C!D:D,$H$2+4*71+17),INDEX(Classe_C!D:D,$H$2+5*71+17),INDEX(Classe_C!D:D,$H$2+6*71+17),INDEX(Classe_C!D:D,$H$2+7*71+17),INDEX(Classe_C!D:D,$H$2+8*71+17),INDEX(Classe_C!D:D,$H$2+9*71+17),INDEX(Classe_C!D:D,$H$2+10*71+17),INDEX(Classe_C!D:D,$H$2+11*71+17)),1),0)</f>
        <v/>
      </c>
      <c r="E15" s="292">
        <f>IFERROR(ROUND(AVERAGE(INDEX(Classe_D!D:D,$H$2+0*71+17),INDEX(Classe_D!D:D,$H$2+1*71+17),INDEX(Classe_D!D:D,$H$2+2*71+17),INDEX(Classe_D!D:D,$H$2+3*71+17),INDEX(Classe_D!D:D,$H$2+4*71+17),INDEX(Classe_D!D:D,$H$2+5*71+17),INDEX(Classe_D!D:D,$H$2+6*71+17),INDEX(Classe_D!D:D,$H$2+7*71+17),INDEX(Classe_D!D:D,$H$2+8*71+17),INDEX(Classe_D!D:D,$H$2+9*71+17),INDEX(Classe_D!D:D,$H$2+10*71+17),INDEX(Classe_D!D:D,$H$2+11*71+17)),1),0)</f>
        <v/>
      </c>
      <c r="F15" s="293">
        <f>IFERROR(ROUND(AVERAGE(B15:E15),1),0)</f>
        <v/>
      </c>
      <c r="G15" s="351">
        <f>IF(F15=0,"—",IF(F15&gt;=3.5,"⭐",IF(F15&gt;=3,"✅",IF(F15&gt;=2,"🔶","🔴"))))</f>
        <v/>
      </c>
    </row>
    <row r="16" ht="17.35" customHeight="1" s="185">
      <c r="A16" s="291" t="inlineStr">
        <is>
          <t>Coopération</t>
        </is>
      </c>
      <c r="B16" s="292">
        <f>IFERROR(ROUND(AVERAGE(INDEX(Classe_A!E:E,$H$2+0*71+17),INDEX(Classe_A!E:E,$H$2+1*71+17),INDEX(Classe_A!E:E,$H$2+2*71+17),INDEX(Classe_A!E:E,$H$2+3*71+17),INDEX(Classe_A!E:E,$H$2+4*71+17),INDEX(Classe_A!E:E,$H$2+5*71+17),INDEX(Classe_A!E:E,$H$2+6*71+17),INDEX(Classe_A!E:E,$H$2+7*71+17),INDEX(Classe_A!E:E,$H$2+8*71+17),INDEX(Classe_A!E:E,$H$2+9*71+17),INDEX(Classe_A!E:E,$H$2+10*71+17),INDEX(Classe_A!E:E,$H$2+11*71+17)),1),0)</f>
        <v/>
      </c>
      <c r="C16" s="292">
        <f>IFERROR(ROUND(AVERAGE(INDEX(Classe_B!E:E,$H$2+0*71+17),INDEX(Classe_B!E:E,$H$2+1*71+17),INDEX(Classe_B!E:E,$H$2+2*71+17),INDEX(Classe_B!E:E,$H$2+3*71+17),INDEX(Classe_B!E:E,$H$2+4*71+17),INDEX(Classe_B!E:E,$H$2+5*71+17),INDEX(Classe_B!E:E,$H$2+6*71+17),INDEX(Classe_B!E:E,$H$2+7*71+17),INDEX(Classe_B!E:E,$H$2+8*71+17),INDEX(Classe_B!E:E,$H$2+9*71+17),INDEX(Classe_B!E:E,$H$2+10*71+17),INDEX(Classe_B!E:E,$H$2+11*71+17)),1),0)</f>
        <v/>
      </c>
      <c r="D16" s="292">
        <f>IFERROR(ROUND(AVERAGE(INDEX(Classe_C!E:E,$H$2+0*71+17),INDEX(Classe_C!E:E,$H$2+1*71+17),INDEX(Classe_C!E:E,$H$2+2*71+17),INDEX(Classe_C!E:E,$H$2+3*71+17),INDEX(Classe_C!E:E,$H$2+4*71+17),INDEX(Classe_C!E:E,$H$2+5*71+17),INDEX(Classe_C!E:E,$H$2+6*71+17),INDEX(Classe_C!E:E,$H$2+7*71+17),INDEX(Classe_C!E:E,$H$2+8*71+17),INDEX(Classe_C!E:E,$H$2+9*71+17),INDEX(Classe_C!E:E,$H$2+10*71+17),INDEX(Classe_C!E:E,$H$2+11*71+17)),1),0)</f>
        <v/>
      </c>
      <c r="E16" s="292">
        <f>IFERROR(ROUND(AVERAGE(INDEX(Classe_D!E:E,$H$2+0*71+17),INDEX(Classe_D!E:E,$H$2+1*71+17),INDEX(Classe_D!E:E,$H$2+2*71+17),INDEX(Classe_D!E:E,$H$2+3*71+17),INDEX(Classe_D!E:E,$H$2+4*71+17),INDEX(Classe_D!E:E,$H$2+5*71+17),INDEX(Classe_D!E:E,$H$2+6*71+17),INDEX(Classe_D!E:E,$H$2+7*71+17),INDEX(Classe_D!E:E,$H$2+8*71+17),INDEX(Classe_D!E:E,$H$2+9*71+17),INDEX(Classe_D!E:E,$H$2+10*71+17),INDEX(Classe_D!E:E,$H$2+11*71+17)),1),0)</f>
        <v/>
      </c>
      <c r="F16" s="293">
        <f>IFERROR(ROUND(AVERAGE(B16:E16),1),0)</f>
        <v/>
      </c>
      <c r="G16" s="351">
        <f>IF(F16=0,"—",IF(F16&gt;=3.5,"⭐",IF(F16&gt;=3,"✅",IF(F16&gt;=2,"🔶","🔴"))))</f>
        <v/>
      </c>
    </row>
    <row r="17" ht="17.35" customHeight="1" s="185">
      <c r="A17" s="291" t="inlineStr">
        <is>
          <t>Communication</t>
        </is>
      </c>
      <c r="B17" s="292">
        <f>IFERROR(ROUND(AVERAGE(INDEX(Classe_A!F:F,$H$2+0*71+17),INDEX(Classe_A!F:F,$H$2+1*71+17),INDEX(Classe_A!F:F,$H$2+2*71+17),INDEX(Classe_A!F:F,$H$2+3*71+17),INDEX(Classe_A!F:F,$H$2+4*71+17),INDEX(Classe_A!F:F,$H$2+5*71+17),INDEX(Classe_A!F:F,$H$2+6*71+17),INDEX(Classe_A!F:F,$H$2+7*71+17),INDEX(Classe_A!F:F,$H$2+8*71+17),INDEX(Classe_A!F:F,$H$2+9*71+17),INDEX(Classe_A!F:F,$H$2+10*71+17),INDEX(Classe_A!F:F,$H$2+11*71+17)),1),0)</f>
        <v/>
      </c>
      <c r="C17" s="292">
        <f>IFERROR(ROUND(AVERAGE(INDEX(Classe_B!F:F,$H$2+0*71+17),INDEX(Classe_B!F:F,$H$2+1*71+17),INDEX(Classe_B!F:F,$H$2+2*71+17),INDEX(Classe_B!F:F,$H$2+3*71+17),INDEX(Classe_B!F:F,$H$2+4*71+17),INDEX(Classe_B!F:F,$H$2+5*71+17),INDEX(Classe_B!F:F,$H$2+6*71+17),INDEX(Classe_B!F:F,$H$2+7*71+17),INDEX(Classe_B!F:F,$H$2+8*71+17),INDEX(Classe_B!F:F,$H$2+9*71+17),INDEX(Classe_B!F:F,$H$2+10*71+17),INDEX(Classe_B!F:F,$H$2+11*71+17)),1),0)</f>
        <v/>
      </c>
      <c r="D17" s="292">
        <f>IFERROR(ROUND(AVERAGE(INDEX(Classe_C!F:F,$H$2+0*71+17),INDEX(Classe_C!F:F,$H$2+1*71+17),INDEX(Classe_C!F:F,$H$2+2*71+17),INDEX(Classe_C!F:F,$H$2+3*71+17),INDEX(Classe_C!F:F,$H$2+4*71+17),INDEX(Classe_C!F:F,$H$2+5*71+17),INDEX(Classe_C!F:F,$H$2+6*71+17),INDEX(Classe_C!F:F,$H$2+7*71+17),INDEX(Classe_C!F:F,$H$2+8*71+17),INDEX(Classe_C!F:F,$H$2+9*71+17),INDEX(Classe_C!F:F,$H$2+10*71+17),INDEX(Classe_C!F:F,$H$2+11*71+17)),1),0)</f>
        <v/>
      </c>
      <c r="E17" s="292">
        <f>IFERROR(ROUND(AVERAGE(INDEX(Classe_D!F:F,$H$2+0*71+17),INDEX(Classe_D!F:F,$H$2+1*71+17),INDEX(Classe_D!F:F,$H$2+2*71+17),INDEX(Classe_D!F:F,$H$2+3*71+17),INDEX(Classe_D!F:F,$H$2+4*71+17),INDEX(Classe_D!F:F,$H$2+5*71+17),INDEX(Classe_D!F:F,$H$2+6*71+17),INDEX(Classe_D!F:F,$H$2+7*71+17),INDEX(Classe_D!F:F,$H$2+8*71+17),INDEX(Classe_D!F:F,$H$2+9*71+17),INDEX(Classe_D!F:F,$H$2+10*71+17),INDEX(Classe_D!F:F,$H$2+11*71+17)),1),0)</f>
        <v/>
      </c>
      <c r="F17" s="293">
        <f>IFERROR(ROUND(AVERAGE(B17:E17),1),0)</f>
        <v/>
      </c>
      <c r="G17" s="351">
        <f>IF(F17=0,"—",IF(F17&gt;=3.5,"⭐",IF(F17&gt;=3,"✅",IF(F17&gt;=2,"🔶","🔴"))))</f>
        <v/>
      </c>
    </row>
    <row r="18" ht="17.35" customHeight="1" s="185">
      <c r="A18" s="291" t="inlineStr">
        <is>
          <t>Entraide</t>
        </is>
      </c>
      <c r="B18" s="292">
        <f>IFERROR(ROUND(AVERAGE(INDEX(Classe_A!G:G,$H$2+0*71+17),INDEX(Classe_A!G:G,$H$2+1*71+17),INDEX(Classe_A!G:G,$H$2+2*71+17),INDEX(Classe_A!G:G,$H$2+3*71+17),INDEX(Classe_A!G:G,$H$2+4*71+17),INDEX(Classe_A!G:G,$H$2+5*71+17),INDEX(Classe_A!G:G,$H$2+6*71+17),INDEX(Classe_A!G:G,$H$2+7*71+17),INDEX(Classe_A!G:G,$H$2+8*71+17),INDEX(Classe_A!G:G,$H$2+9*71+17),INDEX(Classe_A!G:G,$H$2+10*71+17),INDEX(Classe_A!G:G,$H$2+11*71+17)),1),0)</f>
        <v/>
      </c>
      <c r="C18" s="292">
        <f>IFERROR(ROUND(AVERAGE(INDEX(Classe_B!G:G,$H$2+0*71+17),INDEX(Classe_B!G:G,$H$2+1*71+17),INDEX(Classe_B!G:G,$H$2+2*71+17),INDEX(Classe_B!G:G,$H$2+3*71+17),INDEX(Classe_B!G:G,$H$2+4*71+17),INDEX(Classe_B!G:G,$H$2+5*71+17),INDEX(Classe_B!G:G,$H$2+6*71+17),INDEX(Classe_B!G:G,$H$2+7*71+17),INDEX(Classe_B!G:G,$H$2+8*71+17),INDEX(Classe_B!G:G,$H$2+9*71+17),INDEX(Classe_B!G:G,$H$2+10*71+17),INDEX(Classe_B!G:G,$H$2+11*71+17)),1),0)</f>
        <v/>
      </c>
      <c r="D18" s="292">
        <f>IFERROR(ROUND(AVERAGE(INDEX(Classe_C!G:G,$H$2+0*71+17),INDEX(Classe_C!G:G,$H$2+1*71+17),INDEX(Classe_C!G:G,$H$2+2*71+17),INDEX(Classe_C!G:G,$H$2+3*71+17),INDEX(Classe_C!G:G,$H$2+4*71+17),INDEX(Classe_C!G:G,$H$2+5*71+17),INDEX(Classe_C!G:G,$H$2+6*71+17),INDEX(Classe_C!G:G,$H$2+7*71+17),INDEX(Classe_C!G:G,$H$2+8*71+17),INDEX(Classe_C!G:G,$H$2+9*71+17),INDEX(Classe_C!G:G,$H$2+10*71+17),INDEX(Classe_C!G:G,$H$2+11*71+17)),1),0)</f>
        <v/>
      </c>
      <c r="E18" s="292">
        <f>IFERROR(ROUND(AVERAGE(INDEX(Classe_D!G:G,$H$2+0*71+17),INDEX(Classe_D!G:G,$H$2+1*71+17),INDEX(Classe_D!G:G,$H$2+2*71+17),INDEX(Classe_D!G:G,$H$2+3*71+17),INDEX(Classe_D!G:G,$H$2+4*71+17),INDEX(Classe_D!G:G,$H$2+5*71+17),INDEX(Classe_D!G:G,$H$2+6*71+17),INDEX(Classe_D!G:G,$H$2+7*71+17),INDEX(Classe_D!G:G,$H$2+8*71+17),INDEX(Classe_D!G:G,$H$2+9*71+17),INDEX(Classe_D!G:G,$H$2+10*71+17),INDEX(Classe_D!G:G,$H$2+11*71+17)),1),0)</f>
        <v/>
      </c>
      <c r="F18" s="293">
        <f>IFERROR(ROUND(AVERAGE(B18:E18),1),0)</f>
        <v/>
      </c>
      <c r="G18" s="351">
        <f>IF(F18=0,"—",IF(F18&gt;=3.5,"⭐",IF(F18&gt;=3,"✅",IF(F18&gt;=2,"🔶","🔴"))))</f>
        <v/>
      </c>
    </row>
    <row r="19" ht="17.35" customHeight="1" s="185">
      <c r="A19" s="296" t="inlineStr">
        <is>
          <t>Initiative</t>
        </is>
      </c>
      <c r="B19" s="292">
        <f>IFERROR(ROUND(AVERAGE(INDEX(Classe_A!H:H,$H$2+0*71+17),INDEX(Classe_A!H:H,$H$2+1*71+17),INDEX(Classe_A!H:H,$H$2+2*71+17),INDEX(Classe_A!H:H,$H$2+3*71+17),INDEX(Classe_A!H:H,$H$2+4*71+17),INDEX(Classe_A!H:H,$H$2+5*71+17),INDEX(Classe_A!H:H,$H$2+6*71+17),INDEX(Classe_A!H:H,$H$2+7*71+17),INDEX(Classe_A!H:H,$H$2+8*71+17),INDEX(Classe_A!H:H,$H$2+9*71+17),INDEX(Classe_A!H:H,$H$2+10*71+17),INDEX(Classe_A!H:H,$H$2+11*71+17)),1),0)</f>
        <v/>
      </c>
      <c r="C19" s="292">
        <f>IFERROR(ROUND(AVERAGE(INDEX(Classe_B!H:H,$H$2+0*71+17),INDEX(Classe_B!H:H,$H$2+1*71+17),INDEX(Classe_B!H:H,$H$2+2*71+17),INDEX(Classe_B!H:H,$H$2+3*71+17),INDEX(Classe_B!H:H,$H$2+4*71+17),INDEX(Classe_B!H:H,$H$2+5*71+17),INDEX(Classe_B!H:H,$H$2+6*71+17),INDEX(Classe_B!H:H,$H$2+7*71+17),INDEX(Classe_B!H:H,$H$2+8*71+17),INDEX(Classe_B!H:H,$H$2+9*71+17),INDEX(Classe_B!H:H,$H$2+10*71+17),INDEX(Classe_B!H:H,$H$2+11*71+17)),1),0)</f>
        <v/>
      </c>
      <c r="D19" s="292">
        <f>IFERROR(ROUND(AVERAGE(INDEX(Classe_C!H:H,$H$2+0*71+17),INDEX(Classe_C!H:H,$H$2+1*71+17),INDEX(Classe_C!H:H,$H$2+2*71+17),INDEX(Classe_C!H:H,$H$2+3*71+17),INDEX(Classe_C!H:H,$H$2+4*71+17),INDEX(Classe_C!H:H,$H$2+5*71+17),INDEX(Classe_C!H:H,$H$2+6*71+17),INDEX(Classe_C!H:H,$H$2+7*71+17),INDEX(Classe_C!H:H,$H$2+8*71+17),INDEX(Classe_C!H:H,$H$2+9*71+17),INDEX(Classe_C!H:H,$H$2+10*71+17),INDEX(Classe_C!H:H,$H$2+11*71+17)),1),0)</f>
        <v/>
      </c>
      <c r="E19" s="292">
        <f>IFERROR(ROUND(AVERAGE(INDEX(Classe_D!H:H,$H$2+0*71+17),INDEX(Classe_D!H:H,$H$2+1*71+17),INDEX(Classe_D!H:H,$H$2+2*71+17),INDEX(Classe_D!H:H,$H$2+3*71+17),INDEX(Classe_D!H:H,$H$2+4*71+17),INDEX(Classe_D!H:H,$H$2+5*71+17),INDEX(Classe_D!H:H,$H$2+6*71+17),INDEX(Classe_D!H:H,$H$2+7*71+17),INDEX(Classe_D!H:H,$H$2+8*71+17),INDEX(Classe_D!H:H,$H$2+9*71+17),INDEX(Classe_D!H:H,$H$2+10*71+17),INDEX(Classe_D!H:H,$H$2+11*71+17)),1),0)</f>
        <v/>
      </c>
      <c r="F19" s="293">
        <f>IFERROR(ROUND(AVERAGE(B19:E19),1),0)</f>
        <v/>
      </c>
      <c r="G19" s="351">
        <f>IF(F19=0,"—",IF(F19&gt;=3.5,"⭐",IF(F19&gt;=3,"✅",IF(F19&gt;=2,"🔶","🔴"))))</f>
        <v/>
      </c>
    </row>
    <row r="20" ht="17.35" customHeight="1" s="185">
      <c r="A20" s="296" t="inlineStr">
        <is>
          <t>Gestion matériel</t>
        </is>
      </c>
      <c r="B20" s="292">
        <f>IFERROR(ROUND(AVERAGE(INDEX(Classe_A!I:I,$H$2+0*71+17),INDEX(Classe_A!I:I,$H$2+1*71+17),INDEX(Classe_A!I:I,$H$2+2*71+17),INDEX(Classe_A!I:I,$H$2+3*71+17),INDEX(Classe_A!I:I,$H$2+4*71+17),INDEX(Classe_A!I:I,$H$2+5*71+17),INDEX(Classe_A!I:I,$H$2+6*71+17),INDEX(Classe_A!I:I,$H$2+7*71+17),INDEX(Classe_A!I:I,$H$2+8*71+17),INDEX(Classe_A!I:I,$H$2+9*71+17),INDEX(Classe_A!I:I,$H$2+10*71+17),INDEX(Classe_A!I:I,$H$2+11*71+17)),1),0)</f>
        <v/>
      </c>
      <c r="C20" s="292">
        <f>IFERROR(ROUND(AVERAGE(INDEX(Classe_B!I:I,$H$2+0*71+17),INDEX(Classe_B!I:I,$H$2+1*71+17),INDEX(Classe_B!I:I,$H$2+2*71+17),INDEX(Classe_B!I:I,$H$2+3*71+17),INDEX(Classe_B!I:I,$H$2+4*71+17),INDEX(Classe_B!I:I,$H$2+5*71+17),INDEX(Classe_B!I:I,$H$2+6*71+17),INDEX(Classe_B!I:I,$H$2+7*71+17),INDEX(Classe_B!I:I,$H$2+8*71+17),INDEX(Classe_B!I:I,$H$2+9*71+17),INDEX(Classe_B!I:I,$H$2+10*71+17),INDEX(Classe_B!I:I,$H$2+11*71+17)),1),0)</f>
        <v/>
      </c>
      <c r="D20" s="292">
        <f>IFERROR(ROUND(AVERAGE(INDEX(Classe_C!I:I,$H$2+0*71+17),INDEX(Classe_C!I:I,$H$2+1*71+17),INDEX(Classe_C!I:I,$H$2+2*71+17),INDEX(Classe_C!I:I,$H$2+3*71+17),INDEX(Classe_C!I:I,$H$2+4*71+17),INDEX(Classe_C!I:I,$H$2+5*71+17),INDEX(Classe_C!I:I,$H$2+6*71+17),INDEX(Classe_C!I:I,$H$2+7*71+17),INDEX(Classe_C!I:I,$H$2+8*71+17),INDEX(Classe_C!I:I,$H$2+9*71+17),INDEX(Classe_C!I:I,$H$2+10*71+17),INDEX(Classe_C!I:I,$H$2+11*71+17)),1),0)</f>
        <v/>
      </c>
      <c r="E20" s="292">
        <f>IFERROR(ROUND(AVERAGE(INDEX(Classe_D!I:I,$H$2+0*71+17),INDEX(Classe_D!I:I,$H$2+1*71+17),INDEX(Classe_D!I:I,$H$2+2*71+17),INDEX(Classe_D!I:I,$H$2+3*71+17),INDEX(Classe_D!I:I,$H$2+4*71+17),INDEX(Classe_D!I:I,$H$2+5*71+17),INDEX(Classe_D!I:I,$H$2+6*71+17),INDEX(Classe_D!I:I,$H$2+7*71+17),INDEX(Classe_D!I:I,$H$2+8*71+17),INDEX(Classe_D!I:I,$H$2+9*71+17),INDEX(Classe_D!I:I,$H$2+10*71+17),INDEX(Classe_D!I:I,$H$2+11*71+17)),1),0)</f>
        <v/>
      </c>
      <c r="F20" s="293">
        <f>IFERROR(ROUND(AVERAGE(B20:E20),1),0)</f>
        <v/>
      </c>
      <c r="G20" s="351">
        <f>IF(F20=0,"—",IF(F20&gt;=3.5,"⭐",IF(F20&gt;=3,"✅",IF(F20&gt;=2,"🔶","🔴"))))</f>
        <v/>
      </c>
    </row>
    <row r="21" ht="17.35" customHeight="1" s="185">
      <c r="A21" s="296" t="inlineStr">
        <is>
          <t>Organisation</t>
        </is>
      </c>
      <c r="B21" s="292">
        <f>IFERROR(ROUND(AVERAGE(INDEX(Classe_A!J:J,$H$2+0*71+17),INDEX(Classe_A!J:J,$H$2+1*71+17),INDEX(Classe_A!J:J,$H$2+2*71+17),INDEX(Classe_A!J:J,$H$2+3*71+17),INDEX(Classe_A!J:J,$H$2+4*71+17),INDEX(Classe_A!J:J,$H$2+5*71+17),INDEX(Classe_A!J:J,$H$2+6*71+17),INDEX(Classe_A!J:J,$H$2+7*71+17),INDEX(Classe_A!J:J,$H$2+8*71+17),INDEX(Classe_A!J:J,$H$2+9*71+17),INDEX(Classe_A!J:J,$H$2+10*71+17),INDEX(Classe_A!J:J,$H$2+11*71+17)),1),0)</f>
        <v/>
      </c>
      <c r="C21" s="292">
        <f>IFERROR(ROUND(AVERAGE(INDEX(Classe_B!J:J,$H$2+0*71+17),INDEX(Classe_B!J:J,$H$2+1*71+17),INDEX(Classe_B!J:J,$H$2+2*71+17),INDEX(Classe_B!J:J,$H$2+3*71+17),INDEX(Classe_B!J:J,$H$2+4*71+17),INDEX(Classe_B!J:J,$H$2+5*71+17),INDEX(Classe_B!J:J,$H$2+6*71+17),INDEX(Classe_B!J:J,$H$2+7*71+17),INDEX(Classe_B!J:J,$H$2+8*71+17),INDEX(Classe_B!J:J,$H$2+9*71+17),INDEX(Classe_B!J:J,$H$2+10*71+17),INDEX(Classe_B!J:J,$H$2+11*71+17)),1),0)</f>
        <v/>
      </c>
      <c r="D21" s="292">
        <f>IFERROR(ROUND(AVERAGE(INDEX(Classe_C!J:J,$H$2+0*71+17),INDEX(Classe_C!J:J,$H$2+1*71+17),INDEX(Classe_C!J:J,$H$2+2*71+17),INDEX(Classe_C!J:J,$H$2+3*71+17),INDEX(Classe_C!J:J,$H$2+4*71+17),INDEX(Classe_C!J:J,$H$2+5*71+17),INDEX(Classe_C!J:J,$H$2+6*71+17),INDEX(Classe_C!J:J,$H$2+7*71+17),INDEX(Classe_C!J:J,$H$2+8*71+17),INDEX(Classe_C!J:J,$H$2+9*71+17),INDEX(Classe_C!J:J,$H$2+10*71+17),INDEX(Classe_C!J:J,$H$2+11*71+17)),1),0)</f>
        <v/>
      </c>
      <c r="E21" s="292">
        <f>IFERROR(ROUND(AVERAGE(INDEX(Classe_D!J:J,$H$2+0*71+17),INDEX(Classe_D!J:J,$H$2+1*71+17),INDEX(Classe_D!J:J,$H$2+2*71+17),INDEX(Classe_D!J:J,$H$2+3*71+17),INDEX(Classe_D!J:J,$H$2+4*71+17),INDEX(Classe_D!J:J,$H$2+5*71+17),INDEX(Classe_D!J:J,$H$2+6*71+17),INDEX(Classe_D!J:J,$H$2+7*71+17),INDEX(Classe_D!J:J,$H$2+8*71+17),INDEX(Classe_D!J:J,$H$2+9*71+17),INDEX(Classe_D!J:J,$H$2+10*71+17),INDEX(Classe_D!J:J,$H$2+11*71+17)),1),0)</f>
        <v/>
      </c>
      <c r="F21" s="293">
        <f>IFERROR(ROUND(AVERAGE(B21:E21),1),0)</f>
        <v/>
      </c>
      <c r="G21" s="351">
        <f>IF(F21=0,"—",IF(F21&gt;=3.5,"⭐",IF(F21&gt;=3,"✅",IF(F21&gt;=2,"🔶","🔴"))))</f>
        <v/>
      </c>
    </row>
    <row r="22" ht="17.35" customHeight="1" s="185">
      <c r="A22" s="297" t="inlineStr">
        <is>
          <t>Imagination</t>
        </is>
      </c>
      <c r="B22" s="292">
        <f>IFERROR(ROUND(AVERAGE(INDEX(Classe_A!K:K,$H$2+0*71+17),INDEX(Classe_A!K:K,$H$2+1*71+17),INDEX(Classe_A!K:K,$H$2+2*71+17),INDEX(Classe_A!K:K,$H$2+3*71+17),INDEX(Classe_A!K:K,$H$2+4*71+17),INDEX(Classe_A!K:K,$H$2+5*71+17),INDEX(Classe_A!K:K,$H$2+6*71+17),INDEX(Classe_A!K:K,$H$2+7*71+17),INDEX(Classe_A!K:K,$H$2+8*71+17),INDEX(Classe_A!K:K,$H$2+9*71+17),INDEX(Classe_A!K:K,$H$2+10*71+17),INDEX(Classe_A!K:K,$H$2+11*71+17)),1),0)</f>
        <v/>
      </c>
      <c r="C22" s="292">
        <f>IFERROR(ROUND(AVERAGE(INDEX(Classe_B!K:K,$H$2+0*71+17),INDEX(Classe_B!K:K,$H$2+1*71+17),INDEX(Classe_B!K:K,$H$2+2*71+17),INDEX(Classe_B!K:K,$H$2+3*71+17),INDEX(Classe_B!K:K,$H$2+4*71+17),INDEX(Classe_B!K:K,$H$2+5*71+17),INDEX(Classe_B!K:K,$H$2+6*71+17),INDEX(Classe_B!K:K,$H$2+7*71+17),INDEX(Classe_B!K:K,$H$2+8*71+17),INDEX(Classe_B!K:K,$H$2+9*71+17),INDEX(Classe_B!K:K,$H$2+10*71+17),INDEX(Classe_B!K:K,$H$2+11*71+17)),1),0)</f>
        <v/>
      </c>
      <c r="D22" s="292">
        <f>IFERROR(ROUND(AVERAGE(INDEX(Classe_C!K:K,$H$2+0*71+17),INDEX(Classe_C!K:K,$H$2+1*71+17),INDEX(Classe_C!K:K,$H$2+2*71+17),INDEX(Classe_C!K:K,$H$2+3*71+17),INDEX(Classe_C!K:K,$H$2+4*71+17),INDEX(Classe_C!K:K,$H$2+5*71+17),INDEX(Classe_C!K:K,$H$2+6*71+17),INDEX(Classe_C!K:K,$H$2+7*71+17),INDEX(Classe_C!K:K,$H$2+8*71+17),INDEX(Classe_C!K:K,$H$2+9*71+17),INDEX(Classe_C!K:K,$H$2+10*71+17),INDEX(Classe_C!K:K,$H$2+11*71+17)),1),0)</f>
        <v/>
      </c>
      <c r="E22" s="292">
        <f>IFERROR(ROUND(AVERAGE(INDEX(Classe_D!K:K,$H$2+0*71+17),INDEX(Classe_D!K:K,$H$2+1*71+17),INDEX(Classe_D!K:K,$H$2+2*71+17),INDEX(Classe_D!K:K,$H$2+3*71+17),INDEX(Classe_D!K:K,$H$2+4*71+17),INDEX(Classe_D!K:K,$H$2+5*71+17),INDEX(Classe_D!K:K,$H$2+6*71+17),INDEX(Classe_D!K:K,$H$2+7*71+17),INDEX(Classe_D!K:K,$H$2+8*71+17),INDEX(Classe_D!K:K,$H$2+9*71+17),INDEX(Classe_D!K:K,$H$2+10*71+17),INDEX(Classe_D!K:K,$H$2+11*71+17)),1),0)</f>
        <v/>
      </c>
      <c r="F22" s="293">
        <f>IFERROR(ROUND(AVERAGE(B22:E22),1),0)</f>
        <v/>
      </c>
      <c r="G22" s="351">
        <f>IF(F22=0,"—",IF(F22&gt;=3.5,"⭐",IF(F22&gt;=3,"✅",IF(F22&gt;=2,"🔶","🔴"))))</f>
        <v/>
      </c>
    </row>
    <row r="23" ht="17.35" customHeight="1" s="185">
      <c r="A23" s="297" t="inlineStr">
        <is>
          <t>Expr. artistique</t>
        </is>
      </c>
      <c r="B23" s="292">
        <f>IFERROR(ROUND(AVERAGE(INDEX(Classe_A!L:L,$H$2+0*71+17),INDEX(Classe_A!L:L,$H$2+1*71+17),INDEX(Classe_A!L:L,$H$2+2*71+17),INDEX(Classe_A!L:L,$H$2+3*71+17),INDEX(Classe_A!L:L,$H$2+4*71+17),INDEX(Classe_A!L:L,$H$2+5*71+17),INDEX(Classe_A!L:L,$H$2+6*71+17),INDEX(Classe_A!L:L,$H$2+7*71+17),INDEX(Classe_A!L:L,$H$2+8*71+17),INDEX(Classe_A!L:L,$H$2+9*71+17),INDEX(Classe_A!L:L,$H$2+10*71+17),INDEX(Classe_A!L:L,$H$2+11*71+17)),1),0)</f>
        <v/>
      </c>
      <c r="C23" s="292">
        <f>IFERROR(ROUND(AVERAGE(INDEX(Classe_B!L:L,$H$2+0*71+17),INDEX(Classe_B!L:L,$H$2+1*71+17),INDEX(Classe_B!L:L,$H$2+2*71+17),INDEX(Classe_B!L:L,$H$2+3*71+17),INDEX(Classe_B!L:L,$H$2+4*71+17),INDEX(Classe_B!L:L,$H$2+5*71+17),INDEX(Classe_B!L:L,$H$2+6*71+17),INDEX(Classe_B!L:L,$H$2+7*71+17),INDEX(Classe_B!L:L,$H$2+8*71+17),INDEX(Classe_B!L:L,$H$2+9*71+17),INDEX(Classe_B!L:L,$H$2+10*71+17),INDEX(Classe_B!L:L,$H$2+11*71+17)),1),0)</f>
        <v/>
      </c>
      <c r="D23" s="292">
        <f>IFERROR(ROUND(AVERAGE(INDEX(Classe_C!L:L,$H$2+0*71+17),INDEX(Classe_C!L:L,$H$2+1*71+17),INDEX(Classe_C!L:L,$H$2+2*71+17),INDEX(Classe_C!L:L,$H$2+3*71+17),INDEX(Classe_C!L:L,$H$2+4*71+17),INDEX(Classe_C!L:L,$H$2+5*71+17),INDEX(Classe_C!L:L,$H$2+6*71+17),INDEX(Classe_C!L:L,$H$2+7*71+17),INDEX(Classe_C!L:L,$H$2+8*71+17),INDEX(Classe_C!L:L,$H$2+9*71+17),INDEX(Classe_C!L:L,$H$2+10*71+17),INDEX(Classe_C!L:L,$H$2+11*71+17)),1),0)</f>
        <v/>
      </c>
      <c r="E23" s="292">
        <f>IFERROR(ROUND(AVERAGE(INDEX(Classe_D!L:L,$H$2+0*71+17),INDEX(Classe_D!L:L,$H$2+1*71+17),INDEX(Classe_D!L:L,$H$2+2*71+17),INDEX(Classe_D!L:L,$H$2+3*71+17),INDEX(Classe_D!L:L,$H$2+4*71+17),INDEX(Classe_D!L:L,$H$2+5*71+17),INDEX(Classe_D!L:L,$H$2+6*71+17),INDEX(Classe_D!L:L,$H$2+7*71+17),INDEX(Classe_D!L:L,$H$2+8*71+17),INDEX(Classe_D!L:L,$H$2+9*71+17),INDEX(Classe_D!L:L,$H$2+10*71+17),INDEX(Classe_D!L:L,$H$2+11*71+17)),1),0)</f>
        <v/>
      </c>
      <c r="F23" s="293">
        <f>IFERROR(ROUND(AVERAGE(B23:E23),1),0)</f>
        <v/>
      </c>
      <c r="G23" s="351">
        <f>IF(F23=0,"—",IF(F23&gt;=3.5,"⭐",IF(F23&gt;=3,"✅",IF(F23&gt;=2,"🔶","🔴"))))</f>
        <v/>
      </c>
    </row>
    <row r="24" ht="17.35" customHeight="1" s="185">
      <c r="A24" s="297" t="inlineStr">
        <is>
          <t>Expr. corporelle</t>
        </is>
      </c>
      <c r="B24" s="292">
        <f>IFERROR(ROUND(AVERAGE(INDEX(Classe_A!M:M,$H$2+0*71+17),INDEX(Classe_A!M:M,$H$2+1*71+17),INDEX(Classe_A!M:M,$H$2+2*71+17),INDEX(Classe_A!M:M,$H$2+3*71+17),INDEX(Classe_A!M:M,$H$2+4*71+17),INDEX(Classe_A!M:M,$H$2+5*71+17),INDEX(Classe_A!M:M,$H$2+6*71+17),INDEX(Classe_A!M:M,$H$2+7*71+17),INDEX(Classe_A!M:M,$H$2+8*71+17),INDEX(Classe_A!M:M,$H$2+9*71+17),INDEX(Classe_A!M:M,$H$2+10*71+17),INDEX(Classe_A!M:M,$H$2+11*71+17)),1),0)</f>
        <v/>
      </c>
      <c r="C24" s="292">
        <f>IFERROR(ROUND(AVERAGE(INDEX(Classe_B!M:M,$H$2+0*71+17),INDEX(Classe_B!M:M,$H$2+1*71+17),INDEX(Classe_B!M:M,$H$2+2*71+17),INDEX(Classe_B!M:M,$H$2+3*71+17),INDEX(Classe_B!M:M,$H$2+4*71+17),INDEX(Classe_B!M:M,$H$2+5*71+17),INDEX(Classe_B!M:M,$H$2+6*71+17),INDEX(Classe_B!M:M,$H$2+7*71+17),INDEX(Classe_B!M:M,$H$2+8*71+17),INDEX(Classe_B!M:M,$H$2+9*71+17),INDEX(Classe_B!M:M,$H$2+10*71+17),INDEX(Classe_B!M:M,$H$2+11*71+17)),1),0)</f>
        <v/>
      </c>
      <c r="D24" s="292">
        <f>IFERROR(ROUND(AVERAGE(INDEX(Classe_C!M:M,$H$2+0*71+17),INDEX(Classe_C!M:M,$H$2+1*71+17),INDEX(Classe_C!M:M,$H$2+2*71+17),INDEX(Classe_C!M:M,$H$2+3*71+17),INDEX(Classe_C!M:M,$H$2+4*71+17),INDEX(Classe_C!M:M,$H$2+5*71+17),INDEX(Classe_C!M:M,$H$2+6*71+17),INDEX(Classe_C!M:M,$H$2+7*71+17),INDEX(Classe_C!M:M,$H$2+8*71+17),INDEX(Classe_C!M:M,$H$2+9*71+17),INDEX(Classe_C!M:M,$H$2+10*71+17),INDEX(Classe_C!M:M,$H$2+11*71+17)),1),0)</f>
        <v/>
      </c>
      <c r="E24" s="292">
        <f>IFERROR(ROUND(AVERAGE(INDEX(Classe_D!M:M,$H$2+0*71+17),INDEX(Classe_D!M:M,$H$2+1*71+17),INDEX(Classe_D!M:M,$H$2+2*71+17),INDEX(Classe_D!M:M,$H$2+3*71+17),INDEX(Classe_D!M:M,$H$2+4*71+17),INDEX(Classe_D!M:M,$H$2+5*71+17),INDEX(Classe_D!M:M,$H$2+6*71+17),INDEX(Classe_D!M:M,$H$2+7*71+17),INDEX(Classe_D!M:M,$H$2+8*71+17),INDEX(Classe_D!M:M,$H$2+9*71+17),INDEX(Classe_D!M:M,$H$2+10*71+17),INDEX(Classe_D!M:M,$H$2+11*71+17)),1),0)</f>
        <v/>
      </c>
      <c r="F24" s="293">
        <f>IFERROR(ROUND(AVERAGE(B24:E24),1),0)</f>
        <v/>
      </c>
      <c r="G24" s="351">
        <f>IF(F24=0,"—",IF(F24&gt;=3.5,"⭐",IF(F24&gt;=3,"✅",IF(F24&gt;=2,"🔶","🔴"))))</f>
        <v/>
      </c>
    </row>
    <row r="25" ht="17.35" customHeight="1" s="185">
      <c r="A25" s="298" t="inlineStr">
        <is>
          <t>Coordination</t>
        </is>
      </c>
      <c r="B25" s="292">
        <f>IFERROR(ROUND(AVERAGE(INDEX(Classe_A!N:N,$H$2+0*71+17),INDEX(Classe_A!N:N,$H$2+1*71+17),INDEX(Classe_A!N:N,$H$2+2*71+17),INDEX(Classe_A!N:N,$H$2+3*71+17),INDEX(Classe_A!N:N,$H$2+4*71+17),INDEX(Classe_A!N:N,$H$2+5*71+17),INDEX(Classe_A!N:N,$H$2+6*71+17),INDEX(Classe_A!N:N,$H$2+7*71+17),INDEX(Classe_A!N:N,$H$2+8*71+17),INDEX(Classe_A!N:N,$H$2+9*71+17),INDEX(Classe_A!N:N,$H$2+10*71+17),INDEX(Classe_A!N:N,$H$2+11*71+17)),1),0)</f>
        <v/>
      </c>
      <c r="C25" s="292">
        <f>IFERROR(ROUND(AVERAGE(INDEX(Classe_B!N:N,$H$2+0*71+17),INDEX(Classe_B!N:N,$H$2+1*71+17),INDEX(Classe_B!N:N,$H$2+2*71+17),INDEX(Classe_B!N:N,$H$2+3*71+17),INDEX(Classe_B!N:N,$H$2+4*71+17),INDEX(Classe_B!N:N,$H$2+5*71+17),INDEX(Classe_B!N:N,$H$2+6*71+17),INDEX(Classe_B!N:N,$H$2+7*71+17),INDEX(Classe_B!N:N,$H$2+8*71+17),INDEX(Classe_B!N:N,$H$2+9*71+17),INDEX(Classe_B!N:N,$H$2+10*71+17),INDEX(Classe_B!N:N,$H$2+11*71+17)),1),0)</f>
        <v/>
      </c>
      <c r="D25" s="292">
        <f>IFERROR(ROUND(AVERAGE(INDEX(Classe_C!N:N,$H$2+0*71+17),INDEX(Classe_C!N:N,$H$2+1*71+17),INDEX(Classe_C!N:N,$H$2+2*71+17),INDEX(Classe_C!N:N,$H$2+3*71+17),INDEX(Classe_C!N:N,$H$2+4*71+17),INDEX(Classe_C!N:N,$H$2+5*71+17),INDEX(Classe_C!N:N,$H$2+6*71+17),INDEX(Classe_C!N:N,$H$2+7*71+17),INDEX(Classe_C!N:N,$H$2+8*71+17),INDEX(Classe_C!N:N,$H$2+9*71+17),INDEX(Classe_C!N:N,$H$2+10*71+17),INDEX(Classe_C!N:N,$H$2+11*71+17)),1),0)</f>
        <v/>
      </c>
      <c r="E25" s="292">
        <f>IFERROR(ROUND(AVERAGE(INDEX(Classe_D!N:N,$H$2+0*71+17),INDEX(Classe_D!N:N,$H$2+1*71+17),INDEX(Classe_D!N:N,$H$2+2*71+17),INDEX(Classe_D!N:N,$H$2+3*71+17),INDEX(Classe_D!N:N,$H$2+4*71+17),INDEX(Classe_D!N:N,$H$2+5*71+17),INDEX(Classe_D!N:N,$H$2+6*71+17),INDEX(Classe_D!N:N,$H$2+7*71+17),INDEX(Classe_D!N:N,$H$2+8*71+17),INDEX(Classe_D!N:N,$H$2+9*71+17),INDEX(Classe_D!N:N,$H$2+10*71+17),INDEX(Classe_D!N:N,$H$2+11*71+17)),1),0)</f>
        <v/>
      </c>
      <c r="F25" s="293">
        <f>IFERROR(ROUND(AVERAGE(B25:E25),1),0)</f>
        <v/>
      </c>
      <c r="G25" s="351">
        <f>IF(F25=0,"—",IF(F25&gt;=3.5,"⭐",IF(F25&gt;=3,"✅",IF(F25&gt;=2,"🔶","🔴"))))</f>
        <v/>
      </c>
    </row>
    <row r="26" ht="17.35" customHeight="1" s="185">
      <c r="A26" s="298" t="inlineStr">
        <is>
          <t>Endurance</t>
        </is>
      </c>
      <c r="B26" s="292">
        <f>IFERROR(ROUND(AVERAGE(INDEX(Classe_A!O:O,$H$2+0*71+17),INDEX(Classe_A!O:O,$H$2+1*71+17),INDEX(Classe_A!O:O,$H$2+2*71+17),INDEX(Classe_A!O:O,$H$2+3*71+17),INDEX(Classe_A!O:O,$H$2+4*71+17),INDEX(Classe_A!O:O,$H$2+5*71+17),INDEX(Classe_A!O:O,$H$2+6*71+17),INDEX(Classe_A!O:O,$H$2+7*71+17),INDEX(Classe_A!O:O,$H$2+8*71+17),INDEX(Classe_A!O:O,$H$2+9*71+17),INDEX(Classe_A!O:O,$H$2+10*71+17),INDEX(Classe_A!O:O,$H$2+11*71+17)),1),0)</f>
        <v/>
      </c>
      <c r="C26" s="292">
        <f>IFERROR(ROUND(AVERAGE(INDEX(Classe_B!O:O,$H$2+0*71+17),INDEX(Classe_B!O:O,$H$2+1*71+17),INDEX(Classe_B!O:O,$H$2+2*71+17),INDEX(Classe_B!O:O,$H$2+3*71+17),INDEX(Classe_B!O:O,$H$2+4*71+17),INDEX(Classe_B!O:O,$H$2+5*71+17),INDEX(Classe_B!O:O,$H$2+6*71+17),INDEX(Classe_B!O:O,$H$2+7*71+17),INDEX(Classe_B!O:O,$H$2+8*71+17),INDEX(Classe_B!O:O,$H$2+9*71+17),INDEX(Classe_B!O:O,$H$2+10*71+17),INDEX(Classe_B!O:O,$H$2+11*71+17)),1),0)</f>
        <v/>
      </c>
      <c r="D26" s="292">
        <f>IFERROR(ROUND(AVERAGE(INDEX(Classe_C!O:O,$H$2+0*71+17),INDEX(Classe_C!O:O,$H$2+1*71+17),INDEX(Classe_C!O:O,$H$2+2*71+17),INDEX(Classe_C!O:O,$H$2+3*71+17),INDEX(Classe_C!O:O,$H$2+4*71+17),INDEX(Classe_C!O:O,$H$2+5*71+17),INDEX(Classe_C!O:O,$H$2+6*71+17),INDEX(Classe_C!O:O,$H$2+7*71+17),INDEX(Classe_C!O:O,$H$2+8*71+17),INDEX(Classe_C!O:O,$H$2+9*71+17),INDEX(Classe_C!O:O,$H$2+10*71+17),INDEX(Classe_C!O:O,$H$2+11*71+17)),1),0)</f>
        <v/>
      </c>
      <c r="E26" s="292">
        <f>IFERROR(ROUND(AVERAGE(INDEX(Classe_D!O:O,$H$2+0*71+17),INDEX(Classe_D!O:O,$H$2+1*71+17),INDEX(Classe_D!O:O,$H$2+2*71+17),INDEX(Classe_D!O:O,$H$2+3*71+17),INDEX(Classe_D!O:O,$H$2+4*71+17),INDEX(Classe_D!O:O,$H$2+5*71+17),INDEX(Classe_D!O:O,$H$2+6*71+17),INDEX(Classe_D!O:O,$H$2+7*71+17),INDEX(Classe_D!O:O,$H$2+8*71+17),INDEX(Classe_D!O:O,$H$2+9*71+17),INDEX(Classe_D!O:O,$H$2+10*71+17),INDEX(Classe_D!O:O,$H$2+11*71+17)),1),0)</f>
        <v/>
      </c>
      <c r="F26" s="293">
        <f>IFERROR(ROUND(AVERAGE(B26:E26),1),0)</f>
        <v/>
      </c>
      <c r="G26" s="351">
        <f>IF(F26=0,"—",IF(F26&gt;=3.5,"⭐",IF(F26&gt;=3,"✅",IF(F26&gt;=2,"🔶","🔴"))))</f>
        <v/>
      </c>
    </row>
    <row r="27" ht="17.35" customHeight="1" s="185">
      <c r="A27" s="299" t="inlineStr">
        <is>
          <t>Esprit sportif</t>
        </is>
      </c>
      <c r="B27" s="300">
        <f>IFERROR(ROUND(AVERAGE(INDEX(Classe_A!P:P,$H$2+0*71+17),INDEX(Classe_A!P:P,$H$2+1*71+17),INDEX(Classe_A!P:P,$H$2+2*71+17),INDEX(Classe_A!P:P,$H$2+3*71+17),INDEX(Classe_A!P:P,$H$2+4*71+17),INDEX(Classe_A!P:P,$H$2+5*71+17),INDEX(Classe_A!P:P,$H$2+6*71+17),INDEX(Classe_A!P:P,$H$2+7*71+17),INDEX(Classe_A!P:P,$H$2+8*71+17),INDEX(Classe_A!P:P,$H$2+9*71+17),INDEX(Classe_A!P:P,$H$2+10*71+17),INDEX(Classe_A!P:P,$H$2+11*71+17)),1),0)</f>
        <v/>
      </c>
      <c r="C27" s="300">
        <f>IFERROR(ROUND(AVERAGE(INDEX(Classe_B!P:P,$H$2+0*71+17),INDEX(Classe_B!P:P,$H$2+1*71+17),INDEX(Classe_B!P:P,$H$2+2*71+17),INDEX(Classe_B!P:P,$H$2+3*71+17),INDEX(Classe_B!P:P,$H$2+4*71+17),INDEX(Classe_B!P:P,$H$2+5*71+17),INDEX(Classe_B!P:P,$H$2+6*71+17),INDEX(Classe_B!P:P,$H$2+7*71+17),INDEX(Classe_B!P:P,$H$2+8*71+17),INDEX(Classe_B!P:P,$H$2+9*71+17),INDEX(Classe_B!P:P,$H$2+10*71+17),INDEX(Classe_B!P:P,$H$2+11*71+17)),1),0)</f>
        <v/>
      </c>
      <c r="D27" s="300">
        <f>IFERROR(ROUND(AVERAGE(INDEX(Classe_C!P:P,$H$2+0*71+17),INDEX(Classe_C!P:P,$H$2+1*71+17),INDEX(Classe_C!P:P,$H$2+2*71+17),INDEX(Classe_C!P:P,$H$2+3*71+17),INDEX(Classe_C!P:P,$H$2+4*71+17),INDEX(Classe_C!P:P,$H$2+5*71+17),INDEX(Classe_C!P:P,$H$2+6*71+17),INDEX(Classe_C!P:P,$H$2+7*71+17),INDEX(Classe_C!P:P,$H$2+8*71+17),INDEX(Classe_C!P:P,$H$2+9*71+17),INDEX(Classe_C!P:P,$H$2+10*71+17),INDEX(Classe_C!P:P,$H$2+11*71+17)),1),0)</f>
        <v/>
      </c>
      <c r="E27" s="300">
        <f>IFERROR(ROUND(AVERAGE(INDEX(Classe_D!P:P,$H$2+0*71+17),INDEX(Classe_D!P:P,$H$2+1*71+17),INDEX(Classe_D!P:P,$H$2+2*71+17),INDEX(Classe_D!P:P,$H$2+3*71+17),INDEX(Classe_D!P:P,$H$2+4*71+17),INDEX(Classe_D!P:P,$H$2+5*71+17),INDEX(Classe_D!P:P,$H$2+6*71+17),INDEX(Classe_D!P:P,$H$2+7*71+17),INDEX(Classe_D!P:P,$H$2+8*71+17),INDEX(Classe_D!P:P,$H$2+9*71+17),INDEX(Classe_D!P:P,$H$2+10*71+17),INDEX(Classe_D!P:P,$H$2+11*71+17)),1),0)</f>
        <v/>
      </c>
      <c r="F27" s="301">
        <f>IFERROR(ROUND(AVERAGE(B27:E27),1),0)</f>
        <v/>
      </c>
      <c r="G27" s="352">
        <f>IF(F27=0,"—",IF(F27&gt;=3.5,"⭐",IF(F27&gt;=3,"✅",IF(F27&gt;=2,"🔶","🔴"))))</f>
        <v/>
      </c>
    </row>
    <row r="28" ht="13.8" customHeight="1" s="185"/>
    <row r="29" ht="13.8" customHeight="1" s="185">
      <c r="A29" s="353">
        <f>"🏆 TOP 5 ÉLÈVES (TRIMESTRE "&amp;$B$2&amp;")"</f>
        <v/>
      </c>
      <c r="I29" s="279" t="inlineStr">
        <is>
          <t>Compétence</t>
        </is>
      </c>
      <c r="J29" s="279" t="inlineStr">
        <is>
          <t>Moyenne</t>
        </is>
      </c>
    </row>
    <row r="30" ht="13.8" customHeight="1" s="185">
      <c r="A30" s="354" t="inlineStr">
        <is>
          <t>Rang</t>
        </is>
      </c>
      <c r="B30" s="354" t="inlineStr">
        <is>
          <t>Prénom Nom</t>
        </is>
      </c>
      <c r="C30" s="354" t="inlineStr">
        <is>
          <t>Classe</t>
        </is>
      </c>
      <c r="D30" s="354" t="inlineStr">
        <is>
          <t>Moy.</t>
        </is>
      </c>
      <c r="I30" s="279" t="inlineStr">
        <is>
          <t>Règles</t>
        </is>
      </c>
      <c r="J30" s="279">
        <f>F15</f>
        <v/>
      </c>
    </row>
    <row r="31" ht="17.35" customHeight="1" s="185">
      <c r="A31" s="355" t="n">
        <v>1</v>
      </c>
      <c r="B31" s="194">
        <f>IFERROR(INDEX(I60:I74,MATCH(LARGE(H60:H74,1),H60:H74,0)),"")</f>
        <v/>
      </c>
      <c r="C31" s="256" t="inlineStr">
        <is>
          <t>A</t>
        </is>
      </c>
      <c r="D31" s="237">
        <f>IFERROR(LARGE(H60:H74,1),"")</f>
        <v/>
      </c>
      <c r="I31" s="279" t="inlineStr">
        <is>
          <t>Coopér.</t>
        </is>
      </c>
      <c r="J31" s="279">
        <f>F16</f>
        <v/>
      </c>
    </row>
    <row r="32" ht="17.35" customHeight="1" s="185">
      <c r="A32" s="355" t="n">
        <v>2</v>
      </c>
      <c r="B32" s="194">
        <f>IFERROR(INDEX(I60:I74,MATCH(LARGE(H60:H74,2),H60:H74,0)),"")</f>
        <v/>
      </c>
      <c r="C32" s="256" t="inlineStr">
        <is>
          <t>A</t>
        </is>
      </c>
      <c r="D32" s="237">
        <f>IFERROR(LARGE(H60:H74,2),"")</f>
        <v/>
      </c>
      <c r="I32" s="279" t="inlineStr">
        <is>
          <t>Comm.</t>
        </is>
      </c>
      <c r="J32" s="279">
        <f>F17</f>
        <v/>
      </c>
    </row>
    <row r="33" ht="17.35" customHeight="1" s="185">
      <c r="A33" s="355" t="n">
        <v>3</v>
      </c>
      <c r="B33" s="194">
        <f>IFERROR(INDEX(I60:I74,MATCH(LARGE(H60:H74,3),H60:H74,0)),"")</f>
        <v/>
      </c>
      <c r="C33" s="256" t="inlineStr">
        <is>
          <t>A</t>
        </is>
      </c>
      <c r="D33" s="237">
        <f>IFERROR(LARGE(H60:H74,3),"")</f>
        <v/>
      </c>
      <c r="I33" s="279" t="inlineStr">
        <is>
          <t>Entraide</t>
        </is>
      </c>
      <c r="J33" s="279">
        <f>F18</f>
        <v/>
      </c>
    </row>
    <row r="34" ht="17.35" customHeight="1" s="185">
      <c r="A34" s="355" t="n">
        <v>4</v>
      </c>
      <c r="B34" s="194">
        <f>IFERROR(INDEX(I60:I74,MATCH(LARGE(H60:H74,4),H60:H74,0)),"")</f>
        <v/>
      </c>
      <c r="C34" s="256" t="inlineStr">
        <is>
          <t>A</t>
        </is>
      </c>
      <c r="D34" s="237">
        <f>IFERROR(LARGE(H60:H74,4),"")</f>
        <v/>
      </c>
      <c r="I34" s="279" t="inlineStr">
        <is>
          <t>Initiat.</t>
        </is>
      </c>
      <c r="J34" s="279">
        <f>F19</f>
        <v/>
      </c>
    </row>
    <row r="35" ht="17.35" customHeight="1" s="185">
      <c r="A35" s="355" t="n">
        <v>5</v>
      </c>
      <c r="B35" s="194">
        <f>IFERROR(INDEX(I60:I74,MATCH(LARGE(H60:H74,5),H60:H74,0)),"")</f>
        <v/>
      </c>
      <c r="C35" s="256" t="inlineStr">
        <is>
          <t>A</t>
        </is>
      </c>
      <c r="D35" s="237">
        <f>IFERROR(LARGE(H60:H74,5),"")</f>
        <v/>
      </c>
      <c r="I35" s="279" t="inlineStr">
        <is>
          <t>Gest.mat</t>
        </is>
      </c>
      <c r="J35" s="279">
        <f>F20</f>
        <v/>
      </c>
    </row>
    <row r="36" ht="13.8" customHeight="1" s="185">
      <c r="I36" s="279" t="inlineStr">
        <is>
          <t>Orga.</t>
        </is>
      </c>
      <c r="J36" s="279">
        <f>F21</f>
        <v/>
      </c>
    </row>
    <row r="37" ht="13.8" customHeight="1" s="185">
      <c r="A37" s="356">
        <f>"🚨 5 ÉLÈVES EN DIFFICULTÉ (TRIMESTRE "&amp;$B$2&amp;")"</f>
        <v/>
      </c>
      <c r="I37" s="279" t="inlineStr">
        <is>
          <t>Imagin.</t>
        </is>
      </c>
      <c r="J37" s="279">
        <f>F22</f>
        <v/>
      </c>
    </row>
    <row r="38" ht="13.8" customHeight="1" s="185">
      <c r="A38" s="357" t="inlineStr">
        <is>
          <t>Rang</t>
        </is>
      </c>
      <c r="B38" s="357" t="inlineStr">
        <is>
          <t>Prénom Nom</t>
        </is>
      </c>
      <c r="C38" s="357" t="inlineStr">
        <is>
          <t>Classe</t>
        </is>
      </c>
      <c r="D38" s="357" t="inlineStr">
        <is>
          <t>Moy.</t>
        </is>
      </c>
      <c r="I38" s="279" t="inlineStr">
        <is>
          <t>Expr.art</t>
        </is>
      </c>
      <c r="J38" s="279">
        <f>F23</f>
        <v/>
      </c>
    </row>
    <row r="39" ht="13.8" customHeight="1" s="185">
      <c r="A39" s="255" t="n">
        <v>1</v>
      </c>
      <c r="B39" s="194">
        <f t="array" ref="B39:B39">IFERROR(INDEX(I60:I74,MATCH(SMALL(IF(H60:H74&gt;0,H60:H74),1),H60:H74,0)),"")</f>
        <v/>
      </c>
      <c r="C39" s="255" t="inlineStr">
        <is>
          <t>A</t>
        </is>
      </c>
      <c r="D39" s="358">
        <f t="array" ref="D39:D39">IFERROR(SMALL(IF(H60:H74&gt;0,H60:H74),1),"")</f>
        <v/>
      </c>
      <c r="I39" s="279" t="inlineStr">
        <is>
          <t>Expr.corp</t>
        </is>
      </c>
      <c r="J39" s="279">
        <f>F24</f>
        <v/>
      </c>
    </row>
    <row r="40" ht="13.8" customHeight="1" s="185">
      <c r="A40" s="255" t="n">
        <v>2</v>
      </c>
      <c r="B40" s="194">
        <f t="array" ref="B40:B40">IFERROR(INDEX(I60:I74,MATCH(SMALL(IF(H60:H74&gt;0,H60:H74),2),H60:H74,0)),"")</f>
        <v/>
      </c>
      <c r="C40" s="255" t="inlineStr">
        <is>
          <t>A</t>
        </is>
      </c>
      <c r="D40" s="358">
        <f t="array" ref="D40:D40">IFERROR(SMALL(IF(H60:H74&gt;0,H60:H74),2),"")</f>
        <v/>
      </c>
      <c r="I40" s="279" t="inlineStr">
        <is>
          <t>Coord.</t>
        </is>
      </c>
      <c r="J40" s="279">
        <f>F25</f>
        <v/>
      </c>
    </row>
    <row r="41" ht="13.8" customHeight="1" s="185">
      <c r="A41" s="255" t="n">
        <v>3</v>
      </c>
      <c r="B41" s="194">
        <f t="array" ref="B41:B41">IFERROR(INDEX(I60:I74,MATCH(SMALL(IF(H60:H74&gt;0,H60:H74),3),H60:H74,0)),"")</f>
        <v/>
      </c>
      <c r="C41" s="255" t="inlineStr">
        <is>
          <t>A</t>
        </is>
      </c>
      <c r="D41" s="358">
        <f t="array" ref="D41:D41">IFERROR(SMALL(IF(H60:H74&gt;0,H60:H74),3),"")</f>
        <v/>
      </c>
      <c r="I41" s="279" t="inlineStr">
        <is>
          <t>Endur.</t>
        </is>
      </c>
      <c r="J41" s="279">
        <f>F26</f>
        <v/>
      </c>
    </row>
    <row r="42" ht="13.8" customHeight="1" s="185">
      <c r="A42" s="255" t="n">
        <v>4</v>
      </c>
      <c r="B42" s="194">
        <f t="array" ref="B42:B42">IFERROR(INDEX(I60:I74,MATCH(SMALL(IF(H60:H74&gt;0,H60:H74),4),H60:H74,0)),"")</f>
        <v/>
      </c>
      <c r="C42" s="255" t="inlineStr">
        <is>
          <t>A</t>
        </is>
      </c>
      <c r="D42" s="358">
        <f t="array" ref="D42:D42">IFERROR(SMALL(IF(H60:H74&gt;0,H60:H74),4),"")</f>
        <v/>
      </c>
      <c r="I42" s="279" t="inlineStr">
        <is>
          <t>Esp.sport</t>
        </is>
      </c>
      <c r="J42" s="279">
        <f>F27</f>
        <v/>
      </c>
    </row>
    <row r="43" ht="13.8" customHeight="1" s="185">
      <c r="A43" s="255" t="n">
        <v>5</v>
      </c>
      <c r="B43" s="194">
        <f t="array" ref="B43:B43">IFERROR(INDEX(I60:I74,MATCH(SMALL(IF(H60:H74&gt;0,H60:H74),5),H60:H74,0)),"")</f>
        <v/>
      </c>
      <c r="C43" s="255" t="inlineStr">
        <is>
          <t>A</t>
        </is>
      </c>
      <c r="D43" s="358">
        <f t="array" ref="D43:D43">IFERROR(SMALL(IF(H60:H74&gt;0,H60:H74),5),"")</f>
        <v/>
      </c>
    </row>
    <row r="44" ht="13.8" customHeight="1" s="185">
      <c r="I44" s="279" t="inlineStr">
        <is>
          <t>Niveau</t>
        </is>
      </c>
      <c r="J44" s="279" t="inlineStr">
        <is>
          <t>Nombre</t>
        </is>
      </c>
    </row>
    <row r="45" ht="13.8" customHeight="1" s="185">
      <c r="A45" s="287">
        <f>"🎯 RÉPARTITION DES NIVEAUX (TRIMESTRE "&amp;$B$2&amp;")"</f>
        <v/>
      </c>
      <c r="I45" s="279" t="inlineStr">
        <is>
          <t>Non acquis</t>
        </is>
      </c>
      <c r="J45" s="279">
        <f>F47</f>
        <v/>
      </c>
    </row>
    <row r="46" ht="13.8" customHeight="1" s="185">
      <c r="A46" s="359" t="inlineStr">
        <is>
          <t>Niveau</t>
        </is>
      </c>
      <c r="B46" s="360" t="inlineStr">
        <is>
          <t>Classe A</t>
        </is>
      </c>
      <c r="C46" s="360" t="inlineStr">
        <is>
          <t>Classe B</t>
        </is>
      </c>
      <c r="D46" s="360" t="inlineStr">
        <is>
          <t>Classe C</t>
        </is>
      </c>
      <c r="E46" s="360" t="inlineStr">
        <is>
          <t>Classe D</t>
        </is>
      </c>
      <c r="F46" s="361" t="inlineStr">
        <is>
          <t>Total</t>
        </is>
      </c>
      <c r="I46" s="362" t="inlineStr">
        <is>
          <t>En cours</t>
        </is>
      </c>
      <c r="J46" s="279">
        <f>F48</f>
        <v/>
      </c>
    </row>
    <row r="47" ht="13.8" customHeight="1" s="185">
      <c r="A47" s="363" t="inlineStr">
        <is>
          <t>🔴 Non acquis (&lt;2)</t>
        </is>
      </c>
      <c r="B47" s="364">
        <f>COUNTIF(H60:H74,"&lt;2")-COUNTIF(H60:H74,0)</f>
        <v/>
      </c>
      <c r="C47" s="364">
        <f>COUNTIF(H75:H89,"&lt;2")-COUNTIF(H75:H89,0)</f>
        <v/>
      </c>
      <c r="D47" s="364">
        <f>COUNTIF(H90:H104,"&lt;2")-COUNTIF(H90:H104,0)</f>
        <v/>
      </c>
      <c r="E47" s="364">
        <f>COUNTIF(H105:H119,"&lt;2")-COUNTIF(H105:H119,0)</f>
        <v/>
      </c>
      <c r="F47" s="365">
        <f>SUM(B47:E47)</f>
        <v/>
      </c>
      <c r="I47" s="279" t="inlineStr">
        <is>
          <t>Acquis</t>
        </is>
      </c>
      <c r="J47" s="279">
        <f>F49</f>
        <v/>
      </c>
    </row>
    <row r="48" ht="13.8" customHeight="1" s="185">
      <c r="A48" s="366" t="inlineStr">
        <is>
          <t>🟠 En cours (2-3)</t>
        </is>
      </c>
      <c r="B48" s="364">
        <f>COUNTIFS(H60:H74,"&gt;=2",H60:H74,"&lt;3")</f>
        <v/>
      </c>
      <c r="C48" s="364">
        <f>COUNTIFS(H75:H89,"&gt;=2",H75:H89,"&lt;3")</f>
        <v/>
      </c>
      <c r="D48" s="364">
        <f>COUNTIFS(H90:H104,"&gt;=2",H90:H104,"&lt;3")</f>
        <v/>
      </c>
      <c r="E48" s="364">
        <f>COUNTIFS(H105:H119,"&gt;=2",H105:H119,"&lt;3")</f>
        <v/>
      </c>
      <c r="F48" s="365">
        <f>SUM(B48:E48)</f>
        <v/>
      </c>
      <c r="I48" s="279" t="inlineStr">
        <is>
          <t>Maîtrisé</t>
        </is>
      </c>
      <c r="J48" s="279">
        <f>F50</f>
        <v/>
      </c>
    </row>
    <row r="49" ht="13.8" customHeight="1" s="185">
      <c r="A49" s="367" t="inlineStr">
        <is>
          <t>🟢 Acquis (3-3.5)</t>
        </is>
      </c>
      <c r="B49" s="364">
        <f>COUNTIFS(H60:H74,"&gt;=3",H60:H74,"&lt;3.5")</f>
        <v/>
      </c>
      <c r="C49" s="364">
        <f>COUNTIFS(H75:H89,"&gt;=3",H75:H89,"&lt;3.5")</f>
        <v/>
      </c>
      <c r="D49" s="364">
        <f>COUNTIFS(H90:H104,"&gt;=3",H90:H104,"&lt;3.5")</f>
        <v/>
      </c>
      <c r="E49" s="364">
        <f>COUNTIFS(H105:H119,"&gt;=3",H105:H119,"&lt;3.5")</f>
        <v/>
      </c>
      <c r="F49" s="365">
        <f>SUM(B49:E49)</f>
        <v/>
      </c>
    </row>
    <row r="50" ht="13.8" customHeight="1" s="185">
      <c r="A50" s="368" t="inlineStr">
        <is>
          <t>⭐ Maîtrisé (≥3.5)</t>
        </is>
      </c>
      <c r="B50" s="369">
        <f>COUNTIF(H60:H74,"&gt;=3.5")</f>
        <v/>
      </c>
      <c r="C50" s="369">
        <f>COUNTIF(H75:H89,"&gt;=3.5")</f>
        <v/>
      </c>
      <c r="D50" s="369">
        <f>COUNTIF(H90:H104,"&gt;=3.5")</f>
        <v/>
      </c>
      <c r="E50" s="369">
        <f>COUNTIF(H105:H119,"&gt;=3.5")</f>
        <v/>
      </c>
      <c r="F50" s="370">
        <f>SUM(B50:E50)</f>
        <v/>
      </c>
    </row>
    <row r="51" ht="13.8" customHeight="1" s="185"/>
    <row r="52" ht="13.8" customHeight="1" s="185">
      <c r="A52" s="287">
        <f>"💡 POINTS FORTS ET AXES D'AMÉLIORATION (T"&amp;$B$2&amp;")"</f>
        <v/>
      </c>
    </row>
    <row r="53" ht="15.6" customHeight="1" s="185">
      <c r="A53" s="371" t="inlineStr">
        <is>
          <t>✅ Point fort (meilleure compétence) :</t>
        </is>
      </c>
      <c r="B53" s="372">
        <f>IFERROR(INDEX(A15:A27,MATCH(MAX(F15:F27),F15:F27,0))&amp;" ("&amp;MAX(F15:F27)&amp;"/4)","—")</f>
        <v/>
      </c>
    </row>
    <row r="54" ht="15.6" customHeight="1" s="185">
      <c r="A54" s="373" t="inlineStr">
        <is>
          <t>🔴 Axe d'amélioration (plus faible) :</t>
        </is>
      </c>
      <c r="B54" s="372">
        <f t="array" ref="B54:B54">IFERROR(INDEX(A15:A27,MATCH(MIN(IF(F15:F27&gt;0,F15:F27)),IF(F15:F27&gt;0,F15:F27),0))&amp;" ("&amp;MIN(IF(F15:F27&gt;0,F15:F27))&amp;"/4)","—")</f>
        <v/>
      </c>
    </row>
    <row r="55" ht="13.8" customHeight="1" s="185"/>
    <row r="56" ht="15.6" customHeight="1" s="185">
      <c r="A56" s="374" t="inlineStr">
        <is>
          <t>🏫 Meilleure classe (T1 Sem 1) :</t>
        </is>
      </c>
      <c r="B56" s="375">
        <f t="array" ref="B56:B56">IFERROR(INDEX({"Classe A","Classe B","Classe C","Classe D"},MATCH(MAX(B8:B11+B8:B11+C8:C11+D8:D11),B8:B11+B8:B11+C8:C11+D8:D11,0)),"—")</f>
        <v/>
      </c>
    </row>
    <row r="57" ht="13.8" customHeight="1" s="185"/>
    <row r="58" ht="13.8" customHeight="1" s="185"/>
    <row r="59" ht="13.8" customHeight="1" s="185"/>
    <row r="60" ht="13.8" customHeight="1" s="185">
      <c r="H60" s="279">
        <f>IFERROR(ROUND(AVERAGE(INDEX(Classe_A!Q:Q,$H$2+0*71+2+0),INDEX(Classe_A!Q:Q,$H$2+1*71+2+0),INDEX(Classe_A!Q:Q,$H$2+2*71+2+0),INDEX(Classe_A!Q:Q,$H$2+3*71+2+0),INDEX(Classe_A!Q:Q,$H$2+4*71+2+0),INDEX(Classe_A!Q:Q,$H$2+5*71+2+0),INDEX(Classe_A!Q:Q,$H$2+6*71+2+0),INDEX(Classe_A!Q:Q,$H$2+7*71+2+0),INDEX(Classe_A!Q:Q,$H$2+8*71+2+0),INDEX(Classe_A!Q:Q,$H$2+9*71+2+0),INDEX(Classe_A!Q:Q,$H$2+10*71+2+0),INDEX(Classe_A!Q:Q,$H$2+11*71+2+0)),1),0)</f>
        <v/>
      </c>
      <c r="I60" s="279">
        <f t="array" ref="I60:I60">INDEX(Classe_A!B:B,$H$2+2+0)</f>
        <v/>
      </c>
    </row>
    <row r="61" ht="13.8" customHeight="1" s="185">
      <c r="H61" s="279">
        <f>IFERROR(ROUND(AVERAGE(INDEX(Classe_A!Q:Q,$H$2+0*71+2+1),INDEX(Classe_A!Q:Q,$H$2+1*71+2+1),INDEX(Classe_A!Q:Q,$H$2+2*71+2+1),INDEX(Classe_A!Q:Q,$H$2+3*71+2+1),INDEX(Classe_A!Q:Q,$H$2+4*71+2+1),INDEX(Classe_A!Q:Q,$H$2+5*71+2+1),INDEX(Classe_A!Q:Q,$H$2+6*71+2+1),INDEX(Classe_A!Q:Q,$H$2+7*71+2+1),INDEX(Classe_A!Q:Q,$H$2+8*71+2+1),INDEX(Classe_A!Q:Q,$H$2+9*71+2+1),INDEX(Classe_A!Q:Q,$H$2+10*71+2+1),INDEX(Classe_A!Q:Q,$H$2+11*71+2+1)),1),0)</f>
        <v/>
      </c>
      <c r="I61" s="279">
        <f t="array" ref="I61:I61">INDEX(Classe_A!B:B,$H$2+2+1)</f>
        <v/>
      </c>
    </row>
    <row r="62" ht="13.8" customHeight="1" s="185">
      <c r="H62" s="279">
        <f>IFERROR(ROUND(AVERAGE(INDEX(Classe_A!Q:Q,$H$2+0*71+2+2),INDEX(Classe_A!Q:Q,$H$2+1*71+2+2),INDEX(Classe_A!Q:Q,$H$2+2*71+2+2),INDEX(Classe_A!Q:Q,$H$2+3*71+2+2),INDEX(Classe_A!Q:Q,$H$2+4*71+2+2),INDEX(Classe_A!Q:Q,$H$2+5*71+2+2),INDEX(Classe_A!Q:Q,$H$2+6*71+2+2),INDEX(Classe_A!Q:Q,$H$2+7*71+2+2),INDEX(Classe_A!Q:Q,$H$2+8*71+2+2),INDEX(Classe_A!Q:Q,$H$2+9*71+2+2),INDEX(Classe_A!Q:Q,$H$2+10*71+2+2),INDEX(Classe_A!Q:Q,$H$2+11*71+2+2)),1),0)</f>
        <v/>
      </c>
      <c r="I62" s="279">
        <f t="array" ref="I62:I62">INDEX(Classe_A!B:B,$H$2+2+2)</f>
        <v/>
      </c>
    </row>
    <row r="63" ht="13.8" customHeight="1" s="185">
      <c r="H63" s="279">
        <f>IFERROR(ROUND(AVERAGE(INDEX(Classe_A!Q:Q,$H$2+0*71+2+3),INDEX(Classe_A!Q:Q,$H$2+1*71+2+3),INDEX(Classe_A!Q:Q,$H$2+2*71+2+3),INDEX(Classe_A!Q:Q,$H$2+3*71+2+3),INDEX(Classe_A!Q:Q,$H$2+4*71+2+3),INDEX(Classe_A!Q:Q,$H$2+5*71+2+3),INDEX(Classe_A!Q:Q,$H$2+6*71+2+3),INDEX(Classe_A!Q:Q,$H$2+7*71+2+3),INDEX(Classe_A!Q:Q,$H$2+8*71+2+3),INDEX(Classe_A!Q:Q,$H$2+9*71+2+3),INDEX(Classe_A!Q:Q,$H$2+10*71+2+3),INDEX(Classe_A!Q:Q,$H$2+11*71+2+3)),1),0)</f>
        <v/>
      </c>
      <c r="I63" s="279">
        <f t="array" ref="I63:I63">INDEX(Classe_A!B:B,$H$2+2+3)</f>
        <v/>
      </c>
    </row>
    <row r="64" ht="13.8" customHeight="1" s="185">
      <c r="H64" s="279">
        <f>IFERROR(ROUND(AVERAGE(INDEX(Classe_A!Q:Q,$H$2+0*71+2+4),INDEX(Classe_A!Q:Q,$H$2+1*71+2+4),INDEX(Classe_A!Q:Q,$H$2+2*71+2+4),INDEX(Classe_A!Q:Q,$H$2+3*71+2+4),INDEX(Classe_A!Q:Q,$H$2+4*71+2+4),INDEX(Classe_A!Q:Q,$H$2+5*71+2+4),INDEX(Classe_A!Q:Q,$H$2+6*71+2+4),INDEX(Classe_A!Q:Q,$H$2+7*71+2+4),INDEX(Classe_A!Q:Q,$H$2+8*71+2+4),INDEX(Classe_A!Q:Q,$H$2+9*71+2+4),INDEX(Classe_A!Q:Q,$H$2+10*71+2+4),INDEX(Classe_A!Q:Q,$H$2+11*71+2+4)),1),0)</f>
        <v/>
      </c>
      <c r="I64" s="279">
        <f t="array" ref="I64:I64">INDEX(Classe_A!B:B,$H$2+2+4)</f>
        <v/>
      </c>
    </row>
    <row r="65" ht="13.8" customHeight="1" s="185">
      <c r="H65" s="279">
        <f>IFERROR(ROUND(AVERAGE(INDEX(Classe_A!Q:Q,$H$2+0*71+2+5),INDEX(Classe_A!Q:Q,$H$2+1*71+2+5),INDEX(Classe_A!Q:Q,$H$2+2*71+2+5),INDEX(Classe_A!Q:Q,$H$2+3*71+2+5),INDEX(Classe_A!Q:Q,$H$2+4*71+2+5),INDEX(Classe_A!Q:Q,$H$2+5*71+2+5),INDEX(Classe_A!Q:Q,$H$2+6*71+2+5),INDEX(Classe_A!Q:Q,$H$2+7*71+2+5),INDEX(Classe_A!Q:Q,$H$2+8*71+2+5),INDEX(Classe_A!Q:Q,$H$2+9*71+2+5),INDEX(Classe_A!Q:Q,$H$2+10*71+2+5),INDEX(Classe_A!Q:Q,$H$2+11*71+2+5)),1),0)</f>
        <v/>
      </c>
      <c r="I65" s="279">
        <f t="array" ref="I65:I65">INDEX(Classe_A!B:B,$H$2+2+5)</f>
        <v/>
      </c>
    </row>
    <row r="66" ht="13.8" customHeight="1" s="185">
      <c r="H66" s="279">
        <f>IFERROR(ROUND(AVERAGE(INDEX(Classe_A!Q:Q,$H$2+0*71+2+6),INDEX(Classe_A!Q:Q,$H$2+1*71+2+6),INDEX(Classe_A!Q:Q,$H$2+2*71+2+6),INDEX(Classe_A!Q:Q,$H$2+3*71+2+6),INDEX(Classe_A!Q:Q,$H$2+4*71+2+6),INDEX(Classe_A!Q:Q,$H$2+5*71+2+6),INDEX(Classe_A!Q:Q,$H$2+6*71+2+6),INDEX(Classe_A!Q:Q,$H$2+7*71+2+6),INDEX(Classe_A!Q:Q,$H$2+8*71+2+6),INDEX(Classe_A!Q:Q,$H$2+9*71+2+6),INDEX(Classe_A!Q:Q,$H$2+10*71+2+6),INDEX(Classe_A!Q:Q,$H$2+11*71+2+6)),1),0)</f>
        <v/>
      </c>
      <c r="I66" s="279">
        <f t="array" ref="I66:I66">INDEX(Classe_A!B:B,$H$2+2+6)</f>
        <v/>
      </c>
    </row>
    <row r="67" ht="13.8" customHeight="1" s="185">
      <c r="H67" s="279">
        <f>IFERROR(ROUND(AVERAGE(INDEX(Classe_A!Q:Q,$H$2+0*71+2+7),INDEX(Classe_A!Q:Q,$H$2+1*71+2+7),INDEX(Classe_A!Q:Q,$H$2+2*71+2+7),INDEX(Classe_A!Q:Q,$H$2+3*71+2+7),INDEX(Classe_A!Q:Q,$H$2+4*71+2+7),INDEX(Classe_A!Q:Q,$H$2+5*71+2+7),INDEX(Classe_A!Q:Q,$H$2+6*71+2+7),INDEX(Classe_A!Q:Q,$H$2+7*71+2+7),INDEX(Classe_A!Q:Q,$H$2+8*71+2+7),INDEX(Classe_A!Q:Q,$H$2+9*71+2+7),INDEX(Classe_A!Q:Q,$H$2+10*71+2+7),INDEX(Classe_A!Q:Q,$H$2+11*71+2+7)),1),0)</f>
        <v/>
      </c>
      <c r="I67" s="279">
        <f t="array" ref="I67:I67">INDEX(Classe_A!B:B,$H$2+2+7)</f>
        <v/>
      </c>
    </row>
    <row r="68" ht="13.8" customHeight="1" s="185">
      <c r="H68" s="279">
        <f>IFERROR(ROUND(AVERAGE(INDEX(Classe_A!Q:Q,$H$2+0*71+2+8),INDEX(Classe_A!Q:Q,$H$2+1*71+2+8),INDEX(Classe_A!Q:Q,$H$2+2*71+2+8),INDEX(Classe_A!Q:Q,$H$2+3*71+2+8),INDEX(Classe_A!Q:Q,$H$2+4*71+2+8),INDEX(Classe_A!Q:Q,$H$2+5*71+2+8),INDEX(Classe_A!Q:Q,$H$2+6*71+2+8),INDEX(Classe_A!Q:Q,$H$2+7*71+2+8),INDEX(Classe_A!Q:Q,$H$2+8*71+2+8),INDEX(Classe_A!Q:Q,$H$2+9*71+2+8),INDEX(Classe_A!Q:Q,$H$2+10*71+2+8),INDEX(Classe_A!Q:Q,$H$2+11*71+2+8)),1),0)</f>
        <v/>
      </c>
      <c r="I68" s="279">
        <f t="array" ref="I68:I68">INDEX(Classe_A!B:B,$H$2+2+8)</f>
        <v/>
      </c>
    </row>
    <row r="69" ht="13.8" customHeight="1" s="185">
      <c r="H69" s="279">
        <f>IFERROR(ROUND(AVERAGE(INDEX(Classe_A!Q:Q,$H$2+0*71+2+9),INDEX(Classe_A!Q:Q,$H$2+1*71+2+9),INDEX(Classe_A!Q:Q,$H$2+2*71+2+9),INDEX(Classe_A!Q:Q,$H$2+3*71+2+9),INDEX(Classe_A!Q:Q,$H$2+4*71+2+9),INDEX(Classe_A!Q:Q,$H$2+5*71+2+9),INDEX(Classe_A!Q:Q,$H$2+6*71+2+9),INDEX(Classe_A!Q:Q,$H$2+7*71+2+9),INDEX(Classe_A!Q:Q,$H$2+8*71+2+9),INDEX(Classe_A!Q:Q,$H$2+9*71+2+9),INDEX(Classe_A!Q:Q,$H$2+10*71+2+9),INDEX(Classe_A!Q:Q,$H$2+11*71+2+9)),1),0)</f>
        <v/>
      </c>
      <c r="I69" s="279">
        <f t="array" ref="I69:I69">INDEX(Classe_A!B:B,$H$2+2+9)</f>
        <v/>
      </c>
    </row>
    <row r="70" ht="13.8" customHeight="1" s="185">
      <c r="H70" s="279">
        <f>IFERROR(ROUND(AVERAGE(INDEX(Classe_A!Q:Q,$H$2+0*71+2+10),INDEX(Classe_A!Q:Q,$H$2+1*71+2+10),INDEX(Classe_A!Q:Q,$H$2+2*71+2+10),INDEX(Classe_A!Q:Q,$H$2+3*71+2+10),INDEX(Classe_A!Q:Q,$H$2+4*71+2+10),INDEX(Classe_A!Q:Q,$H$2+5*71+2+10),INDEX(Classe_A!Q:Q,$H$2+6*71+2+10),INDEX(Classe_A!Q:Q,$H$2+7*71+2+10),INDEX(Classe_A!Q:Q,$H$2+8*71+2+10),INDEX(Classe_A!Q:Q,$H$2+9*71+2+10),INDEX(Classe_A!Q:Q,$H$2+10*71+2+10),INDEX(Classe_A!Q:Q,$H$2+11*71+2+10)),1),0)</f>
        <v/>
      </c>
      <c r="I70" s="279">
        <f t="array" ref="I70:I70">INDEX(Classe_A!B:B,$H$2+2+10)</f>
        <v/>
      </c>
    </row>
    <row r="71" ht="13.8" customHeight="1" s="185">
      <c r="H71" s="279">
        <f>IFERROR(ROUND(AVERAGE(INDEX(Classe_A!Q:Q,$H$2+0*71+2+11),INDEX(Classe_A!Q:Q,$H$2+1*71+2+11),INDEX(Classe_A!Q:Q,$H$2+2*71+2+11),INDEX(Classe_A!Q:Q,$H$2+3*71+2+11),INDEX(Classe_A!Q:Q,$H$2+4*71+2+11),INDEX(Classe_A!Q:Q,$H$2+5*71+2+11),INDEX(Classe_A!Q:Q,$H$2+6*71+2+11),INDEX(Classe_A!Q:Q,$H$2+7*71+2+11),INDEX(Classe_A!Q:Q,$H$2+8*71+2+11),INDEX(Classe_A!Q:Q,$H$2+9*71+2+11),INDEX(Classe_A!Q:Q,$H$2+10*71+2+11),INDEX(Classe_A!Q:Q,$H$2+11*71+2+11)),1),0)</f>
        <v/>
      </c>
      <c r="I71" s="279">
        <f t="array" ref="I71:I71">INDEX(Classe_A!B:B,$H$2+2+11)</f>
        <v/>
      </c>
    </row>
    <row r="72" ht="13.8" customHeight="1" s="185">
      <c r="H72" s="279">
        <f>IFERROR(ROUND(AVERAGE(INDEX(Classe_A!Q:Q,$H$2+0*71+2+12),INDEX(Classe_A!Q:Q,$H$2+1*71+2+12),INDEX(Classe_A!Q:Q,$H$2+2*71+2+12),INDEX(Classe_A!Q:Q,$H$2+3*71+2+12),INDEX(Classe_A!Q:Q,$H$2+4*71+2+12),INDEX(Classe_A!Q:Q,$H$2+5*71+2+12),INDEX(Classe_A!Q:Q,$H$2+6*71+2+12),INDEX(Classe_A!Q:Q,$H$2+7*71+2+12),INDEX(Classe_A!Q:Q,$H$2+8*71+2+12),INDEX(Classe_A!Q:Q,$H$2+9*71+2+12),INDEX(Classe_A!Q:Q,$H$2+10*71+2+12),INDEX(Classe_A!Q:Q,$H$2+11*71+2+12)),1),0)</f>
        <v/>
      </c>
      <c r="I72" s="279">
        <f t="array" ref="I72:I72">INDEX(Classe_A!B:B,$H$2+2+12)</f>
        <v/>
      </c>
    </row>
    <row r="73" ht="13.8" customHeight="1" s="185">
      <c r="H73" s="279">
        <f>IFERROR(ROUND(AVERAGE(INDEX(Classe_A!Q:Q,$H$2+0*71+2+13),INDEX(Classe_A!Q:Q,$H$2+1*71+2+13),INDEX(Classe_A!Q:Q,$H$2+2*71+2+13),INDEX(Classe_A!Q:Q,$H$2+3*71+2+13),INDEX(Classe_A!Q:Q,$H$2+4*71+2+13),INDEX(Classe_A!Q:Q,$H$2+5*71+2+13),INDEX(Classe_A!Q:Q,$H$2+6*71+2+13),INDEX(Classe_A!Q:Q,$H$2+7*71+2+13),INDEX(Classe_A!Q:Q,$H$2+8*71+2+13),INDEX(Classe_A!Q:Q,$H$2+9*71+2+13),INDEX(Classe_A!Q:Q,$H$2+10*71+2+13),INDEX(Classe_A!Q:Q,$H$2+11*71+2+13)),1),0)</f>
        <v/>
      </c>
      <c r="I73" s="279">
        <f t="array" ref="I73:I73">INDEX(Classe_A!B:B,$H$2+2+13)</f>
        <v/>
      </c>
    </row>
    <row r="74" ht="13.8" customHeight="1" s="185">
      <c r="H74" s="279">
        <f>IFERROR(ROUND(AVERAGE(INDEX(Classe_A!Q:Q,$H$2+0*71+2+14),INDEX(Classe_A!Q:Q,$H$2+1*71+2+14),INDEX(Classe_A!Q:Q,$H$2+2*71+2+14),INDEX(Classe_A!Q:Q,$H$2+3*71+2+14),INDEX(Classe_A!Q:Q,$H$2+4*71+2+14),INDEX(Classe_A!Q:Q,$H$2+5*71+2+14),INDEX(Classe_A!Q:Q,$H$2+6*71+2+14),INDEX(Classe_A!Q:Q,$H$2+7*71+2+14),INDEX(Classe_A!Q:Q,$H$2+8*71+2+14),INDEX(Classe_A!Q:Q,$H$2+9*71+2+14),INDEX(Classe_A!Q:Q,$H$2+10*71+2+14),INDEX(Classe_A!Q:Q,$H$2+11*71+2+14)),1),0)</f>
        <v/>
      </c>
      <c r="I74" s="279">
        <f t="array" ref="I74:I74">INDEX(Classe_A!B:B,$H$2+2+14)</f>
        <v/>
      </c>
    </row>
    <row r="75" ht="13.8" customHeight="1" s="185">
      <c r="H75" s="279">
        <f>IFERROR(ROUND(AVERAGE(INDEX(Classe_B!Q:Q,$H$2+0*71+2+0),INDEX(Classe_B!Q:Q,$H$2+1*71+2+0),INDEX(Classe_B!Q:Q,$H$2+2*71+2+0),INDEX(Classe_B!Q:Q,$H$2+3*71+2+0),INDEX(Classe_B!Q:Q,$H$2+4*71+2+0),INDEX(Classe_B!Q:Q,$H$2+5*71+2+0),INDEX(Classe_B!Q:Q,$H$2+6*71+2+0),INDEX(Classe_B!Q:Q,$H$2+7*71+2+0),INDEX(Classe_B!Q:Q,$H$2+8*71+2+0),INDEX(Classe_B!Q:Q,$H$2+9*71+2+0),INDEX(Classe_B!Q:Q,$H$2+10*71+2+0),INDEX(Classe_B!Q:Q,$H$2+11*71+2+0)),1),0)</f>
        <v/>
      </c>
    </row>
    <row r="76" ht="13.8" customHeight="1" s="185">
      <c r="H76" s="279">
        <f>IFERROR(ROUND(AVERAGE(INDEX(Classe_B!Q:Q,$H$2+0*71+2+1),INDEX(Classe_B!Q:Q,$H$2+1*71+2+1),INDEX(Classe_B!Q:Q,$H$2+2*71+2+1),INDEX(Classe_B!Q:Q,$H$2+3*71+2+1),INDEX(Classe_B!Q:Q,$H$2+4*71+2+1),INDEX(Classe_B!Q:Q,$H$2+5*71+2+1),INDEX(Classe_B!Q:Q,$H$2+6*71+2+1),INDEX(Classe_B!Q:Q,$H$2+7*71+2+1),INDEX(Classe_B!Q:Q,$H$2+8*71+2+1),INDEX(Classe_B!Q:Q,$H$2+9*71+2+1),INDEX(Classe_B!Q:Q,$H$2+10*71+2+1),INDEX(Classe_B!Q:Q,$H$2+11*71+2+1)),1),0)</f>
        <v/>
      </c>
    </row>
    <row r="77" ht="13.8" customHeight="1" s="185">
      <c r="H77" s="279">
        <f>IFERROR(ROUND(AVERAGE(INDEX(Classe_B!Q:Q,$H$2+0*71+2+2),INDEX(Classe_B!Q:Q,$H$2+1*71+2+2),INDEX(Classe_B!Q:Q,$H$2+2*71+2+2),INDEX(Classe_B!Q:Q,$H$2+3*71+2+2),INDEX(Classe_B!Q:Q,$H$2+4*71+2+2),INDEX(Classe_B!Q:Q,$H$2+5*71+2+2),INDEX(Classe_B!Q:Q,$H$2+6*71+2+2),INDEX(Classe_B!Q:Q,$H$2+7*71+2+2),INDEX(Classe_B!Q:Q,$H$2+8*71+2+2),INDEX(Classe_B!Q:Q,$H$2+9*71+2+2),INDEX(Classe_B!Q:Q,$H$2+10*71+2+2),INDEX(Classe_B!Q:Q,$H$2+11*71+2+2)),1),0)</f>
        <v/>
      </c>
    </row>
    <row r="78" ht="13.8" customHeight="1" s="185">
      <c r="H78" s="279">
        <f>IFERROR(ROUND(AVERAGE(INDEX(Classe_B!Q:Q,$H$2+0*71+2+3),INDEX(Classe_B!Q:Q,$H$2+1*71+2+3),INDEX(Classe_B!Q:Q,$H$2+2*71+2+3),INDEX(Classe_B!Q:Q,$H$2+3*71+2+3),INDEX(Classe_B!Q:Q,$H$2+4*71+2+3),INDEX(Classe_B!Q:Q,$H$2+5*71+2+3),INDEX(Classe_B!Q:Q,$H$2+6*71+2+3),INDEX(Classe_B!Q:Q,$H$2+7*71+2+3),INDEX(Classe_B!Q:Q,$H$2+8*71+2+3),INDEX(Classe_B!Q:Q,$H$2+9*71+2+3),INDEX(Classe_B!Q:Q,$H$2+10*71+2+3),INDEX(Classe_B!Q:Q,$H$2+11*71+2+3)),1),0)</f>
        <v/>
      </c>
    </row>
    <row r="79" ht="13.8" customHeight="1" s="185">
      <c r="H79" s="279">
        <f>IFERROR(ROUND(AVERAGE(INDEX(Classe_B!Q:Q,$H$2+0*71+2+4),INDEX(Classe_B!Q:Q,$H$2+1*71+2+4),INDEX(Classe_B!Q:Q,$H$2+2*71+2+4),INDEX(Classe_B!Q:Q,$H$2+3*71+2+4),INDEX(Classe_B!Q:Q,$H$2+4*71+2+4),INDEX(Classe_B!Q:Q,$H$2+5*71+2+4),INDEX(Classe_B!Q:Q,$H$2+6*71+2+4),INDEX(Classe_B!Q:Q,$H$2+7*71+2+4),INDEX(Classe_B!Q:Q,$H$2+8*71+2+4),INDEX(Classe_B!Q:Q,$H$2+9*71+2+4),INDEX(Classe_B!Q:Q,$H$2+10*71+2+4),INDEX(Classe_B!Q:Q,$H$2+11*71+2+4)),1),0)</f>
        <v/>
      </c>
    </row>
    <row r="80" ht="13.8" customHeight="1" s="185">
      <c r="H80" s="279">
        <f>IFERROR(ROUND(AVERAGE(INDEX(Classe_B!Q:Q,$H$2+0*71+2+5),INDEX(Classe_B!Q:Q,$H$2+1*71+2+5),INDEX(Classe_B!Q:Q,$H$2+2*71+2+5),INDEX(Classe_B!Q:Q,$H$2+3*71+2+5),INDEX(Classe_B!Q:Q,$H$2+4*71+2+5),INDEX(Classe_B!Q:Q,$H$2+5*71+2+5),INDEX(Classe_B!Q:Q,$H$2+6*71+2+5),INDEX(Classe_B!Q:Q,$H$2+7*71+2+5),INDEX(Classe_B!Q:Q,$H$2+8*71+2+5),INDEX(Classe_B!Q:Q,$H$2+9*71+2+5),INDEX(Classe_B!Q:Q,$H$2+10*71+2+5),INDEX(Classe_B!Q:Q,$H$2+11*71+2+5)),1),0)</f>
        <v/>
      </c>
    </row>
    <row r="81" ht="13.8" customHeight="1" s="185">
      <c r="H81" s="279">
        <f>IFERROR(ROUND(AVERAGE(INDEX(Classe_B!Q:Q,$H$2+0*71+2+6),INDEX(Classe_B!Q:Q,$H$2+1*71+2+6),INDEX(Classe_B!Q:Q,$H$2+2*71+2+6),INDEX(Classe_B!Q:Q,$H$2+3*71+2+6),INDEX(Classe_B!Q:Q,$H$2+4*71+2+6),INDEX(Classe_B!Q:Q,$H$2+5*71+2+6),INDEX(Classe_B!Q:Q,$H$2+6*71+2+6),INDEX(Classe_B!Q:Q,$H$2+7*71+2+6),INDEX(Classe_B!Q:Q,$H$2+8*71+2+6),INDEX(Classe_B!Q:Q,$H$2+9*71+2+6),INDEX(Classe_B!Q:Q,$H$2+10*71+2+6),INDEX(Classe_B!Q:Q,$H$2+11*71+2+6)),1),0)</f>
        <v/>
      </c>
    </row>
    <row r="82" ht="13.8" customHeight="1" s="185">
      <c r="H82" s="279">
        <f>IFERROR(ROUND(AVERAGE(INDEX(Classe_B!Q:Q,$H$2+0*71+2+7),INDEX(Classe_B!Q:Q,$H$2+1*71+2+7),INDEX(Classe_B!Q:Q,$H$2+2*71+2+7),INDEX(Classe_B!Q:Q,$H$2+3*71+2+7),INDEX(Classe_B!Q:Q,$H$2+4*71+2+7),INDEX(Classe_B!Q:Q,$H$2+5*71+2+7),INDEX(Classe_B!Q:Q,$H$2+6*71+2+7),INDEX(Classe_B!Q:Q,$H$2+7*71+2+7),INDEX(Classe_B!Q:Q,$H$2+8*71+2+7),INDEX(Classe_B!Q:Q,$H$2+9*71+2+7),INDEX(Classe_B!Q:Q,$H$2+10*71+2+7),INDEX(Classe_B!Q:Q,$H$2+11*71+2+7)),1),0)</f>
        <v/>
      </c>
    </row>
    <row r="83" ht="13.8" customHeight="1" s="185">
      <c r="H83" s="279">
        <f>IFERROR(ROUND(AVERAGE(INDEX(Classe_B!Q:Q,$H$2+0*71+2+8),INDEX(Classe_B!Q:Q,$H$2+1*71+2+8),INDEX(Classe_B!Q:Q,$H$2+2*71+2+8),INDEX(Classe_B!Q:Q,$H$2+3*71+2+8),INDEX(Classe_B!Q:Q,$H$2+4*71+2+8),INDEX(Classe_B!Q:Q,$H$2+5*71+2+8),INDEX(Classe_B!Q:Q,$H$2+6*71+2+8),INDEX(Classe_B!Q:Q,$H$2+7*71+2+8),INDEX(Classe_B!Q:Q,$H$2+8*71+2+8),INDEX(Classe_B!Q:Q,$H$2+9*71+2+8),INDEX(Classe_B!Q:Q,$H$2+10*71+2+8),INDEX(Classe_B!Q:Q,$H$2+11*71+2+8)),1),0)</f>
        <v/>
      </c>
    </row>
    <row r="84" ht="13.8" customHeight="1" s="185">
      <c r="H84" s="279">
        <f>IFERROR(ROUND(AVERAGE(INDEX(Classe_B!Q:Q,$H$2+0*71+2+9),INDEX(Classe_B!Q:Q,$H$2+1*71+2+9),INDEX(Classe_B!Q:Q,$H$2+2*71+2+9),INDEX(Classe_B!Q:Q,$H$2+3*71+2+9),INDEX(Classe_B!Q:Q,$H$2+4*71+2+9),INDEX(Classe_B!Q:Q,$H$2+5*71+2+9),INDEX(Classe_B!Q:Q,$H$2+6*71+2+9),INDEX(Classe_B!Q:Q,$H$2+7*71+2+9),INDEX(Classe_B!Q:Q,$H$2+8*71+2+9),INDEX(Classe_B!Q:Q,$H$2+9*71+2+9),INDEX(Classe_B!Q:Q,$H$2+10*71+2+9),INDEX(Classe_B!Q:Q,$H$2+11*71+2+9)),1),0)</f>
        <v/>
      </c>
    </row>
    <row r="85" ht="13.8" customHeight="1" s="185">
      <c r="H85" s="279">
        <f>IFERROR(ROUND(AVERAGE(INDEX(Classe_B!Q:Q,$H$2+0*71+2+10),INDEX(Classe_B!Q:Q,$H$2+1*71+2+10),INDEX(Classe_B!Q:Q,$H$2+2*71+2+10),INDEX(Classe_B!Q:Q,$H$2+3*71+2+10),INDEX(Classe_B!Q:Q,$H$2+4*71+2+10),INDEX(Classe_B!Q:Q,$H$2+5*71+2+10),INDEX(Classe_B!Q:Q,$H$2+6*71+2+10),INDEX(Classe_B!Q:Q,$H$2+7*71+2+10),INDEX(Classe_B!Q:Q,$H$2+8*71+2+10),INDEX(Classe_B!Q:Q,$H$2+9*71+2+10),INDEX(Classe_B!Q:Q,$H$2+10*71+2+10),INDEX(Classe_B!Q:Q,$H$2+11*71+2+10)),1),0)</f>
        <v/>
      </c>
    </row>
    <row r="86" ht="13.8" customHeight="1" s="185">
      <c r="H86" s="279">
        <f>IFERROR(ROUND(AVERAGE(INDEX(Classe_B!Q:Q,$H$2+0*71+2+11),INDEX(Classe_B!Q:Q,$H$2+1*71+2+11),INDEX(Classe_B!Q:Q,$H$2+2*71+2+11),INDEX(Classe_B!Q:Q,$H$2+3*71+2+11),INDEX(Classe_B!Q:Q,$H$2+4*71+2+11),INDEX(Classe_B!Q:Q,$H$2+5*71+2+11),INDEX(Classe_B!Q:Q,$H$2+6*71+2+11),INDEX(Classe_B!Q:Q,$H$2+7*71+2+11),INDEX(Classe_B!Q:Q,$H$2+8*71+2+11),INDEX(Classe_B!Q:Q,$H$2+9*71+2+11),INDEX(Classe_B!Q:Q,$H$2+10*71+2+11),INDEX(Classe_B!Q:Q,$H$2+11*71+2+11)),1),0)</f>
        <v/>
      </c>
    </row>
    <row r="87" ht="13.8" customHeight="1" s="185">
      <c r="H87" s="279">
        <f>IFERROR(ROUND(AVERAGE(INDEX(Classe_B!Q:Q,$H$2+0*71+2+12),INDEX(Classe_B!Q:Q,$H$2+1*71+2+12),INDEX(Classe_B!Q:Q,$H$2+2*71+2+12),INDEX(Classe_B!Q:Q,$H$2+3*71+2+12),INDEX(Classe_B!Q:Q,$H$2+4*71+2+12),INDEX(Classe_B!Q:Q,$H$2+5*71+2+12),INDEX(Classe_B!Q:Q,$H$2+6*71+2+12),INDEX(Classe_B!Q:Q,$H$2+7*71+2+12),INDEX(Classe_B!Q:Q,$H$2+8*71+2+12),INDEX(Classe_B!Q:Q,$H$2+9*71+2+12),INDEX(Classe_B!Q:Q,$H$2+10*71+2+12),INDEX(Classe_B!Q:Q,$H$2+11*71+2+12)),1),0)</f>
        <v/>
      </c>
    </row>
    <row r="88" ht="13.8" customHeight="1" s="185">
      <c r="H88" s="279">
        <f>IFERROR(ROUND(AVERAGE(INDEX(Classe_B!Q:Q,$H$2+0*71+2+13),INDEX(Classe_B!Q:Q,$H$2+1*71+2+13),INDEX(Classe_B!Q:Q,$H$2+2*71+2+13),INDEX(Classe_B!Q:Q,$H$2+3*71+2+13),INDEX(Classe_B!Q:Q,$H$2+4*71+2+13),INDEX(Classe_B!Q:Q,$H$2+5*71+2+13),INDEX(Classe_B!Q:Q,$H$2+6*71+2+13),INDEX(Classe_B!Q:Q,$H$2+7*71+2+13),INDEX(Classe_B!Q:Q,$H$2+8*71+2+13),INDEX(Classe_B!Q:Q,$H$2+9*71+2+13),INDEX(Classe_B!Q:Q,$H$2+10*71+2+13),INDEX(Classe_B!Q:Q,$H$2+11*71+2+13)),1),0)</f>
        <v/>
      </c>
    </row>
    <row r="89" ht="13.8" customHeight="1" s="185">
      <c r="H89" s="279">
        <f>IFERROR(ROUND(AVERAGE(INDEX(Classe_B!Q:Q,$H$2+0*71+2+14),INDEX(Classe_B!Q:Q,$H$2+1*71+2+14),INDEX(Classe_B!Q:Q,$H$2+2*71+2+14),INDEX(Classe_B!Q:Q,$H$2+3*71+2+14),INDEX(Classe_B!Q:Q,$H$2+4*71+2+14),INDEX(Classe_B!Q:Q,$H$2+5*71+2+14),INDEX(Classe_B!Q:Q,$H$2+6*71+2+14),INDEX(Classe_B!Q:Q,$H$2+7*71+2+14),INDEX(Classe_B!Q:Q,$H$2+8*71+2+14),INDEX(Classe_B!Q:Q,$H$2+9*71+2+14),INDEX(Classe_B!Q:Q,$H$2+10*71+2+14),INDEX(Classe_B!Q:Q,$H$2+11*71+2+14)),1),0)</f>
        <v/>
      </c>
    </row>
    <row r="90" ht="13.8" customHeight="1" s="185">
      <c r="H90" s="279">
        <f>IFERROR(ROUND(AVERAGE(INDEX(Classe_C!Q:Q,$H$2+0*71+2+0),INDEX(Classe_C!Q:Q,$H$2+1*71+2+0),INDEX(Classe_C!Q:Q,$H$2+2*71+2+0),INDEX(Classe_C!Q:Q,$H$2+3*71+2+0),INDEX(Classe_C!Q:Q,$H$2+4*71+2+0),INDEX(Classe_C!Q:Q,$H$2+5*71+2+0),INDEX(Classe_C!Q:Q,$H$2+6*71+2+0),INDEX(Classe_C!Q:Q,$H$2+7*71+2+0),INDEX(Classe_C!Q:Q,$H$2+8*71+2+0),INDEX(Classe_C!Q:Q,$H$2+9*71+2+0),INDEX(Classe_C!Q:Q,$H$2+10*71+2+0),INDEX(Classe_C!Q:Q,$H$2+11*71+2+0)),1),0)</f>
        <v/>
      </c>
    </row>
    <row r="91" ht="13.8" customHeight="1" s="185">
      <c r="H91" s="279">
        <f>IFERROR(ROUND(AVERAGE(INDEX(Classe_C!Q:Q,$H$2+0*71+2+1),INDEX(Classe_C!Q:Q,$H$2+1*71+2+1),INDEX(Classe_C!Q:Q,$H$2+2*71+2+1),INDEX(Classe_C!Q:Q,$H$2+3*71+2+1),INDEX(Classe_C!Q:Q,$H$2+4*71+2+1),INDEX(Classe_C!Q:Q,$H$2+5*71+2+1),INDEX(Classe_C!Q:Q,$H$2+6*71+2+1),INDEX(Classe_C!Q:Q,$H$2+7*71+2+1),INDEX(Classe_C!Q:Q,$H$2+8*71+2+1),INDEX(Classe_C!Q:Q,$H$2+9*71+2+1),INDEX(Classe_C!Q:Q,$H$2+10*71+2+1),INDEX(Classe_C!Q:Q,$H$2+11*71+2+1)),1),0)</f>
        <v/>
      </c>
    </row>
    <row r="92" ht="13.8" customHeight="1" s="185">
      <c r="H92" s="279">
        <f>IFERROR(ROUND(AVERAGE(INDEX(Classe_C!Q:Q,$H$2+0*71+2+2),INDEX(Classe_C!Q:Q,$H$2+1*71+2+2),INDEX(Classe_C!Q:Q,$H$2+2*71+2+2),INDEX(Classe_C!Q:Q,$H$2+3*71+2+2),INDEX(Classe_C!Q:Q,$H$2+4*71+2+2),INDEX(Classe_C!Q:Q,$H$2+5*71+2+2),INDEX(Classe_C!Q:Q,$H$2+6*71+2+2),INDEX(Classe_C!Q:Q,$H$2+7*71+2+2),INDEX(Classe_C!Q:Q,$H$2+8*71+2+2),INDEX(Classe_C!Q:Q,$H$2+9*71+2+2),INDEX(Classe_C!Q:Q,$H$2+10*71+2+2),INDEX(Classe_C!Q:Q,$H$2+11*71+2+2)),1),0)</f>
        <v/>
      </c>
    </row>
    <row r="93" ht="13.8" customHeight="1" s="185">
      <c r="H93" s="279">
        <f>IFERROR(ROUND(AVERAGE(INDEX(Classe_C!Q:Q,$H$2+0*71+2+3),INDEX(Classe_C!Q:Q,$H$2+1*71+2+3),INDEX(Classe_C!Q:Q,$H$2+2*71+2+3),INDEX(Classe_C!Q:Q,$H$2+3*71+2+3),INDEX(Classe_C!Q:Q,$H$2+4*71+2+3),INDEX(Classe_C!Q:Q,$H$2+5*71+2+3),INDEX(Classe_C!Q:Q,$H$2+6*71+2+3),INDEX(Classe_C!Q:Q,$H$2+7*71+2+3),INDEX(Classe_C!Q:Q,$H$2+8*71+2+3),INDEX(Classe_C!Q:Q,$H$2+9*71+2+3),INDEX(Classe_C!Q:Q,$H$2+10*71+2+3),INDEX(Classe_C!Q:Q,$H$2+11*71+2+3)),1),0)</f>
        <v/>
      </c>
    </row>
    <row r="94" ht="13.8" customHeight="1" s="185">
      <c r="H94" s="279">
        <f>IFERROR(ROUND(AVERAGE(INDEX(Classe_C!Q:Q,$H$2+0*71+2+4),INDEX(Classe_C!Q:Q,$H$2+1*71+2+4),INDEX(Classe_C!Q:Q,$H$2+2*71+2+4),INDEX(Classe_C!Q:Q,$H$2+3*71+2+4),INDEX(Classe_C!Q:Q,$H$2+4*71+2+4),INDEX(Classe_C!Q:Q,$H$2+5*71+2+4),INDEX(Classe_C!Q:Q,$H$2+6*71+2+4),INDEX(Classe_C!Q:Q,$H$2+7*71+2+4),INDEX(Classe_C!Q:Q,$H$2+8*71+2+4),INDEX(Classe_C!Q:Q,$H$2+9*71+2+4),INDEX(Classe_C!Q:Q,$H$2+10*71+2+4),INDEX(Classe_C!Q:Q,$H$2+11*71+2+4)),1),0)</f>
        <v/>
      </c>
    </row>
    <row r="95" ht="13.8" customHeight="1" s="185">
      <c r="H95" s="279">
        <f>IFERROR(ROUND(AVERAGE(INDEX(Classe_C!Q:Q,$H$2+0*71+2+5),INDEX(Classe_C!Q:Q,$H$2+1*71+2+5),INDEX(Classe_C!Q:Q,$H$2+2*71+2+5),INDEX(Classe_C!Q:Q,$H$2+3*71+2+5),INDEX(Classe_C!Q:Q,$H$2+4*71+2+5),INDEX(Classe_C!Q:Q,$H$2+5*71+2+5),INDEX(Classe_C!Q:Q,$H$2+6*71+2+5),INDEX(Classe_C!Q:Q,$H$2+7*71+2+5),INDEX(Classe_C!Q:Q,$H$2+8*71+2+5),INDEX(Classe_C!Q:Q,$H$2+9*71+2+5),INDEX(Classe_C!Q:Q,$H$2+10*71+2+5),INDEX(Classe_C!Q:Q,$H$2+11*71+2+5)),1),0)</f>
        <v/>
      </c>
    </row>
    <row r="96" ht="13.8" customHeight="1" s="185">
      <c r="H96" s="279">
        <f>IFERROR(ROUND(AVERAGE(INDEX(Classe_C!Q:Q,$H$2+0*71+2+6),INDEX(Classe_C!Q:Q,$H$2+1*71+2+6),INDEX(Classe_C!Q:Q,$H$2+2*71+2+6),INDEX(Classe_C!Q:Q,$H$2+3*71+2+6),INDEX(Classe_C!Q:Q,$H$2+4*71+2+6),INDEX(Classe_C!Q:Q,$H$2+5*71+2+6),INDEX(Classe_C!Q:Q,$H$2+6*71+2+6),INDEX(Classe_C!Q:Q,$H$2+7*71+2+6),INDEX(Classe_C!Q:Q,$H$2+8*71+2+6),INDEX(Classe_C!Q:Q,$H$2+9*71+2+6),INDEX(Classe_C!Q:Q,$H$2+10*71+2+6),INDEX(Classe_C!Q:Q,$H$2+11*71+2+6)),1),0)</f>
        <v/>
      </c>
    </row>
    <row r="97" ht="13.8" customHeight="1" s="185">
      <c r="H97" s="279">
        <f>IFERROR(ROUND(AVERAGE(INDEX(Classe_C!Q:Q,$H$2+0*71+2+7),INDEX(Classe_C!Q:Q,$H$2+1*71+2+7),INDEX(Classe_C!Q:Q,$H$2+2*71+2+7),INDEX(Classe_C!Q:Q,$H$2+3*71+2+7),INDEX(Classe_C!Q:Q,$H$2+4*71+2+7),INDEX(Classe_C!Q:Q,$H$2+5*71+2+7),INDEX(Classe_C!Q:Q,$H$2+6*71+2+7),INDEX(Classe_C!Q:Q,$H$2+7*71+2+7),INDEX(Classe_C!Q:Q,$H$2+8*71+2+7),INDEX(Classe_C!Q:Q,$H$2+9*71+2+7),INDEX(Classe_C!Q:Q,$H$2+10*71+2+7),INDEX(Classe_C!Q:Q,$H$2+11*71+2+7)),1),0)</f>
        <v/>
      </c>
    </row>
    <row r="98" ht="13.8" customHeight="1" s="185">
      <c r="H98" s="279">
        <f>IFERROR(ROUND(AVERAGE(INDEX(Classe_C!Q:Q,$H$2+0*71+2+8),INDEX(Classe_C!Q:Q,$H$2+1*71+2+8),INDEX(Classe_C!Q:Q,$H$2+2*71+2+8),INDEX(Classe_C!Q:Q,$H$2+3*71+2+8),INDEX(Classe_C!Q:Q,$H$2+4*71+2+8),INDEX(Classe_C!Q:Q,$H$2+5*71+2+8),INDEX(Classe_C!Q:Q,$H$2+6*71+2+8),INDEX(Classe_C!Q:Q,$H$2+7*71+2+8),INDEX(Classe_C!Q:Q,$H$2+8*71+2+8),INDEX(Classe_C!Q:Q,$H$2+9*71+2+8),INDEX(Classe_C!Q:Q,$H$2+10*71+2+8),INDEX(Classe_C!Q:Q,$H$2+11*71+2+8)),1),0)</f>
        <v/>
      </c>
    </row>
    <row r="99" ht="13.8" customHeight="1" s="185">
      <c r="H99" s="279">
        <f>IFERROR(ROUND(AVERAGE(INDEX(Classe_C!Q:Q,$H$2+0*71+2+9),INDEX(Classe_C!Q:Q,$H$2+1*71+2+9),INDEX(Classe_C!Q:Q,$H$2+2*71+2+9),INDEX(Classe_C!Q:Q,$H$2+3*71+2+9),INDEX(Classe_C!Q:Q,$H$2+4*71+2+9),INDEX(Classe_C!Q:Q,$H$2+5*71+2+9),INDEX(Classe_C!Q:Q,$H$2+6*71+2+9),INDEX(Classe_C!Q:Q,$H$2+7*71+2+9),INDEX(Classe_C!Q:Q,$H$2+8*71+2+9),INDEX(Classe_C!Q:Q,$H$2+9*71+2+9),INDEX(Classe_C!Q:Q,$H$2+10*71+2+9),INDEX(Classe_C!Q:Q,$H$2+11*71+2+9)),1),0)</f>
        <v/>
      </c>
    </row>
    <row r="100" ht="13.8" customHeight="1" s="185">
      <c r="H100" s="279">
        <f>IFERROR(ROUND(AVERAGE(INDEX(Classe_C!Q:Q,$H$2+0*71+2+10),INDEX(Classe_C!Q:Q,$H$2+1*71+2+10),INDEX(Classe_C!Q:Q,$H$2+2*71+2+10),INDEX(Classe_C!Q:Q,$H$2+3*71+2+10),INDEX(Classe_C!Q:Q,$H$2+4*71+2+10),INDEX(Classe_C!Q:Q,$H$2+5*71+2+10),INDEX(Classe_C!Q:Q,$H$2+6*71+2+10),INDEX(Classe_C!Q:Q,$H$2+7*71+2+10),INDEX(Classe_C!Q:Q,$H$2+8*71+2+10),INDEX(Classe_C!Q:Q,$H$2+9*71+2+10),INDEX(Classe_C!Q:Q,$H$2+10*71+2+10),INDEX(Classe_C!Q:Q,$H$2+11*71+2+10)),1),0)</f>
        <v/>
      </c>
    </row>
    <row r="101" ht="13.8" customHeight="1" s="185">
      <c r="H101" s="279">
        <f>IFERROR(ROUND(AVERAGE(INDEX(Classe_C!Q:Q,$H$2+0*71+2+11),INDEX(Classe_C!Q:Q,$H$2+1*71+2+11),INDEX(Classe_C!Q:Q,$H$2+2*71+2+11),INDEX(Classe_C!Q:Q,$H$2+3*71+2+11),INDEX(Classe_C!Q:Q,$H$2+4*71+2+11),INDEX(Classe_C!Q:Q,$H$2+5*71+2+11),INDEX(Classe_C!Q:Q,$H$2+6*71+2+11),INDEX(Classe_C!Q:Q,$H$2+7*71+2+11),INDEX(Classe_C!Q:Q,$H$2+8*71+2+11),INDEX(Classe_C!Q:Q,$H$2+9*71+2+11),INDEX(Classe_C!Q:Q,$H$2+10*71+2+11),INDEX(Classe_C!Q:Q,$H$2+11*71+2+11)),1),0)</f>
        <v/>
      </c>
    </row>
    <row r="102" ht="13.8" customHeight="1" s="185">
      <c r="H102" s="279">
        <f>IFERROR(ROUND(AVERAGE(INDEX(Classe_C!Q:Q,$H$2+0*71+2+12),INDEX(Classe_C!Q:Q,$H$2+1*71+2+12),INDEX(Classe_C!Q:Q,$H$2+2*71+2+12),INDEX(Classe_C!Q:Q,$H$2+3*71+2+12),INDEX(Classe_C!Q:Q,$H$2+4*71+2+12),INDEX(Classe_C!Q:Q,$H$2+5*71+2+12),INDEX(Classe_C!Q:Q,$H$2+6*71+2+12),INDEX(Classe_C!Q:Q,$H$2+7*71+2+12),INDEX(Classe_C!Q:Q,$H$2+8*71+2+12),INDEX(Classe_C!Q:Q,$H$2+9*71+2+12),INDEX(Classe_C!Q:Q,$H$2+10*71+2+12),INDEX(Classe_C!Q:Q,$H$2+11*71+2+12)),1),0)</f>
        <v/>
      </c>
    </row>
    <row r="103" ht="13.8" customHeight="1" s="185">
      <c r="H103" s="279">
        <f>IFERROR(ROUND(AVERAGE(INDEX(Classe_C!Q:Q,$H$2+0*71+2+13),INDEX(Classe_C!Q:Q,$H$2+1*71+2+13),INDEX(Classe_C!Q:Q,$H$2+2*71+2+13),INDEX(Classe_C!Q:Q,$H$2+3*71+2+13),INDEX(Classe_C!Q:Q,$H$2+4*71+2+13),INDEX(Classe_C!Q:Q,$H$2+5*71+2+13),INDEX(Classe_C!Q:Q,$H$2+6*71+2+13),INDEX(Classe_C!Q:Q,$H$2+7*71+2+13),INDEX(Classe_C!Q:Q,$H$2+8*71+2+13),INDEX(Classe_C!Q:Q,$H$2+9*71+2+13),INDEX(Classe_C!Q:Q,$H$2+10*71+2+13),INDEX(Classe_C!Q:Q,$H$2+11*71+2+13)),1),0)</f>
        <v/>
      </c>
    </row>
    <row r="104" ht="13.8" customHeight="1" s="185">
      <c r="H104" s="279">
        <f>IFERROR(ROUND(AVERAGE(INDEX(Classe_C!Q:Q,$H$2+0*71+2+14),INDEX(Classe_C!Q:Q,$H$2+1*71+2+14),INDEX(Classe_C!Q:Q,$H$2+2*71+2+14),INDEX(Classe_C!Q:Q,$H$2+3*71+2+14),INDEX(Classe_C!Q:Q,$H$2+4*71+2+14),INDEX(Classe_C!Q:Q,$H$2+5*71+2+14),INDEX(Classe_C!Q:Q,$H$2+6*71+2+14),INDEX(Classe_C!Q:Q,$H$2+7*71+2+14),INDEX(Classe_C!Q:Q,$H$2+8*71+2+14),INDEX(Classe_C!Q:Q,$H$2+9*71+2+14),INDEX(Classe_C!Q:Q,$H$2+10*71+2+14),INDEX(Classe_C!Q:Q,$H$2+11*71+2+14)),1),0)</f>
        <v/>
      </c>
    </row>
    <row r="105" ht="13.8" customHeight="1" s="185">
      <c r="H105" s="279">
        <f>IFERROR(ROUND(AVERAGE(INDEX(Classe_D!Q:Q,$H$2+0*71+2+0),INDEX(Classe_D!Q:Q,$H$2+1*71+2+0),INDEX(Classe_D!Q:Q,$H$2+2*71+2+0),INDEX(Classe_D!Q:Q,$H$2+3*71+2+0),INDEX(Classe_D!Q:Q,$H$2+4*71+2+0),INDEX(Classe_D!Q:Q,$H$2+5*71+2+0),INDEX(Classe_D!Q:Q,$H$2+6*71+2+0),INDEX(Classe_D!Q:Q,$H$2+7*71+2+0),INDEX(Classe_D!Q:Q,$H$2+8*71+2+0),INDEX(Classe_D!Q:Q,$H$2+9*71+2+0),INDEX(Classe_D!Q:Q,$H$2+10*71+2+0),INDEX(Classe_D!Q:Q,$H$2+11*71+2+0)),1),0)</f>
        <v/>
      </c>
    </row>
    <row r="106" ht="13.8" customHeight="1" s="185">
      <c r="H106" s="279">
        <f>IFERROR(ROUND(AVERAGE(INDEX(Classe_D!Q:Q,$H$2+0*71+2+1),INDEX(Classe_D!Q:Q,$H$2+1*71+2+1),INDEX(Classe_D!Q:Q,$H$2+2*71+2+1),INDEX(Classe_D!Q:Q,$H$2+3*71+2+1),INDEX(Classe_D!Q:Q,$H$2+4*71+2+1),INDEX(Classe_D!Q:Q,$H$2+5*71+2+1),INDEX(Classe_D!Q:Q,$H$2+6*71+2+1),INDEX(Classe_D!Q:Q,$H$2+7*71+2+1),INDEX(Classe_D!Q:Q,$H$2+8*71+2+1),INDEX(Classe_D!Q:Q,$H$2+9*71+2+1),INDEX(Classe_D!Q:Q,$H$2+10*71+2+1),INDEX(Classe_D!Q:Q,$H$2+11*71+2+1)),1),0)</f>
        <v/>
      </c>
    </row>
    <row r="107" ht="13.8" customHeight="1" s="185">
      <c r="H107" s="279">
        <f>IFERROR(ROUND(AVERAGE(INDEX(Classe_D!Q:Q,$H$2+0*71+2+2),INDEX(Classe_D!Q:Q,$H$2+1*71+2+2),INDEX(Classe_D!Q:Q,$H$2+2*71+2+2),INDEX(Classe_D!Q:Q,$H$2+3*71+2+2),INDEX(Classe_D!Q:Q,$H$2+4*71+2+2),INDEX(Classe_D!Q:Q,$H$2+5*71+2+2),INDEX(Classe_D!Q:Q,$H$2+6*71+2+2),INDEX(Classe_D!Q:Q,$H$2+7*71+2+2),INDEX(Classe_D!Q:Q,$H$2+8*71+2+2),INDEX(Classe_D!Q:Q,$H$2+9*71+2+2),INDEX(Classe_D!Q:Q,$H$2+10*71+2+2),INDEX(Classe_D!Q:Q,$H$2+11*71+2+2)),1),0)</f>
        <v/>
      </c>
    </row>
    <row r="108" ht="13.8" customHeight="1" s="185">
      <c r="H108" s="279">
        <f>IFERROR(ROUND(AVERAGE(INDEX(Classe_D!Q:Q,$H$2+0*71+2+3),INDEX(Classe_D!Q:Q,$H$2+1*71+2+3),INDEX(Classe_D!Q:Q,$H$2+2*71+2+3),INDEX(Classe_D!Q:Q,$H$2+3*71+2+3),INDEX(Classe_D!Q:Q,$H$2+4*71+2+3),INDEX(Classe_D!Q:Q,$H$2+5*71+2+3),INDEX(Classe_D!Q:Q,$H$2+6*71+2+3),INDEX(Classe_D!Q:Q,$H$2+7*71+2+3),INDEX(Classe_D!Q:Q,$H$2+8*71+2+3),INDEX(Classe_D!Q:Q,$H$2+9*71+2+3),INDEX(Classe_D!Q:Q,$H$2+10*71+2+3),INDEX(Classe_D!Q:Q,$H$2+11*71+2+3)),1),0)</f>
        <v/>
      </c>
    </row>
    <row r="109" ht="13.8" customHeight="1" s="185">
      <c r="H109" s="279">
        <f>IFERROR(ROUND(AVERAGE(INDEX(Classe_D!Q:Q,$H$2+0*71+2+4),INDEX(Classe_D!Q:Q,$H$2+1*71+2+4),INDEX(Classe_D!Q:Q,$H$2+2*71+2+4),INDEX(Classe_D!Q:Q,$H$2+3*71+2+4),INDEX(Classe_D!Q:Q,$H$2+4*71+2+4),INDEX(Classe_D!Q:Q,$H$2+5*71+2+4),INDEX(Classe_D!Q:Q,$H$2+6*71+2+4),INDEX(Classe_D!Q:Q,$H$2+7*71+2+4),INDEX(Classe_D!Q:Q,$H$2+8*71+2+4),INDEX(Classe_D!Q:Q,$H$2+9*71+2+4),INDEX(Classe_D!Q:Q,$H$2+10*71+2+4),INDEX(Classe_D!Q:Q,$H$2+11*71+2+4)),1),0)</f>
        <v/>
      </c>
    </row>
    <row r="110" ht="13.8" customHeight="1" s="185">
      <c r="H110" s="279">
        <f>IFERROR(ROUND(AVERAGE(INDEX(Classe_D!Q:Q,$H$2+0*71+2+5),INDEX(Classe_D!Q:Q,$H$2+1*71+2+5),INDEX(Classe_D!Q:Q,$H$2+2*71+2+5),INDEX(Classe_D!Q:Q,$H$2+3*71+2+5),INDEX(Classe_D!Q:Q,$H$2+4*71+2+5),INDEX(Classe_D!Q:Q,$H$2+5*71+2+5),INDEX(Classe_D!Q:Q,$H$2+6*71+2+5),INDEX(Classe_D!Q:Q,$H$2+7*71+2+5),INDEX(Classe_D!Q:Q,$H$2+8*71+2+5),INDEX(Classe_D!Q:Q,$H$2+9*71+2+5),INDEX(Classe_D!Q:Q,$H$2+10*71+2+5),INDEX(Classe_D!Q:Q,$H$2+11*71+2+5)),1),0)</f>
        <v/>
      </c>
    </row>
    <row r="111" ht="13.8" customHeight="1" s="185">
      <c r="H111" s="279">
        <f>IFERROR(ROUND(AVERAGE(INDEX(Classe_D!Q:Q,$H$2+0*71+2+6),INDEX(Classe_D!Q:Q,$H$2+1*71+2+6),INDEX(Classe_D!Q:Q,$H$2+2*71+2+6),INDEX(Classe_D!Q:Q,$H$2+3*71+2+6),INDEX(Classe_D!Q:Q,$H$2+4*71+2+6),INDEX(Classe_D!Q:Q,$H$2+5*71+2+6),INDEX(Classe_D!Q:Q,$H$2+6*71+2+6),INDEX(Classe_D!Q:Q,$H$2+7*71+2+6),INDEX(Classe_D!Q:Q,$H$2+8*71+2+6),INDEX(Classe_D!Q:Q,$H$2+9*71+2+6),INDEX(Classe_D!Q:Q,$H$2+10*71+2+6),INDEX(Classe_D!Q:Q,$H$2+11*71+2+6)),1),0)</f>
        <v/>
      </c>
    </row>
    <row r="112" ht="13.8" customHeight="1" s="185">
      <c r="H112" s="279">
        <f>IFERROR(ROUND(AVERAGE(INDEX(Classe_D!Q:Q,$H$2+0*71+2+7),INDEX(Classe_D!Q:Q,$H$2+1*71+2+7),INDEX(Classe_D!Q:Q,$H$2+2*71+2+7),INDEX(Classe_D!Q:Q,$H$2+3*71+2+7),INDEX(Classe_D!Q:Q,$H$2+4*71+2+7),INDEX(Classe_D!Q:Q,$H$2+5*71+2+7),INDEX(Classe_D!Q:Q,$H$2+6*71+2+7),INDEX(Classe_D!Q:Q,$H$2+7*71+2+7),INDEX(Classe_D!Q:Q,$H$2+8*71+2+7),INDEX(Classe_D!Q:Q,$H$2+9*71+2+7),INDEX(Classe_D!Q:Q,$H$2+10*71+2+7),INDEX(Classe_D!Q:Q,$H$2+11*71+2+7)),1),0)</f>
        <v/>
      </c>
    </row>
    <row r="113" ht="13.8" customHeight="1" s="185">
      <c r="H113" s="279">
        <f>IFERROR(ROUND(AVERAGE(INDEX(Classe_D!Q:Q,$H$2+0*71+2+8),INDEX(Classe_D!Q:Q,$H$2+1*71+2+8),INDEX(Classe_D!Q:Q,$H$2+2*71+2+8),INDEX(Classe_D!Q:Q,$H$2+3*71+2+8),INDEX(Classe_D!Q:Q,$H$2+4*71+2+8),INDEX(Classe_D!Q:Q,$H$2+5*71+2+8),INDEX(Classe_D!Q:Q,$H$2+6*71+2+8),INDEX(Classe_D!Q:Q,$H$2+7*71+2+8),INDEX(Classe_D!Q:Q,$H$2+8*71+2+8),INDEX(Classe_D!Q:Q,$H$2+9*71+2+8),INDEX(Classe_D!Q:Q,$H$2+10*71+2+8),INDEX(Classe_D!Q:Q,$H$2+11*71+2+8)),1),0)</f>
        <v/>
      </c>
    </row>
    <row r="114" ht="13.8" customHeight="1" s="185">
      <c r="H114" s="279">
        <f>IFERROR(ROUND(AVERAGE(INDEX(Classe_D!Q:Q,$H$2+0*71+2+9),INDEX(Classe_D!Q:Q,$H$2+1*71+2+9),INDEX(Classe_D!Q:Q,$H$2+2*71+2+9),INDEX(Classe_D!Q:Q,$H$2+3*71+2+9),INDEX(Classe_D!Q:Q,$H$2+4*71+2+9),INDEX(Classe_D!Q:Q,$H$2+5*71+2+9),INDEX(Classe_D!Q:Q,$H$2+6*71+2+9),INDEX(Classe_D!Q:Q,$H$2+7*71+2+9),INDEX(Classe_D!Q:Q,$H$2+8*71+2+9),INDEX(Classe_D!Q:Q,$H$2+9*71+2+9),INDEX(Classe_D!Q:Q,$H$2+10*71+2+9),INDEX(Classe_D!Q:Q,$H$2+11*71+2+9)),1),0)</f>
        <v/>
      </c>
    </row>
    <row r="115" ht="13.8" customHeight="1" s="185">
      <c r="H115" s="279">
        <f>IFERROR(ROUND(AVERAGE(INDEX(Classe_D!Q:Q,$H$2+0*71+2+10),INDEX(Classe_D!Q:Q,$H$2+1*71+2+10),INDEX(Classe_D!Q:Q,$H$2+2*71+2+10),INDEX(Classe_D!Q:Q,$H$2+3*71+2+10),INDEX(Classe_D!Q:Q,$H$2+4*71+2+10),INDEX(Classe_D!Q:Q,$H$2+5*71+2+10),INDEX(Classe_D!Q:Q,$H$2+6*71+2+10),INDEX(Classe_D!Q:Q,$H$2+7*71+2+10),INDEX(Classe_D!Q:Q,$H$2+8*71+2+10),INDEX(Classe_D!Q:Q,$H$2+9*71+2+10),INDEX(Classe_D!Q:Q,$H$2+10*71+2+10),INDEX(Classe_D!Q:Q,$H$2+11*71+2+10)),1),0)</f>
        <v/>
      </c>
    </row>
    <row r="116" ht="13.8" customHeight="1" s="185">
      <c r="H116" s="279">
        <f>IFERROR(ROUND(AVERAGE(INDEX(Classe_D!Q:Q,$H$2+0*71+2+11),INDEX(Classe_D!Q:Q,$H$2+1*71+2+11),INDEX(Classe_D!Q:Q,$H$2+2*71+2+11),INDEX(Classe_D!Q:Q,$H$2+3*71+2+11),INDEX(Classe_D!Q:Q,$H$2+4*71+2+11),INDEX(Classe_D!Q:Q,$H$2+5*71+2+11),INDEX(Classe_D!Q:Q,$H$2+6*71+2+11),INDEX(Classe_D!Q:Q,$H$2+7*71+2+11),INDEX(Classe_D!Q:Q,$H$2+8*71+2+11),INDEX(Classe_D!Q:Q,$H$2+9*71+2+11),INDEX(Classe_D!Q:Q,$H$2+10*71+2+11),INDEX(Classe_D!Q:Q,$H$2+11*71+2+11)),1),0)</f>
        <v/>
      </c>
    </row>
    <row r="117" ht="13.8" customHeight="1" s="185">
      <c r="H117" s="279">
        <f>IFERROR(ROUND(AVERAGE(INDEX(Classe_D!Q:Q,$H$2+0*71+2+12),INDEX(Classe_D!Q:Q,$H$2+1*71+2+12),INDEX(Classe_D!Q:Q,$H$2+2*71+2+12),INDEX(Classe_D!Q:Q,$H$2+3*71+2+12),INDEX(Classe_D!Q:Q,$H$2+4*71+2+12),INDEX(Classe_D!Q:Q,$H$2+5*71+2+12),INDEX(Classe_D!Q:Q,$H$2+6*71+2+12),INDEX(Classe_D!Q:Q,$H$2+7*71+2+12),INDEX(Classe_D!Q:Q,$H$2+8*71+2+12),INDEX(Classe_D!Q:Q,$H$2+9*71+2+12),INDEX(Classe_D!Q:Q,$H$2+10*71+2+12),INDEX(Classe_D!Q:Q,$H$2+11*71+2+12)),1),0)</f>
        <v/>
      </c>
    </row>
    <row r="118" ht="13.8" customHeight="1" s="185">
      <c r="H118" s="279">
        <f>IFERROR(ROUND(AVERAGE(INDEX(Classe_D!Q:Q,$H$2+0*71+2+13),INDEX(Classe_D!Q:Q,$H$2+1*71+2+13),INDEX(Classe_D!Q:Q,$H$2+2*71+2+13),INDEX(Classe_D!Q:Q,$H$2+3*71+2+13),INDEX(Classe_D!Q:Q,$H$2+4*71+2+13),INDEX(Classe_D!Q:Q,$H$2+5*71+2+13),INDEX(Classe_D!Q:Q,$H$2+6*71+2+13),INDEX(Classe_D!Q:Q,$H$2+7*71+2+13),INDEX(Classe_D!Q:Q,$H$2+8*71+2+13),INDEX(Classe_D!Q:Q,$H$2+9*71+2+13),INDEX(Classe_D!Q:Q,$H$2+10*71+2+13),INDEX(Classe_D!Q:Q,$H$2+11*71+2+13)),1),0)</f>
        <v/>
      </c>
    </row>
    <row r="119" ht="13.8" customHeight="1" s="185">
      <c r="H119" s="279">
        <f>IFERROR(ROUND(AVERAGE(INDEX(Classe_D!Q:Q,$H$2+0*71+2+14),INDEX(Classe_D!Q:Q,$H$2+1*71+2+14),INDEX(Classe_D!Q:Q,$H$2+2*71+2+14),INDEX(Classe_D!Q:Q,$H$2+3*71+2+14),INDEX(Classe_D!Q:Q,$H$2+4*71+2+14),INDEX(Classe_D!Q:Q,$H$2+5*71+2+14),INDEX(Classe_D!Q:Q,$H$2+6*71+2+14),INDEX(Classe_D!Q:Q,$H$2+7*71+2+14),INDEX(Classe_D!Q:Q,$H$2+8*71+2+14),INDEX(Classe_D!Q:Q,$H$2+9*71+2+14),INDEX(Classe_D!Q:Q,$H$2+10*71+2+14),INDEX(Classe_D!Q:Q,$H$2+11*71+2+14)),1),0)</f>
        <v/>
      </c>
    </row>
  </sheetData>
  <sheetProtection selectLockedCells="0" selectUnlockedCells="0" sheet="1" objects="0" insertRows="1" insertHyperlinks="1" autoFilter="1" scenarios="0" formatColumns="1" deleteColumns="1" insertColumns="1" pivotTables="1" deleteRows="1" formatCells="1" formatRows="1" sort="1" password="D6AB"/>
  <mergeCells count="19">
    <mergeCell ref="A3:C3"/>
    <mergeCell ref="J4:L4"/>
    <mergeCell ref="G3:I3"/>
    <mergeCell ref="A29:G29"/>
    <mergeCell ref="A52:G52"/>
    <mergeCell ref="B53:D53"/>
    <mergeCell ref="A1:N1"/>
    <mergeCell ref="E2:G2"/>
    <mergeCell ref="D4:F4"/>
    <mergeCell ref="D3:F3"/>
    <mergeCell ref="G4:I4"/>
    <mergeCell ref="A4:C4"/>
    <mergeCell ref="J3:L3"/>
    <mergeCell ref="A45:G45"/>
    <mergeCell ref="A13:L13"/>
    <mergeCell ref="B54:D54"/>
    <mergeCell ref="A37:G37"/>
    <mergeCell ref="B56:D56"/>
    <mergeCell ref="A6:L6"/>
  </mergeCells>
  <dataValidations count="1">
    <dataValidation sqref="B2" showDropDown="0" showInputMessage="1" showErrorMessage="1" allowBlank="1" type="list" errorStyle="stop" operator="equal">
      <formula1>"1,2,3"</formula1>
      <formula2>0</formula2>
    </dataValidation>
  </dataValidations>
  <printOptions horizontalCentered="0" verticalCentered="0" headings="0" gridLines="0" gridLinesSet="1"/>
  <pageMargins left="0.7" right="0.7" top="0.3" bottom="0.3" header="0.3" footer="0.3"/>
  <pageSetup orientation="portrait" paperSize="9" scale="100" fitToHeight="1" fitToWidth="1" pageOrder="downThenOver" blackAndWhite="0" draft="0" horizontalDpi="300" verticalDpi="300" copies="1"/>
  <headerFooter differentOddEven="0" differentFirst="1">
    <oddHeader/>
    <oddFooter/>
    <evenHeader/>
    <evenFooter/>
    <firstHeader/>
    <firstFooter/>
  </headerFooter>
  <drawing xmlns:r="http://schemas.openxmlformats.org/officeDocument/2006/relationships" r:id="rId1"/>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Fassuhou-dine AHAMADI</dc:creator>
  <dc:language xmlns:dc="http://purl.org/dc/elements/1.1/">en-US</dc:language>
  <dcterms:created xmlns:dcterms="http://purl.org/dc/terms/" xmlns:xsi="http://www.w3.org/2001/XMLSchema-instance" xsi:type="dcterms:W3CDTF">2026-04-14T09:51:28Z</dcterms:created>
  <dcterms:modified xmlns:dcterms="http://purl.org/dc/terms/" xmlns:xsi="http://www.w3.org/2001/XMLSchema-instance" xsi:type="dcterms:W3CDTF">2026-05-27T07:23:45Z</dcterms:modified>
  <cp:lastModifiedBy>Fassuhou-dine AHAMADI</cp:lastModifiedBy>
  <cp:revision>0</cp:revision>
</cp:coreProperties>
</file>